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028"/>
  <workbookPr autoCompressPictures="0"/>
  <bookViews>
    <workbookView xWindow="0" yWindow="460" windowWidth="28800" windowHeight="16200" tabRatio="921" activeTab="1"/>
  </bookViews>
  <sheets>
    <sheet name="Subjects" sheetId="1" r:id="rId1"/>
    <sheet name="FedRep" sheetId="3" r:id="rId2"/>
    <sheet name="Trainer1" sheetId="5" r:id="rId3"/>
    <sheet name="DNP" sheetId="6" r:id="rId4"/>
    <sheet name="E0-First" sheetId="7" r:id="rId5"/>
    <sheet name="E0-Last" sheetId="10" r:id="rId6"/>
    <sheet name="E0-Averages" sheetId="20" r:id="rId7"/>
    <sheet name="E0-Totals" sheetId="53" r:id="rId8"/>
    <sheet name="E3-first" sheetId="15" r:id="rId9"/>
    <sheet name="E3-Last" sheetId="16" r:id="rId10"/>
    <sheet name="E3-Averages" sheetId="22" r:id="rId11"/>
    <sheet name="E3-Totals" sheetId="50" r:id="rId12"/>
    <sheet name="E3-FORCED" sheetId="69" r:id="rId13"/>
    <sheet name="Sheet2" sheetId="26" r:id="rId1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68" i="50" l="1"/>
  <c r="B338" i="50"/>
  <c r="B308" i="50"/>
  <c r="B309" i="50"/>
  <c r="B276" i="50"/>
  <c r="B277" i="50"/>
  <c r="B246" i="50"/>
  <c r="B247" i="50"/>
  <c r="P327" i="50"/>
  <c r="P326" i="50"/>
  <c r="M344" i="50"/>
  <c r="N344" i="50"/>
  <c r="O344" i="50"/>
  <c r="M345" i="50"/>
  <c r="N345" i="50"/>
  <c r="O345" i="50"/>
  <c r="M346" i="50"/>
  <c r="N346" i="50"/>
  <c r="O346" i="50"/>
  <c r="M347" i="50"/>
  <c r="N347" i="50"/>
  <c r="O347" i="50"/>
  <c r="M349" i="50"/>
  <c r="N349" i="50"/>
  <c r="O349" i="50"/>
  <c r="M354" i="50"/>
  <c r="N354" i="50"/>
  <c r="O354" i="50"/>
  <c r="M356" i="50"/>
  <c r="N356" i="50"/>
  <c r="O356" i="50"/>
  <c r="M359" i="50"/>
  <c r="N359" i="50"/>
  <c r="O359" i="50"/>
  <c r="M360" i="50"/>
  <c r="N360" i="50"/>
  <c r="O360" i="50"/>
  <c r="O368" i="50"/>
  <c r="T361" i="50"/>
  <c r="M284" i="50"/>
  <c r="N284" i="50"/>
  <c r="O284" i="50"/>
  <c r="M285" i="50"/>
  <c r="N285" i="50"/>
  <c r="O285" i="50"/>
  <c r="M286" i="50"/>
  <c r="N286" i="50"/>
  <c r="O286" i="50"/>
  <c r="M287" i="50"/>
  <c r="N287" i="50"/>
  <c r="O287" i="50"/>
  <c r="M289" i="50"/>
  <c r="N289" i="50"/>
  <c r="O289" i="50"/>
  <c r="M294" i="50"/>
  <c r="N294" i="50"/>
  <c r="O294" i="50"/>
  <c r="M296" i="50"/>
  <c r="N296" i="50"/>
  <c r="O296" i="50"/>
  <c r="M299" i="50"/>
  <c r="N299" i="50"/>
  <c r="O299" i="50"/>
  <c r="M300" i="50"/>
  <c r="N300" i="50"/>
  <c r="O300" i="50"/>
  <c r="M304" i="50"/>
  <c r="N304" i="50"/>
  <c r="O304" i="50"/>
  <c r="O308" i="50"/>
  <c r="K344" i="50"/>
  <c r="K284" i="50"/>
  <c r="K345" i="50"/>
  <c r="K346" i="50"/>
  <c r="K347" i="50"/>
  <c r="K349" i="50"/>
  <c r="K354" i="50"/>
  <c r="K356" i="50"/>
  <c r="K359" i="50"/>
  <c r="K360" i="50"/>
  <c r="K364" i="50"/>
  <c r="K368" i="50"/>
  <c r="M314" i="50"/>
  <c r="N314" i="50"/>
  <c r="O314" i="50"/>
  <c r="M315" i="50"/>
  <c r="N315" i="50"/>
  <c r="O315" i="50"/>
  <c r="M316" i="50"/>
  <c r="N316" i="50"/>
  <c r="O316" i="50"/>
  <c r="M317" i="50"/>
  <c r="N317" i="50"/>
  <c r="O317" i="50"/>
  <c r="M319" i="50"/>
  <c r="N319" i="50"/>
  <c r="O319" i="50"/>
  <c r="M324" i="50"/>
  <c r="N324" i="50"/>
  <c r="O324" i="50"/>
  <c r="M326" i="50"/>
  <c r="N326" i="50"/>
  <c r="O326" i="50"/>
  <c r="M329" i="50"/>
  <c r="N329" i="50"/>
  <c r="O329" i="50"/>
  <c r="M330" i="50"/>
  <c r="N330" i="50"/>
  <c r="O330" i="50"/>
  <c r="M334" i="50"/>
  <c r="N334" i="50"/>
  <c r="O334" i="50"/>
  <c r="O338" i="50"/>
  <c r="M318" i="50"/>
  <c r="N318" i="50"/>
  <c r="O318" i="50"/>
  <c r="M320" i="50"/>
  <c r="N320" i="50"/>
  <c r="O320" i="50"/>
  <c r="M321" i="50"/>
  <c r="N321" i="50"/>
  <c r="O321" i="50"/>
  <c r="M322" i="50"/>
  <c r="N322" i="50"/>
  <c r="O322" i="50"/>
  <c r="M323" i="50"/>
  <c r="N323" i="50"/>
  <c r="O323" i="50"/>
  <c r="M325" i="50"/>
  <c r="N325" i="50"/>
  <c r="O325" i="50"/>
  <c r="M327" i="50"/>
  <c r="N327" i="50"/>
  <c r="O327" i="50"/>
  <c r="M328" i="50"/>
  <c r="N328" i="50"/>
  <c r="O328" i="50"/>
  <c r="M331" i="50"/>
  <c r="N331" i="50"/>
  <c r="O331" i="50"/>
  <c r="M332" i="50"/>
  <c r="N332" i="50"/>
  <c r="O332" i="50"/>
  <c r="M333" i="50"/>
  <c r="N333" i="50"/>
  <c r="O333" i="50"/>
  <c r="M335" i="50"/>
  <c r="N335" i="50"/>
  <c r="O335" i="50"/>
  <c r="M336" i="50"/>
  <c r="N336" i="50"/>
  <c r="O336" i="50"/>
  <c r="O339" i="50"/>
  <c r="M348" i="50"/>
  <c r="N348" i="50"/>
  <c r="O348" i="50"/>
  <c r="M350" i="50"/>
  <c r="N350" i="50"/>
  <c r="O350" i="50"/>
  <c r="M351" i="50"/>
  <c r="N351" i="50"/>
  <c r="O351" i="50"/>
  <c r="M352" i="50"/>
  <c r="N352" i="50"/>
  <c r="O352" i="50"/>
  <c r="M353" i="50"/>
  <c r="N353" i="50"/>
  <c r="O353" i="50"/>
  <c r="M355" i="50"/>
  <c r="N355" i="50"/>
  <c r="O355" i="50"/>
  <c r="M357" i="50"/>
  <c r="N357" i="50"/>
  <c r="O357" i="50"/>
  <c r="M358" i="50"/>
  <c r="N358" i="50"/>
  <c r="O358" i="50"/>
  <c r="M361" i="50"/>
  <c r="N361" i="50"/>
  <c r="O361" i="50"/>
  <c r="M363" i="50"/>
  <c r="N363" i="50"/>
  <c r="O363" i="50"/>
  <c r="M365" i="50"/>
  <c r="N365" i="50"/>
  <c r="O365" i="50"/>
  <c r="M366" i="50"/>
  <c r="N366" i="50"/>
  <c r="O366" i="50"/>
  <c r="O369" i="50"/>
  <c r="O340" i="50"/>
  <c r="O370" i="50"/>
  <c r="O341" i="50"/>
  <c r="O371" i="50"/>
  <c r="M288" i="50"/>
  <c r="N288" i="50"/>
  <c r="O288" i="50"/>
  <c r="M290" i="50"/>
  <c r="N290" i="50"/>
  <c r="O290" i="50"/>
  <c r="M291" i="50"/>
  <c r="N291" i="50"/>
  <c r="O291" i="50"/>
  <c r="M292" i="50"/>
  <c r="N292" i="50"/>
  <c r="O292" i="50"/>
  <c r="M293" i="50"/>
  <c r="N293" i="50"/>
  <c r="O293" i="50"/>
  <c r="M295" i="50"/>
  <c r="N295" i="50"/>
  <c r="O295" i="50"/>
  <c r="M297" i="50"/>
  <c r="N297" i="50"/>
  <c r="O297" i="50"/>
  <c r="M298" i="50"/>
  <c r="N298" i="50"/>
  <c r="O298" i="50"/>
  <c r="M301" i="50"/>
  <c r="N301" i="50"/>
  <c r="O301" i="50"/>
  <c r="M302" i="50"/>
  <c r="N302" i="50"/>
  <c r="O302" i="50"/>
  <c r="M303" i="50"/>
  <c r="N303" i="50"/>
  <c r="O303" i="50"/>
  <c r="M305" i="50"/>
  <c r="N305" i="50"/>
  <c r="O305" i="50"/>
  <c r="M306" i="50"/>
  <c r="N306" i="50"/>
  <c r="O306" i="50"/>
  <c r="O309" i="50"/>
  <c r="O310" i="50"/>
  <c r="O311" i="50"/>
  <c r="AE92" i="6"/>
  <c r="E27" i="6"/>
  <c r="AE88" i="6"/>
  <c r="AE89" i="6"/>
  <c r="AE90" i="6"/>
  <c r="AE91" i="6"/>
  <c r="AE93" i="6"/>
  <c r="AE95" i="6"/>
  <c r="AE96" i="6"/>
  <c r="AE99" i="6"/>
  <c r="AE100" i="6"/>
  <c r="AE102" i="6"/>
  <c r="AE103" i="6"/>
  <c r="AE106" i="6"/>
  <c r="AW28" i="6"/>
  <c r="AE84" i="6"/>
  <c r="AE85" i="6"/>
  <c r="AE86" i="6"/>
  <c r="AE87" i="6"/>
  <c r="AE94" i="6"/>
  <c r="AE97" i="6"/>
  <c r="AE98" i="6"/>
  <c r="AE101" i="6"/>
  <c r="B105" i="6"/>
  <c r="AE107" i="6"/>
  <c r="AW29" i="6"/>
  <c r="B106" i="6"/>
  <c r="AE108" i="6"/>
  <c r="AW30" i="6"/>
  <c r="AE105" i="6"/>
  <c r="AW27" i="6"/>
  <c r="AE62" i="6"/>
  <c r="AE63" i="6"/>
  <c r="AE64" i="6"/>
  <c r="AE65" i="6"/>
  <c r="AE67" i="6"/>
  <c r="AE69" i="6"/>
  <c r="AE70" i="6"/>
  <c r="AE73" i="6"/>
  <c r="AE74" i="6"/>
  <c r="AE76" i="6"/>
  <c r="AE77" i="6"/>
  <c r="AE80" i="6"/>
  <c r="AV28" i="6"/>
  <c r="AE58" i="6"/>
  <c r="AE59" i="6"/>
  <c r="AE60" i="6"/>
  <c r="AE61" i="6"/>
  <c r="AE66" i="6"/>
  <c r="AE68" i="6"/>
  <c r="AE71" i="6"/>
  <c r="AE72" i="6"/>
  <c r="AE75" i="6"/>
  <c r="B79" i="6"/>
  <c r="AE81" i="6"/>
  <c r="AV29" i="6"/>
  <c r="B80" i="6"/>
  <c r="AE82" i="6"/>
  <c r="AV30" i="6"/>
  <c r="AE79" i="6"/>
  <c r="AV27" i="6"/>
  <c r="AE36" i="6"/>
  <c r="AE37" i="6"/>
  <c r="AE38" i="6"/>
  <c r="AE39" i="6"/>
  <c r="AE41" i="6"/>
  <c r="AE43" i="6"/>
  <c r="AE44" i="6"/>
  <c r="AE47" i="6"/>
  <c r="AE48" i="6"/>
  <c r="AE50" i="6"/>
  <c r="AE51" i="6"/>
  <c r="AE54" i="6"/>
  <c r="AU28" i="6"/>
  <c r="AE32" i="6"/>
  <c r="AE33" i="6"/>
  <c r="AE34" i="6"/>
  <c r="AE35" i="6"/>
  <c r="AE40" i="6"/>
  <c r="AE42" i="6"/>
  <c r="AE45" i="6"/>
  <c r="AE46" i="6"/>
  <c r="AE49" i="6"/>
  <c r="B53" i="6"/>
  <c r="AE55" i="6"/>
  <c r="AU29" i="6"/>
  <c r="B54" i="6"/>
  <c r="AE56" i="6"/>
  <c r="AU30" i="6"/>
  <c r="AE53" i="6"/>
  <c r="AU27" i="6"/>
  <c r="AE10" i="6"/>
  <c r="AE11" i="6"/>
  <c r="AE12" i="6"/>
  <c r="AE13" i="6"/>
  <c r="AE15" i="6"/>
  <c r="AE17" i="6"/>
  <c r="AE18" i="6"/>
  <c r="AE21" i="6"/>
  <c r="AE22" i="6"/>
  <c r="AE24" i="6"/>
  <c r="AE25" i="6"/>
  <c r="AE28" i="6"/>
  <c r="AT28" i="6"/>
  <c r="AE6" i="6"/>
  <c r="AE7" i="6"/>
  <c r="AE8" i="6"/>
  <c r="AE9" i="6"/>
  <c r="AE14" i="6"/>
  <c r="AE16" i="6"/>
  <c r="AE19" i="6"/>
  <c r="AE20" i="6"/>
  <c r="AE23" i="6"/>
  <c r="B27" i="6"/>
  <c r="AE29" i="6"/>
  <c r="AT29" i="6"/>
  <c r="B28" i="6"/>
  <c r="AE30" i="6"/>
  <c r="AT30" i="6"/>
  <c r="AE27" i="6"/>
  <c r="AT27" i="6"/>
  <c r="X17" i="5"/>
  <c r="Y17" i="5"/>
  <c r="Z17" i="5"/>
  <c r="AA17" i="5"/>
  <c r="AB17" i="5"/>
  <c r="AC17" i="5"/>
  <c r="AD17" i="5"/>
  <c r="AE17" i="5"/>
  <c r="W17" i="5"/>
  <c r="X31" i="5"/>
  <c r="Y31" i="5"/>
  <c r="Z31" i="5"/>
  <c r="AA31" i="5"/>
  <c r="AB31" i="5"/>
  <c r="AC31" i="5"/>
  <c r="AD31" i="5"/>
  <c r="AE31" i="5"/>
  <c r="W31" i="5"/>
  <c r="X30" i="5"/>
  <c r="Y30" i="5"/>
  <c r="Z30" i="5"/>
  <c r="AA30" i="5"/>
  <c r="AB30" i="5"/>
  <c r="AC30" i="5"/>
  <c r="AD30" i="5"/>
  <c r="AE30" i="5"/>
  <c r="W30" i="5"/>
  <c r="X16" i="5"/>
  <c r="Y16" i="5"/>
  <c r="Z16" i="5"/>
  <c r="AA16" i="5"/>
  <c r="AB16" i="5"/>
  <c r="AC16" i="5"/>
  <c r="AD16" i="5"/>
  <c r="AE16" i="5"/>
  <c r="W16" i="5"/>
  <c r="L348" i="50"/>
  <c r="L350" i="50"/>
  <c r="L351" i="50"/>
  <c r="L352" i="50"/>
  <c r="L353" i="50"/>
  <c r="L355" i="50"/>
  <c r="L357" i="50"/>
  <c r="L358" i="50"/>
  <c r="L361" i="50"/>
  <c r="L362" i="50"/>
  <c r="L363" i="50"/>
  <c r="L365" i="50"/>
  <c r="L366" i="50"/>
  <c r="L369" i="50"/>
  <c r="L344" i="50"/>
  <c r="L345" i="50"/>
  <c r="L346" i="50"/>
  <c r="L347" i="50"/>
  <c r="L349" i="50"/>
  <c r="L354" i="50"/>
  <c r="L356" i="50"/>
  <c r="L359" i="50"/>
  <c r="L360" i="50"/>
  <c r="L364" i="50"/>
  <c r="L370" i="50"/>
  <c r="L371" i="50"/>
  <c r="L368" i="50"/>
  <c r="L318" i="50"/>
  <c r="L320" i="50"/>
  <c r="L321" i="50"/>
  <c r="L322" i="50"/>
  <c r="L323" i="50"/>
  <c r="L325" i="50"/>
  <c r="L327" i="50"/>
  <c r="L328" i="50"/>
  <c r="L331" i="50"/>
  <c r="L332" i="50"/>
  <c r="L333" i="50"/>
  <c r="L335" i="50"/>
  <c r="L336" i="50"/>
  <c r="L339" i="50"/>
  <c r="L314" i="50"/>
  <c r="L315" i="50"/>
  <c r="L316" i="50"/>
  <c r="L317" i="50"/>
  <c r="L319" i="50"/>
  <c r="L324" i="50"/>
  <c r="L326" i="50"/>
  <c r="L329" i="50"/>
  <c r="L330" i="50"/>
  <c r="L334" i="50"/>
  <c r="L340" i="50"/>
  <c r="L341" i="50"/>
  <c r="L338" i="50"/>
  <c r="L288" i="50"/>
  <c r="L290" i="50"/>
  <c r="L291" i="50"/>
  <c r="L292" i="50"/>
  <c r="L293" i="50"/>
  <c r="L295" i="50"/>
  <c r="L297" i="50"/>
  <c r="L298" i="50"/>
  <c r="L301" i="50"/>
  <c r="L302" i="50"/>
  <c r="L303" i="50"/>
  <c r="L305" i="50"/>
  <c r="L306" i="50"/>
  <c r="L309" i="50"/>
  <c r="L284" i="50"/>
  <c r="L285" i="50"/>
  <c r="L286" i="50"/>
  <c r="L287" i="50"/>
  <c r="L289" i="50"/>
  <c r="L294" i="50"/>
  <c r="L296" i="50"/>
  <c r="L299" i="50"/>
  <c r="L300" i="50"/>
  <c r="L304" i="50"/>
  <c r="L310" i="50"/>
  <c r="L311" i="50"/>
  <c r="L308" i="50"/>
  <c r="K285" i="50"/>
  <c r="K286" i="50"/>
  <c r="K287" i="50"/>
  <c r="K289" i="50"/>
  <c r="K294" i="50"/>
  <c r="K296" i="50"/>
  <c r="K299" i="50"/>
  <c r="K300" i="50"/>
  <c r="K304" i="50"/>
  <c r="K308" i="50"/>
  <c r="BE318" i="50"/>
  <c r="BE320" i="50"/>
  <c r="BE321" i="50"/>
  <c r="BE322" i="50"/>
  <c r="BE323" i="50"/>
  <c r="BE325" i="50"/>
  <c r="BE327" i="50"/>
  <c r="BE328" i="50"/>
  <c r="BE331" i="50"/>
  <c r="BE332" i="50"/>
  <c r="BE333" i="50"/>
  <c r="BE335" i="50"/>
  <c r="BE336" i="50"/>
  <c r="BE339" i="50"/>
  <c r="AH446" i="50"/>
  <c r="BE314" i="50"/>
  <c r="BE315" i="50"/>
  <c r="BE316" i="50"/>
  <c r="BE317" i="50"/>
  <c r="BE319" i="50"/>
  <c r="BE324" i="50"/>
  <c r="BE326" i="50"/>
  <c r="BE329" i="50"/>
  <c r="BE330" i="50"/>
  <c r="BE334" i="50"/>
  <c r="BE340" i="50"/>
  <c r="AH447" i="50"/>
  <c r="BE341" i="50"/>
  <c r="AH448" i="50"/>
  <c r="BE338" i="50"/>
  <c r="AH445" i="50"/>
  <c r="BE348" i="50"/>
  <c r="BE350" i="50"/>
  <c r="BE351" i="50"/>
  <c r="BE352" i="50"/>
  <c r="BE353" i="50"/>
  <c r="BE355" i="50"/>
  <c r="BE357" i="50"/>
  <c r="BE358" i="50"/>
  <c r="BE361" i="50"/>
  <c r="BE362" i="50"/>
  <c r="BE363" i="50"/>
  <c r="BE365" i="50"/>
  <c r="BE366" i="50"/>
  <c r="BE369" i="50"/>
  <c r="AI446" i="50"/>
  <c r="BE344" i="50"/>
  <c r="BE345" i="50"/>
  <c r="BE346" i="50"/>
  <c r="BE347" i="50"/>
  <c r="BE349" i="50"/>
  <c r="BE354" i="50"/>
  <c r="BE356" i="50"/>
  <c r="BE359" i="50"/>
  <c r="BE360" i="50"/>
  <c r="BE364" i="50"/>
  <c r="BE370" i="50"/>
  <c r="AI447" i="50"/>
  <c r="BE371" i="50"/>
  <c r="AI448" i="50"/>
  <c r="BE368" i="50"/>
  <c r="AI445" i="50"/>
  <c r="BE288" i="50"/>
  <c r="BE290" i="50"/>
  <c r="BE291" i="50"/>
  <c r="BE292" i="50"/>
  <c r="BE293" i="50"/>
  <c r="BE295" i="50"/>
  <c r="BE297" i="50"/>
  <c r="BE298" i="50"/>
  <c r="BE301" i="50"/>
  <c r="BE302" i="50"/>
  <c r="BE303" i="50"/>
  <c r="BE305" i="50"/>
  <c r="BE306" i="50"/>
  <c r="BE309" i="50"/>
  <c r="AG446" i="50"/>
  <c r="BE284" i="50"/>
  <c r="BE285" i="50"/>
  <c r="BE286" i="50"/>
  <c r="BE287" i="50"/>
  <c r="BE289" i="50"/>
  <c r="BE294" i="50"/>
  <c r="BE296" i="50"/>
  <c r="BE299" i="50"/>
  <c r="BE300" i="50"/>
  <c r="BE304" i="50"/>
  <c r="BE310" i="50"/>
  <c r="AG447" i="50"/>
  <c r="BE311" i="50"/>
  <c r="AG448" i="50"/>
  <c r="BE308" i="50"/>
  <c r="AG445" i="50"/>
  <c r="AC348" i="50"/>
  <c r="AC350" i="50"/>
  <c r="AC351" i="50"/>
  <c r="AC352" i="50"/>
  <c r="AC353" i="50"/>
  <c r="AC355" i="50"/>
  <c r="AC357" i="50"/>
  <c r="AC358" i="50"/>
  <c r="AC361" i="50"/>
  <c r="AC362" i="50"/>
  <c r="AC363" i="50"/>
  <c r="AC365" i="50"/>
  <c r="AC366" i="50"/>
  <c r="AC369" i="50"/>
  <c r="AI426" i="50"/>
  <c r="AC344" i="50"/>
  <c r="AC345" i="50"/>
  <c r="AC346" i="50"/>
  <c r="AC347" i="50"/>
  <c r="AC349" i="50"/>
  <c r="AC354" i="50"/>
  <c r="AC356" i="50"/>
  <c r="AC359" i="50"/>
  <c r="AC360" i="50"/>
  <c r="AC364" i="50"/>
  <c r="AC370" i="50"/>
  <c r="AI427" i="50"/>
  <c r="AC371" i="50"/>
  <c r="AI428" i="50"/>
  <c r="AC368" i="50"/>
  <c r="AI425" i="50"/>
  <c r="AC318" i="50"/>
  <c r="AC320" i="50"/>
  <c r="AC321" i="50"/>
  <c r="AC322" i="50"/>
  <c r="AC323" i="50"/>
  <c r="AC325" i="50"/>
  <c r="AC327" i="50"/>
  <c r="AC328" i="50"/>
  <c r="AC331" i="50"/>
  <c r="AC332" i="50"/>
  <c r="AC333" i="50"/>
  <c r="AC335" i="50"/>
  <c r="AC336" i="50"/>
  <c r="AC339" i="50"/>
  <c r="AH426" i="50"/>
  <c r="AC314" i="50"/>
  <c r="AC315" i="50"/>
  <c r="AC316" i="50"/>
  <c r="AC317" i="50"/>
  <c r="AC319" i="50"/>
  <c r="AC324" i="50"/>
  <c r="AC326" i="50"/>
  <c r="AC329" i="50"/>
  <c r="AC330" i="50"/>
  <c r="AC334" i="50"/>
  <c r="AC340" i="50"/>
  <c r="AH427" i="50"/>
  <c r="AC341" i="50"/>
  <c r="AH428" i="50"/>
  <c r="AC338" i="50"/>
  <c r="AH425" i="50"/>
  <c r="AC288" i="50"/>
  <c r="AC290" i="50"/>
  <c r="AC291" i="50"/>
  <c r="AC292" i="50"/>
  <c r="AC293" i="50"/>
  <c r="AC295" i="50"/>
  <c r="AC297" i="50"/>
  <c r="AC298" i="50"/>
  <c r="AC301" i="50"/>
  <c r="AC302" i="50"/>
  <c r="AC303" i="50"/>
  <c r="AC305" i="50"/>
  <c r="AC306" i="50"/>
  <c r="AC309" i="50"/>
  <c r="AG426" i="50"/>
  <c r="AC284" i="50"/>
  <c r="AC285" i="50"/>
  <c r="AC286" i="50"/>
  <c r="AC287" i="50"/>
  <c r="AC289" i="50"/>
  <c r="AC294" i="50"/>
  <c r="AC296" i="50"/>
  <c r="AC299" i="50"/>
  <c r="AC300" i="50"/>
  <c r="AC304" i="50"/>
  <c r="AC310" i="50"/>
  <c r="AG427" i="50"/>
  <c r="AC311" i="50"/>
  <c r="AG428" i="50"/>
  <c r="AC308" i="50"/>
  <c r="AG425" i="50"/>
  <c r="K348" i="50"/>
  <c r="K350" i="50"/>
  <c r="K351" i="50"/>
  <c r="K352" i="50"/>
  <c r="K353" i="50"/>
  <c r="K355" i="50"/>
  <c r="K357" i="50"/>
  <c r="K358" i="50"/>
  <c r="K361" i="50"/>
  <c r="K362" i="50"/>
  <c r="K363" i="50"/>
  <c r="K365" i="50"/>
  <c r="K366" i="50"/>
  <c r="K369" i="50"/>
  <c r="K370" i="50"/>
  <c r="K371" i="50"/>
  <c r="K318" i="50"/>
  <c r="K320" i="50"/>
  <c r="K321" i="50"/>
  <c r="K322" i="50"/>
  <c r="K323" i="50"/>
  <c r="K325" i="50"/>
  <c r="K327" i="50"/>
  <c r="K328" i="50"/>
  <c r="K331" i="50"/>
  <c r="K332" i="50"/>
  <c r="K333" i="50"/>
  <c r="K335" i="50"/>
  <c r="K336" i="50"/>
  <c r="K339" i="50"/>
  <c r="K314" i="50"/>
  <c r="K315" i="50"/>
  <c r="K316" i="50"/>
  <c r="K317" i="50"/>
  <c r="K319" i="50"/>
  <c r="K324" i="50"/>
  <c r="K326" i="50"/>
  <c r="K329" i="50"/>
  <c r="K330" i="50"/>
  <c r="K334" i="50"/>
  <c r="K340" i="50"/>
  <c r="K341" i="50"/>
  <c r="K338" i="50"/>
  <c r="K288" i="50"/>
  <c r="K290" i="50"/>
  <c r="K291" i="50"/>
  <c r="K292" i="50"/>
  <c r="K293" i="50"/>
  <c r="K295" i="50"/>
  <c r="K297" i="50"/>
  <c r="K298" i="50"/>
  <c r="K301" i="50"/>
  <c r="K302" i="50"/>
  <c r="K303" i="50"/>
  <c r="K305" i="50"/>
  <c r="K306" i="50"/>
  <c r="K309" i="50"/>
  <c r="K310" i="50"/>
  <c r="K311" i="50"/>
  <c r="T318" i="50"/>
  <c r="T320" i="50"/>
  <c r="T321" i="50"/>
  <c r="T322" i="50"/>
  <c r="T323" i="50"/>
  <c r="T325" i="50"/>
  <c r="T327" i="50"/>
  <c r="T328" i="50"/>
  <c r="T331" i="50"/>
  <c r="T332" i="50"/>
  <c r="T333" i="50"/>
  <c r="T335" i="50"/>
  <c r="T336" i="50"/>
  <c r="T339" i="50"/>
  <c r="T314" i="50"/>
  <c r="T315" i="50"/>
  <c r="T316" i="50"/>
  <c r="T317" i="50"/>
  <c r="T319" i="50"/>
  <c r="T324" i="50"/>
  <c r="T326" i="50"/>
  <c r="T329" i="50"/>
  <c r="T330" i="50"/>
  <c r="T334" i="50"/>
  <c r="T340" i="50"/>
  <c r="T341" i="50"/>
  <c r="T338" i="50"/>
  <c r="T288" i="50"/>
  <c r="T290" i="50"/>
  <c r="T291" i="50"/>
  <c r="T292" i="50"/>
  <c r="T293" i="50"/>
  <c r="T295" i="50"/>
  <c r="T297" i="50"/>
  <c r="T298" i="50"/>
  <c r="T301" i="50"/>
  <c r="T302" i="50"/>
  <c r="T303" i="50"/>
  <c r="T305" i="50"/>
  <c r="T306" i="50"/>
  <c r="T309" i="50"/>
  <c r="T284" i="50"/>
  <c r="T285" i="50"/>
  <c r="T286" i="50"/>
  <c r="T287" i="50"/>
  <c r="T289" i="50"/>
  <c r="T294" i="50"/>
  <c r="T296" i="50"/>
  <c r="T299" i="50"/>
  <c r="T300" i="50"/>
  <c r="T304" i="50"/>
  <c r="T310" i="50"/>
  <c r="T311" i="50"/>
  <c r="T308" i="50"/>
  <c r="P284" i="50"/>
  <c r="P285" i="50"/>
  <c r="P286" i="50"/>
  <c r="P287" i="50"/>
  <c r="P289" i="50"/>
  <c r="P294" i="50"/>
  <c r="P296" i="50"/>
  <c r="P299" i="50"/>
  <c r="P300" i="50"/>
  <c r="P304" i="50"/>
  <c r="P308" i="50"/>
  <c r="N348" i="69"/>
  <c r="N350" i="69"/>
  <c r="N351" i="69"/>
  <c r="N352" i="69"/>
  <c r="N353" i="69"/>
  <c r="N355" i="69"/>
  <c r="N357" i="69"/>
  <c r="N358" i="69"/>
  <c r="N361" i="69"/>
  <c r="N362" i="69"/>
  <c r="N363" i="69"/>
  <c r="N365" i="69"/>
  <c r="N366" i="69"/>
  <c r="N369" i="69"/>
  <c r="N344" i="69"/>
  <c r="N345" i="69"/>
  <c r="N346" i="69"/>
  <c r="N347" i="69"/>
  <c r="N349" i="69"/>
  <c r="N354" i="69"/>
  <c r="N356" i="69"/>
  <c r="N359" i="69"/>
  <c r="N360" i="69"/>
  <c r="N364" i="69"/>
  <c r="B368" i="69"/>
  <c r="N370" i="69"/>
  <c r="B369" i="69"/>
  <c r="N371" i="69"/>
  <c r="N368" i="69"/>
  <c r="N318" i="69"/>
  <c r="N320" i="69"/>
  <c r="N321" i="69"/>
  <c r="N322" i="69"/>
  <c r="N323" i="69"/>
  <c r="N325" i="69"/>
  <c r="N327" i="69"/>
  <c r="N328" i="69"/>
  <c r="N331" i="69"/>
  <c r="N332" i="69"/>
  <c r="N333" i="69"/>
  <c r="N335" i="69"/>
  <c r="N336" i="69"/>
  <c r="N339" i="69"/>
  <c r="N314" i="69"/>
  <c r="N315" i="69"/>
  <c r="N316" i="69"/>
  <c r="N317" i="69"/>
  <c r="N319" i="69"/>
  <c r="N324" i="69"/>
  <c r="N326" i="69"/>
  <c r="N329" i="69"/>
  <c r="N330" i="69"/>
  <c r="N334" i="69"/>
  <c r="B338" i="69"/>
  <c r="N340" i="69"/>
  <c r="B339" i="69"/>
  <c r="N341" i="69"/>
  <c r="N338" i="69"/>
  <c r="N288" i="69"/>
  <c r="N290" i="69"/>
  <c r="N291" i="69"/>
  <c r="N292" i="69"/>
  <c r="N293" i="69"/>
  <c r="N295" i="69"/>
  <c r="N297" i="69"/>
  <c r="N298" i="69"/>
  <c r="N301" i="69"/>
  <c r="N302" i="69"/>
  <c r="N303" i="69"/>
  <c r="N305" i="69"/>
  <c r="N306" i="69"/>
  <c r="N309" i="69"/>
  <c r="N284" i="69"/>
  <c r="N285" i="69"/>
  <c r="N286" i="69"/>
  <c r="N287" i="69"/>
  <c r="N289" i="69"/>
  <c r="N294" i="69"/>
  <c r="N296" i="69"/>
  <c r="N299" i="69"/>
  <c r="N300" i="69"/>
  <c r="N304" i="69"/>
  <c r="B308" i="69"/>
  <c r="N310" i="69"/>
  <c r="B309" i="69"/>
  <c r="N311" i="69"/>
  <c r="N308" i="69"/>
  <c r="M348" i="69"/>
  <c r="M350" i="69"/>
  <c r="M351" i="69"/>
  <c r="M352" i="69"/>
  <c r="M353" i="69"/>
  <c r="M355" i="69"/>
  <c r="M357" i="69"/>
  <c r="M358" i="69"/>
  <c r="M361" i="69"/>
  <c r="M362" i="69"/>
  <c r="M363" i="69"/>
  <c r="M365" i="69"/>
  <c r="M366" i="69"/>
  <c r="M369" i="69"/>
  <c r="M344" i="69"/>
  <c r="M345" i="69"/>
  <c r="M346" i="69"/>
  <c r="M347" i="69"/>
  <c r="M349" i="69"/>
  <c r="M354" i="69"/>
  <c r="M356" i="69"/>
  <c r="M359" i="69"/>
  <c r="M360" i="69"/>
  <c r="M364" i="69"/>
  <c r="M370" i="69"/>
  <c r="M371" i="69"/>
  <c r="M368" i="69"/>
  <c r="M318" i="69"/>
  <c r="M320" i="69"/>
  <c r="M321" i="69"/>
  <c r="M322" i="69"/>
  <c r="M323" i="69"/>
  <c r="M325" i="69"/>
  <c r="M327" i="69"/>
  <c r="M328" i="69"/>
  <c r="M331" i="69"/>
  <c r="M332" i="69"/>
  <c r="M333" i="69"/>
  <c r="M335" i="69"/>
  <c r="M336" i="69"/>
  <c r="M339" i="69"/>
  <c r="M314" i="69"/>
  <c r="M315" i="69"/>
  <c r="M316" i="69"/>
  <c r="M317" i="69"/>
  <c r="M319" i="69"/>
  <c r="M324" i="69"/>
  <c r="M326" i="69"/>
  <c r="M329" i="69"/>
  <c r="M330" i="69"/>
  <c r="M334" i="69"/>
  <c r="M340" i="69"/>
  <c r="M341" i="69"/>
  <c r="M338" i="69"/>
  <c r="M288" i="69"/>
  <c r="M290" i="69"/>
  <c r="M291" i="69"/>
  <c r="M292" i="69"/>
  <c r="M293" i="69"/>
  <c r="M295" i="69"/>
  <c r="M297" i="69"/>
  <c r="M298" i="69"/>
  <c r="M301" i="69"/>
  <c r="M302" i="69"/>
  <c r="M303" i="69"/>
  <c r="M305" i="69"/>
  <c r="M306" i="69"/>
  <c r="M309" i="69"/>
  <c r="M284" i="69"/>
  <c r="M285" i="69"/>
  <c r="M286" i="69"/>
  <c r="M287" i="69"/>
  <c r="M289" i="69"/>
  <c r="M294" i="69"/>
  <c r="M296" i="69"/>
  <c r="M299" i="69"/>
  <c r="M300" i="69"/>
  <c r="M304" i="69"/>
  <c r="M310" i="69"/>
  <c r="M311" i="69"/>
  <c r="M308" i="69"/>
  <c r="F68" i="69"/>
  <c r="F160" i="69"/>
  <c r="F252" i="69"/>
  <c r="F344" i="69"/>
  <c r="G68" i="69"/>
  <c r="G160" i="69"/>
  <c r="G252" i="69"/>
  <c r="G344" i="69"/>
  <c r="H68" i="69"/>
  <c r="H160" i="69"/>
  <c r="H252" i="69"/>
  <c r="H344" i="69"/>
  <c r="I68" i="69"/>
  <c r="I160" i="69"/>
  <c r="I252" i="69"/>
  <c r="I344" i="69"/>
  <c r="J344" i="69"/>
  <c r="K344" i="69"/>
  <c r="L344" i="69"/>
  <c r="O344" i="69"/>
  <c r="P344" i="69"/>
  <c r="Q344" i="69"/>
  <c r="R344" i="69"/>
  <c r="S344" i="69"/>
  <c r="T344" i="69"/>
  <c r="U344" i="69"/>
  <c r="V344" i="69"/>
  <c r="W344" i="69"/>
  <c r="X344" i="69"/>
  <c r="Y344" i="69"/>
  <c r="Z344" i="69"/>
  <c r="AA344" i="69"/>
  <c r="AB344" i="69"/>
  <c r="AC344" i="69"/>
  <c r="AD344" i="69"/>
  <c r="AE344" i="69"/>
  <c r="AF344" i="69"/>
  <c r="AG344" i="69"/>
  <c r="AH344" i="69"/>
  <c r="AI344" i="69"/>
  <c r="AJ344" i="69"/>
  <c r="AK344" i="69"/>
  <c r="AL344" i="69"/>
  <c r="AM344" i="69"/>
  <c r="AN344" i="69"/>
  <c r="AO344" i="69"/>
  <c r="AP344" i="69"/>
  <c r="AQ344" i="69"/>
  <c r="AR344" i="69"/>
  <c r="AS344" i="69"/>
  <c r="AT344" i="69"/>
  <c r="AU344" i="69"/>
  <c r="AV344" i="69"/>
  <c r="AW344" i="69"/>
  <c r="AX344" i="69"/>
  <c r="AY344" i="69"/>
  <c r="AZ344" i="69"/>
  <c r="BA344" i="69"/>
  <c r="BB344" i="69"/>
  <c r="BC344" i="69"/>
  <c r="BD344" i="69"/>
  <c r="BE344" i="69"/>
  <c r="BF344" i="69"/>
  <c r="BG344" i="69"/>
  <c r="BH344" i="69"/>
  <c r="BI344" i="69"/>
  <c r="BJ344" i="69"/>
  <c r="BK344" i="69"/>
  <c r="BL344" i="69"/>
  <c r="BM344" i="69"/>
  <c r="BN344" i="69"/>
  <c r="BO344" i="69"/>
  <c r="BP344" i="69"/>
  <c r="BQ344" i="69"/>
  <c r="BR344" i="69"/>
  <c r="BS344" i="69"/>
  <c r="BT344" i="69"/>
  <c r="BU344" i="69"/>
  <c r="BV344" i="69"/>
  <c r="BW344" i="69"/>
  <c r="BX344" i="69"/>
  <c r="BY344" i="69"/>
  <c r="BZ344" i="69"/>
  <c r="CA344" i="69"/>
  <c r="CB344" i="69"/>
  <c r="CC344" i="69"/>
  <c r="CD344" i="69"/>
  <c r="F69" i="69"/>
  <c r="F161" i="69"/>
  <c r="F253" i="69"/>
  <c r="F345" i="69"/>
  <c r="G69" i="69"/>
  <c r="G161" i="69"/>
  <c r="G253" i="69"/>
  <c r="G345" i="69"/>
  <c r="H69" i="69"/>
  <c r="H161" i="69"/>
  <c r="H253" i="69"/>
  <c r="H345" i="69"/>
  <c r="I69" i="69"/>
  <c r="I161" i="69"/>
  <c r="I253" i="69"/>
  <c r="I345" i="69"/>
  <c r="J345" i="69"/>
  <c r="K345" i="69"/>
  <c r="L345" i="69"/>
  <c r="O345" i="69"/>
  <c r="P345" i="69"/>
  <c r="Q345" i="69"/>
  <c r="R345" i="69"/>
  <c r="S345" i="69"/>
  <c r="T345" i="69"/>
  <c r="U345" i="69"/>
  <c r="V345" i="69"/>
  <c r="W345" i="69"/>
  <c r="X345" i="69"/>
  <c r="Y345" i="69"/>
  <c r="Z345" i="69"/>
  <c r="AA345" i="69"/>
  <c r="AB345" i="69"/>
  <c r="AC345" i="69"/>
  <c r="AD345" i="69"/>
  <c r="AE345" i="69"/>
  <c r="AF345" i="69"/>
  <c r="AG345" i="69"/>
  <c r="AH345" i="69"/>
  <c r="AI345" i="69"/>
  <c r="AJ345" i="69"/>
  <c r="AK345" i="69"/>
  <c r="AL345" i="69"/>
  <c r="AM345" i="69"/>
  <c r="AN345" i="69"/>
  <c r="AO345" i="69"/>
  <c r="AP345" i="69"/>
  <c r="AQ345" i="69"/>
  <c r="AR345" i="69"/>
  <c r="AS345" i="69"/>
  <c r="AT345" i="69"/>
  <c r="AU345" i="69"/>
  <c r="AV345" i="69"/>
  <c r="AW345" i="69"/>
  <c r="AX345" i="69"/>
  <c r="AY345" i="69"/>
  <c r="AZ345" i="69"/>
  <c r="BA345" i="69"/>
  <c r="BB345" i="69"/>
  <c r="BC345" i="69"/>
  <c r="BD345" i="69"/>
  <c r="BE345" i="69"/>
  <c r="BF345" i="69"/>
  <c r="BG345" i="69"/>
  <c r="BH345" i="69"/>
  <c r="BI345" i="69"/>
  <c r="BJ345" i="69"/>
  <c r="BK345" i="69"/>
  <c r="BL345" i="69"/>
  <c r="BM345" i="69"/>
  <c r="BN345" i="69"/>
  <c r="BO345" i="69"/>
  <c r="BP345" i="69"/>
  <c r="BQ345" i="69"/>
  <c r="BR345" i="69"/>
  <c r="BS345" i="69"/>
  <c r="BT345" i="69"/>
  <c r="BU345" i="69"/>
  <c r="BV345" i="69"/>
  <c r="BW345" i="69"/>
  <c r="BX345" i="69"/>
  <c r="BY345" i="69"/>
  <c r="BZ345" i="69"/>
  <c r="CA345" i="69"/>
  <c r="CB345" i="69"/>
  <c r="CC345" i="69"/>
  <c r="CD345" i="69"/>
  <c r="F70" i="69"/>
  <c r="F162" i="69"/>
  <c r="F254" i="69"/>
  <c r="F346" i="69"/>
  <c r="G70" i="69"/>
  <c r="G162" i="69"/>
  <c r="G254" i="69"/>
  <c r="G346" i="69"/>
  <c r="H70" i="69"/>
  <c r="H162" i="69"/>
  <c r="H254" i="69"/>
  <c r="H346" i="69"/>
  <c r="I70" i="69"/>
  <c r="I162" i="69"/>
  <c r="I254" i="69"/>
  <c r="I346" i="69"/>
  <c r="J346" i="69"/>
  <c r="K346" i="69"/>
  <c r="L346" i="69"/>
  <c r="O346" i="69"/>
  <c r="P346" i="69"/>
  <c r="Q346" i="69"/>
  <c r="R346" i="69"/>
  <c r="S346" i="69"/>
  <c r="T346" i="69"/>
  <c r="U346" i="69"/>
  <c r="V346" i="69"/>
  <c r="W346" i="69"/>
  <c r="X346" i="69"/>
  <c r="Y346" i="69"/>
  <c r="Z346" i="69"/>
  <c r="AA346" i="69"/>
  <c r="AB346" i="69"/>
  <c r="AC346" i="69"/>
  <c r="AD346" i="69"/>
  <c r="AE346" i="69"/>
  <c r="AF346" i="69"/>
  <c r="AG346" i="69"/>
  <c r="AH346" i="69"/>
  <c r="AI346" i="69"/>
  <c r="AJ346" i="69"/>
  <c r="AK346" i="69"/>
  <c r="AL346" i="69"/>
  <c r="AM346" i="69"/>
  <c r="AN346" i="69"/>
  <c r="AO346" i="69"/>
  <c r="AP346" i="69"/>
  <c r="AQ346" i="69"/>
  <c r="AR346" i="69"/>
  <c r="AS346" i="69"/>
  <c r="AT346" i="69"/>
  <c r="AU346" i="69"/>
  <c r="AV346" i="69"/>
  <c r="AW346" i="69"/>
  <c r="AX346" i="69"/>
  <c r="AY346" i="69"/>
  <c r="AZ346" i="69"/>
  <c r="BA346" i="69"/>
  <c r="BB346" i="69"/>
  <c r="BC346" i="69"/>
  <c r="BD346" i="69"/>
  <c r="BE346" i="69"/>
  <c r="BF346" i="69"/>
  <c r="BG346" i="69"/>
  <c r="BH346" i="69"/>
  <c r="BI346" i="69"/>
  <c r="BJ346" i="69"/>
  <c r="BK346" i="69"/>
  <c r="BL346" i="69"/>
  <c r="BM346" i="69"/>
  <c r="BN346" i="69"/>
  <c r="BO346" i="69"/>
  <c r="BP346" i="69"/>
  <c r="BQ346" i="69"/>
  <c r="BR346" i="69"/>
  <c r="BS346" i="69"/>
  <c r="BT346" i="69"/>
  <c r="BU346" i="69"/>
  <c r="BV346" i="69"/>
  <c r="BW346" i="69"/>
  <c r="BX346" i="69"/>
  <c r="BY346" i="69"/>
  <c r="BZ346" i="69"/>
  <c r="CA346" i="69"/>
  <c r="CB346" i="69"/>
  <c r="CC346" i="69"/>
  <c r="CD346" i="69"/>
  <c r="F71" i="69"/>
  <c r="F163" i="69"/>
  <c r="F255" i="69"/>
  <c r="F347" i="69"/>
  <c r="G71" i="69"/>
  <c r="G163" i="69"/>
  <c r="G255" i="69"/>
  <c r="G347" i="69"/>
  <c r="H71" i="69"/>
  <c r="H163" i="69"/>
  <c r="H255" i="69"/>
  <c r="H347" i="69"/>
  <c r="I71" i="69"/>
  <c r="I163" i="69"/>
  <c r="I255" i="69"/>
  <c r="I347" i="69"/>
  <c r="J347" i="69"/>
  <c r="K347" i="69"/>
  <c r="L347" i="69"/>
  <c r="O347" i="69"/>
  <c r="P347" i="69"/>
  <c r="Q347" i="69"/>
  <c r="R347" i="69"/>
  <c r="S347" i="69"/>
  <c r="T347" i="69"/>
  <c r="U347" i="69"/>
  <c r="V347" i="69"/>
  <c r="W347" i="69"/>
  <c r="X347" i="69"/>
  <c r="Y347" i="69"/>
  <c r="Z347" i="69"/>
  <c r="AA347" i="69"/>
  <c r="AB347" i="69"/>
  <c r="AC347" i="69"/>
  <c r="AD347" i="69"/>
  <c r="AE347" i="69"/>
  <c r="AF347" i="69"/>
  <c r="AG347" i="69"/>
  <c r="AH347" i="69"/>
  <c r="AI347" i="69"/>
  <c r="AJ347" i="69"/>
  <c r="AK347" i="69"/>
  <c r="AL347" i="69"/>
  <c r="AM347" i="69"/>
  <c r="AN347" i="69"/>
  <c r="AO347" i="69"/>
  <c r="AP347" i="69"/>
  <c r="AQ347" i="69"/>
  <c r="AR347" i="69"/>
  <c r="AS347" i="69"/>
  <c r="AT347" i="69"/>
  <c r="AU347" i="69"/>
  <c r="AV347" i="69"/>
  <c r="AW347" i="69"/>
  <c r="AX347" i="69"/>
  <c r="AY347" i="69"/>
  <c r="AZ347" i="69"/>
  <c r="BA347" i="69"/>
  <c r="BB347" i="69"/>
  <c r="BC347" i="69"/>
  <c r="BD347" i="69"/>
  <c r="BE347" i="69"/>
  <c r="BF347" i="69"/>
  <c r="BG347" i="69"/>
  <c r="BH347" i="69"/>
  <c r="BI347" i="69"/>
  <c r="BJ347" i="69"/>
  <c r="BK347" i="69"/>
  <c r="BL347" i="69"/>
  <c r="BM347" i="69"/>
  <c r="BN347" i="69"/>
  <c r="BO347" i="69"/>
  <c r="BP347" i="69"/>
  <c r="BQ347" i="69"/>
  <c r="BR347" i="69"/>
  <c r="BS347" i="69"/>
  <c r="BT347" i="69"/>
  <c r="BU347" i="69"/>
  <c r="BV347" i="69"/>
  <c r="BW347" i="69"/>
  <c r="BX347" i="69"/>
  <c r="BY347" i="69"/>
  <c r="BZ347" i="69"/>
  <c r="CA347" i="69"/>
  <c r="CB347" i="69"/>
  <c r="CC347" i="69"/>
  <c r="CD347" i="69"/>
  <c r="F72" i="69"/>
  <c r="F164" i="69"/>
  <c r="F256" i="69"/>
  <c r="F348" i="69"/>
  <c r="G72" i="69"/>
  <c r="G164" i="69"/>
  <c r="G256" i="69"/>
  <c r="G348" i="69"/>
  <c r="H72" i="69"/>
  <c r="H164" i="69"/>
  <c r="H256" i="69"/>
  <c r="H348" i="69"/>
  <c r="I72" i="69"/>
  <c r="I164" i="69"/>
  <c r="I256" i="69"/>
  <c r="I348" i="69"/>
  <c r="J348" i="69"/>
  <c r="K348" i="69"/>
  <c r="L348" i="69"/>
  <c r="O348" i="69"/>
  <c r="P348" i="69"/>
  <c r="Q348" i="69"/>
  <c r="R348" i="69"/>
  <c r="S348" i="69"/>
  <c r="T348" i="69"/>
  <c r="U348" i="69"/>
  <c r="V348" i="69"/>
  <c r="W348" i="69"/>
  <c r="X348" i="69"/>
  <c r="Y348" i="69"/>
  <c r="Z348" i="69"/>
  <c r="AA348" i="69"/>
  <c r="AB348" i="69"/>
  <c r="AC348" i="69"/>
  <c r="AD348" i="69"/>
  <c r="AE348" i="69"/>
  <c r="AF348" i="69"/>
  <c r="AG348" i="69"/>
  <c r="AH348" i="69"/>
  <c r="AI348" i="69"/>
  <c r="AJ348" i="69"/>
  <c r="AK348" i="69"/>
  <c r="AL348" i="69"/>
  <c r="AM348" i="69"/>
  <c r="AN348" i="69"/>
  <c r="AO348" i="69"/>
  <c r="AP348" i="69"/>
  <c r="AQ348" i="69"/>
  <c r="AR348" i="69"/>
  <c r="AS348" i="69"/>
  <c r="AT348" i="69"/>
  <c r="AU348" i="69"/>
  <c r="AV348" i="69"/>
  <c r="AW348" i="69"/>
  <c r="AX348" i="69"/>
  <c r="AY348" i="69"/>
  <c r="AZ348" i="69"/>
  <c r="BA348" i="69"/>
  <c r="BB348" i="69"/>
  <c r="BC348" i="69"/>
  <c r="BD348" i="69"/>
  <c r="BE348" i="69"/>
  <c r="BF348" i="69"/>
  <c r="BG348" i="69"/>
  <c r="BH348" i="69"/>
  <c r="BI348" i="69"/>
  <c r="BJ348" i="69"/>
  <c r="BK348" i="69"/>
  <c r="BL348" i="69"/>
  <c r="BM348" i="69"/>
  <c r="BN348" i="69"/>
  <c r="BO348" i="69"/>
  <c r="BP348" i="69"/>
  <c r="BQ348" i="69"/>
  <c r="BR348" i="69"/>
  <c r="BS348" i="69"/>
  <c r="BT348" i="69"/>
  <c r="BU348" i="69"/>
  <c r="BV348" i="69"/>
  <c r="BW348" i="69"/>
  <c r="BX348" i="69"/>
  <c r="BY348" i="69"/>
  <c r="BZ348" i="69"/>
  <c r="CA348" i="69"/>
  <c r="CB348" i="69"/>
  <c r="CC348" i="69"/>
  <c r="CD348" i="69"/>
  <c r="F73" i="69"/>
  <c r="F165" i="69"/>
  <c r="F257" i="69"/>
  <c r="F349" i="69"/>
  <c r="G73" i="69"/>
  <c r="G165" i="69"/>
  <c r="G257" i="69"/>
  <c r="G349" i="69"/>
  <c r="H73" i="69"/>
  <c r="H165" i="69"/>
  <c r="H257" i="69"/>
  <c r="H349" i="69"/>
  <c r="I73" i="69"/>
  <c r="I165" i="69"/>
  <c r="I257" i="69"/>
  <c r="I349" i="69"/>
  <c r="J349" i="69"/>
  <c r="K349" i="69"/>
  <c r="L349" i="69"/>
  <c r="O349" i="69"/>
  <c r="P349" i="69"/>
  <c r="Q349" i="69"/>
  <c r="R349" i="69"/>
  <c r="S349" i="69"/>
  <c r="T349" i="69"/>
  <c r="U349" i="69"/>
  <c r="V349" i="69"/>
  <c r="W349" i="69"/>
  <c r="X349" i="69"/>
  <c r="Y349" i="69"/>
  <c r="Z349" i="69"/>
  <c r="AA349" i="69"/>
  <c r="AB349" i="69"/>
  <c r="AC349" i="69"/>
  <c r="AD349" i="69"/>
  <c r="AE349" i="69"/>
  <c r="AF349" i="69"/>
  <c r="AG349" i="69"/>
  <c r="AH349" i="69"/>
  <c r="AI349" i="69"/>
  <c r="AJ349" i="69"/>
  <c r="AK349" i="69"/>
  <c r="AL349" i="69"/>
  <c r="AM349" i="69"/>
  <c r="AN349" i="69"/>
  <c r="AO349" i="69"/>
  <c r="AP349" i="69"/>
  <c r="AQ349" i="69"/>
  <c r="AR349" i="69"/>
  <c r="AS349" i="69"/>
  <c r="AT349" i="69"/>
  <c r="AU349" i="69"/>
  <c r="AV349" i="69"/>
  <c r="AW349" i="69"/>
  <c r="AX349" i="69"/>
  <c r="AY349" i="69"/>
  <c r="AZ349" i="69"/>
  <c r="BA349" i="69"/>
  <c r="BB349" i="69"/>
  <c r="BC349" i="69"/>
  <c r="BD349" i="69"/>
  <c r="BE349" i="69"/>
  <c r="BF349" i="69"/>
  <c r="BG349" i="69"/>
  <c r="BH349" i="69"/>
  <c r="BI349" i="69"/>
  <c r="BJ349" i="69"/>
  <c r="BK349" i="69"/>
  <c r="BL349" i="69"/>
  <c r="BM349" i="69"/>
  <c r="BN349" i="69"/>
  <c r="BO349" i="69"/>
  <c r="BP349" i="69"/>
  <c r="BQ349" i="69"/>
  <c r="BR349" i="69"/>
  <c r="BS349" i="69"/>
  <c r="BT349" i="69"/>
  <c r="BU349" i="69"/>
  <c r="BV349" i="69"/>
  <c r="BW349" i="69"/>
  <c r="BX349" i="69"/>
  <c r="BY349" i="69"/>
  <c r="BZ349" i="69"/>
  <c r="CA349" i="69"/>
  <c r="CB349" i="69"/>
  <c r="CC349" i="69"/>
  <c r="CD349" i="69"/>
  <c r="F74" i="69"/>
  <c r="F166" i="69"/>
  <c r="F258" i="69"/>
  <c r="F350" i="69"/>
  <c r="G74" i="69"/>
  <c r="G166" i="69"/>
  <c r="G258" i="69"/>
  <c r="G350" i="69"/>
  <c r="H74" i="69"/>
  <c r="H166" i="69"/>
  <c r="H258" i="69"/>
  <c r="H350" i="69"/>
  <c r="I74" i="69"/>
  <c r="I166" i="69"/>
  <c r="I258" i="69"/>
  <c r="I350" i="69"/>
  <c r="J350" i="69"/>
  <c r="K350" i="69"/>
  <c r="L350" i="69"/>
  <c r="O350" i="69"/>
  <c r="P350" i="69"/>
  <c r="Q350" i="69"/>
  <c r="R350" i="69"/>
  <c r="S350" i="69"/>
  <c r="T350" i="69"/>
  <c r="U350" i="69"/>
  <c r="V350" i="69"/>
  <c r="W350" i="69"/>
  <c r="X350" i="69"/>
  <c r="Y350" i="69"/>
  <c r="Z350" i="69"/>
  <c r="AA350" i="69"/>
  <c r="AB350" i="69"/>
  <c r="AC350" i="69"/>
  <c r="AD350" i="69"/>
  <c r="AE350" i="69"/>
  <c r="AF350" i="69"/>
  <c r="AG350" i="69"/>
  <c r="AH350" i="69"/>
  <c r="AI350" i="69"/>
  <c r="AJ350" i="69"/>
  <c r="AK350" i="69"/>
  <c r="AL350" i="69"/>
  <c r="AM350" i="69"/>
  <c r="AN350" i="69"/>
  <c r="AO350" i="69"/>
  <c r="AP350" i="69"/>
  <c r="AQ350" i="69"/>
  <c r="AR350" i="69"/>
  <c r="AS350" i="69"/>
  <c r="AT350" i="69"/>
  <c r="AU350" i="69"/>
  <c r="AV350" i="69"/>
  <c r="AW350" i="69"/>
  <c r="AX350" i="69"/>
  <c r="AY350" i="69"/>
  <c r="AZ350" i="69"/>
  <c r="BA350" i="69"/>
  <c r="BB350" i="69"/>
  <c r="BC350" i="69"/>
  <c r="BD350" i="69"/>
  <c r="BE350" i="69"/>
  <c r="BF350" i="69"/>
  <c r="BG350" i="69"/>
  <c r="BH350" i="69"/>
  <c r="BI350" i="69"/>
  <c r="BJ350" i="69"/>
  <c r="BK350" i="69"/>
  <c r="BL350" i="69"/>
  <c r="BM350" i="69"/>
  <c r="BN350" i="69"/>
  <c r="BO350" i="69"/>
  <c r="BP350" i="69"/>
  <c r="BQ350" i="69"/>
  <c r="BR350" i="69"/>
  <c r="BS350" i="69"/>
  <c r="BT350" i="69"/>
  <c r="BU350" i="69"/>
  <c r="BV350" i="69"/>
  <c r="BW350" i="69"/>
  <c r="BX350" i="69"/>
  <c r="BY350" i="69"/>
  <c r="BZ350" i="69"/>
  <c r="CA350" i="69"/>
  <c r="CB350" i="69"/>
  <c r="CC350" i="69"/>
  <c r="CD350" i="69"/>
  <c r="F75" i="69"/>
  <c r="F167" i="69"/>
  <c r="F259" i="69"/>
  <c r="F351" i="69"/>
  <c r="G75" i="69"/>
  <c r="G167" i="69"/>
  <c r="G259" i="69"/>
  <c r="G351" i="69"/>
  <c r="H75" i="69"/>
  <c r="H167" i="69"/>
  <c r="H259" i="69"/>
  <c r="H351" i="69"/>
  <c r="I75" i="69"/>
  <c r="I167" i="69"/>
  <c r="I259" i="69"/>
  <c r="I351" i="69"/>
  <c r="J351" i="69"/>
  <c r="K351" i="69"/>
  <c r="L351" i="69"/>
  <c r="O351" i="69"/>
  <c r="P351" i="69"/>
  <c r="Q351" i="69"/>
  <c r="R351" i="69"/>
  <c r="S351" i="69"/>
  <c r="T351" i="69"/>
  <c r="U351" i="69"/>
  <c r="V351" i="69"/>
  <c r="W351" i="69"/>
  <c r="X351" i="69"/>
  <c r="Y351" i="69"/>
  <c r="Z351" i="69"/>
  <c r="AA351" i="69"/>
  <c r="AB351" i="69"/>
  <c r="AC351" i="69"/>
  <c r="AD351" i="69"/>
  <c r="AE351" i="69"/>
  <c r="AF351" i="69"/>
  <c r="AG351" i="69"/>
  <c r="AH351" i="69"/>
  <c r="AI351" i="69"/>
  <c r="AJ351" i="69"/>
  <c r="AK351" i="69"/>
  <c r="AL351" i="69"/>
  <c r="AM351" i="69"/>
  <c r="AN351" i="69"/>
  <c r="AO351" i="69"/>
  <c r="AP351" i="69"/>
  <c r="AQ351" i="69"/>
  <c r="AR351" i="69"/>
  <c r="AS351" i="69"/>
  <c r="AT351" i="69"/>
  <c r="AU351" i="69"/>
  <c r="AV351" i="69"/>
  <c r="AW351" i="69"/>
  <c r="AX351" i="69"/>
  <c r="AY351" i="69"/>
  <c r="AZ351" i="69"/>
  <c r="BA351" i="69"/>
  <c r="BB351" i="69"/>
  <c r="BC351" i="69"/>
  <c r="BD351" i="69"/>
  <c r="BE351" i="69"/>
  <c r="BF351" i="69"/>
  <c r="BG351" i="69"/>
  <c r="BH351" i="69"/>
  <c r="BI351" i="69"/>
  <c r="BJ351" i="69"/>
  <c r="BK351" i="69"/>
  <c r="BL351" i="69"/>
  <c r="BM351" i="69"/>
  <c r="BN351" i="69"/>
  <c r="BO351" i="69"/>
  <c r="BP351" i="69"/>
  <c r="BQ351" i="69"/>
  <c r="BR351" i="69"/>
  <c r="BS351" i="69"/>
  <c r="BT351" i="69"/>
  <c r="BU351" i="69"/>
  <c r="BV351" i="69"/>
  <c r="BW351" i="69"/>
  <c r="BX351" i="69"/>
  <c r="BY351" i="69"/>
  <c r="BZ351" i="69"/>
  <c r="CA351" i="69"/>
  <c r="CB351" i="69"/>
  <c r="CC351" i="69"/>
  <c r="CD351" i="69"/>
  <c r="F76" i="69"/>
  <c r="F168" i="69"/>
  <c r="F260" i="69"/>
  <c r="F352" i="69"/>
  <c r="G76" i="69"/>
  <c r="G168" i="69"/>
  <c r="G260" i="69"/>
  <c r="G352" i="69"/>
  <c r="H76" i="69"/>
  <c r="H168" i="69"/>
  <c r="H260" i="69"/>
  <c r="H352" i="69"/>
  <c r="I76" i="69"/>
  <c r="I168" i="69"/>
  <c r="I260" i="69"/>
  <c r="I352" i="69"/>
  <c r="J352" i="69"/>
  <c r="K352" i="69"/>
  <c r="L352" i="69"/>
  <c r="O352" i="69"/>
  <c r="P352" i="69"/>
  <c r="Q352" i="69"/>
  <c r="R352" i="69"/>
  <c r="S352" i="69"/>
  <c r="T352" i="69"/>
  <c r="U352" i="69"/>
  <c r="V352" i="69"/>
  <c r="W352" i="69"/>
  <c r="X352" i="69"/>
  <c r="Y352" i="69"/>
  <c r="Z352" i="69"/>
  <c r="AA352" i="69"/>
  <c r="AB352" i="69"/>
  <c r="AC352" i="69"/>
  <c r="AD352" i="69"/>
  <c r="AE352" i="69"/>
  <c r="AF352" i="69"/>
  <c r="AG352" i="69"/>
  <c r="AH352" i="69"/>
  <c r="AI352" i="69"/>
  <c r="AJ352" i="69"/>
  <c r="AK352" i="69"/>
  <c r="AL352" i="69"/>
  <c r="AM352" i="69"/>
  <c r="AN352" i="69"/>
  <c r="AO352" i="69"/>
  <c r="AP352" i="69"/>
  <c r="AQ352" i="69"/>
  <c r="AR352" i="69"/>
  <c r="AS352" i="69"/>
  <c r="AT352" i="69"/>
  <c r="AU352" i="69"/>
  <c r="AV352" i="69"/>
  <c r="AW352" i="69"/>
  <c r="AX352" i="69"/>
  <c r="AY352" i="69"/>
  <c r="AZ352" i="69"/>
  <c r="BA352" i="69"/>
  <c r="BB352" i="69"/>
  <c r="BC352" i="69"/>
  <c r="BD352" i="69"/>
  <c r="BE352" i="69"/>
  <c r="BF352" i="69"/>
  <c r="BG352" i="69"/>
  <c r="BH352" i="69"/>
  <c r="BI352" i="69"/>
  <c r="BJ352" i="69"/>
  <c r="BK352" i="69"/>
  <c r="BL352" i="69"/>
  <c r="BM352" i="69"/>
  <c r="BN352" i="69"/>
  <c r="BO352" i="69"/>
  <c r="BP352" i="69"/>
  <c r="BQ352" i="69"/>
  <c r="BR352" i="69"/>
  <c r="BS352" i="69"/>
  <c r="BT352" i="69"/>
  <c r="BU352" i="69"/>
  <c r="BV352" i="69"/>
  <c r="BW352" i="69"/>
  <c r="BX352" i="69"/>
  <c r="BY352" i="69"/>
  <c r="BZ352" i="69"/>
  <c r="CA352" i="69"/>
  <c r="CB352" i="69"/>
  <c r="CC352" i="69"/>
  <c r="CD352" i="69"/>
  <c r="F77" i="69"/>
  <c r="F169" i="69"/>
  <c r="F261" i="69"/>
  <c r="F353" i="69"/>
  <c r="G77" i="69"/>
  <c r="G169" i="69"/>
  <c r="G261" i="69"/>
  <c r="G353" i="69"/>
  <c r="H77" i="69"/>
  <c r="H169" i="69"/>
  <c r="H261" i="69"/>
  <c r="H353" i="69"/>
  <c r="I77" i="69"/>
  <c r="I169" i="69"/>
  <c r="I261" i="69"/>
  <c r="I353" i="69"/>
  <c r="J353" i="69"/>
  <c r="K353" i="69"/>
  <c r="L353" i="69"/>
  <c r="O353" i="69"/>
  <c r="P353" i="69"/>
  <c r="Q353" i="69"/>
  <c r="R353" i="69"/>
  <c r="S353" i="69"/>
  <c r="T353" i="69"/>
  <c r="U353" i="69"/>
  <c r="V353" i="69"/>
  <c r="W353" i="69"/>
  <c r="X353" i="69"/>
  <c r="Y353" i="69"/>
  <c r="Z353" i="69"/>
  <c r="AA353" i="69"/>
  <c r="AB353" i="69"/>
  <c r="AC353" i="69"/>
  <c r="AD353" i="69"/>
  <c r="AE353" i="69"/>
  <c r="AF353" i="69"/>
  <c r="AG353" i="69"/>
  <c r="AH353" i="69"/>
  <c r="AI353" i="69"/>
  <c r="AJ353" i="69"/>
  <c r="AK353" i="69"/>
  <c r="AL353" i="69"/>
  <c r="AM353" i="69"/>
  <c r="AN353" i="69"/>
  <c r="AO353" i="69"/>
  <c r="AP353" i="69"/>
  <c r="AQ353" i="69"/>
  <c r="AR353" i="69"/>
  <c r="AS353" i="69"/>
  <c r="AT353" i="69"/>
  <c r="AU353" i="69"/>
  <c r="AV353" i="69"/>
  <c r="AW353" i="69"/>
  <c r="AX353" i="69"/>
  <c r="AY353" i="69"/>
  <c r="AZ353" i="69"/>
  <c r="BA353" i="69"/>
  <c r="BB353" i="69"/>
  <c r="BC353" i="69"/>
  <c r="BD353" i="69"/>
  <c r="BE353" i="69"/>
  <c r="BF353" i="69"/>
  <c r="BG353" i="69"/>
  <c r="BH353" i="69"/>
  <c r="BI353" i="69"/>
  <c r="BJ353" i="69"/>
  <c r="BK353" i="69"/>
  <c r="BL353" i="69"/>
  <c r="BM353" i="69"/>
  <c r="BN353" i="69"/>
  <c r="BO353" i="69"/>
  <c r="BP353" i="69"/>
  <c r="BQ353" i="69"/>
  <c r="BR353" i="69"/>
  <c r="BS353" i="69"/>
  <c r="BT353" i="69"/>
  <c r="BU353" i="69"/>
  <c r="BV353" i="69"/>
  <c r="BW353" i="69"/>
  <c r="BX353" i="69"/>
  <c r="BY353" i="69"/>
  <c r="BZ353" i="69"/>
  <c r="CA353" i="69"/>
  <c r="CB353" i="69"/>
  <c r="CC353" i="69"/>
  <c r="CD353" i="69"/>
  <c r="F78" i="69"/>
  <c r="F170" i="69"/>
  <c r="F262" i="69"/>
  <c r="F354" i="69"/>
  <c r="G78" i="69"/>
  <c r="G170" i="69"/>
  <c r="G262" i="69"/>
  <c r="G354" i="69"/>
  <c r="H78" i="69"/>
  <c r="H170" i="69"/>
  <c r="H262" i="69"/>
  <c r="H354" i="69"/>
  <c r="I78" i="69"/>
  <c r="I170" i="69"/>
  <c r="I262" i="69"/>
  <c r="I354" i="69"/>
  <c r="J354" i="69"/>
  <c r="K354" i="69"/>
  <c r="L354" i="69"/>
  <c r="O354" i="69"/>
  <c r="P354" i="69"/>
  <c r="Q354" i="69"/>
  <c r="R354" i="69"/>
  <c r="S354" i="69"/>
  <c r="T354" i="69"/>
  <c r="U354" i="69"/>
  <c r="V354" i="69"/>
  <c r="W354" i="69"/>
  <c r="X354" i="69"/>
  <c r="Y354" i="69"/>
  <c r="Z354" i="69"/>
  <c r="AA354" i="69"/>
  <c r="AB354" i="69"/>
  <c r="AC354" i="69"/>
  <c r="AD354" i="69"/>
  <c r="AE354" i="69"/>
  <c r="AF354" i="69"/>
  <c r="AG354" i="69"/>
  <c r="AH354" i="69"/>
  <c r="AI354" i="69"/>
  <c r="AJ354" i="69"/>
  <c r="AK354" i="69"/>
  <c r="AL354" i="69"/>
  <c r="AM354" i="69"/>
  <c r="AN354" i="69"/>
  <c r="AO354" i="69"/>
  <c r="AP354" i="69"/>
  <c r="AQ354" i="69"/>
  <c r="AR354" i="69"/>
  <c r="AS354" i="69"/>
  <c r="AT354" i="69"/>
  <c r="AU354" i="69"/>
  <c r="AV354" i="69"/>
  <c r="AW354" i="69"/>
  <c r="AX354" i="69"/>
  <c r="AY354" i="69"/>
  <c r="AZ354" i="69"/>
  <c r="BA354" i="69"/>
  <c r="BB354" i="69"/>
  <c r="BC354" i="69"/>
  <c r="BD354" i="69"/>
  <c r="BE354" i="69"/>
  <c r="BF354" i="69"/>
  <c r="BG354" i="69"/>
  <c r="BH354" i="69"/>
  <c r="BI354" i="69"/>
  <c r="BJ354" i="69"/>
  <c r="BK354" i="69"/>
  <c r="BL354" i="69"/>
  <c r="BM354" i="69"/>
  <c r="BN354" i="69"/>
  <c r="BO354" i="69"/>
  <c r="BP354" i="69"/>
  <c r="BQ354" i="69"/>
  <c r="BR354" i="69"/>
  <c r="BS354" i="69"/>
  <c r="BT354" i="69"/>
  <c r="BU354" i="69"/>
  <c r="BV354" i="69"/>
  <c r="BW354" i="69"/>
  <c r="BX354" i="69"/>
  <c r="BY354" i="69"/>
  <c r="BZ354" i="69"/>
  <c r="CA354" i="69"/>
  <c r="CB354" i="69"/>
  <c r="CC354" i="69"/>
  <c r="CD354" i="69"/>
  <c r="F79" i="69"/>
  <c r="F171" i="69"/>
  <c r="F263" i="69"/>
  <c r="F355" i="69"/>
  <c r="G79" i="69"/>
  <c r="G171" i="69"/>
  <c r="G263" i="69"/>
  <c r="G355" i="69"/>
  <c r="H79" i="69"/>
  <c r="H171" i="69"/>
  <c r="H263" i="69"/>
  <c r="H355" i="69"/>
  <c r="I79" i="69"/>
  <c r="I171" i="69"/>
  <c r="I263" i="69"/>
  <c r="I355" i="69"/>
  <c r="J355" i="69"/>
  <c r="K355" i="69"/>
  <c r="L355" i="69"/>
  <c r="O355" i="69"/>
  <c r="P355" i="69"/>
  <c r="Q355" i="69"/>
  <c r="R355" i="69"/>
  <c r="S355" i="69"/>
  <c r="T355" i="69"/>
  <c r="U355" i="69"/>
  <c r="V355" i="69"/>
  <c r="W355" i="69"/>
  <c r="X355" i="69"/>
  <c r="Y355" i="69"/>
  <c r="Z355" i="69"/>
  <c r="AA355" i="69"/>
  <c r="AB355" i="69"/>
  <c r="AC355" i="69"/>
  <c r="AD355" i="69"/>
  <c r="AE355" i="69"/>
  <c r="AF355" i="69"/>
  <c r="AG355" i="69"/>
  <c r="AH355" i="69"/>
  <c r="AI355" i="69"/>
  <c r="AJ355" i="69"/>
  <c r="AK355" i="69"/>
  <c r="AL355" i="69"/>
  <c r="AM355" i="69"/>
  <c r="AN355" i="69"/>
  <c r="AO355" i="69"/>
  <c r="AP355" i="69"/>
  <c r="AQ355" i="69"/>
  <c r="AR355" i="69"/>
  <c r="AS355" i="69"/>
  <c r="AT355" i="69"/>
  <c r="AU355" i="69"/>
  <c r="AV355" i="69"/>
  <c r="AW355" i="69"/>
  <c r="AX355" i="69"/>
  <c r="AY355" i="69"/>
  <c r="AZ355" i="69"/>
  <c r="BA355" i="69"/>
  <c r="BB355" i="69"/>
  <c r="BC355" i="69"/>
  <c r="BD355" i="69"/>
  <c r="BE355" i="69"/>
  <c r="BF355" i="69"/>
  <c r="BG355" i="69"/>
  <c r="BH355" i="69"/>
  <c r="BI355" i="69"/>
  <c r="BJ355" i="69"/>
  <c r="BK355" i="69"/>
  <c r="BL355" i="69"/>
  <c r="BM355" i="69"/>
  <c r="BN355" i="69"/>
  <c r="BO355" i="69"/>
  <c r="BP355" i="69"/>
  <c r="BQ355" i="69"/>
  <c r="BR355" i="69"/>
  <c r="BS355" i="69"/>
  <c r="BT355" i="69"/>
  <c r="BU355" i="69"/>
  <c r="BV355" i="69"/>
  <c r="BW355" i="69"/>
  <c r="BX355" i="69"/>
  <c r="BY355" i="69"/>
  <c r="BZ355" i="69"/>
  <c r="CA355" i="69"/>
  <c r="CB355" i="69"/>
  <c r="CC355" i="69"/>
  <c r="CD355" i="69"/>
  <c r="F80" i="69"/>
  <c r="F172" i="69"/>
  <c r="F264" i="69"/>
  <c r="F356" i="69"/>
  <c r="G80" i="69"/>
  <c r="G172" i="69"/>
  <c r="G264" i="69"/>
  <c r="G356" i="69"/>
  <c r="H80" i="69"/>
  <c r="H172" i="69"/>
  <c r="H264" i="69"/>
  <c r="H356" i="69"/>
  <c r="I80" i="69"/>
  <c r="I172" i="69"/>
  <c r="I264" i="69"/>
  <c r="I356" i="69"/>
  <c r="J356" i="69"/>
  <c r="K356" i="69"/>
  <c r="L356" i="69"/>
  <c r="O356" i="69"/>
  <c r="P356" i="69"/>
  <c r="Q356" i="69"/>
  <c r="R356" i="69"/>
  <c r="S356" i="69"/>
  <c r="T356" i="69"/>
  <c r="U356" i="69"/>
  <c r="V356" i="69"/>
  <c r="W356" i="69"/>
  <c r="X356" i="69"/>
  <c r="Y356" i="69"/>
  <c r="Z356" i="69"/>
  <c r="AA356" i="69"/>
  <c r="AB356" i="69"/>
  <c r="AC356" i="69"/>
  <c r="AD356" i="69"/>
  <c r="AE356" i="69"/>
  <c r="AF356" i="69"/>
  <c r="AG356" i="69"/>
  <c r="AH356" i="69"/>
  <c r="AI356" i="69"/>
  <c r="AJ356" i="69"/>
  <c r="AK356" i="69"/>
  <c r="AL356" i="69"/>
  <c r="AM356" i="69"/>
  <c r="AN356" i="69"/>
  <c r="AO356" i="69"/>
  <c r="AP356" i="69"/>
  <c r="AQ356" i="69"/>
  <c r="AR356" i="69"/>
  <c r="AS356" i="69"/>
  <c r="AT356" i="69"/>
  <c r="AU356" i="69"/>
  <c r="AV356" i="69"/>
  <c r="AW356" i="69"/>
  <c r="AX356" i="69"/>
  <c r="AY356" i="69"/>
  <c r="AZ356" i="69"/>
  <c r="BA356" i="69"/>
  <c r="BB356" i="69"/>
  <c r="BC356" i="69"/>
  <c r="BD356" i="69"/>
  <c r="BE356" i="69"/>
  <c r="BF356" i="69"/>
  <c r="BG356" i="69"/>
  <c r="BH356" i="69"/>
  <c r="BI356" i="69"/>
  <c r="BJ356" i="69"/>
  <c r="BK356" i="69"/>
  <c r="BL356" i="69"/>
  <c r="BM356" i="69"/>
  <c r="BN356" i="69"/>
  <c r="BO356" i="69"/>
  <c r="BP356" i="69"/>
  <c r="BQ356" i="69"/>
  <c r="BR356" i="69"/>
  <c r="BS356" i="69"/>
  <c r="BT356" i="69"/>
  <c r="BU356" i="69"/>
  <c r="BV356" i="69"/>
  <c r="BW356" i="69"/>
  <c r="BX356" i="69"/>
  <c r="BY356" i="69"/>
  <c r="BZ356" i="69"/>
  <c r="CA356" i="69"/>
  <c r="CB356" i="69"/>
  <c r="CC356" i="69"/>
  <c r="CD356" i="69"/>
  <c r="F81" i="69"/>
  <c r="F173" i="69"/>
  <c r="F265" i="69"/>
  <c r="F357" i="69"/>
  <c r="G81" i="69"/>
  <c r="G173" i="69"/>
  <c r="G265" i="69"/>
  <c r="G357" i="69"/>
  <c r="H81" i="69"/>
  <c r="H173" i="69"/>
  <c r="H265" i="69"/>
  <c r="H357" i="69"/>
  <c r="I81" i="69"/>
  <c r="I173" i="69"/>
  <c r="I265" i="69"/>
  <c r="I357" i="69"/>
  <c r="J357" i="69"/>
  <c r="K357" i="69"/>
  <c r="L357" i="69"/>
  <c r="O357" i="69"/>
  <c r="P357" i="69"/>
  <c r="Q357" i="69"/>
  <c r="R357" i="69"/>
  <c r="S357" i="69"/>
  <c r="T357" i="69"/>
  <c r="U357" i="69"/>
  <c r="V357" i="69"/>
  <c r="W357" i="69"/>
  <c r="X357" i="69"/>
  <c r="Y357" i="69"/>
  <c r="Z357" i="69"/>
  <c r="AA357" i="69"/>
  <c r="AB357" i="69"/>
  <c r="AC357" i="69"/>
  <c r="AD357" i="69"/>
  <c r="AE357" i="69"/>
  <c r="AF357" i="69"/>
  <c r="AG357" i="69"/>
  <c r="AH357" i="69"/>
  <c r="AI357" i="69"/>
  <c r="AJ357" i="69"/>
  <c r="AK357" i="69"/>
  <c r="AL357" i="69"/>
  <c r="AM357" i="69"/>
  <c r="AN357" i="69"/>
  <c r="AO357" i="69"/>
  <c r="AP357" i="69"/>
  <c r="AQ357" i="69"/>
  <c r="AR357" i="69"/>
  <c r="AS357" i="69"/>
  <c r="AT357" i="69"/>
  <c r="AU357" i="69"/>
  <c r="AV357" i="69"/>
  <c r="AW357" i="69"/>
  <c r="AX357" i="69"/>
  <c r="AY357" i="69"/>
  <c r="AZ357" i="69"/>
  <c r="BA357" i="69"/>
  <c r="BB357" i="69"/>
  <c r="BC357" i="69"/>
  <c r="BD357" i="69"/>
  <c r="BE357" i="69"/>
  <c r="BF357" i="69"/>
  <c r="BG357" i="69"/>
  <c r="BH357" i="69"/>
  <c r="BI357" i="69"/>
  <c r="BJ357" i="69"/>
  <c r="BK357" i="69"/>
  <c r="BL357" i="69"/>
  <c r="BM357" i="69"/>
  <c r="BN357" i="69"/>
  <c r="BO357" i="69"/>
  <c r="BP357" i="69"/>
  <c r="BQ357" i="69"/>
  <c r="BR357" i="69"/>
  <c r="BS357" i="69"/>
  <c r="BT357" i="69"/>
  <c r="BU357" i="69"/>
  <c r="BV357" i="69"/>
  <c r="BW357" i="69"/>
  <c r="BX357" i="69"/>
  <c r="BY357" i="69"/>
  <c r="BZ357" i="69"/>
  <c r="CA357" i="69"/>
  <c r="CB357" i="69"/>
  <c r="CC357" i="69"/>
  <c r="CD357" i="69"/>
  <c r="F82" i="69"/>
  <c r="F174" i="69"/>
  <c r="F266" i="69"/>
  <c r="F358" i="69"/>
  <c r="G82" i="69"/>
  <c r="G174" i="69"/>
  <c r="G266" i="69"/>
  <c r="G358" i="69"/>
  <c r="H82" i="69"/>
  <c r="H174" i="69"/>
  <c r="H266" i="69"/>
  <c r="H358" i="69"/>
  <c r="I82" i="69"/>
  <c r="I174" i="69"/>
  <c r="I266" i="69"/>
  <c r="I358" i="69"/>
  <c r="J358" i="69"/>
  <c r="K358" i="69"/>
  <c r="L358" i="69"/>
  <c r="O358" i="69"/>
  <c r="P358" i="69"/>
  <c r="Q358" i="69"/>
  <c r="R358" i="69"/>
  <c r="S358" i="69"/>
  <c r="T358" i="69"/>
  <c r="U358" i="69"/>
  <c r="V358" i="69"/>
  <c r="W358" i="69"/>
  <c r="X358" i="69"/>
  <c r="Y358" i="69"/>
  <c r="Z358" i="69"/>
  <c r="AA358" i="69"/>
  <c r="AB358" i="69"/>
  <c r="AC358" i="69"/>
  <c r="AD358" i="69"/>
  <c r="AE358" i="69"/>
  <c r="AF358" i="69"/>
  <c r="AG358" i="69"/>
  <c r="AH358" i="69"/>
  <c r="AI358" i="69"/>
  <c r="AJ358" i="69"/>
  <c r="AK358" i="69"/>
  <c r="AL358" i="69"/>
  <c r="AM358" i="69"/>
  <c r="AN358" i="69"/>
  <c r="AO358" i="69"/>
  <c r="AP358" i="69"/>
  <c r="AQ358" i="69"/>
  <c r="AR358" i="69"/>
  <c r="AS358" i="69"/>
  <c r="AT358" i="69"/>
  <c r="AU358" i="69"/>
  <c r="AV358" i="69"/>
  <c r="AW358" i="69"/>
  <c r="AX358" i="69"/>
  <c r="AY358" i="69"/>
  <c r="AZ358" i="69"/>
  <c r="BA358" i="69"/>
  <c r="BB358" i="69"/>
  <c r="BC358" i="69"/>
  <c r="BD358" i="69"/>
  <c r="BE358" i="69"/>
  <c r="BF358" i="69"/>
  <c r="BG358" i="69"/>
  <c r="BH358" i="69"/>
  <c r="BI358" i="69"/>
  <c r="BJ358" i="69"/>
  <c r="BK358" i="69"/>
  <c r="BL358" i="69"/>
  <c r="BM358" i="69"/>
  <c r="BN358" i="69"/>
  <c r="BO358" i="69"/>
  <c r="BP358" i="69"/>
  <c r="BQ358" i="69"/>
  <c r="BR358" i="69"/>
  <c r="BS358" i="69"/>
  <c r="BT358" i="69"/>
  <c r="BU358" i="69"/>
  <c r="BV358" i="69"/>
  <c r="BW358" i="69"/>
  <c r="BX358" i="69"/>
  <c r="BY358" i="69"/>
  <c r="BZ358" i="69"/>
  <c r="CA358" i="69"/>
  <c r="CB358" i="69"/>
  <c r="CC358" i="69"/>
  <c r="CD358" i="69"/>
  <c r="F83" i="69"/>
  <c r="F175" i="69"/>
  <c r="F267" i="69"/>
  <c r="F359" i="69"/>
  <c r="G83" i="69"/>
  <c r="G175" i="69"/>
  <c r="G267" i="69"/>
  <c r="G359" i="69"/>
  <c r="H83" i="69"/>
  <c r="H175" i="69"/>
  <c r="H267" i="69"/>
  <c r="H359" i="69"/>
  <c r="I83" i="69"/>
  <c r="I175" i="69"/>
  <c r="I267" i="69"/>
  <c r="I359" i="69"/>
  <c r="J359" i="69"/>
  <c r="K359" i="69"/>
  <c r="L359" i="69"/>
  <c r="O359" i="69"/>
  <c r="P359" i="69"/>
  <c r="Q359" i="69"/>
  <c r="R359" i="69"/>
  <c r="S359" i="69"/>
  <c r="T359" i="69"/>
  <c r="U359" i="69"/>
  <c r="V359" i="69"/>
  <c r="W359" i="69"/>
  <c r="X359" i="69"/>
  <c r="Y359" i="69"/>
  <c r="Z359" i="69"/>
  <c r="AA359" i="69"/>
  <c r="AB359" i="69"/>
  <c r="AC359" i="69"/>
  <c r="AD359" i="69"/>
  <c r="AE359" i="69"/>
  <c r="AF359" i="69"/>
  <c r="AG359" i="69"/>
  <c r="AH359" i="69"/>
  <c r="AI359" i="69"/>
  <c r="AJ359" i="69"/>
  <c r="AK359" i="69"/>
  <c r="AL359" i="69"/>
  <c r="AM359" i="69"/>
  <c r="AN359" i="69"/>
  <c r="AO359" i="69"/>
  <c r="AP359" i="69"/>
  <c r="AQ359" i="69"/>
  <c r="AR359" i="69"/>
  <c r="AS359" i="69"/>
  <c r="AT359" i="69"/>
  <c r="AU359" i="69"/>
  <c r="AV359" i="69"/>
  <c r="AW359" i="69"/>
  <c r="AX359" i="69"/>
  <c r="AY359" i="69"/>
  <c r="AZ359" i="69"/>
  <c r="BA359" i="69"/>
  <c r="BB359" i="69"/>
  <c r="BC359" i="69"/>
  <c r="BD359" i="69"/>
  <c r="BE359" i="69"/>
  <c r="BF359" i="69"/>
  <c r="BG359" i="69"/>
  <c r="BH359" i="69"/>
  <c r="BI359" i="69"/>
  <c r="BJ359" i="69"/>
  <c r="BK359" i="69"/>
  <c r="BL359" i="69"/>
  <c r="BM359" i="69"/>
  <c r="BN359" i="69"/>
  <c r="BO359" i="69"/>
  <c r="BP359" i="69"/>
  <c r="BQ359" i="69"/>
  <c r="BR359" i="69"/>
  <c r="BS359" i="69"/>
  <c r="BT359" i="69"/>
  <c r="BU359" i="69"/>
  <c r="BV359" i="69"/>
  <c r="BW359" i="69"/>
  <c r="BX359" i="69"/>
  <c r="BY359" i="69"/>
  <c r="BZ359" i="69"/>
  <c r="CA359" i="69"/>
  <c r="CB359" i="69"/>
  <c r="CC359" i="69"/>
  <c r="CD359" i="69"/>
  <c r="F84" i="69"/>
  <c r="F176" i="69"/>
  <c r="F268" i="69"/>
  <c r="F360" i="69"/>
  <c r="G84" i="69"/>
  <c r="G176" i="69"/>
  <c r="G268" i="69"/>
  <c r="G360" i="69"/>
  <c r="H84" i="69"/>
  <c r="H176" i="69"/>
  <c r="H268" i="69"/>
  <c r="H360" i="69"/>
  <c r="I84" i="69"/>
  <c r="I176" i="69"/>
  <c r="I268" i="69"/>
  <c r="I360" i="69"/>
  <c r="J360" i="69"/>
  <c r="K360" i="69"/>
  <c r="L360" i="69"/>
  <c r="O360" i="69"/>
  <c r="P360" i="69"/>
  <c r="Q360" i="69"/>
  <c r="R360" i="69"/>
  <c r="S360" i="69"/>
  <c r="T360" i="69"/>
  <c r="U360" i="69"/>
  <c r="V360" i="69"/>
  <c r="W360" i="69"/>
  <c r="X360" i="69"/>
  <c r="Y360" i="69"/>
  <c r="Z360" i="69"/>
  <c r="AA360" i="69"/>
  <c r="AB360" i="69"/>
  <c r="AC360" i="69"/>
  <c r="AD360" i="69"/>
  <c r="AE360" i="69"/>
  <c r="AF360" i="69"/>
  <c r="AG360" i="69"/>
  <c r="AH360" i="69"/>
  <c r="AI360" i="69"/>
  <c r="AJ360" i="69"/>
  <c r="AK360" i="69"/>
  <c r="AL360" i="69"/>
  <c r="AM360" i="69"/>
  <c r="AN360" i="69"/>
  <c r="AO360" i="69"/>
  <c r="AP360" i="69"/>
  <c r="AQ360" i="69"/>
  <c r="AR360" i="69"/>
  <c r="AS360" i="69"/>
  <c r="AT360" i="69"/>
  <c r="AU360" i="69"/>
  <c r="AV360" i="69"/>
  <c r="AW360" i="69"/>
  <c r="AX360" i="69"/>
  <c r="AY360" i="69"/>
  <c r="AZ360" i="69"/>
  <c r="BA360" i="69"/>
  <c r="BB360" i="69"/>
  <c r="BC360" i="69"/>
  <c r="BD360" i="69"/>
  <c r="BE360" i="69"/>
  <c r="BF360" i="69"/>
  <c r="BG360" i="69"/>
  <c r="BH360" i="69"/>
  <c r="BI360" i="69"/>
  <c r="BJ360" i="69"/>
  <c r="BK360" i="69"/>
  <c r="BL360" i="69"/>
  <c r="BM360" i="69"/>
  <c r="BN360" i="69"/>
  <c r="BO360" i="69"/>
  <c r="BP360" i="69"/>
  <c r="BQ360" i="69"/>
  <c r="BR360" i="69"/>
  <c r="BS360" i="69"/>
  <c r="BT360" i="69"/>
  <c r="BU360" i="69"/>
  <c r="BV360" i="69"/>
  <c r="BW360" i="69"/>
  <c r="BX360" i="69"/>
  <c r="BY360" i="69"/>
  <c r="BZ360" i="69"/>
  <c r="CA360" i="69"/>
  <c r="CB360" i="69"/>
  <c r="CC360" i="69"/>
  <c r="CD360" i="69"/>
  <c r="F85" i="69"/>
  <c r="F177" i="69"/>
  <c r="F269" i="69"/>
  <c r="F361" i="69"/>
  <c r="G85" i="69"/>
  <c r="G177" i="69"/>
  <c r="G269" i="69"/>
  <c r="G361" i="69"/>
  <c r="H85" i="69"/>
  <c r="H177" i="69"/>
  <c r="H269" i="69"/>
  <c r="H361" i="69"/>
  <c r="I85" i="69"/>
  <c r="I177" i="69"/>
  <c r="I269" i="69"/>
  <c r="I361" i="69"/>
  <c r="J361" i="69"/>
  <c r="K361" i="69"/>
  <c r="L361" i="69"/>
  <c r="O361" i="69"/>
  <c r="P361" i="69"/>
  <c r="Q361" i="69"/>
  <c r="R361" i="69"/>
  <c r="S361" i="69"/>
  <c r="T361" i="69"/>
  <c r="U361" i="69"/>
  <c r="V361" i="69"/>
  <c r="W361" i="69"/>
  <c r="X361" i="69"/>
  <c r="Y361" i="69"/>
  <c r="Z361" i="69"/>
  <c r="AA361" i="69"/>
  <c r="AB361" i="69"/>
  <c r="AC361" i="69"/>
  <c r="AD361" i="69"/>
  <c r="AE361" i="69"/>
  <c r="AF361" i="69"/>
  <c r="AG361" i="69"/>
  <c r="AH361" i="69"/>
  <c r="AI361" i="69"/>
  <c r="AJ361" i="69"/>
  <c r="AK361" i="69"/>
  <c r="AL361" i="69"/>
  <c r="AM361" i="69"/>
  <c r="AN361" i="69"/>
  <c r="AO361" i="69"/>
  <c r="AP361" i="69"/>
  <c r="AQ361" i="69"/>
  <c r="AR361" i="69"/>
  <c r="AS361" i="69"/>
  <c r="AT361" i="69"/>
  <c r="AU361" i="69"/>
  <c r="AV361" i="69"/>
  <c r="AW361" i="69"/>
  <c r="AX361" i="69"/>
  <c r="AY361" i="69"/>
  <c r="AZ361" i="69"/>
  <c r="BA361" i="69"/>
  <c r="BB361" i="69"/>
  <c r="BC361" i="69"/>
  <c r="BD361" i="69"/>
  <c r="BE361" i="69"/>
  <c r="BF361" i="69"/>
  <c r="BG361" i="69"/>
  <c r="BH361" i="69"/>
  <c r="BI361" i="69"/>
  <c r="BJ361" i="69"/>
  <c r="BK361" i="69"/>
  <c r="BL361" i="69"/>
  <c r="BM361" i="69"/>
  <c r="BN361" i="69"/>
  <c r="BO361" i="69"/>
  <c r="BP361" i="69"/>
  <c r="BQ361" i="69"/>
  <c r="BR361" i="69"/>
  <c r="BS361" i="69"/>
  <c r="BT361" i="69"/>
  <c r="BU361" i="69"/>
  <c r="BV361" i="69"/>
  <c r="BW361" i="69"/>
  <c r="BX361" i="69"/>
  <c r="BY361" i="69"/>
  <c r="BZ361" i="69"/>
  <c r="CA361" i="69"/>
  <c r="CB361" i="69"/>
  <c r="CC361" i="69"/>
  <c r="CD361" i="69"/>
  <c r="F86" i="69"/>
  <c r="F178" i="69"/>
  <c r="F270" i="69"/>
  <c r="F362" i="69"/>
  <c r="G86" i="69"/>
  <c r="G178" i="69"/>
  <c r="G270" i="69"/>
  <c r="G362" i="69"/>
  <c r="H86" i="69"/>
  <c r="H178" i="69"/>
  <c r="H270" i="69"/>
  <c r="H362" i="69"/>
  <c r="I86" i="69"/>
  <c r="I178" i="69"/>
  <c r="I270" i="69"/>
  <c r="I362" i="69"/>
  <c r="J362" i="69"/>
  <c r="K362" i="69"/>
  <c r="L362" i="69"/>
  <c r="O362" i="69"/>
  <c r="P362" i="69"/>
  <c r="Q362" i="69"/>
  <c r="R362" i="69"/>
  <c r="S362" i="69"/>
  <c r="T362" i="69"/>
  <c r="U362" i="69"/>
  <c r="V362" i="69"/>
  <c r="W362" i="69"/>
  <c r="X362" i="69"/>
  <c r="Y362" i="69"/>
  <c r="Z362" i="69"/>
  <c r="AA362" i="69"/>
  <c r="AB362" i="69"/>
  <c r="AC362" i="69"/>
  <c r="AD362" i="69"/>
  <c r="AE362" i="69"/>
  <c r="AF362" i="69"/>
  <c r="AG362" i="69"/>
  <c r="AH362" i="69"/>
  <c r="AI362" i="69"/>
  <c r="AJ362" i="69"/>
  <c r="AK362" i="69"/>
  <c r="AL362" i="69"/>
  <c r="AM362" i="69"/>
  <c r="AN362" i="69"/>
  <c r="AO362" i="69"/>
  <c r="AP362" i="69"/>
  <c r="AQ362" i="69"/>
  <c r="AR362" i="69"/>
  <c r="AS362" i="69"/>
  <c r="AT362" i="69"/>
  <c r="AU362" i="69"/>
  <c r="AV362" i="69"/>
  <c r="AW362" i="69"/>
  <c r="AX362" i="69"/>
  <c r="AY362" i="69"/>
  <c r="AZ362" i="69"/>
  <c r="BA362" i="69"/>
  <c r="BB362" i="69"/>
  <c r="BC362" i="69"/>
  <c r="BD362" i="69"/>
  <c r="BE362" i="69"/>
  <c r="BF362" i="69"/>
  <c r="BG362" i="69"/>
  <c r="BH362" i="69"/>
  <c r="BI362" i="69"/>
  <c r="BJ362" i="69"/>
  <c r="BK362" i="69"/>
  <c r="BL362" i="69"/>
  <c r="BM362" i="69"/>
  <c r="BN362" i="69"/>
  <c r="BO362" i="69"/>
  <c r="BP362" i="69"/>
  <c r="BQ362" i="69"/>
  <c r="BR362" i="69"/>
  <c r="BS362" i="69"/>
  <c r="BT362" i="69"/>
  <c r="BU362" i="69"/>
  <c r="BV362" i="69"/>
  <c r="BW362" i="69"/>
  <c r="BX362" i="69"/>
  <c r="BY362" i="69"/>
  <c r="BZ362" i="69"/>
  <c r="CA362" i="69"/>
  <c r="CB362" i="69"/>
  <c r="CC362" i="69"/>
  <c r="CD362" i="69"/>
  <c r="F87" i="69"/>
  <c r="F179" i="69"/>
  <c r="F271" i="69"/>
  <c r="F363" i="69"/>
  <c r="G87" i="69"/>
  <c r="G179" i="69"/>
  <c r="G271" i="69"/>
  <c r="G363" i="69"/>
  <c r="H87" i="69"/>
  <c r="H179" i="69"/>
  <c r="H271" i="69"/>
  <c r="H363" i="69"/>
  <c r="I87" i="69"/>
  <c r="I179" i="69"/>
  <c r="I271" i="69"/>
  <c r="I363" i="69"/>
  <c r="J363" i="69"/>
  <c r="K363" i="69"/>
  <c r="L363" i="69"/>
  <c r="O363" i="69"/>
  <c r="P363" i="69"/>
  <c r="Q363" i="69"/>
  <c r="R363" i="69"/>
  <c r="S363" i="69"/>
  <c r="T363" i="69"/>
  <c r="U363" i="69"/>
  <c r="V363" i="69"/>
  <c r="W363" i="69"/>
  <c r="X363" i="69"/>
  <c r="Y363" i="69"/>
  <c r="Z363" i="69"/>
  <c r="AA363" i="69"/>
  <c r="AB363" i="69"/>
  <c r="AC363" i="69"/>
  <c r="AD363" i="69"/>
  <c r="AE363" i="69"/>
  <c r="AF363" i="69"/>
  <c r="AG363" i="69"/>
  <c r="AH363" i="69"/>
  <c r="AI363" i="69"/>
  <c r="AJ363" i="69"/>
  <c r="AK363" i="69"/>
  <c r="AL363" i="69"/>
  <c r="AM363" i="69"/>
  <c r="AN363" i="69"/>
  <c r="AO363" i="69"/>
  <c r="AP363" i="69"/>
  <c r="AQ363" i="69"/>
  <c r="AR363" i="69"/>
  <c r="AS363" i="69"/>
  <c r="AT363" i="69"/>
  <c r="AU363" i="69"/>
  <c r="AV363" i="69"/>
  <c r="AW363" i="69"/>
  <c r="AX363" i="69"/>
  <c r="AY363" i="69"/>
  <c r="AZ363" i="69"/>
  <c r="BA363" i="69"/>
  <c r="BB363" i="69"/>
  <c r="BC363" i="69"/>
  <c r="BD363" i="69"/>
  <c r="BE363" i="69"/>
  <c r="BF363" i="69"/>
  <c r="BG363" i="69"/>
  <c r="BH363" i="69"/>
  <c r="BI363" i="69"/>
  <c r="BJ363" i="69"/>
  <c r="BK363" i="69"/>
  <c r="BL363" i="69"/>
  <c r="BM363" i="69"/>
  <c r="BN363" i="69"/>
  <c r="BO363" i="69"/>
  <c r="BP363" i="69"/>
  <c r="BQ363" i="69"/>
  <c r="BR363" i="69"/>
  <c r="BS363" i="69"/>
  <c r="BT363" i="69"/>
  <c r="BU363" i="69"/>
  <c r="BV363" i="69"/>
  <c r="BW363" i="69"/>
  <c r="BX363" i="69"/>
  <c r="BY363" i="69"/>
  <c r="BZ363" i="69"/>
  <c r="CA363" i="69"/>
  <c r="CB363" i="69"/>
  <c r="CC363" i="69"/>
  <c r="CD363" i="69"/>
  <c r="F88" i="69"/>
  <c r="F180" i="69"/>
  <c r="F272" i="69"/>
  <c r="F364" i="69"/>
  <c r="G88" i="69"/>
  <c r="G180" i="69"/>
  <c r="G272" i="69"/>
  <c r="G364" i="69"/>
  <c r="H88" i="69"/>
  <c r="H180" i="69"/>
  <c r="H272" i="69"/>
  <c r="H364" i="69"/>
  <c r="I88" i="69"/>
  <c r="I180" i="69"/>
  <c r="I272" i="69"/>
  <c r="I364" i="69"/>
  <c r="J364" i="69"/>
  <c r="K364" i="69"/>
  <c r="L364" i="69"/>
  <c r="O364" i="69"/>
  <c r="P364" i="69"/>
  <c r="Q364" i="69"/>
  <c r="R364" i="69"/>
  <c r="S364" i="69"/>
  <c r="T364" i="69"/>
  <c r="U364" i="69"/>
  <c r="V364" i="69"/>
  <c r="W364" i="69"/>
  <c r="X364" i="69"/>
  <c r="Y364" i="69"/>
  <c r="Z364" i="69"/>
  <c r="AA364" i="69"/>
  <c r="AB364" i="69"/>
  <c r="AC364" i="69"/>
  <c r="AD364" i="69"/>
  <c r="AE364" i="69"/>
  <c r="AF364" i="69"/>
  <c r="AG364" i="69"/>
  <c r="AH364" i="69"/>
  <c r="AI364" i="69"/>
  <c r="AJ364" i="69"/>
  <c r="AK364" i="69"/>
  <c r="AL364" i="69"/>
  <c r="AM364" i="69"/>
  <c r="AN364" i="69"/>
  <c r="AO364" i="69"/>
  <c r="AP364" i="69"/>
  <c r="AQ364" i="69"/>
  <c r="AR364" i="69"/>
  <c r="AS364" i="69"/>
  <c r="AT364" i="69"/>
  <c r="AU364" i="69"/>
  <c r="AV364" i="69"/>
  <c r="AW364" i="69"/>
  <c r="AX364" i="69"/>
  <c r="AY364" i="69"/>
  <c r="AZ364" i="69"/>
  <c r="BA364" i="69"/>
  <c r="BB364" i="69"/>
  <c r="BC364" i="69"/>
  <c r="BD364" i="69"/>
  <c r="BE364" i="69"/>
  <c r="BF364" i="69"/>
  <c r="BG364" i="69"/>
  <c r="BH364" i="69"/>
  <c r="BI364" i="69"/>
  <c r="BJ364" i="69"/>
  <c r="BK364" i="69"/>
  <c r="BL364" i="69"/>
  <c r="BM364" i="69"/>
  <c r="BN364" i="69"/>
  <c r="BO364" i="69"/>
  <c r="BP364" i="69"/>
  <c r="BQ364" i="69"/>
  <c r="BR364" i="69"/>
  <c r="BS364" i="69"/>
  <c r="BT364" i="69"/>
  <c r="BU364" i="69"/>
  <c r="BV364" i="69"/>
  <c r="BW364" i="69"/>
  <c r="BX364" i="69"/>
  <c r="BY364" i="69"/>
  <c r="BZ364" i="69"/>
  <c r="CA364" i="69"/>
  <c r="CB364" i="69"/>
  <c r="CC364" i="69"/>
  <c r="CD364" i="69"/>
  <c r="F89" i="69"/>
  <c r="F181" i="69"/>
  <c r="F273" i="69"/>
  <c r="F365" i="69"/>
  <c r="G89" i="69"/>
  <c r="G181" i="69"/>
  <c r="G273" i="69"/>
  <c r="G365" i="69"/>
  <c r="H89" i="69"/>
  <c r="H181" i="69"/>
  <c r="H273" i="69"/>
  <c r="H365" i="69"/>
  <c r="I89" i="69"/>
  <c r="I181" i="69"/>
  <c r="I273" i="69"/>
  <c r="I365" i="69"/>
  <c r="J365" i="69"/>
  <c r="K365" i="69"/>
  <c r="L365" i="69"/>
  <c r="O365" i="69"/>
  <c r="P365" i="69"/>
  <c r="Q365" i="69"/>
  <c r="R365" i="69"/>
  <c r="S365" i="69"/>
  <c r="T365" i="69"/>
  <c r="U365" i="69"/>
  <c r="V365" i="69"/>
  <c r="W365" i="69"/>
  <c r="X365" i="69"/>
  <c r="Y365" i="69"/>
  <c r="Z365" i="69"/>
  <c r="AA365" i="69"/>
  <c r="AB365" i="69"/>
  <c r="AC365" i="69"/>
  <c r="AD365" i="69"/>
  <c r="AE365" i="69"/>
  <c r="AF365" i="69"/>
  <c r="AG365" i="69"/>
  <c r="AH365" i="69"/>
  <c r="AI365" i="69"/>
  <c r="AJ365" i="69"/>
  <c r="AK365" i="69"/>
  <c r="AL365" i="69"/>
  <c r="AM365" i="69"/>
  <c r="AN365" i="69"/>
  <c r="AO365" i="69"/>
  <c r="AP365" i="69"/>
  <c r="AQ365" i="69"/>
  <c r="AR365" i="69"/>
  <c r="AS365" i="69"/>
  <c r="AT365" i="69"/>
  <c r="AU365" i="69"/>
  <c r="AV365" i="69"/>
  <c r="AW365" i="69"/>
  <c r="AX365" i="69"/>
  <c r="AY365" i="69"/>
  <c r="AZ365" i="69"/>
  <c r="BA365" i="69"/>
  <c r="BB365" i="69"/>
  <c r="BC365" i="69"/>
  <c r="BD365" i="69"/>
  <c r="BE365" i="69"/>
  <c r="BF365" i="69"/>
  <c r="BG365" i="69"/>
  <c r="BH365" i="69"/>
  <c r="BI365" i="69"/>
  <c r="BJ365" i="69"/>
  <c r="BK365" i="69"/>
  <c r="BL365" i="69"/>
  <c r="BM365" i="69"/>
  <c r="BN365" i="69"/>
  <c r="BO365" i="69"/>
  <c r="BP365" i="69"/>
  <c r="BQ365" i="69"/>
  <c r="BR365" i="69"/>
  <c r="BS365" i="69"/>
  <c r="BT365" i="69"/>
  <c r="BU365" i="69"/>
  <c r="BV365" i="69"/>
  <c r="BW365" i="69"/>
  <c r="BX365" i="69"/>
  <c r="BY365" i="69"/>
  <c r="BZ365" i="69"/>
  <c r="CA365" i="69"/>
  <c r="CB365" i="69"/>
  <c r="CC365" i="69"/>
  <c r="CD365" i="69"/>
  <c r="F90" i="69"/>
  <c r="F182" i="69"/>
  <c r="F274" i="69"/>
  <c r="F366" i="69"/>
  <c r="G90" i="69"/>
  <c r="G182" i="69"/>
  <c r="G274" i="69"/>
  <c r="G366" i="69"/>
  <c r="H90" i="69"/>
  <c r="H182" i="69"/>
  <c r="H274" i="69"/>
  <c r="H366" i="69"/>
  <c r="I90" i="69"/>
  <c r="I182" i="69"/>
  <c r="I274" i="69"/>
  <c r="I366" i="69"/>
  <c r="J366" i="69"/>
  <c r="K366" i="69"/>
  <c r="L366" i="69"/>
  <c r="O366" i="69"/>
  <c r="P366" i="69"/>
  <c r="Q366" i="69"/>
  <c r="R366" i="69"/>
  <c r="S366" i="69"/>
  <c r="T366" i="69"/>
  <c r="U366" i="69"/>
  <c r="V366" i="69"/>
  <c r="W366" i="69"/>
  <c r="X366" i="69"/>
  <c r="Y366" i="69"/>
  <c r="Z366" i="69"/>
  <c r="AA366" i="69"/>
  <c r="AB366" i="69"/>
  <c r="AC366" i="69"/>
  <c r="AD366" i="69"/>
  <c r="AE366" i="69"/>
  <c r="AF366" i="69"/>
  <c r="AG366" i="69"/>
  <c r="AH366" i="69"/>
  <c r="AI366" i="69"/>
  <c r="AJ366" i="69"/>
  <c r="AK366" i="69"/>
  <c r="AL366" i="69"/>
  <c r="AM366" i="69"/>
  <c r="AN366" i="69"/>
  <c r="AO366" i="69"/>
  <c r="AP366" i="69"/>
  <c r="AQ366" i="69"/>
  <c r="AR366" i="69"/>
  <c r="AS366" i="69"/>
  <c r="AT366" i="69"/>
  <c r="AU366" i="69"/>
  <c r="AV366" i="69"/>
  <c r="AW366" i="69"/>
  <c r="AX366" i="69"/>
  <c r="AY366" i="69"/>
  <c r="AZ366" i="69"/>
  <c r="BA366" i="69"/>
  <c r="BB366" i="69"/>
  <c r="BC366" i="69"/>
  <c r="BD366" i="69"/>
  <c r="BE366" i="69"/>
  <c r="BF366" i="69"/>
  <c r="BG366" i="69"/>
  <c r="BH366" i="69"/>
  <c r="BI366" i="69"/>
  <c r="BJ366" i="69"/>
  <c r="BK366" i="69"/>
  <c r="BL366" i="69"/>
  <c r="BM366" i="69"/>
  <c r="BN366" i="69"/>
  <c r="BO366" i="69"/>
  <c r="BP366" i="69"/>
  <c r="BQ366" i="69"/>
  <c r="BR366" i="69"/>
  <c r="BS366" i="69"/>
  <c r="BT366" i="69"/>
  <c r="BU366" i="69"/>
  <c r="BV366" i="69"/>
  <c r="BW366" i="69"/>
  <c r="BX366" i="69"/>
  <c r="BY366" i="69"/>
  <c r="BZ366" i="69"/>
  <c r="CA366" i="69"/>
  <c r="CB366" i="69"/>
  <c r="CC366" i="69"/>
  <c r="CD366" i="69"/>
  <c r="E69" i="69"/>
  <c r="E161" i="69"/>
  <c r="E253" i="69"/>
  <c r="E345" i="69"/>
  <c r="E70" i="69"/>
  <c r="E162" i="69"/>
  <c r="E254" i="69"/>
  <c r="E346" i="69"/>
  <c r="E71" i="69"/>
  <c r="E163" i="69"/>
  <c r="E255" i="69"/>
  <c r="E347" i="69"/>
  <c r="E72" i="69"/>
  <c r="E164" i="69"/>
  <c r="E256" i="69"/>
  <c r="E348" i="69"/>
  <c r="E73" i="69"/>
  <c r="E165" i="69"/>
  <c r="E257" i="69"/>
  <c r="E349" i="69"/>
  <c r="E74" i="69"/>
  <c r="E166" i="69"/>
  <c r="E258" i="69"/>
  <c r="E350" i="69"/>
  <c r="E75" i="69"/>
  <c r="E167" i="69"/>
  <c r="E259" i="69"/>
  <c r="E351" i="69"/>
  <c r="E76" i="69"/>
  <c r="E168" i="69"/>
  <c r="E260" i="69"/>
  <c r="E352" i="69"/>
  <c r="E77" i="69"/>
  <c r="E169" i="69"/>
  <c r="E261" i="69"/>
  <c r="E353" i="69"/>
  <c r="E78" i="69"/>
  <c r="E170" i="69"/>
  <c r="E262" i="69"/>
  <c r="E354" i="69"/>
  <c r="E79" i="69"/>
  <c r="E171" i="69"/>
  <c r="E263" i="69"/>
  <c r="E355" i="69"/>
  <c r="E80" i="69"/>
  <c r="E172" i="69"/>
  <c r="E264" i="69"/>
  <c r="E356" i="69"/>
  <c r="E81" i="69"/>
  <c r="E173" i="69"/>
  <c r="E265" i="69"/>
  <c r="E357" i="69"/>
  <c r="E82" i="69"/>
  <c r="E174" i="69"/>
  <c r="E266" i="69"/>
  <c r="E358" i="69"/>
  <c r="E83" i="69"/>
  <c r="E175" i="69"/>
  <c r="E267" i="69"/>
  <c r="E359" i="69"/>
  <c r="E84" i="69"/>
  <c r="E176" i="69"/>
  <c r="E268" i="69"/>
  <c r="E360" i="69"/>
  <c r="E85" i="69"/>
  <c r="E177" i="69"/>
  <c r="E269" i="69"/>
  <c r="E361" i="69"/>
  <c r="E86" i="69"/>
  <c r="E178" i="69"/>
  <c r="E270" i="69"/>
  <c r="E362" i="69"/>
  <c r="E87" i="69"/>
  <c r="E179" i="69"/>
  <c r="E271" i="69"/>
  <c r="E363" i="69"/>
  <c r="E88" i="69"/>
  <c r="E180" i="69"/>
  <c r="E272" i="69"/>
  <c r="E364" i="69"/>
  <c r="E89" i="69"/>
  <c r="E181" i="69"/>
  <c r="E273" i="69"/>
  <c r="E365" i="69"/>
  <c r="E90" i="69"/>
  <c r="E182" i="69"/>
  <c r="E274" i="69"/>
  <c r="E366" i="69"/>
  <c r="E68" i="69"/>
  <c r="E160" i="69"/>
  <c r="E252" i="69"/>
  <c r="E344" i="69"/>
  <c r="F38" i="69"/>
  <c r="F130" i="69"/>
  <c r="F222" i="69"/>
  <c r="F314" i="69"/>
  <c r="G38" i="69"/>
  <c r="G130" i="69"/>
  <c r="G222" i="69"/>
  <c r="G314" i="69"/>
  <c r="H38" i="69"/>
  <c r="H130" i="69"/>
  <c r="H222" i="69"/>
  <c r="H314" i="69"/>
  <c r="I38" i="69"/>
  <c r="I130" i="69"/>
  <c r="I222" i="69"/>
  <c r="I314" i="69"/>
  <c r="J314" i="69"/>
  <c r="K314" i="69"/>
  <c r="L314" i="69"/>
  <c r="O314" i="69"/>
  <c r="P314" i="69"/>
  <c r="Q314" i="69"/>
  <c r="R314" i="69"/>
  <c r="S314" i="69"/>
  <c r="T314" i="69"/>
  <c r="U314" i="69"/>
  <c r="V314" i="69"/>
  <c r="W314" i="69"/>
  <c r="X314" i="69"/>
  <c r="Y314" i="69"/>
  <c r="Z314" i="69"/>
  <c r="AA314" i="69"/>
  <c r="AB314" i="69"/>
  <c r="AC314" i="69"/>
  <c r="AD314" i="69"/>
  <c r="AE314" i="69"/>
  <c r="AF314" i="69"/>
  <c r="AG314" i="69"/>
  <c r="AH314" i="69"/>
  <c r="AI314" i="69"/>
  <c r="AJ314" i="69"/>
  <c r="AK314" i="69"/>
  <c r="AL314" i="69"/>
  <c r="AM314" i="69"/>
  <c r="AN314" i="69"/>
  <c r="AO314" i="69"/>
  <c r="AP314" i="69"/>
  <c r="AQ314" i="69"/>
  <c r="AR314" i="69"/>
  <c r="AS314" i="69"/>
  <c r="AT314" i="69"/>
  <c r="AU314" i="69"/>
  <c r="AV314" i="69"/>
  <c r="AW314" i="69"/>
  <c r="AX314" i="69"/>
  <c r="AY314" i="69"/>
  <c r="AZ314" i="69"/>
  <c r="BA314" i="69"/>
  <c r="BB314" i="69"/>
  <c r="BC314" i="69"/>
  <c r="BD314" i="69"/>
  <c r="BE314" i="69"/>
  <c r="BF314" i="69"/>
  <c r="BG314" i="69"/>
  <c r="BH314" i="69"/>
  <c r="BI314" i="69"/>
  <c r="BJ314" i="69"/>
  <c r="BK314" i="69"/>
  <c r="BL314" i="69"/>
  <c r="BM314" i="69"/>
  <c r="BN314" i="69"/>
  <c r="BO314" i="69"/>
  <c r="BP314" i="69"/>
  <c r="BQ314" i="69"/>
  <c r="BR314" i="69"/>
  <c r="BS314" i="69"/>
  <c r="BT314" i="69"/>
  <c r="BU314" i="69"/>
  <c r="BV314" i="69"/>
  <c r="BW314" i="69"/>
  <c r="BX314" i="69"/>
  <c r="BY314" i="69"/>
  <c r="BZ314" i="69"/>
  <c r="CA314" i="69"/>
  <c r="CB314" i="69"/>
  <c r="CC314" i="69"/>
  <c r="CD314" i="69"/>
  <c r="F39" i="69"/>
  <c r="F131" i="69"/>
  <c r="F223" i="69"/>
  <c r="F315" i="69"/>
  <c r="G39" i="69"/>
  <c r="G131" i="69"/>
  <c r="G223" i="69"/>
  <c r="G315" i="69"/>
  <c r="H39" i="69"/>
  <c r="H131" i="69"/>
  <c r="H223" i="69"/>
  <c r="H315" i="69"/>
  <c r="I39" i="69"/>
  <c r="I131" i="69"/>
  <c r="I223" i="69"/>
  <c r="I315" i="69"/>
  <c r="J315" i="69"/>
  <c r="K315" i="69"/>
  <c r="L315" i="69"/>
  <c r="O315" i="69"/>
  <c r="P315" i="69"/>
  <c r="Q315" i="69"/>
  <c r="R315" i="69"/>
  <c r="S315" i="69"/>
  <c r="T315" i="69"/>
  <c r="U315" i="69"/>
  <c r="V315" i="69"/>
  <c r="W315" i="69"/>
  <c r="X315" i="69"/>
  <c r="Y315" i="69"/>
  <c r="Z315" i="69"/>
  <c r="AA315" i="69"/>
  <c r="AB315" i="69"/>
  <c r="AC315" i="69"/>
  <c r="AD315" i="69"/>
  <c r="AE315" i="69"/>
  <c r="AF315" i="69"/>
  <c r="AG315" i="69"/>
  <c r="AH315" i="69"/>
  <c r="AI315" i="69"/>
  <c r="AJ315" i="69"/>
  <c r="AK315" i="69"/>
  <c r="AL315" i="69"/>
  <c r="AM315" i="69"/>
  <c r="AN315" i="69"/>
  <c r="AO315" i="69"/>
  <c r="AP315" i="69"/>
  <c r="AQ315" i="69"/>
  <c r="AR315" i="69"/>
  <c r="AS315" i="69"/>
  <c r="AT315" i="69"/>
  <c r="AU315" i="69"/>
  <c r="AV315" i="69"/>
  <c r="AW315" i="69"/>
  <c r="AX315" i="69"/>
  <c r="AY315" i="69"/>
  <c r="AZ315" i="69"/>
  <c r="BA315" i="69"/>
  <c r="BB315" i="69"/>
  <c r="BC315" i="69"/>
  <c r="BD315" i="69"/>
  <c r="BE315" i="69"/>
  <c r="BF315" i="69"/>
  <c r="BG315" i="69"/>
  <c r="BH315" i="69"/>
  <c r="BI315" i="69"/>
  <c r="BJ315" i="69"/>
  <c r="BK315" i="69"/>
  <c r="BL315" i="69"/>
  <c r="BM315" i="69"/>
  <c r="BN315" i="69"/>
  <c r="BO315" i="69"/>
  <c r="BP315" i="69"/>
  <c r="BQ315" i="69"/>
  <c r="BR315" i="69"/>
  <c r="BS315" i="69"/>
  <c r="BT315" i="69"/>
  <c r="BU315" i="69"/>
  <c r="BV315" i="69"/>
  <c r="BW315" i="69"/>
  <c r="BX315" i="69"/>
  <c r="BY315" i="69"/>
  <c r="BZ315" i="69"/>
  <c r="CA315" i="69"/>
  <c r="CB315" i="69"/>
  <c r="CC315" i="69"/>
  <c r="CD315" i="69"/>
  <c r="F40" i="69"/>
  <c r="F132" i="69"/>
  <c r="F224" i="69"/>
  <c r="F316" i="69"/>
  <c r="G40" i="69"/>
  <c r="G132" i="69"/>
  <c r="G224" i="69"/>
  <c r="G316" i="69"/>
  <c r="H40" i="69"/>
  <c r="H132" i="69"/>
  <c r="H224" i="69"/>
  <c r="H316" i="69"/>
  <c r="I40" i="69"/>
  <c r="I132" i="69"/>
  <c r="I224" i="69"/>
  <c r="I316" i="69"/>
  <c r="J316" i="69"/>
  <c r="K316" i="69"/>
  <c r="L316" i="69"/>
  <c r="O316" i="69"/>
  <c r="P316" i="69"/>
  <c r="Q316" i="69"/>
  <c r="R316" i="69"/>
  <c r="S316" i="69"/>
  <c r="T316" i="69"/>
  <c r="U316" i="69"/>
  <c r="V316" i="69"/>
  <c r="W316" i="69"/>
  <c r="X316" i="69"/>
  <c r="Y316" i="69"/>
  <c r="Z316" i="69"/>
  <c r="AA316" i="69"/>
  <c r="AB316" i="69"/>
  <c r="AC316" i="69"/>
  <c r="AD316" i="69"/>
  <c r="AE316" i="69"/>
  <c r="AF316" i="69"/>
  <c r="AG316" i="69"/>
  <c r="AH316" i="69"/>
  <c r="AI316" i="69"/>
  <c r="AJ316" i="69"/>
  <c r="AK316" i="69"/>
  <c r="AL316" i="69"/>
  <c r="AM316" i="69"/>
  <c r="AN316" i="69"/>
  <c r="AO316" i="69"/>
  <c r="AP316" i="69"/>
  <c r="AQ316" i="69"/>
  <c r="AR316" i="69"/>
  <c r="AS316" i="69"/>
  <c r="AT316" i="69"/>
  <c r="AU316" i="69"/>
  <c r="AV316" i="69"/>
  <c r="AW316" i="69"/>
  <c r="AX316" i="69"/>
  <c r="AY316" i="69"/>
  <c r="AZ316" i="69"/>
  <c r="BA316" i="69"/>
  <c r="BB316" i="69"/>
  <c r="BC316" i="69"/>
  <c r="BD316" i="69"/>
  <c r="BE316" i="69"/>
  <c r="BF316" i="69"/>
  <c r="BG316" i="69"/>
  <c r="BH316" i="69"/>
  <c r="BI316" i="69"/>
  <c r="BJ316" i="69"/>
  <c r="BK316" i="69"/>
  <c r="BL316" i="69"/>
  <c r="BM316" i="69"/>
  <c r="BN316" i="69"/>
  <c r="BO316" i="69"/>
  <c r="BP316" i="69"/>
  <c r="BQ316" i="69"/>
  <c r="BR316" i="69"/>
  <c r="BS316" i="69"/>
  <c r="BT316" i="69"/>
  <c r="BU316" i="69"/>
  <c r="BV316" i="69"/>
  <c r="BW316" i="69"/>
  <c r="BX316" i="69"/>
  <c r="BY316" i="69"/>
  <c r="BZ316" i="69"/>
  <c r="CA316" i="69"/>
  <c r="CB316" i="69"/>
  <c r="CC316" i="69"/>
  <c r="CD316" i="69"/>
  <c r="F41" i="69"/>
  <c r="F133" i="69"/>
  <c r="F225" i="69"/>
  <c r="F317" i="69"/>
  <c r="G41" i="69"/>
  <c r="G133" i="69"/>
  <c r="G225" i="69"/>
  <c r="G317" i="69"/>
  <c r="H41" i="69"/>
  <c r="H133" i="69"/>
  <c r="H225" i="69"/>
  <c r="H317" i="69"/>
  <c r="I41" i="69"/>
  <c r="I133" i="69"/>
  <c r="I225" i="69"/>
  <c r="I317" i="69"/>
  <c r="J317" i="69"/>
  <c r="K317" i="69"/>
  <c r="L317" i="69"/>
  <c r="O317" i="69"/>
  <c r="P317" i="69"/>
  <c r="Q317" i="69"/>
  <c r="R317" i="69"/>
  <c r="S317" i="69"/>
  <c r="T317" i="69"/>
  <c r="U317" i="69"/>
  <c r="V317" i="69"/>
  <c r="W317" i="69"/>
  <c r="X317" i="69"/>
  <c r="Y317" i="69"/>
  <c r="Z317" i="69"/>
  <c r="AA317" i="69"/>
  <c r="AB317" i="69"/>
  <c r="AC317" i="69"/>
  <c r="AD317" i="69"/>
  <c r="AE317" i="69"/>
  <c r="AF317" i="69"/>
  <c r="AG317" i="69"/>
  <c r="AH317" i="69"/>
  <c r="AI317" i="69"/>
  <c r="AJ317" i="69"/>
  <c r="AK317" i="69"/>
  <c r="AL317" i="69"/>
  <c r="AM317" i="69"/>
  <c r="AN317" i="69"/>
  <c r="AO317" i="69"/>
  <c r="AP317" i="69"/>
  <c r="AQ317" i="69"/>
  <c r="AR317" i="69"/>
  <c r="AS317" i="69"/>
  <c r="AT317" i="69"/>
  <c r="AU317" i="69"/>
  <c r="AV317" i="69"/>
  <c r="AW317" i="69"/>
  <c r="AX317" i="69"/>
  <c r="AY317" i="69"/>
  <c r="AZ317" i="69"/>
  <c r="BA317" i="69"/>
  <c r="BB317" i="69"/>
  <c r="BC317" i="69"/>
  <c r="BD317" i="69"/>
  <c r="BE317" i="69"/>
  <c r="BF317" i="69"/>
  <c r="BG317" i="69"/>
  <c r="BH317" i="69"/>
  <c r="BI317" i="69"/>
  <c r="BJ317" i="69"/>
  <c r="BK317" i="69"/>
  <c r="BL317" i="69"/>
  <c r="BM317" i="69"/>
  <c r="BN317" i="69"/>
  <c r="BO317" i="69"/>
  <c r="BP317" i="69"/>
  <c r="BQ317" i="69"/>
  <c r="BR317" i="69"/>
  <c r="BS317" i="69"/>
  <c r="BT317" i="69"/>
  <c r="BU317" i="69"/>
  <c r="BV317" i="69"/>
  <c r="BW317" i="69"/>
  <c r="BX317" i="69"/>
  <c r="BY317" i="69"/>
  <c r="BZ317" i="69"/>
  <c r="CA317" i="69"/>
  <c r="CB317" i="69"/>
  <c r="CC317" i="69"/>
  <c r="CD317" i="69"/>
  <c r="F42" i="69"/>
  <c r="F134" i="69"/>
  <c r="F226" i="69"/>
  <c r="F318" i="69"/>
  <c r="G42" i="69"/>
  <c r="G134" i="69"/>
  <c r="G226" i="69"/>
  <c r="G318" i="69"/>
  <c r="H42" i="69"/>
  <c r="H134" i="69"/>
  <c r="H226" i="69"/>
  <c r="H318" i="69"/>
  <c r="I42" i="69"/>
  <c r="I134" i="69"/>
  <c r="I226" i="69"/>
  <c r="I318" i="69"/>
  <c r="J318" i="69"/>
  <c r="K318" i="69"/>
  <c r="L318" i="69"/>
  <c r="O318" i="69"/>
  <c r="P318" i="69"/>
  <c r="Q318" i="69"/>
  <c r="R318" i="69"/>
  <c r="S318" i="69"/>
  <c r="T318" i="69"/>
  <c r="U318" i="69"/>
  <c r="V318" i="69"/>
  <c r="W318" i="69"/>
  <c r="X318" i="69"/>
  <c r="Y318" i="69"/>
  <c r="Z318" i="69"/>
  <c r="AA318" i="69"/>
  <c r="AB318" i="69"/>
  <c r="AC318" i="69"/>
  <c r="AD318" i="69"/>
  <c r="AE318" i="69"/>
  <c r="AF318" i="69"/>
  <c r="AG318" i="69"/>
  <c r="AH318" i="69"/>
  <c r="AI318" i="69"/>
  <c r="AJ318" i="69"/>
  <c r="AK318" i="69"/>
  <c r="AL318" i="69"/>
  <c r="AM318" i="69"/>
  <c r="AN318" i="69"/>
  <c r="AO318" i="69"/>
  <c r="AP318" i="69"/>
  <c r="AQ318" i="69"/>
  <c r="AR318" i="69"/>
  <c r="AS318" i="69"/>
  <c r="AT318" i="69"/>
  <c r="AU318" i="69"/>
  <c r="AV318" i="69"/>
  <c r="AW318" i="69"/>
  <c r="AX318" i="69"/>
  <c r="AY318" i="69"/>
  <c r="AZ318" i="69"/>
  <c r="BA318" i="69"/>
  <c r="BB318" i="69"/>
  <c r="BC318" i="69"/>
  <c r="BD318" i="69"/>
  <c r="BE318" i="69"/>
  <c r="BF318" i="69"/>
  <c r="BG318" i="69"/>
  <c r="BH318" i="69"/>
  <c r="BI318" i="69"/>
  <c r="BJ318" i="69"/>
  <c r="BK318" i="69"/>
  <c r="BL318" i="69"/>
  <c r="BM318" i="69"/>
  <c r="BN318" i="69"/>
  <c r="BO318" i="69"/>
  <c r="BP318" i="69"/>
  <c r="BQ318" i="69"/>
  <c r="BR318" i="69"/>
  <c r="BS318" i="69"/>
  <c r="BT318" i="69"/>
  <c r="BU318" i="69"/>
  <c r="BV318" i="69"/>
  <c r="BW318" i="69"/>
  <c r="BX318" i="69"/>
  <c r="BY318" i="69"/>
  <c r="BZ318" i="69"/>
  <c r="CA318" i="69"/>
  <c r="CB318" i="69"/>
  <c r="CC318" i="69"/>
  <c r="CD318" i="69"/>
  <c r="F43" i="69"/>
  <c r="F135" i="69"/>
  <c r="F227" i="69"/>
  <c r="F319" i="69"/>
  <c r="G43" i="69"/>
  <c r="G135" i="69"/>
  <c r="G227" i="69"/>
  <c r="G319" i="69"/>
  <c r="H43" i="69"/>
  <c r="H135" i="69"/>
  <c r="H227" i="69"/>
  <c r="H319" i="69"/>
  <c r="I43" i="69"/>
  <c r="I135" i="69"/>
  <c r="I227" i="69"/>
  <c r="I319" i="69"/>
  <c r="J319" i="69"/>
  <c r="K319" i="69"/>
  <c r="L319" i="69"/>
  <c r="O319" i="69"/>
  <c r="P319" i="69"/>
  <c r="Q319" i="69"/>
  <c r="R319" i="69"/>
  <c r="S319" i="69"/>
  <c r="T319" i="69"/>
  <c r="U319" i="69"/>
  <c r="V319" i="69"/>
  <c r="W319" i="69"/>
  <c r="X319" i="69"/>
  <c r="Y319" i="69"/>
  <c r="Z319" i="69"/>
  <c r="AA319" i="69"/>
  <c r="AB319" i="69"/>
  <c r="AC319" i="69"/>
  <c r="AD319" i="69"/>
  <c r="AE319" i="69"/>
  <c r="AF319" i="69"/>
  <c r="AG319" i="69"/>
  <c r="AH319" i="69"/>
  <c r="AI319" i="69"/>
  <c r="AJ319" i="69"/>
  <c r="AK319" i="69"/>
  <c r="AL319" i="69"/>
  <c r="AM319" i="69"/>
  <c r="AN319" i="69"/>
  <c r="AO319" i="69"/>
  <c r="AP319" i="69"/>
  <c r="AQ319" i="69"/>
  <c r="AR319" i="69"/>
  <c r="AS319" i="69"/>
  <c r="AT319" i="69"/>
  <c r="AU319" i="69"/>
  <c r="AV319" i="69"/>
  <c r="AW319" i="69"/>
  <c r="AX319" i="69"/>
  <c r="AY319" i="69"/>
  <c r="AZ319" i="69"/>
  <c r="BA319" i="69"/>
  <c r="BB319" i="69"/>
  <c r="BC319" i="69"/>
  <c r="BD319" i="69"/>
  <c r="BE319" i="69"/>
  <c r="BF319" i="69"/>
  <c r="BG319" i="69"/>
  <c r="BH319" i="69"/>
  <c r="BI319" i="69"/>
  <c r="BJ319" i="69"/>
  <c r="BK319" i="69"/>
  <c r="BL319" i="69"/>
  <c r="BM319" i="69"/>
  <c r="BN319" i="69"/>
  <c r="BO319" i="69"/>
  <c r="BP319" i="69"/>
  <c r="BQ319" i="69"/>
  <c r="BR319" i="69"/>
  <c r="BS319" i="69"/>
  <c r="BT319" i="69"/>
  <c r="BU319" i="69"/>
  <c r="BV319" i="69"/>
  <c r="BW319" i="69"/>
  <c r="BX319" i="69"/>
  <c r="BY319" i="69"/>
  <c r="BZ319" i="69"/>
  <c r="CA319" i="69"/>
  <c r="CB319" i="69"/>
  <c r="CC319" i="69"/>
  <c r="CD319" i="69"/>
  <c r="F44" i="69"/>
  <c r="F136" i="69"/>
  <c r="F228" i="69"/>
  <c r="F320" i="69"/>
  <c r="G44" i="69"/>
  <c r="G136" i="69"/>
  <c r="G228" i="69"/>
  <c r="G320" i="69"/>
  <c r="H44" i="69"/>
  <c r="H136" i="69"/>
  <c r="H228" i="69"/>
  <c r="H320" i="69"/>
  <c r="I44" i="69"/>
  <c r="I136" i="69"/>
  <c r="I228" i="69"/>
  <c r="I320" i="69"/>
  <c r="J320" i="69"/>
  <c r="K320" i="69"/>
  <c r="L320" i="69"/>
  <c r="O320" i="69"/>
  <c r="P320" i="69"/>
  <c r="Q320" i="69"/>
  <c r="R320" i="69"/>
  <c r="S320" i="69"/>
  <c r="T320" i="69"/>
  <c r="U320" i="69"/>
  <c r="V320" i="69"/>
  <c r="W320" i="69"/>
  <c r="X320" i="69"/>
  <c r="Y320" i="69"/>
  <c r="Z320" i="69"/>
  <c r="AA320" i="69"/>
  <c r="AB320" i="69"/>
  <c r="AC320" i="69"/>
  <c r="AD320" i="69"/>
  <c r="AE320" i="69"/>
  <c r="AF320" i="69"/>
  <c r="AG320" i="69"/>
  <c r="AH320" i="69"/>
  <c r="AI320" i="69"/>
  <c r="AJ320" i="69"/>
  <c r="AK320" i="69"/>
  <c r="AL320" i="69"/>
  <c r="AM320" i="69"/>
  <c r="AN320" i="69"/>
  <c r="AO320" i="69"/>
  <c r="AP320" i="69"/>
  <c r="AQ320" i="69"/>
  <c r="AR320" i="69"/>
  <c r="AS320" i="69"/>
  <c r="AT320" i="69"/>
  <c r="AU320" i="69"/>
  <c r="AV320" i="69"/>
  <c r="AW320" i="69"/>
  <c r="AX320" i="69"/>
  <c r="AY320" i="69"/>
  <c r="AZ320" i="69"/>
  <c r="BA320" i="69"/>
  <c r="BB320" i="69"/>
  <c r="BC320" i="69"/>
  <c r="BD320" i="69"/>
  <c r="BE320" i="69"/>
  <c r="BF320" i="69"/>
  <c r="BG320" i="69"/>
  <c r="BH320" i="69"/>
  <c r="BI320" i="69"/>
  <c r="BJ320" i="69"/>
  <c r="BK320" i="69"/>
  <c r="BL320" i="69"/>
  <c r="BM320" i="69"/>
  <c r="BN320" i="69"/>
  <c r="BO320" i="69"/>
  <c r="BP320" i="69"/>
  <c r="BQ320" i="69"/>
  <c r="BR320" i="69"/>
  <c r="BS320" i="69"/>
  <c r="BT320" i="69"/>
  <c r="BU320" i="69"/>
  <c r="BV320" i="69"/>
  <c r="BW320" i="69"/>
  <c r="BX320" i="69"/>
  <c r="BY320" i="69"/>
  <c r="BZ320" i="69"/>
  <c r="CA320" i="69"/>
  <c r="CB320" i="69"/>
  <c r="CC320" i="69"/>
  <c r="CD320" i="69"/>
  <c r="F45" i="69"/>
  <c r="F137" i="69"/>
  <c r="F229" i="69"/>
  <c r="F321" i="69"/>
  <c r="G45" i="69"/>
  <c r="G137" i="69"/>
  <c r="G229" i="69"/>
  <c r="G321" i="69"/>
  <c r="H45" i="69"/>
  <c r="H137" i="69"/>
  <c r="H229" i="69"/>
  <c r="H321" i="69"/>
  <c r="I45" i="69"/>
  <c r="I137" i="69"/>
  <c r="I229" i="69"/>
  <c r="I321" i="69"/>
  <c r="J321" i="69"/>
  <c r="K321" i="69"/>
  <c r="L321" i="69"/>
  <c r="O321" i="69"/>
  <c r="P321" i="69"/>
  <c r="Q321" i="69"/>
  <c r="R321" i="69"/>
  <c r="S321" i="69"/>
  <c r="T321" i="69"/>
  <c r="U321" i="69"/>
  <c r="V321" i="69"/>
  <c r="W321" i="69"/>
  <c r="X321" i="69"/>
  <c r="Y321" i="69"/>
  <c r="Z321" i="69"/>
  <c r="AA321" i="69"/>
  <c r="AB321" i="69"/>
  <c r="AC321" i="69"/>
  <c r="AD321" i="69"/>
  <c r="AE321" i="69"/>
  <c r="AF321" i="69"/>
  <c r="AG321" i="69"/>
  <c r="AH321" i="69"/>
  <c r="AI321" i="69"/>
  <c r="AJ321" i="69"/>
  <c r="AK321" i="69"/>
  <c r="AL321" i="69"/>
  <c r="AM321" i="69"/>
  <c r="AN321" i="69"/>
  <c r="AO321" i="69"/>
  <c r="AP321" i="69"/>
  <c r="AQ321" i="69"/>
  <c r="AR321" i="69"/>
  <c r="AS321" i="69"/>
  <c r="AT321" i="69"/>
  <c r="AU321" i="69"/>
  <c r="AV321" i="69"/>
  <c r="AW321" i="69"/>
  <c r="AX321" i="69"/>
  <c r="AY321" i="69"/>
  <c r="AZ321" i="69"/>
  <c r="BA321" i="69"/>
  <c r="BB321" i="69"/>
  <c r="BC321" i="69"/>
  <c r="BD321" i="69"/>
  <c r="BE321" i="69"/>
  <c r="BF321" i="69"/>
  <c r="BG321" i="69"/>
  <c r="BH321" i="69"/>
  <c r="BI321" i="69"/>
  <c r="BJ321" i="69"/>
  <c r="BK321" i="69"/>
  <c r="BL321" i="69"/>
  <c r="BM321" i="69"/>
  <c r="BN321" i="69"/>
  <c r="BO321" i="69"/>
  <c r="BP321" i="69"/>
  <c r="BQ321" i="69"/>
  <c r="BR321" i="69"/>
  <c r="BS321" i="69"/>
  <c r="BT321" i="69"/>
  <c r="BU321" i="69"/>
  <c r="BV321" i="69"/>
  <c r="BW321" i="69"/>
  <c r="BX321" i="69"/>
  <c r="BY321" i="69"/>
  <c r="BZ321" i="69"/>
  <c r="CA321" i="69"/>
  <c r="CB321" i="69"/>
  <c r="CC321" i="69"/>
  <c r="CD321" i="69"/>
  <c r="F46" i="69"/>
  <c r="F138" i="69"/>
  <c r="F230" i="69"/>
  <c r="F322" i="69"/>
  <c r="G46" i="69"/>
  <c r="G138" i="69"/>
  <c r="G230" i="69"/>
  <c r="G322" i="69"/>
  <c r="H46" i="69"/>
  <c r="H138" i="69"/>
  <c r="H230" i="69"/>
  <c r="H322" i="69"/>
  <c r="I46" i="69"/>
  <c r="I138" i="69"/>
  <c r="I230" i="69"/>
  <c r="I322" i="69"/>
  <c r="J322" i="69"/>
  <c r="K322" i="69"/>
  <c r="L322" i="69"/>
  <c r="O322" i="69"/>
  <c r="P322" i="69"/>
  <c r="Q322" i="69"/>
  <c r="R322" i="69"/>
  <c r="S322" i="69"/>
  <c r="T322" i="69"/>
  <c r="U322" i="69"/>
  <c r="V322" i="69"/>
  <c r="W322" i="69"/>
  <c r="X322" i="69"/>
  <c r="Y322" i="69"/>
  <c r="Z322" i="69"/>
  <c r="AA322" i="69"/>
  <c r="AB322" i="69"/>
  <c r="AC322" i="69"/>
  <c r="AD322" i="69"/>
  <c r="AE322" i="69"/>
  <c r="AF322" i="69"/>
  <c r="AG322" i="69"/>
  <c r="AH322" i="69"/>
  <c r="AI322" i="69"/>
  <c r="AJ322" i="69"/>
  <c r="AK322" i="69"/>
  <c r="AL322" i="69"/>
  <c r="AM322" i="69"/>
  <c r="AN322" i="69"/>
  <c r="AO322" i="69"/>
  <c r="AP322" i="69"/>
  <c r="AQ322" i="69"/>
  <c r="AR322" i="69"/>
  <c r="AS322" i="69"/>
  <c r="AT322" i="69"/>
  <c r="AU322" i="69"/>
  <c r="AV322" i="69"/>
  <c r="AW322" i="69"/>
  <c r="AX322" i="69"/>
  <c r="AY322" i="69"/>
  <c r="AZ322" i="69"/>
  <c r="BA322" i="69"/>
  <c r="BB322" i="69"/>
  <c r="BC322" i="69"/>
  <c r="BD322" i="69"/>
  <c r="BE322" i="69"/>
  <c r="BF322" i="69"/>
  <c r="BG322" i="69"/>
  <c r="BH322" i="69"/>
  <c r="BI322" i="69"/>
  <c r="BJ322" i="69"/>
  <c r="BK322" i="69"/>
  <c r="BL322" i="69"/>
  <c r="BM322" i="69"/>
  <c r="BN322" i="69"/>
  <c r="BO322" i="69"/>
  <c r="BP322" i="69"/>
  <c r="BQ322" i="69"/>
  <c r="BR322" i="69"/>
  <c r="BS322" i="69"/>
  <c r="BT322" i="69"/>
  <c r="BU322" i="69"/>
  <c r="BV322" i="69"/>
  <c r="BW322" i="69"/>
  <c r="BX322" i="69"/>
  <c r="BY322" i="69"/>
  <c r="BZ322" i="69"/>
  <c r="CA322" i="69"/>
  <c r="CB322" i="69"/>
  <c r="CC322" i="69"/>
  <c r="CD322" i="69"/>
  <c r="F47" i="69"/>
  <c r="F139" i="69"/>
  <c r="F231" i="69"/>
  <c r="F323" i="69"/>
  <c r="G47" i="69"/>
  <c r="G139" i="69"/>
  <c r="G231" i="69"/>
  <c r="G323" i="69"/>
  <c r="H47" i="69"/>
  <c r="H139" i="69"/>
  <c r="H231" i="69"/>
  <c r="H323" i="69"/>
  <c r="I47" i="69"/>
  <c r="I139" i="69"/>
  <c r="I231" i="69"/>
  <c r="I323" i="69"/>
  <c r="J323" i="69"/>
  <c r="K323" i="69"/>
  <c r="L323" i="69"/>
  <c r="O323" i="69"/>
  <c r="P323" i="69"/>
  <c r="Q323" i="69"/>
  <c r="R323" i="69"/>
  <c r="S323" i="69"/>
  <c r="T323" i="69"/>
  <c r="U323" i="69"/>
  <c r="V323" i="69"/>
  <c r="W323" i="69"/>
  <c r="X323" i="69"/>
  <c r="Y323" i="69"/>
  <c r="Z323" i="69"/>
  <c r="AA323" i="69"/>
  <c r="AB323" i="69"/>
  <c r="AC323" i="69"/>
  <c r="AD323" i="69"/>
  <c r="AE323" i="69"/>
  <c r="AF323" i="69"/>
  <c r="AG323" i="69"/>
  <c r="AH323" i="69"/>
  <c r="AI323" i="69"/>
  <c r="AJ323" i="69"/>
  <c r="AK323" i="69"/>
  <c r="AL323" i="69"/>
  <c r="AM323" i="69"/>
  <c r="AN323" i="69"/>
  <c r="AO323" i="69"/>
  <c r="AP323" i="69"/>
  <c r="AQ323" i="69"/>
  <c r="AR323" i="69"/>
  <c r="AS323" i="69"/>
  <c r="AT323" i="69"/>
  <c r="AU323" i="69"/>
  <c r="AV323" i="69"/>
  <c r="AW323" i="69"/>
  <c r="AX323" i="69"/>
  <c r="AY323" i="69"/>
  <c r="AZ323" i="69"/>
  <c r="BA323" i="69"/>
  <c r="BB323" i="69"/>
  <c r="BC323" i="69"/>
  <c r="BD323" i="69"/>
  <c r="BE323" i="69"/>
  <c r="BF323" i="69"/>
  <c r="BG323" i="69"/>
  <c r="BH323" i="69"/>
  <c r="BI323" i="69"/>
  <c r="BJ323" i="69"/>
  <c r="BK323" i="69"/>
  <c r="BL323" i="69"/>
  <c r="BM323" i="69"/>
  <c r="BN323" i="69"/>
  <c r="BO323" i="69"/>
  <c r="BP323" i="69"/>
  <c r="BQ323" i="69"/>
  <c r="BR323" i="69"/>
  <c r="BS323" i="69"/>
  <c r="BT323" i="69"/>
  <c r="BU323" i="69"/>
  <c r="BV323" i="69"/>
  <c r="BW323" i="69"/>
  <c r="BX323" i="69"/>
  <c r="BY323" i="69"/>
  <c r="BZ323" i="69"/>
  <c r="CA323" i="69"/>
  <c r="CB323" i="69"/>
  <c r="CC323" i="69"/>
  <c r="CD323" i="69"/>
  <c r="F48" i="69"/>
  <c r="F140" i="69"/>
  <c r="F232" i="69"/>
  <c r="F324" i="69"/>
  <c r="G48" i="69"/>
  <c r="G140" i="69"/>
  <c r="G232" i="69"/>
  <c r="G324" i="69"/>
  <c r="H48" i="69"/>
  <c r="H140" i="69"/>
  <c r="H232" i="69"/>
  <c r="H324" i="69"/>
  <c r="I48" i="69"/>
  <c r="I140" i="69"/>
  <c r="I232" i="69"/>
  <c r="I324" i="69"/>
  <c r="J324" i="69"/>
  <c r="K324" i="69"/>
  <c r="L324" i="69"/>
  <c r="O324" i="69"/>
  <c r="P324" i="69"/>
  <c r="Q324" i="69"/>
  <c r="R324" i="69"/>
  <c r="S324" i="69"/>
  <c r="T324" i="69"/>
  <c r="U324" i="69"/>
  <c r="V324" i="69"/>
  <c r="W324" i="69"/>
  <c r="X324" i="69"/>
  <c r="Y324" i="69"/>
  <c r="Z324" i="69"/>
  <c r="AA324" i="69"/>
  <c r="AB324" i="69"/>
  <c r="AC324" i="69"/>
  <c r="AD324" i="69"/>
  <c r="AE324" i="69"/>
  <c r="AF324" i="69"/>
  <c r="AG324" i="69"/>
  <c r="AH324" i="69"/>
  <c r="AI324" i="69"/>
  <c r="AJ324" i="69"/>
  <c r="AK324" i="69"/>
  <c r="AL324" i="69"/>
  <c r="AM324" i="69"/>
  <c r="AN324" i="69"/>
  <c r="AO324" i="69"/>
  <c r="AP324" i="69"/>
  <c r="AQ324" i="69"/>
  <c r="AR324" i="69"/>
  <c r="AS324" i="69"/>
  <c r="AT324" i="69"/>
  <c r="AU324" i="69"/>
  <c r="AV324" i="69"/>
  <c r="AW324" i="69"/>
  <c r="AX324" i="69"/>
  <c r="AY324" i="69"/>
  <c r="AZ324" i="69"/>
  <c r="BA324" i="69"/>
  <c r="BB324" i="69"/>
  <c r="BC324" i="69"/>
  <c r="BD324" i="69"/>
  <c r="BE324" i="69"/>
  <c r="BF324" i="69"/>
  <c r="BG324" i="69"/>
  <c r="BH324" i="69"/>
  <c r="BI324" i="69"/>
  <c r="BJ324" i="69"/>
  <c r="BK324" i="69"/>
  <c r="BL324" i="69"/>
  <c r="BM324" i="69"/>
  <c r="BN324" i="69"/>
  <c r="BO324" i="69"/>
  <c r="BP324" i="69"/>
  <c r="BQ324" i="69"/>
  <c r="BR324" i="69"/>
  <c r="BS324" i="69"/>
  <c r="BT324" i="69"/>
  <c r="BU324" i="69"/>
  <c r="BV324" i="69"/>
  <c r="BW324" i="69"/>
  <c r="BX324" i="69"/>
  <c r="BY324" i="69"/>
  <c r="BZ324" i="69"/>
  <c r="CA324" i="69"/>
  <c r="CB324" i="69"/>
  <c r="CC324" i="69"/>
  <c r="CD324" i="69"/>
  <c r="F49" i="69"/>
  <c r="F141" i="69"/>
  <c r="F233" i="69"/>
  <c r="F325" i="69"/>
  <c r="G49" i="69"/>
  <c r="G141" i="69"/>
  <c r="G233" i="69"/>
  <c r="G325" i="69"/>
  <c r="H49" i="69"/>
  <c r="H141" i="69"/>
  <c r="H233" i="69"/>
  <c r="H325" i="69"/>
  <c r="I49" i="69"/>
  <c r="I141" i="69"/>
  <c r="I233" i="69"/>
  <c r="I325" i="69"/>
  <c r="J325" i="69"/>
  <c r="K325" i="69"/>
  <c r="L325" i="69"/>
  <c r="O325" i="69"/>
  <c r="P325" i="69"/>
  <c r="Q325" i="69"/>
  <c r="R325" i="69"/>
  <c r="S325" i="69"/>
  <c r="T325" i="69"/>
  <c r="U325" i="69"/>
  <c r="V325" i="69"/>
  <c r="W325" i="69"/>
  <c r="X325" i="69"/>
  <c r="Y325" i="69"/>
  <c r="Z325" i="69"/>
  <c r="AA325" i="69"/>
  <c r="AB325" i="69"/>
  <c r="AC325" i="69"/>
  <c r="AD325" i="69"/>
  <c r="AE325" i="69"/>
  <c r="AF325" i="69"/>
  <c r="AG325" i="69"/>
  <c r="AH325" i="69"/>
  <c r="AI325" i="69"/>
  <c r="AJ325" i="69"/>
  <c r="AK325" i="69"/>
  <c r="AL325" i="69"/>
  <c r="AM325" i="69"/>
  <c r="AN325" i="69"/>
  <c r="AO325" i="69"/>
  <c r="AP325" i="69"/>
  <c r="AQ325" i="69"/>
  <c r="AR325" i="69"/>
  <c r="AS325" i="69"/>
  <c r="AT325" i="69"/>
  <c r="AU325" i="69"/>
  <c r="AV325" i="69"/>
  <c r="AW325" i="69"/>
  <c r="AX325" i="69"/>
  <c r="AY325" i="69"/>
  <c r="AZ325" i="69"/>
  <c r="BA325" i="69"/>
  <c r="BB325" i="69"/>
  <c r="BC325" i="69"/>
  <c r="BD325" i="69"/>
  <c r="BE325" i="69"/>
  <c r="BF325" i="69"/>
  <c r="BG325" i="69"/>
  <c r="BH325" i="69"/>
  <c r="BI325" i="69"/>
  <c r="BJ325" i="69"/>
  <c r="BK325" i="69"/>
  <c r="BL325" i="69"/>
  <c r="BM325" i="69"/>
  <c r="BN325" i="69"/>
  <c r="BO325" i="69"/>
  <c r="BP325" i="69"/>
  <c r="BQ325" i="69"/>
  <c r="BR325" i="69"/>
  <c r="BS325" i="69"/>
  <c r="BT325" i="69"/>
  <c r="BU325" i="69"/>
  <c r="BV325" i="69"/>
  <c r="BW325" i="69"/>
  <c r="BX325" i="69"/>
  <c r="BY325" i="69"/>
  <c r="BZ325" i="69"/>
  <c r="CA325" i="69"/>
  <c r="CB325" i="69"/>
  <c r="CC325" i="69"/>
  <c r="CD325" i="69"/>
  <c r="F50" i="69"/>
  <c r="F142" i="69"/>
  <c r="F234" i="69"/>
  <c r="F326" i="69"/>
  <c r="G50" i="69"/>
  <c r="G142" i="69"/>
  <c r="G234" i="69"/>
  <c r="G326" i="69"/>
  <c r="H50" i="69"/>
  <c r="H142" i="69"/>
  <c r="H234" i="69"/>
  <c r="H326" i="69"/>
  <c r="I50" i="69"/>
  <c r="I142" i="69"/>
  <c r="I234" i="69"/>
  <c r="I326" i="69"/>
  <c r="J326" i="69"/>
  <c r="K326" i="69"/>
  <c r="L326" i="69"/>
  <c r="O326" i="69"/>
  <c r="P326" i="69"/>
  <c r="Q326" i="69"/>
  <c r="R326" i="69"/>
  <c r="S326" i="69"/>
  <c r="T326" i="69"/>
  <c r="U326" i="69"/>
  <c r="V326" i="69"/>
  <c r="W326" i="69"/>
  <c r="X326" i="69"/>
  <c r="Y326" i="69"/>
  <c r="Z326" i="69"/>
  <c r="AA326" i="69"/>
  <c r="AB326" i="69"/>
  <c r="AC326" i="69"/>
  <c r="AD326" i="69"/>
  <c r="AE326" i="69"/>
  <c r="AF326" i="69"/>
  <c r="AG326" i="69"/>
  <c r="AH326" i="69"/>
  <c r="AI326" i="69"/>
  <c r="AJ326" i="69"/>
  <c r="AK326" i="69"/>
  <c r="AL326" i="69"/>
  <c r="AM326" i="69"/>
  <c r="AN326" i="69"/>
  <c r="AO326" i="69"/>
  <c r="AP326" i="69"/>
  <c r="AQ326" i="69"/>
  <c r="AR326" i="69"/>
  <c r="AS326" i="69"/>
  <c r="AT326" i="69"/>
  <c r="AU326" i="69"/>
  <c r="AV326" i="69"/>
  <c r="AW326" i="69"/>
  <c r="AX326" i="69"/>
  <c r="AY326" i="69"/>
  <c r="AZ326" i="69"/>
  <c r="BA326" i="69"/>
  <c r="BB326" i="69"/>
  <c r="BC326" i="69"/>
  <c r="BD326" i="69"/>
  <c r="BE326" i="69"/>
  <c r="BF326" i="69"/>
  <c r="BG326" i="69"/>
  <c r="BH326" i="69"/>
  <c r="BI326" i="69"/>
  <c r="BJ326" i="69"/>
  <c r="BK326" i="69"/>
  <c r="BL326" i="69"/>
  <c r="BM326" i="69"/>
  <c r="BN326" i="69"/>
  <c r="BO326" i="69"/>
  <c r="BP326" i="69"/>
  <c r="BQ326" i="69"/>
  <c r="BR326" i="69"/>
  <c r="BS326" i="69"/>
  <c r="BT326" i="69"/>
  <c r="BU326" i="69"/>
  <c r="BV326" i="69"/>
  <c r="BW326" i="69"/>
  <c r="BX326" i="69"/>
  <c r="BY326" i="69"/>
  <c r="BZ326" i="69"/>
  <c r="CA326" i="69"/>
  <c r="CB326" i="69"/>
  <c r="CC326" i="69"/>
  <c r="CD326" i="69"/>
  <c r="F51" i="69"/>
  <c r="F143" i="69"/>
  <c r="F235" i="69"/>
  <c r="F327" i="69"/>
  <c r="G51" i="69"/>
  <c r="G143" i="69"/>
  <c r="G235" i="69"/>
  <c r="G327" i="69"/>
  <c r="H51" i="69"/>
  <c r="H143" i="69"/>
  <c r="H235" i="69"/>
  <c r="H327" i="69"/>
  <c r="I51" i="69"/>
  <c r="I143" i="69"/>
  <c r="I235" i="69"/>
  <c r="I327" i="69"/>
  <c r="J327" i="69"/>
  <c r="K327" i="69"/>
  <c r="L327" i="69"/>
  <c r="O327" i="69"/>
  <c r="P327" i="69"/>
  <c r="Q327" i="69"/>
  <c r="R327" i="69"/>
  <c r="S327" i="69"/>
  <c r="T327" i="69"/>
  <c r="U327" i="69"/>
  <c r="V327" i="69"/>
  <c r="W327" i="69"/>
  <c r="X327" i="69"/>
  <c r="Y327" i="69"/>
  <c r="Z327" i="69"/>
  <c r="AA327" i="69"/>
  <c r="AB327" i="69"/>
  <c r="AC327" i="69"/>
  <c r="AD327" i="69"/>
  <c r="AE327" i="69"/>
  <c r="AF327" i="69"/>
  <c r="AG327" i="69"/>
  <c r="AH327" i="69"/>
  <c r="AI327" i="69"/>
  <c r="AJ327" i="69"/>
  <c r="AK327" i="69"/>
  <c r="AL327" i="69"/>
  <c r="AM327" i="69"/>
  <c r="AN327" i="69"/>
  <c r="AO327" i="69"/>
  <c r="AP327" i="69"/>
  <c r="AQ327" i="69"/>
  <c r="AR327" i="69"/>
  <c r="AS327" i="69"/>
  <c r="AT327" i="69"/>
  <c r="AU327" i="69"/>
  <c r="AV327" i="69"/>
  <c r="AW327" i="69"/>
  <c r="AX327" i="69"/>
  <c r="AY327" i="69"/>
  <c r="AZ327" i="69"/>
  <c r="BA327" i="69"/>
  <c r="BB327" i="69"/>
  <c r="BC327" i="69"/>
  <c r="BD327" i="69"/>
  <c r="BE327" i="69"/>
  <c r="BF327" i="69"/>
  <c r="BG327" i="69"/>
  <c r="BH327" i="69"/>
  <c r="BI327" i="69"/>
  <c r="BJ327" i="69"/>
  <c r="BK327" i="69"/>
  <c r="BL327" i="69"/>
  <c r="BM327" i="69"/>
  <c r="BN327" i="69"/>
  <c r="BO327" i="69"/>
  <c r="BP327" i="69"/>
  <c r="BQ327" i="69"/>
  <c r="BR327" i="69"/>
  <c r="BS327" i="69"/>
  <c r="BT327" i="69"/>
  <c r="BU327" i="69"/>
  <c r="BV327" i="69"/>
  <c r="BW327" i="69"/>
  <c r="BX327" i="69"/>
  <c r="BY327" i="69"/>
  <c r="BZ327" i="69"/>
  <c r="CA327" i="69"/>
  <c r="CB327" i="69"/>
  <c r="CC327" i="69"/>
  <c r="CD327" i="69"/>
  <c r="F52" i="69"/>
  <c r="F144" i="69"/>
  <c r="F236" i="69"/>
  <c r="F328" i="69"/>
  <c r="G52" i="69"/>
  <c r="G144" i="69"/>
  <c r="G236" i="69"/>
  <c r="G328" i="69"/>
  <c r="H52" i="69"/>
  <c r="H144" i="69"/>
  <c r="H236" i="69"/>
  <c r="H328" i="69"/>
  <c r="I52" i="69"/>
  <c r="I144" i="69"/>
  <c r="I236" i="69"/>
  <c r="I328" i="69"/>
  <c r="J328" i="69"/>
  <c r="K328" i="69"/>
  <c r="L328" i="69"/>
  <c r="O328" i="69"/>
  <c r="P328" i="69"/>
  <c r="Q328" i="69"/>
  <c r="R328" i="69"/>
  <c r="S328" i="69"/>
  <c r="T328" i="69"/>
  <c r="U328" i="69"/>
  <c r="V328" i="69"/>
  <c r="W328" i="69"/>
  <c r="X328" i="69"/>
  <c r="Y328" i="69"/>
  <c r="Z328" i="69"/>
  <c r="AA328" i="69"/>
  <c r="AB328" i="69"/>
  <c r="AC328" i="69"/>
  <c r="AD328" i="69"/>
  <c r="AE328" i="69"/>
  <c r="AF328" i="69"/>
  <c r="AG328" i="69"/>
  <c r="AH328" i="69"/>
  <c r="AI328" i="69"/>
  <c r="AJ328" i="69"/>
  <c r="AK328" i="69"/>
  <c r="AL328" i="69"/>
  <c r="AM328" i="69"/>
  <c r="AN328" i="69"/>
  <c r="AO328" i="69"/>
  <c r="AP328" i="69"/>
  <c r="AQ328" i="69"/>
  <c r="AR328" i="69"/>
  <c r="AS328" i="69"/>
  <c r="AT328" i="69"/>
  <c r="AU328" i="69"/>
  <c r="AV328" i="69"/>
  <c r="AW328" i="69"/>
  <c r="AX328" i="69"/>
  <c r="AY328" i="69"/>
  <c r="AZ328" i="69"/>
  <c r="BA328" i="69"/>
  <c r="BB328" i="69"/>
  <c r="BC328" i="69"/>
  <c r="BD328" i="69"/>
  <c r="BE328" i="69"/>
  <c r="BF328" i="69"/>
  <c r="BG328" i="69"/>
  <c r="BH328" i="69"/>
  <c r="BI328" i="69"/>
  <c r="BJ328" i="69"/>
  <c r="BK328" i="69"/>
  <c r="BL328" i="69"/>
  <c r="BM328" i="69"/>
  <c r="BN328" i="69"/>
  <c r="BO328" i="69"/>
  <c r="BP328" i="69"/>
  <c r="BQ328" i="69"/>
  <c r="BR328" i="69"/>
  <c r="BS328" i="69"/>
  <c r="BT328" i="69"/>
  <c r="BU328" i="69"/>
  <c r="BV328" i="69"/>
  <c r="BW328" i="69"/>
  <c r="BX328" i="69"/>
  <c r="BY328" i="69"/>
  <c r="BZ328" i="69"/>
  <c r="CA328" i="69"/>
  <c r="CB328" i="69"/>
  <c r="CC328" i="69"/>
  <c r="CD328" i="69"/>
  <c r="F53" i="69"/>
  <c r="F145" i="69"/>
  <c r="F237" i="69"/>
  <c r="F329" i="69"/>
  <c r="G53" i="69"/>
  <c r="G145" i="69"/>
  <c r="G237" i="69"/>
  <c r="G329" i="69"/>
  <c r="H53" i="69"/>
  <c r="H145" i="69"/>
  <c r="H237" i="69"/>
  <c r="H329" i="69"/>
  <c r="I53" i="69"/>
  <c r="I145" i="69"/>
  <c r="I237" i="69"/>
  <c r="I329" i="69"/>
  <c r="J329" i="69"/>
  <c r="K329" i="69"/>
  <c r="L329" i="69"/>
  <c r="O329" i="69"/>
  <c r="P329" i="69"/>
  <c r="Q329" i="69"/>
  <c r="R329" i="69"/>
  <c r="S329" i="69"/>
  <c r="T329" i="69"/>
  <c r="U329" i="69"/>
  <c r="V329" i="69"/>
  <c r="W329" i="69"/>
  <c r="X329" i="69"/>
  <c r="Y329" i="69"/>
  <c r="Z329" i="69"/>
  <c r="AA329" i="69"/>
  <c r="AB329" i="69"/>
  <c r="AC329" i="69"/>
  <c r="AD329" i="69"/>
  <c r="AE329" i="69"/>
  <c r="AF329" i="69"/>
  <c r="AG329" i="69"/>
  <c r="AH329" i="69"/>
  <c r="AI329" i="69"/>
  <c r="AJ329" i="69"/>
  <c r="AK329" i="69"/>
  <c r="AL329" i="69"/>
  <c r="AM329" i="69"/>
  <c r="AN329" i="69"/>
  <c r="AO329" i="69"/>
  <c r="AP329" i="69"/>
  <c r="AQ329" i="69"/>
  <c r="AR329" i="69"/>
  <c r="AS329" i="69"/>
  <c r="AT329" i="69"/>
  <c r="AU329" i="69"/>
  <c r="AV329" i="69"/>
  <c r="AW329" i="69"/>
  <c r="AX329" i="69"/>
  <c r="AY329" i="69"/>
  <c r="AZ329" i="69"/>
  <c r="BA329" i="69"/>
  <c r="BB329" i="69"/>
  <c r="BC329" i="69"/>
  <c r="BD329" i="69"/>
  <c r="BE329" i="69"/>
  <c r="BF329" i="69"/>
  <c r="BG329" i="69"/>
  <c r="BH329" i="69"/>
  <c r="BI329" i="69"/>
  <c r="BJ329" i="69"/>
  <c r="BK329" i="69"/>
  <c r="BL329" i="69"/>
  <c r="BM329" i="69"/>
  <c r="BN329" i="69"/>
  <c r="BO329" i="69"/>
  <c r="BP329" i="69"/>
  <c r="BQ329" i="69"/>
  <c r="BR329" i="69"/>
  <c r="BS329" i="69"/>
  <c r="BT329" i="69"/>
  <c r="BU329" i="69"/>
  <c r="BV329" i="69"/>
  <c r="BW329" i="69"/>
  <c r="BX329" i="69"/>
  <c r="BY329" i="69"/>
  <c r="BZ329" i="69"/>
  <c r="CA329" i="69"/>
  <c r="CB329" i="69"/>
  <c r="CC329" i="69"/>
  <c r="CD329" i="69"/>
  <c r="F54" i="69"/>
  <c r="F146" i="69"/>
  <c r="F238" i="69"/>
  <c r="F330" i="69"/>
  <c r="G54" i="69"/>
  <c r="G146" i="69"/>
  <c r="G238" i="69"/>
  <c r="G330" i="69"/>
  <c r="H54" i="69"/>
  <c r="H146" i="69"/>
  <c r="H238" i="69"/>
  <c r="H330" i="69"/>
  <c r="I54" i="69"/>
  <c r="I146" i="69"/>
  <c r="I238" i="69"/>
  <c r="I330" i="69"/>
  <c r="J330" i="69"/>
  <c r="K330" i="69"/>
  <c r="L330" i="69"/>
  <c r="O330" i="69"/>
  <c r="P330" i="69"/>
  <c r="Q330" i="69"/>
  <c r="R330" i="69"/>
  <c r="S330" i="69"/>
  <c r="T330" i="69"/>
  <c r="U330" i="69"/>
  <c r="V330" i="69"/>
  <c r="W330" i="69"/>
  <c r="X330" i="69"/>
  <c r="Y330" i="69"/>
  <c r="Z330" i="69"/>
  <c r="AA330" i="69"/>
  <c r="AB330" i="69"/>
  <c r="AC330" i="69"/>
  <c r="AD330" i="69"/>
  <c r="AE330" i="69"/>
  <c r="AF330" i="69"/>
  <c r="AG330" i="69"/>
  <c r="AH330" i="69"/>
  <c r="AI330" i="69"/>
  <c r="AJ330" i="69"/>
  <c r="AK330" i="69"/>
  <c r="AL330" i="69"/>
  <c r="AM330" i="69"/>
  <c r="AN330" i="69"/>
  <c r="AO330" i="69"/>
  <c r="AP330" i="69"/>
  <c r="AQ330" i="69"/>
  <c r="AR330" i="69"/>
  <c r="AS330" i="69"/>
  <c r="AT330" i="69"/>
  <c r="AU330" i="69"/>
  <c r="AV330" i="69"/>
  <c r="AW330" i="69"/>
  <c r="AX330" i="69"/>
  <c r="AY330" i="69"/>
  <c r="AZ330" i="69"/>
  <c r="BA330" i="69"/>
  <c r="BB330" i="69"/>
  <c r="BC330" i="69"/>
  <c r="BD330" i="69"/>
  <c r="BE330" i="69"/>
  <c r="BF330" i="69"/>
  <c r="BG330" i="69"/>
  <c r="BH330" i="69"/>
  <c r="BI330" i="69"/>
  <c r="BJ330" i="69"/>
  <c r="BK330" i="69"/>
  <c r="BL330" i="69"/>
  <c r="BM330" i="69"/>
  <c r="BN330" i="69"/>
  <c r="BO330" i="69"/>
  <c r="BP330" i="69"/>
  <c r="BQ330" i="69"/>
  <c r="BR330" i="69"/>
  <c r="BS330" i="69"/>
  <c r="BT330" i="69"/>
  <c r="BU330" i="69"/>
  <c r="BV330" i="69"/>
  <c r="BW330" i="69"/>
  <c r="BX330" i="69"/>
  <c r="BY330" i="69"/>
  <c r="BZ330" i="69"/>
  <c r="CA330" i="69"/>
  <c r="CB330" i="69"/>
  <c r="CC330" i="69"/>
  <c r="CD330" i="69"/>
  <c r="F55" i="69"/>
  <c r="F147" i="69"/>
  <c r="F239" i="69"/>
  <c r="F331" i="69"/>
  <c r="G55" i="69"/>
  <c r="G147" i="69"/>
  <c r="G239" i="69"/>
  <c r="G331" i="69"/>
  <c r="H55" i="69"/>
  <c r="H147" i="69"/>
  <c r="H239" i="69"/>
  <c r="H331" i="69"/>
  <c r="I55" i="69"/>
  <c r="I147" i="69"/>
  <c r="I239" i="69"/>
  <c r="I331" i="69"/>
  <c r="J331" i="69"/>
  <c r="K331" i="69"/>
  <c r="L331" i="69"/>
  <c r="O331" i="69"/>
  <c r="P331" i="69"/>
  <c r="Q331" i="69"/>
  <c r="R331" i="69"/>
  <c r="S331" i="69"/>
  <c r="T331" i="69"/>
  <c r="U331" i="69"/>
  <c r="V331" i="69"/>
  <c r="W331" i="69"/>
  <c r="X331" i="69"/>
  <c r="Y331" i="69"/>
  <c r="Z331" i="69"/>
  <c r="AA331" i="69"/>
  <c r="AB331" i="69"/>
  <c r="AC331" i="69"/>
  <c r="AD331" i="69"/>
  <c r="AE331" i="69"/>
  <c r="AF331" i="69"/>
  <c r="AG331" i="69"/>
  <c r="AH331" i="69"/>
  <c r="AI331" i="69"/>
  <c r="AJ331" i="69"/>
  <c r="AK331" i="69"/>
  <c r="AL331" i="69"/>
  <c r="AM331" i="69"/>
  <c r="AN331" i="69"/>
  <c r="AO331" i="69"/>
  <c r="AP331" i="69"/>
  <c r="AQ331" i="69"/>
  <c r="AR331" i="69"/>
  <c r="AS331" i="69"/>
  <c r="AT331" i="69"/>
  <c r="AU331" i="69"/>
  <c r="AV331" i="69"/>
  <c r="AW331" i="69"/>
  <c r="AX331" i="69"/>
  <c r="AY331" i="69"/>
  <c r="AZ331" i="69"/>
  <c r="BA331" i="69"/>
  <c r="BB331" i="69"/>
  <c r="BC331" i="69"/>
  <c r="BD331" i="69"/>
  <c r="BE331" i="69"/>
  <c r="BF331" i="69"/>
  <c r="BG331" i="69"/>
  <c r="BH331" i="69"/>
  <c r="BI331" i="69"/>
  <c r="BJ331" i="69"/>
  <c r="BK331" i="69"/>
  <c r="BL331" i="69"/>
  <c r="BM331" i="69"/>
  <c r="BN331" i="69"/>
  <c r="BO331" i="69"/>
  <c r="BP331" i="69"/>
  <c r="BQ331" i="69"/>
  <c r="BR331" i="69"/>
  <c r="BS331" i="69"/>
  <c r="BT331" i="69"/>
  <c r="BU331" i="69"/>
  <c r="BV331" i="69"/>
  <c r="BW331" i="69"/>
  <c r="BX331" i="69"/>
  <c r="BY331" i="69"/>
  <c r="BZ331" i="69"/>
  <c r="CA331" i="69"/>
  <c r="CB331" i="69"/>
  <c r="CC331" i="69"/>
  <c r="CD331" i="69"/>
  <c r="F56" i="69"/>
  <c r="F148" i="69"/>
  <c r="F240" i="69"/>
  <c r="F332" i="69"/>
  <c r="G56" i="69"/>
  <c r="G148" i="69"/>
  <c r="G240" i="69"/>
  <c r="G332" i="69"/>
  <c r="H56" i="69"/>
  <c r="H148" i="69"/>
  <c r="H240" i="69"/>
  <c r="H332" i="69"/>
  <c r="I56" i="69"/>
  <c r="I148" i="69"/>
  <c r="I240" i="69"/>
  <c r="I332" i="69"/>
  <c r="J332" i="69"/>
  <c r="K332" i="69"/>
  <c r="L332" i="69"/>
  <c r="O332" i="69"/>
  <c r="P332" i="69"/>
  <c r="Q332" i="69"/>
  <c r="R332" i="69"/>
  <c r="S332" i="69"/>
  <c r="T332" i="69"/>
  <c r="U332" i="69"/>
  <c r="V332" i="69"/>
  <c r="W332" i="69"/>
  <c r="X332" i="69"/>
  <c r="Y332" i="69"/>
  <c r="Z332" i="69"/>
  <c r="AA332" i="69"/>
  <c r="AB332" i="69"/>
  <c r="AC332" i="69"/>
  <c r="AD332" i="69"/>
  <c r="AE332" i="69"/>
  <c r="AF332" i="69"/>
  <c r="AG332" i="69"/>
  <c r="AH332" i="69"/>
  <c r="AI332" i="69"/>
  <c r="AJ332" i="69"/>
  <c r="AK332" i="69"/>
  <c r="AL332" i="69"/>
  <c r="AM332" i="69"/>
  <c r="AN332" i="69"/>
  <c r="AO332" i="69"/>
  <c r="AP332" i="69"/>
  <c r="AQ332" i="69"/>
  <c r="AR332" i="69"/>
  <c r="AS332" i="69"/>
  <c r="AT332" i="69"/>
  <c r="AU332" i="69"/>
  <c r="AV332" i="69"/>
  <c r="AW332" i="69"/>
  <c r="AX332" i="69"/>
  <c r="AY332" i="69"/>
  <c r="AZ332" i="69"/>
  <c r="BA332" i="69"/>
  <c r="BB332" i="69"/>
  <c r="BC332" i="69"/>
  <c r="BD332" i="69"/>
  <c r="BE332" i="69"/>
  <c r="BF332" i="69"/>
  <c r="BG332" i="69"/>
  <c r="BH332" i="69"/>
  <c r="BI332" i="69"/>
  <c r="BJ332" i="69"/>
  <c r="BK332" i="69"/>
  <c r="BL332" i="69"/>
  <c r="BM332" i="69"/>
  <c r="BN332" i="69"/>
  <c r="BO332" i="69"/>
  <c r="BP332" i="69"/>
  <c r="BQ332" i="69"/>
  <c r="BR332" i="69"/>
  <c r="BS332" i="69"/>
  <c r="BT332" i="69"/>
  <c r="BU332" i="69"/>
  <c r="BV332" i="69"/>
  <c r="BW332" i="69"/>
  <c r="BX332" i="69"/>
  <c r="BY332" i="69"/>
  <c r="BZ332" i="69"/>
  <c r="CA332" i="69"/>
  <c r="CB332" i="69"/>
  <c r="CC332" i="69"/>
  <c r="CD332" i="69"/>
  <c r="F57" i="69"/>
  <c r="F149" i="69"/>
  <c r="F241" i="69"/>
  <c r="F333" i="69"/>
  <c r="G57" i="69"/>
  <c r="G149" i="69"/>
  <c r="G241" i="69"/>
  <c r="G333" i="69"/>
  <c r="H57" i="69"/>
  <c r="H149" i="69"/>
  <c r="H241" i="69"/>
  <c r="H333" i="69"/>
  <c r="I57" i="69"/>
  <c r="I149" i="69"/>
  <c r="I241" i="69"/>
  <c r="I333" i="69"/>
  <c r="J333" i="69"/>
  <c r="K333" i="69"/>
  <c r="L333" i="69"/>
  <c r="O333" i="69"/>
  <c r="P333" i="69"/>
  <c r="Q333" i="69"/>
  <c r="R333" i="69"/>
  <c r="S333" i="69"/>
  <c r="T333" i="69"/>
  <c r="U333" i="69"/>
  <c r="V333" i="69"/>
  <c r="W333" i="69"/>
  <c r="X333" i="69"/>
  <c r="Y333" i="69"/>
  <c r="Z333" i="69"/>
  <c r="AA333" i="69"/>
  <c r="AB333" i="69"/>
  <c r="AC333" i="69"/>
  <c r="AD333" i="69"/>
  <c r="AE333" i="69"/>
  <c r="AF333" i="69"/>
  <c r="AG333" i="69"/>
  <c r="AH333" i="69"/>
  <c r="AI333" i="69"/>
  <c r="AJ333" i="69"/>
  <c r="AK333" i="69"/>
  <c r="AL333" i="69"/>
  <c r="AM333" i="69"/>
  <c r="AN333" i="69"/>
  <c r="AO333" i="69"/>
  <c r="AP333" i="69"/>
  <c r="AQ333" i="69"/>
  <c r="AR333" i="69"/>
  <c r="AS333" i="69"/>
  <c r="AT333" i="69"/>
  <c r="AU333" i="69"/>
  <c r="AV333" i="69"/>
  <c r="AW333" i="69"/>
  <c r="AX333" i="69"/>
  <c r="AY333" i="69"/>
  <c r="AZ333" i="69"/>
  <c r="BA333" i="69"/>
  <c r="BB333" i="69"/>
  <c r="BC333" i="69"/>
  <c r="BD333" i="69"/>
  <c r="BE333" i="69"/>
  <c r="BF333" i="69"/>
  <c r="BG333" i="69"/>
  <c r="BH333" i="69"/>
  <c r="BI333" i="69"/>
  <c r="BJ333" i="69"/>
  <c r="BK333" i="69"/>
  <c r="BL333" i="69"/>
  <c r="BM333" i="69"/>
  <c r="BN333" i="69"/>
  <c r="BO333" i="69"/>
  <c r="BP333" i="69"/>
  <c r="BQ333" i="69"/>
  <c r="BR333" i="69"/>
  <c r="BS333" i="69"/>
  <c r="BT333" i="69"/>
  <c r="BU333" i="69"/>
  <c r="BV333" i="69"/>
  <c r="BW333" i="69"/>
  <c r="BX333" i="69"/>
  <c r="BY333" i="69"/>
  <c r="BZ333" i="69"/>
  <c r="CA333" i="69"/>
  <c r="CB333" i="69"/>
  <c r="CC333" i="69"/>
  <c r="CD333" i="69"/>
  <c r="F58" i="69"/>
  <c r="F150" i="69"/>
  <c r="F242" i="69"/>
  <c r="F334" i="69"/>
  <c r="G58" i="69"/>
  <c r="G150" i="69"/>
  <c r="G242" i="69"/>
  <c r="G334" i="69"/>
  <c r="H58" i="69"/>
  <c r="H150" i="69"/>
  <c r="H242" i="69"/>
  <c r="H334" i="69"/>
  <c r="I58" i="69"/>
  <c r="I150" i="69"/>
  <c r="I242" i="69"/>
  <c r="I334" i="69"/>
  <c r="J334" i="69"/>
  <c r="K334" i="69"/>
  <c r="L334" i="69"/>
  <c r="O334" i="69"/>
  <c r="P334" i="69"/>
  <c r="Q334" i="69"/>
  <c r="R334" i="69"/>
  <c r="S334" i="69"/>
  <c r="T334" i="69"/>
  <c r="U334" i="69"/>
  <c r="V334" i="69"/>
  <c r="W334" i="69"/>
  <c r="X334" i="69"/>
  <c r="Y334" i="69"/>
  <c r="Z334" i="69"/>
  <c r="AA334" i="69"/>
  <c r="AB334" i="69"/>
  <c r="AC334" i="69"/>
  <c r="AD334" i="69"/>
  <c r="AE334" i="69"/>
  <c r="AF334" i="69"/>
  <c r="AG334" i="69"/>
  <c r="AH334" i="69"/>
  <c r="AI334" i="69"/>
  <c r="AJ334" i="69"/>
  <c r="AK334" i="69"/>
  <c r="AL334" i="69"/>
  <c r="AM334" i="69"/>
  <c r="AN334" i="69"/>
  <c r="AO334" i="69"/>
  <c r="AP334" i="69"/>
  <c r="AQ334" i="69"/>
  <c r="AR334" i="69"/>
  <c r="AS334" i="69"/>
  <c r="AT334" i="69"/>
  <c r="AU334" i="69"/>
  <c r="AV334" i="69"/>
  <c r="AW334" i="69"/>
  <c r="AX334" i="69"/>
  <c r="AY334" i="69"/>
  <c r="AZ334" i="69"/>
  <c r="BA334" i="69"/>
  <c r="BB334" i="69"/>
  <c r="BC334" i="69"/>
  <c r="BD334" i="69"/>
  <c r="BE334" i="69"/>
  <c r="BF334" i="69"/>
  <c r="BG334" i="69"/>
  <c r="BH334" i="69"/>
  <c r="BI334" i="69"/>
  <c r="BJ334" i="69"/>
  <c r="BK334" i="69"/>
  <c r="BL334" i="69"/>
  <c r="BM334" i="69"/>
  <c r="BN334" i="69"/>
  <c r="BO334" i="69"/>
  <c r="BP334" i="69"/>
  <c r="BQ334" i="69"/>
  <c r="BR334" i="69"/>
  <c r="BS334" i="69"/>
  <c r="BT334" i="69"/>
  <c r="BU334" i="69"/>
  <c r="BV334" i="69"/>
  <c r="BW334" i="69"/>
  <c r="BX334" i="69"/>
  <c r="BY334" i="69"/>
  <c r="BZ334" i="69"/>
  <c r="CA334" i="69"/>
  <c r="CB334" i="69"/>
  <c r="CC334" i="69"/>
  <c r="CD334" i="69"/>
  <c r="F59" i="69"/>
  <c r="F151" i="69"/>
  <c r="F243" i="69"/>
  <c r="F335" i="69"/>
  <c r="G59" i="69"/>
  <c r="G151" i="69"/>
  <c r="G243" i="69"/>
  <c r="G335" i="69"/>
  <c r="H59" i="69"/>
  <c r="H151" i="69"/>
  <c r="H243" i="69"/>
  <c r="H335" i="69"/>
  <c r="I59" i="69"/>
  <c r="I151" i="69"/>
  <c r="I243" i="69"/>
  <c r="I335" i="69"/>
  <c r="J335" i="69"/>
  <c r="K335" i="69"/>
  <c r="L335" i="69"/>
  <c r="O335" i="69"/>
  <c r="P335" i="69"/>
  <c r="Q335" i="69"/>
  <c r="R335" i="69"/>
  <c r="S335" i="69"/>
  <c r="T335" i="69"/>
  <c r="U335" i="69"/>
  <c r="V335" i="69"/>
  <c r="W335" i="69"/>
  <c r="X335" i="69"/>
  <c r="Y335" i="69"/>
  <c r="Z335" i="69"/>
  <c r="AA335" i="69"/>
  <c r="AB335" i="69"/>
  <c r="AC335" i="69"/>
  <c r="AD335" i="69"/>
  <c r="AE335" i="69"/>
  <c r="AF335" i="69"/>
  <c r="AG335" i="69"/>
  <c r="AH335" i="69"/>
  <c r="AI335" i="69"/>
  <c r="AJ335" i="69"/>
  <c r="AK335" i="69"/>
  <c r="AL335" i="69"/>
  <c r="AM335" i="69"/>
  <c r="AN335" i="69"/>
  <c r="AO335" i="69"/>
  <c r="AP335" i="69"/>
  <c r="AQ335" i="69"/>
  <c r="AR335" i="69"/>
  <c r="AS335" i="69"/>
  <c r="AT335" i="69"/>
  <c r="AU335" i="69"/>
  <c r="AV335" i="69"/>
  <c r="AW335" i="69"/>
  <c r="AX335" i="69"/>
  <c r="AY335" i="69"/>
  <c r="AZ335" i="69"/>
  <c r="BA335" i="69"/>
  <c r="BB335" i="69"/>
  <c r="BC335" i="69"/>
  <c r="BD335" i="69"/>
  <c r="BE335" i="69"/>
  <c r="BF335" i="69"/>
  <c r="BG335" i="69"/>
  <c r="BH335" i="69"/>
  <c r="BI335" i="69"/>
  <c r="BJ335" i="69"/>
  <c r="BK335" i="69"/>
  <c r="BL335" i="69"/>
  <c r="BM335" i="69"/>
  <c r="BN335" i="69"/>
  <c r="BO335" i="69"/>
  <c r="BP335" i="69"/>
  <c r="BQ335" i="69"/>
  <c r="BR335" i="69"/>
  <c r="BS335" i="69"/>
  <c r="BT335" i="69"/>
  <c r="BU335" i="69"/>
  <c r="BV335" i="69"/>
  <c r="BW335" i="69"/>
  <c r="BX335" i="69"/>
  <c r="BY335" i="69"/>
  <c r="BZ335" i="69"/>
  <c r="CA335" i="69"/>
  <c r="CB335" i="69"/>
  <c r="CC335" i="69"/>
  <c r="CD335" i="69"/>
  <c r="F60" i="69"/>
  <c r="F152" i="69"/>
  <c r="F244" i="69"/>
  <c r="F336" i="69"/>
  <c r="G60" i="69"/>
  <c r="G152" i="69"/>
  <c r="G244" i="69"/>
  <c r="G336" i="69"/>
  <c r="H60" i="69"/>
  <c r="H152" i="69"/>
  <c r="H244" i="69"/>
  <c r="H336" i="69"/>
  <c r="I60" i="69"/>
  <c r="I152" i="69"/>
  <c r="I244" i="69"/>
  <c r="I336" i="69"/>
  <c r="J336" i="69"/>
  <c r="K336" i="69"/>
  <c r="L336" i="69"/>
  <c r="O336" i="69"/>
  <c r="P336" i="69"/>
  <c r="Q336" i="69"/>
  <c r="R336" i="69"/>
  <c r="S336" i="69"/>
  <c r="T336" i="69"/>
  <c r="U336" i="69"/>
  <c r="V336" i="69"/>
  <c r="W336" i="69"/>
  <c r="X336" i="69"/>
  <c r="Y336" i="69"/>
  <c r="Z336" i="69"/>
  <c r="AA336" i="69"/>
  <c r="AB336" i="69"/>
  <c r="AC336" i="69"/>
  <c r="AD336" i="69"/>
  <c r="AE336" i="69"/>
  <c r="AF336" i="69"/>
  <c r="AG336" i="69"/>
  <c r="AH336" i="69"/>
  <c r="AI336" i="69"/>
  <c r="AJ336" i="69"/>
  <c r="AK336" i="69"/>
  <c r="AL336" i="69"/>
  <c r="AM336" i="69"/>
  <c r="AN336" i="69"/>
  <c r="AO336" i="69"/>
  <c r="AP336" i="69"/>
  <c r="AQ336" i="69"/>
  <c r="AR336" i="69"/>
  <c r="AS336" i="69"/>
  <c r="AT336" i="69"/>
  <c r="AU336" i="69"/>
  <c r="AV336" i="69"/>
  <c r="AW336" i="69"/>
  <c r="AX336" i="69"/>
  <c r="AY336" i="69"/>
  <c r="AZ336" i="69"/>
  <c r="BA336" i="69"/>
  <c r="BB336" i="69"/>
  <c r="BC336" i="69"/>
  <c r="BD336" i="69"/>
  <c r="BE336" i="69"/>
  <c r="BF336" i="69"/>
  <c r="BG336" i="69"/>
  <c r="BH336" i="69"/>
  <c r="BI336" i="69"/>
  <c r="BJ336" i="69"/>
  <c r="BK336" i="69"/>
  <c r="BL336" i="69"/>
  <c r="BM336" i="69"/>
  <c r="BN336" i="69"/>
  <c r="BO336" i="69"/>
  <c r="BP336" i="69"/>
  <c r="BQ336" i="69"/>
  <c r="BR336" i="69"/>
  <c r="BS336" i="69"/>
  <c r="BT336" i="69"/>
  <c r="BU336" i="69"/>
  <c r="BV336" i="69"/>
  <c r="BW336" i="69"/>
  <c r="BX336" i="69"/>
  <c r="BY336" i="69"/>
  <c r="BZ336" i="69"/>
  <c r="CA336" i="69"/>
  <c r="CB336" i="69"/>
  <c r="CC336" i="69"/>
  <c r="CD336" i="69"/>
  <c r="E39" i="69"/>
  <c r="E131" i="69"/>
  <c r="E223" i="69"/>
  <c r="E315" i="69"/>
  <c r="E40" i="69"/>
  <c r="E132" i="69"/>
  <c r="E224" i="69"/>
  <c r="E316" i="69"/>
  <c r="E41" i="69"/>
  <c r="E133" i="69"/>
  <c r="E225" i="69"/>
  <c r="E317" i="69"/>
  <c r="E42" i="69"/>
  <c r="E134" i="69"/>
  <c r="E226" i="69"/>
  <c r="E318" i="69"/>
  <c r="E43" i="69"/>
  <c r="E135" i="69"/>
  <c r="E227" i="69"/>
  <c r="E319" i="69"/>
  <c r="E44" i="69"/>
  <c r="E136" i="69"/>
  <c r="E228" i="69"/>
  <c r="E320" i="69"/>
  <c r="E45" i="69"/>
  <c r="E137" i="69"/>
  <c r="E229" i="69"/>
  <c r="E321" i="69"/>
  <c r="E46" i="69"/>
  <c r="E138" i="69"/>
  <c r="E230" i="69"/>
  <c r="E322" i="69"/>
  <c r="E47" i="69"/>
  <c r="E139" i="69"/>
  <c r="E231" i="69"/>
  <c r="E323" i="69"/>
  <c r="E48" i="69"/>
  <c r="E140" i="69"/>
  <c r="E232" i="69"/>
  <c r="E324" i="69"/>
  <c r="E49" i="69"/>
  <c r="E141" i="69"/>
  <c r="E233" i="69"/>
  <c r="E325" i="69"/>
  <c r="E50" i="69"/>
  <c r="E142" i="69"/>
  <c r="E234" i="69"/>
  <c r="E326" i="69"/>
  <c r="E51" i="69"/>
  <c r="E143" i="69"/>
  <c r="E235" i="69"/>
  <c r="E327" i="69"/>
  <c r="E52" i="69"/>
  <c r="E144" i="69"/>
  <c r="E236" i="69"/>
  <c r="E328" i="69"/>
  <c r="E53" i="69"/>
  <c r="E145" i="69"/>
  <c r="E237" i="69"/>
  <c r="E329" i="69"/>
  <c r="E54" i="69"/>
  <c r="E146" i="69"/>
  <c r="E238" i="69"/>
  <c r="E330" i="69"/>
  <c r="E55" i="69"/>
  <c r="E147" i="69"/>
  <c r="E239" i="69"/>
  <c r="E331" i="69"/>
  <c r="E56" i="69"/>
  <c r="E148" i="69"/>
  <c r="E240" i="69"/>
  <c r="E332" i="69"/>
  <c r="E57" i="69"/>
  <c r="E149" i="69"/>
  <c r="E241" i="69"/>
  <c r="E333" i="69"/>
  <c r="E58" i="69"/>
  <c r="E150" i="69"/>
  <c r="E242" i="69"/>
  <c r="E334" i="69"/>
  <c r="E59" i="69"/>
  <c r="E151" i="69"/>
  <c r="E243" i="69"/>
  <c r="E335" i="69"/>
  <c r="E60" i="69"/>
  <c r="E152" i="69"/>
  <c r="E244" i="69"/>
  <c r="E336" i="69"/>
  <c r="E38" i="69"/>
  <c r="E130" i="69"/>
  <c r="E222" i="69"/>
  <c r="E314" i="69"/>
  <c r="F8" i="69"/>
  <c r="F284" i="69"/>
  <c r="G8" i="69"/>
  <c r="G284" i="69"/>
  <c r="H8" i="69"/>
  <c r="H284" i="69"/>
  <c r="I8" i="69"/>
  <c r="I284" i="69"/>
  <c r="J284" i="69"/>
  <c r="K284" i="69"/>
  <c r="L284" i="69"/>
  <c r="O284" i="69"/>
  <c r="P284" i="69"/>
  <c r="Q284" i="69"/>
  <c r="R284" i="69"/>
  <c r="S284" i="69"/>
  <c r="T284" i="69"/>
  <c r="U284" i="69"/>
  <c r="V284" i="69"/>
  <c r="W284" i="69"/>
  <c r="X284" i="69"/>
  <c r="Y284" i="69"/>
  <c r="Z284" i="69"/>
  <c r="AA284" i="69"/>
  <c r="AB284" i="69"/>
  <c r="AC284" i="69"/>
  <c r="AD284" i="69"/>
  <c r="AE284" i="69"/>
  <c r="AF284" i="69"/>
  <c r="AG284" i="69"/>
  <c r="AH284" i="69"/>
  <c r="AI284" i="69"/>
  <c r="AJ284" i="69"/>
  <c r="AK284" i="69"/>
  <c r="AL284" i="69"/>
  <c r="AM284" i="69"/>
  <c r="AN284" i="69"/>
  <c r="AO284" i="69"/>
  <c r="AP284" i="69"/>
  <c r="AQ284" i="69"/>
  <c r="AR284" i="69"/>
  <c r="AS284" i="69"/>
  <c r="AT284" i="69"/>
  <c r="AU284" i="69"/>
  <c r="AV284" i="69"/>
  <c r="AW284" i="69"/>
  <c r="AX284" i="69"/>
  <c r="AY284" i="69"/>
  <c r="AZ284" i="69"/>
  <c r="BA284" i="69"/>
  <c r="BB284" i="69"/>
  <c r="BC284" i="69"/>
  <c r="BD284" i="69"/>
  <c r="BE284" i="69"/>
  <c r="BF284" i="69"/>
  <c r="BG284" i="69"/>
  <c r="BH284" i="69"/>
  <c r="BI284" i="69"/>
  <c r="BJ284" i="69"/>
  <c r="BK284" i="69"/>
  <c r="BL284" i="69"/>
  <c r="BM284" i="69"/>
  <c r="BN284" i="69"/>
  <c r="BO284" i="69"/>
  <c r="BP284" i="69"/>
  <c r="BQ284" i="69"/>
  <c r="BR284" i="69"/>
  <c r="BS284" i="69"/>
  <c r="BT284" i="69"/>
  <c r="BU284" i="69"/>
  <c r="BV284" i="69"/>
  <c r="BW284" i="69"/>
  <c r="BX284" i="69"/>
  <c r="BY284" i="69"/>
  <c r="BZ284" i="69"/>
  <c r="CA284" i="69"/>
  <c r="CB284" i="69"/>
  <c r="CC284" i="69"/>
  <c r="CD284" i="69"/>
  <c r="F9" i="69"/>
  <c r="F285" i="69"/>
  <c r="G9" i="69"/>
  <c r="G285" i="69"/>
  <c r="H9" i="69"/>
  <c r="H285" i="69"/>
  <c r="I9" i="69"/>
  <c r="I285" i="69"/>
  <c r="J285" i="69"/>
  <c r="K285" i="69"/>
  <c r="L285" i="69"/>
  <c r="O285" i="69"/>
  <c r="P285" i="69"/>
  <c r="Q285" i="69"/>
  <c r="R285" i="69"/>
  <c r="S285" i="69"/>
  <c r="T285" i="69"/>
  <c r="U285" i="69"/>
  <c r="V285" i="69"/>
  <c r="W285" i="69"/>
  <c r="X285" i="69"/>
  <c r="Y285" i="69"/>
  <c r="Z285" i="69"/>
  <c r="AA285" i="69"/>
  <c r="AB285" i="69"/>
  <c r="AC285" i="69"/>
  <c r="AD285" i="69"/>
  <c r="AE285" i="69"/>
  <c r="AF285" i="69"/>
  <c r="AG285" i="69"/>
  <c r="AH285" i="69"/>
  <c r="AI285" i="69"/>
  <c r="AJ285" i="69"/>
  <c r="AK285" i="69"/>
  <c r="AL285" i="69"/>
  <c r="AM285" i="69"/>
  <c r="AN285" i="69"/>
  <c r="AO285" i="69"/>
  <c r="AP285" i="69"/>
  <c r="AQ285" i="69"/>
  <c r="AR285" i="69"/>
  <c r="AS285" i="69"/>
  <c r="AT285" i="69"/>
  <c r="AU285" i="69"/>
  <c r="AV285" i="69"/>
  <c r="AW285" i="69"/>
  <c r="AX285" i="69"/>
  <c r="AY285" i="69"/>
  <c r="AZ285" i="69"/>
  <c r="BA285" i="69"/>
  <c r="BB285" i="69"/>
  <c r="BC285" i="69"/>
  <c r="BD285" i="69"/>
  <c r="BE285" i="69"/>
  <c r="BF285" i="69"/>
  <c r="BG285" i="69"/>
  <c r="BH285" i="69"/>
  <c r="BI285" i="69"/>
  <c r="BJ285" i="69"/>
  <c r="BK285" i="69"/>
  <c r="BL285" i="69"/>
  <c r="BM285" i="69"/>
  <c r="BN285" i="69"/>
  <c r="BO285" i="69"/>
  <c r="BP285" i="69"/>
  <c r="BQ285" i="69"/>
  <c r="BR285" i="69"/>
  <c r="BS285" i="69"/>
  <c r="BT285" i="69"/>
  <c r="BU285" i="69"/>
  <c r="BV285" i="69"/>
  <c r="BW285" i="69"/>
  <c r="BX285" i="69"/>
  <c r="BY285" i="69"/>
  <c r="BZ285" i="69"/>
  <c r="CA285" i="69"/>
  <c r="CB285" i="69"/>
  <c r="CC285" i="69"/>
  <c r="CD285" i="69"/>
  <c r="F10" i="69"/>
  <c r="F286" i="69"/>
  <c r="G10" i="69"/>
  <c r="G286" i="69"/>
  <c r="H10" i="69"/>
  <c r="H286" i="69"/>
  <c r="I10" i="69"/>
  <c r="I286" i="69"/>
  <c r="J286" i="69"/>
  <c r="K286" i="69"/>
  <c r="L286" i="69"/>
  <c r="O286" i="69"/>
  <c r="P286" i="69"/>
  <c r="Q286" i="69"/>
  <c r="R286" i="69"/>
  <c r="S286" i="69"/>
  <c r="T286" i="69"/>
  <c r="U286" i="69"/>
  <c r="V286" i="69"/>
  <c r="W286" i="69"/>
  <c r="X286" i="69"/>
  <c r="Y286" i="69"/>
  <c r="Z286" i="69"/>
  <c r="AA286" i="69"/>
  <c r="AB286" i="69"/>
  <c r="AC286" i="69"/>
  <c r="AD286" i="69"/>
  <c r="AE286" i="69"/>
  <c r="AF286" i="69"/>
  <c r="AG286" i="69"/>
  <c r="AH286" i="69"/>
  <c r="AI286" i="69"/>
  <c r="AJ286" i="69"/>
  <c r="AK286" i="69"/>
  <c r="AL286" i="69"/>
  <c r="AM286" i="69"/>
  <c r="AN286" i="69"/>
  <c r="AO286" i="69"/>
  <c r="AP286" i="69"/>
  <c r="AQ286" i="69"/>
  <c r="AR286" i="69"/>
  <c r="AS286" i="69"/>
  <c r="AT286" i="69"/>
  <c r="AU286" i="69"/>
  <c r="AV286" i="69"/>
  <c r="AW286" i="69"/>
  <c r="AX286" i="69"/>
  <c r="AY286" i="69"/>
  <c r="AZ286" i="69"/>
  <c r="BA286" i="69"/>
  <c r="BB286" i="69"/>
  <c r="BC286" i="69"/>
  <c r="BD286" i="69"/>
  <c r="BE286" i="69"/>
  <c r="BF286" i="69"/>
  <c r="BG286" i="69"/>
  <c r="BH286" i="69"/>
  <c r="BI286" i="69"/>
  <c r="BJ286" i="69"/>
  <c r="BK286" i="69"/>
  <c r="BL286" i="69"/>
  <c r="BM286" i="69"/>
  <c r="BN286" i="69"/>
  <c r="BO286" i="69"/>
  <c r="BP286" i="69"/>
  <c r="BQ286" i="69"/>
  <c r="BR286" i="69"/>
  <c r="BS286" i="69"/>
  <c r="BT286" i="69"/>
  <c r="BU286" i="69"/>
  <c r="BV286" i="69"/>
  <c r="BW286" i="69"/>
  <c r="BX286" i="69"/>
  <c r="BY286" i="69"/>
  <c r="BZ286" i="69"/>
  <c r="CA286" i="69"/>
  <c r="CB286" i="69"/>
  <c r="CC286" i="69"/>
  <c r="CD286" i="69"/>
  <c r="F11" i="69"/>
  <c r="F287" i="69"/>
  <c r="G11" i="69"/>
  <c r="G287" i="69"/>
  <c r="H11" i="69"/>
  <c r="H287" i="69"/>
  <c r="I11" i="69"/>
  <c r="I287" i="69"/>
  <c r="J287" i="69"/>
  <c r="K287" i="69"/>
  <c r="L287" i="69"/>
  <c r="O287" i="69"/>
  <c r="P287" i="69"/>
  <c r="Q287" i="69"/>
  <c r="R287" i="69"/>
  <c r="S287" i="69"/>
  <c r="T287" i="69"/>
  <c r="U287" i="69"/>
  <c r="V287" i="69"/>
  <c r="W287" i="69"/>
  <c r="X287" i="69"/>
  <c r="Y287" i="69"/>
  <c r="Z287" i="69"/>
  <c r="AA287" i="69"/>
  <c r="AB287" i="69"/>
  <c r="AC287" i="69"/>
  <c r="AD287" i="69"/>
  <c r="AE287" i="69"/>
  <c r="AF287" i="69"/>
  <c r="AG287" i="69"/>
  <c r="AH287" i="69"/>
  <c r="AI287" i="69"/>
  <c r="AJ287" i="69"/>
  <c r="AK287" i="69"/>
  <c r="AL287" i="69"/>
  <c r="AM287" i="69"/>
  <c r="AN287" i="69"/>
  <c r="AO287" i="69"/>
  <c r="AP287" i="69"/>
  <c r="AQ287" i="69"/>
  <c r="AR287" i="69"/>
  <c r="AS287" i="69"/>
  <c r="AT287" i="69"/>
  <c r="AU287" i="69"/>
  <c r="AV287" i="69"/>
  <c r="AW287" i="69"/>
  <c r="AX287" i="69"/>
  <c r="AY287" i="69"/>
  <c r="AZ287" i="69"/>
  <c r="BA287" i="69"/>
  <c r="BB287" i="69"/>
  <c r="BC287" i="69"/>
  <c r="BD287" i="69"/>
  <c r="BE287" i="69"/>
  <c r="BF287" i="69"/>
  <c r="BG287" i="69"/>
  <c r="BH287" i="69"/>
  <c r="BI287" i="69"/>
  <c r="BJ287" i="69"/>
  <c r="BK287" i="69"/>
  <c r="BL287" i="69"/>
  <c r="BM287" i="69"/>
  <c r="BN287" i="69"/>
  <c r="BO287" i="69"/>
  <c r="BP287" i="69"/>
  <c r="BQ287" i="69"/>
  <c r="BR287" i="69"/>
  <c r="BS287" i="69"/>
  <c r="BT287" i="69"/>
  <c r="BU287" i="69"/>
  <c r="BV287" i="69"/>
  <c r="BW287" i="69"/>
  <c r="BX287" i="69"/>
  <c r="BY287" i="69"/>
  <c r="BZ287" i="69"/>
  <c r="CA287" i="69"/>
  <c r="CB287" i="69"/>
  <c r="CC287" i="69"/>
  <c r="CD287" i="69"/>
  <c r="F12" i="69"/>
  <c r="F288" i="69"/>
  <c r="G12" i="69"/>
  <c r="G288" i="69"/>
  <c r="H12" i="69"/>
  <c r="H288" i="69"/>
  <c r="I12" i="69"/>
  <c r="I288" i="69"/>
  <c r="J288" i="69"/>
  <c r="K288" i="69"/>
  <c r="L288" i="69"/>
  <c r="O288" i="69"/>
  <c r="P288" i="69"/>
  <c r="Q288" i="69"/>
  <c r="R288" i="69"/>
  <c r="S288" i="69"/>
  <c r="T288" i="69"/>
  <c r="U288" i="69"/>
  <c r="V288" i="69"/>
  <c r="W288" i="69"/>
  <c r="X288" i="69"/>
  <c r="Y288" i="69"/>
  <c r="Z288" i="69"/>
  <c r="AA288" i="69"/>
  <c r="AB288" i="69"/>
  <c r="AC288" i="69"/>
  <c r="AD288" i="69"/>
  <c r="AE288" i="69"/>
  <c r="AF288" i="69"/>
  <c r="AG288" i="69"/>
  <c r="AH288" i="69"/>
  <c r="AI288" i="69"/>
  <c r="AJ288" i="69"/>
  <c r="AK288" i="69"/>
  <c r="AL288" i="69"/>
  <c r="AM288" i="69"/>
  <c r="AN288" i="69"/>
  <c r="AO288" i="69"/>
  <c r="AP288" i="69"/>
  <c r="AQ288" i="69"/>
  <c r="AR288" i="69"/>
  <c r="AS288" i="69"/>
  <c r="AT288" i="69"/>
  <c r="AU288" i="69"/>
  <c r="AV288" i="69"/>
  <c r="AW288" i="69"/>
  <c r="AX288" i="69"/>
  <c r="AY288" i="69"/>
  <c r="AZ288" i="69"/>
  <c r="BA288" i="69"/>
  <c r="BB288" i="69"/>
  <c r="BC288" i="69"/>
  <c r="BD288" i="69"/>
  <c r="BE288" i="69"/>
  <c r="BF288" i="69"/>
  <c r="BG288" i="69"/>
  <c r="BH288" i="69"/>
  <c r="BI288" i="69"/>
  <c r="BJ288" i="69"/>
  <c r="BK288" i="69"/>
  <c r="BL288" i="69"/>
  <c r="BM288" i="69"/>
  <c r="BN288" i="69"/>
  <c r="BO288" i="69"/>
  <c r="BP288" i="69"/>
  <c r="BQ288" i="69"/>
  <c r="BR288" i="69"/>
  <c r="BS288" i="69"/>
  <c r="BT288" i="69"/>
  <c r="BU288" i="69"/>
  <c r="BV288" i="69"/>
  <c r="BW288" i="69"/>
  <c r="BX288" i="69"/>
  <c r="BY288" i="69"/>
  <c r="BZ288" i="69"/>
  <c r="CA288" i="69"/>
  <c r="CB288" i="69"/>
  <c r="CC288" i="69"/>
  <c r="CD288" i="69"/>
  <c r="F13" i="69"/>
  <c r="F289" i="69"/>
  <c r="G13" i="69"/>
  <c r="G289" i="69"/>
  <c r="H13" i="69"/>
  <c r="H289" i="69"/>
  <c r="I13" i="69"/>
  <c r="I289" i="69"/>
  <c r="J289" i="69"/>
  <c r="K289" i="69"/>
  <c r="L289" i="69"/>
  <c r="O289" i="69"/>
  <c r="P289" i="69"/>
  <c r="Q289" i="69"/>
  <c r="R289" i="69"/>
  <c r="S289" i="69"/>
  <c r="T289" i="69"/>
  <c r="U289" i="69"/>
  <c r="V289" i="69"/>
  <c r="W289" i="69"/>
  <c r="X289" i="69"/>
  <c r="Y289" i="69"/>
  <c r="Z289" i="69"/>
  <c r="AA289" i="69"/>
  <c r="AB289" i="69"/>
  <c r="AC289" i="69"/>
  <c r="AD289" i="69"/>
  <c r="AE289" i="69"/>
  <c r="AF289" i="69"/>
  <c r="AG289" i="69"/>
  <c r="AH289" i="69"/>
  <c r="AI289" i="69"/>
  <c r="AJ289" i="69"/>
  <c r="AK289" i="69"/>
  <c r="AL289" i="69"/>
  <c r="AM289" i="69"/>
  <c r="AN289" i="69"/>
  <c r="AO289" i="69"/>
  <c r="AP289" i="69"/>
  <c r="AQ289" i="69"/>
  <c r="AR289" i="69"/>
  <c r="AS289" i="69"/>
  <c r="AT289" i="69"/>
  <c r="AU289" i="69"/>
  <c r="AV289" i="69"/>
  <c r="AW289" i="69"/>
  <c r="AX289" i="69"/>
  <c r="AY289" i="69"/>
  <c r="AZ289" i="69"/>
  <c r="BA289" i="69"/>
  <c r="BB289" i="69"/>
  <c r="BC289" i="69"/>
  <c r="BD289" i="69"/>
  <c r="BE289" i="69"/>
  <c r="BF289" i="69"/>
  <c r="BG289" i="69"/>
  <c r="BH289" i="69"/>
  <c r="BI289" i="69"/>
  <c r="BJ289" i="69"/>
  <c r="BK289" i="69"/>
  <c r="BL289" i="69"/>
  <c r="BM289" i="69"/>
  <c r="BN289" i="69"/>
  <c r="BO289" i="69"/>
  <c r="BP289" i="69"/>
  <c r="BQ289" i="69"/>
  <c r="BR289" i="69"/>
  <c r="BS289" i="69"/>
  <c r="BT289" i="69"/>
  <c r="BU289" i="69"/>
  <c r="BV289" i="69"/>
  <c r="BW289" i="69"/>
  <c r="BX289" i="69"/>
  <c r="BY289" i="69"/>
  <c r="BZ289" i="69"/>
  <c r="CA289" i="69"/>
  <c r="CB289" i="69"/>
  <c r="CC289" i="69"/>
  <c r="CD289" i="69"/>
  <c r="F14" i="69"/>
  <c r="F290" i="69"/>
  <c r="G14" i="69"/>
  <c r="G290" i="69"/>
  <c r="H14" i="69"/>
  <c r="H290" i="69"/>
  <c r="I14" i="69"/>
  <c r="I290" i="69"/>
  <c r="J290" i="69"/>
  <c r="K290" i="69"/>
  <c r="L290" i="69"/>
  <c r="O290" i="69"/>
  <c r="P290" i="69"/>
  <c r="Q290" i="69"/>
  <c r="R290" i="69"/>
  <c r="S290" i="69"/>
  <c r="T290" i="69"/>
  <c r="U290" i="69"/>
  <c r="V290" i="69"/>
  <c r="W290" i="69"/>
  <c r="X290" i="69"/>
  <c r="Y290" i="69"/>
  <c r="Z290" i="69"/>
  <c r="AA290" i="69"/>
  <c r="AB290" i="69"/>
  <c r="AC290" i="69"/>
  <c r="AD290" i="69"/>
  <c r="AE290" i="69"/>
  <c r="AF290" i="69"/>
  <c r="AG290" i="69"/>
  <c r="AH290" i="69"/>
  <c r="AI290" i="69"/>
  <c r="AJ290" i="69"/>
  <c r="AK290" i="69"/>
  <c r="AL290" i="69"/>
  <c r="AM290" i="69"/>
  <c r="AN290" i="69"/>
  <c r="AO290" i="69"/>
  <c r="AP290" i="69"/>
  <c r="AQ290" i="69"/>
  <c r="AR290" i="69"/>
  <c r="AS290" i="69"/>
  <c r="AT290" i="69"/>
  <c r="AU290" i="69"/>
  <c r="AV290" i="69"/>
  <c r="AW290" i="69"/>
  <c r="AX290" i="69"/>
  <c r="AY290" i="69"/>
  <c r="AZ290" i="69"/>
  <c r="BA290" i="69"/>
  <c r="BB290" i="69"/>
  <c r="BC290" i="69"/>
  <c r="BD290" i="69"/>
  <c r="BE290" i="69"/>
  <c r="BF290" i="69"/>
  <c r="BG290" i="69"/>
  <c r="BH290" i="69"/>
  <c r="BI290" i="69"/>
  <c r="BJ290" i="69"/>
  <c r="BK290" i="69"/>
  <c r="BL290" i="69"/>
  <c r="BM290" i="69"/>
  <c r="BN290" i="69"/>
  <c r="BO290" i="69"/>
  <c r="BP290" i="69"/>
  <c r="BQ290" i="69"/>
  <c r="BR290" i="69"/>
  <c r="BS290" i="69"/>
  <c r="BT290" i="69"/>
  <c r="BU290" i="69"/>
  <c r="BV290" i="69"/>
  <c r="BW290" i="69"/>
  <c r="BX290" i="69"/>
  <c r="BY290" i="69"/>
  <c r="BZ290" i="69"/>
  <c r="CA290" i="69"/>
  <c r="CB290" i="69"/>
  <c r="CC290" i="69"/>
  <c r="CD290" i="69"/>
  <c r="F15" i="69"/>
  <c r="F291" i="69"/>
  <c r="G15" i="69"/>
  <c r="G291" i="69"/>
  <c r="H15" i="69"/>
  <c r="H291" i="69"/>
  <c r="I15" i="69"/>
  <c r="I291" i="69"/>
  <c r="J291" i="69"/>
  <c r="K291" i="69"/>
  <c r="L291" i="69"/>
  <c r="O291" i="69"/>
  <c r="P291" i="69"/>
  <c r="Q291" i="69"/>
  <c r="R291" i="69"/>
  <c r="S291" i="69"/>
  <c r="T291" i="69"/>
  <c r="U291" i="69"/>
  <c r="V291" i="69"/>
  <c r="W291" i="69"/>
  <c r="X291" i="69"/>
  <c r="Y291" i="69"/>
  <c r="Z291" i="69"/>
  <c r="AA291" i="69"/>
  <c r="AB291" i="69"/>
  <c r="AC291" i="69"/>
  <c r="AD291" i="69"/>
  <c r="AE291" i="69"/>
  <c r="AF291" i="69"/>
  <c r="AG291" i="69"/>
  <c r="AH291" i="69"/>
  <c r="AI291" i="69"/>
  <c r="AJ291" i="69"/>
  <c r="AK291" i="69"/>
  <c r="AL291" i="69"/>
  <c r="AM291" i="69"/>
  <c r="AN291" i="69"/>
  <c r="AO291" i="69"/>
  <c r="AP291" i="69"/>
  <c r="AQ291" i="69"/>
  <c r="AR291" i="69"/>
  <c r="AS291" i="69"/>
  <c r="AT291" i="69"/>
  <c r="AU291" i="69"/>
  <c r="AV291" i="69"/>
  <c r="AW291" i="69"/>
  <c r="AX291" i="69"/>
  <c r="AY291" i="69"/>
  <c r="AZ291" i="69"/>
  <c r="BA291" i="69"/>
  <c r="BB291" i="69"/>
  <c r="BC291" i="69"/>
  <c r="BD291" i="69"/>
  <c r="BE291" i="69"/>
  <c r="BF291" i="69"/>
  <c r="BG291" i="69"/>
  <c r="BH291" i="69"/>
  <c r="BI291" i="69"/>
  <c r="BJ291" i="69"/>
  <c r="BK291" i="69"/>
  <c r="BL291" i="69"/>
  <c r="BM291" i="69"/>
  <c r="BN291" i="69"/>
  <c r="BO291" i="69"/>
  <c r="BP291" i="69"/>
  <c r="BQ291" i="69"/>
  <c r="BR291" i="69"/>
  <c r="BS291" i="69"/>
  <c r="BT291" i="69"/>
  <c r="BU291" i="69"/>
  <c r="BV291" i="69"/>
  <c r="BW291" i="69"/>
  <c r="BX291" i="69"/>
  <c r="BY291" i="69"/>
  <c r="BZ291" i="69"/>
  <c r="CA291" i="69"/>
  <c r="CB291" i="69"/>
  <c r="CC291" i="69"/>
  <c r="CD291" i="69"/>
  <c r="F16" i="69"/>
  <c r="F292" i="69"/>
  <c r="G16" i="69"/>
  <c r="G292" i="69"/>
  <c r="H16" i="69"/>
  <c r="H292" i="69"/>
  <c r="I16" i="69"/>
  <c r="I292" i="69"/>
  <c r="J292" i="69"/>
  <c r="K292" i="69"/>
  <c r="L292" i="69"/>
  <c r="O292" i="69"/>
  <c r="P292" i="69"/>
  <c r="Q292" i="69"/>
  <c r="R292" i="69"/>
  <c r="S292" i="69"/>
  <c r="T292" i="69"/>
  <c r="U292" i="69"/>
  <c r="V292" i="69"/>
  <c r="W292" i="69"/>
  <c r="X292" i="69"/>
  <c r="Y292" i="69"/>
  <c r="Z292" i="69"/>
  <c r="AA292" i="69"/>
  <c r="AB292" i="69"/>
  <c r="AC292" i="69"/>
  <c r="AD292" i="69"/>
  <c r="AE292" i="69"/>
  <c r="AF292" i="69"/>
  <c r="AG292" i="69"/>
  <c r="AH292" i="69"/>
  <c r="AI292" i="69"/>
  <c r="AJ292" i="69"/>
  <c r="AK292" i="69"/>
  <c r="AL292" i="69"/>
  <c r="AM292" i="69"/>
  <c r="AN292" i="69"/>
  <c r="AO292" i="69"/>
  <c r="AP292" i="69"/>
  <c r="AQ292" i="69"/>
  <c r="AR292" i="69"/>
  <c r="AS292" i="69"/>
  <c r="AT292" i="69"/>
  <c r="AU292" i="69"/>
  <c r="AV292" i="69"/>
  <c r="AW292" i="69"/>
  <c r="AX292" i="69"/>
  <c r="AY292" i="69"/>
  <c r="AZ292" i="69"/>
  <c r="BA292" i="69"/>
  <c r="BB292" i="69"/>
  <c r="BC292" i="69"/>
  <c r="BD292" i="69"/>
  <c r="BE292" i="69"/>
  <c r="BF292" i="69"/>
  <c r="BG292" i="69"/>
  <c r="BH292" i="69"/>
  <c r="BI292" i="69"/>
  <c r="BJ292" i="69"/>
  <c r="BK292" i="69"/>
  <c r="BL292" i="69"/>
  <c r="BM292" i="69"/>
  <c r="BN292" i="69"/>
  <c r="BO292" i="69"/>
  <c r="BP292" i="69"/>
  <c r="BQ292" i="69"/>
  <c r="BR292" i="69"/>
  <c r="BS292" i="69"/>
  <c r="BT292" i="69"/>
  <c r="BU292" i="69"/>
  <c r="BV292" i="69"/>
  <c r="BW292" i="69"/>
  <c r="BX292" i="69"/>
  <c r="BY292" i="69"/>
  <c r="BZ292" i="69"/>
  <c r="CA292" i="69"/>
  <c r="CB292" i="69"/>
  <c r="CC292" i="69"/>
  <c r="CD292" i="69"/>
  <c r="F17" i="69"/>
  <c r="F293" i="69"/>
  <c r="G17" i="69"/>
  <c r="G293" i="69"/>
  <c r="H17" i="69"/>
  <c r="H293" i="69"/>
  <c r="I17" i="69"/>
  <c r="I293" i="69"/>
  <c r="J293" i="69"/>
  <c r="K293" i="69"/>
  <c r="L293" i="69"/>
  <c r="O293" i="69"/>
  <c r="P293" i="69"/>
  <c r="Q293" i="69"/>
  <c r="R293" i="69"/>
  <c r="S293" i="69"/>
  <c r="T293" i="69"/>
  <c r="U293" i="69"/>
  <c r="V293" i="69"/>
  <c r="W293" i="69"/>
  <c r="X293" i="69"/>
  <c r="Y293" i="69"/>
  <c r="Z293" i="69"/>
  <c r="AA293" i="69"/>
  <c r="AB293" i="69"/>
  <c r="AC293" i="69"/>
  <c r="AD293" i="69"/>
  <c r="AE293" i="69"/>
  <c r="AF293" i="69"/>
  <c r="AG293" i="69"/>
  <c r="AH293" i="69"/>
  <c r="AI293" i="69"/>
  <c r="AJ293" i="69"/>
  <c r="AK293" i="69"/>
  <c r="AL293" i="69"/>
  <c r="AM293" i="69"/>
  <c r="AN293" i="69"/>
  <c r="AO293" i="69"/>
  <c r="AP293" i="69"/>
  <c r="AQ293" i="69"/>
  <c r="AR293" i="69"/>
  <c r="AS293" i="69"/>
  <c r="AT293" i="69"/>
  <c r="AU293" i="69"/>
  <c r="AV293" i="69"/>
  <c r="AW293" i="69"/>
  <c r="AX293" i="69"/>
  <c r="AY293" i="69"/>
  <c r="AZ293" i="69"/>
  <c r="BA293" i="69"/>
  <c r="BB293" i="69"/>
  <c r="BC293" i="69"/>
  <c r="BD293" i="69"/>
  <c r="BE293" i="69"/>
  <c r="BF293" i="69"/>
  <c r="BG293" i="69"/>
  <c r="BH293" i="69"/>
  <c r="BI293" i="69"/>
  <c r="BJ293" i="69"/>
  <c r="BK293" i="69"/>
  <c r="BL293" i="69"/>
  <c r="BM293" i="69"/>
  <c r="BN293" i="69"/>
  <c r="BO293" i="69"/>
  <c r="BP293" i="69"/>
  <c r="BQ293" i="69"/>
  <c r="BR293" i="69"/>
  <c r="BS293" i="69"/>
  <c r="BT293" i="69"/>
  <c r="BU293" i="69"/>
  <c r="BV293" i="69"/>
  <c r="BW293" i="69"/>
  <c r="BX293" i="69"/>
  <c r="BY293" i="69"/>
  <c r="BZ293" i="69"/>
  <c r="CA293" i="69"/>
  <c r="CB293" i="69"/>
  <c r="CC293" i="69"/>
  <c r="CD293" i="69"/>
  <c r="F18" i="69"/>
  <c r="F294" i="69"/>
  <c r="G18" i="69"/>
  <c r="G294" i="69"/>
  <c r="H18" i="69"/>
  <c r="H294" i="69"/>
  <c r="I18" i="69"/>
  <c r="I294" i="69"/>
  <c r="J294" i="69"/>
  <c r="K294" i="69"/>
  <c r="L294" i="69"/>
  <c r="O294" i="69"/>
  <c r="P294" i="69"/>
  <c r="Q294" i="69"/>
  <c r="R294" i="69"/>
  <c r="S294" i="69"/>
  <c r="T294" i="69"/>
  <c r="U294" i="69"/>
  <c r="V294" i="69"/>
  <c r="W294" i="69"/>
  <c r="X294" i="69"/>
  <c r="Y294" i="69"/>
  <c r="Z294" i="69"/>
  <c r="AA294" i="69"/>
  <c r="AB294" i="69"/>
  <c r="AC294" i="69"/>
  <c r="AD294" i="69"/>
  <c r="AE294" i="69"/>
  <c r="AF294" i="69"/>
  <c r="AG294" i="69"/>
  <c r="AH294" i="69"/>
  <c r="AI294" i="69"/>
  <c r="AJ294" i="69"/>
  <c r="AK294" i="69"/>
  <c r="AL294" i="69"/>
  <c r="AM294" i="69"/>
  <c r="AN294" i="69"/>
  <c r="AO294" i="69"/>
  <c r="AP294" i="69"/>
  <c r="AQ294" i="69"/>
  <c r="AR294" i="69"/>
  <c r="AS294" i="69"/>
  <c r="AT294" i="69"/>
  <c r="AU294" i="69"/>
  <c r="AV294" i="69"/>
  <c r="AW294" i="69"/>
  <c r="AX294" i="69"/>
  <c r="AY294" i="69"/>
  <c r="AZ294" i="69"/>
  <c r="BA294" i="69"/>
  <c r="BB294" i="69"/>
  <c r="BC294" i="69"/>
  <c r="BD294" i="69"/>
  <c r="BE294" i="69"/>
  <c r="BF294" i="69"/>
  <c r="BG294" i="69"/>
  <c r="BH294" i="69"/>
  <c r="BI294" i="69"/>
  <c r="BJ294" i="69"/>
  <c r="BK294" i="69"/>
  <c r="BL294" i="69"/>
  <c r="BM294" i="69"/>
  <c r="BN294" i="69"/>
  <c r="BO294" i="69"/>
  <c r="BP294" i="69"/>
  <c r="BQ294" i="69"/>
  <c r="BR294" i="69"/>
  <c r="BS294" i="69"/>
  <c r="BT294" i="69"/>
  <c r="BU294" i="69"/>
  <c r="BV294" i="69"/>
  <c r="BW294" i="69"/>
  <c r="BX294" i="69"/>
  <c r="BY294" i="69"/>
  <c r="BZ294" i="69"/>
  <c r="CA294" i="69"/>
  <c r="CB294" i="69"/>
  <c r="CC294" i="69"/>
  <c r="CD294" i="69"/>
  <c r="F19" i="69"/>
  <c r="F295" i="69"/>
  <c r="G19" i="69"/>
  <c r="G295" i="69"/>
  <c r="H19" i="69"/>
  <c r="H295" i="69"/>
  <c r="I19" i="69"/>
  <c r="I295" i="69"/>
  <c r="J295" i="69"/>
  <c r="K295" i="69"/>
  <c r="L295" i="69"/>
  <c r="O295" i="69"/>
  <c r="P295" i="69"/>
  <c r="Q295" i="69"/>
  <c r="R295" i="69"/>
  <c r="S295" i="69"/>
  <c r="T295" i="69"/>
  <c r="U295" i="69"/>
  <c r="V295" i="69"/>
  <c r="W295" i="69"/>
  <c r="X295" i="69"/>
  <c r="Y295" i="69"/>
  <c r="Z295" i="69"/>
  <c r="AA295" i="69"/>
  <c r="AB295" i="69"/>
  <c r="AC295" i="69"/>
  <c r="AD295" i="69"/>
  <c r="AE295" i="69"/>
  <c r="AF295" i="69"/>
  <c r="AG295" i="69"/>
  <c r="AH295" i="69"/>
  <c r="AI295" i="69"/>
  <c r="AJ295" i="69"/>
  <c r="AK295" i="69"/>
  <c r="AL295" i="69"/>
  <c r="AM295" i="69"/>
  <c r="AN295" i="69"/>
  <c r="AO295" i="69"/>
  <c r="AP295" i="69"/>
  <c r="AQ295" i="69"/>
  <c r="AR295" i="69"/>
  <c r="AS295" i="69"/>
  <c r="AT295" i="69"/>
  <c r="AU295" i="69"/>
  <c r="AV295" i="69"/>
  <c r="AW295" i="69"/>
  <c r="AX295" i="69"/>
  <c r="AY295" i="69"/>
  <c r="AZ295" i="69"/>
  <c r="BA295" i="69"/>
  <c r="BB295" i="69"/>
  <c r="BC295" i="69"/>
  <c r="BD295" i="69"/>
  <c r="BE295" i="69"/>
  <c r="BF295" i="69"/>
  <c r="BG295" i="69"/>
  <c r="BH295" i="69"/>
  <c r="BI295" i="69"/>
  <c r="BJ295" i="69"/>
  <c r="BK295" i="69"/>
  <c r="BL295" i="69"/>
  <c r="BM295" i="69"/>
  <c r="BN295" i="69"/>
  <c r="BO295" i="69"/>
  <c r="BP295" i="69"/>
  <c r="BQ295" i="69"/>
  <c r="BR295" i="69"/>
  <c r="BS295" i="69"/>
  <c r="BT295" i="69"/>
  <c r="BU295" i="69"/>
  <c r="BV295" i="69"/>
  <c r="BW295" i="69"/>
  <c r="BX295" i="69"/>
  <c r="BY295" i="69"/>
  <c r="BZ295" i="69"/>
  <c r="CA295" i="69"/>
  <c r="CB295" i="69"/>
  <c r="CC295" i="69"/>
  <c r="CD295" i="69"/>
  <c r="F20" i="69"/>
  <c r="F296" i="69"/>
  <c r="G20" i="69"/>
  <c r="G296" i="69"/>
  <c r="H20" i="69"/>
  <c r="H296" i="69"/>
  <c r="I20" i="69"/>
  <c r="I296" i="69"/>
  <c r="J296" i="69"/>
  <c r="K296" i="69"/>
  <c r="L296" i="69"/>
  <c r="O296" i="69"/>
  <c r="P296" i="69"/>
  <c r="Q296" i="69"/>
  <c r="R296" i="69"/>
  <c r="S296" i="69"/>
  <c r="T296" i="69"/>
  <c r="U296" i="69"/>
  <c r="V296" i="69"/>
  <c r="W296" i="69"/>
  <c r="X296" i="69"/>
  <c r="Y296" i="69"/>
  <c r="Z296" i="69"/>
  <c r="AA296" i="69"/>
  <c r="AB296" i="69"/>
  <c r="AC296" i="69"/>
  <c r="AD296" i="69"/>
  <c r="AE296" i="69"/>
  <c r="AF296" i="69"/>
  <c r="AG296" i="69"/>
  <c r="AH296" i="69"/>
  <c r="AI296" i="69"/>
  <c r="AJ296" i="69"/>
  <c r="AK296" i="69"/>
  <c r="AL296" i="69"/>
  <c r="AM296" i="69"/>
  <c r="AN296" i="69"/>
  <c r="AO296" i="69"/>
  <c r="AP296" i="69"/>
  <c r="AQ296" i="69"/>
  <c r="AR296" i="69"/>
  <c r="AS296" i="69"/>
  <c r="AT296" i="69"/>
  <c r="AU296" i="69"/>
  <c r="AV296" i="69"/>
  <c r="AW296" i="69"/>
  <c r="AX296" i="69"/>
  <c r="AY296" i="69"/>
  <c r="AZ296" i="69"/>
  <c r="BA296" i="69"/>
  <c r="BB296" i="69"/>
  <c r="BC296" i="69"/>
  <c r="BD296" i="69"/>
  <c r="BE296" i="69"/>
  <c r="BF296" i="69"/>
  <c r="BG296" i="69"/>
  <c r="BH296" i="69"/>
  <c r="BI296" i="69"/>
  <c r="BJ296" i="69"/>
  <c r="BK296" i="69"/>
  <c r="BL296" i="69"/>
  <c r="BM296" i="69"/>
  <c r="BN296" i="69"/>
  <c r="BO296" i="69"/>
  <c r="BP296" i="69"/>
  <c r="BQ296" i="69"/>
  <c r="BR296" i="69"/>
  <c r="BS296" i="69"/>
  <c r="BT296" i="69"/>
  <c r="BU296" i="69"/>
  <c r="BV296" i="69"/>
  <c r="BW296" i="69"/>
  <c r="BX296" i="69"/>
  <c r="BY296" i="69"/>
  <c r="BZ296" i="69"/>
  <c r="CA296" i="69"/>
  <c r="CB296" i="69"/>
  <c r="CC296" i="69"/>
  <c r="CD296" i="69"/>
  <c r="F21" i="69"/>
  <c r="F297" i="69"/>
  <c r="G21" i="69"/>
  <c r="G297" i="69"/>
  <c r="H21" i="69"/>
  <c r="H297" i="69"/>
  <c r="I21" i="69"/>
  <c r="I297" i="69"/>
  <c r="J297" i="69"/>
  <c r="K297" i="69"/>
  <c r="L297" i="69"/>
  <c r="O297" i="69"/>
  <c r="P297" i="69"/>
  <c r="Q297" i="69"/>
  <c r="R297" i="69"/>
  <c r="S297" i="69"/>
  <c r="T297" i="69"/>
  <c r="U297" i="69"/>
  <c r="V297" i="69"/>
  <c r="W297" i="69"/>
  <c r="X297" i="69"/>
  <c r="Y297" i="69"/>
  <c r="Z297" i="69"/>
  <c r="AA297" i="69"/>
  <c r="AB297" i="69"/>
  <c r="AC297" i="69"/>
  <c r="AD297" i="69"/>
  <c r="AE297" i="69"/>
  <c r="AF297" i="69"/>
  <c r="AG297" i="69"/>
  <c r="AH297" i="69"/>
  <c r="AI297" i="69"/>
  <c r="AJ297" i="69"/>
  <c r="AK297" i="69"/>
  <c r="AL297" i="69"/>
  <c r="AM297" i="69"/>
  <c r="AN297" i="69"/>
  <c r="AO297" i="69"/>
  <c r="AP297" i="69"/>
  <c r="AQ297" i="69"/>
  <c r="AR297" i="69"/>
  <c r="AS297" i="69"/>
  <c r="AT297" i="69"/>
  <c r="AU297" i="69"/>
  <c r="AV297" i="69"/>
  <c r="AW297" i="69"/>
  <c r="AX297" i="69"/>
  <c r="AY297" i="69"/>
  <c r="AZ297" i="69"/>
  <c r="BA297" i="69"/>
  <c r="BB297" i="69"/>
  <c r="BC297" i="69"/>
  <c r="BD297" i="69"/>
  <c r="BE297" i="69"/>
  <c r="BF297" i="69"/>
  <c r="BG297" i="69"/>
  <c r="BH297" i="69"/>
  <c r="BI297" i="69"/>
  <c r="BJ297" i="69"/>
  <c r="BK297" i="69"/>
  <c r="BL297" i="69"/>
  <c r="BM297" i="69"/>
  <c r="BN297" i="69"/>
  <c r="BO297" i="69"/>
  <c r="BP297" i="69"/>
  <c r="BQ297" i="69"/>
  <c r="BR297" i="69"/>
  <c r="BS297" i="69"/>
  <c r="BT297" i="69"/>
  <c r="BU297" i="69"/>
  <c r="BV297" i="69"/>
  <c r="BW297" i="69"/>
  <c r="BX297" i="69"/>
  <c r="BY297" i="69"/>
  <c r="BZ297" i="69"/>
  <c r="CA297" i="69"/>
  <c r="CB297" i="69"/>
  <c r="CC297" i="69"/>
  <c r="CD297" i="69"/>
  <c r="F22" i="69"/>
  <c r="F298" i="69"/>
  <c r="G22" i="69"/>
  <c r="G298" i="69"/>
  <c r="H22" i="69"/>
  <c r="H298" i="69"/>
  <c r="I22" i="69"/>
  <c r="I298" i="69"/>
  <c r="J298" i="69"/>
  <c r="K298" i="69"/>
  <c r="L298" i="69"/>
  <c r="O298" i="69"/>
  <c r="P298" i="69"/>
  <c r="Q298" i="69"/>
  <c r="R298" i="69"/>
  <c r="S298" i="69"/>
  <c r="T298" i="69"/>
  <c r="U298" i="69"/>
  <c r="V298" i="69"/>
  <c r="W298" i="69"/>
  <c r="X298" i="69"/>
  <c r="Y298" i="69"/>
  <c r="Z298" i="69"/>
  <c r="AA298" i="69"/>
  <c r="AB298" i="69"/>
  <c r="AC298" i="69"/>
  <c r="AD298" i="69"/>
  <c r="AE298" i="69"/>
  <c r="AF298" i="69"/>
  <c r="AG298" i="69"/>
  <c r="AH298" i="69"/>
  <c r="AI298" i="69"/>
  <c r="AJ298" i="69"/>
  <c r="AK298" i="69"/>
  <c r="AL298" i="69"/>
  <c r="AM298" i="69"/>
  <c r="AN298" i="69"/>
  <c r="AO298" i="69"/>
  <c r="AP298" i="69"/>
  <c r="AQ298" i="69"/>
  <c r="AR298" i="69"/>
  <c r="AS298" i="69"/>
  <c r="AT298" i="69"/>
  <c r="AU298" i="69"/>
  <c r="AV298" i="69"/>
  <c r="AW298" i="69"/>
  <c r="AX298" i="69"/>
  <c r="AY298" i="69"/>
  <c r="AZ298" i="69"/>
  <c r="BA298" i="69"/>
  <c r="BB298" i="69"/>
  <c r="BC298" i="69"/>
  <c r="BD298" i="69"/>
  <c r="BE298" i="69"/>
  <c r="BF298" i="69"/>
  <c r="BG298" i="69"/>
  <c r="BH298" i="69"/>
  <c r="BI298" i="69"/>
  <c r="BJ298" i="69"/>
  <c r="BK298" i="69"/>
  <c r="BL298" i="69"/>
  <c r="BM298" i="69"/>
  <c r="BN298" i="69"/>
  <c r="BO298" i="69"/>
  <c r="BP298" i="69"/>
  <c r="BQ298" i="69"/>
  <c r="BR298" i="69"/>
  <c r="BS298" i="69"/>
  <c r="BT298" i="69"/>
  <c r="BU298" i="69"/>
  <c r="BV298" i="69"/>
  <c r="BW298" i="69"/>
  <c r="BX298" i="69"/>
  <c r="BY298" i="69"/>
  <c r="BZ298" i="69"/>
  <c r="CA298" i="69"/>
  <c r="CB298" i="69"/>
  <c r="CC298" i="69"/>
  <c r="CD298" i="69"/>
  <c r="F23" i="69"/>
  <c r="F299" i="69"/>
  <c r="G23" i="69"/>
  <c r="G299" i="69"/>
  <c r="H23" i="69"/>
  <c r="H299" i="69"/>
  <c r="I23" i="69"/>
  <c r="I299" i="69"/>
  <c r="J299" i="69"/>
  <c r="K299" i="69"/>
  <c r="L299" i="69"/>
  <c r="O299" i="69"/>
  <c r="P299" i="69"/>
  <c r="Q299" i="69"/>
  <c r="R299" i="69"/>
  <c r="S299" i="69"/>
  <c r="T299" i="69"/>
  <c r="U299" i="69"/>
  <c r="V299" i="69"/>
  <c r="W299" i="69"/>
  <c r="X299" i="69"/>
  <c r="Y299" i="69"/>
  <c r="Z299" i="69"/>
  <c r="AA299" i="69"/>
  <c r="AB299" i="69"/>
  <c r="AC299" i="69"/>
  <c r="AD299" i="69"/>
  <c r="AE299" i="69"/>
  <c r="AF299" i="69"/>
  <c r="AG299" i="69"/>
  <c r="AH299" i="69"/>
  <c r="AI299" i="69"/>
  <c r="AJ299" i="69"/>
  <c r="AK299" i="69"/>
  <c r="AL299" i="69"/>
  <c r="AM299" i="69"/>
  <c r="AN299" i="69"/>
  <c r="AO299" i="69"/>
  <c r="AP299" i="69"/>
  <c r="AQ299" i="69"/>
  <c r="AR299" i="69"/>
  <c r="AS299" i="69"/>
  <c r="AT299" i="69"/>
  <c r="AU299" i="69"/>
  <c r="AV299" i="69"/>
  <c r="AW299" i="69"/>
  <c r="AX299" i="69"/>
  <c r="AY299" i="69"/>
  <c r="AZ299" i="69"/>
  <c r="BA299" i="69"/>
  <c r="BB299" i="69"/>
  <c r="BC299" i="69"/>
  <c r="BD299" i="69"/>
  <c r="BE299" i="69"/>
  <c r="BF299" i="69"/>
  <c r="BG299" i="69"/>
  <c r="BH299" i="69"/>
  <c r="BI299" i="69"/>
  <c r="BJ299" i="69"/>
  <c r="BK299" i="69"/>
  <c r="BL299" i="69"/>
  <c r="BM299" i="69"/>
  <c r="BN299" i="69"/>
  <c r="BO299" i="69"/>
  <c r="BP299" i="69"/>
  <c r="BQ299" i="69"/>
  <c r="BR299" i="69"/>
  <c r="BS299" i="69"/>
  <c r="BT299" i="69"/>
  <c r="BU299" i="69"/>
  <c r="BV299" i="69"/>
  <c r="BW299" i="69"/>
  <c r="BX299" i="69"/>
  <c r="BY299" i="69"/>
  <c r="BZ299" i="69"/>
  <c r="CA299" i="69"/>
  <c r="CB299" i="69"/>
  <c r="CC299" i="69"/>
  <c r="CD299" i="69"/>
  <c r="F24" i="69"/>
  <c r="F300" i="69"/>
  <c r="G24" i="69"/>
  <c r="G300" i="69"/>
  <c r="H24" i="69"/>
  <c r="H300" i="69"/>
  <c r="I24" i="69"/>
  <c r="I300" i="69"/>
  <c r="J300" i="69"/>
  <c r="K300" i="69"/>
  <c r="L300" i="69"/>
  <c r="O300" i="69"/>
  <c r="P300" i="69"/>
  <c r="Q300" i="69"/>
  <c r="R300" i="69"/>
  <c r="S300" i="69"/>
  <c r="T300" i="69"/>
  <c r="U300" i="69"/>
  <c r="V300" i="69"/>
  <c r="W300" i="69"/>
  <c r="X300" i="69"/>
  <c r="Y300" i="69"/>
  <c r="Z300" i="69"/>
  <c r="AA300" i="69"/>
  <c r="AB300" i="69"/>
  <c r="AC300" i="69"/>
  <c r="AD300" i="69"/>
  <c r="AE300" i="69"/>
  <c r="AF300" i="69"/>
  <c r="AG300" i="69"/>
  <c r="AH300" i="69"/>
  <c r="AI300" i="69"/>
  <c r="AJ300" i="69"/>
  <c r="AK300" i="69"/>
  <c r="AL300" i="69"/>
  <c r="AM300" i="69"/>
  <c r="AN300" i="69"/>
  <c r="AO300" i="69"/>
  <c r="AP300" i="69"/>
  <c r="AQ300" i="69"/>
  <c r="AR300" i="69"/>
  <c r="AS300" i="69"/>
  <c r="AT300" i="69"/>
  <c r="AU300" i="69"/>
  <c r="AV300" i="69"/>
  <c r="AW300" i="69"/>
  <c r="AX300" i="69"/>
  <c r="AY300" i="69"/>
  <c r="AZ300" i="69"/>
  <c r="BA300" i="69"/>
  <c r="BB300" i="69"/>
  <c r="BC300" i="69"/>
  <c r="BD300" i="69"/>
  <c r="BE300" i="69"/>
  <c r="BF300" i="69"/>
  <c r="BG300" i="69"/>
  <c r="BH300" i="69"/>
  <c r="BI300" i="69"/>
  <c r="BJ300" i="69"/>
  <c r="BK300" i="69"/>
  <c r="BL300" i="69"/>
  <c r="BM300" i="69"/>
  <c r="BN300" i="69"/>
  <c r="BO300" i="69"/>
  <c r="BP300" i="69"/>
  <c r="BQ300" i="69"/>
  <c r="BR300" i="69"/>
  <c r="BS300" i="69"/>
  <c r="BT300" i="69"/>
  <c r="BU300" i="69"/>
  <c r="BV300" i="69"/>
  <c r="BW300" i="69"/>
  <c r="BX300" i="69"/>
  <c r="BY300" i="69"/>
  <c r="BZ300" i="69"/>
  <c r="CA300" i="69"/>
  <c r="CB300" i="69"/>
  <c r="CC300" i="69"/>
  <c r="CD300" i="69"/>
  <c r="F25" i="69"/>
  <c r="F301" i="69"/>
  <c r="G25" i="69"/>
  <c r="G301" i="69"/>
  <c r="H25" i="69"/>
  <c r="H301" i="69"/>
  <c r="I25" i="69"/>
  <c r="I301" i="69"/>
  <c r="J301" i="69"/>
  <c r="K301" i="69"/>
  <c r="L301" i="69"/>
  <c r="O301" i="69"/>
  <c r="P301" i="69"/>
  <c r="Q301" i="69"/>
  <c r="R301" i="69"/>
  <c r="S301" i="69"/>
  <c r="T301" i="69"/>
  <c r="U301" i="69"/>
  <c r="V301" i="69"/>
  <c r="W301" i="69"/>
  <c r="X301" i="69"/>
  <c r="Y301" i="69"/>
  <c r="Z301" i="69"/>
  <c r="AA301" i="69"/>
  <c r="AB301" i="69"/>
  <c r="AC301" i="69"/>
  <c r="AD301" i="69"/>
  <c r="AE301" i="69"/>
  <c r="AF301" i="69"/>
  <c r="AG301" i="69"/>
  <c r="AH301" i="69"/>
  <c r="AI301" i="69"/>
  <c r="AJ301" i="69"/>
  <c r="AK301" i="69"/>
  <c r="AL301" i="69"/>
  <c r="AM301" i="69"/>
  <c r="AN301" i="69"/>
  <c r="AO301" i="69"/>
  <c r="AP301" i="69"/>
  <c r="AQ301" i="69"/>
  <c r="AR301" i="69"/>
  <c r="AS301" i="69"/>
  <c r="AT301" i="69"/>
  <c r="AU301" i="69"/>
  <c r="AV301" i="69"/>
  <c r="AW301" i="69"/>
  <c r="AX301" i="69"/>
  <c r="AY301" i="69"/>
  <c r="AZ301" i="69"/>
  <c r="BA301" i="69"/>
  <c r="BB301" i="69"/>
  <c r="BC301" i="69"/>
  <c r="BD301" i="69"/>
  <c r="BE301" i="69"/>
  <c r="BF301" i="69"/>
  <c r="BG301" i="69"/>
  <c r="BH301" i="69"/>
  <c r="BI301" i="69"/>
  <c r="BJ301" i="69"/>
  <c r="BK301" i="69"/>
  <c r="BL301" i="69"/>
  <c r="BM301" i="69"/>
  <c r="BN301" i="69"/>
  <c r="BO301" i="69"/>
  <c r="BP301" i="69"/>
  <c r="BQ301" i="69"/>
  <c r="BR301" i="69"/>
  <c r="BS301" i="69"/>
  <c r="BT301" i="69"/>
  <c r="BU301" i="69"/>
  <c r="BV301" i="69"/>
  <c r="BW301" i="69"/>
  <c r="BX301" i="69"/>
  <c r="BY301" i="69"/>
  <c r="BZ301" i="69"/>
  <c r="CA301" i="69"/>
  <c r="CB301" i="69"/>
  <c r="CC301" i="69"/>
  <c r="CD301" i="69"/>
  <c r="F26" i="69"/>
  <c r="F302" i="69"/>
  <c r="G26" i="69"/>
  <c r="G302" i="69"/>
  <c r="H26" i="69"/>
  <c r="H302" i="69"/>
  <c r="I26" i="69"/>
  <c r="I302" i="69"/>
  <c r="J302" i="69"/>
  <c r="K302" i="69"/>
  <c r="L302" i="69"/>
  <c r="O302" i="69"/>
  <c r="P302" i="69"/>
  <c r="Q302" i="69"/>
  <c r="R302" i="69"/>
  <c r="S302" i="69"/>
  <c r="T302" i="69"/>
  <c r="U302" i="69"/>
  <c r="V302" i="69"/>
  <c r="W302" i="69"/>
  <c r="X302" i="69"/>
  <c r="Y302" i="69"/>
  <c r="Z302" i="69"/>
  <c r="AA302" i="69"/>
  <c r="AB302" i="69"/>
  <c r="AC302" i="69"/>
  <c r="AD302" i="69"/>
  <c r="AE302" i="69"/>
  <c r="AF302" i="69"/>
  <c r="AG302" i="69"/>
  <c r="AH302" i="69"/>
  <c r="AI302" i="69"/>
  <c r="AJ302" i="69"/>
  <c r="AK302" i="69"/>
  <c r="AL302" i="69"/>
  <c r="AM302" i="69"/>
  <c r="AN302" i="69"/>
  <c r="AO302" i="69"/>
  <c r="AP302" i="69"/>
  <c r="AQ302" i="69"/>
  <c r="AR302" i="69"/>
  <c r="AS302" i="69"/>
  <c r="AT302" i="69"/>
  <c r="AU302" i="69"/>
  <c r="AV302" i="69"/>
  <c r="AW302" i="69"/>
  <c r="AX302" i="69"/>
  <c r="AY302" i="69"/>
  <c r="AZ302" i="69"/>
  <c r="BA302" i="69"/>
  <c r="BB302" i="69"/>
  <c r="BC302" i="69"/>
  <c r="BD302" i="69"/>
  <c r="BE302" i="69"/>
  <c r="BF302" i="69"/>
  <c r="BG302" i="69"/>
  <c r="BH302" i="69"/>
  <c r="BI302" i="69"/>
  <c r="BJ302" i="69"/>
  <c r="BK302" i="69"/>
  <c r="BL302" i="69"/>
  <c r="BM302" i="69"/>
  <c r="BN302" i="69"/>
  <c r="BO302" i="69"/>
  <c r="BP302" i="69"/>
  <c r="BQ302" i="69"/>
  <c r="BR302" i="69"/>
  <c r="BS302" i="69"/>
  <c r="BT302" i="69"/>
  <c r="BU302" i="69"/>
  <c r="BV302" i="69"/>
  <c r="BW302" i="69"/>
  <c r="BX302" i="69"/>
  <c r="BY302" i="69"/>
  <c r="BZ302" i="69"/>
  <c r="CA302" i="69"/>
  <c r="CB302" i="69"/>
  <c r="CC302" i="69"/>
  <c r="CD302" i="69"/>
  <c r="F27" i="69"/>
  <c r="F303" i="69"/>
  <c r="G27" i="69"/>
  <c r="G303" i="69"/>
  <c r="H27" i="69"/>
  <c r="H303" i="69"/>
  <c r="I27" i="69"/>
  <c r="I303" i="69"/>
  <c r="J303" i="69"/>
  <c r="K303" i="69"/>
  <c r="L303" i="69"/>
  <c r="O303" i="69"/>
  <c r="P303" i="69"/>
  <c r="Q303" i="69"/>
  <c r="R303" i="69"/>
  <c r="S303" i="69"/>
  <c r="T303" i="69"/>
  <c r="U303" i="69"/>
  <c r="V303" i="69"/>
  <c r="W303" i="69"/>
  <c r="X303" i="69"/>
  <c r="Y303" i="69"/>
  <c r="Z303" i="69"/>
  <c r="AA303" i="69"/>
  <c r="AB303" i="69"/>
  <c r="AC303" i="69"/>
  <c r="AD303" i="69"/>
  <c r="AE303" i="69"/>
  <c r="AF303" i="69"/>
  <c r="AG303" i="69"/>
  <c r="AH303" i="69"/>
  <c r="AI303" i="69"/>
  <c r="AJ303" i="69"/>
  <c r="AK303" i="69"/>
  <c r="AL303" i="69"/>
  <c r="AM303" i="69"/>
  <c r="AN303" i="69"/>
  <c r="AO303" i="69"/>
  <c r="AP303" i="69"/>
  <c r="AQ303" i="69"/>
  <c r="AR303" i="69"/>
  <c r="AS303" i="69"/>
  <c r="AT303" i="69"/>
  <c r="AU303" i="69"/>
  <c r="AV303" i="69"/>
  <c r="AW303" i="69"/>
  <c r="AX303" i="69"/>
  <c r="AY303" i="69"/>
  <c r="AZ303" i="69"/>
  <c r="BA303" i="69"/>
  <c r="BB303" i="69"/>
  <c r="BC303" i="69"/>
  <c r="BD303" i="69"/>
  <c r="BE303" i="69"/>
  <c r="BF303" i="69"/>
  <c r="BG303" i="69"/>
  <c r="BH303" i="69"/>
  <c r="BI303" i="69"/>
  <c r="BJ303" i="69"/>
  <c r="BK303" i="69"/>
  <c r="BL303" i="69"/>
  <c r="BM303" i="69"/>
  <c r="BN303" i="69"/>
  <c r="BO303" i="69"/>
  <c r="BP303" i="69"/>
  <c r="BQ303" i="69"/>
  <c r="BR303" i="69"/>
  <c r="BS303" i="69"/>
  <c r="BT303" i="69"/>
  <c r="BU303" i="69"/>
  <c r="BV303" i="69"/>
  <c r="BW303" i="69"/>
  <c r="BX303" i="69"/>
  <c r="BY303" i="69"/>
  <c r="BZ303" i="69"/>
  <c r="CA303" i="69"/>
  <c r="CB303" i="69"/>
  <c r="CC303" i="69"/>
  <c r="CD303" i="69"/>
  <c r="F28" i="69"/>
  <c r="F304" i="69"/>
  <c r="G28" i="69"/>
  <c r="G304" i="69"/>
  <c r="H28" i="69"/>
  <c r="H304" i="69"/>
  <c r="I28" i="69"/>
  <c r="I304" i="69"/>
  <c r="J304" i="69"/>
  <c r="K304" i="69"/>
  <c r="L304" i="69"/>
  <c r="O304" i="69"/>
  <c r="P304" i="69"/>
  <c r="Q304" i="69"/>
  <c r="R304" i="69"/>
  <c r="S304" i="69"/>
  <c r="T304" i="69"/>
  <c r="U304" i="69"/>
  <c r="V304" i="69"/>
  <c r="W304" i="69"/>
  <c r="X304" i="69"/>
  <c r="Y304" i="69"/>
  <c r="Z304" i="69"/>
  <c r="AA304" i="69"/>
  <c r="AB304" i="69"/>
  <c r="AC304" i="69"/>
  <c r="AD304" i="69"/>
  <c r="AE304" i="69"/>
  <c r="AF304" i="69"/>
  <c r="AG304" i="69"/>
  <c r="AH304" i="69"/>
  <c r="AI304" i="69"/>
  <c r="AJ304" i="69"/>
  <c r="AK304" i="69"/>
  <c r="AL304" i="69"/>
  <c r="AM304" i="69"/>
  <c r="AN304" i="69"/>
  <c r="AO304" i="69"/>
  <c r="AP304" i="69"/>
  <c r="AQ304" i="69"/>
  <c r="AR304" i="69"/>
  <c r="AS304" i="69"/>
  <c r="AT304" i="69"/>
  <c r="AU304" i="69"/>
  <c r="AV304" i="69"/>
  <c r="AW304" i="69"/>
  <c r="AX304" i="69"/>
  <c r="AY304" i="69"/>
  <c r="AZ304" i="69"/>
  <c r="BA304" i="69"/>
  <c r="BB304" i="69"/>
  <c r="BC304" i="69"/>
  <c r="BD304" i="69"/>
  <c r="BE304" i="69"/>
  <c r="BF304" i="69"/>
  <c r="BG304" i="69"/>
  <c r="BH304" i="69"/>
  <c r="BI304" i="69"/>
  <c r="BJ304" i="69"/>
  <c r="BK304" i="69"/>
  <c r="BL304" i="69"/>
  <c r="BM304" i="69"/>
  <c r="BN304" i="69"/>
  <c r="BO304" i="69"/>
  <c r="BP304" i="69"/>
  <c r="BQ304" i="69"/>
  <c r="BR304" i="69"/>
  <c r="BS304" i="69"/>
  <c r="BT304" i="69"/>
  <c r="BU304" i="69"/>
  <c r="BV304" i="69"/>
  <c r="BW304" i="69"/>
  <c r="BX304" i="69"/>
  <c r="BY304" i="69"/>
  <c r="BZ304" i="69"/>
  <c r="CA304" i="69"/>
  <c r="CB304" i="69"/>
  <c r="CC304" i="69"/>
  <c r="CD304" i="69"/>
  <c r="F29" i="69"/>
  <c r="F305" i="69"/>
  <c r="G29" i="69"/>
  <c r="G305" i="69"/>
  <c r="H29" i="69"/>
  <c r="H305" i="69"/>
  <c r="I29" i="69"/>
  <c r="I305" i="69"/>
  <c r="J305" i="69"/>
  <c r="K305" i="69"/>
  <c r="L305" i="69"/>
  <c r="O305" i="69"/>
  <c r="P305" i="69"/>
  <c r="Q305" i="69"/>
  <c r="R305" i="69"/>
  <c r="S305" i="69"/>
  <c r="T305" i="69"/>
  <c r="U305" i="69"/>
  <c r="V305" i="69"/>
  <c r="W305" i="69"/>
  <c r="X305" i="69"/>
  <c r="Y305" i="69"/>
  <c r="Z305" i="69"/>
  <c r="AA305" i="69"/>
  <c r="AB305" i="69"/>
  <c r="AC305" i="69"/>
  <c r="AD305" i="69"/>
  <c r="AE305" i="69"/>
  <c r="AF305" i="69"/>
  <c r="AG305" i="69"/>
  <c r="AH305" i="69"/>
  <c r="AI305" i="69"/>
  <c r="AJ305" i="69"/>
  <c r="AK305" i="69"/>
  <c r="AL305" i="69"/>
  <c r="AM305" i="69"/>
  <c r="AN305" i="69"/>
  <c r="AO305" i="69"/>
  <c r="AP305" i="69"/>
  <c r="AQ305" i="69"/>
  <c r="AR305" i="69"/>
  <c r="AS305" i="69"/>
  <c r="AT305" i="69"/>
  <c r="AU305" i="69"/>
  <c r="AV305" i="69"/>
  <c r="AW305" i="69"/>
  <c r="AX305" i="69"/>
  <c r="AY305" i="69"/>
  <c r="AZ305" i="69"/>
  <c r="BA305" i="69"/>
  <c r="BB305" i="69"/>
  <c r="BC305" i="69"/>
  <c r="BD305" i="69"/>
  <c r="BE305" i="69"/>
  <c r="BF305" i="69"/>
  <c r="BG305" i="69"/>
  <c r="BH305" i="69"/>
  <c r="BI305" i="69"/>
  <c r="BJ305" i="69"/>
  <c r="BK305" i="69"/>
  <c r="BL305" i="69"/>
  <c r="BM305" i="69"/>
  <c r="BN305" i="69"/>
  <c r="BO305" i="69"/>
  <c r="BP305" i="69"/>
  <c r="BQ305" i="69"/>
  <c r="BR305" i="69"/>
  <c r="BS305" i="69"/>
  <c r="BT305" i="69"/>
  <c r="BU305" i="69"/>
  <c r="BV305" i="69"/>
  <c r="BW305" i="69"/>
  <c r="BX305" i="69"/>
  <c r="BY305" i="69"/>
  <c r="BZ305" i="69"/>
  <c r="CA305" i="69"/>
  <c r="CB305" i="69"/>
  <c r="CC305" i="69"/>
  <c r="CD305" i="69"/>
  <c r="F30" i="69"/>
  <c r="F306" i="69"/>
  <c r="G30" i="69"/>
  <c r="G306" i="69"/>
  <c r="H30" i="69"/>
  <c r="H306" i="69"/>
  <c r="I30" i="69"/>
  <c r="I306" i="69"/>
  <c r="J306" i="69"/>
  <c r="K306" i="69"/>
  <c r="L306" i="69"/>
  <c r="O306" i="69"/>
  <c r="P306" i="69"/>
  <c r="Q306" i="69"/>
  <c r="R306" i="69"/>
  <c r="S306" i="69"/>
  <c r="T306" i="69"/>
  <c r="U306" i="69"/>
  <c r="V306" i="69"/>
  <c r="W306" i="69"/>
  <c r="X306" i="69"/>
  <c r="Y306" i="69"/>
  <c r="Z306" i="69"/>
  <c r="AA306" i="69"/>
  <c r="AB306" i="69"/>
  <c r="AC306" i="69"/>
  <c r="AD306" i="69"/>
  <c r="AE306" i="69"/>
  <c r="AF306" i="69"/>
  <c r="AG306" i="69"/>
  <c r="AH306" i="69"/>
  <c r="AI306" i="69"/>
  <c r="AJ306" i="69"/>
  <c r="AK306" i="69"/>
  <c r="AL306" i="69"/>
  <c r="AM306" i="69"/>
  <c r="AN306" i="69"/>
  <c r="AO306" i="69"/>
  <c r="AP306" i="69"/>
  <c r="AQ306" i="69"/>
  <c r="AR306" i="69"/>
  <c r="AS306" i="69"/>
  <c r="AT306" i="69"/>
  <c r="AU306" i="69"/>
  <c r="AV306" i="69"/>
  <c r="AW306" i="69"/>
  <c r="AX306" i="69"/>
  <c r="AY306" i="69"/>
  <c r="AZ306" i="69"/>
  <c r="BA306" i="69"/>
  <c r="BB306" i="69"/>
  <c r="BC306" i="69"/>
  <c r="BD306" i="69"/>
  <c r="BE306" i="69"/>
  <c r="BF306" i="69"/>
  <c r="BG306" i="69"/>
  <c r="BH306" i="69"/>
  <c r="BI306" i="69"/>
  <c r="BJ306" i="69"/>
  <c r="BK306" i="69"/>
  <c r="BL306" i="69"/>
  <c r="BM306" i="69"/>
  <c r="BN306" i="69"/>
  <c r="BO306" i="69"/>
  <c r="BP306" i="69"/>
  <c r="BQ306" i="69"/>
  <c r="BR306" i="69"/>
  <c r="BS306" i="69"/>
  <c r="BT306" i="69"/>
  <c r="BU306" i="69"/>
  <c r="BV306" i="69"/>
  <c r="BW306" i="69"/>
  <c r="BX306" i="69"/>
  <c r="BY306" i="69"/>
  <c r="BZ306" i="69"/>
  <c r="CA306" i="69"/>
  <c r="CB306" i="69"/>
  <c r="CC306" i="69"/>
  <c r="CD306" i="69"/>
  <c r="E9" i="69"/>
  <c r="E285" i="69"/>
  <c r="E10" i="69"/>
  <c r="E286" i="69"/>
  <c r="E11" i="69"/>
  <c r="E287" i="69"/>
  <c r="E12" i="69"/>
  <c r="E288" i="69"/>
  <c r="E13" i="69"/>
  <c r="E289" i="69"/>
  <c r="E14" i="69"/>
  <c r="E290" i="69"/>
  <c r="E15" i="69"/>
  <c r="E291" i="69"/>
  <c r="E16" i="69"/>
  <c r="E292" i="69"/>
  <c r="E17" i="69"/>
  <c r="E293" i="69"/>
  <c r="E18" i="69"/>
  <c r="E294" i="69"/>
  <c r="E19" i="69"/>
  <c r="E295" i="69"/>
  <c r="E20" i="69"/>
  <c r="E296" i="69"/>
  <c r="E21" i="69"/>
  <c r="E297" i="69"/>
  <c r="E22" i="69"/>
  <c r="E298" i="69"/>
  <c r="E23" i="69"/>
  <c r="E299" i="69"/>
  <c r="E24" i="69"/>
  <c r="E300" i="69"/>
  <c r="E25" i="69"/>
  <c r="E301" i="69"/>
  <c r="E26" i="69"/>
  <c r="E302" i="69"/>
  <c r="E27" i="69"/>
  <c r="E303" i="69"/>
  <c r="E28" i="69"/>
  <c r="E304" i="69"/>
  <c r="E29" i="69"/>
  <c r="E305" i="69"/>
  <c r="E30" i="69"/>
  <c r="E306" i="69"/>
  <c r="E8" i="69"/>
  <c r="E284" i="69"/>
  <c r="D369" i="69"/>
  <c r="BH371" i="69"/>
  <c r="D368" i="69"/>
  <c r="BH370" i="69"/>
  <c r="BI369" i="69"/>
  <c r="BH369" i="69"/>
  <c r="BG369" i="69"/>
  <c r="BF369" i="69"/>
  <c r="BE369" i="69"/>
  <c r="BD369" i="69"/>
  <c r="BC369" i="69"/>
  <c r="BB369" i="69"/>
  <c r="BA369" i="69"/>
  <c r="AZ369" i="69"/>
  <c r="AY369" i="69"/>
  <c r="AX369" i="69"/>
  <c r="AW369" i="69"/>
  <c r="AV369" i="69"/>
  <c r="AU369" i="69"/>
  <c r="AT369" i="69"/>
  <c r="AS369" i="69"/>
  <c r="AR369" i="69"/>
  <c r="AQ369" i="69"/>
  <c r="AP369" i="69"/>
  <c r="AO369" i="69"/>
  <c r="AN369" i="69"/>
  <c r="AM369" i="69"/>
  <c r="AL369" i="69"/>
  <c r="AK369" i="69"/>
  <c r="AJ369" i="69"/>
  <c r="AI369" i="69"/>
  <c r="AH369" i="69"/>
  <c r="AG369" i="69"/>
  <c r="AF369" i="69"/>
  <c r="AE369" i="69"/>
  <c r="AD369" i="69"/>
  <c r="AC369" i="69"/>
  <c r="AB371" i="69"/>
  <c r="AA371" i="69"/>
  <c r="Z371" i="69"/>
  <c r="Y371" i="69"/>
  <c r="X371" i="69"/>
  <c r="W371" i="69"/>
  <c r="V371" i="69"/>
  <c r="U371" i="69"/>
  <c r="T371" i="69"/>
  <c r="S371" i="69"/>
  <c r="R371" i="69"/>
  <c r="Q371" i="69"/>
  <c r="P369" i="69"/>
  <c r="L369" i="69"/>
  <c r="K369" i="69"/>
  <c r="J369" i="69"/>
  <c r="I369" i="69"/>
  <c r="H369" i="69"/>
  <c r="F369" i="69"/>
  <c r="EX345" i="69"/>
  <c r="EW345" i="69"/>
  <c r="EV345" i="69"/>
  <c r="EU345" i="69"/>
  <c r="ET345" i="69"/>
  <c r="ES345" i="69"/>
  <c r="ER345" i="69"/>
  <c r="EQ345" i="69"/>
  <c r="EP345" i="69"/>
  <c r="EO345" i="69"/>
  <c r="EN345" i="69"/>
  <c r="EM345" i="69"/>
  <c r="EL345" i="69"/>
  <c r="EK345" i="69"/>
  <c r="EJ345" i="69"/>
  <c r="EI345" i="69"/>
  <c r="EH345" i="69"/>
  <c r="EG345" i="69"/>
  <c r="EF345" i="69"/>
  <c r="EE345" i="69"/>
  <c r="ED345" i="69"/>
  <c r="EC345" i="69"/>
  <c r="EB345" i="69"/>
  <c r="EA345" i="69"/>
  <c r="DZ345" i="69"/>
  <c r="DY345" i="69"/>
  <c r="DX345" i="69"/>
  <c r="DW345" i="69"/>
  <c r="DV345" i="69"/>
  <c r="DU345" i="69"/>
  <c r="DT345" i="69"/>
  <c r="DS345" i="69"/>
  <c r="DR345" i="69"/>
  <c r="DQ345" i="69"/>
  <c r="DP345" i="69"/>
  <c r="DO345" i="69"/>
  <c r="DN345" i="69"/>
  <c r="DM345" i="69"/>
  <c r="DL345" i="69"/>
  <c r="DK345" i="69"/>
  <c r="DJ345" i="69"/>
  <c r="DI345" i="69"/>
  <c r="DH345" i="69"/>
  <c r="DG345" i="69"/>
  <c r="DF345" i="69"/>
  <c r="DE345" i="69"/>
  <c r="DD345" i="69"/>
  <c r="DC345" i="69"/>
  <c r="DB345" i="69"/>
  <c r="DA345" i="69"/>
  <c r="CZ345" i="69"/>
  <c r="CY345" i="69"/>
  <c r="CX345" i="69"/>
  <c r="CW345" i="69"/>
  <c r="CV345" i="69"/>
  <c r="CU345" i="69"/>
  <c r="CT345" i="69"/>
  <c r="CS345" i="69"/>
  <c r="CR345" i="69"/>
  <c r="CQ345" i="69"/>
  <c r="CP345" i="69"/>
  <c r="CO345" i="69"/>
  <c r="CN345" i="69"/>
  <c r="CM345" i="69"/>
  <c r="CL345" i="69"/>
  <c r="CK345" i="69"/>
  <c r="CJ345" i="69"/>
  <c r="CI345" i="69"/>
  <c r="CH345" i="69"/>
  <c r="CG345" i="69"/>
  <c r="BI368" i="69"/>
  <c r="BH368" i="69"/>
  <c r="BG368" i="69"/>
  <c r="BF368" i="69"/>
  <c r="BE368" i="69"/>
  <c r="BD368" i="69"/>
  <c r="BC368" i="69"/>
  <c r="BB368" i="69"/>
  <c r="BA368" i="69"/>
  <c r="AZ368" i="69"/>
  <c r="AY368" i="69"/>
  <c r="AX368" i="69"/>
  <c r="AW368" i="69"/>
  <c r="AV368" i="69"/>
  <c r="AU368" i="69"/>
  <c r="AT368" i="69"/>
  <c r="AS368" i="69"/>
  <c r="AR368" i="69"/>
  <c r="AQ368" i="69"/>
  <c r="AP368" i="69"/>
  <c r="AO368" i="69"/>
  <c r="AN368" i="69"/>
  <c r="AM368" i="69"/>
  <c r="AL368" i="69"/>
  <c r="AK368" i="69"/>
  <c r="AJ368" i="69"/>
  <c r="AI368" i="69"/>
  <c r="AH368" i="69"/>
  <c r="AG368" i="69"/>
  <c r="AF368" i="69"/>
  <c r="AE368" i="69"/>
  <c r="AD368" i="69"/>
  <c r="AC368" i="69"/>
  <c r="AB370" i="69"/>
  <c r="AA368" i="69"/>
  <c r="Z370" i="69"/>
  <c r="Y368" i="69"/>
  <c r="X370" i="69"/>
  <c r="W368" i="69"/>
  <c r="V370" i="69"/>
  <c r="U368" i="69"/>
  <c r="T370" i="69"/>
  <c r="S368" i="69"/>
  <c r="R370" i="69"/>
  <c r="Q368" i="69"/>
  <c r="P368" i="69"/>
  <c r="L368" i="69"/>
  <c r="K368" i="69"/>
  <c r="J368" i="69"/>
  <c r="I368" i="69"/>
  <c r="H368" i="69"/>
  <c r="F368" i="69"/>
  <c r="D339" i="69"/>
  <c r="D338" i="69"/>
  <c r="BI339" i="69"/>
  <c r="BH339" i="69"/>
  <c r="BG339" i="69"/>
  <c r="BF339" i="69"/>
  <c r="BE339" i="69"/>
  <c r="BD339" i="69"/>
  <c r="BC339" i="69"/>
  <c r="BB339" i="69"/>
  <c r="BA339" i="69"/>
  <c r="AZ339" i="69"/>
  <c r="AY339" i="69"/>
  <c r="AX339" i="69"/>
  <c r="AW339" i="69"/>
  <c r="AV339" i="69"/>
  <c r="AU339" i="69"/>
  <c r="AT339" i="69"/>
  <c r="AS339" i="69"/>
  <c r="AR339" i="69"/>
  <c r="AQ339" i="69"/>
  <c r="AP339" i="69"/>
  <c r="AO339" i="69"/>
  <c r="AN339" i="69"/>
  <c r="AM339" i="69"/>
  <c r="AL339" i="69"/>
  <c r="AK339" i="69"/>
  <c r="AJ339" i="69"/>
  <c r="AI339" i="69"/>
  <c r="AH339" i="69"/>
  <c r="AG339" i="69"/>
  <c r="AF339" i="69"/>
  <c r="AE339" i="69"/>
  <c r="AD339" i="69"/>
  <c r="AC339" i="69"/>
  <c r="AB339" i="69"/>
  <c r="AA339" i="69"/>
  <c r="Z339" i="69"/>
  <c r="Y339" i="69"/>
  <c r="X339" i="69"/>
  <c r="W339" i="69"/>
  <c r="V339" i="69"/>
  <c r="U339" i="69"/>
  <c r="T339" i="69"/>
  <c r="R339" i="69"/>
  <c r="Q339" i="69"/>
  <c r="P339" i="69"/>
  <c r="L339" i="69"/>
  <c r="K339" i="69"/>
  <c r="J339" i="69"/>
  <c r="H339" i="69"/>
  <c r="F339" i="69"/>
  <c r="BI338" i="69"/>
  <c r="BH338" i="69"/>
  <c r="BG338" i="69"/>
  <c r="BF338" i="69"/>
  <c r="BE338" i="69"/>
  <c r="BD338" i="69"/>
  <c r="BC338" i="69"/>
  <c r="BB338" i="69"/>
  <c r="BA338" i="69"/>
  <c r="AZ338" i="69"/>
  <c r="AY338" i="69"/>
  <c r="AX338" i="69"/>
  <c r="AW338" i="69"/>
  <c r="AV338" i="69"/>
  <c r="AU338" i="69"/>
  <c r="AT338" i="69"/>
  <c r="AS338" i="69"/>
  <c r="AR338" i="69"/>
  <c r="AQ338" i="69"/>
  <c r="AP338" i="69"/>
  <c r="AO338" i="69"/>
  <c r="AN338" i="69"/>
  <c r="AM338" i="69"/>
  <c r="AL338" i="69"/>
  <c r="AK338" i="69"/>
  <c r="AJ338" i="69"/>
  <c r="AI338" i="69"/>
  <c r="AH338" i="69"/>
  <c r="AG338" i="69"/>
  <c r="AF338" i="69"/>
  <c r="AE338" i="69"/>
  <c r="AD338" i="69"/>
  <c r="AC338" i="69"/>
  <c r="AB338" i="69"/>
  <c r="AA338" i="69"/>
  <c r="Z338" i="69"/>
  <c r="Y338" i="69"/>
  <c r="X338" i="69"/>
  <c r="W338" i="69"/>
  <c r="V338" i="69"/>
  <c r="U338" i="69"/>
  <c r="T338" i="69"/>
  <c r="R338" i="69"/>
  <c r="Q338" i="69"/>
  <c r="P338" i="69"/>
  <c r="L338" i="69"/>
  <c r="K338" i="69"/>
  <c r="J338" i="69"/>
  <c r="H338" i="69"/>
  <c r="F338" i="69"/>
  <c r="D309" i="69"/>
  <c r="BH311" i="69"/>
  <c r="D308" i="69"/>
  <c r="BH310" i="69"/>
  <c r="O216" i="69"/>
  <c r="CW285" i="69"/>
  <c r="BI309" i="69"/>
  <c r="BH309" i="69"/>
  <c r="BG309" i="69"/>
  <c r="BF309" i="69"/>
  <c r="BE309" i="69"/>
  <c r="BD309" i="69"/>
  <c r="BC309" i="69"/>
  <c r="BB309" i="69"/>
  <c r="BA309" i="69"/>
  <c r="AZ309" i="69"/>
  <c r="AY309" i="69"/>
  <c r="AX309" i="69"/>
  <c r="AW309" i="69"/>
  <c r="AV309" i="69"/>
  <c r="AU309" i="69"/>
  <c r="AT309" i="69"/>
  <c r="AS309" i="69"/>
  <c r="AR309" i="69"/>
  <c r="AQ309" i="69"/>
  <c r="AP309" i="69"/>
  <c r="AO309" i="69"/>
  <c r="AN309" i="69"/>
  <c r="AM309" i="69"/>
  <c r="AL309" i="69"/>
  <c r="AK309" i="69"/>
  <c r="AJ309" i="69"/>
  <c r="AI309" i="69"/>
  <c r="AH309" i="69"/>
  <c r="AG309" i="69"/>
  <c r="AF309" i="69"/>
  <c r="AE309" i="69"/>
  <c r="AD309" i="69"/>
  <c r="AC309" i="69"/>
  <c r="AB309" i="69"/>
  <c r="AA309" i="69"/>
  <c r="Z309" i="69"/>
  <c r="Y309" i="69"/>
  <c r="X309" i="69"/>
  <c r="W309" i="69"/>
  <c r="V309" i="69"/>
  <c r="U309" i="69"/>
  <c r="T309" i="69"/>
  <c r="S311" i="69"/>
  <c r="R309" i="69"/>
  <c r="Q309" i="69"/>
  <c r="P309" i="69"/>
  <c r="L309" i="69"/>
  <c r="K309" i="69"/>
  <c r="J309" i="69"/>
  <c r="I309" i="69"/>
  <c r="H309" i="69"/>
  <c r="F309" i="69"/>
  <c r="EX287" i="69"/>
  <c r="EW287" i="69"/>
  <c r="EV287" i="69"/>
  <c r="EU287" i="69"/>
  <c r="ET287" i="69"/>
  <c r="ES287" i="69"/>
  <c r="ER287" i="69"/>
  <c r="EQ287" i="69"/>
  <c r="EP287" i="69"/>
  <c r="EO287" i="69"/>
  <c r="EN287" i="69"/>
  <c r="EM287" i="69"/>
  <c r="EL287" i="69"/>
  <c r="EK287" i="69"/>
  <c r="EJ287" i="69"/>
  <c r="EI287" i="69"/>
  <c r="EH287" i="69"/>
  <c r="EG287" i="69"/>
  <c r="EF287" i="69"/>
  <c r="EE287" i="69"/>
  <c r="ED287" i="69"/>
  <c r="EC287" i="69"/>
  <c r="EB287" i="69"/>
  <c r="EA287" i="69"/>
  <c r="DZ287" i="69"/>
  <c r="DY287" i="69"/>
  <c r="DX287" i="69"/>
  <c r="DW287" i="69"/>
  <c r="DV287" i="69"/>
  <c r="DU287" i="69"/>
  <c r="DT287" i="69"/>
  <c r="DS287" i="69"/>
  <c r="DR287" i="69"/>
  <c r="DQ287" i="69"/>
  <c r="DP287" i="69"/>
  <c r="DO287" i="69"/>
  <c r="DN287" i="69"/>
  <c r="DM287" i="69"/>
  <c r="DL287" i="69"/>
  <c r="DK287" i="69"/>
  <c r="DJ287" i="69"/>
  <c r="DI287" i="69"/>
  <c r="DH287" i="69"/>
  <c r="DG287" i="69"/>
  <c r="DF287" i="69"/>
  <c r="DE287" i="69"/>
  <c r="DD287" i="69"/>
  <c r="DC287" i="69"/>
  <c r="DB287" i="69"/>
  <c r="DA287" i="69"/>
  <c r="CZ287" i="69"/>
  <c r="CY287" i="69"/>
  <c r="CX287" i="69"/>
  <c r="CW287" i="69"/>
  <c r="CV287" i="69"/>
  <c r="CU287" i="69"/>
  <c r="CT287" i="69"/>
  <c r="CS287" i="69"/>
  <c r="CR287" i="69"/>
  <c r="CQ287" i="69"/>
  <c r="CP287" i="69"/>
  <c r="CO287" i="69"/>
  <c r="CN287" i="69"/>
  <c r="CM287" i="69"/>
  <c r="CL287" i="69"/>
  <c r="CK287" i="69"/>
  <c r="CJ287" i="69"/>
  <c r="CI287" i="69"/>
  <c r="CH287" i="69"/>
  <c r="CG287" i="69"/>
  <c r="DB285" i="69"/>
  <c r="DA285" i="69"/>
  <c r="CZ285" i="69"/>
  <c r="CY285" i="69"/>
  <c r="CX285" i="69"/>
  <c r="CV285" i="69"/>
  <c r="CU285" i="69"/>
  <c r="CT285" i="69"/>
  <c r="CS285" i="69"/>
  <c r="CR285" i="69"/>
  <c r="CQ285" i="69"/>
  <c r="CP285" i="69"/>
  <c r="CO285" i="69"/>
  <c r="CN285" i="69"/>
  <c r="CM285" i="69"/>
  <c r="CL285" i="69"/>
  <c r="CK285" i="69"/>
  <c r="CJ285" i="69"/>
  <c r="CI285" i="69"/>
  <c r="CH285" i="69"/>
  <c r="CG285" i="69"/>
  <c r="BI308" i="69"/>
  <c r="BH308" i="69"/>
  <c r="BG308" i="69"/>
  <c r="BF308" i="69"/>
  <c r="BE308" i="69"/>
  <c r="BD308" i="69"/>
  <c r="BC308" i="69"/>
  <c r="BB308" i="69"/>
  <c r="BA308" i="69"/>
  <c r="AZ308" i="69"/>
  <c r="AY308" i="69"/>
  <c r="AX308" i="69"/>
  <c r="AW308" i="69"/>
  <c r="AV308" i="69"/>
  <c r="AU308" i="69"/>
  <c r="AT308" i="69"/>
  <c r="AS308" i="69"/>
  <c r="AR308" i="69"/>
  <c r="AQ308" i="69"/>
  <c r="AP308" i="69"/>
  <c r="AO308" i="69"/>
  <c r="AN308" i="69"/>
  <c r="AM308" i="69"/>
  <c r="AL308" i="69"/>
  <c r="AK308" i="69"/>
  <c r="AJ308" i="69"/>
  <c r="AI308" i="69"/>
  <c r="AH308" i="69"/>
  <c r="AG308" i="69"/>
  <c r="AF308" i="69"/>
  <c r="AE308" i="69"/>
  <c r="AD308" i="69"/>
  <c r="AC308" i="69"/>
  <c r="AB308" i="69"/>
  <c r="AA308" i="69"/>
  <c r="Z308" i="69"/>
  <c r="Y308" i="69"/>
  <c r="X308" i="69"/>
  <c r="W308" i="69"/>
  <c r="V308" i="69"/>
  <c r="U308" i="69"/>
  <c r="T308" i="69"/>
  <c r="S308" i="69"/>
  <c r="R308" i="69"/>
  <c r="Q308" i="69"/>
  <c r="P308" i="69"/>
  <c r="L308" i="69"/>
  <c r="K308" i="69"/>
  <c r="I308" i="69"/>
  <c r="H308" i="69"/>
  <c r="F308" i="69"/>
  <c r="B284" i="69"/>
  <c r="CC277" i="69"/>
  <c r="CB277" i="69"/>
  <c r="CA277" i="69"/>
  <c r="BZ277" i="69"/>
  <c r="BY277" i="69"/>
  <c r="BX277" i="69"/>
  <c r="BW277" i="69"/>
  <c r="BV277" i="69"/>
  <c r="BU277" i="69"/>
  <c r="BT277" i="69"/>
  <c r="BS277" i="69"/>
  <c r="BR277" i="69"/>
  <c r="BQ277" i="69"/>
  <c r="BP277" i="69"/>
  <c r="BO277" i="69"/>
  <c r="BN277" i="69"/>
  <c r="BM277" i="69"/>
  <c r="BL277" i="69"/>
  <c r="BK277" i="69"/>
  <c r="BJ277" i="69"/>
  <c r="BI277" i="69"/>
  <c r="BH277" i="69"/>
  <c r="BG277" i="69"/>
  <c r="BF277" i="69"/>
  <c r="BE277" i="69"/>
  <c r="BD277" i="69"/>
  <c r="BC277" i="69"/>
  <c r="BB277" i="69"/>
  <c r="BA277" i="69"/>
  <c r="AZ277" i="69"/>
  <c r="AY277" i="69"/>
  <c r="AX277" i="69"/>
  <c r="AW277" i="69"/>
  <c r="AV277" i="69"/>
  <c r="AU277" i="69"/>
  <c r="AT277" i="69"/>
  <c r="AS277" i="69"/>
  <c r="AR277" i="69"/>
  <c r="AQ277" i="69"/>
  <c r="AP277" i="69"/>
  <c r="AO277" i="69"/>
  <c r="AN277" i="69"/>
  <c r="AM277" i="69"/>
  <c r="AL277" i="69"/>
  <c r="AK277" i="69"/>
  <c r="AJ277" i="69"/>
  <c r="AI277" i="69"/>
  <c r="AH277" i="69"/>
  <c r="AG277" i="69"/>
  <c r="AF277" i="69"/>
  <c r="AE277" i="69"/>
  <c r="AD277" i="69"/>
  <c r="AC277" i="69"/>
  <c r="AB277" i="69"/>
  <c r="AA277" i="69"/>
  <c r="Z277" i="69"/>
  <c r="Y277" i="69"/>
  <c r="X277" i="69"/>
  <c r="W277" i="69"/>
  <c r="V277" i="69"/>
  <c r="U277" i="69"/>
  <c r="T277" i="69"/>
  <c r="S277" i="69"/>
  <c r="R277" i="69"/>
  <c r="Q277" i="69"/>
  <c r="P277" i="69"/>
  <c r="O277" i="69"/>
  <c r="N277" i="69"/>
  <c r="M277" i="69"/>
  <c r="L277" i="69"/>
  <c r="K277" i="69"/>
  <c r="J277" i="69"/>
  <c r="B277" i="69"/>
  <c r="CB279" i="69"/>
  <c r="CC276" i="69"/>
  <c r="CB276" i="69"/>
  <c r="CA276" i="69"/>
  <c r="BZ276" i="69"/>
  <c r="BY276" i="69"/>
  <c r="BX276" i="69"/>
  <c r="BW276" i="69"/>
  <c r="BV276" i="69"/>
  <c r="BU276" i="69"/>
  <c r="BT276" i="69"/>
  <c r="BS276" i="69"/>
  <c r="BR276" i="69"/>
  <c r="BQ276" i="69"/>
  <c r="BP276" i="69"/>
  <c r="BO276" i="69"/>
  <c r="BN276" i="69"/>
  <c r="BM276" i="69"/>
  <c r="BL276" i="69"/>
  <c r="BK276" i="69"/>
  <c r="BJ276" i="69"/>
  <c r="BI276" i="69"/>
  <c r="BH276" i="69"/>
  <c r="BG276" i="69"/>
  <c r="BF276" i="69"/>
  <c r="BE276" i="69"/>
  <c r="BD276" i="69"/>
  <c r="BC276" i="69"/>
  <c r="BB276" i="69"/>
  <c r="BA276" i="69"/>
  <c r="AZ276" i="69"/>
  <c r="AY276" i="69"/>
  <c r="AX276" i="69"/>
  <c r="AW276" i="69"/>
  <c r="AV276" i="69"/>
  <c r="AU276" i="69"/>
  <c r="AT276" i="69"/>
  <c r="AS276" i="69"/>
  <c r="AR276" i="69"/>
  <c r="AQ276" i="69"/>
  <c r="AP276" i="69"/>
  <c r="AO276" i="69"/>
  <c r="AN276" i="69"/>
  <c r="AM276" i="69"/>
  <c r="AL276" i="69"/>
  <c r="AK276" i="69"/>
  <c r="AJ276" i="69"/>
  <c r="AI276" i="69"/>
  <c r="AH276" i="69"/>
  <c r="AG276" i="69"/>
  <c r="AF276" i="69"/>
  <c r="AE276" i="69"/>
  <c r="AD276" i="69"/>
  <c r="AC276" i="69"/>
  <c r="AB276" i="69"/>
  <c r="AA276" i="69"/>
  <c r="Z276" i="69"/>
  <c r="Y276" i="69"/>
  <c r="X276" i="69"/>
  <c r="W276" i="69"/>
  <c r="V276" i="69"/>
  <c r="U276" i="69"/>
  <c r="T276" i="69"/>
  <c r="S276" i="69"/>
  <c r="R276" i="69"/>
  <c r="Q276" i="69"/>
  <c r="P276" i="69"/>
  <c r="O276" i="69"/>
  <c r="N276" i="69"/>
  <c r="M276" i="69"/>
  <c r="L276" i="69"/>
  <c r="K276" i="69"/>
  <c r="J276" i="69"/>
  <c r="B276" i="69"/>
  <c r="CC278" i="69"/>
  <c r="B31" i="16"/>
  <c r="B274" i="69"/>
  <c r="B273" i="69"/>
  <c r="B306" i="69"/>
  <c r="B272" i="69"/>
  <c r="B305" i="69"/>
  <c r="B271" i="69"/>
  <c r="B304" i="69"/>
  <c r="B270" i="69"/>
  <c r="B303" i="69"/>
  <c r="B269" i="69"/>
  <c r="B302" i="69"/>
  <c r="B268" i="69"/>
  <c r="B301" i="69"/>
  <c r="B267" i="69"/>
  <c r="B300" i="69"/>
  <c r="B266" i="69"/>
  <c r="B299" i="69"/>
  <c r="B265" i="69"/>
  <c r="B298" i="69"/>
  <c r="CV260" i="69"/>
  <c r="CT260" i="69"/>
  <c r="B264" i="69"/>
  <c r="B297" i="69"/>
  <c r="B263" i="69"/>
  <c r="B296" i="69"/>
  <c r="EX262" i="69"/>
  <c r="EW262" i="69"/>
  <c r="EV262" i="69"/>
  <c r="EU262" i="69"/>
  <c r="ET262" i="69"/>
  <c r="ES262" i="69"/>
  <c r="ER262" i="69"/>
  <c r="EQ262" i="69"/>
  <c r="EP262" i="69"/>
  <c r="EO262" i="69"/>
  <c r="EN262" i="69"/>
  <c r="EM262" i="69"/>
  <c r="EL262" i="69"/>
  <c r="EK262" i="69"/>
  <c r="EJ262" i="69"/>
  <c r="EI262" i="69"/>
  <c r="EH262" i="69"/>
  <c r="EG262" i="69"/>
  <c r="EF262" i="69"/>
  <c r="EE262" i="69"/>
  <c r="ED262" i="69"/>
  <c r="EC262" i="69"/>
  <c r="EB262" i="69"/>
  <c r="EA262" i="69"/>
  <c r="DZ262" i="69"/>
  <c r="DY262" i="69"/>
  <c r="DX262" i="69"/>
  <c r="DW262" i="69"/>
  <c r="DV262" i="69"/>
  <c r="DU262" i="69"/>
  <c r="DT262" i="69"/>
  <c r="DS262" i="69"/>
  <c r="DR262" i="69"/>
  <c r="DQ262" i="69"/>
  <c r="DP262" i="69"/>
  <c r="DO262" i="69"/>
  <c r="DN262" i="69"/>
  <c r="DM262" i="69"/>
  <c r="DL262" i="69"/>
  <c r="DK262" i="69"/>
  <c r="DJ262" i="69"/>
  <c r="DI262" i="69"/>
  <c r="DH262" i="69"/>
  <c r="DG262" i="69"/>
  <c r="DF262" i="69"/>
  <c r="DE262" i="69"/>
  <c r="DD262" i="69"/>
  <c r="DC262" i="69"/>
  <c r="DB262" i="69"/>
  <c r="DA262" i="69"/>
  <c r="CZ262" i="69"/>
  <c r="CY262" i="69"/>
  <c r="CX262" i="69"/>
  <c r="CW262" i="69"/>
  <c r="CV262" i="69"/>
  <c r="CU262" i="69"/>
  <c r="CT262" i="69"/>
  <c r="CS262" i="69"/>
  <c r="CR262" i="69"/>
  <c r="CQ262" i="69"/>
  <c r="CP262" i="69"/>
  <c r="CO262" i="69"/>
  <c r="CN262" i="69"/>
  <c r="CM262" i="69"/>
  <c r="CL262" i="69"/>
  <c r="CK262" i="69"/>
  <c r="CJ262" i="69"/>
  <c r="CI262" i="69"/>
  <c r="CH262" i="69"/>
  <c r="CG262" i="69"/>
  <c r="CL260" i="69"/>
  <c r="CJ260" i="69"/>
  <c r="B262" i="69"/>
  <c r="B295" i="69"/>
  <c r="B261" i="69"/>
  <c r="B294" i="69"/>
  <c r="DB260" i="69"/>
  <c r="DA260" i="69"/>
  <c r="CZ260" i="69"/>
  <c r="CY260" i="69"/>
  <c r="CX260" i="69"/>
  <c r="CW260" i="69"/>
  <c r="CU260" i="69"/>
  <c r="CS260" i="69"/>
  <c r="CR260" i="69"/>
  <c r="CQ260" i="69"/>
  <c r="CP260" i="69"/>
  <c r="CO260" i="69"/>
  <c r="CN260" i="69"/>
  <c r="CM260" i="69"/>
  <c r="CK260" i="69"/>
  <c r="CI260" i="69"/>
  <c r="CH260" i="69"/>
  <c r="CG260" i="69"/>
  <c r="B260" i="69"/>
  <c r="B293" i="69"/>
  <c r="B259" i="69"/>
  <c r="B292" i="69"/>
  <c r="B258" i="69"/>
  <c r="B291" i="69"/>
  <c r="B257" i="69"/>
  <c r="B290" i="69"/>
  <c r="I277" i="69"/>
  <c r="H277" i="69"/>
  <c r="G277" i="69"/>
  <c r="F277" i="69"/>
  <c r="E277" i="69"/>
  <c r="B256" i="69"/>
  <c r="B289" i="69"/>
  <c r="B255" i="69"/>
  <c r="B288" i="69"/>
  <c r="B254" i="69"/>
  <c r="B287" i="69"/>
  <c r="B253" i="69"/>
  <c r="B286" i="69"/>
  <c r="I276" i="69"/>
  <c r="H276" i="69"/>
  <c r="G276" i="69"/>
  <c r="F276" i="69"/>
  <c r="E276" i="69"/>
  <c r="B252" i="69"/>
  <c r="B285" i="69"/>
  <c r="CC247" i="69"/>
  <c r="CB247" i="69"/>
  <c r="CA247" i="69"/>
  <c r="BZ247" i="69"/>
  <c r="BY247" i="69"/>
  <c r="BX247" i="69"/>
  <c r="BW247" i="69"/>
  <c r="BV247" i="69"/>
  <c r="BU247" i="69"/>
  <c r="BT247" i="69"/>
  <c r="BS247" i="69"/>
  <c r="BR247" i="69"/>
  <c r="BQ247" i="69"/>
  <c r="BP247" i="69"/>
  <c r="BO247" i="69"/>
  <c r="BN247" i="69"/>
  <c r="BM247" i="69"/>
  <c r="BL247" i="69"/>
  <c r="BK247" i="69"/>
  <c r="BJ247" i="69"/>
  <c r="BI247" i="69"/>
  <c r="BH247" i="69"/>
  <c r="BG247" i="69"/>
  <c r="BF247" i="69"/>
  <c r="BE247" i="69"/>
  <c r="BD247" i="69"/>
  <c r="BC247" i="69"/>
  <c r="BB247" i="69"/>
  <c r="BA247" i="69"/>
  <c r="AZ247" i="69"/>
  <c r="AY247" i="69"/>
  <c r="AX247" i="69"/>
  <c r="AW247" i="69"/>
  <c r="AV247" i="69"/>
  <c r="AU247" i="69"/>
  <c r="AT247" i="69"/>
  <c r="AS247" i="69"/>
  <c r="AR247" i="69"/>
  <c r="AQ247" i="69"/>
  <c r="AP247" i="69"/>
  <c r="AO247" i="69"/>
  <c r="AN247" i="69"/>
  <c r="AM247" i="69"/>
  <c r="AL247" i="69"/>
  <c r="AK247" i="69"/>
  <c r="AJ247" i="69"/>
  <c r="AI247" i="69"/>
  <c r="AH247" i="69"/>
  <c r="AG247" i="69"/>
  <c r="AF247" i="69"/>
  <c r="AE247" i="69"/>
  <c r="AD247" i="69"/>
  <c r="AC247" i="69"/>
  <c r="AB247" i="69"/>
  <c r="AA247" i="69"/>
  <c r="Z247" i="69"/>
  <c r="Y247" i="69"/>
  <c r="X247" i="69"/>
  <c r="W247" i="69"/>
  <c r="V247" i="69"/>
  <c r="U247" i="69"/>
  <c r="T247" i="69"/>
  <c r="S247" i="69"/>
  <c r="R247" i="69"/>
  <c r="Q247" i="69"/>
  <c r="P247" i="69"/>
  <c r="O247" i="69"/>
  <c r="N247" i="69"/>
  <c r="M247" i="69"/>
  <c r="L247" i="69"/>
  <c r="K247" i="69"/>
  <c r="J247" i="69"/>
  <c r="B247" i="69"/>
  <c r="CB249" i="69"/>
  <c r="CC246" i="69"/>
  <c r="CB246" i="69"/>
  <c r="CA246" i="69"/>
  <c r="BZ246" i="69"/>
  <c r="BY246" i="69"/>
  <c r="BX246" i="69"/>
  <c r="BW246" i="69"/>
  <c r="BV246" i="69"/>
  <c r="BU246" i="69"/>
  <c r="BT246" i="69"/>
  <c r="BS246" i="69"/>
  <c r="BR246" i="69"/>
  <c r="BQ246" i="69"/>
  <c r="BP246" i="69"/>
  <c r="BO246" i="69"/>
  <c r="BN246" i="69"/>
  <c r="BM246" i="69"/>
  <c r="BL246" i="69"/>
  <c r="BK246" i="69"/>
  <c r="BJ246" i="69"/>
  <c r="BI246" i="69"/>
  <c r="BH246" i="69"/>
  <c r="BG246" i="69"/>
  <c r="BF246" i="69"/>
  <c r="BE246" i="69"/>
  <c r="BD246" i="69"/>
  <c r="BC246" i="69"/>
  <c r="BB246" i="69"/>
  <c r="BA246" i="69"/>
  <c r="AZ246" i="69"/>
  <c r="AY246" i="69"/>
  <c r="AX246" i="69"/>
  <c r="AW246" i="69"/>
  <c r="AV246" i="69"/>
  <c r="AU246" i="69"/>
  <c r="AT246" i="69"/>
  <c r="AS246" i="69"/>
  <c r="AR246" i="69"/>
  <c r="AQ246" i="69"/>
  <c r="AP246" i="69"/>
  <c r="AO246" i="69"/>
  <c r="AN246" i="69"/>
  <c r="AM246" i="69"/>
  <c r="AL246" i="69"/>
  <c r="AK246" i="69"/>
  <c r="AJ246" i="69"/>
  <c r="AI246" i="69"/>
  <c r="AH246" i="69"/>
  <c r="AG246" i="69"/>
  <c r="AF246" i="69"/>
  <c r="AE246" i="69"/>
  <c r="AD246" i="69"/>
  <c r="AC246" i="69"/>
  <c r="AB246" i="69"/>
  <c r="AA246" i="69"/>
  <c r="Z246" i="69"/>
  <c r="Y246" i="69"/>
  <c r="X246" i="69"/>
  <c r="W246" i="69"/>
  <c r="V246" i="69"/>
  <c r="U246" i="69"/>
  <c r="T246" i="69"/>
  <c r="S246" i="69"/>
  <c r="R246" i="69"/>
  <c r="Q246" i="69"/>
  <c r="P246" i="69"/>
  <c r="O246" i="69"/>
  <c r="N246" i="69"/>
  <c r="M246" i="69"/>
  <c r="L246" i="69"/>
  <c r="K246" i="69"/>
  <c r="J246" i="69"/>
  <c r="B246" i="69"/>
  <c r="CC248" i="69"/>
  <c r="B244" i="69"/>
  <c r="B243" i="69"/>
  <c r="B242" i="69"/>
  <c r="B241" i="69"/>
  <c r="B240" i="69"/>
  <c r="B239" i="69"/>
  <c r="B238" i="69"/>
  <c r="B237" i="69"/>
  <c r="B236" i="69"/>
  <c r="B235" i="69"/>
  <c r="B234" i="69"/>
  <c r="B233" i="69"/>
  <c r="B232" i="69"/>
  <c r="CV227" i="69"/>
  <c r="CT227" i="69"/>
  <c r="B231" i="69"/>
  <c r="B230" i="69"/>
  <c r="EX229" i="69"/>
  <c r="EW229" i="69"/>
  <c r="EV229" i="69"/>
  <c r="EU229" i="69"/>
  <c r="ET229" i="69"/>
  <c r="ES229" i="69"/>
  <c r="ER229" i="69"/>
  <c r="EQ229" i="69"/>
  <c r="EP229" i="69"/>
  <c r="EO229" i="69"/>
  <c r="EN229" i="69"/>
  <c r="EM229" i="69"/>
  <c r="EL229" i="69"/>
  <c r="EK229" i="69"/>
  <c r="EJ229" i="69"/>
  <c r="EI229" i="69"/>
  <c r="EH229" i="69"/>
  <c r="EG229" i="69"/>
  <c r="EF229" i="69"/>
  <c r="EE229" i="69"/>
  <c r="ED229" i="69"/>
  <c r="EC229" i="69"/>
  <c r="EB229" i="69"/>
  <c r="EA229" i="69"/>
  <c r="DZ229" i="69"/>
  <c r="DY229" i="69"/>
  <c r="DX229" i="69"/>
  <c r="DW229" i="69"/>
  <c r="DV229" i="69"/>
  <c r="DU229" i="69"/>
  <c r="DT229" i="69"/>
  <c r="DS229" i="69"/>
  <c r="DR229" i="69"/>
  <c r="DQ229" i="69"/>
  <c r="DP229" i="69"/>
  <c r="DO229" i="69"/>
  <c r="DN229" i="69"/>
  <c r="DM229" i="69"/>
  <c r="DL229" i="69"/>
  <c r="DK229" i="69"/>
  <c r="DJ229" i="69"/>
  <c r="DI229" i="69"/>
  <c r="DH229" i="69"/>
  <c r="DG229" i="69"/>
  <c r="DF229" i="69"/>
  <c r="DE229" i="69"/>
  <c r="DD229" i="69"/>
  <c r="DC229" i="69"/>
  <c r="DB229" i="69"/>
  <c r="DA229" i="69"/>
  <c r="CZ229" i="69"/>
  <c r="CY229" i="69"/>
  <c r="CX229" i="69"/>
  <c r="CW229" i="69"/>
  <c r="CV229" i="69"/>
  <c r="CU229" i="69"/>
  <c r="CT229" i="69"/>
  <c r="CS229" i="69"/>
  <c r="CR229" i="69"/>
  <c r="CQ229" i="69"/>
  <c r="CP229" i="69"/>
  <c r="CO229" i="69"/>
  <c r="CN229" i="69"/>
  <c r="CM229" i="69"/>
  <c r="CL229" i="69"/>
  <c r="CK229" i="69"/>
  <c r="CJ229" i="69"/>
  <c r="CI229" i="69"/>
  <c r="CH229" i="69"/>
  <c r="CG229" i="69"/>
  <c r="CL227" i="69"/>
  <c r="CJ227" i="69"/>
  <c r="B229" i="69"/>
  <c r="B228" i="69"/>
  <c r="DB227" i="69"/>
  <c r="DA227" i="69"/>
  <c r="CZ227" i="69"/>
  <c r="CY227" i="69"/>
  <c r="CX227" i="69"/>
  <c r="CW227" i="69"/>
  <c r="CU227" i="69"/>
  <c r="CS227" i="69"/>
  <c r="CR227" i="69"/>
  <c r="CQ227" i="69"/>
  <c r="CP227" i="69"/>
  <c r="CO227" i="69"/>
  <c r="CN227" i="69"/>
  <c r="CM227" i="69"/>
  <c r="CK227" i="69"/>
  <c r="CI227" i="69"/>
  <c r="CH227" i="69"/>
  <c r="CG227" i="69"/>
  <c r="B227" i="69"/>
  <c r="I247" i="69"/>
  <c r="H247" i="69"/>
  <c r="G247" i="69"/>
  <c r="F247" i="69"/>
  <c r="E247" i="69"/>
  <c r="B226" i="69"/>
  <c r="B225" i="69"/>
  <c r="B224" i="69"/>
  <c r="B223" i="69"/>
  <c r="I246" i="69"/>
  <c r="H246" i="69"/>
  <c r="G246" i="69"/>
  <c r="F246" i="69"/>
  <c r="E246" i="69"/>
  <c r="B222" i="69"/>
  <c r="B217" i="69"/>
  <c r="CC216" i="69"/>
  <c r="CB216" i="69"/>
  <c r="CA216" i="69"/>
  <c r="BZ216" i="69"/>
  <c r="BY216" i="69"/>
  <c r="BX216" i="69"/>
  <c r="BW216" i="69"/>
  <c r="BV216" i="69"/>
  <c r="BU216" i="69"/>
  <c r="BT216" i="69"/>
  <c r="BS216" i="69"/>
  <c r="BR216" i="69"/>
  <c r="BQ216" i="69"/>
  <c r="BP216" i="69"/>
  <c r="BO216" i="69"/>
  <c r="BN216" i="69"/>
  <c r="BM216" i="69"/>
  <c r="BL216" i="69"/>
  <c r="BK216" i="69"/>
  <c r="BJ216" i="69"/>
  <c r="BI216" i="69"/>
  <c r="BH216" i="69"/>
  <c r="BG216" i="69"/>
  <c r="BF216" i="69"/>
  <c r="BE216" i="69"/>
  <c r="BD216" i="69"/>
  <c r="BC216" i="69"/>
  <c r="BB216" i="69"/>
  <c r="BA216" i="69"/>
  <c r="AZ216" i="69"/>
  <c r="AY216" i="69"/>
  <c r="AX216" i="69"/>
  <c r="AW216" i="69"/>
  <c r="AV216" i="69"/>
  <c r="AU216" i="69"/>
  <c r="AT216" i="69"/>
  <c r="AS216" i="69"/>
  <c r="AR216" i="69"/>
  <c r="AQ216" i="69"/>
  <c r="AP216" i="69"/>
  <c r="AO216" i="69"/>
  <c r="AN216" i="69"/>
  <c r="AM216" i="69"/>
  <c r="AL216" i="69"/>
  <c r="AK216" i="69"/>
  <c r="AJ216" i="69"/>
  <c r="AI216" i="69"/>
  <c r="AH216" i="69"/>
  <c r="AG216" i="69"/>
  <c r="AF216" i="69"/>
  <c r="AE216" i="69"/>
  <c r="AD216" i="69"/>
  <c r="AC216" i="69"/>
  <c r="AB216" i="69"/>
  <c r="AA216" i="69"/>
  <c r="Z216" i="69"/>
  <c r="Y216" i="69"/>
  <c r="X216" i="69"/>
  <c r="W216" i="69"/>
  <c r="V216" i="69"/>
  <c r="U216" i="69"/>
  <c r="T216" i="69"/>
  <c r="S216" i="69"/>
  <c r="R216" i="69"/>
  <c r="Q216" i="69"/>
  <c r="P216" i="69"/>
  <c r="N216" i="69"/>
  <c r="M216" i="69"/>
  <c r="L216" i="69"/>
  <c r="K216" i="69"/>
  <c r="J216" i="69"/>
  <c r="B216" i="69"/>
  <c r="CC218" i="69"/>
  <c r="I214" i="69"/>
  <c r="H214" i="69"/>
  <c r="G214" i="69"/>
  <c r="F214" i="69"/>
  <c r="E214" i="69"/>
  <c r="B214" i="69"/>
  <c r="I213" i="69"/>
  <c r="H213" i="69"/>
  <c r="G213" i="69"/>
  <c r="F213" i="69"/>
  <c r="E213" i="69"/>
  <c r="B213" i="69"/>
  <c r="I212" i="69"/>
  <c r="H212" i="69"/>
  <c r="G212" i="69"/>
  <c r="F212" i="69"/>
  <c r="E212" i="69"/>
  <c r="B212" i="69"/>
  <c r="I211" i="69"/>
  <c r="H211" i="69"/>
  <c r="G211" i="69"/>
  <c r="F211" i="69"/>
  <c r="E211" i="69"/>
  <c r="B211" i="69"/>
  <c r="I210" i="69"/>
  <c r="H210" i="69"/>
  <c r="G210" i="69"/>
  <c r="F210" i="69"/>
  <c r="E210" i="69"/>
  <c r="B210" i="69"/>
  <c r="I209" i="69"/>
  <c r="H209" i="69"/>
  <c r="G209" i="69"/>
  <c r="F209" i="69"/>
  <c r="E209" i="69"/>
  <c r="B209" i="69"/>
  <c r="I208" i="69"/>
  <c r="H208" i="69"/>
  <c r="G208" i="69"/>
  <c r="F208" i="69"/>
  <c r="E208" i="69"/>
  <c r="B208" i="69"/>
  <c r="I207" i="69"/>
  <c r="H207" i="69"/>
  <c r="G207" i="69"/>
  <c r="F207" i="69"/>
  <c r="E207" i="69"/>
  <c r="B207" i="69"/>
  <c r="I206" i="69"/>
  <c r="H206" i="69"/>
  <c r="G206" i="69"/>
  <c r="F206" i="69"/>
  <c r="E206" i="69"/>
  <c r="B206" i="69"/>
  <c r="I205" i="69"/>
  <c r="H205" i="69"/>
  <c r="G205" i="69"/>
  <c r="F205" i="69"/>
  <c r="E205" i="69"/>
  <c r="B205" i="69"/>
  <c r="I204" i="69"/>
  <c r="H204" i="69"/>
  <c r="G204" i="69"/>
  <c r="F204" i="69"/>
  <c r="E204" i="69"/>
  <c r="B204" i="69"/>
  <c r="I203" i="69"/>
  <c r="H203" i="69"/>
  <c r="G203" i="69"/>
  <c r="F203" i="69"/>
  <c r="E203" i="69"/>
  <c r="B203" i="69"/>
  <c r="I202" i="69"/>
  <c r="H202" i="69"/>
  <c r="G202" i="69"/>
  <c r="F202" i="69"/>
  <c r="E202" i="69"/>
  <c r="B202" i="69"/>
  <c r="I201" i="69"/>
  <c r="H201" i="69"/>
  <c r="G201" i="69"/>
  <c r="F201" i="69"/>
  <c r="E201" i="69"/>
  <c r="B201" i="69"/>
  <c r="I200" i="69"/>
  <c r="H200" i="69"/>
  <c r="G200" i="69"/>
  <c r="F200" i="69"/>
  <c r="E200" i="69"/>
  <c r="B200" i="69"/>
  <c r="I199" i="69"/>
  <c r="H199" i="69"/>
  <c r="G199" i="69"/>
  <c r="F199" i="69"/>
  <c r="E199" i="69"/>
  <c r="B199" i="69"/>
  <c r="I198" i="69"/>
  <c r="H198" i="69"/>
  <c r="CV194" i="69"/>
  <c r="G198" i="69"/>
  <c r="F198" i="69"/>
  <c r="CT194" i="69"/>
  <c r="E198" i="69"/>
  <c r="B198" i="69"/>
  <c r="I197" i="69"/>
  <c r="H197" i="69"/>
  <c r="G197" i="69"/>
  <c r="F197" i="69"/>
  <c r="E197" i="69"/>
  <c r="B197" i="69"/>
  <c r="EX196" i="69"/>
  <c r="EW196" i="69"/>
  <c r="EV196" i="69"/>
  <c r="EU196" i="69"/>
  <c r="ET196" i="69"/>
  <c r="ES196" i="69"/>
  <c r="ER196" i="69"/>
  <c r="EQ196" i="69"/>
  <c r="EP196" i="69"/>
  <c r="EO196" i="69"/>
  <c r="EN196" i="69"/>
  <c r="EM196" i="69"/>
  <c r="EL196" i="69"/>
  <c r="EK196" i="69"/>
  <c r="EJ196" i="69"/>
  <c r="EI196" i="69"/>
  <c r="EH196" i="69"/>
  <c r="EG196" i="69"/>
  <c r="EF196" i="69"/>
  <c r="EE196" i="69"/>
  <c r="ED196" i="69"/>
  <c r="EC196" i="69"/>
  <c r="EB196" i="69"/>
  <c r="EA196" i="69"/>
  <c r="DZ196" i="69"/>
  <c r="DY196" i="69"/>
  <c r="DX196" i="69"/>
  <c r="DW196" i="69"/>
  <c r="DV196" i="69"/>
  <c r="DU196" i="69"/>
  <c r="DT196" i="69"/>
  <c r="DS196" i="69"/>
  <c r="DR196" i="69"/>
  <c r="DQ196" i="69"/>
  <c r="DP196" i="69"/>
  <c r="DO196" i="69"/>
  <c r="DN196" i="69"/>
  <c r="DM196" i="69"/>
  <c r="DL196" i="69"/>
  <c r="DK196" i="69"/>
  <c r="DJ196" i="69"/>
  <c r="DI196" i="69"/>
  <c r="DH196" i="69"/>
  <c r="DG196" i="69"/>
  <c r="DF196" i="69"/>
  <c r="DE196" i="69"/>
  <c r="DD196" i="69"/>
  <c r="DC196" i="69"/>
  <c r="DB196" i="69"/>
  <c r="DA196" i="69"/>
  <c r="CZ196" i="69"/>
  <c r="CY196" i="69"/>
  <c r="CX196" i="69"/>
  <c r="CW196" i="69"/>
  <c r="CV196" i="69"/>
  <c r="CU196" i="69"/>
  <c r="CT196" i="69"/>
  <c r="CS196" i="69"/>
  <c r="CR196" i="69"/>
  <c r="CQ196" i="69"/>
  <c r="CP196" i="69"/>
  <c r="CO196" i="69"/>
  <c r="CN196" i="69"/>
  <c r="CM196" i="69"/>
  <c r="CL196" i="69"/>
  <c r="CK196" i="69"/>
  <c r="CJ196" i="69"/>
  <c r="CI196" i="69"/>
  <c r="CH196" i="69"/>
  <c r="CG196" i="69"/>
  <c r="I196" i="69"/>
  <c r="I217" i="69"/>
  <c r="H196" i="69"/>
  <c r="H217" i="69"/>
  <c r="G196" i="69"/>
  <c r="G217" i="69"/>
  <c r="F196" i="69"/>
  <c r="F217" i="69"/>
  <c r="E196" i="69"/>
  <c r="E217" i="69"/>
  <c r="B196" i="69"/>
  <c r="I195" i="69"/>
  <c r="H195" i="69"/>
  <c r="G195" i="69"/>
  <c r="F195" i="69"/>
  <c r="E195" i="69"/>
  <c r="B195" i="69"/>
  <c r="DB194" i="69"/>
  <c r="DA194" i="69"/>
  <c r="CZ194" i="69"/>
  <c r="CY194" i="69"/>
  <c r="CX194" i="69"/>
  <c r="CW194" i="69"/>
  <c r="CU194" i="69"/>
  <c r="CS194" i="69"/>
  <c r="CR194" i="69"/>
  <c r="CQ194" i="69"/>
  <c r="CP194" i="69"/>
  <c r="CO194" i="69"/>
  <c r="CN194" i="69"/>
  <c r="CM194" i="69"/>
  <c r="CK194" i="69"/>
  <c r="CI194" i="69"/>
  <c r="CH194" i="69"/>
  <c r="CG194" i="69"/>
  <c r="I194" i="69"/>
  <c r="H194" i="69"/>
  <c r="G194" i="69"/>
  <c r="F194" i="69"/>
  <c r="E194" i="69"/>
  <c r="B194" i="69"/>
  <c r="I193" i="69"/>
  <c r="H193" i="69"/>
  <c r="G193" i="69"/>
  <c r="F193" i="69"/>
  <c r="E193" i="69"/>
  <c r="B193" i="69"/>
  <c r="I192" i="69"/>
  <c r="I216" i="69"/>
  <c r="H192" i="69"/>
  <c r="H216" i="69"/>
  <c r="G192" i="69"/>
  <c r="G216" i="69"/>
  <c r="F192" i="69"/>
  <c r="F216" i="69"/>
  <c r="E192" i="69"/>
  <c r="E216" i="69"/>
  <c r="B192" i="69"/>
  <c r="CC185" i="69"/>
  <c r="CB185" i="69"/>
  <c r="CA185" i="69"/>
  <c r="BZ185" i="69"/>
  <c r="BY185" i="69"/>
  <c r="BX185" i="69"/>
  <c r="BW185" i="69"/>
  <c r="BV185" i="69"/>
  <c r="BU185" i="69"/>
  <c r="BT185" i="69"/>
  <c r="BS185" i="69"/>
  <c r="BR185" i="69"/>
  <c r="BQ185" i="69"/>
  <c r="BP185" i="69"/>
  <c r="BO185" i="69"/>
  <c r="BN185" i="69"/>
  <c r="BM185" i="69"/>
  <c r="BL185" i="69"/>
  <c r="BK185" i="69"/>
  <c r="BJ185" i="69"/>
  <c r="BI185" i="69"/>
  <c r="BH185" i="69"/>
  <c r="BG185" i="69"/>
  <c r="BF185" i="69"/>
  <c r="BD185" i="69"/>
  <c r="BC185" i="69"/>
  <c r="BB185" i="69"/>
  <c r="BA185" i="69"/>
  <c r="AZ185" i="69"/>
  <c r="AY185" i="69"/>
  <c r="AX185" i="69"/>
  <c r="AW185" i="69"/>
  <c r="AV185" i="69"/>
  <c r="AU185" i="69"/>
  <c r="AT185" i="69"/>
  <c r="AS185" i="69"/>
  <c r="AR185" i="69"/>
  <c r="AQ185" i="69"/>
  <c r="AP185" i="69"/>
  <c r="AO185" i="69"/>
  <c r="AN185" i="69"/>
  <c r="AM185" i="69"/>
  <c r="AL185" i="69"/>
  <c r="AK185" i="69"/>
  <c r="AJ185" i="69"/>
  <c r="AI185" i="69"/>
  <c r="AH185" i="69"/>
  <c r="AG185" i="69"/>
  <c r="AF185" i="69"/>
  <c r="AD185" i="69"/>
  <c r="AC185" i="69"/>
  <c r="AB185" i="69"/>
  <c r="AA185" i="69"/>
  <c r="Z185" i="69"/>
  <c r="Y185" i="69"/>
  <c r="X185" i="69"/>
  <c r="W185" i="69"/>
  <c r="V185" i="69"/>
  <c r="U185" i="69"/>
  <c r="T185" i="69"/>
  <c r="S185" i="69"/>
  <c r="R185" i="69"/>
  <c r="Q185" i="69"/>
  <c r="P185" i="69"/>
  <c r="O185" i="69"/>
  <c r="N185" i="69"/>
  <c r="M185" i="69"/>
  <c r="L185" i="69"/>
  <c r="K185" i="69"/>
  <c r="J185" i="69"/>
  <c r="B185" i="69"/>
  <c r="CB187" i="69"/>
  <c r="CC184" i="69"/>
  <c r="CB184" i="69"/>
  <c r="CA184" i="69"/>
  <c r="BZ184" i="69"/>
  <c r="BY184" i="69"/>
  <c r="BX184" i="69"/>
  <c r="BW184" i="69"/>
  <c r="BV184" i="69"/>
  <c r="BU184" i="69"/>
  <c r="BT184" i="69"/>
  <c r="BS184" i="69"/>
  <c r="BR184" i="69"/>
  <c r="BQ184" i="69"/>
  <c r="BP184" i="69"/>
  <c r="BO184" i="69"/>
  <c r="BN184" i="69"/>
  <c r="BM184" i="69"/>
  <c r="BL184" i="69"/>
  <c r="BK184" i="69"/>
  <c r="BJ184" i="69"/>
  <c r="BI184" i="69"/>
  <c r="BH184" i="69"/>
  <c r="BG184" i="69"/>
  <c r="BF184" i="69"/>
  <c r="BD184" i="69"/>
  <c r="BC184" i="69"/>
  <c r="BB184" i="69"/>
  <c r="BA184" i="69"/>
  <c r="AZ184" i="69"/>
  <c r="AY184" i="69"/>
  <c r="AX184" i="69"/>
  <c r="AW184" i="69"/>
  <c r="AV184" i="69"/>
  <c r="AU184" i="69"/>
  <c r="AT184" i="69"/>
  <c r="AS184" i="69"/>
  <c r="AR184" i="69"/>
  <c r="AQ184" i="69"/>
  <c r="AP184" i="69"/>
  <c r="AO184" i="69"/>
  <c r="AN184" i="69"/>
  <c r="AM184" i="69"/>
  <c r="AL184" i="69"/>
  <c r="AK184" i="69"/>
  <c r="AJ184" i="69"/>
  <c r="AI184" i="69"/>
  <c r="AH184" i="69"/>
  <c r="AG184" i="69"/>
  <c r="AF184" i="69"/>
  <c r="AD184" i="69"/>
  <c r="AC184" i="69"/>
  <c r="AB184" i="69"/>
  <c r="AA184" i="69"/>
  <c r="Z184" i="69"/>
  <c r="Y184" i="69"/>
  <c r="X184" i="69"/>
  <c r="W184" i="69"/>
  <c r="V184" i="69"/>
  <c r="U184" i="69"/>
  <c r="T184" i="69"/>
  <c r="S184" i="69"/>
  <c r="R184" i="69"/>
  <c r="Q184" i="69"/>
  <c r="P184" i="69"/>
  <c r="O184" i="69"/>
  <c r="N184" i="69"/>
  <c r="M184" i="69"/>
  <c r="L184" i="69"/>
  <c r="K184" i="69"/>
  <c r="J184" i="69"/>
  <c r="B184" i="69"/>
  <c r="CC186" i="69"/>
  <c r="B182" i="16"/>
  <c r="B182" i="69"/>
  <c r="B181" i="16"/>
  <c r="B181" i="69"/>
  <c r="B180" i="69"/>
  <c r="B179" i="69"/>
  <c r="B178" i="69"/>
  <c r="B177" i="69"/>
  <c r="B176" i="69"/>
  <c r="B175" i="69"/>
  <c r="B174" i="69"/>
  <c r="B173" i="69"/>
  <c r="B172" i="69"/>
  <c r="B171" i="69"/>
  <c r="B170" i="69"/>
  <c r="B169" i="69"/>
  <c r="B168" i="69"/>
  <c r="B167" i="69"/>
  <c r="B166" i="69"/>
  <c r="B165" i="69"/>
  <c r="I185" i="69"/>
  <c r="H185" i="69"/>
  <c r="G185" i="69"/>
  <c r="F185" i="69"/>
  <c r="B164" i="69"/>
  <c r="B163" i="69"/>
  <c r="B162" i="69"/>
  <c r="B161" i="69"/>
  <c r="EX160" i="69"/>
  <c r="EW160" i="69"/>
  <c r="EV160" i="69"/>
  <c r="EU160" i="69"/>
  <c r="ET160" i="69"/>
  <c r="ES160" i="69"/>
  <c r="ER160" i="69"/>
  <c r="EQ160" i="69"/>
  <c r="EP160" i="69"/>
  <c r="EO160" i="69"/>
  <c r="EN160" i="69"/>
  <c r="EM160" i="69"/>
  <c r="EL160" i="69"/>
  <c r="EK160" i="69"/>
  <c r="EJ160" i="69"/>
  <c r="EI160" i="69"/>
  <c r="EH160" i="69"/>
  <c r="EG160" i="69"/>
  <c r="EF160" i="69"/>
  <c r="EE160" i="69"/>
  <c r="ED160" i="69"/>
  <c r="EC160" i="69"/>
  <c r="EB160" i="69"/>
  <c r="EA160" i="69"/>
  <c r="DZ160" i="69"/>
  <c r="DY160" i="69"/>
  <c r="DX160" i="69"/>
  <c r="DW160" i="69"/>
  <c r="DV160" i="69"/>
  <c r="DU160" i="69"/>
  <c r="DT160" i="69"/>
  <c r="DS160" i="69"/>
  <c r="DR160" i="69"/>
  <c r="DQ160" i="69"/>
  <c r="DP160" i="69"/>
  <c r="DO160" i="69"/>
  <c r="DN160" i="69"/>
  <c r="DM160" i="69"/>
  <c r="DL160" i="69"/>
  <c r="DK160" i="69"/>
  <c r="DJ160" i="69"/>
  <c r="DI160" i="69"/>
  <c r="DH160" i="69"/>
  <c r="DG160" i="69"/>
  <c r="DF160" i="69"/>
  <c r="DE160" i="69"/>
  <c r="DD160" i="69"/>
  <c r="DC160" i="69"/>
  <c r="DB160" i="69"/>
  <c r="DA160" i="69"/>
  <c r="CZ160" i="69"/>
  <c r="CY160" i="69"/>
  <c r="CX160" i="69"/>
  <c r="CW160" i="69"/>
  <c r="CV160" i="69"/>
  <c r="CU160" i="69"/>
  <c r="CT160" i="69"/>
  <c r="CS160" i="69"/>
  <c r="CR160" i="69"/>
  <c r="CQ160" i="69"/>
  <c r="CP160" i="69"/>
  <c r="CO160" i="69"/>
  <c r="CN160" i="69"/>
  <c r="CM160" i="69"/>
  <c r="CL160" i="69"/>
  <c r="CK160" i="69"/>
  <c r="CJ160" i="69"/>
  <c r="CI160" i="69"/>
  <c r="CH160" i="69"/>
  <c r="CG160" i="69"/>
  <c r="I184" i="69"/>
  <c r="H184" i="69"/>
  <c r="G184" i="69"/>
  <c r="F184" i="69"/>
  <c r="B160" i="69"/>
  <c r="CC155" i="69"/>
  <c r="CB155" i="69"/>
  <c r="CA155" i="69"/>
  <c r="BZ155" i="69"/>
  <c r="BY155" i="69"/>
  <c r="BX155" i="69"/>
  <c r="BW155" i="69"/>
  <c r="BV155" i="69"/>
  <c r="BU155" i="69"/>
  <c r="BT155" i="69"/>
  <c r="BS155" i="69"/>
  <c r="BR155" i="69"/>
  <c r="BQ155" i="69"/>
  <c r="BP155" i="69"/>
  <c r="BO155" i="69"/>
  <c r="BN155" i="69"/>
  <c r="BM155" i="69"/>
  <c r="BL155" i="69"/>
  <c r="BK155" i="69"/>
  <c r="BJ155" i="69"/>
  <c r="BI155" i="69"/>
  <c r="BH155" i="69"/>
  <c r="BG155" i="69"/>
  <c r="BF155" i="69"/>
  <c r="BD155" i="69"/>
  <c r="BC155" i="69"/>
  <c r="BB155" i="69"/>
  <c r="BA155" i="69"/>
  <c r="AZ155" i="69"/>
  <c r="AY155" i="69"/>
  <c r="AX155" i="69"/>
  <c r="AW155" i="69"/>
  <c r="AV155" i="69"/>
  <c r="AU155" i="69"/>
  <c r="AT155" i="69"/>
  <c r="AS155" i="69"/>
  <c r="AR155" i="69"/>
  <c r="AQ155" i="69"/>
  <c r="AP155" i="69"/>
  <c r="AO155" i="69"/>
  <c r="AN155" i="69"/>
  <c r="AM155" i="69"/>
  <c r="AL155" i="69"/>
  <c r="AK155" i="69"/>
  <c r="AJ155" i="69"/>
  <c r="AI155" i="69"/>
  <c r="AH155" i="69"/>
  <c r="AG155" i="69"/>
  <c r="AF155" i="69"/>
  <c r="AD155" i="69"/>
  <c r="AC155" i="69"/>
  <c r="AB155" i="69"/>
  <c r="AA155" i="69"/>
  <c r="Z155" i="69"/>
  <c r="Y155" i="69"/>
  <c r="X155" i="69"/>
  <c r="W155" i="69"/>
  <c r="V155" i="69"/>
  <c r="U155" i="69"/>
  <c r="T155" i="69"/>
  <c r="S155" i="69"/>
  <c r="R155" i="69"/>
  <c r="Q155" i="69"/>
  <c r="P155" i="69"/>
  <c r="O155" i="69"/>
  <c r="N155" i="69"/>
  <c r="M155" i="69"/>
  <c r="L155" i="69"/>
  <c r="K155" i="69"/>
  <c r="J155" i="69"/>
  <c r="B155" i="69"/>
  <c r="CB157" i="69"/>
  <c r="CC154" i="69"/>
  <c r="CB154" i="69"/>
  <c r="CA154" i="69"/>
  <c r="BZ154" i="69"/>
  <c r="BY154" i="69"/>
  <c r="BX154" i="69"/>
  <c r="BW154" i="69"/>
  <c r="BV154" i="69"/>
  <c r="BU154" i="69"/>
  <c r="BT154" i="69"/>
  <c r="BS154" i="69"/>
  <c r="BR154" i="69"/>
  <c r="BQ154" i="69"/>
  <c r="BP154" i="69"/>
  <c r="BO154" i="69"/>
  <c r="BN154" i="69"/>
  <c r="BM154" i="69"/>
  <c r="BL154" i="69"/>
  <c r="BK154" i="69"/>
  <c r="BJ154" i="69"/>
  <c r="BI154" i="69"/>
  <c r="BH154" i="69"/>
  <c r="BG154" i="69"/>
  <c r="BF154" i="69"/>
  <c r="BD154" i="69"/>
  <c r="BC154" i="69"/>
  <c r="BB154" i="69"/>
  <c r="BA154" i="69"/>
  <c r="AZ154" i="69"/>
  <c r="AY154" i="69"/>
  <c r="AX154" i="69"/>
  <c r="AW154" i="69"/>
  <c r="AV154" i="69"/>
  <c r="AU154" i="69"/>
  <c r="AT154" i="69"/>
  <c r="AS154" i="69"/>
  <c r="AR154" i="69"/>
  <c r="AQ154" i="69"/>
  <c r="AP154" i="69"/>
  <c r="AO154" i="69"/>
  <c r="AN154" i="69"/>
  <c r="AM154" i="69"/>
  <c r="AL154" i="69"/>
  <c r="AK154" i="69"/>
  <c r="AJ154" i="69"/>
  <c r="AI154" i="69"/>
  <c r="AH154" i="69"/>
  <c r="AG154" i="69"/>
  <c r="AF154" i="69"/>
  <c r="AD154" i="69"/>
  <c r="AC154" i="69"/>
  <c r="AB154" i="69"/>
  <c r="AA154" i="69"/>
  <c r="Z154" i="69"/>
  <c r="Y154" i="69"/>
  <c r="X154" i="69"/>
  <c r="W154" i="69"/>
  <c r="V154" i="69"/>
  <c r="U154" i="69"/>
  <c r="T154" i="69"/>
  <c r="S154" i="69"/>
  <c r="R154" i="69"/>
  <c r="Q154" i="69"/>
  <c r="P154" i="69"/>
  <c r="O154" i="69"/>
  <c r="N154" i="69"/>
  <c r="M154" i="69"/>
  <c r="L154" i="69"/>
  <c r="K154" i="69"/>
  <c r="J154" i="69"/>
  <c r="B154" i="69"/>
  <c r="CC156" i="69"/>
  <c r="B152" i="16"/>
  <c r="B152" i="69"/>
  <c r="B151" i="16"/>
  <c r="B151" i="69"/>
  <c r="B150" i="69"/>
  <c r="B149" i="69"/>
  <c r="B148" i="69"/>
  <c r="B147" i="69"/>
  <c r="B146" i="69"/>
  <c r="B145" i="69"/>
  <c r="B144" i="69"/>
  <c r="B143" i="69"/>
  <c r="B142" i="69"/>
  <c r="B141" i="69"/>
  <c r="B140" i="69"/>
  <c r="B139" i="69"/>
  <c r="B138" i="69"/>
  <c r="B137" i="69"/>
  <c r="B136" i="69"/>
  <c r="B135" i="69"/>
  <c r="I155" i="69"/>
  <c r="H155" i="69"/>
  <c r="G155" i="69"/>
  <c r="F155" i="69"/>
  <c r="B134" i="69"/>
  <c r="B133" i="69"/>
  <c r="B132" i="69"/>
  <c r="B131" i="69"/>
  <c r="EX130" i="69"/>
  <c r="EW130" i="69"/>
  <c r="EV130" i="69"/>
  <c r="EU130" i="69"/>
  <c r="ET130" i="69"/>
  <c r="ES130" i="69"/>
  <c r="ER130" i="69"/>
  <c r="EQ130" i="69"/>
  <c r="EP130" i="69"/>
  <c r="EO130" i="69"/>
  <c r="EN130" i="69"/>
  <c r="EM130" i="69"/>
  <c r="EL130" i="69"/>
  <c r="EK130" i="69"/>
  <c r="EJ130" i="69"/>
  <c r="EI130" i="69"/>
  <c r="EH130" i="69"/>
  <c r="EG130" i="69"/>
  <c r="EF130" i="69"/>
  <c r="EE130" i="69"/>
  <c r="ED130" i="69"/>
  <c r="EC130" i="69"/>
  <c r="EB130" i="69"/>
  <c r="EA130" i="69"/>
  <c r="DZ130" i="69"/>
  <c r="DY130" i="69"/>
  <c r="DX130" i="69"/>
  <c r="DW130" i="69"/>
  <c r="DV130" i="69"/>
  <c r="DU130" i="69"/>
  <c r="DT130" i="69"/>
  <c r="DS130" i="69"/>
  <c r="DR130" i="69"/>
  <c r="DQ130" i="69"/>
  <c r="DP130" i="69"/>
  <c r="DO130" i="69"/>
  <c r="DN130" i="69"/>
  <c r="DM130" i="69"/>
  <c r="DL130" i="69"/>
  <c r="DK130" i="69"/>
  <c r="DJ130" i="69"/>
  <c r="DI130" i="69"/>
  <c r="DH130" i="69"/>
  <c r="DG130" i="69"/>
  <c r="DF130" i="69"/>
  <c r="DE130" i="69"/>
  <c r="DD130" i="69"/>
  <c r="DC130" i="69"/>
  <c r="DB130" i="69"/>
  <c r="DA130" i="69"/>
  <c r="CZ130" i="69"/>
  <c r="CY130" i="69"/>
  <c r="CX130" i="69"/>
  <c r="CW130" i="69"/>
  <c r="CV130" i="69"/>
  <c r="CU130" i="69"/>
  <c r="CT130" i="69"/>
  <c r="CS130" i="69"/>
  <c r="CR130" i="69"/>
  <c r="CQ130" i="69"/>
  <c r="CP130" i="69"/>
  <c r="CO130" i="69"/>
  <c r="CN130" i="69"/>
  <c r="CM130" i="69"/>
  <c r="CL130" i="69"/>
  <c r="CK130" i="69"/>
  <c r="CJ130" i="69"/>
  <c r="CI130" i="69"/>
  <c r="CH130" i="69"/>
  <c r="CG130" i="69"/>
  <c r="I154" i="69"/>
  <c r="H154" i="69"/>
  <c r="G154" i="69"/>
  <c r="F154" i="69"/>
  <c r="B130" i="69"/>
  <c r="CC125" i="69"/>
  <c r="CB125" i="69"/>
  <c r="CA125" i="69"/>
  <c r="BZ125" i="69"/>
  <c r="BY125" i="69"/>
  <c r="BX125" i="69"/>
  <c r="BW125" i="69"/>
  <c r="BV125" i="69"/>
  <c r="BU125" i="69"/>
  <c r="BT125" i="69"/>
  <c r="BS125" i="69"/>
  <c r="BR125" i="69"/>
  <c r="BQ125" i="69"/>
  <c r="BP125" i="69"/>
  <c r="BO125" i="69"/>
  <c r="BN125" i="69"/>
  <c r="BM125" i="69"/>
  <c r="BL125" i="69"/>
  <c r="BK125" i="69"/>
  <c r="BJ125" i="69"/>
  <c r="BI125" i="69"/>
  <c r="BH125" i="69"/>
  <c r="BG125" i="69"/>
  <c r="BF125" i="69"/>
  <c r="BD125" i="69"/>
  <c r="BC125" i="69"/>
  <c r="BB125" i="69"/>
  <c r="BA125" i="69"/>
  <c r="AZ125" i="69"/>
  <c r="AY125" i="69"/>
  <c r="AX125" i="69"/>
  <c r="AW125" i="69"/>
  <c r="AV125" i="69"/>
  <c r="AU125" i="69"/>
  <c r="AT125" i="69"/>
  <c r="AS125" i="69"/>
  <c r="AR125" i="69"/>
  <c r="AQ125" i="69"/>
  <c r="AP125" i="69"/>
  <c r="AO125" i="69"/>
  <c r="AN125" i="69"/>
  <c r="AM125" i="69"/>
  <c r="AL125" i="69"/>
  <c r="AK125" i="69"/>
  <c r="AJ125" i="69"/>
  <c r="AI125" i="69"/>
  <c r="AH125" i="69"/>
  <c r="AG125" i="69"/>
  <c r="AF125" i="69"/>
  <c r="AD125" i="69"/>
  <c r="AC125" i="69"/>
  <c r="AB125" i="69"/>
  <c r="AA125" i="69"/>
  <c r="Z125" i="69"/>
  <c r="Y125" i="69"/>
  <c r="X125" i="69"/>
  <c r="W125" i="69"/>
  <c r="V125" i="69"/>
  <c r="U125" i="69"/>
  <c r="T125" i="69"/>
  <c r="S125" i="69"/>
  <c r="R125" i="69"/>
  <c r="Q125" i="69"/>
  <c r="P125" i="69"/>
  <c r="O125" i="69"/>
  <c r="N125" i="69"/>
  <c r="M125" i="69"/>
  <c r="L125" i="69"/>
  <c r="K125" i="69"/>
  <c r="J125" i="69"/>
  <c r="B125" i="69"/>
  <c r="CB127" i="69"/>
  <c r="CC124" i="69"/>
  <c r="CB124" i="69"/>
  <c r="CA124" i="69"/>
  <c r="BZ124" i="69"/>
  <c r="BY124" i="69"/>
  <c r="BX124" i="69"/>
  <c r="BW124" i="69"/>
  <c r="BV124" i="69"/>
  <c r="BU124" i="69"/>
  <c r="BT124" i="69"/>
  <c r="BS124" i="69"/>
  <c r="BR124" i="69"/>
  <c r="BQ124" i="69"/>
  <c r="BP124" i="69"/>
  <c r="BO124" i="69"/>
  <c r="BN124" i="69"/>
  <c r="BM124" i="69"/>
  <c r="BL124" i="69"/>
  <c r="BK124" i="69"/>
  <c r="BJ124" i="69"/>
  <c r="BI124" i="69"/>
  <c r="BH124" i="69"/>
  <c r="BG124" i="69"/>
  <c r="BF124" i="69"/>
  <c r="BD124" i="69"/>
  <c r="BC124" i="69"/>
  <c r="BB124" i="69"/>
  <c r="BA124" i="69"/>
  <c r="AZ124" i="69"/>
  <c r="AY124" i="69"/>
  <c r="AX124" i="69"/>
  <c r="AW124" i="69"/>
  <c r="AV124" i="69"/>
  <c r="AU124" i="69"/>
  <c r="AT124" i="69"/>
  <c r="AS124" i="69"/>
  <c r="AR124" i="69"/>
  <c r="AQ124" i="69"/>
  <c r="AP124" i="69"/>
  <c r="AO124" i="69"/>
  <c r="AN124" i="69"/>
  <c r="AM124" i="69"/>
  <c r="AL124" i="69"/>
  <c r="AK124" i="69"/>
  <c r="AJ124" i="69"/>
  <c r="AI124" i="69"/>
  <c r="AH124" i="69"/>
  <c r="AG124" i="69"/>
  <c r="AF124" i="69"/>
  <c r="AD124" i="69"/>
  <c r="AC124" i="69"/>
  <c r="AB124" i="69"/>
  <c r="AA124" i="69"/>
  <c r="Z124" i="69"/>
  <c r="Y124" i="69"/>
  <c r="X124" i="69"/>
  <c r="W124" i="69"/>
  <c r="V124" i="69"/>
  <c r="U124" i="69"/>
  <c r="T124" i="69"/>
  <c r="S124" i="69"/>
  <c r="R124" i="69"/>
  <c r="Q124" i="69"/>
  <c r="P124" i="69"/>
  <c r="O124" i="69"/>
  <c r="N124" i="69"/>
  <c r="M124" i="69"/>
  <c r="L124" i="69"/>
  <c r="K124" i="69"/>
  <c r="J124" i="69"/>
  <c r="B124" i="69"/>
  <c r="CC126" i="69"/>
  <c r="I122" i="69"/>
  <c r="H122" i="69"/>
  <c r="G122" i="69"/>
  <c r="F122" i="69"/>
  <c r="E122" i="69"/>
  <c r="B122" i="16"/>
  <c r="B122" i="69"/>
  <c r="I121" i="69"/>
  <c r="H121" i="69"/>
  <c r="G121" i="69"/>
  <c r="F121" i="69"/>
  <c r="E121" i="69"/>
  <c r="B121" i="16"/>
  <c r="B121" i="69"/>
  <c r="I120" i="69"/>
  <c r="H120" i="69"/>
  <c r="G120" i="69"/>
  <c r="F120" i="69"/>
  <c r="E120" i="69"/>
  <c r="B120" i="69"/>
  <c r="I119" i="69"/>
  <c r="H119" i="69"/>
  <c r="G119" i="69"/>
  <c r="F119" i="69"/>
  <c r="E119" i="69"/>
  <c r="B119" i="69"/>
  <c r="I118" i="69"/>
  <c r="H118" i="69"/>
  <c r="G118" i="69"/>
  <c r="F118" i="69"/>
  <c r="E118" i="69"/>
  <c r="B118" i="69"/>
  <c r="I117" i="69"/>
  <c r="H117" i="69"/>
  <c r="G117" i="69"/>
  <c r="F117" i="69"/>
  <c r="E117" i="69"/>
  <c r="B117" i="69"/>
  <c r="I116" i="69"/>
  <c r="H116" i="69"/>
  <c r="G116" i="69"/>
  <c r="F116" i="69"/>
  <c r="E116" i="69"/>
  <c r="B116" i="69"/>
  <c r="I115" i="69"/>
  <c r="H115" i="69"/>
  <c r="G115" i="69"/>
  <c r="F115" i="69"/>
  <c r="E115" i="69"/>
  <c r="B115" i="69"/>
  <c r="I114" i="69"/>
  <c r="H114" i="69"/>
  <c r="G114" i="69"/>
  <c r="F114" i="69"/>
  <c r="E114" i="69"/>
  <c r="B114" i="69"/>
  <c r="I113" i="69"/>
  <c r="H113" i="69"/>
  <c r="G113" i="69"/>
  <c r="F113" i="69"/>
  <c r="E113" i="69"/>
  <c r="B113" i="69"/>
  <c r="I112" i="69"/>
  <c r="H112" i="69"/>
  <c r="G112" i="69"/>
  <c r="F112" i="69"/>
  <c r="E112" i="69"/>
  <c r="B112" i="69"/>
  <c r="I111" i="69"/>
  <c r="H111" i="69"/>
  <c r="G111" i="69"/>
  <c r="F111" i="69"/>
  <c r="E111" i="69"/>
  <c r="B111" i="69"/>
  <c r="I110" i="69"/>
  <c r="H110" i="69"/>
  <c r="G110" i="69"/>
  <c r="F110" i="69"/>
  <c r="E110" i="69"/>
  <c r="B110" i="69"/>
  <c r="I109" i="69"/>
  <c r="H109" i="69"/>
  <c r="G109" i="69"/>
  <c r="F109" i="69"/>
  <c r="E109" i="69"/>
  <c r="B109" i="69"/>
  <c r="I108" i="69"/>
  <c r="H108" i="69"/>
  <c r="G108" i="69"/>
  <c r="F108" i="69"/>
  <c r="E108" i="69"/>
  <c r="B108" i="69"/>
  <c r="I107" i="69"/>
  <c r="H107" i="69"/>
  <c r="G107" i="69"/>
  <c r="F107" i="69"/>
  <c r="E107" i="69"/>
  <c r="B107" i="69"/>
  <c r="I106" i="69"/>
  <c r="H106" i="69"/>
  <c r="G106" i="69"/>
  <c r="F106" i="69"/>
  <c r="E106" i="69"/>
  <c r="B106" i="69"/>
  <c r="I105" i="69"/>
  <c r="H105" i="69"/>
  <c r="G105" i="69"/>
  <c r="F105" i="69"/>
  <c r="E105" i="69"/>
  <c r="B105" i="69"/>
  <c r="I104" i="69"/>
  <c r="I125" i="69"/>
  <c r="H104" i="69"/>
  <c r="H125" i="69"/>
  <c r="G104" i="69"/>
  <c r="G125" i="69"/>
  <c r="F104" i="69"/>
  <c r="F125" i="69"/>
  <c r="E104" i="69"/>
  <c r="B104" i="69"/>
  <c r="I103" i="69"/>
  <c r="H103" i="69"/>
  <c r="G103" i="69"/>
  <c r="F103" i="69"/>
  <c r="E103" i="69"/>
  <c r="B103" i="69"/>
  <c r="I102" i="69"/>
  <c r="H102" i="69"/>
  <c r="G102" i="69"/>
  <c r="F102" i="69"/>
  <c r="E102" i="69"/>
  <c r="B102" i="69"/>
  <c r="I101" i="69"/>
  <c r="H101" i="69"/>
  <c r="G101" i="69"/>
  <c r="F101" i="69"/>
  <c r="E101" i="69"/>
  <c r="B101" i="69"/>
  <c r="EX100" i="69"/>
  <c r="EW100" i="69"/>
  <c r="EV100" i="69"/>
  <c r="EU100" i="69"/>
  <c r="ET100" i="69"/>
  <c r="ES100" i="69"/>
  <c r="ER100" i="69"/>
  <c r="EQ100" i="69"/>
  <c r="EP100" i="69"/>
  <c r="EO100" i="69"/>
  <c r="EN100" i="69"/>
  <c r="EM100" i="69"/>
  <c r="EL100" i="69"/>
  <c r="EK100" i="69"/>
  <c r="EJ100" i="69"/>
  <c r="EI100" i="69"/>
  <c r="EH100" i="69"/>
  <c r="EG100" i="69"/>
  <c r="EF100" i="69"/>
  <c r="EE100" i="69"/>
  <c r="ED100" i="69"/>
  <c r="EC100" i="69"/>
  <c r="EB100" i="69"/>
  <c r="EA100" i="69"/>
  <c r="DZ100" i="69"/>
  <c r="DY100" i="69"/>
  <c r="DX100" i="69"/>
  <c r="DW100" i="69"/>
  <c r="DV100" i="69"/>
  <c r="DU100" i="69"/>
  <c r="DT100" i="69"/>
  <c r="DS100" i="69"/>
  <c r="DR100" i="69"/>
  <c r="DQ100" i="69"/>
  <c r="DP100" i="69"/>
  <c r="DO100" i="69"/>
  <c r="DN100" i="69"/>
  <c r="DM100" i="69"/>
  <c r="DL100" i="69"/>
  <c r="DK100" i="69"/>
  <c r="DJ100" i="69"/>
  <c r="DI100" i="69"/>
  <c r="DH100" i="69"/>
  <c r="DG100" i="69"/>
  <c r="DF100" i="69"/>
  <c r="DE100" i="69"/>
  <c r="DD100" i="69"/>
  <c r="DC100" i="69"/>
  <c r="DB100" i="69"/>
  <c r="DA100" i="69"/>
  <c r="CZ100" i="69"/>
  <c r="CY100" i="69"/>
  <c r="CX100" i="69"/>
  <c r="CW100" i="69"/>
  <c r="CV100" i="69"/>
  <c r="CU100" i="69"/>
  <c r="CT100" i="69"/>
  <c r="CS100" i="69"/>
  <c r="CR100" i="69"/>
  <c r="CQ100" i="69"/>
  <c r="CP100" i="69"/>
  <c r="CO100" i="69"/>
  <c r="CN100" i="69"/>
  <c r="CM100" i="69"/>
  <c r="CL100" i="69"/>
  <c r="CK100" i="69"/>
  <c r="CJ100" i="69"/>
  <c r="CI100" i="69"/>
  <c r="CH100" i="69"/>
  <c r="CG100" i="69"/>
  <c r="I100" i="69"/>
  <c r="I124" i="69"/>
  <c r="H100" i="69"/>
  <c r="H124" i="69"/>
  <c r="G100" i="69"/>
  <c r="G124" i="69"/>
  <c r="F100" i="69"/>
  <c r="F124" i="69"/>
  <c r="E100" i="69"/>
  <c r="B100" i="69"/>
  <c r="BX93" i="69"/>
  <c r="BW93" i="69"/>
  <c r="BV93" i="69"/>
  <c r="BU93" i="69"/>
  <c r="BT93" i="69"/>
  <c r="BS93" i="69"/>
  <c r="BR93" i="69"/>
  <c r="BQ93" i="69"/>
  <c r="BP93" i="69"/>
  <c r="BO93" i="69"/>
  <c r="BN93" i="69"/>
  <c r="BM93" i="69"/>
  <c r="BL93" i="69"/>
  <c r="BK93" i="69"/>
  <c r="BJ93" i="69"/>
  <c r="BI93" i="69"/>
  <c r="BH93" i="69"/>
  <c r="BG93" i="69"/>
  <c r="BF93" i="69"/>
  <c r="BE93" i="69"/>
  <c r="BD93" i="69"/>
  <c r="BC93" i="69"/>
  <c r="BB93" i="69"/>
  <c r="BA93" i="69"/>
  <c r="AZ93" i="69"/>
  <c r="AY93" i="69"/>
  <c r="AX93" i="69"/>
  <c r="AW93" i="69"/>
  <c r="AV93" i="69"/>
  <c r="AU93" i="69"/>
  <c r="AT93" i="69"/>
  <c r="AS93" i="69"/>
  <c r="AR93" i="69"/>
  <c r="AQ93" i="69"/>
  <c r="AP93" i="69"/>
  <c r="AO93" i="69"/>
  <c r="AN93" i="69"/>
  <c r="AM93" i="69"/>
  <c r="AL93" i="69"/>
  <c r="AK93" i="69"/>
  <c r="AJ93" i="69"/>
  <c r="AI93" i="69"/>
  <c r="AH93" i="69"/>
  <c r="AG93" i="69"/>
  <c r="AF93" i="69"/>
  <c r="AE93" i="69"/>
  <c r="AD93" i="69"/>
  <c r="AC93" i="69"/>
  <c r="AB93" i="69"/>
  <c r="AA93" i="69"/>
  <c r="Z93" i="69"/>
  <c r="Y93" i="69"/>
  <c r="X93" i="69"/>
  <c r="W93" i="69"/>
  <c r="V93" i="69"/>
  <c r="U93" i="69"/>
  <c r="T93" i="69"/>
  <c r="S93" i="69"/>
  <c r="R93" i="69"/>
  <c r="Q93" i="69"/>
  <c r="P93" i="69"/>
  <c r="O93" i="69"/>
  <c r="N93" i="69"/>
  <c r="M93" i="69"/>
  <c r="L93" i="69"/>
  <c r="K93" i="69"/>
  <c r="J93" i="69"/>
  <c r="B93" i="69"/>
  <c r="BW95" i="69"/>
  <c r="BX92" i="69"/>
  <c r="BW92" i="69"/>
  <c r="BV92" i="69"/>
  <c r="BU92" i="69"/>
  <c r="BT92" i="69"/>
  <c r="BS92" i="69"/>
  <c r="BR92" i="69"/>
  <c r="BQ92" i="69"/>
  <c r="BP92" i="69"/>
  <c r="BO92" i="69"/>
  <c r="BN92" i="69"/>
  <c r="BM92" i="69"/>
  <c r="BL92" i="69"/>
  <c r="BK92" i="69"/>
  <c r="BJ92" i="69"/>
  <c r="BI92" i="69"/>
  <c r="BH92" i="69"/>
  <c r="BG92" i="69"/>
  <c r="BF92" i="69"/>
  <c r="BE92" i="69"/>
  <c r="BD92" i="69"/>
  <c r="BC92" i="69"/>
  <c r="BB92" i="69"/>
  <c r="BA92" i="69"/>
  <c r="AZ92" i="69"/>
  <c r="AY92" i="69"/>
  <c r="AX92" i="69"/>
  <c r="AW92" i="69"/>
  <c r="AV92" i="69"/>
  <c r="AU92" i="69"/>
  <c r="AT92" i="69"/>
  <c r="AS92" i="69"/>
  <c r="AR92" i="69"/>
  <c r="AQ92" i="69"/>
  <c r="AP92" i="69"/>
  <c r="AO92" i="69"/>
  <c r="AN92" i="69"/>
  <c r="AM92" i="69"/>
  <c r="AL92" i="69"/>
  <c r="AK92" i="69"/>
  <c r="AJ92" i="69"/>
  <c r="AI92" i="69"/>
  <c r="AH92" i="69"/>
  <c r="AG92" i="69"/>
  <c r="AF92" i="69"/>
  <c r="AE92" i="69"/>
  <c r="AD92" i="69"/>
  <c r="AC92" i="69"/>
  <c r="AB92" i="69"/>
  <c r="AA92" i="69"/>
  <c r="Z92" i="69"/>
  <c r="Y92" i="69"/>
  <c r="X92" i="69"/>
  <c r="W92" i="69"/>
  <c r="V92" i="69"/>
  <c r="U92" i="69"/>
  <c r="T92" i="69"/>
  <c r="S92" i="69"/>
  <c r="R92" i="69"/>
  <c r="Q92" i="69"/>
  <c r="P92" i="69"/>
  <c r="O92" i="69"/>
  <c r="N92" i="69"/>
  <c r="M92" i="69"/>
  <c r="L92" i="69"/>
  <c r="K92" i="69"/>
  <c r="J92" i="69"/>
  <c r="B92" i="69"/>
  <c r="BW94" i="69"/>
  <c r="I93" i="69"/>
  <c r="H93" i="69"/>
  <c r="G93" i="69"/>
  <c r="F93" i="69"/>
  <c r="E93" i="69"/>
  <c r="EX68" i="69"/>
  <c r="EW68" i="69"/>
  <c r="EV68" i="69"/>
  <c r="EU68" i="69"/>
  <c r="ET68" i="69"/>
  <c r="ES68" i="69"/>
  <c r="ER68" i="69"/>
  <c r="EQ68" i="69"/>
  <c r="EP68" i="69"/>
  <c r="EO68" i="69"/>
  <c r="EN68" i="69"/>
  <c r="EM68" i="69"/>
  <c r="EL68" i="69"/>
  <c r="EK68" i="69"/>
  <c r="EJ68" i="69"/>
  <c r="EI68" i="69"/>
  <c r="EH68" i="69"/>
  <c r="EG68" i="69"/>
  <c r="EF68" i="69"/>
  <c r="EE68" i="69"/>
  <c r="ED68" i="69"/>
  <c r="EC68" i="69"/>
  <c r="EB68" i="69"/>
  <c r="EA68" i="69"/>
  <c r="DZ68" i="69"/>
  <c r="DY68" i="69"/>
  <c r="DX68" i="69"/>
  <c r="DW68" i="69"/>
  <c r="DV68" i="69"/>
  <c r="DU68" i="69"/>
  <c r="DT68" i="69"/>
  <c r="DS68" i="69"/>
  <c r="DR68" i="69"/>
  <c r="DQ68" i="69"/>
  <c r="DP68" i="69"/>
  <c r="DO68" i="69"/>
  <c r="DN68" i="69"/>
  <c r="DM68" i="69"/>
  <c r="DL68" i="69"/>
  <c r="DK68" i="69"/>
  <c r="DJ68" i="69"/>
  <c r="DI68" i="69"/>
  <c r="DH68" i="69"/>
  <c r="DG68" i="69"/>
  <c r="DF68" i="69"/>
  <c r="DE68" i="69"/>
  <c r="DD68" i="69"/>
  <c r="DC68" i="69"/>
  <c r="DB68" i="69"/>
  <c r="DA68" i="69"/>
  <c r="CZ68" i="69"/>
  <c r="CY68" i="69"/>
  <c r="CX68" i="69"/>
  <c r="CW68" i="69"/>
  <c r="CV68" i="69"/>
  <c r="CU68" i="69"/>
  <c r="CT68" i="69"/>
  <c r="CS68" i="69"/>
  <c r="CR68" i="69"/>
  <c r="CQ68" i="69"/>
  <c r="CP68" i="69"/>
  <c r="CO68" i="69"/>
  <c r="CN68" i="69"/>
  <c r="CM68" i="69"/>
  <c r="CL68" i="69"/>
  <c r="CK68" i="69"/>
  <c r="CJ68" i="69"/>
  <c r="CI68" i="69"/>
  <c r="CH68" i="69"/>
  <c r="CG68" i="69"/>
  <c r="I92" i="69"/>
  <c r="H92" i="69"/>
  <c r="G92" i="69"/>
  <c r="F92" i="69"/>
  <c r="E92" i="69"/>
  <c r="BX63" i="69"/>
  <c r="BW63" i="69"/>
  <c r="BV63" i="69"/>
  <c r="BU63" i="69"/>
  <c r="BT63" i="69"/>
  <c r="BS63" i="69"/>
  <c r="BR63" i="69"/>
  <c r="BQ63" i="69"/>
  <c r="BP63" i="69"/>
  <c r="BO63" i="69"/>
  <c r="BN63" i="69"/>
  <c r="BM63" i="69"/>
  <c r="BL63" i="69"/>
  <c r="BK63" i="69"/>
  <c r="BJ63" i="69"/>
  <c r="BI63" i="69"/>
  <c r="BH63" i="69"/>
  <c r="BG63" i="69"/>
  <c r="BF63" i="69"/>
  <c r="BE63" i="69"/>
  <c r="BD63" i="69"/>
  <c r="BC63" i="69"/>
  <c r="BB63" i="69"/>
  <c r="BA63" i="69"/>
  <c r="AZ63" i="69"/>
  <c r="AY63" i="69"/>
  <c r="AX63" i="69"/>
  <c r="AW63" i="69"/>
  <c r="AV63" i="69"/>
  <c r="AU63" i="69"/>
  <c r="AT63" i="69"/>
  <c r="AS63" i="69"/>
  <c r="AR63" i="69"/>
  <c r="AQ63" i="69"/>
  <c r="AP63" i="69"/>
  <c r="AO63" i="69"/>
  <c r="AN63" i="69"/>
  <c r="AM63" i="69"/>
  <c r="AL63" i="69"/>
  <c r="AK63" i="69"/>
  <c r="AJ63" i="69"/>
  <c r="AI63" i="69"/>
  <c r="AH63" i="69"/>
  <c r="AG63" i="69"/>
  <c r="AF63" i="69"/>
  <c r="AE63" i="69"/>
  <c r="AD63" i="69"/>
  <c r="AC63" i="69"/>
  <c r="AB63" i="69"/>
  <c r="AA63" i="69"/>
  <c r="Z63" i="69"/>
  <c r="Y63" i="69"/>
  <c r="X63" i="69"/>
  <c r="W63" i="69"/>
  <c r="V63" i="69"/>
  <c r="U63" i="69"/>
  <c r="T63" i="69"/>
  <c r="S63" i="69"/>
  <c r="R63" i="69"/>
  <c r="Q63" i="69"/>
  <c r="P63" i="69"/>
  <c r="O63" i="69"/>
  <c r="N63" i="69"/>
  <c r="M63" i="69"/>
  <c r="L63" i="69"/>
  <c r="K63" i="69"/>
  <c r="J63" i="69"/>
  <c r="B63" i="69"/>
  <c r="BW65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B62" i="69"/>
  <c r="BW64" i="69"/>
  <c r="I63" i="69"/>
  <c r="H63" i="69"/>
  <c r="G63" i="69"/>
  <c r="F63" i="69"/>
  <c r="E63" i="69"/>
  <c r="EX38" i="69"/>
  <c r="EW38" i="69"/>
  <c r="EV38" i="69"/>
  <c r="EU38" i="69"/>
  <c r="ET38" i="69"/>
  <c r="ES38" i="69"/>
  <c r="ER38" i="69"/>
  <c r="EQ38" i="69"/>
  <c r="EP38" i="69"/>
  <c r="EO38" i="69"/>
  <c r="EN38" i="69"/>
  <c r="EM38" i="69"/>
  <c r="EL38" i="69"/>
  <c r="EK38" i="69"/>
  <c r="EJ38" i="69"/>
  <c r="EI38" i="69"/>
  <c r="EH38" i="69"/>
  <c r="EG38" i="69"/>
  <c r="EF38" i="69"/>
  <c r="EE38" i="69"/>
  <c r="ED38" i="69"/>
  <c r="EC38" i="69"/>
  <c r="EB38" i="69"/>
  <c r="EA38" i="69"/>
  <c r="DZ38" i="69"/>
  <c r="DY38" i="69"/>
  <c r="DX38" i="69"/>
  <c r="DW38" i="69"/>
  <c r="DV38" i="69"/>
  <c r="DU38" i="69"/>
  <c r="DT38" i="69"/>
  <c r="DS38" i="69"/>
  <c r="DR38" i="69"/>
  <c r="DQ38" i="69"/>
  <c r="DP38" i="69"/>
  <c r="DO38" i="69"/>
  <c r="DN38" i="69"/>
  <c r="DM38" i="69"/>
  <c r="DL38" i="69"/>
  <c r="DK38" i="69"/>
  <c r="DJ38" i="69"/>
  <c r="DI38" i="69"/>
  <c r="DH38" i="69"/>
  <c r="DG38" i="69"/>
  <c r="DF38" i="69"/>
  <c r="DE38" i="69"/>
  <c r="DD38" i="69"/>
  <c r="DC38" i="69"/>
  <c r="DB38" i="69"/>
  <c r="DA38" i="69"/>
  <c r="CZ38" i="69"/>
  <c r="CY38" i="69"/>
  <c r="CX38" i="69"/>
  <c r="CW38" i="69"/>
  <c r="CV38" i="69"/>
  <c r="CU38" i="69"/>
  <c r="CT38" i="69"/>
  <c r="CS38" i="69"/>
  <c r="CR38" i="69"/>
  <c r="CQ38" i="69"/>
  <c r="CP38" i="69"/>
  <c r="CO38" i="69"/>
  <c r="CN38" i="69"/>
  <c r="CM38" i="69"/>
  <c r="CL38" i="69"/>
  <c r="CK38" i="69"/>
  <c r="CJ38" i="69"/>
  <c r="CI38" i="69"/>
  <c r="CH38" i="69"/>
  <c r="CG38" i="69"/>
  <c r="I62" i="69"/>
  <c r="H62" i="69"/>
  <c r="G62" i="69"/>
  <c r="F62" i="69"/>
  <c r="E62" i="69"/>
  <c r="BX33" i="69"/>
  <c r="BW33" i="69"/>
  <c r="BV33" i="69"/>
  <c r="BU33" i="69"/>
  <c r="BT33" i="69"/>
  <c r="BS33" i="69"/>
  <c r="BR33" i="69"/>
  <c r="BQ33" i="69"/>
  <c r="BP33" i="69"/>
  <c r="BO33" i="69"/>
  <c r="BN33" i="69"/>
  <c r="BM33" i="69"/>
  <c r="BL33" i="69"/>
  <c r="BK33" i="69"/>
  <c r="BJ33" i="69"/>
  <c r="BI33" i="69"/>
  <c r="BH33" i="69"/>
  <c r="BG33" i="69"/>
  <c r="BF33" i="69"/>
  <c r="BE33" i="69"/>
  <c r="BD33" i="69"/>
  <c r="BC33" i="69"/>
  <c r="BB33" i="69"/>
  <c r="BA33" i="69"/>
  <c r="AZ33" i="69"/>
  <c r="AY33" i="69"/>
  <c r="AX33" i="69"/>
  <c r="AW33" i="69"/>
  <c r="AV33" i="69"/>
  <c r="AU33" i="69"/>
  <c r="AT33" i="69"/>
  <c r="AS33" i="69"/>
  <c r="AR33" i="69"/>
  <c r="AQ33" i="69"/>
  <c r="AP33" i="69"/>
  <c r="AO33" i="69"/>
  <c r="AN33" i="69"/>
  <c r="AM33" i="69"/>
  <c r="AL33" i="69"/>
  <c r="AK33" i="69"/>
  <c r="AJ33" i="69"/>
  <c r="AI33" i="69"/>
  <c r="AH33" i="69"/>
  <c r="AG33" i="69"/>
  <c r="AF33" i="69"/>
  <c r="AE33" i="69"/>
  <c r="AD33" i="69"/>
  <c r="AC33" i="69"/>
  <c r="AB33" i="69"/>
  <c r="AA33" i="69"/>
  <c r="Z33" i="69"/>
  <c r="Y33" i="69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J33" i="69"/>
  <c r="B33" i="69"/>
  <c r="BW35" i="69"/>
  <c r="BX32" i="69"/>
  <c r="BW32" i="69"/>
  <c r="BV32" i="69"/>
  <c r="BU32" i="69"/>
  <c r="BT32" i="69"/>
  <c r="BS32" i="69"/>
  <c r="BR32" i="69"/>
  <c r="BQ32" i="69"/>
  <c r="BP32" i="69"/>
  <c r="BO32" i="69"/>
  <c r="BN32" i="69"/>
  <c r="BM32" i="69"/>
  <c r="BL32" i="69"/>
  <c r="BK32" i="69"/>
  <c r="BJ32" i="69"/>
  <c r="BI32" i="69"/>
  <c r="BH32" i="69"/>
  <c r="BG32" i="69"/>
  <c r="BF32" i="69"/>
  <c r="BE32" i="69"/>
  <c r="BD32" i="69"/>
  <c r="BC32" i="69"/>
  <c r="BB32" i="69"/>
  <c r="BA32" i="69"/>
  <c r="AZ32" i="69"/>
  <c r="AY32" i="69"/>
  <c r="AX32" i="69"/>
  <c r="AW32" i="69"/>
  <c r="AV32" i="69"/>
  <c r="AU32" i="69"/>
  <c r="AT32" i="69"/>
  <c r="AS32" i="69"/>
  <c r="AR32" i="69"/>
  <c r="AQ32" i="69"/>
  <c r="AP32" i="69"/>
  <c r="AO32" i="69"/>
  <c r="AN32" i="69"/>
  <c r="AM32" i="69"/>
  <c r="AL32" i="69"/>
  <c r="AK32" i="69"/>
  <c r="AJ32" i="69"/>
  <c r="AI32" i="69"/>
  <c r="AH32" i="69"/>
  <c r="AG32" i="69"/>
  <c r="AF32" i="69"/>
  <c r="AE32" i="69"/>
  <c r="AD32" i="69"/>
  <c r="AC32" i="69"/>
  <c r="AB32" i="69"/>
  <c r="AA32" i="69"/>
  <c r="Z32" i="69"/>
  <c r="Y32" i="69"/>
  <c r="X32" i="69"/>
  <c r="W32" i="69"/>
  <c r="V32" i="69"/>
  <c r="U32" i="69"/>
  <c r="T32" i="69"/>
  <c r="S32" i="69"/>
  <c r="R32" i="69"/>
  <c r="Q32" i="69"/>
  <c r="P32" i="69"/>
  <c r="O32" i="69"/>
  <c r="N32" i="69"/>
  <c r="M32" i="69"/>
  <c r="L32" i="69"/>
  <c r="K32" i="69"/>
  <c r="J32" i="69"/>
  <c r="B32" i="69"/>
  <c r="BW34" i="69"/>
  <c r="I33" i="69"/>
  <c r="H33" i="69"/>
  <c r="G33" i="69"/>
  <c r="F33" i="69"/>
  <c r="E33" i="69"/>
  <c r="EX8" i="69"/>
  <c r="EW8" i="69"/>
  <c r="EV8" i="69"/>
  <c r="EU8" i="69"/>
  <c r="ET8" i="69"/>
  <c r="ES8" i="69"/>
  <c r="ER8" i="69"/>
  <c r="EQ8" i="69"/>
  <c r="EP8" i="69"/>
  <c r="EO8" i="69"/>
  <c r="EN8" i="69"/>
  <c r="EM8" i="69"/>
  <c r="EL8" i="69"/>
  <c r="EK8" i="69"/>
  <c r="EJ8" i="69"/>
  <c r="EI8" i="69"/>
  <c r="EH8" i="69"/>
  <c r="EG8" i="69"/>
  <c r="EF8" i="69"/>
  <c r="EE8" i="69"/>
  <c r="ED8" i="69"/>
  <c r="EC8" i="69"/>
  <c r="EB8" i="69"/>
  <c r="EA8" i="69"/>
  <c r="DZ8" i="69"/>
  <c r="DY8" i="69"/>
  <c r="DX8" i="69"/>
  <c r="DW8" i="69"/>
  <c r="DV8" i="69"/>
  <c r="DU8" i="69"/>
  <c r="DT8" i="69"/>
  <c r="DS8" i="69"/>
  <c r="DR8" i="69"/>
  <c r="DQ8" i="69"/>
  <c r="DP8" i="69"/>
  <c r="DO8" i="69"/>
  <c r="DN8" i="69"/>
  <c r="DM8" i="69"/>
  <c r="DL8" i="69"/>
  <c r="DK8" i="69"/>
  <c r="DJ8" i="69"/>
  <c r="DI8" i="69"/>
  <c r="DH8" i="69"/>
  <c r="DG8" i="69"/>
  <c r="DF8" i="69"/>
  <c r="DE8" i="69"/>
  <c r="DD8" i="69"/>
  <c r="DC8" i="69"/>
  <c r="DB8" i="69"/>
  <c r="DA8" i="69"/>
  <c r="CZ8" i="69"/>
  <c r="CY8" i="69"/>
  <c r="CX8" i="69"/>
  <c r="CW8" i="69"/>
  <c r="CV8" i="69"/>
  <c r="CU8" i="69"/>
  <c r="CT8" i="69"/>
  <c r="CS8" i="69"/>
  <c r="CR8" i="69"/>
  <c r="CQ8" i="69"/>
  <c r="CP8" i="69"/>
  <c r="CO8" i="69"/>
  <c r="CN8" i="69"/>
  <c r="CM8" i="69"/>
  <c r="CL8" i="69"/>
  <c r="CK8" i="69"/>
  <c r="CJ8" i="69"/>
  <c r="CI8" i="69"/>
  <c r="CH8" i="69"/>
  <c r="CG8" i="69"/>
  <c r="I32" i="69"/>
  <c r="H32" i="69"/>
  <c r="G32" i="69"/>
  <c r="F32" i="69"/>
  <c r="E32" i="69"/>
  <c r="R288" i="50"/>
  <c r="R290" i="50"/>
  <c r="R291" i="50"/>
  <c r="R292" i="50"/>
  <c r="R293" i="50"/>
  <c r="R295" i="50"/>
  <c r="R297" i="50"/>
  <c r="R298" i="50"/>
  <c r="R301" i="50"/>
  <c r="R302" i="50"/>
  <c r="R303" i="50"/>
  <c r="R305" i="50"/>
  <c r="R306" i="50"/>
  <c r="R309" i="50"/>
  <c r="R284" i="50"/>
  <c r="R285" i="50"/>
  <c r="R286" i="50"/>
  <c r="R287" i="50"/>
  <c r="R289" i="50"/>
  <c r="R294" i="50"/>
  <c r="R296" i="50"/>
  <c r="R299" i="50"/>
  <c r="R300" i="50"/>
  <c r="R304" i="50"/>
  <c r="R310" i="50"/>
  <c r="R311" i="50"/>
  <c r="R308" i="50"/>
  <c r="R318" i="50"/>
  <c r="R320" i="50"/>
  <c r="R321" i="50"/>
  <c r="R322" i="50"/>
  <c r="R323" i="50"/>
  <c r="R325" i="50"/>
  <c r="R327" i="50"/>
  <c r="R328" i="50"/>
  <c r="R331" i="50"/>
  <c r="R332" i="50"/>
  <c r="R333" i="50"/>
  <c r="R335" i="50"/>
  <c r="R336" i="50"/>
  <c r="R339" i="50"/>
  <c r="R314" i="50"/>
  <c r="R315" i="50"/>
  <c r="R316" i="50"/>
  <c r="R317" i="50"/>
  <c r="R319" i="50"/>
  <c r="R324" i="50"/>
  <c r="R326" i="50"/>
  <c r="R329" i="50"/>
  <c r="R330" i="50"/>
  <c r="R334" i="50"/>
  <c r="R340" i="50"/>
  <c r="R341" i="50"/>
  <c r="R338" i="50"/>
  <c r="Q344" i="50"/>
  <c r="Q345" i="50"/>
  <c r="Q346" i="50"/>
  <c r="Q368" i="50"/>
  <c r="R344" i="50"/>
  <c r="R345" i="50"/>
  <c r="R346" i="50"/>
  <c r="R347" i="50"/>
  <c r="R349" i="50"/>
  <c r="R354" i="50"/>
  <c r="R356" i="50"/>
  <c r="R359" i="50"/>
  <c r="R360" i="50"/>
  <c r="R368" i="50"/>
  <c r="S344" i="50"/>
  <c r="S345" i="50"/>
  <c r="S346" i="50"/>
  <c r="S347" i="50"/>
  <c r="S349" i="50"/>
  <c r="S354" i="50"/>
  <c r="S356" i="50"/>
  <c r="S359" i="50"/>
  <c r="S360" i="50"/>
  <c r="S368" i="50"/>
  <c r="T423" i="50"/>
  <c r="T344" i="50"/>
  <c r="T345" i="50"/>
  <c r="T346" i="50"/>
  <c r="T347" i="50"/>
  <c r="T349" i="50"/>
  <c r="T354" i="50"/>
  <c r="T356" i="50"/>
  <c r="T359" i="50"/>
  <c r="T360" i="50"/>
  <c r="T368" i="50"/>
  <c r="U344" i="50"/>
  <c r="U345" i="50"/>
  <c r="U346" i="50"/>
  <c r="U347" i="50"/>
  <c r="U349" i="50"/>
  <c r="U354" i="50"/>
  <c r="U356" i="50"/>
  <c r="U359" i="50"/>
  <c r="U360" i="50"/>
  <c r="U368" i="50"/>
  <c r="V344" i="50"/>
  <c r="V345" i="50"/>
  <c r="V346" i="50"/>
  <c r="V347" i="50"/>
  <c r="V349" i="50"/>
  <c r="V354" i="50"/>
  <c r="V356" i="50"/>
  <c r="V359" i="50"/>
  <c r="V360" i="50"/>
  <c r="V368" i="50"/>
  <c r="W344" i="50"/>
  <c r="W345" i="50"/>
  <c r="W346" i="50"/>
  <c r="W347" i="50"/>
  <c r="W349" i="50"/>
  <c r="W354" i="50"/>
  <c r="W356" i="50"/>
  <c r="W359" i="50"/>
  <c r="W360" i="50"/>
  <c r="W364" i="50"/>
  <c r="W368" i="50"/>
  <c r="X344" i="50"/>
  <c r="X345" i="50"/>
  <c r="X346" i="50"/>
  <c r="X347" i="50"/>
  <c r="X349" i="50"/>
  <c r="X354" i="50"/>
  <c r="X356" i="50"/>
  <c r="X359" i="50"/>
  <c r="X360" i="50"/>
  <c r="X364" i="50"/>
  <c r="X368" i="50"/>
  <c r="Y344" i="50"/>
  <c r="Y345" i="50"/>
  <c r="Y346" i="50"/>
  <c r="Y347" i="50"/>
  <c r="Y349" i="50"/>
  <c r="Y354" i="50"/>
  <c r="Y356" i="50"/>
  <c r="Y359" i="50"/>
  <c r="Y360" i="50"/>
  <c r="Y364" i="50"/>
  <c r="Y368" i="50"/>
  <c r="Z344" i="50"/>
  <c r="Z345" i="50"/>
  <c r="Z346" i="50"/>
  <c r="Z347" i="50"/>
  <c r="Z349" i="50"/>
  <c r="Z354" i="50"/>
  <c r="Z356" i="50"/>
  <c r="Z359" i="50"/>
  <c r="Z360" i="50"/>
  <c r="Z364" i="50"/>
  <c r="Z368" i="50"/>
  <c r="AA344" i="50"/>
  <c r="AA345" i="50"/>
  <c r="AA346" i="50"/>
  <c r="AA347" i="50"/>
  <c r="AA349" i="50"/>
  <c r="AA354" i="50"/>
  <c r="AA356" i="50"/>
  <c r="AA359" i="50"/>
  <c r="AA360" i="50"/>
  <c r="AA364" i="50"/>
  <c r="AA368" i="50"/>
  <c r="AB344" i="50"/>
  <c r="AB345" i="50"/>
  <c r="AB346" i="50"/>
  <c r="AB347" i="50"/>
  <c r="AB349" i="50"/>
  <c r="AB354" i="50"/>
  <c r="AB356" i="50"/>
  <c r="AB359" i="50"/>
  <c r="AB360" i="50"/>
  <c r="AB364" i="50"/>
  <c r="AB368" i="50"/>
  <c r="Q348" i="50"/>
  <c r="Q350" i="50"/>
  <c r="Q369" i="50"/>
  <c r="R348" i="50"/>
  <c r="R350" i="50"/>
  <c r="R351" i="50"/>
  <c r="R352" i="50"/>
  <c r="R353" i="50"/>
  <c r="R355" i="50"/>
  <c r="R357" i="50"/>
  <c r="R358" i="50"/>
  <c r="R361" i="50"/>
  <c r="R363" i="50"/>
  <c r="R365" i="50"/>
  <c r="R366" i="50"/>
  <c r="R369" i="50"/>
  <c r="S348" i="50"/>
  <c r="S350" i="50"/>
  <c r="S352" i="50"/>
  <c r="S353" i="50"/>
  <c r="S355" i="50"/>
  <c r="S357" i="50"/>
  <c r="S361" i="50"/>
  <c r="S363" i="50"/>
  <c r="S365" i="50"/>
  <c r="S369" i="50"/>
  <c r="T424" i="50"/>
  <c r="T348" i="50"/>
  <c r="T350" i="50"/>
  <c r="T351" i="50"/>
  <c r="T352" i="50"/>
  <c r="T353" i="50"/>
  <c r="T355" i="50"/>
  <c r="T357" i="50"/>
  <c r="T358" i="50"/>
  <c r="T363" i="50"/>
  <c r="T365" i="50"/>
  <c r="T366" i="50"/>
  <c r="T369" i="50"/>
  <c r="U348" i="50"/>
  <c r="U350" i="50"/>
  <c r="U351" i="50"/>
  <c r="U352" i="50"/>
  <c r="U353" i="50"/>
  <c r="U355" i="50"/>
  <c r="U357" i="50"/>
  <c r="U358" i="50"/>
  <c r="U361" i="50"/>
  <c r="U363" i="50"/>
  <c r="U365" i="50"/>
  <c r="U366" i="50"/>
  <c r="U369" i="50"/>
  <c r="V348" i="50"/>
  <c r="V350" i="50"/>
  <c r="V352" i="50"/>
  <c r="V353" i="50"/>
  <c r="V355" i="50"/>
  <c r="V357" i="50"/>
  <c r="V361" i="50"/>
  <c r="V363" i="50"/>
  <c r="V365" i="50"/>
  <c r="V369" i="50"/>
  <c r="W348" i="50"/>
  <c r="W350" i="50"/>
  <c r="W351" i="50"/>
  <c r="W352" i="50"/>
  <c r="W353" i="50"/>
  <c r="W355" i="50"/>
  <c r="W357" i="50"/>
  <c r="W358" i="50"/>
  <c r="W361" i="50"/>
  <c r="W362" i="50"/>
  <c r="W363" i="50"/>
  <c r="W365" i="50"/>
  <c r="W366" i="50"/>
  <c r="W369" i="50"/>
  <c r="X348" i="50"/>
  <c r="X350" i="50"/>
  <c r="X351" i="50"/>
  <c r="X352" i="50"/>
  <c r="X353" i="50"/>
  <c r="X355" i="50"/>
  <c r="X357" i="50"/>
  <c r="X358" i="50"/>
  <c r="X361" i="50"/>
  <c r="X362" i="50"/>
  <c r="X363" i="50"/>
  <c r="X365" i="50"/>
  <c r="X366" i="50"/>
  <c r="X369" i="50"/>
  <c r="Y348" i="50"/>
  <c r="Y350" i="50"/>
  <c r="Y351" i="50"/>
  <c r="Y369" i="50"/>
  <c r="Z348" i="50"/>
  <c r="Z350" i="50"/>
  <c r="Z351" i="50"/>
  <c r="Z352" i="50"/>
  <c r="Z353" i="50"/>
  <c r="Z355" i="50"/>
  <c r="Z357" i="50"/>
  <c r="Z358" i="50"/>
  <c r="Z361" i="50"/>
  <c r="Z362" i="50"/>
  <c r="Z363" i="50"/>
  <c r="Z365" i="50"/>
  <c r="Z366" i="50"/>
  <c r="Z369" i="50"/>
  <c r="AA348" i="50"/>
  <c r="AA350" i="50"/>
  <c r="AA351" i="50"/>
  <c r="AA352" i="50"/>
  <c r="AA353" i="50"/>
  <c r="AA355" i="50"/>
  <c r="AA357" i="50"/>
  <c r="AA358" i="50"/>
  <c r="AA361" i="50"/>
  <c r="AA362" i="50"/>
  <c r="AA363" i="50"/>
  <c r="AA365" i="50"/>
  <c r="AA366" i="50"/>
  <c r="AA369" i="50"/>
  <c r="AB348" i="50"/>
  <c r="AB350" i="50"/>
  <c r="AB351" i="50"/>
  <c r="AB369" i="50"/>
  <c r="Q370" i="50"/>
  <c r="R370" i="50"/>
  <c r="S370" i="50"/>
  <c r="T425" i="50"/>
  <c r="T370" i="50"/>
  <c r="U370" i="50"/>
  <c r="V370" i="50"/>
  <c r="W370" i="50"/>
  <c r="X370" i="50"/>
  <c r="Y370" i="50"/>
  <c r="Z370" i="50"/>
  <c r="AA370" i="50"/>
  <c r="AB370" i="50"/>
  <c r="Q371" i="50"/>
  <c r="R371" i="50"/>
  <c r="S371" i="50"/>
  <c r="T426" i="50"/>
  <c r="T371" i="50"/>
  <c r="U371" i="50"/>
  <c r="V371" i="50"/>
  <c r="W371" i="50"/>
  <c r="X371" i="50"/>
  <c r="Y371" i="50"/>
  <c r="Z371" i="50"/>
  <c r="AA371" i="50"/>
  <c r="AB371" i="50"/>
  <c r="P348" i="50"/>
  <c r="P350" i="50"/>
  <c r="P351" i="50"/>
  <c r="P352" i="50"/>
  <c r="P353" i="50"/>
  <c r="P355" i="50"/>
  <c r="P357" i="50"/>
  <c r="P358" i="50"/>
  <c r="P361" i="50"/>
  <c r="P362" i="50"/>
  <c r="P363" i="50"/>
  <c r="P365" i="50"/>
  <c r="P366" i="50"/>
  <c r="P369" i="50"/>
  <c r="P344" i="50"/>
  <c r="P345" i="50"/>
  <c r="P346" i="50"/>
  <c r="P347" i="50"/>
  <c r="P349" i="50"/>
  <c r="P354" i="50"/>
  <c r="P356" i="50"/>
  <c r="P359" i="50"/>
  <c r="P360" i="50"/>
  <c r="P364" i="50"/>
  <c r="P370" i="50"/>
  <c r="P371" i="50"/>
  <c r="P368" i="50"/>
  <c r="P318" i="50"/>
  <c r="P320" i="50"/>
  <c r="P321" i="50"/>
  <c r="P322" i="50"/>
  <c r="P323" i="50"/>
  <c r="P325" i="50"/>
  <c r="P328" i="50"/>
  <c r="P331" i="50"/>
  <c r="P332" i="50"/>
  <c r="P333" i="50"/>
  <c r="P335" i="50"/>
  <c r="P336" i="50"/>
  <c r="P339" i="50"/>
  <c r="P314" i="50"/>
  <c r="P315" i="50"/>
  <c r="P316" i="50"/>
  <c r="P317" i="50"/>
  <c r="P319" i="50"/>
  <c r="P324" i="50"/>
  <c r="P329" i="50"/>
  <c r="P330" i="50"/>
  <c r="P334" i="50"/>
  <c r="P340" i="50"/>
  <c r="P341" i="50"/>
  <c r="P338" i="50"/>
  <c r="P288" i="50"/>
  <c r="P290" i="50"/>
  <c r="P291" i="50"/>
  <c r="P292" i="50"/>
  <c r="P293" i="50"/>
  <c r="P295" i="50"/>
  <c r="P297" i="50"/>
  <c r="P298" i="50"/>
  <c r="P301" i="50"/>
  <c r="P302" i="50"/>
  <c r="P303" i="50"/>
  <c r="P305" i="50"/>
  <c r="P306" i="50"/>
  <c r="P309" i="50"/>
  <c r="P310" i="50"/>
  <c r="P311" i="50"/>
  <c r="J454" i="22"/>
  <c r="K454" i="22"/>
  <c r="L454" i="22"/>
  <c r="M454" i="22"/>
  <c r="N454" i="22"/>
  <c r="O454" i="22"/>
  <c r="P454" i="22"/>
  <c r="Q454" i="22"/>
  <c r="R454" i="22"/>
  <c r="S454" i="22"/>
  <c r="T454" i="22"/>
  <c r="U454" i="22"/>
  <c r="V454" i="22"/>
  <c r="W454" i="22"/>
  <c r="X454" i="22"/>
  <c r="Y454" i="22"/>
  <c r="Z454" i="22"/>
  <c r="AA454" i="22"/>
  <c r="AB454" i="22"/>
  <c r="AC454" i="22"/>
  <c r="AD454" i="22"/>
  <c r="AE454" i="22"/>
  <c r="AF454" i="22"/>
  <c r="AG454" i="22"/>
  <c r="AH454" i="22"/>
  <c r="AI454" i="22"/>
  <c r="AJ454" i="22"/>
  <c r="AK454" i="22"/>
  <c r="AL454" i="22"/>
  <c r="AM454" i="22"/>
  <c r="AN454" i="22"/>
  <c r="AO454" i="22"/>
  <c r="AP454" i="22"/>
  <c r="AQ454" i="22"/>
  <c r="AR454" i="22"/>
  <c r="AS454" i="22"/>
  <c r="AT454" i="22"/>
  <c r="AU454" i="22"/>
  <c r="AV454" i="22"/>
  <c r="AW454" i="22"/>
  <c r="AX454" i="22"/>
  <c r="AY454" i="22"/>
  <c r="AZ454" i="22"/>
  <c r="BA454" i="22"/>
  <c r="BB454" i="22"/>
  <c r="BC454" i="22"/>
  <c r="BD454" i="22"/>
  <c r="BE454" i="22"/>
  <c r="BF454" i="22"/>
  <c r="BG454" i="22"/>
  <c r="BH454" i="22"/>
  <c r="BI454" i="22"/>
  <c r="BJ454" i="22"/>
  <c r="BK454" i="22"/>
  <c r="BL454" i="22"/>
  <c r="BM454" i="22"/>
  <c r="BN454" i="22"/>
  <c r="BO454" i="22"/>
  <c r="BP454" i="22"/>
  <c r="BQ454" i="22"/>
  <c r="BR454" i="22"/>
  <c r="BS454" i="22"/>
  <c r="BT454" i="22"/>
  <c r="BU454" i="22"/>
  <c r="BV454" i="22"/>
  <c r="BW454" i="22"/>
  <c r="BX454" i="22"/>
  <c r="BY454" i="22"/>
  <c r="BZ454" i="22"/>
  <c r="CA454" i="22"/>
  <c r="CB454" i="22"/>
  <c r="CC454" i="22"/>
  <c r="J455" i="22"/>
  <c r="K455" i="22"/>
  <c r="L455" i="22"/>
  <c r="M455" i="22"/>
  <c r="N455" i="22"/>
  <c r="O455" i="22"/>
  <c r="P455" i="22"/>
  <c r="Q455" i="22"/>
  <c r="R455" i="22"/>
  <c r="S455" i="22"/>
  <c r="T455" i="22"/>
  <c r="U455" i="22"/>
  <c r="V455" i="22"/>
  <c r="W455" i="22"/>
  <c r="X455" i="22"/>
  <c r="Y455" i="22"/>
  <c r="Z455" i="22"/>
  <c r="AA455" i="22"/>
  <c r="AB455" i="22"/>
  <c r="AC455" i="22"/>
  <c r="AD455" i="22"/>
  <c r="AE455" i="22"/>
  <c r="AF455" i="22"/>
  <c r="AG455" i="22"/>
  <c r="AH455" i="22"/>
  <c r="AI455" i="22"/>
  <c r="AJ455" i="22"/>
  <c r="AK455" i="22"/>
  <c r="AL455" i="22"/>
  <c r="AM455" i="22"/>
  <c r="AN455" i="22"/>
  <c r="AO455" i="22"/>
  <c r="AP455" i="22"/>
  <c r="AQ455" i="22"/>
  <c r="AR455" i="22"/>
  <c r="AS455" i="22"/>
  <c r="AT455" i="22"/>
  <c r="AU455" i="22"/>
  <c r="AV455" i="22"/>
  <c r="AW455" i="22"/>
  <c r="AX455" i="22"/>
  <c r="AY455" i="22"/>
  <c r="AZ455" i="22"/>
  <c r="BA455" i="22"/>
  <c r="BB455" i="22"/>
  <c r="BC455" i="22"/>
  <c r="BD455" i="22"/>
  <c r="BE455" i="22"/>
  <c r="BF455" i="22"/>
  <c r="BG455" i="22"/>
  <c r="BH455" i="22"/>
  <c r="BI455" i="22"/>
  <c r="BJ455" i="22"/>
  <c r="BK455" i="22"/>
  <c r="BL455" i="22"/>
  <c r="BM455" i="22"/>
  <c r="BN455" i="22"/>
  <c r="BO455" i="22"/>
  <c r="BP455" i="22"/>
  <c r="BQ455" i="22"/>
  <c r="BR455" i="22"/>
  <c r="BS455" i="22"/>
  <c r="BT455" i="22"/>
  <c r="BU455" i="22"/>
  <c r="BV455" i="22"/>
  <c r="BW455" i="22"/>
  <c r="BX455" i="22"/>
  <c r="BY455" i="22"/>
  <c r="BZ455" i="22"/>
  <c r="CA455" i="22"/>
  <c r="CB455" i="22"/>
  <c r="CC455" i="22"/>
  <c r="B454" i="22"/>
  <c r="J456" i="22"/>
  <c r="K456" i="22"/>
  <c r="L456" i="22"/>
  <c r="M456" i="22"/>
  <c r="N456" i="22"/>
  <c r="O456" i="22"/>
  <c r="P456" i="22"/>
  <c r="Q456" i="22"/>
  <c r="R456" i="22"/>
  <c r="S456" i="22"/>
  <c r="T456" i="22"/>
  <c r="U456" i="22"/>
  <c r="V456" i="22"/>
  <c r="W456" i="22"/>
  <c r="X456" i="22"/>
  <c r="Y456" i="22"/>
  <c r="Z456" i="22"/>
  <c r="AA456" i="22"/>
  <c r="AB456" i="22"/>
  <c r="AC456" i="22"/>
  <c r="AD456" i="22"/>
  <c r="AE456" i="22"/>
  <c r="AF456" i="22"/>
  <c r="AG456" i="22"/>
  <c r="AH456" i="22"/>
  <c r="AI456" i="22"/>
  <c r="AJ456" i="22"/>
  <c r="AK456" i="22"/>
  <c r="AL456" i="22"/>
  <c r="AM456" i="22"/>
  <c r="AN456" i="22"/>
  <c r="AO456" i="22"/>
  <c r="AP456" i="22"/>
  <c r="AQ456" i="22"/>
  <c r="AR456" i="22"/>
  <c r="AS456" i="22"/>
  <c r="AT456" i="22"/>
  <c r="AU456" i="22"/>
  <c r="AV456" i="22"/>
  <c r="AW456" i="22"/>
  <c r="AX456" i="22"/>
  <c r="AY456" i="22"/>
  <c r="AZ456" i="22"/>
  <c r="BA456" i="22"/>
  <c r="BB456" i="22"/>
  <c r="BC456" i="22"/>
  <c r="BD456" i="22"/>
  <c r="BE456" i="22"/>
  <c r="BF456" i="22"/>
  <c r="BG456" i="22"/>
  <c r="BH456" i="22"/>
  <c r="BI456" i="22"/>
  <c r="BJ456" i="22"/>
  <c r="BK456" i="22"/>
  <c r="BL456" i="22"/>
  <c r="BM456" i="22"/>
  <c r="BN456" i="22"/>
  <c r="BO456" i="22"/>
  <c r="BP456" i="22"/>
  <c r="BQ456" i="22"/>
  <c r="BR456" i="22"/>
  <c r="BS456" i="22"/>
  <c r="BT456" i="22"/>
  <c r="BU456" i="22"/>
  <c r="BV456" i="22"/>
  <c r="BW456" i="22"/>
  <c r="BX456" i="22"/>
  <c r="BY456" i="22"/>
  <c r="BZ456" i="22"/>
  <c r="CA456" i="22"/>
  <c r="CB456" i="22"/>
  <c r="CC456" i="22"/>
  <c r="B455" i="22"/>
  <c r="J457" i="22"/>
  <c r="K457" i="22"/>
  <c r="L457" i="22"/>
  <c r="M457" i="22"/>
  <c r="N457" i="22"/>
  <c r="O457" i="22"/>
  <c r="P457" i="22"/>
  <c r="Q457" i="22"/>
  <c r="R457" i="22"/>
  <c r="S457" i="22"/>
  <c r="T457" i="22"/>
  <c r="U457" i="22"/>
  <c r="V457" i="22"/>
  <c r="W457" i="22"/>
  <c r="X457" i="22"/>
  <c r="Y457" i="22"/>
  <c r="Z457" i="22"/>
  <c r="AA457" i="22"/>
  <c r="AB457" i="22"/>
  <c r="AC457" i="22"/>
  <c r="AD457" i="22"/>
  <c r="AE457" i="22"/>
  <c r="AF457" i="22"/>
  <c r="AG457" i="22"/>
  <c r="AH457" i="22"/>
  <c r="AI457" i="22"/>
  <c r="AJ457" i="22"/>
  <c r="AK457" i="22"/>
  <c r="AL457" i="22"/>
  <c r="AM457" i="22"/>
  <c r="AN457" i="22"/>
  <c r="AO457" i="22"/>
  <c r="AP457" i="22"/>
  <c r="AQ457" i="22"/>
  <c r="AR457" i="22"/>
  <c r="AS457" i="22"/>
  <c r="AT457" i="22"/>
  <c r="AU457" i="22"/>
  <c r="AV457" i="22"/>
  <c r="AW457" i="22"/>
  <c r="AX457" i="22"/>
  <c r="AY457" i="22"/>
  <c r="AZ457" i="22"/>
  <c r="BA457" i="22"/>
  <c r="BB457" i="22"/>
  <c r="BC457" i="22"/>
  <c r="BD457" i="22"/>
  <c r="BE457" i="22"/>
  <c r="BF457" i="22"/>
  <c r="BG457" i="22"/>
  <c r="BH457" i="22"/>
  <c r="BI457" i="22"/>
  <c r="BJ457" i="22"/>
  <c r="BK457" i="22"/>
  <c r="BL457" i="22"/>
  <c r="BM457" i="22"/>
  <c r="BN457" i="22"/>
  <c r="BO457" i="22"/>
  <c r="BP457" i="22"/>
  <c r="BQ457" i="22"/>
  <c r="BR457" i="22"/>
  <c r="BS457" i="22"/>
  <c r="BT457" i="22"/>
  <c r="BU457" i="22"/>
  <c r="BV457" i="22"/>
  <c r="BW457" i="22"/>
  <c r="BX457" i="22"/>
  <c r="BY457" i="22"/>
  <c r="BZ457" i="22"/>
  <c r="CA457" i="22"/>
  <c r="CB457" i="22"/>
  <c r="CC457" i="22"/>
  <c r="E431" i="22"/>
  <c r="F431" i="22"/>
  <c r="G431" i="22"/>
  <c r="H431" i="22"/>
  <c r="I431" i="22"/>
  <c r="E432" i="22"/>
  <c r="F432" i="22"/>
  <c r="G432" i="22"/>
  <c r="H432" i="22"/>
  <c r="I432" i="22"/>
  <c r="E433" i="22"/>
  <c r="F433" i="22"/>
  <c r="G433" i="22"/>
  <c r="H433" i="22"/>
  <c r="I433" i="22"/>
  <c r="E434" i="22"/>
  <c r="F434" i="22"/>
  <c r="G434" i="22"/>
  <c r="H434" i="22"/>
  <c r="I434" i="22"/>
  <c r="E435" i="22"/>
  <c r="F435" i="22"/>
  <c r="G435" i="22"/>
  <c r="H435" i="22"/>
  <c r="I435" i="22"/>
  <c r="E436" i="22"/>
  <c r="F436" i="22"/>
  <c r="G436" i="22"/>
  <c r="H436" i="22"/>
  <c r="I436" i="22"/>
  <c r="E437" i="22"/>
  <c r="F437" i="22"/>
  <c r="G437" i="22"/>
  <c r="H437" i="22"/>
  <c r="I437" i="22"/>
  <c r="E438" i="22"/>
  <c r="F438" i="22"/>
  <c r="G438" i="22"/>
  <c r="H438" i="22"/>
  <c r="I438" i="22"/>
  <c r="E439" i="22"/>
  <c r="F439" i="22"/>
  <c r="G439" i="22"/>
  <c r="H439" i="22"/>
  <c r="I439" i="22"/>
  <c r="E440" i="22"/>
  <c r="F440" i="22"/>
  <c r="G440" i="22"/>
  <c r="H440" i="22"/>
  <c r="I440" i="22"/>
  <c r="E441" i="22"/>
  <c r="F441" i="22"/>
  <c r="G441" i="22"/>
  <c r="H441" i="22"/>
  <c r="I441" i="22"/>
  <c r="E442" i="22"/>
  <c r="F442" i="22"/>
  <c r="G442" i="22"/>
  <c r="H442" i="22"/>
  <c r="I442" i="22"/>
  <c r="E443" i="22"/>
  <c r="F443" i="22"/>
  <c r="G443" i="22"/>
  <c r="H443" i="22"/>
  <c r="I443" i="22"/>
  <c r="E444" i="22"/>
  <c r="F444" i="22"/>
  <c r="G444" i="22"/>
  <c r="H444" i="22"/>
  <c r="I444" i="22"/>
  <c r="E445" i="22"/>
  <c r="F445" i="22"/>
  <c r="G445" i="22"/>
  <c r="H445" i="22"/>
  <c r="I445" i="22"/>
  <c r="E446" i="22"/>
  <c r="F446" i="22"/>
  <c r="G446" i="22"/>
  <c r="H446" i="22"/>
  <c r="I446" i="22"/>
  <c r="E447" i="22"/>
  <c r="F447" i="22"/>
  <c r="G447" i="22"/>
  <c r="H447" i="22"/>
  <c r="I447" i="22"/>
  <c r="E448" i="22"/>
  <c r="F448" i="22"/>
  <c r="G448" i="22"/>
  <c r="H448" i="22"/>
  <c r="I448" i="22"/>
  <c r="E449" i="22"/>
  <c r="F449" i="22"/>
  <c r="G449" i="22"/>
  <c r="H449" i="22"/>
  <c r="I449" i="22"/>
  <c r="E450" i="22"/>
  <c r="F450" i="22"/>
  <c r="G450" i="22"/>
  <c r="H450" i="22"/>
  <c r="I450" i="22"/>
  <c r="E451" i="22"/>
  <c r="F451" i="22"/>
  <c r="G451" i="22"/>
  <c r="H451" i="22"/>
  <c r="I451" i="22"/>
  <c r="E452" i="22"/>
  <c r="F452" i="22"/>
  <c r="G452" i="22"/>
  <c r="H452" i="22"/>
  <c r="I452" i="22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G7" i="1"/>
  <c r="AH7" i="1"/>
  <c r="AI7" i="1"/>
  <c r="AJ7" i="1"/>
  <c r="AK7" i="1"/>
  <c r="AL7" i="1"/>
  <c r="AM7" i="1"/>
  <c r="AG8" i="1"/>
  <c r="AH8" i="1"/>
  <c r="AI8" i="1"/>
  <c r="AJ8" i="1"/>
  <c r="AK8" i="1"/>
  <c r="AL8" i="1"/>
  <c r="AM8" i="1"/>
  <c r="AG9" i="1"/>
  <c r="AH9" i="1"/>
  <c r="AI9" i="1"/>
  <c r="AJ9" i="1"/>
  <c r="AK9" i="1"/>
  <c r="AL9" i="1"/>
  <c r="AM9" i="1"/>
  <c r="AG10" i="1"/>
  <c r="AH10" i="1"/>
  <c r="AI10" i="1"/>
  <c r="AJ10" i="1"/>
  <c r="AK10" i="1"/>
  <c r="AL10" i="1"/>
  <c r="AM10" i="1"/>
  <c r="AG11" i="1"/>
  <c r="AH11" i="1"/>
  <c r="AI11" i="1"/>
  <c r="AJ11" i="1"/>
  <c r="AK11" i="1"/>
  <c r="AL11" i="1"/>
  <c r="AM11" i="1"/>
  <c r="AG12" i="1"/>
  <c r="AH12" i="1"/>
  <c r="AI12" i="1"/>
  <c r="AJ12" i="1"/>
  <c r="AK12" i="1"/>
  <c r="AL12" i="1"/>
  <c r="AM12" i="1"/>
  <c r="AG13" i="1"/>
  <c r="AH13" i="1"/>
  <c r="AI13" i="1"/>
  <c r="AJ13" i="1"/>
  <c r="AK13" i="1"/>
  <c r="AL13" i="1"/>
  <c r="AM13" i="1"/>
  <c r="AG14" i="1"/>
  <c r="AH14" i="1"/>
  <c r="AI14" i="1"/>
  <c r="AJ14" i="1"/>
  <c r="AK14" i="1"/>
  <c r="AL14" i="1"/>
  <c r="AM14" i="1"/>
  <c r="AG15" i="1"/>
  <c r="AH15" i="1"/>
  <c r="AI15" i="1"/>
  <c r="AJ15" i="1"/>
  <c r="AK15" i="1"/>
  <c r="AL15" i="1"/>
  <c r="AM15" i="1"/>
  <c r="AG16" i="1"/>
  <c r="AH16" i="1"/>
  <c r="AI16" i="1"/>
  <c r="AJ16" i="1"/>
  <c r="AK16" i="1"/>
  <c r="AL16" i="1"/>
  <c r="AM16" i="1"/>
  <c r="AG17" i="1"/>
  <c r="AH17" i="1"/>
  <c r="AI17" i="1"/>
  <c r="AJ17" i="1"/>
  <c r="AK17" i="1"/>
  <c r="AL17" i="1"/>
  <c r="AM17" i="1"/>
  <c r="AG18" i="1"/>
  <c r="AH18" i="1"/>
  <c r="AI18" i="1"/>
  <c r="AJ18" i="1"/>
  <c r="AK18" i="1"/>
  <c r="AL18" i="1"/>
  <c r="AM18" i="1"/>
  <c r="AG20" i="1"/>
  <c r="AH20" i="1"/>
  <c r="AI20" i="1"/>
  <c r="AJ20" i="1"/>
  <c r="AK20" i="1"/>
  <c r="AL20" i="1"/>
  <c r="AM20" i="1"/>
  <c r="AG21" i="1"/>
  <c r="AH21" i="1"/>
  <c r="AI21" i="1"/>
  <c r="AJ21" i="1"/>
  <c r="AK21" i="1"/>
  <c r="AL21" i="1"/>
  <c r="AM21" i="1"/>
  <c r="AG22" i="1"/>
  <c r="AH22" i="1"/>
  <c r="AI22" i="1"/>
  <c r="AJ22" i="1"/>
  <c r="AK22" i="1"/>
  <c r="AL22" i="1"/>
  <c r="AM22" i="1"/>
  <c r="AG23" i="1"/>
  <c r="AH23" i="1"/>
  <c r="AI23" i="1"/>
  <c r="AJ23" i="1"/>
  <c r="AK23" i="1"/>
  <c r="AL23" i="1"/>
  <c r="AM23" i="1"/>
  <c r="AG24" i="1"/>
  <c r="AH24" i="1"/>
  <c r="AI24" i="1"/>
  <c r="AJ24" i="1"/>
  <c r="AK24" i="1"/>
  <c r="AL24" i="1"/>
  <c r="AM24" i="1"/>
  <c r="AG25" i="1"/>
  <c r="AH25" i="1"/>
  <c r="AI25" i="1"/>
  <c r="AJ25" i="1"/>
  <c r="AK25" i="1"/>
  <c r="AL25" i="1"/>
  <c r="AM25" i="1"/>
  <c r="AG26" i="1"/>
  <c r="AH26" i="1"/>
  <c r="AI26" i="1"/>
  <c r="AJ26" i="1"/>
  <c r="AK26" i="1"/>
  <c r="AL26" i="1"/>
  <c r="AM26" i="1"/>
  <c r="AG27" i="1"/>
  <c r="AH27" i="1"/>
  <c r="AI27" i="1"/>
  <c r="AJ27" i="1"/>
  <c r="AK27" i="1"/>
  <c r="AL27" i="1"/>
  <c r="AM27" i="1"/>
  <c r="AG28" i="1"/>
  <c r="AH28" i="1"/>
  <c r="AI28" i="1"/>
  <c r="AJ28" i="1"/>
  <c r="AK28" i="1"/>
  <c r="AL28" i="1"/>
  <c r="AM28" i="1"/>
  <c r="AG29" i="1"/>
  <c r="AH29" i="1"/>
  <c r="AI29" i="1"/>
  <c r="AJ29" i="1"/>
  <c r="AK29" i="1"/>
  <c r="AL29" i="1"/>
  <c r="AM29" i="1"/>
  <c r="CC279" i="50"/>
  <c r="CB279" i="50"/>
  <c r="CA279" i="50"/>
  <c r="BZ279" i="50"/>
  <c r="BY279" i="50"/>
  <c r="BX279" i="50"/>
  <c r="BW279" i="50"/>
  <c r="BV279" i="50"/>
  <c r="BU279" i="50"/>
  <c r="BT279" i="50"/>
  <c r="BS279" i="50"/>
  <c r="BR279" i="50"/>
  <c r="BQ279" i="50"/>
  <c r="BP279" i="50"/>
  <c r="BO279" i="50"/>
  <c r="BN279" i="50"/>
  <c r="BM279" i="50"/>
  <c r="BL279" i="50"/>
  <c r="BK279" i="50"/>
  <c r="BJ279" i="50"/>
  <c r="BI279" i="50"/>
  <c r="BH279" i="50"/>
  <c r="BG279" i="50"/>
  <c r="BF279" i="50"/>
  <c r="BE279" i="50"/>
  <c r="BD279" i="50"/>
  <c r="BC279" i="50"/>
  <c r="BB279" i="50"/>
  <c r="BA279" i="50"/>
  <c r="AZ279" i="50"/>
  <c r="AY279" i="50"/>
  <c r="AX279" i="50"/>
  <c r="AW279" i="50"/>
  <c r="AV279" i="50"/>
  <c r="AU279" i="50"/>
  <c r="AT279" i="50"/>
  <c r="AS279" i="50"/>
  <c r="AR279" i="50"/>
  <c r="AQ279" i="50"/>
  <c r="AP279" i="50"/>
  <c r="AO279" i="50"/>
  <c r="AN279" i="50"/>
  <c r="AM279" i="50"/>
  <c r="AL279" i="50"/>
  <c r="AK279" i="50"/>
  <c r="AJ279" i="50"/>
  <c r="AI279" i="50"/>
  <c r="AH279" i="50"/>
  <c r="AG279" i="50"/>
  <c r="AF279" i="50"/>
  <c r="AE279" i="50"/>
  <c r="AD279" i="50"/>
  <c r="AC279" i="50"/>
  <c r="AB279" i="50"/>
  <c r="AA279" i="50"/>
  <c r="Z279" i="50"/>
  <c r="Y279" i="50"/>
  <c r="X279" i="50"/>
  <c r="W279" i="50"/>
  <c r="V279" i="50"/>
  <c r="U279" i="50"/>
  <c r="T279" i="50"/>
  <c r="S279" i="50"/>
  <c r="R279" i="50"/>
  <c r="Q279" i="50"/>
  <c r="P279" i="50"/>
  <c r="O279" i="50"/>
  <c r="N279" i="50"/>
  <c r="M279" i="50"/>
  <c r="L279" i="50"/>
  <c r="K279" i="50"/>
  <c r="J279" i="50"/>
  <c r="CC278" i="50"/>
  <c r="CB278" i="50"/>
  <c r="CA278" i="50"/>
  <c r="BZ278" i="50"/>
  <c r="BY278" i="50"/>
  <c r="BX278" i="50"/>
  <c r="BW278" i="50"/>
  <c r="BV278" i="50"/>
  <c r="BU278" i="50"/>
  <c r="BT278" i="50"/>
  <c r="BS278" i="50"/>
  <c r="BR278" i="50"/>
  <c r="BQ278" i="50"/>
  <c r="BP278" i="50"/>
  <c r="BO278" i="50"/>
  <c r="BN278" i="50"/>
  <c r="BM278" i="50"/>
  <c r="BL278" i="50"/>
  <c r="BK278" i="50"/>
  <c r="BJ278" i="50"/>
  <c r="BI278" i="50"/>
  <c r="BH278" i="50"/>
  <c r="BG278" i="50"/>
  <c r="BF278" i="50"/>
  <c r="BE278" i="50"/>
  <c r="BD278" i="50"/>
  <c r="BC278" i="50"/>
  <c r="BB278" i="50"/>
  <c r="BA278" i="50"/>
  <c r="AZ278" i="50"/>
  <c r="AY278" i="50"/>
  <c r="AX278" i="50"/>
  <c r="AW278" i="50"/>
  <c r="AV278" i="50"/>
  <c r="AU278" i="50"/>
  <c r="AT278" i="50"/>
  <c r="AS278" i="50"/>
  <c r="AR278" i="50"/>
  <c r="AQ278" i="50"/>
  <c r="AP278" i="50"/>
  <c r="AO278" i="50"/>
  <c r="AN278" i="50"/>
  <c r="AM278" i="50"/>
  <c r="AL278" i="50"/>
  <c r="AK278" i="50"/>
  <c r="AJ278" i="50"/>
  <c r="AI278" i="50"/>
  <c r="AH278" i="50"/>
  <c r="AG278" i="50"/>
  <c r="AF278" i="50"/>
  <c r="AE278" i="50"/>
  <c r="AD278" i="50"/>
  <c r="AC278" i="50"/>
  <c r="AB278" i="50"/>
  <c r="AA278" i="50"/>
  <c r="Z278" i="50"/>
  <c r="Y278" i="50"/>
  <c r="X278" i="50"/>
  <c r="W278" i="50"/>
  <c r="V278" i="50"/>
  <c r="U278" i="50"/>
  <c r="T278" i="50"/>
  <c r="S278" i="50"/>
  <c r="R278" i="50"/>
  <c r="Q278" i="50"/>
  <c r="P278" i="50"/>
  <c r="O278" i="50"/>
  <c r="N278" i="50"/>
  <c r="M278" i="50"/>
  <c r="L278" i="50"/>
  <c r="K278" i="50"/>
  <c r="J278" i="50"/>
  <c r="CC277" i="50"/>
  <c r="CB277" i="50"/>
  <c r="CA277" i="50"/>
  <c r="BZ277" i="50"/>
  <c r="BY277" i="50"/>
  <c r="BX277" i="50"/>
  <c r="BW277" i="50"/>
  <c r="BV277" i="50"/>
  <c r="BU277" i="50"/>
  <c r="BT277" i="50"/>
  <c r="BS277" i="50"/>
  <c r="BR277" i="50"/>
  <c r="BQ277" i="50"/>
  <c r="BP277" i="50"/>
  <c r="BO277" i="50"/>
  <c r="BN277" i="50"/>
  <c r="BM277" i="50"/>
  <c r="BL277" i="50"/>
  <c r="BK277" i="50"/>
  <c r="BJ277" i="50"/>
  <c r="BI277" i="50"/>
  <c r="BH277" i="50"/>
  <c r="BG277" i="50"/>
  <c r="BF277" i="50"/>
  <c r="BE277" i="50"/>
  <c r="BD277" i="50"/>
  <c r="BC277" i="50"/>
  <c r="BB277" i="50"/>
  <c r="BA277" i="50"/>
  <c r="AZ277" i="50"/>
  <c r="AY277" i="50"/>
  <c r="AX277" i="50"/>
  <c r="AW277" i="50"/>
  <c r="AV277" i="50"/>
  <c r="AU277" i="50"/>
  <c r="AT277" i="50"/>
  <c r="AS277" i="50"/>
  <c r="AR277" i="50"/>
  <c r="AQ277" i="50"/>
  <c r="AP277" i="50"/>
  <c r="AO277" i="50"/>
  <c r="AN277" i="50"/>
  <c r="AM277" i="50"/>
  <c r="AL277" i="50"/>
  <c r="AK277" i="50"/>
  <c r="AJ277" i="50"/>
  <c r="AI277" i="50"/>
  <c r="AH277" i="50"/>
  <c r="AG277" i="50"/>
  <c r="AF277" i="50"/>
  <c r="AE277" i="50"/>
  <c r="AD277" i="50"/>
  <c r="AC277" i="50"/>
  <c r="AB277" i="50"/>
  <c r="AA277" i="50"/>
  <c r="Z277" i="50"/>
  <c r="Y277" i="50"/>
  <c r="X277" i="50"/>
  <c r="W277" i="50"/>
  <c r="V277" i="50"/>
  <c r="U277" i="50"/>
  <c r="T277" i="50"/>
  <c r="S277" i="50"/>
  <c r="R277" i="50"/>
  <c r="Q277" i="50"/>
  <c r="P277" i="50"/>
  <c r="O277" i="50"/>
  <c r="N277" i="50"/>
  <c r="M277" i="50"/>
  <c r="L277" i="50"/>
  <c r="K277" i="50"/>
  <c r="J277" i="50"/>
  <c r="CC276" i="50"/>
  <c r="CB276" i="50"/>
  <c r="CA276" i="50"/>
  <c r="BZ276" i="50"/>
  <c r="BY276" i="50"/>
  <c r="BX276" i="50"/>
  <c r="BW276" i="50"/>
  <c r="BV276" i="50"/>
  <c r="BU276" i="50"/>
  <c r="BT276" i="50"/>
  <c r="BS276" i="50"/>
  <c r="BR276" i="50"/>
  <c r="BQ276" i="50"/>
  <c r="BP276" i="50"/>
  <c r="BO276" i="50"/>
  <c r="BN276" i="50"/>
  <c r="BM276" i="50"/>
  <c r="BL276" i="50"/>
  <c r="BK276" i="50"/>
  <c r="BJ276" i="50"/>
  <c r="BI276" i="50"/>
  <c r="BH276" i="50"/>
  <c r="BG276" i="50"/>
  <c r="BF276" i="50"/>
  <c r="BE276" i="50"/>
  <c r="BD276" i="50"/>
  <c r="BC276" i="50"/>
  <c r="BB276" i="50"/>
  <c r="BA276" i="50"/>
  <c r="AZ276" i="50"/>
  <c r="AY276" i="50"/>
  <c r="AX276" i="50"/>
  <c r="AW276" i="50"/>
  <c r="AV276" i="50"/>
  <c r="AU276" i="50"/>
  <c r="AT276" i="50"/>
  <c r="AS276" i="50"/>
  <c r="AR276" i="50"/>
  <c r="AQ276" i="50"/>
  <c r="AP276" i="50"/>
  <c r="AO276" i="50"/>
  <c r="AN276" i="50"/>
  <c r="AM276" i="50"/>
  <c r="AL276" i="50"/>
  <c r="AK276" i="50"/>
  <c r="AJ276" i="50"/>
  <c r="AI276" i="50"/>
  <c r="AH276" i="50"/>
  <c r="AG276" i="50"/>
  <c r="AF276" i="50"/>
  <c r="AE276" i="50"/>
  <c r="AD276" i="50"/>
  <c r="AC276" i="50"/>
  <c r="AB276" i="50"/>
  <c r="AA276" i="50"/>
  <c r="Z276" i="50"/>
  <c r="Y276" i="50"/>
  <c r="X276" i="50"/>
  <c r="W276" i="50"/>
  <c r="V276" i="50"/>
  <c r="U276" i="50"/>
  <c r="T276" i="50"/>
  <c r="S276" i="50"/>
  <c r="R276" i="50"/>
  <c r="Q276" i="50"/>
  <c r="P276" i="50"/>
  <c r="O276" i="50"/>
  <c r="N276" i="50"/>
  <c r="M276" i="50"/>
  <c r="L276" i="50"/>
  <c r="K276" i="50"/>
  <c r="J276" i="50"/>
  <c r="I274" i="50"/>
  <c r="H274" i="50"/>
  <c r="G274" i="50"/>
  <c r="F274" i="50"/>
  <c r="E274" i="50"/>
  <c r="I273" i="50"/>
  <c r="H273" i="50"/>
  <c r="G273" i="50"/>
  <c r="F273" i="50"/>
  <c r="E273" i="50"/>
  <c r="I272" i="50"/>
  <c r="H272" i="50"/>
  <c r="G272" i="50"/>
  <c r="F272" i="50"/>
  <c r="E272" i="50"/>
  <c r="I271" i="50"/>
  <c r="H271" i="50"/>
  <c r="G271" i="50"/>
  <c r="F271" i="50"/>
  <c r="E271" i="50"/>
  <c r="I270" i="50"/>
  <c r="H270" i="50"/>
  <c r="G270" i="50"/>
  <c r="F270" i="50"/>
  <c r="E270" i="50"/>
  <c r="I269" i="50"/>
  <c r="H269" i="50"/>
  <c r="G269" i="50"/>
  <c r="F269" i="50"/>
  <c r="E269" i="50"/>
  <c r="I268" i="50"/>
  <c r="H268" i="50"/>
  <c r="G268" i="50"/>
  <c r="F268" i="50"/>
  <c r="E268" i="50"/>
  <c r="I267" i="50"/>
  <c r="H267" i="50"/>
  <c r="G267" i="50"/>
  <c r="F267" i="50"/>
  <c r="E267" i="50"/>
  <c r="I266" i="50"/>
  <c r="H266" i="50"/>
  <c r="G266" i="50"/>
  <c r="F266" i="50"/>
  <c r="E266" i="50"/>
  <c r="I265" i="50"/>
  <c r="H265" i="50"/>
  <c r="G265" i="50"/>
  <c r="F265" i="50"/>
  <c r="E265" i="50"/>
  <c r="I264" i="50"/>
  <c r="H264" i="50"/>
  <c r="G264" i="50"/>
  <c r="F264" i="50"/>
  <c r="E264" i="50"/>
  <c r="I263" i="50"/>
  <c r="H263" i="50"/>
  <c r="G263" i="50"/>
  <c r="F263" i="50"/>
  <c r="E263" i="50"/>
  <c r="I262" i="50"/>
  <c r="H262" i="50"/>
  <c r="G262" i="50"/>
  <c r="F262" i="50"/>
  <c r="E262" i="50"/>
  <c r="I261" i="50"/>
  <c r="H261" i="50"/>
  <c r="G261" i="50"/>
  <c r="F261" i="50"/>
  <c r="E261" i="50"/>
  <c r="I260" i="50"/>
  <c r="H260" i="50"/>
  <c r="G260" i="50"/>
  <c r="F260" i="50"/>
  <c r="E260" i="50"/>
  <c r="I259" i="50"/>
  <c r="H259" i="50"/>
  <c r="G259" i="50"/>
  <c r="F259" i="50"/>
  <c r="E259" i="50"/>
  <c r="I258" i="50"/>
  <c r="H258" i="50"/>
  <c r="G258" i="50"/>
  <c r="F258" i="50"/>
  <c r="E258" i="50"/>
  <c r="I257" i="50"/>
  <c r="H257" i="50"/>
  <c r="G257" i="50"/>
  <c r="F257" i="50"/>
  <c r="E257" i="50"/>
  <c r="I256" i="50"/>
  <c r="I279" i="50"/>
  <c r="H256" i="50"/>
  <c r="H279" i="50"/>
  <c r="G256" i="50"/>
  <c r="G279" i="50"/>
  <c r="F256" i="50"/>
  <c r="F279" i="50"/>
  <c r="E256" i="50"/>
  <c r="E279" i="50"/>
  <c r="I255" i="50"/>
  <c r="H255" i="50"/>
  <c r="G255" i="50"/>
  <c r="F255" i="50"/>
  <c r="E255" i="50"/>
  <c r="I254" i="50"/>
  <c r="H254" i="50"/>
  <c r="G254" i="50"/>
  <c r="F254" i="50"/>
  <c r="E254" i="50"/>
  <c r="I253" i="50"/>
  <c r="H253" i="50"/>
  <c r="G253" i="50"/>
  <c r="F253" i="50"/>
  <c r="E253" i="50"/>
  <c r="I252" i="50"/>
  <c r="I278" i="50"/>
  <c r="H252" i="50"/>
  <c r="H278" i="50"/>
  <c r="G252" i="50"/>
  <c r="G278" i="50"/>
  <c r="F252" i="50"/>
  <c r="F278" i="50"/>
  <c r="E252" i="50"/>
  <c r="E278" i="50"/>
  <c r="CD249" i="50"/>
  <c r="CC249" i="50"/>
  <c r="CB249" i="50"/>
  <c r="CA249" i="50"/>
  <c r="BZ249" i="50"/>
  <c r="BY249" i="50"/>
  <c r="BX249" i="50"/>
  <c r="BW249" i="50"/>
  <c r="BV249" i="50"/>
  <c r="BU249" i="50"/>
  <c r="BT249" i="50"/>
  <c r="BS249" i="50"/>
  <c r="BR249" i="50"/>
  <c r="BQ249" i="50"/>
  <c r="BP249" i="50"/>
  <c r="BO249" i="50"/>
  <c r="BN249" i="50"/>
  <c r="BM249" i="50"/>
  <c r="BL249" i="50"/>
  <c r="BK249" i="50"/>
  <c r="BJ249" i="50"/>
  <c r="BI249" i="50"/>
  <c r="BH249" i="50"/>
  <c r="BG249" i="50"/>
  <c r="BF249" i="50"/>
  <c r="BE249" i="50"/>
  <c r="BD249" i="50"/>
  <c r="BC249" i="50"/>
  <c r="BB249" i="50"/>
  <c r="BA249" i="50"/>
  <c r="AZ249" i="50"/>
  <c r="AY249" i="50"/>
  <c r="AX249" i="50"/>
  <c r="AW249" i="50"/>
  <c r="AV249" i="50"/>
  <c r="AU249" i="50"/>
  <c r="AT249" i="50"/>
  <c r="AS249" i="50"/>
  <c r="AR249" i="50"/>
  <c r="AQ249" i="50"/>
  <c r="AP249" i="50"/>
  <c r="AO249" i="50"/>
  <c r="AN249" i="50"/>
  <c r="AM249" i="50"/>
  <c r="AL249" i="50"/>
  <c r="AK249" i="50"/>
  <c r="AJ249" i="50"/>
  <c r="AI249" i="50"/>
  <c r="AH249" i="50"/>
  <c r="AG249" i="50"/>
  <c r="AF249" i="50"/>
  <c r="AE249" i="50"/>
  <c r="AD249" i="50"/>
  <c r="AC249" i="50"/>
  <c r="AB249" i="50"/>
  <c r="AA249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M249" i="50"/>
  <c r="L249" i="50"/>
  <c r="K249" i="50"/>
  <c r="J249" i="50"/>
  <c r="CD248" i="50"/>
  <c r="CC248" i="50"/>
  <c r="CB248" i="50"/>
  <c r="CA248" i="50"/>
  <c r="BZ248" i="50"/>
  <c r="BY248" i="50"/>
  <c r="BX248" i="50"/>
  <c r="BW248" i="50"/>
  <c r="BV248" i="50"/>
  <c r="BU248" i="50"/>
  <c r="BT248" i="50"/>
  <c r="BS248" i="50"/>
  <c r="BR248" i="50"/>
  <c r="BQ248" i="50"/>
  <c r="BP248" i="50"/>
  <c r="BO248" i="50"/>
  <c r="BN248" i="50"/>
  <c r="BM248" i="50"/>
  <c r="BL248" i="50"/>
  <c r="BK248" i="50"/>
  <c r="BJ248" i="50"/>
  <c r="BI248" i="50"/>
  <c r="BH248" i="50"/>
  <c r="BG248" i="50"/>
  <c r="BF248" i="50"/>
  <c r="BE248" i="50"/>
  <c r="BD248" i="50"/>
  <c r="BC248" i="50"/>
  <c r="BB248" i="50"/>
  <c r="BA248" i="50"/>
  <c r="AZ248" i="50"/>
  <c r="AY248" i="50"/>
  <c r="AX248" i="50"/>
  <c r="AW248" i="50"/>
  <c r="AV248" i="50"/>
  <c r="AU248" i="50"/>
  <c r="AT248" i="50"/>
  <c r="AS248" i="50"/>
  <c r="AR248" i="50"/>
  <c r="AQ248" i="50"/>
  <c r="AP248" i="50"/>
  <c r="AO248" i="50"/>
  <c r="AN248" i="50"/>
  <c r="AM248" i="50"/>
  <c r="AL248" i="50"/>
  <c r="AK248" i="50"/>
  <c r="AJ248" i="50"/>
  <c r="AI248" i="50"/>
  <c r="AH248" i="50"/>
  <c r="AG248" i="50"/>
  <c r="AF248" i="50"/>
  <c r="AE248" i="50"/>
  <c r="AD248" i="50"/>
  <c r="AC248" i="50"/>
  <c r="AB248" i="50"/>
  <c r="AA248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M248" i="50"/>
  <c r="L248" i="50"/>
  <c r="K248" i="50"/>
  <c r="J248" i="50"/>
  <c r="CD247" i="50"/>
  <c r="CC247" i="50"/>
  <c r="CB247" i="50"/>
  <c r="CA247" i="50"/>
  <c r="BZ247" i="50"/>
  <c r="BY247" i="50"/>
  <c r="BX247" i="50"/>
  <c r="BW247" i="50"/>
  <c r="BV247" i="50"/>
  <c r="BU247" i="50"/>
  <c r="BT247" i="50"/>
  <c r="BS247" i="50"/>
  <c r="BR247" i="50"/>
  <c r="BQ247" i="50"/>
  <c r="BP247" i="50"/>
  <c r="BO247" i="50"/>
  <c r="BN247" i="50"/>
  <c r="BM247" i="50"/>
  <c r="BL247" i="50"/>
  <c r="BK247" i="50"/>
  <c r="BJ247" i="50"/>
  <c r="BI247" i="50"/>
  <c r="BH247" i="50"/>
  <c r="BG247" i="50"/>
  <c r="BF247" i="50"/>
  <c r="BE247" i="50"/>
  <c r="BD247" i="50"/>
  <c r="BC247" i="50"/>
  <c r="BB247" i="50"/>
  <c r="BA247" i="50"/>
  <c r="AZ247" i="50"/>
  <c r="AY247" i="50"/>
  <c r="AX247" i="50"/>
  <c r="AW247" i="50"/>
  <c r="AV247" i="50"/>
  <c r="AU247" i="50"/>
  <c r="AT247" i="50"/>
  <c r="AS247" i="50"/>
  <c r="AR247" i="50"/>
  <c r="AQ247" i="50"/>
  <c r="AP247" i="50"/>
  <c r="AO247" i="50"/>
  <c r="AN247" i="50"/>
  <c r="AM247" i="50"/>
  <c r="AL247" i="50"/>
  <c r="AK247" i="50"/>
  <c r="AJ247" i="50"/>
  <c r="AI247" i="50"/>
  <c r="AH247" i="50"/>
  <c r="AG247" i="50"/>
  <c r="AF247" i="50"/>
  <c r="AE247" i="50"/>
  <c r="AD247" i="50"/>
  <c r="AC247" i="50"/>
  <c r="AB247" i="50"/>
  <c r="AA247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M247" i="50"/>
  <c r="L247" i="50"/>
  <c r="K247" i="50"/>
  <c r="J247" i="50"/>
  <c r="CD246" i="50"/>
  <c r="CC246" i="50"/>
  <c r="CB246" i="50"/>
  <c r="CA246" i="50"/>
  <c r="BZ246" i="50"/>
  <c r="BY246" i="50"/>
  <c r="BX246" i="50"/>
  <c r="BW246" i="50"/>
  <c r="BV246" i="50"/>
  <c r="BU246" i="50"/>
  <c r="BT246" i="50"/>
  <c r="BS246" i="50"/>
  <c r="BR246" i="50"/>
  <c r="BQ246" i="50"/>
  <c r="BP246" i="50"/>
  <c r="BO246" i="50"/>
  <c r="BN246" i="50"/>
  <c r="BM246" i="50"/>
  <c r="BL246" i="50"/>
  <c r="BK246" i="50"/>
  <c r="BJ246" i="50"/>
  <c r="BI246" i="50"/>
  <c r="BH246" i="50"/>
  <c r="BG246" i="50"/>
  <c r="BF246" i="50"/>
  <c r="BE246" i="50"/>
  <c r="BD246" i="50"/>
  <c r="BC246" i="50"/>
  <c r="BB246" i="50"/>
  <c r="BA246" i="50"/>
  <c r="AZ246" i="50"/>
  <c r="AY246" i="50"/>
  <c r="AX246" i="50"/>
  <c r="AW246" i="50"/>
  <c r="AV246" i="50"/>
  <c r="AU246" i="50"/>
  <c r="AT246" i="50"/>
  <c r="AS246" i="50"/>
  <c r="AR246" i="50"/>
  <c r="AQ246" i="50"/>
  <c r="AP246" i="50"/>
  <c r="AO246" i="50"/>
  <c r="AN246" i="50"/>
  <c r="AM246" i="50"/>
  <c r="AL246" i="50"/>
  <c r="AK246" i="50"/>
  <c r="AJ246" i="50"/>
  <c r="AI246" i="50"/>
  <c r="AH246" i="50"/>
  <c r="AG246" i="50"/>
  <c r="AF246" i="50"/>
  <c r="AE246" i="50"/>
  <c r="AD246" i="50"/>
  <c r="AC246" i="50"/>
  <c r="AB246" i="50"/>
  <c r="AA246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M246" i="50"/>
  <c r="L246" i="50"/>
  <c r="K246" i="50"/>
  <c r="J246" i="50"/>
  <c r="I244" i="50"/>
  <c r="H244" i="50"/>
  <c r="G244" i="50"/>
  <c r="F244" i="50"/>
  <c r="E244" i="50"/>
  <c r="I243" i="50"/>
  <c r="H243" i="50"/>
  <c r="G243" i="50"/>
  <c r="F243" i="50"/>
  <c r="E243" i="50"/>
  <c r="I242" i="50"/>
  <c r="H242" i="50"/>
  <c r="G242" i="50"/>
  <c r="F242" i="50"/>
  <c r="E242" i="50"/>
  <c r="I241" i="50"/>
  <c r="H241" i="50"/>
  <c r="G241" i="50"/>
  <c r="F241" i="50"/>
  <c r="E241" i="50"/>
  <c r="I240" i="50"/>
  <c r="H240" i="50"/>
  <c r="G240" i="50"/>
  <c r="F240" i="50"/>
  <c r="E240" i="50"/>
  <c r="I239" i="50"/>
  <c r="H239" i="50"/>
  <c r="G239" i="50"/>
  <c r="F239" i="50"/>
  <c r="E239" i="50"/>
  <c r="I238" i="50"/>
  <c r="H238" i="50"/>
  <c r="G238" i="50"/>
  <c r="F238" i="50"/>
  <c r="E238" i="50"/>
  <c r="I237" i="50"/>
  <c r="H237" i="50"/>
  <c r="G237" i="50"/>
  <c r="F237" i="50"/>
  <c r="E237" i="50"/>
  <c r="I236" i="50"/>
  <c r="H236" i="50"/>
  <c r="G236" i="50"/>
  <c r="F236" i="50"/>
  <c r="E236" i="50"/>
  <c r="I235" i="50"/>
  <c r="H235" i="50"/>
  <c r="G235" i="50"/>
  <c r="F235" i="50"/>
  <c r="E235" i="50"/>
  <c r="I234" i="50"/>
  <c r="H234" i="50"/>
  <c r="G234" i="50"/>
  <c r="F234" i="50"/>
  <c r="E234" i="50"/>
  <c r="I233" i="50"/>
  <c r="H233" i="50"/>
  <c r="G233" i="50"/>
  <c r="F233" i="50"/>
  <c r="E233" i="50"/>
  <c r="I232" i="50"/>
  <c r="H232" i="50"/>
  <c r="G232" i="50"/>
  <c r="F232" i="50"/>
  <c r="E232" i="50"/>
  <c r="I231" i="50"/>
  <c r="H231" i="50"/>
  <c r="G231" i="50"/>
  <c r="F231" i="50"/>
  <c r="E231" i="50"/>
  <c r="I230" i="50"/>
  <c r="H230" i="50"/>
  <c r="G230" i="50"/>
  <c r="F230" i="50"/>
  <c r="E230" i="50"/>
  <c r="I229" i="50"/>
  <c r="H229" i="50"/>
  <c r="G229" i="50"/>
  <c r="F229" i="50"/>
  <c r="E229" i="50"/>
  <c r="I228" i="50"/>
  <c r="H228" i="50"/>
  <c r="G228" i="50"/>
  <c r="F228" i="50"/>
  <c r="E228" i="50"/>
  <c r="I227" i="50"/>
  <c r="H227" i="50"/>
  <c r="G227" i="50"/>
  <c r="F227" i="50"/>
  <c r="E227" i="50"/>
  <c r="I226" i="50"/>
  <c r="I249" i="50"/>
  <c r="H226" i="50"/>
  <c r="H249" i="50"/>
  <c r="G226" i="50"/>
  <c r="G249" i="50"/>
  <c r="F226" i="50"/>
  <c r="F249" i="50"/>
  <c r="E226" i="50"/>
  <c r="E249" i="50"/>
  <c r="I225" i="50"/>
  <c r="H225" i="50"/>
  <c r="G225" i="50"/>
  <c r="F225" i="50"/>
  <c r="E225" i="50"/>
  <c r="I224" i="50"/>
  <c r="H224" i="50"/>
  <c r="G224" i="50"/>
  <c r="F224" i="50"/>
  <c r="E224" i="50"/>
  <c r="I223" i="50"/>
  <c r="H223" i="50"/>
  <c r="G223" i="50"/>
  <c r="F223" i="50"/>
  <c r="E223" i="50"/>
  <c r="I222" i="50"/>
  <c r="I248" i="50"/>
  <c r="H222" i="50"/>
  <c r="H248" i="50"/>
  <c r="G222" i="50"/>
  <c r="G248" i="50"/>
  <c r="F222" i="50"/>
  <c r="F248" i="50"/>
  <c r="E222" i="50"/>
  <c r="E248" i="50"/>
  <c r="B217" i="50"/>
  <c r="CC219" i="50"/>
  <c r="CB219" i="50"/>
  <c r="CA219" i="50"/>
  <c r="BZ219" i="50"/>
  <c r="BY219" i="50"/>
  <c r="BX219" i="50"/>
  <c r="BW219" i="50"/>
  <c r="BV219" i="50"/>
  <c r="BU219" i="50"/>
  <c r="BT219" i="50"/>
  <c r="BS219" i="50"/>
  <c r="BR219" i="50"/>
  <c r="BQ219" i="50"/>
  <c r="BP219" i="50"/>
  <c r="BO219" i="50"/>
  <c r="BN219" i="50"/>
  <c r="BM219" i="50"/>
  <c r="BL219" i="50"/>
  <c r="BK219" i="50"/>
  <c r="BJ219" i="50"/>
  <c r="BI219" i="50"/>
  <c r="BH219" i="50"/>
  <c r="BG219" i="50"/>
  <c r="BF219" i="50"/>
  <c r="BE219" i="50"/>
  <c r="BD219" i="50"/>
  <c r="BC219" i="50"/>
  <c r="BB219" i="50"/>
  <c r="BA219" i="50"/>
  <c r="AZ219" i="50"/>
  <c r="AY219" i="50"/>
  <c r="AX219" i="50"/>
  <c r="AW219" i="50"/>
  <c r="AV219" i="50"/>
  <c r="AU219" i="50"/>
  <c r="AT219" i="50"/>
  <c r="AS219" i="50"/>
  <c r="AR219" i="50"/>
  <c r="AQ219" i="50"/>
  <c r="AP219" i="50"/>
  <c r="AO219" i="50"/>
  <c r="AN219" i="50"/>
  <c r="AM219" i="50"/>
  <c r="AL219" i="50"/>
  <c r="AK219" i="50"/>
  <c r="AJ219" i="50"/>
  <c r="AI219" i="50"/>
  <c r="AH219" i="50"/>
  <c r="AG219" i="50"/>
  <c r="AF219" i="50"/>
  <c r="AE219" i="50"/>
  <c r="AD219" i="50"/>
  <c r="AC219" i="50"/>
  <c r="AB219" i="50"/>
  <c r="AA219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M219" i="50"/>
  <c r="L219" i="50"/>
  <c r="K219" i="50"/>
  <c r="J219" i="50"/>
  <c r="B216" i="50"/>
  <c r="CC218" i="50"/>
  <c r="CB218" i="50"/>
  <c r="CA218" i="50"/>
  <c r="BZ218" i="50"/>
  <c r="BY218" i="50"/>
  <c r="BX218" i="50"/>
  <c r="BW218" i="50"/>
  <c r="BV218" i="50"/>
  <c r="BU218" i="50"/>
  <c r="BT218" i="50"/>
  <c r="BS218" i="50"/>
  <c r="BR218" i="50"/>
  <c r="BQ218" i="50"/>
  <c r="BP218" i="50"/>
  <c r="BO218" i="50"/>
  <c r="BN218" i="50"/>
  <c r="BM218" i="50"/>
  <c r="BL218" i="50"/>
  <c r="BK218" i="50"/>
  <c r="BJ218" i="50"/>
  <c r="BI218" i="50"/>
  <c r="BH218" i="50"/>
  <c r="BG218" i="50"/>
  <c r="BF218" i="50"/>
  <c r="BE218" i="50"/>
  <c r="BD218" i="50"/>
  <c r="BC218" i="50"/>
  <c r="BB218" i="50"/>
  <c r="BA218" i="50"/>
  <c r="AZ218" i="50"/>
  <c r="AY218" i="50"/>
  <c r="AX218" i="50"/>
  <c r="AW218" i="50"/>
  <c r="AV218" i="50"/>
  <c r="AU218" i="50"/>
  <c r="AT218" i="50"/>
  <c r="AS218" i="50"/>
  <c r="AR218" i="50"/>
  <c r="AQ218" i="50"/>
  <c r="AP218" i="50"/>
  <c r="AO218" i="50"/>
  <c r="AN218" i="50"/>
  <c r="AM218" i="50"/>
  <c r="AL218" i="50"/>
  <c r="AK218" i="50"/>
  <c r="AJ218" i="50"/>
  <c r="AI218" i="50"/>
  <c r="AH218" i="50"/>
  <c r="AG218" i="50"/>
  <c r="AF218" i="50"/>
  <c r="AE218" i="50"/>
  <c r="AD218" i="50"/>
  <c r="AC218" i="50"/>
  <c r="AB218" i="50"/>
  <c r="AA218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M218" i="50"/>
  <c r="L218" i="50"/>
  <c r="K218" i="50"/>
  <c r="J218" i="50"/>
  <c r="CC217" i="50"/>
  <c r="CB217" i="50"/>
  <c r="CA217" i="50"/>
  <c r="BZ217" i="50"/>
  <c r="BY217" i="50"/>
  <c r="BX217" i="50"/>
  <c r="BW217" i="50"/>
  <c r="BV217" i="50"/>
  <c r="BU217" i="50"/>
  <c r="BT217" i="50"/>
  <c r="BS217" i="50"/>
  <c r="BR217" i="50"/>
  <c r="BQ217" i="50"/>
  <c r="BP217" i="50"/>
  <c r="BO217" i="50"/>
  <c r="BN217" i="50"/>
  <c r="BM217" i="50"/>
  <c r="BL217" i="50"/>
  <c r="BK217" i="50"/>
  <c r="BJ217" i="50"/>
  <c r="BI217" i="50"/>
  <c r="BH217" i="50"/>
  <c r="BG217" i="50"/>
  <c r="BF217" i="50"/>
  <c r="BE217" i="50"/>
  <c r="BD217" i="50"/>
  <c r="BC217" i="50"/>
  <c r="BB217" i="50"/>
  <c r="BA217" i="50"/>
  <c r="AZ217" i="50"/>
  <c r="AY217" i="50"/>
  <c r="AX217" i="50"/>
  <c r="AW217" i="50"/>
  <c r="AV217" i="50"/>
  <c r="AU217" i="50"/>
  <c r="AT217" i="50"/>
  <c r="AS217" i="50"/>
  <c r="AR217" i="50"/>
  <c r="AQ217" i="50"/>
  <c r="AP217" i="50"/>
  <c r="AO217" i="50"/>
  <c r="AN217" i="50"/>
  <c r="AM217" i="50"/>
  <c r="AL217" i="50"/>
  <c r="AK217" i="50"/>
  <c r="AJ217" i="50"/>
  <c r="AI217" i="50"/>
  <c r="AH217" i="50"/>
  <c r="AG217" i="50"/>
  <c r="AF217" i="50"/>
  <c r="AE217" i="50"/>
  <c r="AD217" i="50"/>
  <c r="AC217" i="50"/>
  <c r="AB217" i="50"/>
  <c r="AA217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M217" i="50"/>
  <c r="L217" i="50"/>
  <c r="K217" i="50"/>
  <c r="J217" i="50"/>
  <c r="CC216" i="50"/>
  <c r="CB216" i="50"/>
  <c r="CA216" i="50"/>
  <c r="BZ216" i="50"/>
  <c r="BY216" i="50"/>
  <c r="BX216" i="50"/>
  <c r="BW216" i="50"/>
  <c r="BV216" i="50"/>
  <c r="BU216" i="50"/>
  <c r="BT216" i="50"/>
  <c r="BS216" i="50"/>
  <c r="BR216" i="50"/>
  <c r="BQ216" i="50"/>
  <c r="BP216" i="50"/>
  <c r="BO216" i="50"/>
  <c r="BN216" i="50"/>
  <c r="BM216" i="50"/>
  <c r="BL216" i="50"/>
  <c r="BK216" i="50"/>
  <c r="BJ216" i="50"/>
  <c r="BI216" i="50"/>
  <c r="BH216" i="50"/>
  <c r="BG216" i="50"/>
  <c r="BF216" i="50"/>
  <c r="BE216" i="50"/>
  <c r="BD216" i="50"/>
  <c r="BC216" i="50"/>
  <c r="BB216" i="50"/>
  <c r="BA216" i="50"/>
  <c r="AZ216" i="50"/>
  <c r="AY216" i="50"/>
  <c r="AX216" i="50"/>
  <c r="AW216" i="50"/>
  <c r="AV216" i="50"/>
  <c r="AU216" i="50"/>
  <c r="AT216" i="50"/>
  <c r="AS216" i="50"/>
  <c r="AR216" i="50"/>
  <c r="AQ216" i="50"/>
  <c r="AP216" i="50"/>
  <c r="AO216" i="50"/>
  <c r="AN216" i="50"/>
  <c r="AM216" i="50"/>
  <c r="AL216" i="50"/>
  <c r="AK216" i="50"/>
  <c r="AJ216" i="50"/>
  <c r="AI216" i="50"/>
  <c r="AH216" i="50"/>
  <c r="AG216" i="50"/>
  <c r="AF216" i="50"/>
  <c r="AE216" i="50"/>
  <c r="AD216" i="50"/>
  <c r="AC216" i="50"/>
  <c r="AB216" i="50"/>
  <c r="AA216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M216" i="50"/>
  <c r="L216" i="50"/>
  <c r="K216" i="50"/>
  <c r="J216" i="50"/>
  <c r="I214" i="50"/>
  <c r="H214" i="50"/>
  <c r="G214" i="50"/>
  <c r="F214" i="50"/>
  <c r="E214" i="50"/>
  <c r="I213" i="50"/>
  <c r="H213" i="50"/>
  <c r="G213" i="50"/>
  <c r="F213" i="50"/>
  <c r="E213" i="50"/>
  <c r="I212" i="50"/>
  <c r="H212" i="50"/>
  <c r="G212" i="50"/>
  <c r="F212" i="50"/>
  <c r="E212" i="50"/>
  <c r="I211" i="50"/>
  <c r="H211" i="50"/>
  <c r="G211" i="50"/>
  <c r="F211" i="50"/>
  <c r="E211" i="50"/>
  <c r="I210" i="50"/>
  <c r="H210" i="50"/>
  <c r="G210" i="50"/>
  <c r="F210" i="50"/>
  <c r="E210" i="50"/>
  <c r="I209" i="50"/>
  <c r="H209" i="50"/>
  <c r="G209" i="50"/>
  <c r="F209" i="50"/>
  <c r="E209" i="50"/>
  <c r="I208" i="50"/>
  <c r="H208" i="50"/>
  <c r="G208" i="50"/>
  <c r="F208" i="50"/>
  <c r="E208" i="50"/>
  <c r="I207" i="50"/>
  <c r="H207" i="50"/>
  <c r="G207" i="50"/>
  <c r="F207" i="50"/>
  <c r="E207" i="50"/>
  <c r="I206" i="50"/>
  <c r="H206" i="50"/>
  <c r="G206" i="50"/>
  <c r="F206" i="50"/>
  <c r="E206" i="50"/>
  <c r="I205" i="50"/>
  <c r="H205" i="50"/>
  <c r="G205" i="50"/>
  <c r="F205" i="50"/>
  <c r="E205" i="50"/>
  <c r="I204" i="50"/>
  <c r="H204" i="50"/>
  <c r="G204" i="50"/>
  <c r="F204" i="50"/>
  <c r="E204" i="50"/>
  <c r="I203" i="50"/>
  <c r="H203" i="50"/>
  <c r="G203" i="50"/>
  <c r="F203" i="50"/>
  <c r="E203" i="50"/>
  <c r="I202" i="50"/>
  <c r="H202" i="50"/>
  <c r="G202" i="50"/>
  <c r="F202" i="50"/>
  <c r="E202" i="50"/>
  <c r="I201" i="50"/>
  <c r="H201" i="50"/>
  <c r="G201" i="50"/>
  <c r="F201" i="50"/>
  <c r="E201" i="50"/>
  <c r="I200" i="50"/>
  <c r="H200" i="50"/>
  <c r="G200" i="50"/>
  <c r="F200" i="50"/>
  <c r="E200" i="50"/>
  <c r="I199" i="50"/>
  <c r="H199" i="50"/>
  <c r="G199" i="50"/>
  <c r="F199" i="50"/>
  <c r="E199" i="50"/>
  <c r="I198" i="50"/>
  <c r="H198" i="50"/>
  <c r="G198" i="50"/>
  <c r="F198" i="50"/>
  <c r="E198" i="50"/>
  <c r="I197" i="50"/>
  <c r="H197" i="50"/>
  <c r="G197" i="50"/>
  <c r="F197" i="50"/>
  <c r="E197" i="50"/>
  <c r="I196" i="50"/>
  <c r="I219" i="50"/>
  <c r="H196" i="50"/>
  <c r="H219" i="50"/>
  <c r="G196" i="50"/>
  <c r="G219" i="50"/>
  <c r="F196" i="50"/>
  <c r="F219" i="50"/>
  <c r="E196" i="50"/>
  <c r="E219" i="50"/>
  <c r="I195" i="50"/>
  <c r="H195" i="50"/>
  <c r="G195" i="50"/>
  <c r="F195" i="50"/>
  <c r="E195" i="50"/>
  <c r="I194" i="50"/>
  <c r="H194" i="50"/>
  <c r="G194" i="50"/>
  <c r="F194" i="50"/>
  <c r="E194" i="50"/>
  <c r="I193" i="50"/>
  <c r="H193" i="50"/>
  <c r="G193" i="50"/>
  <c r="F193" i="50"/>
  <c r="E193" i="50"/>
  <c r="I192" i="50"/>
  <c r="I218" i="50"/>
  <c r="H192" i="50"/>
  <c r="H218" i="50"/>
  <c r="G192" i="50"/>
  <c r="G218" i="50"/>
  <c r="F192" i="50"/>
  <c r="F218" i="50"/>
  <c r="E192" i="50"/>
  <c r="E218" i="50"/>
  <c r="B185" i="50"/>
  <c r="CC187" i="50"/>
  <c r="CB187" i="50"/>
  <c r="CA187" i="50"/>
  <c r="BZ187" i="50"/>
  <c r="BY187" i="50"/>
  <c r="BX187" i="50"/>
  <c r="BW187" i="50"/>
  <c r="BV187" i="50"/>
  <c r="BU187" i="50"/>
  <c r="BT187" i="50"/>
  <c r="BS187" i="50"/>
  <c r="BR187" i="50"/>
  <c r="BQ187" i="50"/>
  <c r="BP187" i="50"/>
  <c r="BO187" i="50"/>
  <c r="BN187" i="50"/>
  <c r="BM187" i="50"/>
  <c r="BL187" i="50"/>
  <c r="BK187" i="50"/>
  <c r="BJ187" i="50"/>
  <c r="BI187" i="50"/>
  <c r="BH187" i="50"/>
  <c r="BG187" i="50"/>
  <c r="BF187" i="50"/>
  <c r="BE187" i="50"/>
  <c r="BD187" i="50"/>
  <c r="BC187" i="50"/>
  <c r="BB187" i="50"/>
  <c r="BA187" i="50"/>
  <c r="AZ187" i="50"/>
  <c r="AY187" i="50"/>
  <c r="AX187" i="50"/>
  <c r="AW187" i="50"/>
  <c r="AV187" i="50"/>
  <c r="AU187" i="50"/>
  <c r="AT187" i="50"/>
  <c r="AS187" i="50"/>
  <c r="AR187" i="50"/>
  <c r="AQ187" i="50"/>
  <c r="AP187" i="50"/>
  <c r="AO187" i="50"/>
  <c r="AN187" i="50"/>
  <c r="AM187" i="50"/>
  <c r="AL187" i="50"/>
  <c r="AK187" i="50"/>
  <c r="AJ187" i="50"/>
  <c r="AI187" i="50"/>
  <c r="AH187" i="50"/>
  <c r="AG187" i="50"/>
  <c r="AF187" i="50"/>
  <c r="AE187" i="50"/>
  <c r="AD187" i="50"/>
  <c r="AC187" i="50"/>
  <c r="AB187" i="50"/>
  <c r="AA187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M187" i="50"/>
  <c r="L187" i="50"/>
  <c r="K187" i="50"/>
  <c r="J187" i="50"/>
  <c r="B184" i="50"/>
  <c r="CC186" i="50"/>
  <c r="CB186" i="50"/>
  <c r="CA186" i="50"/>
  <c r="BZ186" i="50"/>
  <c r="BY186" i="50"/>
  <c r="BX186" i="50"/>
  <c r="BW186" i="50"/>
  <c r="BV186" i="50"/>
  <c r="BU186" i="50"/>
  <c r="BT186" i="50"/>
  <c r="BS186" i="50"/>
  <c r="BR186" i="50"/>
  <c r="BQ186" i="50"/>
  <c r="BP186" i="50"/>
  <c r="BO186" i="50"/>
  <c r="BN186" i="50"/>
  <c r="BM186" i="50"/>
  <c r="BL186" i="50"/>
  <c r="BK186" i="50"/>
  <c r="BJ186" i="50"/>
  <c r="BI186" i="50"/>
  <c r="BH186" i="50"/>
  <c r="BG186" i="50"/>
  <c r="BF186" i="50"/>
  <c r="BE186" i="50"/>
  <c r="BD186" i="50"/>
  <c r="BC186" i="50"/>
  <c r="BB186" i="50"/>
  <c r="BA186" i="50"/>
  <c r="AZ186" i="50"/>
  <c r="AY186" i="50"/>
  <c r="AX186" i="50"/>
  <c r="AW186" i="50"/>
  <c r="AV186" i="50"/>
  <c r="AU186" i="50"/>
  <c r="AT186" i="50"/>
  <c r="AS186" i="50"/>
  <c r="AR186" i="50"/>
  <c r="AQ186" i="50"/>
  <c r="AP186" i="50"/>
  <c r="AO186" i="50"/>
  <c r="AN186" i="50"/>
  <c r="AM186" i="50"/>
  <c r="AL186" i="50"/>
  <c r="AK186" i="50"/>
  <c r="AJ186" i="50"/>
  <c r="AI186" i="50"/>
  <c r="AH186" i="50"/>
  <c r="AG186" i="50"/>
  <c r="AF186" i="50"/>
  <c r="AE186" i="50"/>
  <c r="AD186" i="50"/>
  <c r="AC186" i="50"/>
  <c r="AB186" i="50"/>
  <c r="AA186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M186" i="50"/>
  <c r="L186" i="50"/>
  <c r="K186" i="50"/>
  <c r="J186" i="50"/>
  <c r="CC185" i="50"/>
  <c r="CB185" i="50"/>
  <c r="CA185" i="50"/>
  <c r="BZ185" i="50"/>
  <c r="BY185" i="50"/>
  <c r="BX185" i="50"/>
  <c r="BW185" i="50"/>
  <c r="BV185" i="50"/>
  <c r="BU185" i="50"/>
  <c r="BT185" i="50"/>
  <c r="BS185" i="50"/>
  <c r="BR185" i="50"/>
  <c r="BQ185" i="50"/>
  <c r="BP185" i="50"/>
  <c r="BO185" i="50"/>
  <c r="BN185" i="50"/>
  <c r="BM185" i="50"/>
  <c r="BL185" i="50"/>
  <c r="BK185" i="50"/>
  <c r="BJ185" i="50"/>
  <c r="BI185" i="50"/>
  <c r="BH185" i="50"/>
  <c r="BG185" i="50"/>
  <c r="BF185" i="50"/>
  <c r="BE185" i="50"/>
  <c r="BD185" i="50"/>
  <c r="BC185" i="50"/>
  <c r="BB185" i="50"/>
  <c r="BA185" i="50"/>
  <c r="AZ185" i="50"/>
  <c r="AY185" i="50"/>
  <c r="AX185" i="50"/>
  <c r="AW185" i="50"/>
  <c r="AV185" i="50"/>
  <c r="AU185" i="50"/>
  <c r="AT185" i="50"/>
  <c r="AS185" i="50"/>
  <c r="AR185" i="50"/>
  <c r="AQ185" i="50"/>
  <c r="AP185" i="50"/>
  <c r="AO185" i="50"/>
  <c r="AN185" i="50"/>
  <c r="AM185" i="50"/>
  <c r="AL185" i="50"/>
  <c r="AK185" i="50"/>
  <c r="AJ185" i="50"/>
  <c r="AI185" i="50"/>
  <c r="AH185" i="50"/>
  <c r="AG185" i="50"/>
  <c r="AF185" i="50"/>
  <c r="AE185" i="50"/>
  <c r="AD185" i="50"/>
  <c r="AC185" i="50"/>
  <c r="AB185" i="50"/>
  <c r="AA185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M185" i="50"/>
  <c r="L185" i="50"/>
  <c r="K185" i="50"/>
  <c r="J185" i="50"/>
  <c r="CC184" i="50"/>
  <c r="CB184" i="50"/>
  <c r="CA184" i="50"/>
  <c r="BZ184" i="50"/>
  <c r="BY184" i="50"/>
  <c r="BX184" i="50"/>
  <c r="BW184" i="50"/>
  <c r="BV184" i="50"/>
  <c r="BU184" i="50"/>
  <c r="BT184" i="50"/>
  <c r="BS184" i="50"/>
  <c r="BR184" i="50"/>
  <c r="BQ184" i="50"/>
  <c r="BP184" i="50"/>
  <c r="BO184" i="50"/>
  <c r="BN184" i="50"/>
  <c r="BM184" i="50"/>
  <c r="BL184" i="50"/>
  <c r="BK184" i="50"/>
  <c r="BJ184" i="50"/>
  <c r="BI184" i="50"/>
  <c r="BH184" i="50"/>
  <c r="BG184" i="50"/>
  <c r="BF184" i="50"/>
  <c r="BE184" i="50"/>
  <c r="BD184" i="50"/>
  <c r="BC184" i="50"/>
  <c r="BB184" i="50"/>
  <c r="BA184" i="50"/>
  <c r="AZ184" i="50"/>
  <c r="AY184" i="50"/>
  <c r="AX184" i="50"/>
  <c r="AW184" i="50"/>
  <c r="AV184" i="50"/>
  <c r="AU184" i="50"/>
  <c r="AT184" i="50"/>
  <c r="AS184" i="50"/>
  <c r="AR184" i="50"/>
  <c r="AQ184" i="50"/>
  <c r="AP184" i="50"/>
  <c r="AO184" i="50"/>
  <c r="AN184" i="50"/>
  <c r="AM184" i="50"/>
  <c r="AL184" i="50"/>
  <c r="AK184" i="50"/>
  <c r="AJ184" i="50"/>
  <c r="AI184" i="50"/>
  <c r="AH184" i="50"/>
  <c r="AG184" i="50"/>
  <c r="AF184" i="50"/>
  <c r="AE184" i="50"/>
  <c r="AD184" i="50"/>
  <c r="AC184" i="50"/>
  <c r="AB184" i="50"/>
  <c r="AA184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M184" i="50"/>
  <c r="L184" i="50"/>
  <c r="K184" i="50"/>
  <c r="J184" i="50"/>
  <c r="I182" i="50"/>
  <c r="H182" i="50"/>
  <c r="G182" i="50"/>
  <c r="F182" i="50"/>
  <c r="E182" i="50"/>
  <c r="I181" i="50"/>
  <c r="H181" i="50"/>
  <c r="G181" i="50"/>
  <c r="F181" i="50"/>
  <c r="E181" i="50"/>
  <c r="I180" i="50"/>
  <c r="H180" i="50"/>
  <c r="G180" i="50"/>
  <c r="F180" i="50"/>
  <c r="E180" i="50"/>
  <c r="I179" i="50"/>
  <c r="H179" i="50"/>
  <c r="G179" i="50"/>
  <c r="F179" i="50"/>
  <c r="E179" i="50"/>
  <c r="I178" i="50"/>
  <c r="H178" i="50"/>
  <c r="G178" i="50"/>
  <c r="F178" i="50"/>
  <c r="E178" i="50"/>
  <c r="I177" i="50"/>
  <c r="H177" i="50"/>
  <c r="G177" i="50"/>
  <c r="F177" i="50"/>
  <c r="E177" i="50"/>
  <c r="I176" i="50"/>
  <c r="H176" i="50"/>
  <c r="G176" i="50"/>
  <c r="F176" i="50"/>
  <c r="E176" i="50"/>
  <c r="I175" i="50"/>
  <c r="H175" i="50"/>
  <c r="G175" i="50"/>
  <c r="F175" i="50"/>
  <c r="E175" i="50"/>
  <c r="I174" i="50"/>
  <c r="H174" i="50"/>
  <c r="G174" i="50"/>
  <c r="F174" i="50"/>
  <c r="E174" i="50"/>
  <c r="I173" i="50"/>
  <c r="H173" i="50"/>
  <c r="G173" i="50"/>
  <c r="F173" i="50"/>
  <c r="E173" i="50"/>
  <c r="I172" i="50"/>
  <c r="H172" i="50"/>
  <c r="G172" i="50"/>
  <c r="F172" i="50"/>
  <c r="E172" i="50"/>
  <c r="I171" i="50"/>
  <c r="H171" i="50"/>
  <c r="G171" i="50"/>
  <c r="F171" i="50"/>
  <c r="E171" i="50"/>
  <c r="I170" i="50"/>
  <c r="H170" i="50"/>
  <c r="G170" i="50"/>
  <c r="F170" i="50"/>
  <c r="E170" i="50"/>
  <c r="I169" i="50"/>
  <c r="H169" i="50"/>
  <c r="G169" i="50"/>
  <c r="F169" i="50"/>
  <c r="E169" i="50"/>
  <c r="I168" i="50"/>
  <c r="H168" i="50"/>
  <c r="G168" i="50"/>
  <c r="F168" i="50"/>
  <c r="E168" i="50"/>
  <c r="I167" i="50"/>
  <c r="H167" i="50"/>
  <c r="G167" i="50"/>
  <c r="F167" i="50"/>
  <c r="E167" i="50"/>
  <c r="I166" i="50"/>
  <c r="H166" i="50"/>
  <c r="G166" i="50"/>
  <c r="F166" i="50"/>
  <c r="E166" i="50"/>
  <c r="I165" i="50"/>
  <c r="H165" i="50"/>
  <c r="G165" i="50"/>
  <c r="F165" i="50"/>
  <c r="E165" i="50"/>
  <c r="I164" i="50"/>
  <c r="I187" i="50"/>
  <c r="H164" i="50"/>
  <c r="H187" i="50"/>
  <c r="G164" i="50"/>
  <c r="G187" i="50"/>
  <c r="F164" i="50"/>
  <c r="F187" i="50"/>
  <c r="E164" i="50"/>
  <c r="E187" i="50"/>
  <c r="I163" i="50"/>
  <c r="H163" i="50"/>
  <c r="G163" i="50"/>
  <c r="F163" i="50"/>
  <c r="E163" i="50"/>
  <c r="I162" i="50"/>
  <c r="H162" i="50"/>
  <c r="G162" i="50"/>
  <c r="F162" i="50"/>
  <c r="E162" i="50"/>
  <c r="I161" i="50"/>
  <c r="H161" i="50"/>
  <c r="G161" i="50"/>
  <c r="F161" i="50"/>
  <c r="E161" i="50"/>
  <c r="I160" i="50"/>
  <c r="I186" i="50"/>
  <c r="H160" i="50"/>
  <c r="H186" i="50"/>
  <c r="G160" i="50"/>
  <c r="G186" i="50"/>
  <c r="F160" i="50"/>
  <c r="F186" i="50"/>
  <c r="E160" i="50"/>
  <c r="E186" i="50"/>
  <c r="B155" i="50"/>
  <c r="CC157" i="50"/>
  <c r="CB157" i="50"/>
  <c r="CA157" i="50"/>
  <c r="BZ157" i="50"/>
  <c r="BY157" i="50"/>
  <c r="BX157" i="50"/>
  <c r="BW157" i="50"/>
  <c r="BV157" i="50"/>
  <c r="BU157" i="50"/>
  <c r="BT157" i="50"/>
  <c r="BS157" i="50"/>
  <c r="BR157" i="50"/>
  <c r="BQ157" i="50"/>
  <c r="BP157" i="50"/>
  <c r="BO157" i="50"/>
  <c r="BN157" i="50"/>
  <c r="BM157" i="50"/>
  <c r="BL157" i="50"/>
  <c r="BK157" i="50"/>
  <c r="BJ157" i="50"/>
  <c r="BI157" i="50"/>
  <c r="BH157" i="50"/>
  <c r="BG157" i="50"/>
  <c r="BF157" i="50"/>
  <c r="BE157" i="50"/>
  <c r="BD157" i="50"/>
  <c r="BC157" i="50"/>
  <c r="BB157" i="50"/>
  <c r="BA157" i="50"/>
  <c r="AZ157" i="50"/>
  <c r="AY157" i="50"/>
  <c r="AX157" i="50"/>
  <c r="AW157" i="50"/>
  <c r="AV157" i="50"/>
  <c r="AU157" i="50"/>
  <c r="AT157" i="50"/>
  <c r="AS157" i="50"/>
  <c r="AR157" i="50"/>
  <c r="AQ157" i="50"/>
  <c r="AP157" i="50"/>
  <c r="AO157" i="50"/>
  <c r="AN157" i="50"/>
  <c r="AM157" i="50"/>
  <c r="AL157" i="50"/>
  <c r="AK157" i="50"/>
  <c r="AJ157" i="50"/>
  <c r="AI157" i="50"/>
  <c r="AH157" i="50"/>
  <c r="AG157" i="50"/>
  <c r="AF157" i="50"/>
  <c r="AE157" i="50"/>
  <c r="AD157" i="50"/>
  <c r="AC157" i="50"/>
  <c r="AB157" i="50"/>
  <c r="AA157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M157" i="50"/>
  <c r="L157" i="50"/>
  <c r="K157" i="50"/>
  <c r="J157" i="50"/>
  <c r="B154" i="50"/>
  <c r="CC156" i="50"/>
  <c r="CB156" i="50"/>
  <c r="CA156" i="50"/>
  <c r="BZ156" i="50"/>
  <c r="BY156" i="50"/>
  <c r="BX156" i="50"/>
  <c r="BW156" i="50"/>
  <c r="BV156" i="50"/>
  <c r="BU156" i="50"/>
  <c r="BT156" i="50"/>
  <c r="BS156" i="50"/>
  <c r="BR156" i="50"/>
  <c r="BQ156" i="50"/>
  <c r="BP156" i="50"/>
  <c r="BO156" i="50"/>
  <c r="BN156" i="50"/>
  <c r="BM156" i="50"/>
  <c r="BL156" i="50"/>
  <c r="BK156" i="50"/>
  <c r="BJ156" i="50"/>
  <c r="BI156" i="50"/>
  <c r="BH156" i="50"/>
  <c r="BG156" i="50"/>
  <c r="BF156" i="50"/>
  <c r="BE156" i="50"/>
  <c r="BD156" i="50"/>
  <c r="BC156" i="50"/>
  <c r="BB156" i="50"/>
  <c r="BA156" i="50"/>
  <c r="AZ156" i="50"/>
  <c r="AY156" i="50"/>
  <c r="AX156" i="50"/>
  <c r="AW156" i="50"/>
  <c r="AV156" i="50"/>
  <c r="AU156" i="50"/>
  <c r="AT156" i="50"/>
  <c r="AS156" i="50"/>
  <c r="AR156" i="50"/>
  <c r="AQ156" i="50"/>
  <c r="AP156" i="50"/>
  <c r="AO156" i="50"/>
  <c r="AN156" i="50"/>
  <c r="AM156" i="50"/>
  <c r="AL156" i="50"/>
  <c r="AK156" i="50"/>
  <c r="AJ156" i="50"/>
  <c r="AI156" i="50"/>
  <c r="AH156" i="50"/>
  <c r="AG156" i="50"/>
  <c r="AF156" i="50"/>
  <c r="AE156" i="50"/>
  <c r="AD156" i="50"/>
  <c r="AC156" i="50"/>
  <c r="AB156" i="50"/>
  <c r="AA156" i="50"/>
  <c r="Z156" i="50"/>
  <c r="Y156" i="50"/>
  <c r="X156" i="50"/>
  <c r="W156" i="50"/>
  <c r="V156" i="50"/>
  <c r="U156" i="50"/>
  <c r="T156" i="50"/>
  <c r="S156" i="50"/>
  <c r="R156" i="50"/>
  <c r="Q156" i="50"/>
  <c r="P156" i="50"/>
  <c r="O156" i="50"/>
  <c r="N156" i="50"/>
  <c r="M156" i="50"/>
  <c r="L156" i="50"/>
  <c r="K156" i="50"/>
  <c r="J156" i="50"/>
  <c r="CC155" i="50"/>
  <c r="CB155" i="50"/>
  <c r="CA155" i="50"/>
  <c r="BZ155" i="50"/>
  <c r="BY155" i="50"/>
  <c r="BX155" i="50"/>
  <c r="BW155" i="50"/>
  <c r="BV155" i="50"/>
  <c r="BU155" i="50"/>
  <c r="BT155" i="50"/>
  <c r="BS155" i="50"/>
  <c r="BR155" i="50"/>
  <c r="BQ155" i="50"/>
  <c r="BP155" i="50"/>
  <c r="BO155" i="50"/>
  <c r="BN155" i="50"/>
  <c r="BM155" i="50"/>
  <c r="BL155" i="50"/>
  <c r="BK155" i="50"/>
  <c r="BJ155" i="50"/>
  <c r="BI155" i="50"/>
  <c r="BH155" i="50"/>
  <c r="BG155" i="50"/>
  <c r="BF155" i="50"/>
  <c r="BE155" i="50"/>
  <c r="BD155" i="50"/>
  <c r="BC155" i="50"/>
  <c r="BB155" i="50"/>
  <c r="BA155" i="50"/>
  <c r="AZ155" i="50"/>
  <c r="AY155" i="50"/>
  <c r="AX155" i="50"/>
  <c r="AW155" i="50"/>
  <c r="AV155" i="50"/>
  <c r="AU155" i="50"/>
  <c r="AT155" i="50"/>
  <c r="AS155" i="50"/>
  <c r="AR155" i="50"/>
  <c r="AQ155" i="50"/>
  <c r="AP155" i="50"/>
  <c r="AO155" i="50"/>
  <c r="AN155" i="50"/>
  <c r="AM155" i="50"/>
  <c r="AL155" i="50"/>
  <c r="AK155" i="50"/>
  <c r="AJ155" i="50"/>
  <c r="AI155" i="50"/>
  <c r="AH155" i="50"/>
  <c r="AG155" i="50"/>
  <c r="AF155" i="50"/>
  <c r="AE155" i="50"/>
  <c r="AD155" i="50"/>
  <c r="AC155" i="50"/>
  <c r="AB155" i="50"/>
  <c r="AA155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M155" i="50"/>
  <c r="L155" i="50"/>
  <c r="K155" i="50"/>
  <c r="J155" i="50"/>
  <c r="CC154" i="50"/>
  <c r="CB154" i="50"/>
  <c r="CA154" i="50"/>
  <c r="BZ154" i="50"/>
  <c r="BY154" i="50"/>
  <c r="BX154" i="50"/>
  <c r="BW154" i="50"/>
  <c r="BV154" i="50"/>
  <c r="BU154" i="50"/>
  <c r="BT154" i="50"/>
  <c r="BS154" i="50"/>
  <c r="BR154" i="50"/>
  <c r="BQ154" i="50"/>
  <c r="BP154" i="50"/>
  <c r="BO154" i="50"/>
  <c r="BN154" i="50"/>
  <c r="BM154" i="50"/>
  <c r="BL154" i="50"/>
  <c r="BK154" i="50"/>
  <c r="BJ154" i="50"/>
  <c r="BI154" i="50"/>
  <c r="BH154" i="50"/>
  <c r="BG154" i="50"/>
  <c r="BF154" i="50"/>
  <c r="BE154" i="50"/>
  <c r="BD154" i="50"/>
  <c r="BC154" i="50"/>
  <c r="BB154" i="50"/>
  <c r="BA154" i="50"/>
  <c r="AZ154" i="50"/>
  <c r="AY154" i="50"/>
  <c r="AX154" i="50"/>
  <c r="AW154" i="50"/>
  <c r="AV154" i="50"/>
  <c r="AU154" i="50"/>
  <c r="AT154" i="50"/>
  <c r="AS154" i="50"/>
  <c r="AR154" i="50"/>
  <c r="AQ154" i="50"/>
  <c r="AP154" i="50"/>
  <c r="AO154" i="50"/>
  <c r="AN154" i="50"/>
  <c r="AM154" i="50"/>
  <c r="AL154" i="50"/>
  <c r="AK154" i="50"/>
  <c r="AJ154" i="50"/>
  <c r="AI154" i="50"/>
  <c r="AH154" i="50"/>
  <c r="AG154" i="50"/>
  <c r="AF154" i="50"/>
  <c r="AE154" i="50"/>
  <c r="AD154" i="50"/>
  <c r="AC154" i="50"/>
  <c r="AB154" i="50"/>
  <c r="AA15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M154" i="50"/>
  <c r="L154" i="50"/>
  <c r="K154" i="50"/>
  <c r="J154" i="50"/>
  <c r="I152" i="50"/>
  <c r="H152" i="50"/>
  <c r="G152" i="50"/>
  <c r="F152" i="50"/>
  <c r="E152" i="50"/>
  <c r="I151" i="50"/>
  <c r="H151" i="50"/>
  <c r="G151" i="50"/>
  <c r="F151" i="50"/>
  <c r="E151" i="50"/>
  <c r="I150" i="50"/>
  <c r="H150" i="50"/>
  <c r="G150" i="50"/>
  <c r="F150" i="50"/>
  <c r="E150" i="50"/>
  <c r="I149" i="50"/>
  <c r="H149" i="50"/>
  <c r="G149" i="50"/>
  <c r="F149" i="50"/>
  <c r="E149" i="50"/>
  <c r="I148" i="50"/>
  <c r="H148" i="50"/>
  <c r="G148" i="50"/>
  <c r="F148" i="50"/>
  <c r="E148" i="50"/>
  <c r="I147" i="50"/>
  <c r="H147" i="50"/>
  <c r="G147" i="50"/>
  <c r="F147" i="50"/>
  <c r="E147" i="50"/>
  <c r="I146" i="50"/>
  <c r="H146" i="50"/>
  <c r="G146" i="50"/>
  <c r="F146" i="50"/>
  <c r="E146" i="50"/>
  <c r="I145" i="50"/>
  <c r="H145" i="50"/>
  <c r="G145" i="50"/>
  <c r="F145" i="50"/>
  <c r="E145" i="50"/>
  <c r="I144" i="50"/>
  <c r="H144" i="50"/>
  <c r="G144" i="50"/>
  <c r="F144" i="50"/>
  <c r="E144" i="50"/>
  <c r="I143" i="50"/>
  <c r="H143" i="50"/>
  <c r="G143" i="50"/>
  <c r="F143" i="50"/>
  <c r="E143" i="50"/>
  <c r="I142" i="50"/>
  <c r="H142" i="50"/>
  <c r="G142" i="50"/>
  <c r="F142" i="50"/>
  <c r="E142" i="50"/>
  <c r="I141" i="50"/>
  <c r="H141" i="50"/>
  <c r="G141" i="50"/>
  <c r="F141" i="50"/>
  <c r="E141" i="50"/>
  <c r="I140" i="50"/>
  <c r="H140" i="50"/>
  <c r="G140" i="50"/>
  <c r="F140" i="50"/>
  <c r="E140" i="50"/>
  <c r="I139" i="50"/>
  <c r="H139" i="50"/>
  <c r="G139" i="50"/>
  <c r="F139" i="50"/>
  <c r="E139" i="50"/>
  <c r="I138" i="50"/>
  <c r="H138" i="50"/>
  <c r="G138" i="50"/>
  <c r="F138" i="50"/>
  <c r="E138" i="50"/>
  <c r="I137" i="50"/>
  <c r="H137" i="50"/>
  <c r="G137" i="50"/>
  <c r="F137" i="50"/>
  <c r="E137" i="50"/>
  <c r="I136" i="50"/>
  <c r="H136" i="50"/>
  <c r="G136" i="50"/>
  <c r="F136" i="50"/>
  <c r="E136" i="50"/>
  <c r="I135" i="50"/>
  <c r="H135" i="50"/>
  <c r="G135" i="50"/>
  <c r="F135" i="50"/>
  <c r="E135" i="50"/>
  <c r="I134" i="50"/>
  <c r="I157" i="50"/>
  <c r="H134" i="50"/>
  <c r="H157" i="50"/>
  <c r="G134" i="50"/>
  <c r="G157" i="50"/>
  <c r="F134" i="50"/>
  <c r="F157" i="50"/>
  <c r="E134" i="50"/>
  <c r="E157" i="50"/>
  <c r="I133" i="50"/>
  <c r="H133" i="50"/>
  <c r="G133" i="50"/>
  <c r="F133" i="50"/>
  <c r="E133" i="50"/>
  <c r="I132" i="50"/>
  <c r="H132" i="50"/>
  <c r="G132" i="50"/>
  <c r="F132" i="50"/>
  <c r="E132" i="50"/>
  <c r="I131" i="50"/>
  <c r="H131" i="50"/>
  <c r="G131" i="50"/>
  <c r="F131" i="50"/>
  <c r="E131" i="50"/>
  <c r="I130" i="50"/>
  <c r="I156" i="50"/>
  <c r="H130" i="50"/>
  <c r="H156" i="50"/>
  <c r="G130" i="50"/>
  <c r="G156" i="50"/>
  <c r="F130" i="50"/>
  <c r="F156" i="50"/>
  <c r="E130" i="50"/>
  <c r="E156" i="50"/>
  <c r="B125" i="50"/>
  <c r="CC127" i="50"/>
  <c r="CB127" i="50"/>
  <c r="CA127" i="50"/>
  <c r="BZ127" i="50"/>
  <c r="BY127" i="50"/>
  <c r="BX127" i="50"/>
  <c r="BW127" i="50"/>
  <c r="BV127" i="50"/>
  <c r="BU127" i="50"/>
  <c r="BT127" i="50"/>
  <c r="BS127" i="50"/>
  <c r="BR127" i="50"/>
  <c r="BQ127" i="50"/>
  <c r="BP127" i="50"/>
  <c r="BO127" i="50"/>
  <c r="BN127" i="50"/>
  <c r="BM127" i="50"/>
  <c r="BL127" i="50"/>
  <c r="BK127" i="50"/>
  <c r="BJ127" i="50"/>
  <c r="BI127" i="50"/>
  <c r="BH127" i="50"/>
  <c r="BG127" i="50"/>
  <c r="BF127" i="50"/>
  <c r="BD127" i="50"/>
  <c r="BC127" i="50"/>
  <c r="BB127" i="50"/>
  <c r="BA127" i="50"/>
  <c r="AZ127" i="50"/>
  <c r="AY127" i="50"/>
  <c r="AX127" i="50"/>
  <c r="AW127" i="50"/>
  <c r="AV127" i="50"/>
  <c r="AU127" i="50"/>
  <c r="AT127" i="50"/>
  <c r="AS127" i="50"/>
  <c r="AR127" i="50"/>
  <c r="AQ127" i="50"/>
  <c r="AP127" i="50"/>
  <c r="AO127" i="50"/>
  <c r="AN127" i="50"/>
  <c r="AM127" i="50"/>
  <c r="AL127" i="50"/>
  <c r="AK127" i="50"/>
  <c r="AJ127" i="50"/>
  <c r="AI127" i="50"/>
  <c r="AH127" i="50"/>
  <c r="AG127" i="50"/>
  <c r="AF127" i="50"/>
  <c r="AD127" i="50"/>
  <c r="AC127" i="50"/>
  <c r="AB127" i="50"/>
  <c r="AA127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M127" i="50"/>
  <c r="L127" i="50"/>
  <c r="K127" i="50"/>
  <c r="J127" i="50"/>
  <c r="B124" i="50"/>
  <c r="CC126" i="50"/>
  <c r="CB126" i="50"/>
  <c r="CA126" i="50"/>
  <c r="BZ126" i="50"/>
  <c r="BY126" i="50"/>
  <c r="BX126" i="50"/>
  <c r="BW126" i="50"/>
  <c r="BV126" i="50"/>
  <c r="BU126" i="50"/>
  <c r="BT126" i="50"/>
  <c r="BS126" i="50"/>
  <c r="BR126" i="50"/>
  <c r="BQ126" i="50"/>
  <c r="BP126" i="50"/>
  <c r="BO126" i="50"/>
  <c r="BN126" i="50"/>
  <c r="BM126" i="50"/>
  <c r="BL126" i="50"/>
  <c r="BK126" i="50"/>
  <c r="BJ126" i="50"/>
  <c r="BI126" i="50"/>
  <c r="BH126" i="50"/>
  <c r="BG126" i="50"/>
  <c r="BF126" i="50"/>
  <c r="BD126" i="50"/>
  <c r="BC126" i="50"/>
  <c r="BB126" i="50"/>
  <c r="BA126" i="50"/>
  <c r="AZ126" i="50"/>
  <c r="AY126" i="50"/>
  <c r="AX126" i="50"/>
  <c r="AW126" i="50"/>
  <c r="AV126" i="50"/>
  <c r="AU126" i="50"/>
  <c r="AT126" i="50"/>
  <c r="AS126" i="50"/>
  <c r="AR126" i="50"/>
  <c r="AQ126" i="50"/>
  <c r="AP126" i="50"/>
  <c r="AO126" i="50"/>
  <c r="AN126" i="50"/>
  <c r="AM126" i="50"/>
  <c r="AL126" i="50"/>
  <c r="AK126" i="50"/>
  <c r="AJ126" i="50"/>
  <c r="AI126" i="50"/>
  <c r="AH126" i="50"/>
  <c r="AG126" i="50"/>
  <c r="AF126" i="50"/>
  <c r="AD126" i="50"/>
  <c r="AC126" i="50"/>
  <c r="AB126" i="50"/>
  <c r="AA12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M126" i="50"/>
  <c r="L126" i="50"/>
  <c r="K126" i="50"/>
  <c r="J126" i="50"/>
  <c r="CC125" i="50"/>
  <c r="CB125" i="50"/>
  <c r="CA125" i="50"/>
  <c r="BZ125" i="50"/>
  <c r="BY125" i="50"/>
  <c r="BX125" i="50"/>
  <c r="BW125" i="50"/>
  <c r="BV125" i="50"/>
  <c r="BU125" i="50"/>
  <c r="BT125" i="50"/>
  <c r="BS125" i="50"/>
  <c r="BR125" i="50"/>
  <c r="BQ125" i="50"/>
  <c r="BP125" i="50"/>
  <c r="BO125" i="50"/>
  <c r="BN125" i="50"/>
  <c r="BM125" i="50"/>
  <c r="BL125" i="50"/>
  <c r="BK125" i="50"/>
  <c r="BJ125" i="50"/>
  <c r="BI125" i="50"/>
  <c r="BH125" i="50"/>
  <c r="BG125" i="50"/>
  <c r="BF125" i="50"/>
  <c r="BD125" i="50"/>
  <c r="BC125" i="50"/>
  <c r="BB125" i="50"/>
  <c r="BA125" i="50"/>
  <c r="AZ125" i="50"/>
  <c r="AY125" i="50"/>
  <c r="AX125" i="50"/>
  <c r="AW125" i="50"/>
  <c r="AV125" i="50"/>
  <c r="AU125" i="50"/>
  <c r="AT125" i="50"/>
  <c r="AS125" i="50"/>
  <c r="AR125" i="50"/>
  <c r="AQ125" i="50"/>
  <c r="AP125" i="50"/>
  <c r="AO125" i="50"/>
  <c r="AN125" i="50"/>
  <c r="AM125" i="50"/>
  <c r="AL125" i="50"/>
  <c r="AK125" i="50"/>
  <c r="AJ125" i="50"/>
  <c r="AI125" i="50"/>
  <c r="AH125" i="50"/>
  <c r="AG125" i="50"/>
  <c r="AF125" i="50"/>
  <c r="AD125" i="50"/>
  <c r="AC125" i="50"/>
  <c r="AB125" i="50"/>
  <c r="AA125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M125" i="50"/>
  <c r="L125" i="50"/>
  <c r="K125" i="50"/>
  <c r="J125" i="50"/>
  <c r="CC124" i="50"/>
  <c r="CB124" i="50"/>
  <c r="CA124" i="50"/>
  <c r="BZ124" i="50"/>
  <c r="BY124" i="50"/>
  <c r="BX124" i="50"/>
  <c r="BW124" i="50"/>
  <c r="BV124" i="50"/>
  <c r="BU124" i="50"/>
  <c r="BT124" i="50"/>
  <c r="BS124" i="50"/>
  <c r="BR124" i="50"/>
  <c r="BQ124" i="50"/>
  <c r="BP124" i="50"/>
  <c r="BO124" i="50"/>
  <c r="BN124" i="50"/>
  <c r="BM124" i="50"/>
  <c r="BL124" i="50"/>
  <c r="BK124" i="50"/>
  <c r="BJ124" i="50"/>
  <c r="BI124" i="50"/>
  <c r="BH124" i="50"/>
  <c r="BG124" i="50"/>
  <c r="BF124" i="50"/>
  <c r="BD124" i="50"/>
  <c r="BC124" i="50"/>
  <c r="BB124" i="50"/>
  <c r="BA124" i="50"/>
  <c r="AZ124" i="50"/>
  <c r="AY124" i="50"/>
  <c r="AX124" i="50"/>
  <c r="AW124" i="50"/>
  <c r="AV124" i="50"/>
  <c r="AU124" i="50"/>
  <c r="AT124" i="50"/>
  <c r="AS124" i="50"/>
  <c r="AR124" i="50"/>
  <c r="AQ124" i="50"/>
  <c r="AP124" i="50"/>
  <c r="AO124" i="50"/>
  <c r="AN124" i="50"/>
  <c r="AM124" i="50"/>
  <c r="AL124" i="50"/>
  <c r="AK124" i="50"/>
  <c r="AJ124" i="50"/>
  <c r="AI124" i="50"/>
  <c r="AH124" i="50"/>
  <c r="AG124" i="50"/>
  <c r="AF124" i="50"/>
  <c r="AD124" i="50"/>
  <c r="AC124" i="50"/>
  <c r="AB124" i="50"/>
  <c r="AA124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M124" i="50"/>
  <c r="L124" i="50"/>
  <c r="K124" i="50"/>
  <c r="J124" i="50"/>
  <c r="I122" i="50"/>
  <c r="H122" i="50"/>
  <c r="G122" i="50"/>
  <c r="F122" i="50"/>
  <c r="E122" i="50"/>
  <c r="I121" i="50"/>
  <c r="H121" i="50"/>
  <c r="G121" i="50"/>
  <c r="F121" i="50"/>
  <c r="E121" i="50"/>
  <c r="I120" i="50"/>
  <c r="H120" i="50"/>
  <c r="G120" i="50"/>
  <c r="F120" i="50"/>
  <c r="E120" i="50"/>
  <c r="I119" i="50"/>
  <c r="H119" i="50"/>
  <c r="G119" i="50"/>
  <c r="F119" i="50"/>
  <c r="E119" i="50"/>
  <c r="I118" i="50"/>
  <c r="H118" i="50"/>
  <c r="G118" i="50"/>
  <c r="F118" i="50"/>
  <c r="E118" i="50"/>
  <c r="I117" i="50"/>
  <c r="H117" i="50"/>
  <c r="G117" i="50"/>
  <c r="F117" i="50"/>
  <c r="E117" i="50"/>
  <c r="I116" i="50"/>
  <c r="H116" i="50"/>
  <c r="G116" i="50"/>
  <c r="F116" i="50"/>
  <c r="E116" i="50"/>
  <c r="I115" i="50"/>
  <c r="H115" i="50"/>
  <c r="G115" i="50"/>
  <c r="F115" i="50"/>
  <c r="E115" i="50"/>
  <c r="I114" i="50"/>
  <c r="H114" i="50"/>
  <c r="G114" i="50"/>
  <c r="F114" i="50"/>
  <c r="E114" i="50"/>
  <c r="I113" i="50"/>
  <c r="H113" i="50"/>
  <c r="G113" i="50"/>
  <c r="F113" i="50"/>
  <c r="E113" i="50"/>
  <c r="I112" i="50"/>
  <c r="H112" i="50"/>
  <c r="G112" i="50"/>
  <c r="F112" i="50"/>
  <c r="E112" i="50"/>
  <c r="I111" i="50"/>
  <c r="H111" i="50"/>
  <c r="G111" i="50"/>
  <c r="F111" i="50"/>
  <c r="E111" i="50"/>
  <c r="I110" i="50"/>
  <c r="H110" i="50"/>
  <c r="G110" i="50"/>
  <c r="F110" i="50"/>
  <c r="E110" i="50"/>
  <c r="I109" i="50"/>
  <c r="H109" i="50"/>
  <c r="G109" i="50"/>
  <c r="F109" i="50"/>
  <c r="E109" i="50"/>
  <c r="I108" i="50"/>
  <c r="H108" i="50"/>
  <c r="G108" i="50"/>
  <c r="F108" i="50"/>
  <c r="E108" i="50"/>
  <c r="I107" i="50"/>
  <c r="H107" i="50"/>
  <c r="G107" i="50"/>
  <c r="F107" i="50"/>
  <c r="E107" i="50"/>
  <c r="I106" i="50"/>
  <c r="H106" i="50"/>
  <c r="G106" i="50"/>
  <c r="F106" i="50"/>
  <c r="E106" i="50"/>
  <c r="I105" i="50"/>
  <c r="H105" i="50"/>
  <c r="G105" i="50"/>
  <c r="F105" i="50"/>
  <c r="E105" i="50"/>
  <c r="I104" i="50"/>
  <c r="I127" i="50"/>
  <c r="H104" i="50"/>
  <c r="H127" i="50"/>
  <c r="G104" i="50"/>
  <c r="G127" i="50"/>
  <c r="F104" i="50"/>
  <c r="F127" i="50"/>
  <c r="E104" i="50"/>
  <c r="I103" i="50"/>
  <c r="H103" i="50"/>
  <c r="G103" i="50"/>
  <c r="F103" i="50"/>
  <c r="E103" i="50"/>
  <c r="I102" i="50"/>
  <c r="H102" i="50"/>
  <c r="G102" i="50"/>
  <c r="F102" i="50"/>
  <c r="E102" i="50"/>
  <c r="I101" i="50"/>
  <c r="H101" i="50"/>
  <c r="G101" i="50"/>
  <c r="F101" i="50"/>
  <c r="E101" i="50"/>
  <c r="I100" i="50"/>
  <c r="I126" i="50"/>
  <c r="H100" i="50"/>
  <c r="H126" i="50"/>
  <c r="G100" i="50"/>
  <c r="G126" i="50"/>
  <c r="F100" i="50"/>
  <c r="F126" i="50"/>
  <c r="E100" i="50"/>
  <c r="B93" i="50"/>
  <c r="BX95" i="50"/>
  <c r="BW95" i="50"/>
  <c r="BV95" i="50"/>
  <c r="BU95" i="50"/>
  <c r="BT95" i="50"/>
  <c r="BS95" i="50"/>
  <c r="BR95" i="50"/>
  <c r="BQ95" i="50"/>
  <c r="BP95" i="50"/>
  <c r="BO95" i="50"/>
  <c r="BN95" i="50"/>
  <c r="BM95" i="50"/>
  <c r="BL95" i="50"/>
  <c r="BK95" i="50"/>
  <c r="BJ95" i="50"/>
  <c r="BI95" i="50"/>
  <c r="BH95" i="50"/>
  <c r="BG95" i="50"/>
  <c r="BF95" i="50"/>
  <c r="BE95" i="50"/>
  <c r="BD95" i="50"/>
  <c r="BC95" i="50"/>
  <c r="BB95" i="50"/>
  <c r="BA95" i="50"/>
  <c r="AZ95" i="50"/>
  <c r="AY95" i="50"/>
  <c r="AX95" i="50"/>
  <c r="AW95" i="50"/>
  <c r="AV95" i="50"/>
  <c r="AU95" i="50"/>
  <c r="AT95" i="50"/>
  <c r="AS95" i="50"/>
  <c r="AR95" i="50"/>
  <c r="AQ95" i="50"/>
  <c r="AP95" i="50"/>
  <c r="AO95" i="50"/>
  <c r="AN95" i="50"/>
  <c r="AM95" i="50"/>
  <c r="AL95" i="50"/>
  <c r="AK95" i="50"/>
  <c r="AJ95" i="50"/>
  <c r="AI95" i="50"/>
  <c r="AH95" i="50"/>
  <c r="AG95" i="50"/>
  <c r="AF95" i="50"/>
  <c r="AE95" i="50"/>
  <c r="AD95" i="50"/>
  <c r="AC95" i="50"/>
  <c r="AB95" i="50"/>
  <c r="AA95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M95" i="50"/>
  <c r="L95" i="50"/>
  <c r="K95" i="50"/>
  <c r="J95" i="50"/>
  <c r="B92" i="50"/>
  <c r="BX94" i="50"/>
  <c r="BW94" i="50"/>
  <c r="BV94" i="50"/>
  <c r="BU94" i="50"/>
  <c r="BT94" i="50"/>
  <c r="BS94" i="50"/>
  <c r="BR94" i="50"/>
  <c r="BQ94" i="50"/>
  <c r="BP94" i="50"/>
  <c r="BO94" i="50"/>
  <c r="BN94" i="50"/>
  <c r="BM94" i="50"/>
  <c r="BL94" i="50"/>
  <c r="BK94" i="50"/>
  <c r="BJ94" i="50"/>
  <c r="BI94" i="50"/>
  <c r="BH94" i="50"/>
  <c r="BG94" i="50"/>
  <c r="BF94" i="50"/>
  <c r="BE94" i="50"/>
  <c r="BD94" i="50"/>
  <c r="BC94" i="50"/>
  <c r="BB94" i="50"/>
  <c r="BA94" i="50"/>
  <c r="AZ94" i="50"/>
  <c r="AY94" i="50"/>
  <c r="AX94" i="50"/>
  <c r="AW94" i="50"/>
  <c r="AV94" i="50"/>
  <c r="AU94" i="50"/>
  <c r="AT94" i="50"/>
  <c r="AS94" i="50"/>
  <c r="AR94" i="50"/>
  <c r="AQ94" i="50"/>
  <c r="AP94" i="50"/>
  <c r="AO94" i="50"/>
  <c r="AN94" i="50"/>
  <c r="AM94" i="50"/>
  <c r="AL94" i="50"/>
  <c r="AK94" i="50"/>
  <c r="AJ94" i="50"/>
  <c r="AI94" i="50"/>
  <c r="AH94" i="50"/>
  <c r="AG94" i="50"/>
  <c r="AF94" i="50"/>
  <c r="AE94" i="50"/>
  <c r="AD94" i="50"/>
  <c r="AC94" i="50"/>
  <c r="AB94" i="50"/>
  <c r="AA94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M94" i="50"/>
  <c r="L94" i="50"/>
  <c r="K94" i="50"/>
  <c r="J94" i="50"/>
  <c r="BX93" i="50"/>
  <c r="BW93" i="50"/>
  <c r="BV93" i="50"/>
  <c r="BU93" i="50"/>
  <c r="BT93" i="50"/>
  <c r="BS93" i="50"/>
  <c r="BR93" i="50"/>
  <c r="BQ93" i="50"/>
  <c r="BP93" i="50"/>
  <c r="BO93" i="50"/>
  <c r="BN93" i="50"/>
  <c r="BM93" i="50"/>
  <c r="BL93" i="50"/>
  <c r="BK93" i="50"/>
  <c r="BJ93" i="50"/>
  <c r="BI93" i="50"/>
  <c r="BH93" i="50"/>
  <c r="BG93" i="50"/>
  <c r="BF93" i="50"/>
  <c r="BE93" i="50"/>
  <c r="BD93" i="50"/>
  <c r="BC93" i="50"/>
  <c r="BB93" i="50"/>
  <c r="BA93" i="50"/>
  <c r="AZ93" i="50"/>
  <c r="AY93" i="50"/>
  <c r="AX93" i="50"/>
  <c r="AW93" i="50"/>
  <c r="AV93" i="50"/>
  <c r="AU93" i="50"/>
  <c r="AT93" i="50"/>
  <c r="AS93" i="50"/>
  <c r="AR93" i="50"/>
  <c r="AQ93" i="50"/>
  <c r="AP93" i="50"/>
  <c r="AO93" i="50"/>
  <c r="AN93" i="50"/>
  <c r="AM93" i="50"/>
  <c r="AL93" i="50"/>
  <c r="AK93" i="50"/>
  <c r="AJ93" i="50"/>
  <c r="AI93" i="50"/>
  <c r="AH93" i="50"/>
  <c r="AG93" i="50"/>
  <c r="AF93" i="50"/>
  <c r="AE93" i="50"/>
  <c r="AD93" i="50"/>
  <c r="AC93" i="50"/>
  <c r="AB93" i="50"/>
  <c r="AA93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M93" i="50"/>
  <c r="L93" i="50"/>
  <c r="K93" i="50"/>
  <c r="J93" i="50"/>
  <c r="BX92" i="50"/>
  <c r="BW92" i="50"/>
  <c r="BV92" i="50"/>
  <c r="BU92" i="50"/>
  <c r="BT92" i="50"/>
  <c r="BS92" i="50"/>
  <c r="BR92" i="50"/>
  <c r="BQ92" i="50"/>
  <c r="BP92" i="50"/>
  <c r="BO92" i="50"/>
  <c r="BN92" i="50"/>
  <c r="BM92" i="50"/>
  <c r="BL92" i="50"/>
  <c r="BK92" i="50"/>
  <c r="BJ92" i="50"/>
  <c r="BI92" i="50"/>
  <c r="BH92" i="50"/>
  <c r="BG92" i="50"/>
  <c r="BF92" i="50"/>
  <c r="BE92" i="50"/>
  <c r="BD92" i="50"/>
  <c r="BC92" i="50"/>
  <c r="BB92" i="50"/>
  <c r="BA92" i="50"/>
  <c r="AZ92" i="50"/>
  <c r="AY92" i="50"/>
  <c r="AX92" i="50"/>
  <c r="AW92" i="50"/>
  <c r="AV92" i="50"/>
  <c r="AU92" i="50"/>
  <c r="AT92" i="50"/>
  <c r="AS92" i="50"/>
  <c r="AR92" i="50"/>
  <c r="AQ92" i="50"/>
  <c r="AP92" i="50"/>
  <c r="AO92" i="50"/>
  <c r="AN92" i="50"/>
  <c r="AM92" i="50"/>
  <c r="AL92" i="50"/>
  <c r="AK92" i="50"/>
  <c r="AJ92" i="50"/>
  <c r="AI92" i="50"/>
  <c r="AH92" i="50"/>
  <c r="AG92" i="50"/>
  <c r="AF92" i="50"/>
  <c r="AE92" i="50"/>
  <c r="AD92" i="50"/>
  <c r="AC92" i="50"/>
  <c r="AB92" i="50"/>
  <c r="AA92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M92" i="50"/>
  <c r="L92" i="50"/>
  <c r="K92" i="50"/>
  <c r="J92" i="50"/>
  <c r="I90" i="50"/>
  <c r="H90" i="50"/>
  <c r="G90" i="50"/>
  <c r="F90" i="50"/>
  <c r="E90" i="50"/>
  <c r="I89" i="50"/>
  <c r="H89" i="50"/>
  <c r="G89" i="50"/>
  <c r="F89" i="50"/>
  <c r="E89" i="50"/>
  <c r="I88" i="50"/>
  <c r="H88" i="50"/>
  <c r="G88" i="50"/>
  <c r="F88" i="50"/>
  <c r="E88" i="50"/>
  <c r="I87" i="50"/>
  <c r="H87" i="50"/>
  <c r="G87" i="50"/>
  <c r="F87" i="50"/>
  <c r="E87" i="50"/>
  <c r="I86" i="50"/>
  <c r="H86" i="50"/>
  <c r="G86" i="50"/>
  <c r="F86" i="50"/>
  <c r="E86" i="50"/>
  <c r="I85" i="50"/>
  <c r="H85" i="50"/>
  <c r="G85" i="50"/>
  <c r="F85" i="50"/>
  <c r="E85" i="50"/>
  <c r="I84" i="50"/>
  <c r="H84" i="50"/>
  <c r="G84" i="50"/>
  <c r="F84" i="50"/>
  <c r="E84" i="50"/>
  <c r="I83" i="50"/>
  <c r="H83" i="50"/>
  <c r="G83" i="50"/>
  <c r="F83" i="50"/>
  <c r="E83" i="50"/>
  <c r="I82" i="50"/>
  <c r="H82" i="50"/>
  <c r="G82" i="50"/>
  <c r="F82" i="50"/>
  <c r="E82" i="50"/>
  <c r="I81" i="50"/>
  <c r="H81" i="50"/>
  <c r="G81" i="50"/>
  <c r="F81" i="50"/>
  <c r="E81" i="50"/>
  <c r="I80" i="50"/>
  <c r="H80" i="50"/>
  <c r="G80" i="50"/>
  <c r="F80" i="50"/>
  <c r="E80" i="50"/>
  <c r="I79" i="50"/>
  <c r="H79" i="50"/>
  <c r="G79" i="50"/>
  <c r="F79" i="50"/>
  <c r="E79" i="50"/>
  <c r="I78" i="50"/>
  <c r="H78" i="50"/>
  <c r="G78" i="50"/>
  <c r="F78" i="50"/>
  <c r="E78" i="50"/>
  <c r="I77" i="50"/>
  <c r="H77" i="50"/>
  <c r="G77" i="50"/>
  <c r="F77" i="50"/>
  <c r="E77" i="50"/>
  <c r="I76" i="50"/>
  <c r="H76" i="50"/>
  <c r="G76" i="50"/>
  <c r="F76" i="50"/>
  <c r="E76" i="50"/>
  <c r="I75" i="50"/>
  <c r="H75" i="50"/>
  <c r="G75" i="50"/>
  <c r="F75" i="50"/>
  <c r="E75" i="50"/>
  <c r="I74" i="50"/>
  <c r="H74" i="50"/>
  <c r="G74" i="50"/>
  <c r="F74" i="50"/>
  <c r="E74" i="50"/>
  <c r="I73" i="50"/>
  <c r="H73" i="50"/>
  <c r="G73" i="50"/>
  <c r="F73" i="50"/>
  <c r="E73" i="50"/>
  <c r="I72" i="50"/>
  <c r="I95" i="50"/>
  <c r="H72" i="50"/>
  <c r="H95" i="50"/>
  <c r="G72" i="50"/>
  <c r="G95" i="50"/>
  <c r="F72" i="50"/>
  <c r="F95" i="50"/>
  <c r="E72" i="50"/>
  <c r="E95" i="50"/>
  <c r="I71" i="50"/>
  <c r="H71" i="50"/>
  <c r="G71" i="50"/>
  <c r="F71" i="50"/>
  <c r="E71" i="50"/>
  <c r="I70" i="50"/>
  <c r="H70" i="50"/>
  <c r="G70" i="50"/>
  <c r="F70" i="50"/>
  <c r="E70" i="50"/>
  <c r="I69" i="50"/>
  <c r="H69" i="50"/>
  <c r="G69" i="50"/>
  <c r="F69" i="50"/>
  <c r="E69" i="50"/>
  <c r="I68" i="50"/>
  <c r="I94" i="50"/>
  <c r="H68" i="50"/>
  <c r="H94" i="50"/>
  <c r="G68" i="50"/>
  <c r="G94" i="50"/>
  <c r="F68" i="50"/>
  <c r="F94" i="50"/>
  <c r="E68" i="50"/>
  <c r="E94" i="50"/>
  <c r="B63" i="50"/>
  <c r="BX65" i="50"/>
  <c r="BW65" i="50"/>
  <c r="BV65" i="50"/>
  <c r="BU65" i="50"/>
  <c r="BT65" i="50"/>
  <c r="BS65" i="50"/>
  <c r="BR65" i="50"/>
  <c r="BQ65" i="50"/>
  <c r="BP65" i="50"/>
  <c r="BO65" i="50"/>
  <c r="BN65" i="50"/>
  <c r="BM65" i="50"/>
  <c r="BL65" i="50"/>
  <c r="BK65" i="50"/>
  <c r="BJ65" i="50"/>
  <c r="BI65" i="50"/>
  <c r="BH65" i="50"/>
  <c r="BG65" i="50"/>
  <c r="BF65" i="50"/>
  <c r="BE65" i="50"/>
  <c r="BD65" i="50"/>
  <c r="BC65" i="50"/>
  <c r="BB65" i="50"/>
  <c r="BA65" i="50"/>
  <c r="AZ65" i="50"/>
  <c r="AY65" i="50"/>
  <c r="AX65" i="50"/>
  <c r="AW65" i="50"/>
  <c r="AV65" i="50"/>
  <c r="AU65" i="50"/>
  <c r="AT65" i="50"/>
  <c r="AS65" i="50"/>
  <c r="AR65" i="50"/>
  <c r="AQ65" i="50"/>
  <c r="AP65" i="50"/>
  <c r="AO65" i="50"/>
  <c r="AN65" i="50"/>
  <c r="AM65" i="50"/>
  <c r="AL65" i="50"/>
  <c r="AK65" i="50"/>
  <c r="AJ65" i="50"/>
  <c r="AI65" i="50"/>
  <c r="AH65" i="50"/>
  <c r="AG65" i="50"/>
  <c r="AF65" i="50"/>
  <c r="AE65" i="50"/>
  <c r="AD65" i="50"/>
  <c r="AC65" i="50"/>
  <c r="AB65" i="50"/>
  <c r="AA65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M65" i="50"/>
  <c r="L65" i="50"/>
  <c r="K65" i="50"/>
  <c r="J65" i="50"/>
  <c r="B62" i="50"/>
  <c r="BX64" i="50"/>
  <c r="BW64" i="50"/>
  <c r="BV64" i="50"/>
  <c r="BU64" i="50"/>
  <c r="BT64" i="50"/>
  <c r="BS64" i="50"/>
  <c r="BR64" i="50"/>
  <c r="BQ64" i="50"/>
  <c r="BP64" i="50"/>
  <c r="BO64" i="50"/>
  <c r="BN64" i="50"/>
  <c r="BM64" i="50"/>
  <c r="BL64" i="50"/>
  <c r="BK64" i="50"/>
  <c r="BJ64" i="50"/>
  <c r="BI64" i="50"/>
  <c r="BH64" i="50"/>
  <c r="BG64" i="50"/>
  <c r="BF64" i="50"/>
  <c r="BE64" i="50"/>
  <c r="BD64" i="50"/>
  <c r="BC64" i="50"/>
  <c r="BB64" i="50"/>
  <c r="BA64" i="50"/>
  <c r="AZ64" i="50"/>
  <c r="AY64" i="50"/>
  <c r="AX64" i="50"/>
  <c r="AW64" i="50"/>
  <c r="AV64" i="50"/>
  <c r="AU64" i="50"/>
  <c r="AT64" i="50"/>
  <c r="AS64" i="50"/>
  <c r="AR64" i="50"/>
  <c r="AQ64" i="50"/>
  <c r="AP64" i="50"/>
  <c r="AO64" i="50"/>
  <c r="AN64" i="50"/>
  <c r="AM64" i="50"/>
  <c r="AL64" i="50"/>
  <c r="AK64" i="50"/>
  <c r="AJ64" i="50"/>
  <c r="AI64" i="50"/>
  <c r="AH64" i="50"/>
  <c r="AG64" i="50"/>
  <c r="AF64" i="50"/>
  <c r="AE64" i="50"/>
  <c r="AD64" i="50"/>
  <c r="AC64" i="50"/>
  <c r="AB64" i="50"/>
  <c r="AA64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BX63" i="50"/>
  <c r="BW63" i="50"/>
  <c r="BV63" i="50"/>
  <c r="BU63" i="50"/>
  <c r="BT63" i="50"/>
  <c r="BS63" i="50"/>
  <c r="BR63" i="50"/>
  <c r="BQ63" i="50"/>
  <c r="BP63" i="50"/>
  <c r="BO63" i="50"/>
  <c r="BN63" i="50"/>
  <c r="BM63" i="50"/>
  <c r="BL63" i="50"/>
  <c r="BK63" i="50"/>
  <c r="BJ63" i="50"/>
  <c r="BI63" i="50"/>
  <c r="BH63" i="50"/>
  <c r="BG63" i="50"/>
  <c r="BF63" i="50"/>
  <c r="BE63" i="50"/>
  <c r="BD63" i="50"/>
  <c r="BC63" i="50"/>
  <c r="BB63" i="50"/>
  <c r="BA63" i="50"/>
  <c r="AZ63" i="50"/>
  <c r="AY63" i="50"/>
  <c r="AX63" i="50"/>
  <c r="AW63" i="50"/>
  <c r="AV63" i="50"/>
  <c r="AU63" i="50"/>
  <c r="AT63" i="50"/>
  <c r="AS63" i="50"/>
  <c r="AR63" i="50"/>
  <c r="AQ63" i="50"/>
  <c r="AP63" i="50"/>
  <c r="AO63" i="50"/>
  <c r="AN63" i="50"/>
  <c r="AM63" i="50"/>
  <c r="AL63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0" i="50"/>
  <c r="H60" i="50"/>
  <c r="G60" i="50"/>
  <c r="F60" i="50"/>
  <c r="E60" i="50"/>
  <c r="I59" i="50"/>
  <c r="H59" i="50"/>
  <c r="G59" i="50"/>
  <c r="F59" i="50"/>
  <c r="E59" i="50"/>
  <c r="I58" i="50"/>
  <c r="H58" i="50"/>
  <c r="G58" i="50"/>
  <c r="F58" i="50"/>
  <c r="E58" i="50"/>
  <c r="I57" i="50"/>
  <c r="H57" i="50"/>
  <c r="G57" i="50"/>
  <c r="F57" i="50"/>
  <c r="E57" i="50"/>
  <c r="I56" i="50"/>
  <c r="H56" i="50"/>
  <c r="G56" i="50"/>
  <c r="F56" i="50"/>
  <c r="E56" i="50"/>
  <c r="I55" i="50"/>
  <c r="H55" i="50"/>
  <c r="G55" i="50"/>
  <c r="F55" i="50"/>
  <c r="E55" i="50"/>
  <c r="I54" i="50"/>
  <c r="H54" i="50"/>
  <c r="G54" i="50"/>
  <c r="F54" i="50"/>
  <c r="E54" i="50"/>
  <c r="I53" i="50"/>
  <c r="H53" i="50"/>
  <c r="G53" i="50"/>
  <c r="F53" i="50"/>
  <c r="E53" i="50"/>
  <c r="I52" i="50"/>
  <c r="H52" i="50"/>
  <c r="G52" i="50"/>
  <c r="F52" i="50"/>
  <c r="E52" i="50"/>
  <c r="I51" i="50"/>
  <c r="H51" i="50"/>
  <c r="G51" i="50"/>
  <c r="F51" i="50"/>
  <c r="E51" i="50"/>
  <c r="I50" i="50"/>
  <c r="H50" i="50"/>
  <c r="G50" i="50"/>
  <c r="F50" i="50"/>
  <c r="E50" i="50"/>
  <c r="I49" i="50"/>
  <c r="H49" i="50"/>
  <c r="G49" i="50"/>
  <c r="F49" i="50"/>
  <c r="E49" i="50"/>
  <c r="I48" i="50"/>
  <c r="H48" i="50"/>
  <c r="G48" i="50"/>
  <c r="F48" i="50"/>
  <c r="E48" i="50"/>
  <c r="I47" i="50"/>
  <c r="H47" i="50"/>
  <c r="G47" i="50"/>
  <c r="F47" i="50"/>
  <c r="E47" i="50"/>
  <c r="I46" i="50"/>
  <c r="H46" i="50"/>
  <c r="G46" i="50"/>
  <c r="F46" i="50"/>
  <c r="E46" i="50"/>
  <c r="I45" i="50"/>
  <c r="H45" i="50"/>
  <c r="G45" i="50"/>
  <c r="F45" i="50"/>
  <c r="E45" i="50"/>
  <c r="I44" i="50"/>
  <c r="H44" i="50"/>
  <c r="G44" i="50"/>
  <c r="F44" i="50"/>
  <c r="E44" i="50"/>
  <c r="I43" i="50"/>
  <c r="H43" i="50"/>
  <c r="G43" i="50"/>
  <c r="F43" i="50"/>
  <c r="E43" i="50"/>
  <c r="I42" i="50"/>
  <c r="I65" i="50"/>
  <c r="H42" i="50"/>
  <c r="H65" i="50"/>
  <c r="G42" i="50"/>
  <c r="G65" i="50"/>
  <c r="F42" i="50"/>
  <c r="F65" i="50"/>
  <c r="E42" i="50"/>
  <c r="E65" i="50"/>
  <c r="I41" i="50"/>
  <c r="H41" i="50"/>
  <c r="G41" i="50"/>
  <c r="F41" i="50"/>
  <c r="E41" i="50"/>
  <c r="I40" i="50"/>
  <c r="H40" i="50"/>
  <c r="G40" i="50"/>
  <c r="F40" i="50"/>
  <c r="E40" i="50"/>
  <c r="I39" i="50"/>
  <c r="H39" i="50"/>
  <c r="G39" i="50"/>
  <c r="F39" i="50"/>
  <c r="E39" i="50"/>
  <c r="I38" i="50"/>
  <c r="I64" i="50"/>
  <c r="H38" i="50"/>
  <c r="H64" i="50"/>
  <c r="G38" i="50"/>
  <c r="G64" i="50"/>
  <c r="F38" i="50"/>
  <c r="F64" i="50"/>
  <c r="E38" i="50"/>
  <c r="E64" i="50"/>
  <c r="B33" i="50"/>
  <c r="BX35" i="50"/>
  <c r="BW35" i="50"/>
  <c r="BV35" i="50"/>
  <c r="BU35" i="50"/>
  <c r="BT35" i="50"/>
  <c r="BS35" i="50"/>
  <c r="BR35" i="50"/>
  <c r="BQ35" i="50"/>
  <c r="BP35" i="50"/>
  <c r="BO35" i="50"/>
  <c r="BN35" i="50"/>
  <c r="BM35" i="50"/>
  <c r="BL35" i="50"/>
  <c r="BK35" i="50"/>
  <c r="BJ35" i="50"/>
  <c r="BI35" i="50"/>
  <c r="BH35" i="50"/>
  <c r="BG35" i="50"/>
  <c r="BF35" i="50"/>
  <c r="BE35" i="50"/>
  <c r="BD35" i="50"/>
  <c r="BC35" i="50"/>
  <c r="BB35" i="50"/>
  <c r="BA35" i="50"/>
  <c r="AZ35" i="50"/>
  <c r="AY35" i="50"/>
  <c r="AX35" i="50"/>
  <c r="AW35" i="50"/>
  <c r="AV35" i="50"/>
  <c r="AU35" i="50"/>
  <c r="AT35" i="50"/>
  <c r="AS35" i="50"/>
  <c r="AR35" i="50"/>
  <c r="AQ35" i="50"/>
  <c r="AP35" i="50"/>
  <c r="AO35" i="50"/>
  <c r="AN35" i="50"/>
  <c r="AM35" i="50"/>
  <c r="AL35" i="50"/>
  <c r="AK35" i="50"/>
  <c r="AJ35" i="50"/>
  <c r="AI35" i="50"/>
  <c r="AH35" i="50"/>
  <c r="AG35" i="50"/>
  <c r="AF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B32" i="50"/>
  <c r="BX34" i="50"/>
  <c r="BW34" i="50"/>
  <c r="BV34" i="50"/>
  <c r="BU34" i="50"/>
  <c r="BT34" i="50"/>
  <c r="BS34" i="50"/>
  <c r="BR34" i="50"/>
  <c r="BQ34" i="50"/>
  <c r="BP34" i="50"/>
  <c r="BO34" i="50"/>
  <c r="BN34" i="50"/>
  <c r="BM34" i="50"/>
  <c r="BL34" i="50"/>
  <c r="BK34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R34" i="50"/>
  <c r="AQ34" i="50"/>
  <c r="AP34" i="50"/>
  <c r="AO34" i="50"/>
  <c r="AN34" i="50"/>
  <c r="AM34" i="50"/>
  <c r="AL34" i="50"/>
  <c r="AK34" i="50"/>
  <c r="AJ34" i="50"/>
  <c r="AI34" i="50"/>
  <c r="AH34" i="50"/>
  <c r="AG34" i="50"/>
  <c r="AF34" i="50"/>
  <c r="AE34" i="50"/>
  <c r="AD34" i="50"/>
  <c r="AC34" i="50"/>
  <c r="AB34" i="50"/>
  <c r="AA34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M34" i="50"/>
  <c r="L34" i="50"/>
  <c r="K34" i="50"/>
  <c r="J34" i="50"/>
  <c r="BX33" i="50"/>
  <c r="BW33" i="50"/>
  <c r="BV33" i="50"/>
  <c r="BU33" i="50"/>
  <c r="BT33" i="50"/>
  <c r="BS33" i="50"/>
  <c r="BR33" i="50"/>
  <c r="BQ33" i="50"/>
  <c r="BP33" i="50"/>
  <c r="BO33" i="50"/>
  <c r="BN33" i="50"/>
  <c r="BM33" i="50"/>
  <c r="BL33" i="50"/>
  <c r="BK33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M33" i="50"/>
  <c r="AL33" i="50"/>
  <c r="AK33" i="50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M33" i="50"/>
  <c r="L33" i="50"/>
  <c r="K33" i="50"/>
  <c r="J33" i="50"/>
  <c r="BX32" i="50"/>
  <c r="BW32" i="50"/>
  <c r="BV32" i="50"/>
  <c r="BU32" i="50"/>
  <c r="BT32" i="50"/>
  <c r="BS32" i="50"/>
  <c r="BR32" i="50"/>
  <c r="BQ32" i="50"/>
  <c r="BP32" i="50"/>
  <c r="BO32" i="50"/>
  <c r="BN32" i="50"/>
  <c r="BM32" i="50"/>
  <c r="BL32" i="50"/>
  <c r="BK32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R32" i="50"/>
  <c r="AQ32" i="50"/>
  <c r="AP32" i="50"/>
  <c r="AO32" i="50"/>
  <c r="AN32" i="50"/>
  <c r="AM32" i="50"/>
  <c r="AL32" i="50"/>
  <c r="AK32" i="50"/>
  <c r="AJ32" i="50"/>
  <c r="AI32" i="50"/>
  <c r="AH32" i="50"/>
  <c r="AG32" i="50"/>
  <c r="AF32" i="50"/>
  <c r="AE32" i="50"/>
  <c r="AD32" i="50"/>
  <c r="AC32" i="50"/>
  <c r="AB32" i="50"/>
  <c r="AA32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M32" i="50"/>
  <c r="L32" i="50"/>
  <c r="K32" i="50"/>
  <c r="J32" i="50"/>
  <c r="I30" i="50"/>
  <c r="H30" i="50"/>
  <c r="G30" i="50"/>
  <c r="F30" i="50"/>
  <c r="E30" i="50"/>
  <c r="I29" i="50"/>
  <c r="H29" i="50"/>
  <c r="G29" i="50"/>
  <c r="F29" i="50"/>
  <c r="E29" i="50"/>
  <c r="I28" i="50"/>
  <c r="H28" i="50"/>
  <c r="G28" i="50"/>
  <c r="F28" i="50"/>
  <c r="E28" i="50"/>
  <c r="I27" i="50"/>
  <c r="H27" i="50"/>
  <c r="G27" i="50"/>
  <c r="F27" i="50"/>
  <c r="E27" i="50"/>
  <c r="I26" i="50"/>
  <c r="H26" i="50"/>
  <c r="G26" i="50"/>
  <c r="F26" i="50"/>
  <c r="E26" i="50"/>
  <c r="I25" i="50"/>
  <c r="H25" i="50"/>
  <c r="G25" i="50"/>
  <c r="F25" i="50"/>
  <c r="E25" i="50"/>
  <c r="I24" i="50"/>
  <c r="H24" i="50"/>
  <c r="G24" i="50"/>
  <c r="F24" i="50"/>
  <c r="E24" i="50"/>
  <c r="I23" i="50"/>
  <c r="H23" i="50"/>
  <c r="G23" i="50"/>
  <c r="F23" i="50"/>
  <c r="E23" i="50"/>
  <c r="I22" i="50"/>
  <c r="H22" i="50"/>
  <c r="G22" i="50"/>
  <c r="F22" i="50"/>
  <c r="E22" i="50"/>
  <c r="I21" i="50"/>
  <c r="H21" i="50"/>
  <c r="G21" i="50"/>
  <c r="F21" i="50"/>
  <c r="E21" i="50"/>
  <c r="I20" i="50"/>
  <c r="H20" i="50"/>
  <c r="G20" i="50"/>
  <c r="F20" i="50"/>
  <c r="E20" i="50"/>
  <c r="I19" i="50"/>
  <c r="H19" i="50"/>
  <c r="G19" i="50"/>
  <c r="F19" i="50"/>
  <c r="E19" i="50"/>
  <c r="I18" i="50"/>
  <c r="H18" i="50"/>
  <c r="G18" i="50"/>
  <c r="F18" i="50"/>
  <c r="E18" i="50"/>
  <c r="I17" i="50"/>
  <c r="H17" i="50"/>
  <c r="G17" i="50"/>
  <c r="F17" i="50"/>
  <c r="E17" i="50"/>
  <c r="I16" i="50"/>
  <c r="H16" i="50"/>
  <c r="G16" i="50"/>
  <c r="F16" i="50"/>
  <c r="E16" i="50"/>
  <c r="I15" i="50"/>
  <c r="H15" i="50"/>
  <c r="G15" i="50"/>
  <c r="F15" i="50"/>
  <c r="E15" i="50"/>
  <c r="I14" i="50"/>
  <c r="H14" i="50"/>
  <c r="G14" i="50"/>
  <c r="F14" i="50"/>
  <c r="E14" i="50"/>
  <c r="I13" i="50"/>
  <c r="H13" i="50"/>
  <c r="G13" i="50"/>
  <c r="F13" i="50"/>
  <c r="E13" i="50"/>
  <c r="I12" i="50"/>
  <c r="I35" i="50"/>
  <c r="H12" i="50"/>
  <c r="H35" i="50"/>
  <c r="G12" i="50"/>
  <c r="G35" i="50"/>
  <c r="F12" i="50"/>
  <c r="F35" i="50"/>
  <c r="E12" i="50"/>
  <c r="E35" i="50"/>
  <c r="I11" i="50"/>
  <c r="H11" i="50"/>
  <c r="G11" i="50"/>
  <c r="F11" i="50"/>
  <c r="E11" i="50"/>
  <c r="I10" i="50"/>
  <c r="H10" i="50"/>
  <c r="G10" i="50"/>
  <c r="F10" i="50"/>
  <c r="E10" i="50"/>
  <c r="I9" i="50"/>
  <c r="H9" i="50"/>
  <c r="G9" i="50"/>
  <c r="F9" i="50"/>
  <c r="E9" i="50"/>
  <c r="I8" i="50"/>
  <c r="I34" i="50"/>
  <c r="H8" i="50"/>
  <c r="H34" i="50"/>
  <c r="G8" i="50"/>
  <c r="G34" i="50"/>
  <c r="F8" i="50"/>
  <c r="F34" i="50"/>
  <c r="E8" i="50"/>
  <c r="E34" i="50"/>
  <c r="BX222" i="53"/>
  <c r="BW222" i="53"/>
  <c r="BV222" i="53"/>
  <c r="BU222" i="53"/>
  <c r="BT222" i="53"/>
  <c r="BS222" i="53"/>
  <c r="BR222" i="53"/>
  <c r="BQ222" i="53"/>
  <c r="BP222" i="53"/>
  <c r="BO222" i="53"/>
  <c r="BN222" i="53"/>
  <c r="BM222" i="53"/>
  <c r="BL222" i="53"/>
  <c r="BK222" i="53"/>
  <c r="BJ222" i="53"/>
  <c r="BI222" i="53"/>
  <c r="BH222" i="53"/>
  <c r="BG222" i="53"/>
  <c r="BF222" i="53"/>
  <c r="BE222" i="53"/>
  <c r="BD222" i="53"/>
  <c r="BC222" i="53"/>
  <c r="BB222" i="53"/>
  <c r="BA222" i="53"/>
  <c r="AZ222" i="53"/>
  <c r="AY222" i="53"/>
  <c r="AX222" i="53"/>
  <c r="AW222" i="53"/>
  <c r="AV222" i="53"/>
  <c r="AU222" i="53"/>
  <c r="AT222" i="53"/>
  <c r="AS222" i="53"/>
  <c r="AR222" i="53"/>
  <c r="AQ222" i="53"/>
  <c r="AP222" i="53"/>
  <c r="AO222" i="53"/>
  <c r="AN222" i="53"/>
  <c r="AM222" i="53"/>
  <c r="AL222" i="53"/>
  <c r="AK222" i="53"/>
  <c r="AJ222" i="53"/>
  <c r="AI222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B222" i="53"/>
  <c r="BW224" i="53"/>
  <c r="BX221" i="53"/>
  <c r="BW221" i="53"/>
  <c r="BV221" i="53"/>
  <c r="BU221" i="53"/>
  <c r="BT221" i="53"/>
  <c r="BS221" i="53"/>
  <c r="BR221" i="53"/>
  <c r="BQ221" i="53"/>
  <c r="BP221" i="53"/>
  <c r="BO221" i="53"/>
  <c r="BN221" i="53"/>
  <c r="BM221" i="53"/>
  <c r="BL221" i="53"/>
  <c r="BK221" i="53"/>
  <c r="BJ221" i="53"/>
  <c r="BI221" i="53"/>
  <c r="BH221" i="53"/>
  <c r="BG221" i="53"/>
  <c r="BF221" i="53"/>
  <c r="BE221" i="53"/>
  <c r="BD221" i="53"/>
  <c r="BC221" i="53"/>
  <c r="BB221" i="53"/>
  <c r="BA221" i="53"/>
  <c r="AZ221" i="53"/>
  <c r="AY221" i="53"/>
  <c r="AX221" i="53"/>
  <c r="AW221" i="53"/>
  <c r="AV221" i="53"/>
  <c r="AU221" i="53"/>
  <c r="AT221" i="53"/>
  <c r="AS221" i="53"/>
  <c r="AR221" i="53"/>
  <c r="AQ221" i="53"/>
  <c r="AP221" i="53"/>
  <c r="AO221" i="53"/>
  <c r="AN221" i="53"/>
  <c r="AM221" i="53"/>
  <c r="AL221" i="53"/>
  <c r="AK221" i="53"/>
  <c r="AJ221" i="53"/>
  <c r="AI221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O221" i="53"/>
  <c r="N221" i="53"/>
  <c r="M221" i="53"/>
  <c r="L221" i="53"/>
  <c r="K221" i="53"/>
  <c r="J221" i="53"/>
  <c r="B221" i="53"/>
  <c r="BW223" i="53"/>
  <c r="I219" i="53"/>
  <c r="H219" i="53"/>
  <c r="G219" i="53"/>
  <c r="F219" i="53"/>
  <c r="E219" i="53"/>
  <c r="B219" i="53"/>
  <c r="I218" i="53"/>
  <c r="H218" i="53"/>
  <c r="G218" i="53"/>
  <c r="F218" i="53"/>
  <c r="E218" i="53"/>
  <c r="B218" i="53"/>
  <c r="I217" i="53"/>
  <c r="H217" i="53"/>
  <c r="G217" i="53"/>
  <c r="F217" i="53"/>
  <c r="E217" i="53"/>
  <c r="B217" i="53"/>
  <c r="I216" i="53"/>
  <c r="H216" i="53"/>
  <c r="G216" i="53"/>
  <c r="F216" i="53"/>
  <c r="E216" i="53"/>
  <c r="B216" i="53"/>
  <c r="I215" i="53"/>
  <c r="H215" i="53"/>
  <c r="G215" i="53"/>
  <c r="F215" i="53"/>
  <c r="E215" i="53"/>
  <c r="B215" i="53"/>
  <c r="I214" i="53"/>
  <c r="H214" i="53"/>
  <c r="G214" i="53"/>
  <c r="F214" i="53"/>
  <c r="E214" i="53"/>
  <c r="B214" i="53"/>
  <c r="I213" i="53"/>
  <c r="H213" i="53"/>
  <c r="G213" i="53"/>
  <c r="F213" i="53"/>
  <c r="E213" i="53"/>
  <c r="B213" i="53"/>
  <c r="I212" i="53"/>
  <c r="H212" i="53"/>
  <c r="G212" i="53"/>
  <c r="F212" i="53"/>
  <c r="E212" i="53"/>
  <c r="B212" i="53"/>
  <c r="I211" i="53"/>
  <c r="H211" i="53"/>
  <c r="G211" i="53"/>
  <c r="F211" i="53"/>
  <c r="E211" i="53"/>
  <c r="B211" i="53"/>
  <c r="I210" i="53"/>
  <c r="H210" i="53"/>
  <c r="G210" i="53"/>
  <c r="F210" i="53"/>
  <c r="E210" i="53"/>
  <c r="B210" i="53"/>
  <c r="I209" i="53"/>
  <c r="H209" i="53"/>
  <c r="G209" i="53"/>
  <c r="F209" i="53"/>
  <c r="E209" i="53"/>
  <c r="B209" i="53"/>
  <c r="I208" i="53"/>
  <c r="H208" i="53"/>
  <c r="G208" i="53"/>
  <c r="F208" i="53"/>
  <c r="E208" i="53"/>
  <c r="B208" i="53"/>
  <c r="I207" i="53"/>
  <c r="H207" i="53"/>
  <c r="G207" i="53"/>
  <c r="F207" i="53"/>
  <c r="E207" i="53"/>
  <c r="B207" i="53"/>
  <c r="DB206" i="53"/>
  <c r="DA206" i="53"/>
  <c r="CZ206" i="53"/>
  <c r="CY206" i="53"/>
  <c r="CX206" i="53"/>
  <c r="CW206" i="53"/>
  <c r="CV206" i="53"/>
  <c r="CU206" i="53"/>
  <c r="CT206" i="53"/>
  <c r="CS206" i="53"/>
  <c r="CR206" i="53"/>
  <c r="CQ206" i="53"/>
  <c r="CP206" i="53"/>
  <c r="CO206" i="53"/>
  <c r="CN206" i="53"/>
  <c r="CM206" i="53"/>
  <c r="CL206" i="53"/>
  <c r="CK206" i="53"/>
  <c r="CJ206" i="53"/>
  <c r="CI206" i="53"/>
  <c r="CH206" i="53"/>
  <c r="CG206" i="53"/>
  <c r="I206" i="53"/>
  <c r="H206" i="53"/>
  <c r="G206" i="53"/>
  <c r="F206" i="53"/>
  <c r="E206" i="53"/>
  <c r="B206" i="53"/>
  <c r="DB205" i="53"/>
  <c r="DA205" i="53"/>
  <c r="CZ205" i="53"/>
  <c r="CY205" i="53"/>
  <c r="CX205" i="53"/>
  <c r="CW205" i="53"/>
  <c r="CV205" i="53"/>
  <c r="CU205" i="53"/>
  <c r="CT205" i="53"/>
  <c r="CS205" i="53"/>
  <c r="CR205" i="53"/>
  <c r="CQ205" i="53"/>
  <c r="CP205" i="53"/>
  <c r="CO205" i="53"/>
  <c r="CN205" i="53"/>
  <c r="CM205" i="53"/>
  <c r="CL205" i="53"/>
  <c r="CK205" i="53"/>
  <c r="CJ205" i="53"/>
  <c r="CI205" i="53"/>
  <c r="CH205" i="53"/>
  <c r="CG205" i="53"/>
  <c r="I205" i="53"/>
  <c r="H205" i="53"/>
  <c r="G205" i="53"/>
  <c r="F205" i="53"/>
  <c r="E205" i="53"/>
  <c r="B205" i="53"/>
  <c r="DB204" i="53"/>
  <c r="DA204" i="53"/>
  <c r="CZ204" i="53"/>
  <c r="CY204" i="53"/>
  <c r="CX204" i="53"/>
  <c r="CW204" i="53"/>
  <c r="CV204" i="53"/>
  <c r="CU204" i="53"/>
  <c r="CT204" i="53"/>
  <c r="CS204" i="53"/>
  <c r="CR204" i="53"/>
  <c r="CQ204" i="53"/>
  <c r="CP204" i="53"/>
  <c r="CO204" i="53"/>
  <c r="CN204" i="53"/>
  <c r="CM204" i="53"/>
  <c r="CL204" i="53"/>
  <c r="CK204" i="53"/>
  <c r="CJ204" i="53"/>
  <c r="CI204" i="53"/>
  <c r="CH204" i="53"/>
  <c r="CG204" i="53"/>
  <c r="I204" i="53"/>
  <c r="H204" i="53"/>
  <c r="G204" i="53"/>
  <c r="F204" i="53"/>
  <c r="E204" i="53"/>
  <c r="B204" i="53"/>
  <c r="DB203" i="53"/>
  <c r="DA203" i="53"/>
  <c r="CZ203" i="53"/>
  <c r="CY203" i="53"/>
  <c r="CX203" i="53"/>
  <c r="CW203" i="53"/>
  <c r="CV203" i="53"/>
  <c r="CU203" i="53"/>
  <c r="CT203" i="53"/>
  <c r="CS203" i="53"/>
  <c r="CR203" i="53"/>
  <c r="CQ203" i="53"/>
  <c r="CP203" i="53"/>
  <c r="CO203" i="53"/>
  <c r="CN203" i="53"/>
  <c r="CM203" i="53"/>
  <c r="CL203" i="53"/>
  <c r="CK203" i="53"/>
  <c r="CJ203" i="53"/>
  <c r="CI203" i="53"/>
  <c r="CH203" i="53"/>
  <c r="CG203" i="53"/>
  <c r="I203" i="53"/>
  <c r="H203" i="53"/>
  <c r="G203" i="53"/>
  <c r="F203" i="53"/>
  <c r="E203" i="53"/>
  <c r="B203" i="53"/>
  <c r="DB202" i="53"/>
  <c r="DA202" i="53"/>
  <c r="CZ202" i="53"/>
  <c r="CY202" i="53"/>
  <c r="CX202" i="53"/>
  <c r="CW202" i="53"/>
  <c r="CV202" i="53"/>
  <c r="CU202" i="53"/>
  <c r="CT202" i="53"/>
  <c r="CS202" i="53"/>
  <c r="CR202" i="53"/>
  <c r="CQ202" i="53"/>
  <c r="CP202" i="53"/>
  <c r="CO202" i="53"/>
  <c r="CN202" i="53"/>
  <c r="CM202" i="53"/>
  <c r="CL202" i="53"/>
  <c r="CK202" i="53"/>
  <c r="CJ202" i="53"/>
  <c r="CI202" i="53"/>
  <c r="CH202" i="53"/>
  <c r="CG202" i="53"/>
  <c r="I202" i="53"/>
  <c r="H202" i="53"/>
  <c r="G202" i="53"/>
  <c r="F202" i="53"/>
  <c r="E202" i="53"/>
  <c r="B202" i="53"/>
  <c r="I201" i="53"/>
  <c r="H201" i="53"/>
  <c r="G201" i="53"/>
  <c r="F201" i="53"/>
  <c r="E201" i="53"/>
  <c r="B201" i="53"/>
  <c r="DB200" i="53"/>
  <c r="DA200" i="53"/>
  <c r="CZ200" i="53"/>
  <c r="CY200" i="53"/>
  <c r="CX200" i="53"/>
  <c r="CW200" i="53"/>
  <c r="CV200" i="53"/>
  <c r="CU200" i="53"/>
  <c r="CT200" i="53"/>
  <c r="CS200" i="53"/>
  <c r="CR200" i="53"/>
  <c r="CQ200" i="53"/>
  <c r="CP200" i="53"/>
  <c r="CO200" i="53"/>
  <c r="CN200" i="53"/>
  <c r="CM200" i="53"/>
  <c r="CL200" i="53"/>
  <c r="CK200" i="53"/>
  <c r="CJ200" i="53"/>
  <c r="CI200" i="53"/>
  <c r="CH200" i="53"/>
  <c r="CG200" i="53"/>
  <c r="I200" i="53"/>
  <c r="I222" i="53"/>
  <c r="H200" i="53"/>
  <c r="H222" i="53"/>
  <c r="G200" i="53"/>
  <c r="G222" i="53"/>
  <c r="F200" i="53"/>
  <c r="F222" i="53"/>
  <c r="E200" i="53"/>
  <c r="E222" i="53"/>
  <c r="B200" i="53"/>
  <c r="DB199" i="53"/>
  <c r="DA199" i="53"/>
  <c r="CZ199" i="53"/>
  <c r="CY199" i="53"/>
  <c r="CX199" i="53"/>
  <c r="CW199" i="53"/>
  <c r="CV199" i="53"/>
  <c r="CU199" i="53"/>
  <c r="CT199" i="53"/>
  <c r="CS199" i="53"/>
  <c r="CR199" i="53"/>
  <c r="CQ199" i="53"/>
  <c r="CP199" i="53"/>
  <c r="CO199" i="53"/>
  <c r="CN199" i="53"/>
  <c r="CM199" i="53"/>
  <c r="CL199" i="53"/>
  <c r="CK199" i="53"/>
  <c r="CJ199" i="53"/>
  <c r="CI199" i="53"/>
  <c r="CH199" i="53"/>
  <c r="CG199" i="53"/>
  <c r="I199" i="53"/>
  <c r="H199" i="53"/>
  <c r="G199" i="53"/>
  <c r="F199" i="53"/>
  <c r="E199" i="53"/>
  <c r="B199" i="53"/>
  <c r="I198" i="53"/>
  <c r="H198" i="53"/>
  <c r="G198" i="53"/>
  <c r="F198" i="53"/>
  <c r="E198" i="53"/>
  <c r="B198" i="53"/>
  <c r="DB197" i="53"/>
  <c r="DA197" i="53"/>
  <c r="CZ197" i="53"/>
  <c r="CY197" i="53"/>
  <c r="CX197" i="53"/>
  <c r="CW197" i="53"/>
  <c r="CV197" i="53"/>
  <c r="CU197" i="53"/>
  <c r="CT197" i="53"/>
  <c r="CS197" i="53"/>
  <c r="CR197" i="53"/>
  <c r="CQ197" i="53"/>
  <c r="CP197" i="53"/>
  <c r="CO197" i="53"/>
  <c r="CN197" i="53"/>
  <c r="CM197" i="53"/>
  <c r="CL197" i="53"/>
  <c r="CK197" i="53"/>
  <c r="CJ197" i="53"/>
  <c r="CI197" i="53"/>
  <c r="CH197" i="53"/>
  <c r="CG197" i="53"/>
  <c r="I197" i="53"/>
  <c r="H197" i="53"/>
  <c r="G197" i="53"/>
  <c r="F197" i="53"/>
  <c r="E197" i="53"/>
  <c r="B197" i="53"/>
  <c r="I196" i="53"/>
  <c r="I221" i="53"/>
  <c r="H196" i="53"/>
  <c r="H221" i="53"/>
  <c r="G196" i="53"/>
  <c r="G221" i="53"/>
  <c r="F196" i="53"/>
  <c r="F221" i="53"/>
  <c r="E196" i="53"/>
  <c r="E221" i="53"/>
  <c r="B196" i="53"/>
  <c r="BX283" i="53"/>
  <c r="BW283" i="53"/>
  <c r="BV283" i="53"/>
  <c r="BU283" i="53"/>
  <c r="BT283" i="53"/>
  <c r="BS283" i="53"/>
  <c r="BR283" i="53"/>
  <c r="BQ283" i="53"/>
  <c r="BP283" i="53"/>
  <c r="BO283" i="53"/>
  <c r="BN283" i="53"/>
  <c r="BM283" i="53"/>
  <c r="BL283" i="53"/>
  <c r="BK283" i="53"/>
  <c r="BJ283" i="53"/>
  <c r="BI283" i="53"/>
  <c r="BH283" i="53"/>
  <c r="BG283" i="53"/>
  <c r="BF283" i="53"/>
  <c r="BE283" i="53"/>
  <c r="BD283" i="53"/>
  <c r="BC283" i="53"/>
  <c r="BB283" i="53"/>
  <c r="BA283" i="53"/>
  <c r="AZ283" i="53"/>
  <c r="AY283" i="53"/>
  <c r="AX283" i="53"/>
  <c r="AW283" i="53"/>
  <c r="AV283" i="53"/>
  <c r="AU283" i="53"/>
  <c r="AT283" i="53"/>
  <c r="AS283" i="53"/>
  <c r="AR283" i="53"/>
  <c r="AQ283" i="53"/>
  <c r="AP283" i="53"/>
  <c r="AO283" i="53"/>
  <c r="AN283" i="53"/>
  <c r="AM283" i="53"/>
  <c r="AL283" i="53"/>
  <c r="AK283" i="53"/>
  <c r="AJ283" i="53"/>
  <c r="AI283" i="53"/>
  <c r="AH283" i="53"/>
  <c r="AG283" i="53"/>
  <c r="AF283" i="53"/>
  <c r="AE283" i="53"/>
  <c r="AD283" i="53"/>
  <c r="AC283" i="53"/>
  <c r="AB283" i="53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O283" i="53"/>
  <c r="N283" i="53"/>
  <c r="M283" i="53"/>
  <c r="L283" i="53"/>
  <c r="K283" i="53"/>
  <c r="J283" i="53"/>
  <c r="B283" i="53"/>
  <c r="BW285" i="53"/>
  <c r="BX282" i="53"/>
  <c r="BW282" i="53"/>
  <c r="BV282" i="53"/>
  <c r="BU282" i="53"/>
  <c r="BT282" i="53"/>
  <c r="BS282" i="53"/>
  <c r="BR282" i="53"/>
  <c r="BQ282" i="53"/>
  <c r="BP282" i="53"/>
  <c r="BO282" i="53"/>
  <c r="BN282" i="53"/>
  <c r="BM282" i="53"/>
  <c r="BL282" i="53"/>
  <c r="BK282" i="53"/>
  <c r="BJ282" i="53"/>
  <c r="BI282" i="53"/>
  <c r="BH282" i="53"/>
  <c r="BG282" i="53"/>
  <c r="BF282" i="53"/>
  <c r="BE282" i="53"/>
  <c r="BD282" i="53"/>
  <c r="BC282" i="53"/>
  <c r="BB282" i="53"/>
  <c r="BA282" i="53"/>
  <c r="AZ282" i="53"/>
  <c r="AY282" i="53"/>
  <c r="AX282" i="53"/>
  <c r="AW282" i="53"/>
  <c r="AV282" i="53"/>
  <c r="AU282" i="53"/>
  <c r="AT282" i="53"/>
  <c r="AS282" i="53"/>
  <c r="AR282" i="53"/>
  <c r="AQ282" i="53"/>
  <c r="AP282" i="53"/>
  <c r="AO282" i="53"/>
  <c r="AN282" i="53"/>
  <c r="AM282" i="53"/>
  <c r="AL282" i="53"/>
  <c r="AK282" i="53"/>
  <c r="AJ282" i="53"/>
  <c r="AI282" i="53"/>
  <c r="AH282" i="53"/>
  <c r="AG282" i="53"/>
  <c r="AF282" i="53"/>
  <c r="AE282" i="53"/>
  <c r="AD282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L282" i="53"/>
  <c r="K282" i="53"/>
  <c r="J282" i="53"/>
  <c r="B282" i="53"/>
  <c r="BW284" i="53"/>
  <c r="I280" i="53"/>
  <c r="H280" i="53"/>
  <c r="G280" i="53"/>
  <c r="F280" i="53"/>
  <c r="E280" i="53"/>
  <c r="B280" i="53"/>
  <c r="I279" i="53"/>
  <c r="H279" i="53"/>
  <c r="G279" i="53"/>
  <c r="F279" i="53"/>
  <c r="E279" i="53"/>
  <c r="B279" i="53"/>
  <c r="I278" i="53"/>
  <c r="H278" i="53"/>
  <c r="G278" i="53"/>
  <c r="F278" i="53"/>
  <c r="E278" i="53"/>
  <c r="B278" i="53"/>
  <c r="I277" i="53"/>
  <c r="H277" i="53"/>
  <c r="G277" i="53"/>
  <c r="F277" i="53"/>
  <c r="E277" i="53"/>
  <c r="B277" i="53"/>
  <c r="I276" i="53"/>
  <c r="H276" i="53"/>
  <c r="G276" i="53"/>
  <c r="F276" i="53"/>
  <c r="E276" i="53"/>
  <c r="B276" i="53"/>
  <c r="I275" i="53"/>
  <c r="H275" i="53"/>
  <c r="G275" i="53"/>
  <c r="F275" i="53"/>
  <c r="E275" i="53"/>
  <c r="B275" i="53"/>
  <c r="I274" i="53"/>
  <c r="H274" i="53"/>
  <c r="G274" i="53"/>
  <c r="F274" i="53"/>
  <c r="E274" i="53"/>
  <c r="B274" i="53"/>
  <c r="I273" i="53"/>
  <c r="H273" i="53"/>
  <c r="G273" i="53"/>
  <c r="F273" i="53"/>
  <c r="E273" i="53"/>
  <c r="B273" i="53"/>
  <c r="I272" i="53"/>
  <c r="H272" i="53"/>
  <c r="G272" i="53"/>
  <c r="F272" i="53"/>
  <c r="E272" i="53"/>
  <c r="B272" i="53"/>
  <c r="I271" i="53"/>
  <c r="H271" i="53"/>
  <c r="G271" i="53"/>
  <c r="F271" i="53"/>
  <c r="E271" i="53"/>
  <c r="B271" i="53"/>
  <c r="I270" i="53"/>
  <c r="H270" i="53"/>
  <c r="G270" i="53"/>
  <c r="F270" i="53"/>
  <c r="E270" i="53"/>
  <c r="B270" i="53"/>
  <c r="I269" i="53"/>
  <c r="H269" i="53"/>
  <c r="G269" i="53"/>
  <c r="F269" i="53"/>
  <c r="E269" i="53"/>
  <c r="B269" i="53"/>
  <c r="I268" i="53"/>
  <c r="H268" i="53"/>
  <c r="G268" i="53"/>
  <c r="F268" i="53"/>
  <c r="E268" i="53"/>
  <c r="B268" i="53"/>
  <c r="DB267" i="53"/>
  <c r="DA267" i="53"/>
  <c r="CZ267" i="53"/>
  <c r="CY267" i="53"/>
  <c r="CX267" i="53"/>
  <c r="CW267" i="53"/>
  <c r="CV267" i="53"/>
  <c r="CU267" i="53"/>
  <c r="CT267" i="53"/>
  <c r="CS267" i="53"/>
  <c r="CR267" i="53"/>
  <c r="CQ267" i="53"/>
  <c r="CP267" i="53"/>
  <c r="CO267" i="53"/>
  <c r="CN267" i="53"/>
  <c r="CM267" i="53"/>
  <c r="CL267" i="53"/>
  <c r="CK267" i="53"/>
  <c r="CJ267" i="53"/>
  <c r="CI267" i="53"/>
  <c r="CH267" i="53"/>
  <c r="CG267" i="53"/>
  <c r="I267" i="53"/>
  <c r="H267" i="53"/>
  <c r="G267" i="53"/>
  <c r="F267" i="53"/>
  <c r="E267" i="53"/>
  <c r="B267" i="53"/>
  <c r="DB266" i="53"/>
  <c r="DA266" i="53"/>
  <c r="CZ266" i="53"/>
  <c r="CY266" i="53"/>
  <c r="CX266" i="53"/>
  <c r="CW266" i="53"/>
  <c r="CV266" i="53"/>
  <c r="CU266" i="53"/>
  <c r="CT266" i="53"/>
  <c r="CS266" i="53"/>
  <c r="CR266" i="53"/>
  <c r="CQ266" i="53"/>
  <c r="CP266" i="53"/>
  <c r="CO266" i="53"/>
  <c r="CN266" i="53"/>
  <c r="CM266" i="53"/>
  <c r="CL266" i="53"/>
  <c r="CK266" i="53"/>
  <c r="CJ266" i="53"/>
  <c r="CI266" i="53"/>
  <c r="CH266" i="53"/>
  <c r="CG266" i="53"/>
  <c r="I266" i="53"/>
  <c r="H266" i="53"/>
  <c r="G266" i="53"/>
  <c r="F266" i="53"/>
  <c r="E266" i="53"/>
  <c r="B266" i="53"/>
  <c r="DB265" i="53"/>
  <c r="DA265" i="53"/>
  <c r="CZ265" i="53"/>
  <c r="CY265" i="53"/>
  <c r="CX265" i="53"/>
  <c r="CW265" i="53"/>
  <c r="CV265" i="53"/>
  <c r="CU265" i="53"/>
  <c r="CT265" i="53"/>
  <c r="CS265" i="53"/>
  <c r="CR265" i="53"/>
  <c r="CQ265" i="53"/>
  <c r="CP265" i="53"/>
  <c r="CO265" i="53"/>
  <c r="CN265" i="53"/>
  <c r="CM265" i="53"/>
  <c r="CL265" i="53"/>
  <c r="CK265" i="53"/>
  <c r="CJ265" i="53"/>
  <c r="CI265" i="53"/>
  <c r="CH265" i="53"/>
  <c r="CG265" i="53"/>
  <c r="I265" i="53"/>
  <c r="H265" i="53"/>
  <c r="G265" i="53"/>
  <c r="F265" i="53"/>
  <c r="E265" i="53"/>
  <c r="B265" i="53"/>
  <c r="DB264" i="53"/>
  <c r="DA264" i="53"/>
  <c r="CZ264" i="53"/>
  <c r="CY264" i="53"/>
  <c r="CX264" i="53"/>
  <c r="CW264" i="53"/>
  <c r="CV264" i="53"/>
  <c r="CU264" i="53"/>
  <c r="CT264" i="53"/>
  <c r="CS264" i="53"/>
  <c r="CR264" i="53"/>
  <c r="CQ264" i="53"/>
  <c r="CP264" i="53"/>
  <c r="CO264" i="53"/>
  <c r="CN264" i="53"/>
  <c r="CM264" i="53"/>
  <c r="CL264" i="53"/>
  <c r="CK264" i="53"/>
  <c r="CJ264" i="53"/>
  <c r="CI264" i="53"/>
  <c r="CH264" i="53"/>
  <c r="CG264" i="53"/>
  <c r="I264" i="53"/>
  <c r="H264" i="53"/>
  <c r="G264" i="53"/>
  <c r="F264" i="53"/>
  <c r="E264" i="53"/>
  <c r="B264" i="53"/>
  <c r="DB263" i="53"/>
  <c r="DA263" i="53"/>
  <c r="CZ263" i="53"/>
  <c r="CY263" i="53"/>
  <c r="CX263" i="53"/>
  <c r="CW263" i="53"/>
  <c r="CV263" i="53"/>
  <c r="CU263" i="53"/>
  <c r="CT263" i="53"/>
  <c r="CS263" i="53"/>
  <c r="CR263" i="53"/>
  <c r="CQ263" i="53"/>
  <c r="CP263" i="53"/>
  <c r="CO263" i="53"/>
  <c r="CN263" i="53"/>
  <c r="CM263" i="53"/>
  <c r="CL263" i="53"/>
  <c r="CK263" i="53"/>
  <c r="CJ263" i="53"/>
  <c r="CI263" i="53"/>
  <c r="CH263" i="53"/>
  <c r="CG263" i="53"/>
  <c r="I263" i="53"/>
  <c r="H263" i="53"/>
  <c r="G263" i="53"/>
  <c r="F263" i="53"/>
  <c r="E263" i="53"/>
  <c r="B263" i="53"/>
  <c r="I262" i="53"/>
  <c r="H262" i="53"/>
  <c r="G262" i="53"/>
  <c r="F262" i="53"/>
  <c r="E262" i="53"/>
  <c r="B262" i="53"/>
  <c r="DB261" i="53"/>
  <c r="DA261" i="53"/>
  <c r="CZ261" i="53"/>
  <c r="CY261" i="53"/>
  <c r="CX261" i="53"/>
  <c r="CW261" i="53"/>
  <c r="CV261" i="53"/>
  <c r="CU261" i="53"/>
  <c r="CT261" i="53"/>
  <c r="CS261" i="53"/>
  <c r="CR261" i="53"/>
  <c r="CQ261" i="53"/>
  <c r="CP261" i="53"/>
  <c r="CO261" i="53"/>
  <c r="CN261" i="53"/>
  <c r="CM261" i="53"/>
  <c r="CL261" i="53"/>
  <c r="CK261" i="53"/>
  <c r="CJ261" i="53"/>
  <c r="CI261" i="53"/>
  <c r="CH261" i="53"/>
  <c r="CG261" i="53"/>
  <c r="I261" i="53"/>
  <c r="I285" i="53"/>
  <c r="H261" i="53"/>
  <c r="H285" i="53"/>
  <c r="G261" i="53"/>
  <c r="G285" i="53"/>
  <c r="F261" i="53"/>
  <c r="F285" i="53"/>
  <c r="E261" i="53"/>
  <c r="E285" i="53"/>
  <c r="B261" i="53"/>
  <c r="DB260" i="53"/>
  <c r="DA260" i="53"/>
  <c r="CZ260" i="53"/>
  <c r="CY260" i="53"/>
  <c r="CX260" i="53"/>
  <c r="CW260" i="53"/>
  <c r="CV260" i="53"/>
  <c r="CU260" i="53"/>
  <c r="CT260" i="53"/>
  <c r="CS260" i="53"/>
  <c r="CR260" i="53"/>
  <c r="CQ260" i="53"/>
  <c r="CP260" i="53"/>
  <c r="CO260" i="53"/>
  <c r="CN260" i="53"/>
  <c r="CM260" i="53"/>
  <c r="CL260" i="53"/>
  <c r="CK260" i="53"/>
  <c r="CJ260" i="53"/>
  <c r="CI260" i="53"/>
  <c r="CH260" i="53"/>
  <c r="CG260" i="53"/>
  <c r="I260" i="53"/>
  <c r="H260" i="53"/>
  <c r="G260" i="53"/>
  <c r="F260" i="53"/>
  <c r="E260" i="53"/>
  <c r="B260" i="53"/>
  <c r="I259" i="53"/>
  <c r="H259" i="53"/>
  <c r="G259" i="53"/>
  <c r="F259" i="53"/>
  <c r="E259" i="53"/>
  <c r="B259" i="53"/>
  <c r="DB258" i="53"/>
  <c r="DA258" i="53"/>
  <c r="CZ258" i="53"/>
  <c r="CY258" i="53"/>
  <c r="CX258" i="53"/>
  <c r="CW258" i="53"/>
  <c r="CV258" i="53"/>
  <c r="CU258" i="53"/>
  <c r="CT258" i="53"/>
  <c r="CS258" i="53"/>
  <c r="CR258" i="53"/>
  <c r="CQ258" i="53"/>
  <c r="CP258" i="53"/>
  <c r="CO258" i="53"/>
  <c r="CN258" i="53"/>
  <c r="CM258" i="53"/>
  <c r="CL258" i="53"/>
  <c r="CK258" i="53"/>
  <c r="CJ258" i="53"/>
  <c r="CI258" i="53"/>
  <c r="CH258" i="53"/>
  <c r="CG258" i="53"/>
  <c r="I258" i="53"/>
  <c r="H258" i="53"/>
  <c r="G258" i="53"/>
  <c r="F258" i="53"/>
  <c r="E258" i="53"/>
  <c r="B258" i="53"/>
  <c r="I257" i="53"/>
  <c r="I284" i="53"/>
  <c r="H257" i="53"/>
  <c r="H282" i="53"/>
  <c r="G257" i="53"/>
  <c r="G284" i="53"/>
  <c r="F257" i="53"/>
  <c r="F282" i="53"/>
  <c r="E257" i="53"/>
  <c r="E284" i="53"/>
  <c r="B257" i="53"/>
  <c r="BX253" i="53"/>
  <c r="BW253" i="53"/>
  <c r="BV253" i="53"/>
  <c r="BU253" i="53"/>
  <c r="BT253" i="53"/>
  <c r="BS253" i="53"/>
  <c r="BR253" i="53"/>
  <c r="BQ253" i="53"/>
  <c r="BP253" i="53"/>
  <c r="BO253" i="53"/>
  <c r="BN253" i="53"/>
  <c r="BM253" i="53"/>
  <c r="BL253" i="53"/>
  <c r="BK253" i="53"/>
  <c r="BJ253" i="53"/>
  <c r="BI253" i="53"/>
  <c r="BH253" i="53"/>
  <c r="BG253" i="53"/>
  <c r="BF253" i="53"/>
  <c r="BE253" i="53"/>
  <c r="BD253" i="53"/>
  <c r="BC253" i="53"/>
  <c r="BB253" i="53"/>
  <c r="BA253" i="53"/>
  <c r="AZ253" i="53"/>
  <c r="AY253" i="53"/>
  <c r="AX253" i="53"/>
  <c r="AW253" i="53"/>
  <c r="AV253" i="53"/>
  <c r="AU253" i="53"/>
  <c r="AT253" i="53"/>
  <c r="AS253" i="53"/>
  <c r="AR253" i="53"/>
  <c r="AQ253" i="53"/>
  <c r="AP253" i="53"/>
  <c r="AO253" i="53"/>
  <c r="AN253" i="53"/>
  <c r="AM253" i="53"/>
  <c r="AL253" i="53"/>
  <c r="AK253" i="53"/>
  <c r="AJ253" i="53"/>
  <c r="AI253" i="53"/>
  <c r="AH253" i="53"/>
  <c r="AG253" i="53"/>
  <c r="AF253" i="53"/>
  <c r="AE253" i="53"/>
  <c r="AD253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O253" i="53"/>
  <c r="N253" i="53"/>
  <c r="M253" i="53"/>
  <c r="L253" i="53"/>
  <c r="K253" i="53"/>
  <c r="J253" i="53"/>
  <c r="B253" i="53"/>
  <c r="BW255" i="53"/>
  <c r="BX252" i="53"/>
  <c r="BW252" i="53"/>
  <c r="BV252" i="53"/>
  <c r="BU252" i="53"/>
  <c r="BT252" i="53"/>
  <c r="BS252" i="53"/>
  <c r="BR252" i="53"/>
  <c r="BQ252" i="53"/>
  <c r="BP252" i="53"/>
  <c r="BO252" i="53"/>
  <c r="BN252" i="53"/>
  <c r="BM252" i="53"/>
  <c r="BL252" i="53"/>
  <c r="BK252" i="53"/>
  <c r="BJ252" i="53"/>
  <c r="BI252" i="53"/>
  <c r="BH252" i="53"/>
  <c r="BG252" i="53"/>
  <c r="BF252" i="53"/>
  <c r="BE252" i="53"/>
  <c r="BD252" i="53"/>
  <c r="BC252" i="53"/>
  <c r="BB252" i="53"/>
  <c r="BA252" i="53"/>
  <c r="AZ252" i="53"/>
  <c r="AY252" i="53"/>
  <c r="AX252" i="53"/>
  <c r="AW252" i="53"/>
  <c r="AV252" i="53"/>
  <c r="AU252" i="53"/>
  <c r="AT252" i="53"/>
  <c r="AS252" i="53"/>
  <c r="AR252" i="53"/>
  <c r="AQ252" i="53"/>
  <c r="AP252" i="53"/>
  <c r="AO252" i="53"/>
  <c r="AN252" i="53"/>
  <c r="AM252" i="53"/>
  <c r="AL252" i="53"/>
  <c r="AK252" i="53"/>
  <c r="AJ252" i="53"/>
  <c r="AI252" i="53"/>
  <c r="AH252" i="53"/>
  <c r="AG252" i="53"/>
  <c r="AF252" i="53"/>
  <c r="AE252" i="53"/>
  <c r="AD252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B252" i="53"/>
  <c r="BW254" i="53"/>
  <c r="I250" i="53"/>
  <c r="H250" i="53"/>
  <c r="G250" i="53"/>
  <c r="F250" i="53"/>
  <c r="E250" i="53"/>
  <c r="B250" i="53"/>
  <c r="I249" i="53"/>
  <c r="H249" i="53"/>
  <c r="G249" i="53"/>
  <c r="F249" i="53"/>
  <c r="E249" i="53"/>
  <c r="B249" i="53"/>
  <c r="I248" i="53"/>
  <c r="H248" i="53"/>
  <c r="G248" i="53"/>
  <c r="F248" i="53"/>
  <c r="E248" i="53"/>
  <c r="B248" i="53"/>
  <c r="I247" i="53"/>
  <c r="H247" i="53"/>
  <c r="G247" i="53"/>
  <c r="F247" i="53"/>
  <c r="E247" i="53"/>
  <c r="B247" i="53"/>
  <c r="I246" i="53"/>
  <c r="H246" i="53"/>
  <c r="G246" i="53"/>
  <c r="F246" i="53"/>
  <c r="E246" i="53"/>
  <c r="B246" i="53"/>
  <c r="I245" i="53"/>
  <c r="H245" i="53"/>
  <c r="G245" i="53"/>
  <c r="F245" i="53"/>
  <c r="E245" i="53"/>
  <c r="B245" i="53"/>
  <c r="I244" i="53"/>
  <c r="H244" i="53"/>
  <c r="G244" i="53"/>
  <c r="F244" i="53"/>
  <c r="E244" i="53"/>
  <c r="B244" i="53"/>
  <c r="I243" i="53"/>
  <c r="H243" i="53"/>
  <c r="G243" i="53"/>
  <c r="F243" i="53"/>
  <c r="E243" i="53"/>
  <c r="B243" i="53"/>
  <c r="I242" i="53"/>
  <c r="H242" i="53"/>
  <c r="G242" i="53"/>
  <c r="F242" i="53"/>
  <c r="E242" i="53"/>
  <c r="B242" i="53"/>
  <c r="I241" i="53"/>
  <c r="H241" i="53"/>
  <c r="G241" i="53"/>
  <c r="F241" i="53"/>
  <c r="E241" i="53"/>
  <c r="B241" i="53"/>
  <c r="I240" i="53"/>
  <c r="H240" i="53"/>
  <c r="G240" i="53"/>
  <c r="F240" i="53"/>
  <c r="E240" i="53"/>
  <c r="B240" i="53"/>
  <c r="I239" i="53"/>
  <c r="H239" i="53"/>
  <c r="G239" i="53"/>
  <c r="F239" i="53"/>
  <c r="E239" i="53"/>
  <c r="B239" i="53"/>
  <c r="I238" i="53"/>
  <c r="H238" i="53"/>
  <c r="G238" i="53"/>
  <c r="F238" i="53"/>
  <c r="E238" i="53"/>
  <c r="B238" i="53"/>
  <c r="DB237" i="53"/>
  <c r="DA237" i="53"/>
  <c r="CZ237" i="53"/>
  <c r="CY237" i="53"/>
  <c r="CX237" i="53"/>
  <c r="CW237" i="53"/>
  <c r="CV237" i="53"/>
  <c r="CU237" i="53"/>
  <c r="CT237" i="53"/>
  <c r="CS237" i="53"/>
  <c r="CR237" i="53"/>
  <c r="CQ237" i="53"/>
  <c r="CP237" i="53"/>
  <c r="CO237" i="53"/>
  <c r="CN237" i="53"/>
  <c r="CM237" i="53"/>
  <c r="CL237" i="53"/>
  <c r="CK237" i="53"/>
  <c r="CJ237" i="53"/>
  <c r="CI237" i="53"/>
  <c r="CH237" i="53"/>
  <c r="CG237" i="53"/>
  <c r="I237" i="53"/>
  <c r="H237" i="53"/>
  <c r="G237" i="53"/>
  <c r="F237" i="53"/>
  <c r="E237" i="53"/>
  <c r="B237" i="53"/>
  <c r="DB236" i="53"/>
  <c r="DA236" i="53"/>
  <c r="CZ236" i="53"/>
  <c r="CY236" i="53"/>
  <c r="CX236" i="53"/>
  <c r="CW236" i="53"/>
  <c r="CV236" i="53"/>
  <c r="CU236" i="53"/>
  <c r="CT236" i="53"/>
  <c r="CS236" i="53"/>
  <c r="CR236" i="53"/>
  <c r="CQ236" i="53"/>
  <c r="CP236" i="53"/>
  <c r="CO236" i="53"/>
  <c r="CN236" i="53"/>
  <c r="CM236" i="53"/>
  <c r="CL236" i="53"/>
  <c r="CK236" i="53"/>
  <c r="CJ236" i="53"/>
  <c r="CI236" i="53"/>
  <c r="CH236" i="53"/>
  <c r="CG236" i="53"/>
  <c r="I236" i="53"/>
  <c r="H236" i="53"/>
  <c r="G236" i="53"/>
  <c r="F236" i="53"/>
  <c r="E236" i="53"/>
  <c r="B236" i="53"/>
  <c r="DB235" i="53"/>
  <c r="DA235" i="53"/>
  <c r="CZ235" i="53"/>
  <c r="CY235" i="53"/>
  <c r="CX235" i="53"/>
  <c r="CW235" i="53"/>
  <c r="CV235" i="53"/>
  <c r="CU235" i="53"/>
  <c r="CT235" i="53"/>
  <c r="CS235" i="53"/>
  <c r="CR235" i="53"/>
  <c r="CQ235" i="53"/>
  <c r="CP235" i="53"/>
  <c r="CO235" i="53"/>
  <c r="CN235" i="53"/>
  <c r="CM235" i="53"/>
  <c r="CL235" i="53"/>
  <c r="CK235" i="53"/>
  <c r="CJ235" i="53"/>
  <c r="CI235" i="53"/>
  <c r="CH235" i="53"/>
  <c r="CG235" i="53"/>
  <c r="I235" i="53"/>
  <c r="H235" i="53"/>
  <c r="G235" i="53"/>
  <c r="F235" i="53"/>
  <c r="E235" i="53"/>
  <c r="B235" i="53"/>
  <c r="DB234" i="53"/>
  <c r="DA234" i="53"/>
  <c r="CZ234" i="53"/>
  <c r="CY234" i="53"/>
  <c r="CX234" i="53"/>
  <c r="CW234" i="53"/>
  <c r="CV234" i="53"/>
  <c r="CU234" i="53"/>
  <c r="CT234" i="53"/>
  <c r="CS234" i="53"/>
  <c r="CR234" i="53"/>
  <c r="CQ234" i="53"/>
  <c r="CP234" i="53"/>
  <c r="CO234" i="53"/>
  <c r="CN234" i="53"/>
  <c r="CM234" i="53"/>
  <c r="CL234" i="53"/>
  <c r="CK234" i="53"/>
  <c r="CJ234" i="53"/>
  <c r="CI234" i="53"/>
  <c r="CH234" i="53"/>
  <c r="CG234" i="53"/>
  <c r="I234" i="53"/>
  <c r="H234" i="53"/>
  <c r="G234" i="53"/>
  <c r="F234" i="53"/>
  <c r="E234" i="53"/>
  <c r="B234" i="53"/>
  <c r="DB233" i="53"/>
  <c r="DA233" i="53"/>
  <c r="CZ233" i="53"/>
  <c r="CY233" i="53"/>
  <c r="CX233" i="53"/>
  <c r="CW233" i="53"/>
  <c r="CV233" i="53"/>
  <c r="CU233" i="53"/>
  <c r="CT233" i="53"/>
  <c r="CS233" i="53"/>
  <c r="CR233" i="53"/>
  <c r="CQ233" i="53"/>
  <c r="CP233" i="53"/>
  <c r="CO233" i="53"/>
  <c r="CN233" i="53"/>
  <c r="CM233" i="53"/>
  <c r="CL233" i="53"/>
  <c r="CK233" i="53"/>
  <c r="CJ233" i="53"/>
  <c r="CI233" i="53"/>
  <c r="CH233" i="53"/>
  <c r="CG233" i="53"/>
  <c r="I233" i="53"/>
  <c r="H233" i="53"/>
  <c r="G233" i="53"/>
  <c r="F233" i="53"/>
  <c r="E233" i="53"/>
  <c r="B233" i="53"/>
  <c r="I232" i="53"/>
  <c r="H232" i="53"/>
  <c r="G232" i="53"/>
  <c r="F232" i="53"/>
  <c r="E232" i="53"/>
  <c r="B232" i="53"/>
  <c r="DB231" i="53"/>
  <c r="DA231" i="53"/>
  <c r="CZ231" i="53"/>
  <c r="CY231" i="53"/>
  <c r="CX231" i="53"/>
  <c r="CW231" i="53"/>
  <c r="CV231" i="53"/>
  <c r="CU231" i="53"/>
  <c r="CT231" i="53"/>
  <c r="CS231" i="53"/>
  <c r="CR231" i="53"/>
  <c r="CQ231" i="53"/>
  <c r="CP231" i="53"/>
  <c r="CO231" i="53"/>
  <c r="CN231" i="53"/>
  <c r="CM231" i="53"/>
  <c r="CL231" i="53"/>
  <c r="CK231" i="53"/>
  <c r="CJ231" i="53"/>
  <c r="CI231" i="53"/>
  <c r="CH231" i="53"/>
  <c r="CG231" i="53"/>
  <c r="I231" i="53"/>
  <c r="H231" i="53"/>
  <c r="H255" i="53"/>
  <c r="G231" i="53"/>
  <c r="F231" i="53"/>
  <c r="F255" i="53"/>
  <c r="E231" i="53"/>
  <c r="B231" i="53"/>
  <c r="DB230" i="53"/>
  <c r="DA230" i="53"/>
  <c r="CZ230" i="53"/>
  <c r="CY230" i="53"/>
  <c r="CX230" i="53"/>
  <c r="CW230" i="53"/>
  <c r="CV230" i="53"/>
  <c r="CU230" i="53"/>
  <c r="CT230" i="53"/>
  <c r="CS230" i="53"/>
  <c r="CR230" i="53"/>
  <c r="CQ230" i="53"/>
  <c r="CP230" i="53"/>
  <c r="CO230" i="53"/>
  <c r="CN230" i="53"/>
  <c r="CM230" i="53"/>
  <c r="CL230" i="53"/>
  <c r="CK230" i="53"/>
  <c r="CJ230" i="53"/>
  <c r="CI230" i="53"/>
  <c r="CH230" i="53"/>
  <c r="CG230" i="53"/>
  <c r="I230" i="53"/>
  <c r="H230" i="53"/>
  <c r="G230" i="53"/>
  <c r="F230" i="53"/>
  <c r="E230" i="53"/>
  <c r="B230" i="53"/>
  <c r="I229" i="53"/>
  <c r="H229" i="53"/>
  <c r="G229" i="53"/>
  <c r="F229" i="53"/>
  <c r="E229" i="53"/>
  <c r="B229" i="53"/>
  <c r="DB228" i="53"/>
  <c r="DA228" i="53"/>
  <c r="CZ228" i="53"/>
  <c r="CY228" i="53"/>
  <c r="CX228" i="53"/>
  <c r="CW228" i="53"/>
  <c r="CV228" i="53"/>
  <c r="CU228" i="53"/>
  <c r="CT228" i="53"/>
  <c r="CS228" i="53"/>
  <c r="CR228" i="53"/>
  <c r="CQ228" i="53"/>
  <c r="CP228" i="53"/>
  <c r="CO228" i="53"/>
  <c r="CN228" i="53"/>
  <c r="CM228" i="53"/>
  <c r="CL228" i="53"/>
  <c r="CK228" i="53"/>
  <c r="CJ228" i="53"/>
  <c r="CI228" i="53"/>
  <c r="CH228" i="53"/>
  <c r="CG228" i="53"/>
  <c r="I228" i="53"/>
  <c r="H228" i="53"/>
  <c r="G228" i="53"/>
  <c r="F228" i="53"/>
  <c r="E228" i="53"/>
  <c r="B228" i="53"/>
  <c r="I227" i="53"/>
  <c r="H227" i="53"/>
  <c r="H252" i="53"/>
  <c r="G227" i="53"/>
  <c r="F227" i="53"/>
  <c r="F252" i="53"/>
  <c r="E227" i="53"/>
  <c r="B227" i="53"/>
  <c r="CC190" i="53"/>
  <c r="CB190" i="53"/>
  <c r="CA190" i="53"/>
  <c r="BZ190" i="53"/>
  <c r="BY190" i="53"/>
  <c r="BX190" i="53"/>
  <c r="BW190" i="53"/>
  <c r="BV190" i="53"/>
  <c r="BU190" i="53"/>
  <c r="BT190" i="53"/>
  <c r="BS190" i="53"/>
  <c r="BR190" i="53"/>
  <c r="BQ190" i="53"/>
  <c r="BP190" i="53"/>
  <c r="BO190" i="53"/>
  <c r="BN190" i="53"/>
  <c r="BM190" i="53"/>
  <c r="BL190" i="53"/>
  <c r="BK190" i="53"/>
  <c r="BJ190" i="53"/>
  <c r="BI190" i="53"/>
  <c r="BH190" i="53"/>
  <c r="BG190" i="53"/>
  <c r="BF190" i="53"/>
  <c r="BE190" i="53"/>
  <c r="BD190" i="53"/>
  <c r="BC190" i="53"/>
  <c r="BB190" i="53"/>
  <c r="BA190" i="53"/>
  <c r="AZ190" i="53"/>
  <c r="AY190" i="53"/>
  <c r="AX190" i="53"/>
  <c r="AW190" i="53"/>
  <c r="AV190" i="53"/>
  <c r="AU190" i="53"/>
  <c r="AT190" i="53"/>
  <c r="AS190" i="53"/>
  <c r="AR190" i="53"/>
  <c r="AQ190" i="53"/>
  <c r="AP190" i="53"/>
  <c r="AO190" i="53"/>
  <c r="AN190" i="53"/>
  <c r="AM190" i="53"/>
  <c r="AL190" i="53"/>
  <c r="AK190" i="53"/>
  <c r="AJ190" i="53"/>
  <c r="AI190" i="53"/>
  <c r="AH190" i="53"/>
  <c r="AG190" i="53"/>
  <c r="AF190" i="53"/>
  <c r="AE190" i="53"/>
  <c r="AD190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O190" i="53"/>
  <c r="N190" i="53"/>
  <c r="M190" i="53"/>
  <c r="L190" i="53"/>
  <c r="K190" i="53"/>
  <c r="J190" i="53"/>
  <c r="B190" i="53"/>
  <c r="CB192" i="53"/>
  <c r="CC189" i="53"/>
  <c r="CB189" i="53"/>
  <c r="CA189" i="53"/>
  <c r="BZ189" i="53"/>
  <c r="BY189" i="53"/>
  <c r="BX189" i="53"/>
  <c r="BW189" i="53"/>
  <c r="BV189" i="53"/>
  <c r="BU189" i="53"/>
  <c r="BT189" i="53"/>
  <c r="BS189" i="53"/>
  <c r="BR189" i="53"/>
  <c r="BQ189" i="53"/>
  <c r="BP189" i="53"/>
  <c r="BO189" i="53"/>
  <c r="BN189" i="53"/>
  <c r="BM189" i="53"/>
  <c r="BL189" i="53"/>
  <c r="BK189" i="53"/>
  <c r="BJ189" i="53"/>
  <c r="BI189" i="53"/>
  <c r="BH189" i="53"/>
  <c r="BG189" i="53"/>
  <c r="BF189" i="53"/>
  <c r="BE189" i="53"/>
  <c r="BD189" i="53"/>
  <c r="BC189" i="53"/>
  <c r="BB189" i="53"/>
  <c r="BA189" i="53"/>
  <c r="AZ189" i="53"/>
  <c r="AY189" i="53"/>
  <c r="AX189" i="53"/>
  <c r="AW189" i="53"/>
  <c r="AV189" i="53"/>
  <c r="AU189" i="53"/>
  <c r="AT189" i="53"/>
  <c r="AS189" i="53"/>
  <c r="AR189" i="53"/>
  <c r="AQ189" i="53"/>
  <c r="AP189" i="53"/>
  <c r="AO189" i="53"/>
  <c r="AN189" i="53"/>
  <c r="AM189" i="53"/>
  <c r="AL189" i="53"/>
  <c r="AK189" i="53"/>
  <c r="AJ189" i="53"/>
  <c r="AI189" i="53"/>
  <c r="AH189" i="53"/>
  <c r="AG189" i="53"/>
  <c r="AF189" i="53"/>
  <c r="AE189" i="53"/>
  <c r="AD189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O189" i="53"/>
  <c r="N189" i="53"/>
  <c r="M189" i="53"/>
  <c r="L189" i="53"/>
  <c r="K189" i="53"/>
  <c r="J189" i="53"/>
  <c r="B189" i="53"/>
  <c r="CC191" i="53"/>
  <c r="I187" i="53"/>
  <c r="H187" i="53"/>
  <c r="G187" i="53"/>
  <c r="F187" i="53"/>
  <c r="E187" i="53"/>
  <c r="B187" i="10"/>
  <c r="B187" i="53"/>
  <c r="I186" i="53"/>
  <c r="H186" i="53"/>
  <c r="G186" i="53"/>
  <c r="F186" i="53"/>
  <c r="E186" i="53"/>
  <c r="B186" i="53"/>
  <c r="I185" i="53"/>
  <c r="H185" i="53"/>
  <c r="G185" i="53"/>
  <c r="F185" i="53"/>
  <c r="E185" i="53"/>
  <c r="B185" i="53"/>
  <c r="I184" i="53"/>
  <c r="H184" i="53"/>
  <c r="G184" i="53"/>
  <c r="F184" i="53"/>
  <c r="E184" i="53"/>
  <c r="B184" i="53"/>
  <c r="I183" i="53"/>
  <c r="H183" i="53"/>
  <c r="G183" i="53"/>
  <c r="F183" i="53"/>
  <c r="E183" i="53"/>
  <c r="B183" i="53"/>
  <c r="I182" i="53"/>
  <c r="H182" i="53"/>
  <c r="G182" i="53"/>
  <c r="F182" i="53"/>
  <c r="E182" i="53"/>
  <c r="B182" i="53"/>
  <c r="I181" i="53"/>
  <c r="H181" i="53"/>
  <c r="G181" i="53"/>
  <c r="F181" i="53"/>
  <c r="E181" i="53"/>
  <c r="B181" i="53"/>
  <c r="I180" i="53"/>
  <c r="H180" i="53"/>
  <c r="G180" i="53"/>
  <c r="F180" i="53"/>
  <c r="E180" i="53"/>
  <c r="B180" i="53"/>
  <c r="I179" i="53"/>
  <c r="H179" i="53"/>
  <c r="G179" i="53"/>
  <c r="F179" i="53"/>
  <c r="E179" i="53"/>
  <c r="B179" i="53"/>
  <c r="I178" i="53"/>
  <c r="H178" i="53"/>
  <c r="G178" i="53"/>
  <c r="F178" i="53"/>
  <c r="E178" i="53"/>
  <c r="B178" i="53"/>
  <c r="I177" i="53"/>
  <c r="H177" i="53"/>
  <c r="G177" i="53"/>
  <c r="F177" i="53"/>
  <c r="E177" i="53"/>
  <c r="B177" i="53"/>
  <c r="I176" i="53"/>
  <c r="H176" i="53"/>
  <c r="G176" i="53"/>
  <c r="F176" i="53"/>
  <c r="E176" i="53"/>
  <c r="B176" i="53"/>
  <c r="I175" i="53"/>
  <c r="H175" i="53"/>
  <c r="G175" i="53"/>
  <c r="F175" i="53"/>
  <c r="E175" i="53"/>
  <c r="B175" i="53"/>
  <c r="I174" i="53"/>
  <c r="H174" i="53"/>
  <c r="G174" i="53"/>
  <c r="F174" i="53"/>
  <c r="E174" i="53"/>
  <c r="B174" i="53"/>
  <c r="DB173" i="53"/>
  <c r="DA173" i="53"/>
  <c r="CZ173" i="53"/>
  <c r="CY173" i="53"/>
  <c r="CX173" i="53"/>
  <c r="CW173" i="53"/>
  <c r="CV173" i="53"/>
  <c r="CU173" i="53"/>
  <c r="CT173" i="53"/>
  <c r="CS173" i="53"/>
  <c r="CR173" i="53"/>
  <c r="CQ173" i="53"/>
  <c r="CP173" i="53"/>
  <c r="CO173" i="53"/>
  <c r="CN173" i="53"/>
  <c r="CM173" i="53"/>
  <c r="CL173" i="53"/>
  <c r="CK173" i="53"/>
  <c r="CJ173" i="53"/>
  <c r="CI173" i="53"/>
  <c r="CH173" i="53"/>
  <c r="CG173" i="53"/>
  <c r="I173" i="53"/>
  <c r="H173" i="53"/>
  <c r="G173" i="53"/>
  <c r="F173" i="53"/>
  <c r="E173" i="53"/>
  <c r="B173" i="53"/>
  <c r="DB172" i="53"/>
  <c r="DA172" i="53"/>
  <c r="CZ172" i="53"/>
  <c r="CY172" i="53"/>
  <c r="CX172" i="53"/>
  <c r="CW172" i="53"/>
  <c r="CV172" i="53"/>
  <c r="CU172" i="53"/>
  <c r="CT172" i="53"/>
  <c r="CS172" i="53"/>
  <c r="CR172" i="53"/>
  <c r="CQ172" i="53"/>
  <c r="CP172" i="53"/>
  <c r="CO172" i="53"/>
  <c r="CN172" i="53"/>
  <c r="CM172" i="53"/>
  <c r="CL172" i="53"/>
  <c r="CK172" i="53"/>
  <c r="CJ172" i="53"/>
  <c r="CI172" i="53"/>
  <c r="CH172" i="53"/>
  <c r="CG172" i="53"/>
  <c r="I172" i="53"/>
  <c r="H172" i="53"/>
  <c r="G172" i="53"/>
  <c r="F172" i="53"/>
  <c r="E172" i="53"/>
  <c r="B172" i="53"/>
  <c r="DB171" i="53"/>
  <c r="DA171" i="53"/>
  <c r="CZ171" i="53"/>
  <c r="CY171" i="53"/>
  <c r="CX171" i="53"/>
  <c r="CW171" i="53"/>
  <c r="CV171" i="53"/>
  <c r="CU171" i="53"/>
  <c r="CT171" i="53"/>
  <c r="CS171" i="53"/>
  <c r="CR171" i="53"/>
  <c r="CQ171" i="53"/>
  <c r="CP171" i="53"/>
  <c r="CO171" i="53"/>
  <c r="CN171" i="53"/>
  <c r="CM171" i="53"/>
  <c r="CL171" i="53"/>
  <c r="CK171" i="53"/>
  <c r="CJ171" i="53"/>
  <c r="CI171" i="53"/>
  <c r="CH171" i="53"/>
  <c r="CG171" i="53"/>
  <c r="I171" i="53"/>
  <c r="H171" i="53"/>
  <c r="G171" i="53"/>
  <c r="F171" i="53"/>
  <c r="E171" i="53"/>
  <c r="B171" i="53"/>
  <c r="DB170" i="53"/>
  <c r="DA170" i="53"/>
  <c r="CZ170" i="53"/>
  <c r="CY170" i="53"/>
  <c r="CX170" i="53"/>
  <c r="CW170" i="53"/>
  <c r="CV170" i="53"/>
  <c r="CU170" i="53"/>
  <c r="CT170" i="53"/>
  <c r="CS170" i="53"/>
  <c r="CR170" i="53"/>
  <c r="CQ170" i="53"/>
  <c r="CP170" i="53"/>
  <c r="CO170" i="53"/>
  <c r="CN170" i="53"/>
  <c r="CM170" i="53"/>
  <c r="CL170" i="53"/>
  <c r="CK170" i="53"/>
  <c r="CJ170" i="53"/>
  <c r="CI170" i="53"/>
  <c r="CH170" i="53"/>
  <c r="CG170" i="53"/>
  <c r="I170" i="53"/>
  <c r="H170" i="53"/>
  <c r="G170" i="53"/>
  <c r="F170" i="53"/>
  <c r="E170" i="53"/>
  <c r="B170" i="53"/>
  <c r="DB169" i="53"/>
  <c r="DA169" i="53"/>
  <c r="CZ169" i="53"/>
  <c r="CY169" i="53"/>
  <c r="CX169" i="53"/>
  <c r="CW169" i="53"/>
  <c r="CV169" i="53"/>
  <c r="CU169" i="53"/>
  <c r="CT169" i="53"/>
  <c r="CS169" i="53"/>
  <c r="CR169" i="53"/>
  <c r="CQ169" i="53"/>
  <c r="CP169" i="53"/>
  <c r="CO169" i="53"/>
  <c r="CN169" i="53"/>
  <c r="CM169" i="53"/>
  <c r="CL169" i="53"/>
  <c r="CK169" i="53"/>
  <c r="CJ169" i="53"/>
  <c r="CI169" i="53"/>
  <c r="CH169" i="53"/>
  <c r="CG169" i="53"/>
  <c r="I169" i="53"/>
  <c r="H169" i="53"/>
  <c r="G169" i="53"/>
  <c r="F169" i="53"/>
  <c r="E169" i="53"/>
  <c r="B169" i="53"/>
  <c r="I168" i="53"/>
  <c r="I190" i="53"/>
  <c r="H168" i="53"/>
  <c r="H190" i="53"/>
  <c r="G168" i="53"/>
  <c r="G190" i="53"/>
  <c r="F168" i="53"/>
  <c r="F190" i="53"/>
  <c r="E168" i="53"/>
  <c r="E190" i="53"/>
  <c r="B168" i="53"/>
  <c r="DB167" i="53"/>
  <c r="DA167" i="53"/>
  <c r="CZ167" i="53"/>
  <c r="CY167" i="53"/>
  <c r="CX167" i="53"/>
  <c r="CW167" i="53"/>
  <c r="CV167" i="53"/>
  <c r="CU167" i="53"/>
  <c r="CT167" i="53"/>
  <c r="CS167" i="53"/>
  <c r="CR167" i="53"/>
  <c r="CQ167" i="53"/>
  <c r="CP167" i="53"/>
  <c r="CO167" i="53"/>
  <c r="CN167" i="53"/>
  <c r="CM167" i="53"/>
  <c r="CL167" i="53"/>
  <c r="CK167" i="53"/>
  <c r="CJ167" i="53"/>
  <c r="CI167" i="53"/>
  <c r="CH167" i="53"/>
  <c r="CG167" i="53"/>
  <c r="I167" i="53"/>
  <c r="H167" i="53"/>
  <c r="G167" i="53"/>
  <c r="F167" i="53"/>
  <c r="E167" i="53"/>
  <c r="B167" i="53"/>
  <c r="DB166" i="53"/>
  <c r="DA166" i="53"/>
  <c r="CZ166" i="53"/>
  <c r="CY166" i="53"/>
  <c r="CX166" i="53"/>
  <c r="CW166" i="53"/>
  <c r="CV166" i="53"/>
  <c r="CU166" i="53"/>
  <c r="CT166" i="53"/>
  <c r="CS166" i="53"/>
  <c r="CR166" i="53"/>
  <c r="CQ166" i="53"/>
  <c r="CP166" i="53"/>
  <c r="CO166" i="53"/>
  <c r="CN166" i="53"/>
  <c r="CM166" i="53"/>
  <c r="CL166" i="53"/>
  <c r="CK166" i="53"/>
  <c r="CJ166" i="53"/>
  <c r="CI166" i="53"/>
  <c r="CH166" i="53"/>
  <c r="CG166" i="53"/>
  <c r="I166" i="53"/>
  <c r="H166" i="53"/>
  <c r="G166" i="53"/>
  <c r="F166" i="53"/>
  <c r="E166" i="53"/>
  <c r="B166" i="53"/>
  <c r="I165" i="53"/>
  <c r="H165" i="53"/>
  <c r="G165" i="53"/>
  <c r="F165" i="53"/>
  <c r="E165" i="53"/>
  <c r="B165" i="53"/>
  <c r="DB164" i="53"/>
  <c r="DA164" i="53"/>
  <c r="CZ164" i="53"/>
  <c r="CY164" i="53"/>
  <c r="CX164" i="53"/>
  <c r="CW164" i="53"/>
  <c r="CV164" i="53"/>
  <c r="CU164" i="53"/>
  <c r="CT164" i="53"/>
  <c r="CS164" i="53"/>
  <c r="CR164" i="53"/>
  <c r="CQ164" i="53"/>
  <c r="CP164" i="53"/>
  <c r="CO164" i="53"/>
  <c r="CN164" i="53"/>
  <c r="CM164" i="53"/>
  <c r="CL164" i="53"/>
  <c r="CK164" i="53"/>
  <c r="CJ164" i="53"/>
  <c r="CI164" i="53"/>
  <c r="CH164" i="53"/>
  <c r="CG164" i="53"/>
  <c r="I164" i="53"/>
  <c r="I189" i="53"/>
  <c r="H164" i="53"/>
  <c r="H189" i="53"/>
  <c r="G164" i="53"/>
  <c r="G189" i="53"/>
  <c r="F164" i="53"/>
  <c r="F189" i="53"/>
  <c r="E164" i="53"/>
  <c r="E189" i="53"/>
  <c r="B164" i="53"/>
  <c r="CC160" i="53"/>
  <c r="CB160" i="53"/>
  <c r="CA160" i="53"/>
  <c r="BZ160" i="53"/>
  <c r="BY160" i="53"/>
  <c r="BX160" i="53"/>
  <c r="BW160" i="53"/>
  <c r="BV160" i="53"/>
  <c r="BU160" i="53"/>
  <c r="BT160" i="53"/>
  <c r="BS160" i="53"/>
  <c r="BR160" i="53"/>
  <c r="BQ160" i="53"/>
  <c r="BP160" i="53"/>
  <c r="BO160" i="53"/>
  <c r="BN160" i="53"/>
  <c r="BM160" i="53"/>
  <c r="BL160" i="53"/>
  <c r="BK160" i="53"/>
  <c r="BJ160" i="53"/>
  <c r="BI160" i="53"/>
  <c r="BH160" i="53"/>
  <c r="BG160" i="53"/>
  <c r="BF160" i="53"/>
  <c r="BE160" i="53"/>
  <c r="BD160" i="53"/>
  <c r="BC160" i="53"/>
  <c r="BB160" i="53"/>
  <c r="BA160" i="53"/>
  <c r="AZ160" i="53"/>
  <c r="AY160" i="53"/>
  <c r="AX160" i="53"/>
  <c r="AW160" i="53"/>
  <c r="AV160" i="53"/>
  <c r="AU160" i="53"/>
  <c r="AT160" i="53"/>
  <c r="AS160" i="53"/>
  <c r="AR160" i="53"/>
  <c r="AQ160" i="53"/>
  <c r="AP160" i="53"/>
  <c r="AO160" i="53"/>
  <c r="AN160" i="53"/>
  <c r="AM160" i="53"/>
  <c r="AL160" i="53"/>
  <c r="AK160" i="53"/>
  <c r="AJ160" i="53"/>
  <c r="AI160" i="53"/>
  <c r="AH160" i="53"/>
  <c r="AG160" i="53"/>
  <c r="AF160" i="53"/>
  <c r="AE160" i="53"/>
  <c r="AD160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O160" i="53"/>
  <c r="N160" i="53"/>
  <c r="M160" i="53"/>
  <c r="L160" i="53"/>
  <c r="K160" i="53"/>
  <c r="J160" i="53"/>
  <c r="B160" i="53"/>
  <c r="CC159" i="53"/>
  <c r="CB159" i="53"/>
  <c r="CA159" i="53"/>
  <c r="BZ159" i="53"/>
  <c r="BY159" i="53"/>
  <c r="BX159" i="53"/>
  <c r="BW159" i="53"/>
  <c r="BV159" i="53"/>
  <c r="BU159" i="53"/>
  <c r="BT159" i="53"/>
  <c r="BS159" i="53"/>
  <c r="BR159" i="53"/>
  <c r="BQ159" i="53"/>
  <c r="BP159" i="53"/>
  <c r="BO159" i="53"/>
  <c r="BN159" i="53"/>
  <c r="BM159" i="53"/>
  <c r="BL159" i="53"/>
  <c r="BK159" i="53"/>
  <c r="BJ159" i="53"/>
  <c r="BI159" i="53"/>
  <c r="BH159" i="53"/>
  <c r="BG159" i="53"/>
  <c r="BF159" i="53"/>
  <c r="BE159" i="53"/>
  <c r="BD159" i="53"/>
  <c r="BC159" i="53"/>
  <c r="BB159" i="53"/>
  <c r="BA159" i="53"/>
  <c r="AZ159" i="53"/>
  <c r="AY159" i="53"/>
  <c r="AX159" i="53"/>
  <c r="AW159" i="53"/>
  <c r="AV159" i="53"/>
  <c r="AU159" i="53"/>
  <c r="AT159" i="53"/>
  <c r="AS159" i="53"/>
  <c r="AR159" i="53"/>
  <c r="AQ159" i="53"/>
  <c r="AP159" i="53"/>
  <c r="AO159" i="53"/>
  <c r="AN159" i="53"/>
  <c r="AM159" i="53"/>
  <c r="AL159" i="53"/>
  <c r="AK159" i="53"/>
  <c r="AJ159" i="53"/>
  <c r="AI159" i="53"/>
  <c r="AH159" i="53"/>
  <c r="AG159" i="53"/>
  <c r="AF159" i="53"/>
  <c r="AE159" i="53"/>
  <c r="AD159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O159" i="53"/>
  <c r="N159" i="53"/>
  <c r="M159" i="53"/>
  <c r="L159" i="53"/>
  <c r="K159" i="53"/>
  <c r="J159" i="53"/>
  <c r="B159" i="53"/>
  <c r="CB161" i="53"/>
  <c r="I157" i="53"/>
  <c r="H157" i="53"/>
  <c r="G157" i="53"/>
  <c r="F157" i="53"/>
  <c r="E157" i="53"/>
  <c r="B157" i="10"/>
  <c r="B157" i="53"/>
  <c r="I156" i="53"/>
  <c r="H156" i="53"/>
  <c r="G156" i="53"/>
  <c r="F156" i="53"/>
  <c r="E156" i="53"/>
  <c r="B156" i="10"/>
  <c r="B156" i="53"/>
  <c r="I155" i="53"/>
  <c r="H155" i="53"/>
  <c r="G155" i="53"/>
  <c r="F155" i="53"/>
  <c r="E155" i="53"/>
  <c r="B155" i="53"/>
  <c r="I154" i="53"/>
  <c r="H154" i="53"/>
  <c r="G154" i="53"/>
  <c r="F154" i="53"/>
  <c r="E154" i="53"/>
  <c r="B154" i="53"/>
  <c r="I153" i="53"/>
  <c r="H153" i="53"/>
  <c r="G153" i="53"/>
  <c r="F153" i="53"/>
  <c r="E153" i="53"/>
  <c r="B153" i="53"/>
  <c r="I152" i="53"/>
  <c r="H152" i="53"/>
  <c r="G152" i="53"/>
  <c r="F152" i="53"/>
  <c r="E152" i="53"/>
  <c r="B152" i="53"/>
  <c r="I151" i="53"/>
  <c r="H151" i="53"/>
  <c r="G151" i="53"/>
  <c r="F151" i="53"/>
  <c r="E151" i="53"/>
  <c r="B151" i="53"/>
  <c r="I150" i="53"/>
  <c r="H150" i="53"/>
  <c r="G150" i="53"/>
  <c r="F150" i="53"/>
  <c r="E150" i="53"/>
  <c r="B150" i="53"/>
  <c r="I149" i="53"/>
  <c r="H149" i="53"/>
  <c r="G149" i="53"/>
  <c r="F149" i="53"/>
  <c r="E149" i="53"/>
  <c r="B149" i="53"/>
  <c r="I148" i="53"/>
  <c r="H148" i="53"/>
  <c r="G148" i="53"/>
  <c r="F148" i="53"/>
  <c r="E148" i="53"/>
  <c r="B148" i="53"/>
  <c r="I147" i="53"/>
  <c r="H147" i="53"/>
  <c r="G147" i="53"/>
  <c r="F147" i="53"/>
  <c r="E147" i="53"/>
  <c r="B147" i="53"/>
  <c r="I146" i="53"/>
  <c r="H146" i="53"/>
  <c r="G146" i="53"/>
  <c r="F146" i="53"/>
  <c r="E146" i="53"/>
  <c r="B146" i="53"/>
  <c r="I145" i="53"/>
  <c r="H145" i="53"/>
  <c r="G145" i="53"/>
  <c r="F145" i="53"/>
  <c r="E145" i="53"/>
  <c r="B145" i="53"/>
  <c r="I144" i="53"/>
  <c r="H144" i="53"/>
  <c r="G144" i="53"/>
  <c r="F144" i="53"/>
  <c r="E144" i="53"/>
  <c r="B144" i="53"/>
  <c r="DB143" i="53"/>
  <c r="DA143" i="53"/>
  <c r="CZ143" i="53"/>
  <c r="CY143" i="53"/>
  <c r="CX143" i="53"/>
  <c r="CW143" i="53"/>
  <c r="CV143" i="53"/>
  <c r="CU143" i="53"/>
  <c r="CT143" i="53"/>
  <c r="CS143" i="53"/>
  <c r="CR143" i="53"/>
  <c r="CQ143" i="53"/>
  <c r="CP143" i="53"/>
  <c r="CO143" i="53"/>
  <c r="CN143" i="53"/>
  <c r="CM143" i="53"/>
  <c r="CL143" i="53"/>
  <c r="CK143" i="53"/>
  <c r="CJ143" i="53"/>
  <c r="CI143" i="53"/>
  <c r="CH143" i="53"/>
  <c r="CG143" i="53"/>
  <c r="I143" i="53"/>
  <c r="H143" i="53"/>
  <c r="G143" i="53"/>
  <c r="F143" i="53"/>
  <c r="E143" i="53"/>
  <c r="B143" i="53"/>
  <c r="DB142" i="53"/>
  <c r="DA142" i="53"/>
  <c r="CZ142" i="53"/>
  <c r="CY142" i="53"/>
  <c r="CX142" i="53"/>
  <c r="CW142" i="53"/>
  <c r="CV142" i="53"/>
  <c r="CU142" i="53"/>
  <c r="CT142" i="53"/>
  <c r="CS142" i="53"/>
  <c r="CR142" i="53"/>
  <c r="CQ142" i="53"/>
  <c r="CP142" i="53"/>
  <c r="CO142" i="53"/>
  <c r="CN142" i="53"/>
  <c r="CM142" i="53"/>
  <c r="CL142" i="53"/>
  <c r="CK142" i="53"/>
  <c r="CJ142" i="53"/>
  <c r="CI142" i="53"/>
  <c r="CH142" i="53"/>
  <c r="CG142" i="53"/>
  <c r="I142" i="53"/>
  <c r="H142" i="53"/>
  <c r="G142" i="53"/>
  <c r="F142" i="53"/>
  <c r="E142" i="53"/>
  <c r="B142" i="53"/>
  <c r="DB141" i="53"/>
  <c r="DA141" i="53"/>
  <c r="CZ141" i="53"/>
  <c r="CY141" i="53"/>
  <c r="CX141" i="53"/>
  <c r="CW141" i="53"/>
  <c r="CV141" i="53"/>
  <c r="CU141" i="53"/>
  <c r="CT141" i="53"/>
  <c r="CS141" i="53"/>
  <c r="CR141" i="53"/>
  <c r="CQ141" i="53"/>
  <c r="CP141" i="53"/>
  <c r="CO141" i="53"/>
  <c r="CN141" i="53"/>
  <c r="CM141" i="53"/>
  <c r="CL141" i="53"/>
  <c r="CK141" i="53"/>
  <c r="CJ141" i="53"/>
  <c r="CI141" i="53"/>
  <c r="CH141" i="53"/>
  <c r="CG141" i="53"/>
  <c r="I141" i="53"/>
  <c r="H141" i="53"/>
  <c r="G141" i="53"/>
  <c r="F141" i="53"/>
  <c r="E141" i="53"/>
  <c r="B141" i="53"/>
  <c r="DB140" i="53"/>
  <c r="DA140" i="53"/>
  <c r="CZ140" i="53"/>
  <c r="CY140" i="53"/>
  <c r="CX140" i="53"/>
  <c r="CW140" i="53"/>
  <c r="CV140" i="53"/>
  <c r="CU140" i="53"/>
  <c r="CT140" i="53"/>
  <c r="CS140" i="53"/>
  <c r="CR140" i="53"/>
  <c r="CQ140" i="53"/>
  <c r="CP140" i="53"/>
  <c r="CO140" i="53"/>
  <c r="CN140" i="53"/>
  <c r="CM140" i="53"/>
  <c r="CL140" i="53"/>
  <c r="CK140" i="53"/>
  <c r="CJ140" i="53"/>
  <c r="CI140" i="53"/>
  <c r="CH140" i="53"/>
  <c r="CG140" i="53"/>
  <c r="I140" i="53"/>
  <c r="H140" i="53"/>
  <c r="G140" i="53"/>
  <c r="F140" i="53"/>
  <c r="E140" i="53"/>
  <c r="B140" i="53"/>
  <c r="DB139" i="53"/>
  <c r="DA139" i="53"/>
  <c r="CZ139" i="53"/>
  <c r="CY139" i="53"/>
  <c r="CX139" i="53"/>
  <c r="CW139" i="53"/>
  <c r="CV139" i="53"/>
  <c r="CU139" i="53"/>
  <c r="CT139" i="53"/>
  <c r="CS139" i="53"/>
  <c r="CR139" i="53"/>
  <c r="CQ139" i="53"/>
  <c r="CP139" i="53"/>
  <c r="CO139" i="53"/>
  <c r="CN139" i="53"/>
  <c r="CM139" i="53"/>
  <c r="CL139" i="53"/>
  <c r="CK139" i="53"/>
  <c r="CJ139" i="53"/>
  <c r="CI139" i="53"/>
  <c r="CH139" i="53"/>
  <c r="CG139" i="53"/>
  <c r="I139" i="53"/>
  <c r="H139" i="53"/>
  <c r="G139" i="53"/>
  <c r="F139" i="53"/>
  <c r="E139" i="53"/>
  <c r="B139" i="53"/>
  <c r="I138" i="53"/>
  <c r="I160" i="53"/>
  <c r="H138" i="53"/>
  <c r="H160" i="53"/>
  <c r="G138" i="53"/>
  <c r="G160" i="53"/>
  <c r="F138" i="53"/>
  <c r="F160" i="53"/>
  <c r="E138" i="53"/>
  <c r="E160" i="53"/>
  <c r="B138" i="53"/>
  <c r="DB137" i="53"/>
  <c r="DA137" i="53"/>
  <c r="CZ137" i="53"/>
  <c r="CY137" i="53"/>
  <c r="CX137" i="53"/>
  <c r="CW137" i="53"/>
  <c r="CV137" i="53"/>
  <c r="CU137" i="53"/>
  <c r="CT137" i="53"/>
  <c r="CS137" i="53"/>
  <c r="CR137" i="53"/>
  <c r="CQ137" i="53"/>
  <c r="CP137" i="53"/>
  <c r="CO137" i="53"/>
  <c r="CN137" i="53"/>
  <c r="CM137" i="53"/>
  <c r="CL137" i="53"/>
  <c r="CK137" i="53"/>
  <c r="CJ137" i="53"/>
  <c r="CI137" i="53"/>
  <c r="CH137" i="53"/>
  <c r="CG137" i="53"/>
  <c r="I137" i="53"/>
  <c r="H137" i="53"/>
  <c r="G137" i="53"/>
  <c r="F137" i="53"/>
  <c r="E137" i="53"/>
  <c r="B137" i="53"/>
  <c r="DB136" i="53"/>
  <c r="DA136" i="53"/>
  <c r="CZ136" i="53"/>
  <c r="CY136" i="53"/>
  <c r="CX136" i="53"/>
  <c r="CW136" i="53"/>
  <c r="CV136" i="53"/>
  <c r="CU136" i="53"/>
  <c r="CT136" i="53"/>
  <c r="CS136" i="53"/>
  <c r="CR136" i="53"/>
  <c r="CQ136" i="53"/>
  <c r="CP136" i="53"/>
  <c r="CO136" i="53"/>
  <c r="CN136" i="53"/>
  <c r="CM136" i="53"/>
  <c r="CL136" i="53"/>
  <c r="CK136" i="53"/>
  <c r="CJ136" i="53"/>
  <c r="CI136" i="53"/>
  <c r="CH136" i="53"/>
  <c r="CG136" i="53"/>
  <c r="I136" i="53"/>
  <c r="H136" i="53"/>
  <c r="G136" i="53"/>
  <c r="F136" i="53"/>
  <c r="E136" i="53"/>
  <c r="B136" i="53"/>
  <c r="I135" i="53"/>
  <c r="H135" i="53"/>
  <c r="G135" i="53"/>
  <c r="F135" i="53"/>
  <c r="E135" i="53"/>
  <c r="B135" i="53"/>
  <c r="DB134" i="53"/>
  <c r="DA134" i="53"/>
  <c r="CZ134" i="53"/>
  <c r="CY134" i="53"/>
  <c r="CX134" i="53"/>
  <c r="CW134" i="53"/>
  <c r="CV134" i="53"/>
  <c r="CU134" i="53"/>
  <c r="CT134" i="53"/>
  <c r="CS134" i="53"/>
  <c r="CR134" i="53"/>
  <c r="CQ134" i="53"/>
  <c r="CP134" i="53"/>
  <c r="CO134" i="53"/>
  <c r="CN134" i="53"/>
  <c r="CM134" i="53"/>
  <c r="CL134" i="53"/>
  <c r="CK134" i="53"/>
  <c r="CJ134" i="53"/>
  <c r="CI134" i="53"/>
  <c r="CH134" i="53"/>
  <c r="CG134" i="53"/>
  <c r="I134" i="53"/>
  <c r="I159" i="53"/>
  <c r="H134" i="53"/>
  <c r="H159" i="53"/>
  <c r="G134" i="53"/>
  <c r="G159" i="53"/>
  <c r="F134" i="53"/>
  <c r="F159" i="53"/>
  <c r="E134" i="53"/>
  <c r="E159" i="53"/>
  <c r="B134" i="53"/>
  <c r="CC129" i="53"/>
  <c r="CB129" i="53"/>
  <c r="CA129" i="53"/>
  <c r="BZ129" i="53"/>
  <c r="BY129" i="53"/>
  <c r="BX129" i="53"/>
  <c r="BW129" i="53"/>
  <c r="BV129" i="53"/>
  <c r="BU129" i="53"/>
  <c r="BT129" i="53"/>
  <c r="BS129" i="53"/>
  <c r="BR129" i="53"/>
  <c r="BQ129" i="53"/>
  <c r="BP129" i="53"/>
  <c r="BO129" i="53"/>
  <c r="BN129" i="53"/>
  <c r="BM129" i="53"/>
  <c r="BL129" i="53"/>
  <c r="BK129" i="53"/>
  <c r="BJ129" i="53"/>
  <c r="BI129" i="53"/>
  <c r="BH129" i="53"/>
  <c r="BG129" i="53"/>
  <c r="BF129" i="53"/>
  <c r="BE129" i="53"/>
  <c r="BD129" i="53"/>
  <c r="BC129" i="53"/>
  <c r="BB129" i="53"/>
  <c r="BA129" i="53"/>
  <c r="AZ129" i="53"/>
  <c r="AY129" i="53"/>
  <c r="AX129" i="53"/>
  <c r="AW129" i="53"/>
  <c r="AV129" i="53"/>
  <c r="AU129" i="53"/>
  <c r="AT129" i="53"/>
  <c r="AS129" i="53"/>
  <c r="AR129" i="53"/>
  <c r="AQ129" i="53"/>
  <c r="AP129" i="53"/>
  <c r="AO129" i="53"/>
  <c r="AN129" i="53"/>
  <c r="AM129" i="53"/>
  <c r="AL129" i="53"/>
  <c r="AK129" i="53"/>
  <c r="AJ129" i="53"/>
  <c r="AI129" i="53"/>
  <c r="AH129" i="53"/>
  <c r="AG129" i="53"/>
  <c r="AF129" i="53"/>
  <c r="AE129" i="53"/>
  <c r="AD129" i="53"/>
  <c r="AC129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B129" i="53"/>
  <c r="CB131" i="53"/>
  <c r="CC128" i="53"/>
  <c r="CB128" i="53"/>
  <c r="CA128" i="53"/>
  <c r="BZ128" i="53"/>
  <c r="BY128" i="53"/>
  <c r="BX128" i="53"/>
  <c r="BW128" i="53"/>
  <c r="BV128" i="53"/>
  <c r="BU128" i="53"/>
  <c r="BT128" i="53"/>
  <c r="BS128" i="53"/>
  <c r="BR128" i="53"/>
  <c r="BQ128" i="53"/>
  <c r="BP128" i="53"/>
  <c r="BO128" i="53"/>
  <c r="BN128" i="53"/>
  <c r="BM128" i="53"/>
  <c r="BL128" i="53"/>
  <c r="BK128" i="53"/>
  <c r="BJ128" i="53"/>
  <c r="BI128" i="53"/>
  <c r="BH128" i="53"/>
  <c r="BG128" i="53"/>
  <c r="BF128" i="53"/>
  <c r="BE128" i="53"/>
  <c r="BD128" i="53"/>
  <c r="BC128" i="53"/>
  <c r="BB128" i="53"/>
  <c r="BA128" i="53"/>
  <c r="AZ128" i="53"/>
  <c r="AY128" i="53"/>
  <c r="AX128" i="53"/>
  <c r="AW128" i="53"/>
  <c r="AV128" i="53"/>
  <c r="AU128" i="53"/>
  <c r="AT128" i="53"/>
  <c r="AS128" i="53"/>
  <c r="AR128" i="53"/>
  <c r="AQ128" i="53"/>
  <c r="AP128" i="53"/>
  <c r="AO128" i="53"/>
  <c r="AN128" i="53"/>
  <c r="AM128" i="53"/>
  <c r="AL128" i="53"/>
  <c r="AK128" i="53"/>
  <c r="AJ128" i="53"/>
  <c r="AI128" i="53"/>
  <c r="AH128" i="53"/>
  <c r="AG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B128" i="53"/>
  <c r="CC130" i="53"/>
  <c r="I126" i="53"/>
  <c r="H126" i="53"/>
  <c r="G126" i="53"/>
  <c r="F126" i="53"/>
  <c r="E126" i="53"/>
  <c r="B126" i="10"/>
  <c r="B126" i="53"/>
  <c r="I125" i="53"/>
  <c r="H125" i="53"/>
  <c r="G125" i="53"/>
  <c r="F125" i="53"/>
  <c r="E125" i="53"/>
  <c r="B125" i="10"/>
  <c r="B125" i="53"/>
  <c r="I124" i="53"/>
  <c r="H124" i="53"/>
  <c r="G124" i="53"/>
  <c r="F124" i="53"/>
  <c r="E124" i="53"/>
  <c r="B124" i="53"/>
  <c r="I123" i="53"/>
  <c r="H123" i="53"/>
  <c r="G123" i="53"/>
  <c r="F123" i="53"/>
  <c r="E123" i="53"/>
  <c r="B123" i="53"/>
  <c r="I122" i="53"/>
  <c r="H122" i="53"/>
  <c r="G122" i="53"/>
  <c r="F122" i="53"/>
  <c r="E122" i="53"/>
  <c r="B122" i="53"/>
  <c r="I121" i="53"/>
  <c r="H121" i="53"/>
  <c r="G121" i="53"/>
  <c r="F121" i="53"/>
  <c r="E121" i="53"/>
  <c r="B121" i="53"/>
  <c r="I120" i="53"/>
  <c r="H120" i="53"/>
  <c r="G120" i="53"/>
  <c r="F120" i="53"/>
  <c r="E120" i="53"/>
  <c r="B120" i="53"/>
  <c r="I119" i="53"/>
  <c r="H119" i="53"/>
  <c r="G119" i="53"/>
  <c r="F119" i="53"/>
  <c r="E119" i="53"/>
  <c r="B119" i="53"/>
  <c r="I118" i="53"/>
  <c r="H118" i="53"/>
  <c r="G118" i="53"/>
  <c r="F118" i="53"/>
  <c r="E118" i="53"/>
  <c r="B118" i="53"/>
  <c r="I117" i="53"/>
  <c r="H117" i="53"/>
  <c r="G117" i="53"/>
  <c r="F117" i="53"/>
  <c r="E117" i="53"/>
  <c r="B117" i="53"/>
  <c r="I116" i="53"/>
  <c r="H116" i="53"/>
  <c r="G116" i="53"/>
  <c r="F116" i="53"/>
  <c r="E116" i="53"/>
  <c r="B116" i="53"/>
  <c r="I115" i="53"/>
  <c r="H115" i="53"/>
  <c r="G115" i="53"/>
  <c r="F115" i="53"/>
  <c r="E115" i="53"/>
  <c r="B115" i="53"/>
  <c r="I114" i="53"/>
  <c r="H114" i="53"/>
  <c r="G114" i="53"/>
  <c r="F114" i="53"/>
  <c r="E114" i="53"/>
  <c r="B114" i="53"/>
  <c r="I113" i="53"/>
  <c r="H113" i="53"/>
  <c r="G113" i="53"/>
  <c r="F113" i="53"/>
  <c r="E113" i="53"/>
  <c r="B113" i="53"/>
  <c r="DB112" i="53"/>
  <c r="DA112" i="53"/>
  <c r="CZ112" i="53"/>
  <c r="CY112" i="53"/>
  <c r="CX112" i="53"/>
  <c r="CW112" i="53"/>
  <c r="CV112" i="53"/>
  <c r="CU112" i="53"/>
  <c r="CT112" i="53"/>
  <c r="CS112" i="53"/>
  <c r="CR112" i="53"/>
  <c r="CQ112" i="53"/>
  <c r="CP112" i="53"/>
  <c r="CO112" i="53"/>
  <c r="CN112" i="53"/>
  <c r="CM112" i="53"/>
  <c r="CL112" i="53"/>
  <c r="CK112" i="53"/>
  <c r="CJ112" i="53"/>
  <c r="CI112" i="53"/>
  <c r="CH112" i="53"/>
  <c r="CG112" i="53"/>
  <c r="I112" i="53"/>
  <c r="H112" i="53"/>
  <c r="G112" i="53"/>
  <c r="F112" i="53"/>
  <c r="E112" i="53"/>
  <c r="B112" i="53"/>
  <c r="DB111" i="53"/>
  <c r="DA111" i="53"/>
  <c r="CZ111" i="53"/>
  <c r="CY111" i="53"/>
  <c r="CX111" i="53"/>
  <c r="CW111" i="53"/>
  <c r="CV111" i="53"/>
  <c r="CU111" i="53"/>
  <c r="CT111" i="53"/>
  <c r="CS111" i="53"/>
  <c r="CR111" i="53"/>
  <c r="CQ111" i="53"/>
  <c r="CP111" i="53"/>
  <c r="CO111" i="53"/>
  <c r="CN111" i="53"/>
  <c r="CM111" i="53"/>
  <c r="CL111" i="53"/>
  <c r="CK111" i="53"/>
  <c r="CJ111" i="53"/>
  <c r="CI111" i="53"/>
  <c r="CH111" i="53"/>
  <c r="CG111" i="53"/>
  <c r="I111" i="53"/>
  <c r="H111" i="53"/>
  <c r="G111" i="53"/>
  <c r="F111" i="53"/>
  <c r="E111" i="53"/>
  <c r="B111" i="53"/>
  <c r="DB110" i="53"/>
  <c r="DA110" i="53"/>
  <c r="CZ110" i="53"/>
  <c r="CY110" i="53"/>
  <c r="CX110" i="53"/>
  <c r="CW110" i="53"/>
  <c r="CV110" i="53"/>
  <c r="CU110" i="53"/>
  <c r="CT110" i="53"/>
  <c r="CS110" i="53"/>
  <c r="CR110" i="53"/>
  <c r="CQ110" i="53"/>
  <c r="CP110" i="53"/>
  <c r="CO110" i="53"/>
  <c r="CN110" i="53"/>
  <c r="CM110" i="53"/>
  <c r="CL110" i="53"/>
  <c r="CK110" i="53"/>
  <c r="CJ110" i="53"/>
  <c r="CI110" i="53"/>
  <c r="CH110" i="53"/>
  <c r="CG110" i="53"/>
  <c r="I110" i="53"/>
  <c r="H110" i="53"/>
  <c r="G110" i="53"/>
  <c r="F110" i="53"/>
  <c r="E110" i="53"/>
  <c r="B110" i="53"/>
  <c r="DB109" i="53"/>
  <c r="DA109" i="53"/>
  <c r="CZ109" i="53"/>
  <c r="CY109" i="53"/>
  <c r="CX109" i="53"/>
  <c r="CW109" i="53"/>
  <c r="CV109" i="53"/>
  <c r="CU109" i="53"/>
  <c r="CT109" i="53"/>
  <c r="CS109" i="53"/>
  <c r="CR109" i="53"/>
  <c r="CQ109" i="53"/>
  <c r="CP109" i="53"/>
  <c r="CO109" i="53"/>
  <c r="CN109" i="53"/>
  <c r="CM109" i="53"/>
  <c r="CL109" i="53"/>
  <c r="CK109" i="53"/>
  <c r="CJ109" i="53"/>
  <c r="CI109" i="53"/>
  <c r="CH109" i="53"/>
  <c r="CG109" i="53"/>
  <c r="I109" i="53"/>
  <c r="H109" i="53"/>
  <c r="G109" i="53"/>
  <c r="F109" i="53"/>
  <c r="E109" i="53"/>
  <c r="B109" i="53"/>
  <c r="DB108" i="53"/>
  <c r="DA108" i="53"/>
  <c r="CZ108" i="53"/>
  <c r="CY108" i="53"/>
  <c r="CX108" i="53"/>
  <c r="CW108" i="53"/>
  <c r="CV108" i="53"/>
  <c r="CU108" i="53"/>
  <c r="CT108" i="53"/>
  <c r="CS108" i="53"/>
  <c r="CR108" i="53"/>
  <c r="CQ108" i="53"/>
  <c r="CP108" i="53"/>
  <c r="CO108" i="53"/>
  <c r="CN108" i="53"/>
  <c r="CM108" i="53"/>
  <c r="CL108" i="53"/>
  <c r="CK108" i="53"/>
  <c r="CJ108" i="53"/>
  <c r="CI108" i="53"/>
  <c r="CH108" i="53"/>
  <c r="CG108" i="53"/>
  <c r="I108" i="53"/>
  <c r="H108" i="53"/>
  <c r="G108" i="53"/>
  <c r="F108" i="53"/>
  <c r="E108" i="53"/>
  <c r="B108" i="53"/>
  <c r="I107" i="53"/>
  <c r="I129" i="53"/>
  <c r="H107" i="53"/>
  <c r="H129" i="53"/>
  <c r="G107" i="53"/>
  <c r="G129" i="53"/>
  <c r="F107" i="53"/>
  <c r="F129" i="53"/>
  <c r="E107" i="53"/>
  <c r="E129" i="53"/>
  <c r="B107" i="53"/>
  <c r="DB106" i="53"/>
  <c r="DA106" i="53"/>
  <c r="CZ106" i="53"/>
  <c r="CY106" i="53"/>
  <c r="CX106" i="53"/>
  <c r="CW106" i="53"/>
  <c r="CV106" i="53"/>
  <c r="CU106" i="53"/>
  <c r="CT106" i="53"/>
  <c r="CS106" i="53"/>
  <c r="CR106" i="53"/>
  <c r="CQ106" i="53"/>
  <c r="CP106" i="53"/>
  <c r="CO106" i="53"/>
  <c r="CN106" i="53"/>
  <c r="CM106" i="53"/>
  <c r="CL106" i="53"/>
  <c r="CK106" i="53"/>
  <c r="CJ106" i="53"/>
  <c r="CI106" i="53"/>
  <c r="CH106" i="53"/>
  <c r="CG106" i="53"/>
  <c r="I106" i="53"/>
  <c r="H106" i="53"/>
  <c r="G106" i="53"/>
  <c r="F106" i="53"/>
  <c r="E106" i="53"/>
  <c r="B106" i="53"/>
  <c r="DB105" i="53"/>
  <c r="DA105" i="53"/>
  <c r="CZ105" i="53"/>
  <c r="CY105" i="53"/>
  <c r="CX105" i="53"/>
  <c r="CW105" i="53"/>
  <c r="CV105" i="53"/>
  <c r="CU105" i="53"/>
  <c r="CT105" i="53"/>
  <c r="CS105" i="53"/>
  <c r="CR105" i="53"/>
  <c r="CQ105" i="53"/>
  <c r="CP105" i="53"/>
  <c r="CO105" i="53"/>
  <c r="CN105" i="53"/>
  <c r="CM105" i="53"/>
  <c r="CL105" i="53"/>
  <c r="CK105" i="53"/>
  <c r="CJ105" i="53"/>
  <c r="CH105" i="53"/>
  <c r="CG105" i="53"/>
  <c r="I105" i="53"/>
  <c r="H105" i="53"/>
  <c r="G105" i="53"/>
  <c r="F105" i="53"/>
  <c r="E105" i="53"/>
  <c r="B105" i="53"/>
  <c r="I104" i="53"/>
  <c r="H104" i="53"/>
  <c r="G104" i="53"/>
  <c r="F104" i="53"/>
  <c r="E104" i="53"/>
  <c r="B104" i="53"/>
  <c r="DB103" i="53"/>
  <c r="DA103" i="53"/>
  <c r="CZ103" i="53"/>
  <c r="CY103" i="53"/>
  <c r="CX103" i="53"/>
  <c r="CW103" i="53"/>
  <c r="CV103" i="53"/>
  <c r="CU103" i="53"/>
  <c r="CT103" i="53"/>
  <c r="CS103" i="53"/>
  <c r="CR103" i="53"/>
  <c r="CQ103" i="53"/>
  <c r="CP103" i="53"/>
  <c r="CO103" i="53"/>
  <c r="CN103" i="53"/>
  <c r="CM103" i="53"/>
  <c r="CL103" i="53"/>
  <c r="CK103" i="53"/>
  <c r="CJ103" i="53"/>
  <c r="CI103" i="53"/>
  <c r="CH103" i="53"/>
  <c r="CG103" i="53"/>
  <c r="I103" i="53"/>
  <c r="I128" i="53"/>
  <c r="H103" i="53"/>
  <c r="H128" i="53"/>
  <c r="G103" i="53"/>
  <c r="G128" i="53"/>
  <c r="F103" i="53"/>
  <c r="F128" i="53"/>
  <c r="E103" i="53"/>
  <c r="E128" i="53"/>
  <c r="B103" i="53"/>
  <c r="BX96" i="53"/>
  <c r="BW96" i="53"/>
  <c r="BV96" i="53"/>
  <c r="BU96" i="53"/>
  <c r="BT96" i="53"/>
  <c r="BS96" i="53"/>
  <c r="BR96" i="53"/>
  <c r="BQ96" i="53"/>
  <c r="BP96" i="53"/>
  <c r="BO96" i="53"/>
  <c r="BN96" i="53"/>
  <c r="BM96" i="53"/>
  <c r="BL96" i="53"/>
  <c r="BK96" i="53"/>
  <c r="BJ96" i="53"/>
  <c r="BI96" i="53"/>
  <c r="BH96" i="53"/>
  <c r="BG96" i="53"/>
  <c r="BF96" i="53"/>
  <c r="BE96" i="53"/>
  <c r="BD96" i="53"/>
  <c r="BC96" i="53"/>
  <c r="BB96" i="53"/>
  <c r="BA96" i="53"/>
  <c r="AZ96" i="53"/>
  <c r="AY96" i="53"/>
  <c r="AX96" i="53"/>
  <c r="AW96" i="53"/>
  <c r="AV96" i="53"/>
  <c r="AU96" i="53"/>
  <c r="AT96" i="53"/>
  <c r="AS96" i="53"/>
  <c r="AR96" i="53"/>
  <c r="AQ96" i="53"/>
  <c r="AP96" i="53"/>
  <c r="AO96" i="53"/>
  <c r="AN96" i="53"/>
  <c r="AM96" i="53"/>
  <c r="AL96" i="53"/>
  <c r="AK96" i="53"/>
  <c r="AJ96" i="53"/>
  <c r="AI96" i="53"/>
  <c r="AH96" i="53"/>
  <c r="AG96" i="53"/>
  <c r="AF96" i="53"/>
  <c r="AE96" i="53"/>
  <c r="AD96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B96" i="53"/>
  <c r="BW98" i="53"/>
  <c r="BX95" i="53"/>
  <c r="BW95" i="53"/>
  <c r="BV95" i="53"/>
  <c r="BU95" i="53"/>
  <c r="BT95" i="53"/>
  <c r="BS95" i="53"/>
  <c r="BR95" i="53"/>
  <c r="BQ95" i="53"/>
  <c r="BP95" i="53"/>
  <c r="BO95" i="53"/>
  <c r="BN95" i="53"/>
  <c r="BM95" i="53"/>
  <c r="BL95" i="53"/>
  <c r="BK95" i="53"/>
  <c r="BJ95" i="53"/>
  <c r="BI95" i="53"/>
  <c r="BH95" i="53"/>
  <c r="BG95" i="53"/>
  <c r="BF95" i="53"/>
  <c r="BE95" i="53"/>
  <c r="BD95" i="53"/>
  <c r="BC95" i="53"/>
  <c r="BB95" i="53"/>
  <c r="BA95" i="53"/>
  <c r="AZ95" i="53"/>
  <c r="AY95" i="53"/>
  <c r="AX95" i="53"/>
  <c r="AW95" i="53"/>
  <c r="AV95" i="53"/>
  <c r="AU95" i="53"/>
  <c r="AT95" i="53"/>
  <c r="AS95" i="53"/>
  <c r="AR95" i="53"/>
  <c r="AQ95" i="53"/>
  <c r="AP95" i="53"/>
  <c r="AO95" i="53"/>
  <c r="AN95" i="53"/>
  <c r="AM95" i="53"/>
  <c r="AL95" i="53"/>
  <c r="AK95" i="53"/>
  <c r="AJ95" i="53"/>
  <c r="AI95" i="53"/>
  <c r="AH95" i="53"/>
  <c r="AG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B95" i="53"/>
  <c r="BW97" i="53"/>
  <c r="I93" i="53"/>
  <c r="H93" i="53"/>
  <c r="G93" i="53"/>
  <c r="F93" i="53"/>
  <c r="E93" i="53"/>
  <c r="I92" i="53"/>
  <c r="H92" i="53"/>
  <c r="G92" i="53"/>
  <c r="F92" i="53"/>
  <c r="E92" i="53"/>
  <c r="I91" i="53"/>
  <c r="H91" i="53"/>
  <c r="G91" i="53"/>
  <c r="F91" i="53"/>
  <c r="E91" i="53"/>
  <c r="I90" i="53"/>
  <c r="H90" i="53"/>
  <c r="G90" i="53"/>
  <c r="F90" i="53"/>
  <c r="E90" i="53"/>
  <c r="I89" i="53"/>
  <c r="H89" i="53"/>
  <c r="G89" i="53"/>
  <c r="F89" i="53"/>
  <c r="E89" i="53"/>
  <c r="I88" i="53"/>
  <c r="H88" i="53"/>
  <c r="G88" i="53"/>
  <c r="F88" i="53"/>
  <c r="E88" i="53"/>
  <c r="I87" i="53"/>
  <c r="H87" i="53"/>
  <c r="G87" i="53"/>
  <c r="F87" i="53"/>
  <c r="E87" i="53"/>
  <c r="I86" i="53"/>
  <c r="H86" i="53"/>
  <c r="G86" i="53"/>
  <c r="F86" i="53"/>
  <c r="E86" i="53"/>
  <c r="I85" i="53"/>
  <c r="H85" i="53"/>
  <c r="G85" i="53"/>
  <c r="F85" i="53"/>
  <c r="E85" i="53"/>
  <c r="I84" i="53"/>
  <c r="H84" i="53"/>
  <c r="G84" i="53"/>
  <c r="F84" i="53"/>
  <c r="E84" i="53"/>
  <c r="I83" i="53"/>
  <c r="H83" i="53"/>
  <c r="G83" i="53"/>
  <c r="F83" i="53"/>
  <c r="E83" i="53"/>
  <c r="I82" i="53"/>
  <c r="H82" i="53"/>
  <c r="G82" i="53"/>
  <c r="F82" i="53"/>
  <c r="E82" i="53"/>
  <c r="I81" i="53"/>
  <c r="H81" i="53"/>
  <c r="G81" i="53"/>
  <c r="F81" i="53"/>
  <c r="E81" i="53"/>
  <c r="I80" i="53"/>
  <c r="H80" i="53"/>
  <c r="G80" i="53"/>
  <c r="F80" i="53"/>
  <c r="E80" i="53"/>
  <c r="I79" i="53"/>
  <c r="H79" i="53"/>
  <c r="G79" i="53"/>
  <c r="F79" i="53"/>
  <c r="E79" i="53"/>
  <c r="I78" i="53"/>
  <c r="H78" i="53"/>
  <c r="G78" i="53"/>
  <c r="F78" i="53"/>
  <c r="E78" i="53"/>
  <c r="I77" i="53"/>
  <c r="H77" i="53"/>
  <c r="G77" i="53"/>
  <c r="F77" i="53"/>
  <c r="E77" i="53"/>
  <c r="I76" i="53"/>
  <c r="H76" i="53"/>
  <c r="G76" i="53"/>
  <c r="F76" i="53"/>
  <c r="E76" i="53"/>
  <c r="I75" i="53"/>
  <c r="H75" i="53"/>
  <c r="G75" i="53"/>
  <c r="F75" i="53"/>
  <c r="E75" i="53"/>
  <c r="I74" i="53"/>
  <c r="I96" i="53"/>
  <c r="H74" i="53"/>
  <c r="H96" i="53"/>
  <c r="G74" i="53"/>
  <c r="G96" i="53"/>
  <c r="F74" i="53"/>
  <c r="F96" i="53"/>
  <c r="E74" i="53"/>
  <c r="E96" i="53"/>
  <c r="I73" i="53"/>
  <c r="H73" i="53"/>
  <c r="G73" i="53"/>
  <c r="F73" i="53"/>
  <c r="E73" i="53"/>
  <c r="I72" i="53"/>
  <c r="H72" i="53"/>
  <c r="G72" i="53"/>
  <c r="F72" i="53"/>
  <c r="E72" i="53"/>
  <c r="I71" i="53"/>
  <c r="H71" i="53"/>
  <c r="G71" i="53"/>
  <c r="F71" i="53"/>
  <c r="E71" i="53"/>
  <c r="EX70" i="53"/>
  <c r="EW70" i="53"/>
  <c r="EV70" i="53"/>
  <c r="EU70" i="53"/>
  <c r="ET70" i="53"/>
  <c r="ES70" i="53"/>
  <c r="ER70" i="53"/>
  <c r="EQ70" i="53"/>
  <c r="EP70" i="53"/>
  <c r="EO70" i="53"/>
  <c r="EN70" i="53"/>
  <c r="EM70" i="53"/>
  <c r="EL70" i="53"/>
  <c r="EK70" i="53"/>
  <c r="EJ70" i="53"/>
  <c r="EI70" i="53"/>
  <c r="EH70" i="53"/>
  <c r="EG70" i="53"/>
  <c r="EF70" i="53"/>
  <c r="EE70" i="53"/>
  <c r="ED70" i="53"/>
  <c r="EC70" i="53"/>
  <c r="EB70" i="53"/>
  <c r="EA70" i="53"/>
  <c r="DZ70" i="53"/>
  <c r="DY70" i="53"/>
  <c r="DX70" i="53"/>
  <c r="DW70" i="53"/>
  <c r="DV70" i="53"/>
  <c r="DU70" i="53"/>
  <c r="DT70" i="53"/>
  <c r="DS70" i="53"/>
  <c r="DR70" i="53"/>
  <c r="DQ70" i="53"/>
  <c r="DP70" i="53"/>
  <c r="DO70" i="53"/>
  <c r="DN70" i="53"/>
  <c r="DM70" i="53"/>
  <c r="DL70" i="53"/>
  <c r="DK70" i="53"/>
  <c r="DJ70" i="53"/>
  <c r="DI70" i="53"/>
  <c r="DH70" i="53"/>
  <c r="DG70" i="53"/>
  <c r="DF70" i="53"/>
  <c r="DE70" i="53"/>
  <c r="DD70" i="53"/>
  <c r="DC70" i="53"/>
  <c r="DB70" i="53"/>
  <c r="DA70" i="53"/>
  <c r="CZ70" i="53"/>
  <c r="CY70" i="53"/>
  <c r="CX70" i="53"/>
  <c r="CW70" i="53"/>
  <c r="CV70" i="53"/>
  <c r="CU70" i="53"/>
  <c r="CT70" i="53"/>
  <c r="CS70" i="53"/>
  <c r="CR70" i="53"/>
  <c r="CQ70" i="53"/>
  <c r="CP70" i="53"/>
  <c r="CO70" i="53"/>
  <c r="CN70" i="53"/>
  <c r="CM70" i="53"/>
  <c r="CL70" i="53"/>
  <c r="CK70" i="53"/>
  <c r="CJ70" i="53"/>
  <c r="CI70" i="53"/>
  <c r="CH70" i="53"/>
  <c r="CG70" i="53"/>
  <c r="I70" i="53"/>
  <c r="I95" i="53"/>
  <c r="H70" i="53"/>
  <c r="H95" i="53"/>
  <c r="G70" i="53"/>
  <c r="G95" i="53"/>
  <c r="F70" i="53"/>
  <c r="F95" i="53"/>
  <c r="E70" i="53"/>
  <c r="E95" i="53"/>
  <c r="BX65" i="53"/>
  <c r="BW65" i="53"/>
  <c r="BV65" i="53"/>
  <c r="BU65" i="53"/>
  <c r="BT65" i="53"/>
  <c r="BS65" i="53"/>
  <c r="BR65" i="53"/>
  <c r="BQ65" i="53"/>
  <c r="BP65" i="53"/>
  <c r="BO65" i="53"/>
  <c r="BN65" i="53"/>
  <c r="BM65" i="53"/>
  <c r="BL65" i="53"/>
  <c r="BK65" i="53"/>
  <c r="BJ65" i="53"/>
  <c r="BI65" i="53"/>
  <c r="BH65" i="53"/>
  <c r="BG65" i="53"/>
  <c r="BF65" i="53"/>
  <c r="BE65" i="53"/>
  <c r="BD65" i="53"/>
  <c r="BC65" i="53"/>
  <c r="BB65" i="53"/>
  <c r="BA65" i="53"/>
  <c r="AZ65" i="53"/>
  <c r="AY65" i="53"/>
  <c r="AX65" i="53"/>
  <c r="AW65" i="53"/>
  <c r="AV65" i="53"/>
  <c r="AU65" i="53"/>
  <c r="AT65" i="53"/>
  <c r="AS65" i="53"/>
  <c r="AR65" i="53"/>
  <c r="AQ65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B65" i="53"/>
  <c r="BW67" i="53"/>
  <c r="BX64" i="53"/>
  <c r="BW64" i="53"/>
  <c r="BV64" i="53"/>
  <c r="BU64" i="53"/>
  <c r="BT64" i="53"/>
  <c r="BS64" i="53"/>
  <c r="BR64" i="53"/>
  <c r="BQ64" i="53"/>
  <c r="BP64" i="53"/>
  <c r="BO64" i="53"/>
  <c r="BN64" i="53"/>
  <c r="BM64" i="53"/>
  <c r="BL64" i="53"/>
  <c r="BK64" i="53"/>
  <c r="BJ64" i="53"/>
  <c r="BI64" i="53"/>
  <c r="BH64" i="53"/>
  <c r="BG64" i="53"/>
  <c r="BF64" i="53"/>
  <c r="BE64" i="53"/>
  <c r="BD64" i="53"/>
  <c r="BC64" i="53"/>
  <c r="BB64" i="53"/>
  <c r="BA64" i="53"/>
  <c r="AZ64" i="53"/>
  <c r="AY64" i="53"/>
  <c r="AX64" i="53"/>
  <c r="AW64" i="53"/>
  <c r="AV64" i="53"/>
  <c r="AU64" i="53"/>
  <c r="AT64" i="53"/>
  <c r="AS64" i="53"/>
  <c r="AR64" i="53"/>
  <c r="AQ64" i="53"/>
  <c r="AP64" i="53"/>
  <c r="AO64" i="53"/>
  <c r="AN64" i="53"/>
  <c r="AM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B64" i="53"/>
  <c r="BW66" i="53"/>
  <c r="I62" i="53"/>
  <c r="H62" i="53"/>
  <c r="G62" i="53"/>
  <c r="F62" i="53"/>
  <c r="E62" i="53"/>
  <c r="I61" i="53"/>
  <c r="H61" i="53"/>
  <c r="G61" i="53"/>
  <c r="F61" i="53"/>
  <c r="E61" i="53"/>
  <c r="I60" i="53"/>
  <c r="H60" i="53"/>
  <c r="G60" i="53"/>
  <c r="F60" i="53"/>
  <c r="E60" i="53"/>
  <c r="I59" i="53"/>
  <c r="H59" i="53"/>
  <c r="G59" i="53"/>
  <c r="F59" i="53"/>
  <c r="E59" i="53"/>
  <c r="I58" i="53"/>
  <c r="H58" i="53"/>
  <c r="G58" i="53"/>
  <c r="F58" i="53"/>
  <c r="E58" i="53"/>
  <c r="I57" i="53"/>
  <c r="H57" i="53"/>
  <c r="G57" i="53"/>
  <c r="F57" i="53"/>
  <c r="E57" i="53"/>
  <c r="I56" i="53"/>
  <c r="H56" i="53"/>
  <c r="G56" i="53"/>
  <c r="F56" i="53"/>
  <c r="E56" i="53"/>
  <c r="I55" i="53"/>
  <c r="H55" i="53"/>
  <c r="G55" i="53"/>
  <c r="F55" i="53"/>
  <c r="E55" i="53"/>
  <c r="I54" i="53"/>
  <c r="H54" i="53"/>
  <c r="G54" i="53"/>
  <c r="F54" i="53"/>
  <c r="E54" i="53"/>
  <c r="I53" i="53"/>
  <c r="H53" i="53"/>
  <c r="G53" i="53"/>
  <c r="F53" i="53"/>
  <c r="E53" i="53"/>
  <c r="I52" i="53"/>
  <c r="H52" i="53"/>
  <c r="G52" i="53"/>
  <c r="F52" i="53"/>
  <c r="E52" i="53"/>
  <c r="I51" i="53"/>
  <c r="H51" i="53"/>
  <c r="G51" i="53"/>
  <c r="F51" i="53"/>
  <c r="E51" i="53"/>
  <c r="I50" i="53"/>
  <c r="H50" i="53"/>
  <c r="G50" i="53"/>
  <c r="F50" i="53"/>
  <c r="E50" i="53"/>
  <c r="I49" i="53"/>
  <c r="H49" i="53"/>
  <c r="G49" i="53"/>
  <c r="F49" i="53"/>
  <c r="E49" i="53"/>
  <c r="EX48" i="53"/>
  <c r="EW48" i="53"/>
  <c r="EV48" i="53"/>
  <c r="EU48" i="53"/>
  <c r="ET48" i="53"/>
  <c r="ES48" i="53"/>
  <c r="ER48" i="53"/>
  <c r="EQ48" i="53"/>
  <c r="EP48" i="53"/>
  <c r="EO48" i="53"/>
  <c r="EN48" i="53"/>
  <c r="EM48" i="53"/>
  <c r="EL48" i="53"/>
  <c r="EK48" i="53"/>
  <c r="EJ48" i="53"/>
  <c r="EI48" i="53"/>
  <c r="EH48" i="53"/>
  <c r="EG48" i="53"/>
  <c r="EF48" i="53"/>
  <c r="EE48" i="53"/>
  <c r="ED48" i="53"/>
  <c r="EC48" i="53"/>
  <c r="EB48" i="53"/>
  <c r="EA48" i="53"/>
  <c r="DZ48" i="53"/>
  <c r="DY48" i="53"/>
  <c r="DX48" i="53"/>
  <c r="DW48" i="53"/>
  <c r="DV48" i="53"/>
  <c r="DU48" i="53"/>
  <c r="DT48" i="53"/>
  <c r="DS48" i="53"/>
  <c r="DR48" i="53"/>
  <c r="DQ48" i="53"/>
  <c r="DP48" i="53"/>
  <c r="DO48" i="53"/>
  <c r="DN48" i="53"/>
  <c r="DM48" i="53"/>
  <c r="DL48" i="53"/>
  <c r="DK48" i="53"/>
  <c r="DJ48" i="53"/>
  <c r="DI48" i="53"/>
  <c r="DH48" i="53"/>
  <c r="DG48" i="53"/>
  <c r="DF48" i="53"/>
  <c r="DE48" i="53"/>
  <c r="DD48" i="53"/>
  <c r="DC48" i="53"/>
  <c r="DB48" i="53"/>
  <c r="DA48" i="53"/>
  <c r="CZ48" i="53"/>
  <c r="CY48" i="53"/>
  <c r="CX48" i="53"/>
  <c r="CW48" i="53"/>
  <c r="CV48" i="53"/>
  <c r="CU48" i="53"/>
  <c r="CT48" i="53"/>
  <c r="CS48" i="53"/>
  <c r="CR48" i="53"/>
  <c r="CQ48" i="53"/>
  <c r="CP48" i="53"/>
  <c r="CO48" i="53"/>
  <c r="CN48" i="53"/>
  <c r="CM48" i="53"/>
  <c r="CL48" i="53"/>
  <c r="CK48" i="53"/>
  <c r="CJ48" i="53"/>
  <c r="CI48" i="53"/>
  <c r="CH48" i="53"/>
  <c r="CG48" i="53"/>
  <c r="I48" i="53"/>
  <c r="H48" i="53"/>
  <c r="G48" i="53"/>
  <c r="F48" i="53"/>
  <c r="E48" i="53"/>
  <c r="EX47" i="53"/>
  <c r="EW47" i="53"/>
  <c r="EV47" i="53"/>
  <c r="EU47" i="53"/>
  <c r="ET47" i="53"/>
  <c r="ES47" i="53"/>
  <c r="ER47" i="53"/>
  <c r="EQ47" i="53"/>
  <c r="EP47" i="53"/>
  <c r="EO47" i="53"/>
  <c r="EN47" i="53"/>
  <c r="EM47" i="53"/>
  <c r="EL47" i="53"/>
  <c r="EK47" i="53"/>
  <c r="EJ47" i="53"/>
  <c r="EI47" i="53"/>
  <c r="EH47" i="53"/>
  <c r="EG47" i="53"/>
  <c r="EF47" i="53"/>
  <c r="EE47" i="53"/>
  <c r="ED47" i="53"/>
  <c r="EC47" i="53"/>
  <c r="EB47" i="53"/>
  <c r="EA47" i="53"/>
  <c r="DZ47" i="53"/>
  <c r="DY47" i="53"/>
  <c r="DX47" i="53"/>
  <c r="DW47" i="53"/>
  <c r="DV47" i="53"/>
  <c r="DU47" i="53"/>
  <c r="DT47" i="53"/>
  <c r="DS47" i="53"/>
  <c r="DR47" i="53"/>
  <c r="DQ47" i="53"/>
  <c r="DP47" i="53"/>
  <c r="DO47" i="53"/>
  <c r="DN47" i="53"/>
  <c r="DM47" i="53"/>
  <c r="DL47" i="53"/>
  <c r="DK47" i="53"/>
  <c r="DJ47" i="53"/>
  <c r="DI47" i="53"/>
  <c r="DH47" i="53"/>
  <c r="DG47" i="53"/>
  <c r="DF47" i="53"/>
  <c r="DE47" i="53"/>
  <c r="DD47" i="53"/>
  <c r="DC47" i="53"/>
  <c r="DB47" i="53"/>
  <c r="DA47" i="53"/>
  <c r="CZ47" i="53"/>
  <c r="CY47" i="53"/>
  <c r="CX47" i="53"/>
  <c r="CW47" i="53"/>
  <c r="CV47" i="53"/>
  <c r="CU47" i="53"/>
  <c r="CT47" i="53"/>
  <c r="CS47" i="53"/>
  <c r="CR47" i="53"/>
  <c r="CQ47" i="53"/>
  <c r="CP47" i="53"/>
  <c r="CO47" i="53"/>
  <c r="CN47" i="53"/>
  <c r="CM47" i="53"/>
  <c r="CL47" i="53"/>
  <c r="CK47" i="53"/>
  <c r="CJ47" i="53"/>
  <c r="CI47" i="53"/>
  <c r="CH47" i="53"/>
  <c r="CG47" i="53"/>
  <c r="I47" i="53"/>
  <c r="H47" i="53"/>
  <c r="G47" i="53"/>
  <c r="F47" i="53"/>
  <c r="E47" i="53"/>
  <c r="EX46" i="53"/>
  <c r="EW46" i="53"/>
  <c r="EV46" i="53"/>
  <c r="EU46" i="53"/>
  <c r="ET46" i="53"/>
  <c r="ES46" i="53"/>
  <c r="ER46" i="53"/>
  <c r="EQ46" i="53"/>
  <c r="EP46" i="53"/>
  <c r="EO46" i="53"/>
  <c r="EN46" i="53"/>
  <c r="EM46" i="53"/>
  <c r="EL46" i="53"/>
  <c r="EK46" i="53"/>
  <c r="EJ46" i="53"/>
  <c r="EI46" i="53"/>
  <c r="EH46" i="53"/>
  <c r="EG46" i="53"/>
  <c r="EF46" i="53"/>
  <c r="EE46" i="53"/>
  <c r="ED46" i="53"/>
  <c r="EC46" i="53"/>
  <c r="EB46" i="53"/>
  <c r="EA46" i="53"/>
  <c r="DZ46" i="53"/>
  <c r="DY46" i="53"/>
  <c r="DX46" i="53"/>
  <c r="DW46" i="53"/>
  <c r="DV46" i="53"/>
  <c r="DU46" i="53"/>
  <c r="DT46" i="53"/>
  <c r="DS46" i="53"/>
  <c r="DR46" i="53"/>
  <c r="DQ46" i="53"/>
  <c r="DP46" i="53"/>
  <c r="DO46" i="53"/>
  <c r="DN46" i="53"/>
  <c r="DM46" i="53"/>
  <c r="DL46" i="53"/>
  <c r="DK46" i="53"/>
  <c r="DJ46" i="53"/>
  <c r="DI46" i="53"/>
  <c r="DH46" i="53"/>
  <c r="DG46" i="53"/>
  <c r="DF46" i="53"/>
  <c r="DE46" i="53"/>
  <c r="DD46" i="53"/>
  <c r="DC46" i="53"/>
  <c r="DB46" i="53"/>
  <c r="DA46" i="53"/>
  <c r="CZ46" i="53"/>
  <c r="CY46" i="53"/>
  <c r="CX46" i="53"/>
  <c r="CW46" i="53"/>
  <c r="CV46" i="53"/>
  <c r="CU46" i="53"/>
  <c r="CT46" i="53"/>
  <c r="CS46" i="53"/>
  <c r="CR46" i="53"/>
  <c r="CQ46" i="53"/>
  <c r="CP46" i="53"/>
  <c r="CO46" i="53"/>
  <c r="CN46" i="53"/>
  <c r="CM46" i="53"/>
  <c r="CL46" i="53"/>
  <c r="CK46" i="53"/>
  <c r="CJ46" i="53"/>
  <c r="CH46" i="53"/>
  <c r="CG46" i="53"/>
  <c r="I46" i="53"/>
  <c r="H46" i="53"/>
  <c r="G46" i="53"/>
  <c r="F46" i="53"/>
  <c r="E46" i="53"/>
  <c r="EX45" i="53"/>
  <c r="EW45" i="53"/>
  <c r="EV45" i="53"/>
  <c r="EU45" i="53"/>
  <c r="ET45" i="53"/>
  <c r="ES45" i="53"/>
  <c r="ER45" i="53"/>
  <c r="EQ45" i="53"/>
  <c r="EP45" i="53"/>
  <c r="EO45" i="53"/>
  <c r="EN45" i="53"/>
  <c r="EM45" i="53"/>
  <c r="EL45" i="53"/>
  <c r="EK45" i="53"/>
  <c r="EJ45" i="53"/>
  <c r="EI45" i="53"/>
  <c r="EH45" i="53"/>
  <c r="EG45" i="53"/>
  <c r="EF45" i="53"/>
  <c r="EE45" i="53"/>
  <c r="ED45" i="53"/>
  <c r="EC45" i="53"/>
  <c r="EB45" i="53"/>
  <c r="EA45" i="53"/>
  <c r="DZ45" i="53"/>
  <c r="DY45" i="53"/>
  <c r="DX45" i="53"/>
  <c r="DW45" i="53"/>
  <c r="DV45" i="53"/>
  <c r="DU45" i="53"/>
  <c r="DT45" i="53"/>
  <c r="DS45" i="53"/>
  <c r="DR45" i="53"/>
  <c r="DQ45" i="53"/>
  <c r="DP45" i="53"/>
  <c r="DO45" i="53"/>
  <c r="DN45" i="53"/>
  <c r="DM45" i="53"/>
  <c r="DL45" i="53"/>
  <c r="DK45" i="53"/>
  <c r="DJ45" i="53"/>
  <c r="DI45" i="53"/>
  <c r="DH45" i="53"/>
  <c r="DG45" i="53"/>
  <c r="DF45" i="53"/>
  <c r="DE45" i="53"/>
  <c r="DD45" i="53"/>
  <c r="DC45" i="53"/>
  <c r="DB45" i="53"/>
  <c r="DA45" i="53"/>
  <c r="CZ45" i="53"/>
  <c r="CY45" i="53"/>
  <c r="CX45" i="53"/>
  <c r="CW45" i="53"/>
  <c r="CV45" i="53"/>
  <c r="CU45" i="53"/>
  <c r="CT45" i="53"/>
  <c r="CS45" i="53"/>
  <c r="CR45" i="53"/>
  <c r="CQ45" i="53"/>
  <c r="CP45" i="53"/>
  <c r="CO45" i="53"/>
  <c r="CN45" i="53"/>
  <c r="CM45" i="53"/>
  <c r="CL45" i="53"/>
  <c r="CK45" i="53"/>
  <c r="CJ45" i="53"/>
  <c r="CI45" i="53"/>
  <c r="CH45" i="53"/>
  <c r="CG45" i="53"/>
  <c r="I45" i="53"/>
  <c r="H45" i="53"/>
  <c r="G45" i="53"/>
  <c r="F45" i="53"/>
  <c r="E45" i="53"/>
  <c r="EX44" i="53"/>
  <c r="EW44" i="53"/>
  <c r="EV44" i="53"/>
  <c r="EU44" i="53"/>
  <c r="ET44" i="53"/>
  <c r="ES44" i="53"/>
  <c r="ER44" i="53"/>
  <c r="EQ44" i="53"/>
  <c r="EP44" i="53"/>
  <c r="EO44" i="53"/>
  <c r="EN44" i="53"/>
  <c r="EM44" i="53"/>
  <c r="EL44" i="53"/>
  <c r="EK44" i="53"/>
  <c r="EJ44" i="53"/>
  <c r="EI44" i="53"/>
  <c r="EH44" i="53"/>
  <c r="EG44" i="53"/>
  <c r="EF44" i="53"/>
  <c r="EE44" i="53"/>
  <c r="ED44" i="53"/>
  <c r="EC44" i="53"/>
  <c r="EB44" i="53"/>
  <c r="EA44" i="53"/>
  <c r="DZ44" i="53"/>
  <c r="DY44" i="53"/>
  <c r="DX44" i="53"/>
  <c r="DW44" i="53"/>
  <c r="DV44" i="53"/>
  <c r="DU44" i="53"/>
  <c r="DT44" i="53"/>
  <c r="DS44" i="53"/>
  <c r="DR44" i="53"/>
  <c r="DQ44" i="53"/>
  <c r="DP44" i="53"/>
  <c r="DO44" i="53"/>
  <c r="DN44" i="53"/>
  <c r="DM44" i="53"/>
  <c r="DL44" i="53"/>
  <c r="DK44" i="53"/>
  <c r="DJ44" i="53"/>
  <c r="DI44" i="53"/>
  <c r="DH44" i="53"/>
  <c r="DG44" i="53"/>
  <c r="DF44" i="53"/>
  <c r="DE44" i="53"/>
  <c r="DD44" i="53"/>
  <c r="DC44" i="53"/>
  <c r="DB44" i="53"/>
  <c r="DA44" i="53"/>
  <c r="CZ44" i="53"/>
  <c r="CY44" i="53"/>
  <c r="CX44" i="53"/>
  <c r="CW44" i="53"/>
  <c r="CV44" i="53"/>
  <c r="CU44" i="53"/>
  <c r="CT44" i="53"/>
  <c r="CS44" i="53"/>
  <c r="CR44" i="53"/>
  <c r="CQ44" i="53"/>
  <c r="CP44" i="53"/>
  <c r="CO44" i="53"/>
  <c r="CN44" i="53"/>
  <c r="CM44" i="53"/>
  <c r="CL44" i="53"/>
  <c r="CK44" i="53"/>
  <c r="CJ44" i="53"/>
  <c r="CI44" i="53"/>
  <c r="CH44" i="53"/>
  <c r="CG44" i="53"/>
  <c r="I44" i="53"/>
  <c r="H44" i="53"/>
  <c r="G44" i="53"/>
  <c r="F44" i="53"/>
  <c r="E44" i="53"/>
  <c r="I43" i="53"/>
  <c r="I65" i="53"/>
  <c r="H43" i="53"/>
  <c r="H65" i="53"/>
  <c r="G43" i="53"/>
  <c r="G65" i="53"/>
  <c r="F43" i="53"/>
  <c r="F65" i="53"/>
  <c r="E43" i="53"/>
  <c r="E65" i="53"/>
  <c r="EX42" i="53"/>
  <c r="EW42" i="53"/>
  <c r="EV42" i="53"/>
  <c r="EU42" i="53"/>
  <c r="ET42" i="53"/>
  <c r="ES42" i="53"/>
  <c r="ER42" i="53"/>
  <c r="EQ42" i="53"/>
  <c r="EP42" i="53"/>
  <c r="EO42" i="53"/>
  <c r="EN42" i="53"/>
  <c r="EM42" i="53"/>
  <c r="EL42" i="53"/>
  <c r="EK42" i="53"/>
  <c r="EJ42" i="53"/>
  <c r="EI42" i="53"/>
  <c r="EH42" i="53"/>
  <c r="EG42" i="53"/>
  <c r="EF42" i="53"/>
  <c r="EE42" i="53"/>
  <c r="ED42" i="53"/>
  <c r="EC42" i="53"/>
  <c r="EB42" i="53"/>
  <c r="EA42" i="53"/>
  <c r="DZ42" i="53"/>
  <c r="DY42" i="53"/>
  <c r="DX42" i="53"/>
  <c r="DW42" i="53"/>
  <c r="DV42" i="53"/>
  <c r="DU42" i="53"/>
  <c r="DT42" i="53"/>
  <c r="DS42" i="53"/>
  <c r="DR42" i="53"/>
  <c r="DQ42" i="53"/>
  <c r="DP42" i="53"/>
  <c r="DO42" i="53"/>
  <c r="DN42" i="53"/>
  <c r="DM42" i="53"/>
  <c r="DL42" i="53"/>
  <c r="DK42" i="53"/>
  <c r="DJ42" i="53"/>
  <c r="DI42" i="53"/>
  <c r="DH42" i="53"/>
  <c r="DG42" i="53"/>
  <c r="DF42" i="53"/>
  <c r="DE42" i="53"/>
  <c r="DD42" i="53"/>
  <c r="DC42" i="53"/>
  <c r="DB42" i="53"/>
  <c r="DA42" i="53"/>
  <c r="CZ42" i="53"/>
  <c r="CY42" i="53"/>
  <c r="CX42" i="53"/>
  <c r="CW42" i="53"/>
  <c r="CV42" i="53"/>
  <c r="CU42" i="53"/>
  <c r="CT42" i="53"/>
  <c r="CS42" i="53"/>
  <c r="CR42" i="53"/>
  <c r="CQ42" i="53"/>
  <c r="CP42" i="53"/>
  <c r="CO42" i="53"/>
  <c r="CN42" i="53"/>
  <c r="CM42" i="53"/>
  <c r="CL42" i="53"/>
  <c r="CK42" i="53"/>
  <c r="CJ42" i="53"/>
  <c r="CI42" i="53"/>
  <c r="CH42" i="53"/>
  <c r="CG42" i="53"/>
  <c r="I42" i="53"/>
  <c r="H42" i="53"/>
  <c r="G42" i="53"/>
  <c r="F42" i="53"/>
  <c r="E42" i="53"/>
  <c r="EX41" i="53"/>
  <c r="EW41" i="53"/>
  <c r="EV41" i="53"/>
  <c r="EU41" i="53"/>
  <c r="ET41" i="53"/>
  <c r="ES41" i="53"/>
  <c r="ER41" i="53"/>
  <c r="EQ41" i="53"/>
  <c r="EP41" i="53"/>
  <c r="EO41" i="53"/>
  <c r="EN41" i="53"/>
  <c r="EM41" i="53"/>
  <c r="EL41" i="53"/>
  <c r="EK41" i="53"/>
  <c r="EJ41" i="53"/>
  <c r="EI41" i="53"/>
  <c r="EH41" i="53"/>
  <c r="EG41" i="53"/>
  <c r="EF41" i="53"/>
  <c r="EE41" i="53"/>
  <c r="ED41" i="53"/>
  <c r="EC41" i="53"/>
  <c r="EB41" i="53"/>
  <c r="EA41" i="53"/>
  <c r="DZ41" i="53"/>
  <c r="DY41" i="53"/>
  <c r="DX41" i="53"/>
  <c r="DW41" i="53"/>
  <c r="DV41" i="53"/>
  <c r="DU41" i="53"/>
  <c r="DT41" i="53"/>
  <c r="DS41" i="53"/>
  <c r="DR41" i="53"/>
  <c r="DQ41" i="53"/>
  <c r="DP41" i="53"/>
  <c r="DO41" i="53"/>
  <c r="DN41" i="53"/>
  <c r="DM41" i="53"/>
  <c r="DL41" i="53"/>
  <c r="DK41" i="53"/>
  <c r="DJ41" i="53"/>
  <c r="DI41" i="53"/>
  <c r="DH41" i="53"/>
  <c r="DG41" i="53"/>
  <c r="DF41" i="53"/>
  <c r="DE41" i="53"/>
  <c r="DD41" i="53"/>
  <c r="DC41" i="53"/>
  <c r="DB41" i="53"/>
  <c r="DA41" i="53"/>
  <c r="CZ41" i="53"/>
  <c r="CY41" i="53"/>
  <c r="CX41" i="53"/>
  <c r="CW41" i="53"/>
  <c r="CV41" i="53"/>
  <c r="CU41" i="53"/>
  <c r="CT41" i="53"/>
  <c r="CS41" i="53"/>
  <c r="CR41" i="53"/>
  <c r="CQ41" i="53"/>
  <c r="CP41" i="53"/>
  <c r="CO41" i="53"/>
  <c r="CN41" i="53"/>
  <c r="CM41" i="53"/>
  <c r="CL41" i="53"/>
  <c r="CK41" i="53"/>
  <c r="CJ41" i="53"/>
  <c r="CI41" i="53"/>
  <c r="CH41" i="53"/>
  <c r="CG41" i="53"/>
  <c r="I41" i="53"/>
  <c r="H41" i="53"/>
  <c r="G41" i="53"/>
  <c r="F41" i="53"/>
  <c r="E41" i="53"/>
  <c r="I40" i="53"/>
  <c r="H40" i="53"/>
  <c r="G40" i="53"/>
  <c r="F40" i="53"/>
  <c r="E40" i="53"/>
  <c r="EX39" i="53"/>
  <c r="EW39" i="53"/>
  <c r="EV39" i="53"/>
  <c r="EU39" i="53"/>
  <c r="ET39" i="53"/>
  <c r="ES39" i="53"/>
  <c r="ER39" i="53"/>
  <c r="EQ39" i="53"/>
  <c r="EP39" i="53"/>
  <c r="EO39" i="53"/>
  <c r="EN39" i="53"/>
  <c r="EM39" i="53"/>
  <c r="EL39" i="53"/>
  <c r="EK39" i="53"/>
  <c r="EJ39" i="53"/>
  <c r="EI39" i="53"/>
  <c r="EH39" i="53"/>
  <c r="EG39" i="53"/>
  <c r="EF39" i="53"/>
  <c r="EE39" i="53"/>
  <c r="ED39" i="53"/>
  <c r="EC39" i="53"/>
  <c r="EB39" i="53"/>
  <c r="EA39" i="53"/>
  <c r="DZ39" i="53"/>
  <c r="DY39" i="53"/>
  <c r="DX39" i="53"/>
  <c r="DW39" i="53"/>
  <c r="DV39" i="53"/>
  <c r="DU39" i="53"/>
  <c r="DT39" i="53"/>
  <c r="DS39" i="53"/>
  <c r="DR39" i="53"/>
  <c r="DQ39" i="53"/>
  <c r="DP39" i="53"/>
  <c r="DO39" i="53"/>
  <c r="DN39" i="53"/>
  <c r="DM39" i="53"/>
  <c r="DL39" i="53"/>
  <c r="DK39" i="53"/>
  <c r="DJ39" i="53"/>
  <c r="DI39" i="53"/>
  <c r="DH39" i="53"/>
  <c r="DG39" i="53"/>
  <c r="DF39" i="53"/>
  <c r="DE39" i="53"/>
  <c r="DD39" i="53"/>
  <c r="DC39" i="53"/>
  <c r="DB39" i="53"/>
  <c r="DA39" i="53"/>
  <c r="CZ39" i="53"/>
  <c r="CY39" i="53"/>
  <c r="CX39" i="53"/>
  <c r="CW39" i="53"/>
  <c r="CV39" i="53"/>
  <c r="CU39" i="53"/>
  <c r="CT39" i="53"/>
  <c r="CS39" i="53"/>
  <c r="CR39" i="53"/>
  <c r="CQ39" i="53"/>
  <c r="CP39" i="53"/>
  <c r="CO39" i="53"/>
  <c r="CN39" i="53"/>
  <c r="CM39" i="53"/>
  <c r="CL39" i="53"/>
  <c r="CK39" i="53"/>
  <c r="CJ39" i="53"/>
  <c r="CI39" i="53"/>
  <c r="CH39" i="53"/>
  <c r="CG39" i="53"/>
  <c r="I39" i="53"/>
  <c r="I64" i="53"/>
  <c r="H39" i="53"/>
  <c r="H64" i="53"/>
  <c r="G39" i="53"/>
  <c r="G64" i="53"/>
  <c r="F39" i="53"/>
  <c r="F64" i="53"/>
  <c r="E39" i="53"/>
  <c r="E64" i="53"/>
  <c r="BX34" i="53"/>
  <c r="BW34" i="53"/>
  <c r="BV34" i="53"/>
  <c r="BU34" i="53"/>
  <c r="BT34" i="53"/>
  <c r="BS34" i="53"/>
  <c r="BR34" i="53"/>
  <c r="BQ34" i="53"/>
  <c r="BP34" i="53"/>
  <c r="BO34" i="53"/>
  <c r="BN34" i="53"/>
  <c r="BM34" i="53"/>
  <c r="BL34" i="53"/>
  <c r="BK34" i="53"/>
  <c r="BJ34" i="53"/>
  <c r="BI34" i="53"/>
  <c r="BH34" i="53"/>
  <c r="BG34" i="53"/>
  <c r="BF34" i="53"/>
  <c r="BE34" i="53"/>
  <c r="BD34" i="53"/>
  <c r="BC34" i="53"/>
  <c r="BB34" i="53"/>
  <c r="BA34" i="53"/>
  <c r="AZ34" i="53"/>
  <c r="AY34" i="53"/>
  <c r="AX34" i="53"/>
  <c r="AW34" i="53"/>
  <c r="AV34" i="53"/>
  <c r="AU34" i="53"/>
  <c r="AT34" i="53"/>
  <c r="AS34" i="53"/>
  <c r="AR34" i="53"/>
  <c r="AQ34" i="53"/>
  <c r="AP34" i="53"/>
  <c r="AO34" i="53"/>
  <c r="AN34" i="53"/>
  <c r="AM34" i="53"/>
  <c r="AL34" i="53"/>
  <c r="AK34" i="53"/>
  <c r="AJ34" i="53"/>
  <c r="AI34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B34" i="53"/>
  <c r="BW36" i="53"/>
  <c r="BX33" i="53"/>
  <c r="BW33" i="53"/>
  <c r="BV33" i="53"/>
  <c r="BU33" i="53"/>
  <c r="BT33" i="53"/>
  <c r="BS33" i="53"/>
  <c r="BR33" i="53"/>
  <c r="BQ33" i="53"/>
  <c r="BP33" i="53"/>
  <c r="BO33" i="53"/>
  <c r="BN33" i="53"/>
  <c r="BM33" i="53"/>
  <c r="BL33" i="53"/>
  <c r="BK33" i="53"/>
  <c r="BJ33" i="53"/>
  <c r="BI33" i="53"/>
  <c r="BH33" i="53"/>
  <c r="BG33" i="53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B33" i="53"/>
  <c r="BW35" i="53"/>
  <c r="I31" i="53"/>
  <c r="H31" i="53"/>
  <c r="G31" i="53"/>
  <c r="F31" i="53"/>
  <c r="E31" i="53"/>
  <c r="I30" i="53"/>
  <c r="H30" i="53"/>
  <c r="G30" i="53"/>
  <c r="F30" i="53"/>
  <c r="E30" i="53"/>
  <c r="I29" i="53"/>
  <c r="H29" i="53"/>
  <c r="G29" i="53"/>
  <c r="F29" i="53"/>
  <c r="E29" i="53"/>
  <c r="I28" i="53"/>
  <c r="H28" i="53"/>
  <c r="G28" i="53"/>
  <c r="F28" i="53"/>
  <c r="E28" i="53"/>
  <c r="I27" i="53"/>
  <c r="H27" i="53"/>
  <c r="G27" i="53"/>
  <c r="F27" i="53"/>
  <c r="E27" i="53"/>
  <c r="I26" i="53"/>
  <c r="H26" i="53"/>
  <c r="G26" i="53"/>
  <c r="F26" i="53"/>
  <c r="E26" i="53"/>
  <c r="I25" i="53"/>
  <c r="H25" i="53"/>
  <c r="G25" i="53"/>
  <c r="F25" i="53"/>
  <c r="E25" i="53"/>
  <c r="I24" i="53"/>
  <c r="H24" i="53"/>
  <c r="G24" i="53"/>
  <c r="F24" i="53"/>
  <c r="E24" i="53"/>
  <c r="I23" i="53"/>
  <c r="H23" i="53"/>
  <c r="G23" i="53"/>
  <c r="F23" i="53"/>
  <c r="E23" i="53"/>
  <c r="I22" i="53"/>
  <c r="H22" i="53"/>
  <c r="G22" i="53"/>
  <c r="F22" i="53"/>
  <c r="E22" i="53"/>
  <c r="I21" i="53"/>
  <c r="H21" i="53"/>
  <c r="G21" i="53"/>
  <c r="F21" i="53"/>
  <c r="E21" i="53"/>
  <c r="I20" i="53"/>
  <c r="H20" i="53"/>
  <c r="G20" i="53"/>
  <c r="F20" i="53"/>
  <c r="E20" i="53"/>
  <c r="I19" i="53"/>
  <c r="H19" i="53"/>
  <c r="G19" i="53"/>
  <c r="F19" i="53"/>
  <c r="E19" i="53"/>
  <c r="I18" i="53"/>
  <c r="H18" i="53"/>
  <c r="G18" i="53"/>
  <c r="F18" i="53"/>
  <c r="E18" i="53"/>
  <c r="DB17" i="53"/>
  <c r="DA17" i="53"/>
  <c r="CZ17" i="53"/>
  <c r="CY17" i="53"/>
  <c r="CX17" i="53"/>
  <c r="CW17" i="53"/>
  <c r="CV17" i="53"/>
  <c r="CU17" i="53"/>
  <c r="CT17" i="53"/>
  <c r="CS17" i="53"/>
  <c r="CR17" i="53"/>
  <c r="CQ17" i="53"/>
  <c r="CP17" i="53"/>
  <c r="CO17" i="53"/>
  <c r="CN17" i="53"/>
  <c r="CM17" i="53"/>
  <c r="CL17" i="53"/>
  <c r="CK17" i="53"/>
  <c r="CJ17" i="53"/>
  <c r="CI17" i="53"/>
  <c r="CH17" i="53"/>
  <c r="CG17" i="53"/>
  <c r="I17" i="53"/>
  <c r="H17" i="53"/>
  <c r="G17" i="53"/>
  <c r="F17" i="53"/>
  <c r="E17" i="53"/>
  <c r="DB16" i="53"/>
  <c r="DA16" i="53"/>
  <c r="CZ16" i="53"/>
  <c r="CY16" i="53"/>
  <c r="CX16" i="53"/>
  <c r="CW16" i="53"/>
  <c r="CV16" i="53"/>
  <c r="CU16" i="53"/>
  <c r="CT16" i="53"/>
  <c r="CS16" i="53"/>
  <c r="CR16" i="53"/>
  <c r="CQ16" i="53"/>
  <c r="CP16" i="53"/>
  <c r="CO16" i="53"/>
  <c r="CN16" i="53"/>
  <c r="CM16" i="53"/>
  <c r="CL16" i="53"/>
  <c r="CK16" i="53"/>
  <c r="CJ16" i="53"/>
  <c r="CI16" i="53"/>
  <c r="CH16" i="53"/>
  <c r="CG16" i="53"/>
  <c r="I16" i="53"/>
  <c r="H16" i="53"/>
  <c r="G16" i="53"/>
  <c r="F16" i="53"/>
  <c r="E16" i="53"/>
  <c r="DB15" i="53"/>
  <c r="DA15" i="53"/>
  <c r="CZ15" i="53"/>
  <c r="CY15" i="53"/>
  <c r="CX15" i="53"/>
  <c r="CW15" i="53"/>
  <c r="CV15" i="53"/>
  <c r="CU15" i="53"/>
  <c r="CT15" i="53"/>
  <c r="CS15" i="53"/>
  <c r="CR15" i="53"/>
  <c r="CQ15" i="53"/>
  <c r="CP15" i="53"/>
  <c r="CO15" i="53"/>
  <c r="CN15" i="53"/>
  <c r="CM15" i="53"/>
  <c r="CL15" i="53"/>
  <c r="CK15" i="53"/>
  <c r="CJ15" i="53"/>
  <c r="CI15" i="53"/>
  <c r="CH15" i="53"/>
  <c r="CG15" i="53"/>
  <c r="I15" i="53"/>
  <c r="H15" i="53"/>
  <c r="G15" i="53"/>
  <c r="F15" i="53"/>
  <c r="E15" i="53"/>
  <c r="DB14" i="53"/>
  <c r="DA14" i="53"/>
  <c r="CZ14" i="53"/>
  <c r="CY14" i="53"/>
  <c r="CX14" i="53"/>
  <c r="CW14" i="53"/>
  <c r="CV14" i="53"/>
  <c r="CU14" i="53"/>
  <c r="CT14" i="53"/>
  <c r="CS14" i="53"/>
  <c r="CR14" i="53"/>
  <c r="CQ14" i="53"/>
  <c r="CP14" i="53"/>
  <c r="CO14" i="53"/>
  <c r="CN14" i="53"/>
  <c r="CM14" i="53"/>
  <c r="CL14" i="53"/>
  <c r="CK14" i="53"/>
  <c r="CJ14" i="53"/>
  <c r="CI14" i="53"/>
  <c r="CH14" i="53"/>
  <c r="CG14" i="53"/>
  <c r="I14" i="53"/>
  <c r="H14" i="53"/>
  <c r="G14" i="53"/>
  <c r="F14" i="53"/>
  <c r="E14" i="53"/>
  <c r="DB13" i="53"/>
  <c r="DA13" i="53"/>
  <c r="CZ13" i="53"/>
  <c r="CY13" i="53"/>
  <c r="CX13" i="53"/>
  <c r="CW13" i="53"/>
  <c r="CV13" i="53"/>
  <c r="CU13" i="53"/>
  <c r="CT13" i="53"/>
  <c r="CS13" i="53"/>
  <c r="CR13" i="53"/>
  <c r="CQ13" i="53"/>
  <c r="CP13" i="53"/>
  <c r="CO13" i="53"/>
  <c r="CN13" i="53"/>
  <c r="CM13" i="53"/>
  <c r="CL13" i="53"/>
  <c r="CK13" i="53"/>
  <c r="CJ13" i="53"/>
  <c r="CI13" i="53"/>
  <c r="CH13" i="53"/>
  <c r="CG13" i="53"/>
  <c r="I13" i="53"/>
  <c r="H13" i="53"/>
  <c r="G13" i="53"/>
  <c r="F13" i="53"/>
  <c r="E13" i="53"/>
  <c r="I12" i="53"/>
  <c r="I34" i="53"/>
  <c r="H12" i="53"/>
  <c r="H34" i="53"/>
  <c r="G12" i="53"/>
  <c r="G34" i="53"/>
  <c r="F12" i="53"/>
  <c r="F34" i="53"/>
  <c r="E12" i="53"/>
  <c r="E34" i="53"/>
  <c r="DB11" i="53"/>
  <c r="DA11" i="53"/>
  <c r="CZ11" i="53"/>
  <c r="CY11" i="53"/>
  <c r="CX11" i="53"/>
  <c r="CW11" i="53"/>
  <c r="CV11" i="53"/>
  <c r="CU11" i="53"/>
  <c r="CT11" i="53"/>
  <c r="CS11" i="53"/>
  <c r="CR11" i="53"/>
  <c r="CQ11" i="53"/>
  <c r="CP11" i="53"/>
  <c r="CO11" i="53"/>
  <c r="CN11" i="53"/>
  <c r="CM11" i="53"/>
  <c r="CL11" i="53"/>
  <c r="CK11" i="53"/>
  <c r="CJ11" i="53"/>
  <c r="CI11" i="53"/>
  <c r="CH11" i="53"/>
  <c r="CG11" i="53"/>
  <c r="I11" i="53"/>
  <c r="H11" i="53"/>
  <c r="G11" i="53"/>
  <c r="F11" i="53"/>
  <c r="E11" i="53"/>
  <c r="DB10" i="53"/>
  <c r="DA10" i="53"/>
  <c r="CZ10" i="53"/>
  <c r="CY10" i="53"/>
  <c r="CX10" i="53"/>
  <c r="CW10" i="53"/>
  <c r="CV10" i="53"/>
  <c r="CU10" i="53"/>
  <c r="CT10" i="53"/>
  <c r="CS10" i="53"/>
  <c r="CR10" i="53"/>
  <c r="CQ10" i="53"/>
  <c r="CP10" i="53"/>
  <c r="CO10" i="53"/>
  <c r="CN10" i="53"/>
  <c r="CM10" i="53"/>
  <c r="CL10" i="53"/>
  <c r="CK10" i="53"/>
  <c r="CJ10" i="53"/>
  <c r="CH10" i="53"/>
  <c r="CG10" i="53"/>
  <c r="I10" i="53"/>
  <c r="H10" i="53"/>
  <c r="G10" i="53"/>
  <c r="F10" i="53"/>
  <c r="E10" i="53"/>
  <c r="I9" i="53"/>
  <c r="H9" i="53"/>
  <c r="G9" i="53"/>
  <c r="F9" i="53"/>
  <c r="E9" i="53"/>
  <c r="DB8" i="53"/>
  <c r="DA8" i="53"/>
  <c r="CZ8" i="53"/>
  <c r="CY8" i="53"/>
  <c r="CX8" i="53"/>
  <c r="CW8" i="53"/>
  <c r="CV8" i="53"/>
  <c r="CU8" i="53"/>
  <c r="CT8" i="53"/>
  <c r="CS8" i="53"/>
  <c r="CR8" i="53"/>
  <c r="CQ8" i="53"/>
  <c r="CP8" i="53"/>
  <c r="CO8" i="53"/>
  <c r="CN8" i="53"/>
  <c r="CM8" i="53"/>
  <c r="CL8" i="53"/>
  <c r="CK8" i="53"/>
  <c r="CJ8" i="53"/>
  <c r="CI8" i="53"/>
  <c r="CH8" i="53"/>
  <c r="CG8" i="53"/>
  <c r="I8" i="53"/>
  <c r="I33" i="53"/>
  <c r="H8" i="53"/>
  <c r="H33" i="53"/>
  <c r="G8" i="53"/>
  <c r="G33" i="53"/>
  <c r="F8" i="53"/>
  <c r="F33" i="53"/>
  <c r="E8" i="53"/>
  <c r="E33" i="53"/>
  <c r="B288" i="20"/>
  <c r="E288" i="20"/>
  <c r="F288" i="20"/>
  <c r="G288" i="20"/>
  <c r="H288" i="20"/>
  <c r="I288" i="20"/>
  <c r="B289" i="20"/>
  <c r="E289" i="20"/>
  <c r="F289" i="20"/>
  <c r="G289" i="20"/>
  <c r="H289" i="20"/>
  <c r="I289" i="20"/>
  <c r="CG317" i="20"/>
  <c r="CG289" i="20"/>
  <c r="E319" i="20"/>
  <c r="CI317" i="20"/>
  <c r="CI289" i="20"/>
  <c r="F319" i="20"/>
  <c r="CJ317" i="20"/>
  <c r="CJ289" i="20"/>
  <c r="G319" i="20"/>
  <c r="CK317" i="20"/>
  <c r="CK289" i="20"/>
  <c r="H319" i="20"/>
  <c r="CL317" i="20"/>
  <c r="CL289" i="20"/>
  <c r="I319" i="20"/>
  <c r="CM317" i="20"/>
  <c r="CM289" i="20"/>
  <c r="E320" i="20"/>
  <c r="CN317" i="20"/>
  <c r="CN289" i="20"/>
  <c r="F320" i="20"/>
  <c r="CO317" i="20"/>
  <c r="CO289" i="20"/>
  <c r="G320" i="20"/>
  <c r="CP317" i="20"/>
  <c r="CP289" i="20"/>
  <c r="H320" i="20"/>
  <c r="CQ317" i="20"/>
  <c r="CQ289" i="20"/>
  <c r="I320" i="20"/>
  <c r="CR317" i="20"/>
  <c r="CR289" i="20"/>
  <c r="E321" i="20"/>
  <c r="CS317" i="20"/>
  <c r="CS289" i="20"/>
  <c r="F321" i="20"/>
  <c r="CT317" i="20"/>
  <c r="CT289" i="20"/>
  <c r="G321" i="20"/>
  <c r="CU317" i="20"/>
  <c r="CU289" i="20"/>
  <c r="H321" i="20"/>
  <c r="CV317" i="20"/>
  <c r="CV289" i="20"/>
  <c r="I321" i="20"/>
  <c r="CW317" i="20"/>
  <c r="CW289" i="20"/>
  <c r="E322" i="20"/>
  <c r="CX317" i="20"/>
  <c r="CX289" i="20"/>
  <c r="F322" i="20"/>
  <c r="CY317" i="20"/>
  <c r="CY289" i="20"/>
  <c r="G322" i="20"/>
  <c r="CZ317" i="20"/>
  <c r="CZ289" i="20"/>
  <c r="H322" i="20"/>
  <c r="DA317" i="20"/>
  <c r="DA289" i="20"/>
  <c r="I322" i="20"/>
  <c r="DB317" i="20"/>
  <c r="DB289" i="20"/>
  <c r="B290" i="20"/>
  <c r="E290" i="20"/>
  <c r="F290" i="20"/>
  <c r="G290" i="20"/>
  <c r="H290" i="20"/>
  <c r="I290" i="20"/>
  <c r="B291" i="20"/>
  <c r="E291" i="20"/>
  <c r="F291" i="20"/>
  <c r="G291" i="20"/>
  <c r="H291" i="20"/>
  <c r="I291" i="20"/>
  <c r="CG291" i="20"/>
  <c r="CH291" i="20"/>
  <c r="CI291" i="20"/>
  <c r="CJ291" i="20"/>
  <c r="CK291" i="20"/>
  <c r="CL291" i="20"/>
  <c r="CM291" i="20"/>
  <c r="CN291" i="20"/>
  <c r="CO291" i="20"/>
  <c r="CP291" i="20"/>
  <c r="CQ291" i="20"/>
  <c r="CR291" i="20"/>
  <c r="CS291" i="20"/>
  <c r="CT291" i="20"/>
  <c r="CU291" i="20"/>
  <c r="CV291" i="20"/>
  <c r="CW291" i="20"/>
  <c r="CX291" i="20"/>
  <c r="CY291" i="20"/>
  <c r="CZ291" i="20"/>
  <c r="DA291" i="20"/>
  <c r="DB291" i="20"/>
  <c r="B292" i="20"/>
  <c r="E292" i="20"/>
  <c r="F292" i="20"/>
  <c r="G292" i="20"/>
  <c r="H292" i="20"/>
  <c r="I292" i="20"/>
  <c r="CG292" i="20"/>
  <c r="CH292" i="20"/>
  <c r="CI292" i="20"/>
  <c r="CJ292" i="20"/>
  <c r="CK292" i="20"/>
  <c r="CL292" i="20"/>
  <c r="CM292" i="20"/>
  <c r="CN292" i="20"/>
  <c r="CO292" i="20"/>
  <c r="CP292" i="20"/>
  <c r="CQ292" i="20"/>
  <c r="CR292" i="20"/>
  <c r="CS292" i="20"/>
  <c r="CT292" i="20"/>
  <c r="CU292" i="20"/>
  <c r="CV292" i="20"/>
  <c r="CW292" i="20"/>
  <c r="CX292" i="20"/>
  <c r="CY292" i="20"/>
  <c r="CZ292" i="20"/>
  <c r="DA292" i="20"/>
  <c r="DB292" i="20"/>
  <c r="B293" i="20"/>
  <c r="E293" i="20"/>
  <c r="F293" i="20"/>
  <c r="G293" i="20"/>
  <c r="H293" i="20"/>
  <c r="I293" i="20"/>
  <c r="B294" i="20"/>
  <c r="E294" i="20"/>
  <c r="F294" i="20"/>
  <c r="G294" i="20"/>
  <c r="H294" i="20"/>
  <c r="I294" i="20"/>
  <c r="CG294" i="20"/>
  <c r="CH294" i="20"/>
  <c r="CI294" i="20"/>
  <c r="CJ294" i="20"/>
  <c r="CK294" i="20"/>
  <c r="CL294" i="20"/>
  <c r="CM294" i="20"/>
  <c r="CN294" i="20"/>
  <c r="CO294" i="20"/>
  <c r="CP294" i="20"/>
  <c r="CQ294" i="20"/>
  <c r="CR294" i="20"/>
  <c r="CS294" i="20"/>
  <c r="CT294" i="20"/>
  <c r="CU294" i="20"/>
  <c r="CV294" i="20"/>
  <c r="CW294" i="20"/>
  <c r="CX294" i="20"/>
  <c r="CY294" i="20"/>
  <c r="CZ294" i="20"/>
  <c r="DA294" i="20"/>
  <c r="DB294" i="20"/>
  <c r="B295" i="20"/>
  <c r="E295" i="20"/>
  <c r="F295" i="20"/>
  <c r="G295" i="20"/>
  <c r="H295" i="20"/>
  <c r="I295" i="20"/>
  <c r="CG295" i="20"/>
  <c r="CH295" i="20"/>
  <c r="CI295" i="20"/>
  <c r="CJ295" i="20"/>
  <c r="CK295" i="20"/>
  <c r="CL295" i="20"/>
  <c r="CM295" i="20"/>
  <c r="CN295" i="20"/>
  <c r="CO295" i="20"/>
  <c r="CP295" i="20"/>
  <c r="CQ295" i="20"/>
  <c r="CR295" i="20"/>
  <c r="CS295" i="20"/>
  <c r="CT295" i="20"/>
  <c r="CU295" i="20"/>
  <c r="CV295" i="20"/>
  <c r="CW295" i="20"/>
  <c r="CX295" i="20"/>
  <c r="CY295" i="20"/>
  <c r="CZ295" i="20"/>
  <c r="DA295" i="20"/>
  <c r="DB295" i="20"/>
  <c r="B296" i="20"/>
  <c r="E296" i="20"/>
  <c r="F296" i="20"/>
  <c r="G296" i="20"/>
  <c r="H296" i="20"/>
  <c r="I296" i="20"/>
  <c r="CG296" i="20"/>
  <c r="CH296" i="20"/>
  <c r="CI296" i="20"/>
  <c r="CJ296" i="20"/>
  <c r="CK296" i="20"/>
  <c r="CL296" i="20"/>
  <c r="CM296" i="20"/>
  <c r="CN296" i="20"/>
  <c r="CO296" i="20"/>
  <c r="CP296" i="20"/>
  <c r="CQ296" i="20"/>
  <c r="CR296" i="20"/>
  <c r="CS296" i="20"/>
  <c r="CT296" i="20"/>
  <c r="CU296" i="20"/>
  <c r="CV296" i="20"/>
  <c r="CW296" i="20"/>
  <c r="CX296" i="20"/>
  <c r="CY296" i="20"/>
  <c r="CZ296" i="20"/>
  <c r="DA296" i="20"/>
  <c r="DB296" i="20"/>
  <c r="B297" i="20"/>
  <c r="E297" i="20"/>
  <c r="F297" i="20"/>
  <c r="G297" i="20"/>
  <c r="H297" i="20"/>
  <c r="I297" i="20"/>
  <c r="CG297" i="20"/>
  <c r="CH297" i="20"/>
  <c r="CI297" i="20"/>
  <c r="CJ297" i="20"/>
  <c r="CK297" i="20"/>
  <c r="CL297" i="20"/>
  <c r="CM297" i="20"/>
  <c r="CN297" i="20"/>
  <c r="CO297" i="20"/>
  <c r="CP297" i="20"/>
  <c r="CQ297" i="20"/>
  <c r="CR297" i="20"/>
  <c r="CS297" i="20"/>
  <c r="CT297" i="20"/>
  <c r="CU297" i="20"/>
  <c r="CV297" i="20"/>
  <c r="CW297" i="20"/>
  <c r="CX297" i="20"/>
  <c r="CY297" i="20"/>
  <c r="CZ297" i="20"/>
  <c r="DA297" i="20"/>
  <c r="DB297" i="20"/>
  <c r="B298" i="20"/>
  <c r="E298" i="20"/>
  <c r="F298" i="20"/>
  <c r="G298" i="20"/>
  <c r="H298" i="20"/>
  <c r="I298" i="20"/>
  <c r="CG298" i="20"/>
  <c r="CH298" i="20"/>
  <c r="CI298" i="20"/>
  <c r="CJ298" i="20"/>
  <c r="CK298" i="20"/>
  <c r="CL298" i="20"/>
  <c r="CM298" i="20"/>
  <c r="CN298" i="20"/>
  <c r="CO298" i="20"/>
  <c r="CP298" i="20"/>
  <c r="CQ298" i="20"/>
  <c r="CR298" i="20"/>
  <c r="CS298" i="20"/>
  <c r="CT298" i="20"/>
  <c r="CU298" i="20"/>
  <c r="CV298" i="20"/>
  <c r="CW298" i="20"/>
  <c r="CX298" i="20"/>
  <c r="CY298" i="20"/>
  <c r="CZ298" i="20"/>
  <c r="DA298" i="20"/>
  <c r="DB298" i="20"/>
  <c r="B299" i="20"/>
  <c r="E299" i="20"/>
  <c r="F299" i="20"/>
  <c r="G299" i="20"/>
  <c r="H299" i="20"/>
  <c r="I299" i="20"/>
  <c r="B300" i="20"/>
  <c r="E300" i="20"/>
  <c r="F300" i="20"/>
  <c r="G300" i="20"/>
  <c r="H300" i="20"/>
  <c r="I300" i="20"/>
  <c r="B301" i="20"/>
  <c r="E301" i="20"/>
  <c r="F301" i="20"/>
  <c r="G301" i="20"/>
  <c r="H301" i="20"/>
  <c r="I301" i="20"/>
  <c r="B302" i="20"/>
  <c r="E302" i="20"/>
  <c r="F302" i="20"/>
  <c r="G302" i="20"/>
  <c r="H302" i="20"/>
  <c r="I302" i="20"/>
  <c r="B303" i="20"/>
  <c r="E303" i="20"/>
  <c r="F303" i="20"/>
  <c r="G303" i="20"/>
  <c r="H303" i="20"/>
  <c r="I303" i="20"/>
  <c r="B304" i="20"/>
  <c r="E304" i="20"/>
  <c r="F304" i="20"/>
  <c r="G304" i="20"/>
  <c r="H304" i="20"/>
  <c r="I304" i="20"/>
  <c r="B305" i="20"/>
  <c r="E305" i="20"/>
  <c r="F305" i="20"/>
  <c r="G305" i="20"/>
  <c r="H305" i="20"/>
  <c r="I305" i="20"/>
  <c r="B306" i="20"/>
  <c r="E306" i="20"/>
  <c r="F306" i="20"/>
  <c r="G306" i="20"/>
  <c r="H306" i="20"/>
  <c r="I306" i="20"/>
  <c r="B307" i="20"/>
  <c r="E307" i="20"/>
  <c r="F307" i="20"/>
  <c r="G307" i="20"/>
  <c r="H307" i="20"/>
  <c r="I307" i="20"/>
  <c r="B308" i="20"/>
  <c r="E308" i="20"/>
  <c r="F308" i="20"/>
  <c r="G308" i="20"/>
  <c r="H308" i="20"/>
  <c r="I308" i="20"/>
  <c r="B309" i="20"/>
  <c r="E309" i="20"/>
  <c r="F309" i="20"/>
  <c r="G309" i="20"/>
  <c r="H309" i="20"/>
  <c r="I309" i="20"/>
  <c r="B310" i="20"/>
  <c r="E310" i="20"/>
  <c r="F310" i="20"/>
  <c r="G310" i="20"/>
  <c r="H310" i="20"/>
  <c r="I310" i="20"/>
  <c r="B311" i="20"/>
  <c r="E311" i="20"/>
  <c r="F311" i="20"/>
  <c r="G311" i="20"/>
  <c r="H311" i="20"/>
  <c r="I311" i="20"/>
  <c r="B313" i="20"/>
  <c r="E313" i="20"/>
  <c r="F313" i="20"/>
  <c r="G313" i="20"/>
  <c r="H313" i="20"/>
  <c r="I313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AF313" i="20"/>
  <c r="AG313" i="20"/>
  <c r="AH313" i="20"/>
  <c r="AI313" i="20"/>
  <c r="AJ313" i="20"/>
  <c r="AK313" i="20"/>
  <c r="AL313" i="20"/>
  <c r="AM313" i="20"/>
  <c r="AN313" i="20"/>
  <c r="AO313" i="20"/>
  <c r="AP313" i="20"/>
  <c r="AQ313" i="20"/>
  <c r="AR313" i="20"/>
  <c r="AS313" i="20"/>
  <c r="AT313" i="20"/>
  <c r="AU313" i="20"/>
  <c r="AV313" i="20"/>
  <c r="AW313" i="20"/>
  <c r="AX313" i="20"/>
  <c r="AY313" i="20"/>
  <c r="AZ313" i="20"/>
  <c r="BA313" i="20"/>
  <c r="BB313" i="20"/>
  <c r="BC313" i="20"/>
  <c r="BD313" i="20"/>
  <c r="BE313" i="20"/>
  <c r="BF313" i="20"/>
  <c r="BG313" i="20"/>
  <c r="BH313" i="20"/>
  <c r="BI313" i="20"/>
  <c r="BJ313" i="20"/>
  <c r="BK313" i="20"/>
  <c r="BL313" i="20"/>
  <c r="BM313" i="20"/>
  <c r="BN313" i="20"/>
  <c r="BO313" i="20"/>
  <c r="BP313" i="20"/>
  <c r="BQ313" i="20"/>
  <c r="BR313" i="20"/>
  <c r="BS313" i="20"/>
  <c r="BT313" i="20"/>
  <c r="BU313" i="20"/>
  <c r="BV313" i="20"/>
  <c r="BW313" i="20"/>
  <c r="BX313" i="20"/>
  <c r="B314" i="20"/>
  <c r="E314" i="20"/>
  <c r="F314" i="20"/>
  <c r="G314" i="20"/>
  <c r="H314" i="20"/>
  <c r="I314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AO314" i="20"/>
  <c r="AP314" i="20"/>
  <c r="AQ314" i="20"/>
  <c r="AR314" i="20"/>
  <c r="AS314" i="20"/>
  <c r="AT314" i="20"/>
  <c r="AU314" i="20"/>
  <c r="AV314" i="20"/>
  <c r="AW314" i="20"/>
  <c r="AX314" i="20"/>
  <c r="AY314" i="20"/>
  <c r="AZ314" i="20"/>
  <c r="BA314" i="20"/>
  <c r="BB314" i="20"/>
  <c r="BC314" i="20"/>
  <c r="BD314" i="20"/>
  <c r="BE314" i="20"/>
  <c r="BF314" i="20"/>
  <c r="BG314" i="20"/>
  <c r="BH314" i="20"/>
  <c r="BI314" i="20"/>
  <c r="BJ314" i="20"/>
  <c r="BK314" i="20"/>
  <c r="BL314" i="20"/>
  <c r="BM314" i="20"/>
  <c r="BN314" i="20"/>
  <c r="BO314" i="20"/>
  <c r="BP314" i="20"/>
  <c r="BQ314" i="20"/>
  <c r="BR314" i="20"/>
  <c r="BS314" i="20"/>
  <c r="BT314" i="20"/>
  <c r="BU314" i="20"/>
  <c r="BV314" i="20"/>
  <c r="BW314" i="20"/>
  <c r="BX314" i="20"/>
  <c r="E315" i="20"/>
  <c r="F315" i="20"/>
  <c r="G315" i="20"/>
  <c r="H315" i="20"/>
  <c r="I315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AO315" i="20"/>
  <c r="AP315" i="20"/>
  <c r="AQ315" i="20"/>
  <c r="AR315" i="20"/>
  <c r="AS315" i="20"/>
  <c r="AT315" i="20"/>
  <c r="AU315" i="20"/>
  <c r="AV315" i="20"/>
  <c r="AW315" i="20"/>
  <c r="AX315" i="20"/>
  <c r="AY315" i="20"/>
  <c r="AZ315" i="20"/>
  <c r="BA315" i="20"/>
  <c r="BB315" i="20"/>
  <c r="BC315" i="20"/>
  <c r="BD315" i="20"/>
  <c r="BE315" i="20"/>
  <c r="BF315" i="20"/>
  <c r="BG315" i="20"/>
  <c r="BH315" i="20"/>
  <c r="BI315" i="20"/>
  <c r="BJ315" i="20"/>
  <c r="BK315" i="20"/>
  <c r="BL315" i="20"/>
  <c r="BM315" i="20"/>
  <c r="BN315" i="20"/>
  <c r="BO315" i="20"/>
  <c r="BP315" i="20"/>
  <c r="BQ315" i="20"/>
  <c r="BR315" i="20"/>
  <c r="BS315" i="20"/>
  <c r="BT315" i="20"/>
  <c r="BU315" i="20"/>
  <c r="BV315" i="20"/>
  <c r="BW315" i="20"/>
  <c r="BX315" i="20"/>
  <c r="E316" i="20"/>
  <c r="F316" i="20"/>
  <c r="G316" i="20"/>
  <c r="H316" i="20"/>
  <c r="I316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AO316" i="20"/>
  <c r="AP316" i="20"/>
  <c r="AQ316" i="20"/>
  <c r="AR316" i="20"/>
  <c r="AS316" i="20"/>
  <c r="AT316" i="20"/>
  <c r="AU316" i="20"/>
  <c r="AV316" i="20"/>
  <c r="AW316" i="20"/>
  <c r="AX316" i="20"/>
  <c r="AY316" i="20"/>
  <c r="AZ316" i="20"/>
  <c r="BA316" i="20"/>
  <c r="BB316" i="20"/>
  <c r="BC316" i="20"/>
  <c r="BD316" i="20"/>
  <c r="BE316" i="20"/>
  <c r="BF316" i="20"/>
  <c r="BG316" i="20"/>
  <c r="BH316" i="20"/>
  <c r="BI316" i="20"/>
  <c r="BJ316" i="20"/>
  <c r="BK316" i="20"/>
  <c r="BL316" i="20"/>
  <c r="BM316" i="20"/>
  <c r="BN316" i="20"/>
  <c r="BO316" i="20"/>
  <c r="BP316" i="20"/>
  <c r="BQ316" i="20"/>
  <c r="BR316" i="20"/>
  <c r="BS316" i="20"/>
  <c r="BT316" i="20"/>
  <c r="BU316" i="20"/>
  <c r="BV316" i="20"/>
  <c r="BW316" i="20"/>
  <c r="BX316" i="20"/>
  <c r="D374" i="53"/>
  <c r="B374" i="53"/>
  <c r="D376" i="53"/>
  <c r="D373" i="53"/>
  <c r="B373" i="53"/>
  <c r="D375" i="53"/>
  <c r="BI371" i="53"/>
  <c r="BH371" i="53"/>
  <c r="BG371" i="53"/>
  <c r="BF371" i="53"/>
  <c r="BE371" i="53"/>
  <c r="BD371" i="53"/>
  <c r="BC371" i="53"/>
  <c r="BB371" i="53"/>
  <c r="BA371" i="53"/>
  <c r="AZ371" i="53"/>
  <c r="AY371" i="53"/>
  <c r="AX371" i="53"/>
  <c r="AW371" i="53"/>
  <c r="AV371" i="53"/>
  <c r="AU371" i="53"/>
  <c r="AT371" i="53"/>
  <c r="AS371" i="53"/>
  <c r="AR371" i="53"/>
  <c r="AQ371" i="53"/>
  <c r="AP371" i="53"/>
  <c r="AO371" i="53"/>
  <c r="AN371" i="53"/>
  <c r="AM371" i="53"/>
  <c r="AL371" i="53"/>
  <c r="AK371" i="53"/>
  <c r="AJ371" i="53"/>
  <c r="AI371" i="53"/>
  <c r="AH371" i="53"/>
  <c r="AG371" i="53"/>
  <c r="AF371" i="53"/>
  <c r="AE371" i="53"/>
  <c r="AD371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N371" i="53"/>
  <c r="M371" i="53"/>
  <c r="O371" i="53"/>
  <c r="L371" i="53"/>
  <c r="K371" i="53"/>
  <c r="J371" i="53"/>
  <c r="I371" i="53"/>
  <c r="H371" i="53"/>
  <c r="G371" i="53"/>
  <c r="F371" i="53"/>
  <c r="E371" i="53"/>
  <c r="BI370" i="53"/>
  <c r="BH370" i="53"/>
  <c r="BG370" i="53"/>
  <c r="BF370" i="53"/>
  <c r="BE370" i="53"/>
  <c r="BD370" i="53"/>
  <c r="BC370" i="53"/>
  <c r="BB370" i="53"/>
  <c r="BA370" i="53"/>
  <c r="AZ370" i="53"/>
  <c r="AY370" i="53"/>
  <c r="AX370" i="53"/>
  <c r="AW370" i="53"/>
  <c r="AV370" i="53"/>
  <c r="AU370" i="53"/>
  <c r="AT370" i="53"/>
  <c r="AS370" i="53"/>
  <c r="AR370" i="53"/>
  <c r="AQ370" i="53"/>
  <c r="AP370" i="53"/>
  <c r="AO370" i="53"/>
  <c r="AN370" i="53"/>
  <c r="AM370" i="53"/>
  <c r="AL370" i="53"/>
  <c r="AK370" i="53"/>
  <c r="AJ370" i="53"/>
  <c r="AI370" i="53"/>
  <c r="AH370" i="53"/>
  <c r="AG370" i="53"/>
  <c r="AF370" i="53"/>
  <c r="AE370" i="53"/>
  <c r="AD370" i="53"/>
  <c r="AC370" i="53"/>
  <c r="AB370" i="53"/>
  <c r="AA370" i="53"/>
  <c r="Z370" i="53"/>
  <c r="Y370" i="53"/>
  <c r="X370" i="53"/>
  <c r="W370" i="53"/>
  <c r="V370" i="53"/>
  <c r="U370" i="53"/>
  <c r="T370" i="53"/>
  <c r="S370" i="53"/>
  <c r="R370" i="53"/>
  <c r="Q370" i="53"/>
  <c r="P370" i="53"/>
  <c r="N370" i="53"/>
  <c r="M370" i="53"/>
  <c r="O370" i="53"/>
  <c r="L370" i="53"/>
  <c r="K370" i="53"/>
  <c r="J370" i="53"/>
  <c r="H370" i="53"/>
  <c r="F370" i="53"/>
  <c r="BI369" i="53"/>
  <c r="BH369" i="53"/>
  <c r="BG369" i="53"/>
  <c r="BF369" i="53"/>
  <c r="BE369" i="53"/>
  <c r="BD369" i="53"/>
  <c r="BC369" i="53"/>
  <c r="BB369" i="53"/>
  <c r="BA369" i="53"/>
  <c r="AZ369" i="53"/>
  <c r="AY369" i="53"/>
  <c r="AX369" i="53"/>
  <c r="AW369" i="53"/>
  <c r="AV369" i="53"/>
  <c r="AU369" i="53"/>
  <c r="AT369" i="53"/>
  <c r="AS369" i="53"/>
  <c r="AR369" i="53"/>
  <c r="AQ369" i="53"/>
  <c r="AP369" i="53"/>
  <c r="AO369" i="53"/>
  <c r="AN369" i="53"/>
  <c r="AM369" i="53"/>
  <c r="AL369" i="53"/>
  <c r="AK369" i="53"/>
  <c r="AJ369" i="53"/>
  <c r="AI369" i="53"/>
  <c r="AH369" i="53"/>
  <c r="AG369" i="53"/>
  <c r="AF369" i="53"/>
  <c r="AE369" i="53"/>
  <c r="AD369" i="53"/>
  <c r="AC369" i="53"/>
  <c r="AB369" i="53"/>
  <c r="AA369" i="53"/>
  <c r="Z369" i="53"/>
  <c r="Y369" i="53"/>
  <c r="X369" i="53"/>
  <c r="W369" i="53"/>
  <c r="V369" i="53"/>
  <c r="U369" i="53"/>
  <c r="T369" i="53"/>
  <c r="S369" i="53"/>
  <c r="R369" i="53"/>
  <c r="Q369" i="53"/>
  <c r="P369" i="53"/>
  <c r="N369" i="53"/>
  <c r="M369" i="53"/>
  <c r="L369" i="53"/>
  <c r="K369" i="53"/>
  <c r="J369" i="53"/>
  <c r="I369" i="53"/>
  <c r="BI368" i="53"/>
  <c r="BH368" i="53"/>
  <c r="BG368" i="53"/>
  <c r="BF368" i="53"/>
  <c r="BE368" i="53"/>
  <c r="BD368" i="53"/>
  <c r="BC368" i="53"/>
  <c r="BB368" i="53"/>
  <c r="BA368" i="53"/>
  <c r="AZ368" i="53"/>
  <c r="AY368" i="53"/>
  <c r="AX368" i="53"/>
  <c r="AW368" i="53"/>
  <c r="AV368" i="53"/>
  <c r="AU368" i="53"/>
  <c r="AT368" i="53"/>
  <c r="AS368" i="53"/>
  <c r="AR368" i="53"/>
  <c r="AQ368" i="53"/>
  <c r="AP368" i="53"/>
  <c r="AO368" i="53"/>
  <c r="AN368" i="53"/>
  <c r="AM368" i="53"/>
  <c r="AL368" i="53"/>
  <c r="AK368" i="53"/>
  <c r="AJ368" i="53"/>
  <c r="AI368" i="53"/>
  <c r="AH368" i="53"/>
  <c r="AG368" i="53"/>
  <c r="AF368" i="53"/>
  <c r="AE368" i="53"/>
  <c r="AD368" i="53"/>
  <c r="AC368" i="53"/>
  <c r="AB368" i="53"/>
  <c r="AA368" i="53"/>
  <c r="Z368" i="53"/>
  <c r="Y368" i="53"/>
  <c r="X368" i="53"/>
  <c r="W368" i="53"/>
  <c r="V368" i="53"/>
  <c r="U368" i="53"/>
  <c r="T368" i="53"/>
  <c r="S368" i="53"/>
  <c r="R368" i="53"/>
  <c r="Q368" i="53"/>
  <c r="P368" i="53"/>
  <c r="N368" i="53"/>
  <c r="M368" i="53"/>
  <c r="L368" i="53"/>
  <c r="K368" i="53"/>
  <c r="J368" i="53"/>
  <c r="I368" i="53"/>
  <c r="BI367" i="53"/>
  <c r="BH367" i="53"/>
  <c r="BG367" i="53"/>
  <c r="BF367" i="53"/>
  <c r="BE367" i="53"/>
  <c r="BD367" i="53"/>
  <c r="BC367" i="53"/>
  <c r="BB367" i="53"/>
  <c r="BA367" i="53"/>
  <c r="AZ367" i="53"/>
  <c r="AY367" i="53"/>
  <c r="AX367" i="53"/>
  <c r="AW367" i="53"/>
  <c r="AV367" i="53"/>
  <c r="AU367" i="53"/>
  <c r="AT367" i="53"/>
  <c r="AS367" i="53"/>
  <c r="AR367" i="53"/>
  <c r="AQ367" i="53"/>
  <c r="AP367" i="53"/>
  <c r="AO367" i="53"/>
  <c r="AN367" i="53"/>
  <c r="AM367" i="53"/>
  <c r="AL367" i="53"/>
  <c r="AK367" i="53"/>
  <c r="AJ367" i="53"/>
  <c r="AI367" i="53"/>
  <c r="AH367" i="53"/>
  <c r="AG367" i="53"/>
  <c r="AF367" i="53"/>
  <c r="AE367" i="53"/>
  <c r="AD367" i="53"/>
  <c r="AC367" i="53"/>
  <c r="AB367" i="53"/>
  <c r="AA367" i="53"/>
  <c r="Z367" i="53"/>
  <c r="Y367" i="53"/>
  <c r="X367" i="53"/>
  <c r="W367" i="53"/>
  <c r="V367" i="53"/>
  <c r="U367" i="53"/>
  <c r="T367" i="53"/>
  <c r="S367" i="53"/>
  <c r="R367" i="53"/>
  <c r="Q367" i="53"/>
  <c r="P367" i="53"/>
  <c r="N367" i="53"/>
  <c r="M367" i="53"/>
  <c r="L367" i="53"/>
  <c r="K367" i="53"/>
  <c r="J367" i="53"/>
  <c r="E367" i="53"/>
  <c r="H367" i="53"/>
  <c r="F367" i="53"/>
  <c r="BI366" i="53"/>
  <c r="BH366" i="53"/>
  <c r="BG366" i="53"/>
  <c r="BF366" i="53"/>
  <c r="BE366" i="53"/>
  <c r="BD366" i="53"/>
  <c r="BC366" i="53"/>
  <c r="BB366" i="53"/>
  <c r="BA366" i="53"/>
  <c r="AZ366" i="53"/>
  <c r="AY366" i="53"/>
  <c r="AX366" i="53"/>
  <c r="AW366" i="53"/>
  <c r="AV366" i="53"/>
  <c r="AU366" i="53"/>
  <c r="AT366" i="53"/>
  <c r="AS366" i="53"/>
  <c r="AR366" i="53"/>
  <c r="AQ366" i="53"/>
  <c r="AP366" i="53"/>
  <c r="AO366" i="53"/>
  <c r="AN366" i="53"/>
  <c r="AM366" i="53"/>
  <c r="AL366" i="53"/>
  <c r="AK366" i="53"/>
  <c r="AJ366" i="53"/>
  <c r="AI366" i="53"/>
  <c r="AH366" i="53"/>
  <c r="AG366" i="53"/>
  <c r="AF366" i="53"/>
  <c r="AE366" i="53"/>
  <c r="AD366" i="53"/>
  <c r="AC366" i="53"/>
  <c r="AB366" i="53"/>
  <c r="AA366" i="53"/>
  <c r="Z366" i="53"/>
  <c r="Y366" i="53"/>
  <c r="X366" i="53"/>
  <c r="W366" i="53"/>
  <c r="V366" i="53"/>
  <c r="U366" i="53"/>
  <c r="T366" i="53"/>
  <c r="S366" i="53"/>
  <c r="R366" i="53"/>
  <c r="Q366" i="53"/>
  <c r="P366" i="53"/>
  <c r="N366" i="53"/>
  <c r="M366" i="53"/>
  <c r="L366" i="53"/>
  <c r="K366" i="53"/>
  <c r="J366" i="53"/>
  <c r="I366" i="53"/>
  <c r="BI365" i="53"/>
  <c r="BH365" i="53"/>
  <c r="BG365" i="53"/>
  <c r="BF365" i="53"/>
  <c r="BE365" i="53"/>
  <c r="BD365" i="53"/>
  <c r="BC365" i="53"/>
  <c r="BB365" i="53"/>
  <c r="BA365" i="53"/>
  <c r="AZ365" i="53"/>
  <c r="AY365" i="53"/>
  <c r="AX365" i="53"/>
  <c r="AW365" i="53"/>
  <c r="AV365" i="53"/>
  <c r="AU365" i="53"/>
  <c r="AT365" i="53"/>
  <c r="AS365" i="53"/>
  <c r="AR365" i="53"/>
  <c r="AQ365" i="53"/>
  <c r="AP365" i="53"/>
  <c r="AO365" i="53"/>
  <c r="AN365" i="53"/>
  <c r="AM365" i="53"/>
  <c r="AL365" i="53"/>
  <c r="AK365" i="53"/>
  <c r="AJ365" i="53"/>
  <c r="AI365" i="53"/>
  <c r="AH365" i="53"/>
  <c r="AG365" i="53"/>
  <c r="AF365" i="53"/>
  <c r="AE365" i="53"/>
  <c r="AD365" i="53"/>
  <c r="AC365" i="53"/>
  <c r="AB365" i="53"/>
  <c r="AA365" i="53"/>
  <c r="Z365" i="53"/>
  <c r="Y365" i="53"/>
  <c r="X365" i="53"/>
  <c r="W365" i="53"/>
  <c r="V365" i="53"/>
  <c r="U365" i="53"/>
  <c r="T365" i="53"/>
  <c r="S365" i="53"/>
  <c r="R365" i="53"/>
  <c r="Q365" i="53"/>
  <c r="P365" i="53"/>
  <c r="N365" i="53"/>
  <c r="M365" i="53"/>
  <c r="L365" i="53"/>
  <c r="K365" i="53"/>
  <c r="J365" i="53"/>
  <c r="I365" i="53"/>
  <c r="BI364" i="53"/>
  <c r="BH364" i="53"/>
  <c r="BG364" i="53"/>
  <c r="BF364" i="53"/>
  <c r="BE364" i="53"/>
  <c r="BD364" i="53"/>
  <c r="BC364" i="53"/>
  <c r="BB364" i="53"/>
  <c r="BA364" i="53"/>
  <c r="AZ364" i="53"/>
  <c r="AY364" i="53"/>
  <c r="AX364" i="53"/>
  <c r="AW364" i="53"/>
  <c r="AV364" i="53"/>
  <c r="AU364" i="53"/>
  <c r="AT364" i="53"/>
  <c r="AS364" i="53"/>
  <c r="AR364" i="53"/>
  <c r="AQ364" i="53"/>
  <c r="AP364" i="53"/>
  <c r="AO364" i="53"/>
  <c r="AN364" i="53"/>
  <c r="AM364" i="53"/>
  <c r="AL364" i="53"/>
  <c r="AK364" i="53"/>
  <c r="AJ364" i="53"/>
  <c r="AI364" i="53"/>
  <c r="AH364" i="53"/>
  <c r="AG364" i="53"/>
  <c r="AF364" i="53"/>
  <c r="AE364" i="53"/>
  <c r="AD364" i="53"/>
  <c r="AC364" i="53"/>
  <c r="AB364" i="53"/>
  <c r="AA364" i="53"/>
  <c r="Z364" i="53"/>
  <c r="Y364" i="53"/>
  <c r="X364" i="53"/>
  <c r="W364" i="53"/>
  <c r="V364" i="53"/>
  <c r="U364" i="53"/>
  <c r="T364" i="53"/>
  <c r="S364" i="53"/>
  <c r="R364" i="53"/>
  <c r="Q364" i="53"/>
  <c r="P364" i="53"/>
  <c r="N364" i="53"/>
  <c r="M364" i="53"/>
  <c r="L364" i="53"/>
  <c r="K364" i="53"/>
  <c r="J364" i="53"/>
  <c r="I364" i="53"/>
  <c r="BI363" i="53"/>
  <c r="BH363" i="53"/>
  <c r="BG363" i="53"/>
  <c r="BF363" i="53"/>
  <c r="BE363" i="53"/>
  <c r="BD363" i="53"/>
  <c r="BC363" i="53"/>
  <c r="BB363" i="53"/>
  <c r="BA363" i="53"/>
  <c r="AZ363" i="53"/>
  <c r="AY363" i="53"/>
  <c r="AX363" i="53"/>
  <c r="AW363" i="53"/>
  <c r="AV363" i="53"/>
  <c r="AU363" i="53"/>
  <c r="AT363" i="53"/>
  <c r="AS363" i="53"/>
  <c r="AR363" i="53"/>
  <c r="AQ363" i="53"/>
  <c r="AP363" i="53"/>
  <c r="AO363" i="53"/>
  <c r="AN363" i="53"/>
  <c r="AM363" i="53"/>
  <c r="AL363" i="53"/>
  <c r="AK363" i="53"/>
  <c r="AJ363" i="53"/>
  <c r="AI363" i="53"/>
  <c r="AH363" i="53"/>
  <c r="AG363" i="53"/>
  <c r="AF363" i="53"/>
  <c r="AE363" i="53"/>
  <c r="AD363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N363" i="53"/>
  <c r="M363" i="53"/>
  <c r="O363" i="53"/>
  <c r="L363" i="53"/>
  <c r="K363" i="53"/>
  <c r="J363" i="53"/>
  <c r="I363" i="53"/>
  <c r="H363" i="53"/>
  <c r="G363" i="53"/>
  <c r="F363" i="53"/>
  <c r="E363" i="53"/>
  <c r="BI362" i="53"/>
  <c r="BH362" i="53"/>
  <c r="BG362" i="53"/>
  <c r="BF362" i="53"/>
  <c r="BE362" i="53"/>
  <c r="BD362" i="53"/>
  <c r="BC362" i="53"/>
  <c r="BB362" i="53"/>
  <c r="BA362" i="53"/>
  <c r="AZ362" i="53"/>
  <c r="AY362" i="53"/>
  <c r="AX362" i="53"/>
  <c r="AW362" i="53"/>
  <c r="AV362" i="53"/>
  <c r="AU362" i="53"/>
  <c r="AT362" i="53"/>
  <c r="AS362" i="53"/>
  <c r="AR362" i="53"/>
  <c r="AQ362" i="53"/>
  <c r="AP362" i="53"/>
  <c r="AO362" i="53"/>
  <c r="AN362" i="53"/>
  <c r="AM362" i="53"/>
  <c r="AL362" i="53"/>
  <c r="AK362" i="53"/>
  <c r="AJ362" i="53"/>
  <c r="AI362" i="53"/>
  <c r="AH362" i="53"/>
  <c r="AG362" i="53"/>
  <c r="AF362" i="53"/>
  <c r="AE362" i="53"/>
  <c r="AD362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N362" i="53"/>
  <c r="M362" i="53"/>
  <c r="O362" i="53"/>
  <c r="L362" i="53"/>
  <c r="K362" i="53"/>
  <c r="J362" i="53"/>
  <c r="H362" i="53"/>
  <c r="F362" i="53"/>
  <c r="E362" i="53"/>
  <c r="BI361" i="53"/>
  <c r="BH361" i="53"/>
  <c r="BG361" i="53"/>
  <c r="BF361" i="53"/>
  <c r="BE361" i="53"/>
  <c r="BD361" i="53"/>
  <c r="BC361" i="53"/>
  <c r="BB361" i="53"/>
  <c r="BA361" i="53"/>
  <c r="AZ361" i="53"/>
  <c r="AY361" i="53"/>
  <c r="AX361" i="53"/>
  <c r="AW361" i="53"/>
  <c r="AV361" i="53"/>
  <c r="AU361" i="53"/>
  <c r="AT361" i="53"/>
  <c r="AS361" i="53"/>
  <c r="AR361" i="53"/>
  <c r="AQ361" i="53"/>
  <c r="AP361" i="53"/>
  <c r="AO361" i="53"/>
  <c r="AN361" i="53"/>
  <c r="AM361" i="53"/>
  <c r="AL361" i="53"/>
  <c r="AK361" i="53"/>
  <c r="AJ361" i="53"/>
  <c r="AI361" i="53"/>
  <c r="AH361" i="53"/>
  <c r="AG361" i="53"/>
  <c r="AF361" i="53"/>
  <c r="AE361" i="53"/>
  <c r="AD361" i="53"/>
  <c r="AC361" i="53"/>
  <c r="AB361" i="53"/>
  <c r="AA361" i="53"/>
  <c r="Z361" i="53"/>
  <c r="Y361" i="53"/>
  <c r="X361" i="53"/>
  <c r="W361" i="53"/>
  <c r="V361" i="53"/>
  <c r="U361" i="53"/>
  <c r="T361" i="53"/>
  <c r="S361" i="53"/>
  <c r="R361" i="53"/>
  <c r="Q361" i="53"/>
  <c r="P361" i="53"/>
  <c r="N361" i="53"/>
  <c r="M361" i="53"/>
  <c r="O361" i="53"/>
  <c r="L361" i="53"/>
  <c r="K361" i="53"/>
  <c r="J361" i="53"/>
  <c r="E361" i="53"/>
  <c r="H361" i="53"/>
  <c r="F361" i="53"/>
  <c r="BI360" i="53"/>
  <c r="BH360" i="53"/>
  <c r="BG360" i="53"/>
  <c r="BF360" i="53"/>
  <c r="BE360" i="53"/>
  <c r="BD360" i="53"/>
  <c r="BC360" i="53"/>
  <c r="BB360" i="53"/>
  <c r="BA360" i="53"/>
  <c r="AZ360" i="53"/>
  <c r="AY360" i="53"/>
  <c r="AX360" i="53"/>
  <c r="AW360" i="53"/>
  <c r="AV360" i="53"/>
  <c r="AU360" i="53"/>
  <c r="AT360" i="53"/>
  <c r="AS360" i="53"/>
  <c r="AR360" i="53"/>
  <c r="AQ360" i="53"/>
  <c r="AP360" i="53"/>
  <c r="AO360" i="53"/>
  <c r="AN360" i="53"/>
  <c r="AM360" i="53"/>
  <c r="AL360" i="53"/>
  <c r="AK360" i="53"/>
  <c r="AJ360" i="53"/>
  <c r="AI360" i="53"/>
  <c r="AH360" i="53"/>
  <c r="AG360" i="53"/>
  <c r="AF360" i="53"/>
  <c r="AE360" i="53"/>
  <c r="AD360" i="53"/>
  <c r="AC360" i="53"/>
  <c r="AB360" i="53"/>
  <c r="AA360" i="53"/>
  <c r="Z360" i="53"/>
  <c r="Y360" i="53"/>
  <c r="X360" i="53"/>
  <c r="W360" i="53"/>
  <c r="V360" i="53"/>
  <c r="U360" i="53"/>
  <c r="T360" i="53"/>
  <c r="S360" i="53"/>
  <c r="R360" i="53"/>
  <c r="Q360" i="53"/>
  <c r="P360" i="53"/>
  <c r="N360" i="53"/>
  <c r="M360" i="53"/>
  <c r="L360" i="53"/>
  <c r="K360" i="53"/>
  <c r="J360" i="53"/>
  <c r="F360" i="53"/>
  <c r="BI359" i="53"/>
  <c r="BH359" i="53"/>
  <c r="BG359" i="53"/>
  <c r="BF359" i="53"/>
  <c r="BE359" i="53"/>
  <c r="BD359" i="53"/>
  <c r="BC359" i="53"/>
  <c r="BB359" i="53"/>
  <c r="BA359" i="53"/>
  <c r="AZ359" i="53"/>
  <c r="AY359" i="53"/>
  <c r="AX359" i="53"/>
  <c r="AW359" i="53"/>
  <c r="AV359" i="53"/>
  <c r="AU359" i="53"/>
  <c r="AT359" i="53"/>
  <c r="AS359" i="53"/>
  <c r="AR359" i="53"/>
  <c r="AQ359" i="53"/>
  <c r="AP359" i="53"/>
  <c r="AO359" i="53"/>
  <c r="AN359" i="53"/>
  <c r="AM359" i="53"/>
  <c r="AL359" i="53"/>
  <c r="AK359" i="53"/>
  <c r="AJ359" i="53"/>
  <c r="AI359" i="53"/>
  <c r="AH359" i="53"/>
  <c r="AG359" i="53"/>
  <c r="AF359" i="53"/>
  <c r="AE359" i="53"/>
  <c r="AD359" i="53"/>
  <c r="AC359" i="53"/>
  <c r="AB359" i="53"/>
  <c r="AA359" i="53"/>
  <c r="Z359" i="53"/>
  <c r="Y359" i="53"/>
  <c r="X359" i="53"/>
  <c r="W359" i="53"/>
  <c r="V359" i="53"/>
  <c r="U359" i="53"/>
  <c r="T359" i="53"/>
  <c r="S359" i="53"/>
  <c r="R359" i="53"/>
  <c r="Q359" i="53"/>
  <c r="P359" i="53"/>
  <c r="N359" i="53"/>
  <c r="M359" i="53"/>
  <c r="O359" i="53"/>
  <c r="L359" i="53"/>
  <c r="K359" i="53"/>
  <c r="J359" i="53"/>
  <c r="E359" i="53"/>
  <c r="H359" i="53"/>
  <c r="F359" i="53"/>
  <c r="BI358" i="53"/>
  <c r="BH358" i="53"/>
  <c r="BG358" i="53"/>
  <c r="BF358" i="53"/>
  <c r="BE358" i="53"/>
  <c r="BD358" i="53"/>
  <c r="BC358" i="53"/>
  <c r="BB358" i="53"/>
  <c r="BA358" i="53"/>
  <c r="AZ358" i="53"/>
  <c r="AY358" i="53"/>
  <c r="AX358" i="53"/>
  <c r="AW358" i="53"/>
  <c r="AV358" i="53"/>
  <c r="AU358" i="53"/>
  <c r="AT358" i="53"/>
  <c r="AS358" i="53"/>
  <c r="AR358" i="53"/>
  <c r="AQ358" i="53"/>
  <c r="AP358" i="53"/>
  <c r="AO358" i="53"/>
  <c r="AN358" i="53"/>
  <c r="AM358" i="53"/>
  <c r="AL358" i="53"/>
  <c r="AK358" i="53"/>
  <c r="AJ358" i="53"/>
  <c r="AI358" i="53"/>
  <c r="AH358" i="53"/>
  <c r="AG358" i="53"/>
  <c r="AF358" i="53"/>
  <c r="AE358" i="53"/>
  <c r="AD358" i="53"/>
  <c r="AC358" i="53"/>
  <c r="AB358" i="53"/>
  <c r="AA358" i="53"/>
  <c r="Z358" i="53"/>
  <c r="Y358" i="53"/>
  <c r="X358" i="53"/>
  <c r="W358" i="53"/>
  <c r="V358" i="53"/>
  <c r="U358" i="53"/>
  <c r="T358" i="53"/>
  <c r="S358" i="53"/>
  <c r="R358" i="53"/>
  <c r="Q358" i="53"/>
  <c r="P358" i="53"/>
  <c r="N358" i="53"/>
  <c r="M358" i="53"/>
  <c r="L358" i="53"/>
  <c r="K358" i="53"/>
  <c r="J358" i="53"/>
  <c r="I358" i="53"/>
  <c r="BI357" i="53"/>
  <c r="BH357" i="53"/>
  <c r="BG357" i="53"/>
  <c r="BF357" i="53"/>
  <c r="BE357" i="53"/>
  <c r="BD357" i="53"/>
  <c r="BC357" i="53"/>
  <c r="BB357" i="53"/>
  <c r="BA357" i="53"/>
  <c r="AZ357" i="53"/>
  <c r="AY357" i="53"/>
  <c r="AX357" i="53"/>
  <c r="AW357" i="53"/>
  <c r="AV357" i="53"/>
  <c r="AU357" i="53"/>
  <c r="AT357" i="53"/>
  <c r="AS357" i="53"/>
  <c r="AR357" i="53"/>
  <c r="AQ357" i="53"/>
  <c r="AP357" i="53"/>
  <c r="AO357" i="53"/>
  <c r="AN357" i="53"/>
  <c r="AM357" i="53"/>
  <c r="AL357" i="53"/>
  <c r="AK357" i="53"/>
  <c r="AJ357" i="53"/>
  <c r="AI357" i="53"/>
  <c r="AH357" i="53"/>
  <c r="AG357" i="53"/>
  <c r="AF357" i="53"/>
  <c r="AE357" i="53"/>
  <c r="AD357" i="53"/>
  <c r="AC357" i="53"/>
  <c r="AB357" i="53"/>
  <c r="AA357" i="53"/>
  <c r="Z357" i="53"/>
  <c r="Y357" i="53"/>
  <c r="X357" i="53"/>
  <c r="W357" i="53"/>
  <c r="V357" i="53"/>
  <c r="U357" i="53"/>
  <c r="T357" i="53"/>
  <c r="S357" i="53"/>
  <c r="R357" i="53"/>
  <c r="Q357" i="53"/>
  <c r="P357" i="53"/>
  <c r="N357" i="53"/>
  <c r="M357" i="53"/>
  <c r="L357" i="53"/>
  <c r="K357" i="53"/>
  <c r="J357" i="53"/>
  <c r="I357" i="53"/>
  <c r="BI356" i="53"/>
  <c r="BH356" i="53"/>
  <c r="BG356" i="53"/>
  <c r="BF356" i="53"/>
  <c r="BE356" i="53"/>
  <c r="BD356" i="53"/>
  <c r="BC356" i="53"/>
  <c r="BB356" i="53"/>
  <c r="BA356" i="53"/>
  <c r="AZ356" i="53"/>
  <c r="AY356" i="53"/>
  <c r="AX356" i="53"/>
  <c r="AW356" i="53"/>
  <c r="AV356" i="53"/>
  <c r="AU356" i="53"/>
  <c r="AT356" i="53"/>
  <c r="AS356" i="53"/>
  <c r="AR356" i="53"/>
  <c r="AQ356" i="53"/>
  <c r="AP356" i="53"/>
  <c r="AO356" i="53"/>
  <c r="AN356" i="53"/>
  <c r="AM356" i="53"/>
  <c r="AL356" i="53"/>
  <c r="AK356" i="53"/>
  <c r="AJ356" i="53"/>
  <c r="AI356" i="53"/>
  <c r="AH356" i="53"/>
  <c r="AG356" i="53"/>
  <c r="AF356" i="53"/>
  <c r="AE356" i="53"/>
  <c r="AD356" i="53"/>
  <c r="AC356" i="53"/>
  <c r="AB356" i="53"/>
  <c r="AA356" i="53"/>
  <c r="Z356" i="53"/>
  <c r="Y356" i="53"/>
  <c r="X356" i="53"/>
  <c r="W356" i="53"/>
  <c r="V356" i="53"/>
  <c r="U356" i="53"/>
  <c r="T356" i="53"/>
  <c r="S356" i="53"/>
  <c r="R356" i="53"/>
  <c r="Q356" i="53"/>
  <c r="P356" i="53"/>
  <c r="N356" i="53"/>
  <c r="M356" i="53"/>
  <c r="L356" i="53"/>
  <c r="K356" i="53"/>
  <c r="J356" i="53"/>
  <c r="I356" i="53"/>
  <c r="BI355" i="53"/>
  <c r="BH355" i="53"/>
  <c r="BG355" i="53"/>
  <c r="BF355" i="53"/>
  <c r="BE355" i="53"/>
  <c r="BD355" i="53"/>
  <c r="BC355" i="53"/>
  <c r="BB355" i="53"/>
  <c r="BA355" i="53"/>
  <c r="AZ355" i="53"/>
  <c r="AY355" i="53"/>
  <c r="AX355" i="53"/>
  <c r="AW355" i="53"/>
  <c r="AV355" i="53"/>
  <c r="AU355" i="53"/>
  <c r="AT355" i="53"/>
  <c r="AS355" i="53"/>
  <c r="AR355" i="53"/>
  <c r="AQ355" i="53"/>
  <c r="AP355" i="53"/>
  <c r="AO355" i="53"/>
  <c r="AN355" i="53"/>
  <c r="AM355" i="53"/>
  <c r="AL355" i="53"/>
  <c r="AK355" i="53"/>
  <c r="AJ355" i="53"/>
  <c r="AI355" i="53"/>
  <c r="AH355" i="53"/>
  <c r="AG355" i="53"/>
  <c r="AF355" i="53"/>
  <c r="AE355" i="53"/>
  <c r="AD355" i="53"/>
  <c r="AC355" i="53"/>
  <c r="AB355" i="53"/>
  <c r="AA355" i="53"/>
  <c r="Z355" i="53"/>
  <c r="Y355" i="53"/>
  <c r="X355" i="53"/>
  <c r="W355" i="53"/>
  <c r="V355" i="53"/>
  <c r="U355" i="53"/>
  <c r="T355" i="53"/>
  <c r="S355" i="53"/>
  <c r="R355" i="53"/>
  <c r="Q355" i="53"/>
  <c r="P355" i="53"/>
  <c r="N355" i="53"/>
  <c r="M355" i="53"/>
  <c r="L355" i="53"/>
  <c r="K355" i="53"/>
  <c r="J355" i="53"/>
  <c r="I355" i="53"/>
  <c r="BI354" i="53"/>
  <c r="BH354" i="53"/>
  <c r="BG354" i="53"/>
  <c r="BF354" i="53"/>
  <c r="BE354" i="53"/>
  <c r="BD354" i="53"/>
  <c r="BC354" i="53"/>
  <c r="BB354" i="53"/>
  <c r="BA354" i="53"/>
  <c r="AZ354" i="53"/>
  <c r="AY354" i="53"/>
  <c r="AX354" i="53"/>
  <c r="AW354" i="53"/>
  <c r="AV354" i="53"/>
  <c r="AU354" i="53"/>
  <c r="AT354" i="53"/>
  <c r="AS354" i="53"/>
  <c r="AR354" i="53"/>
  <c r="AQ354" i="53"/>
  <c r="AP354" i="53"/>
  <c r="AO354" i="53"/>
  <c r="AN354" i="53"/>
  <c r="AM354" i="53"/>
  <c r="AL354" i="53"/>
  <c r="AK354" i="53"/>
  <c r="AJ354" i="53"/>
  <c r="AI354" i="53"/>
  <c r="AH354" i="53"/>
  <c r="AG354" i="53"/>
  <c r="AF354" i="53"/>
  <c r="AE354" i="53"/>
  <c r="AD354" i="53"/>
  <c r="AC354" i="53"/>
  <c r="AB354" i="53"/>
  <c r="AA354" i="53"/>
  <c r="Z354" i="53"/>
  <c r="Y354" i="53"/>
  <c r="X354" i="53"/>
  <c r="W354" i="53"/>
  <c r="V354" i="53"/>
  <c r="U354" i="53"/>
  <c r="T354" i="53"/>
  <c r="S354" i="53"/>
  <c r="R354" i="53"/>
  <c r="Q354" i="53"/>
  <c r="P354" i="53"/>
  <c r="N354" i="53"/>
  <c r="M354" i="53"/>
  <c r="O354" i="53"/>
  <c r="L354" i="53"/>
  <c r="K354" i="53"/>
  <c r="J354" i="53"/>
  <c r="I354" i="53"/>
  <c r="H354" i="53"/>
  <c r="F354" i="53"/>
  <c r="E354" i="53"/>
  <c r="BI353" i="53"/>
  <c r="BI376" i="53"/>
  <c r="BH353" i="53"/>
  <c r="BH376" i="53"/>
  <c r="BG353" i="53"/>
  <c r="BG376" i="53"/>
  <c r="BF353" i="53"/>
  <c r="BF376" i="53"/>
  <c r="BE353" i="53"/>
  <c r="BE376" i="53"/>
  <c r="BD353" i="53"/>
  <c r="BD376" i="53"/>
  <c r="BC353" i="53"/>
  <c r="BC376" i="53"/>
  <c r="BB353" i="53"/>
  <c r="BB376" i="53"/>
  <c r="BA353" i="53"/>
  <c r="BA376" i="53"/>
  <c r="AZ353" i="53"/>
  <c r="AZ376" i="53"/>
  <c r="AY353" i="53"/>
  <c r="AY376" i="53"/>
  <c r="AX353" i="53"/>
  <c r="AX376" i="53"/>
  <c r="AW353" i="53"/>
  <c r="AW376" i="53"/>
  <c r="AV353" i="53"/>
  <c r="AV376" i="53"/>
  <c r="AU353" i="53"/>
  <c r="AU376" i="53"/>
  <c r="AT353" i="53"/>
  <c r="AT376" i="53"/>
  <c r="AS353" i="53"/>
  <c r="AS376" i="53"/>
  <c r="AR353" i="53"/>
  <c r="AR376" i="53"/>
  <c r="AQ353" i="53"/>
  <c r="AQ376" i="53"/>
  <c r="AP353" i="53"/>
  <c r="AP376" i="53"/>
  <c r="AO353" i="53"/>
  <c r="AO376" i="53"/>
  <c r="AN353" i="53"/>
  <c r="AN376" i="53"/>
  <c r="AM353" i="53"/>
  <c r="AM376" i="53"/>
  <c r="AL353" i="53"/>
  <c r="AL376" i="53"/>
  <c r="AK353" i="53"/>
  <c r="AK376" i="53"/>
  <c r="AJ353" i="53"/>
  <c r="AJ376" i="53"/>
  <c r="AI353" i="53"/>
  <c r="AI376" i="53"/>
  <c r="AH353" i="53"/>
  <c r="AH376" i="53"/>
  <c r="AG353" i="53"/>
  <c r="AG376" i="53"/>
  <c r="AF353" i="53"/>
  <c r="AF376" i="53"/>
  <c r="AE353" i="53"/>
  <c r="AE376" i="53"/>
  <c r="AD353" i="53"/>
  <c r="AD376" i="53"/>
  <c r="AC353" i="53"/>
  <c r="AC376" i="53"/>
  <c r="AB353" i="53"/>
  <c r="AB376" i="53"/>
  <c r="AA353" i="53"/>
  <c r="AA376" i="53"/>
  <c r="Z353" i="53"/>
  <c r="Z376" i="53"/>
  <c r="Y353" i="53"/>
  <c r="Y376" i="53"/>
  <c r="X353" i="53"/>
  <c r="X376" i="53"/>
  <c r="W353" i="53"/>
  <c r="W376" i="53"/>
  <c r="V353" i="53"/>
  <c r="V376" i="53"/>
  <c r="U353" i="53"/>
  <c r="U376" i="53"/>
  <c r="T353" i="53"/>
  <c r="T376" i="53"/>
  <c r="S353" i="53"/>
  <c r="S376" i="53"/>
  <c r="R353" i="53"/>
  <c r="R376" i="53"/>
  <c r="Q353" i="53"/>
  <c r="Q376" i="53"/>
  <c r="P353" i="53"/>
  <c r="P376" i="53"/>
  <c r="N353" i="53"/>
  <c r="N376" i="53"/>
  <c r="M353" i="53"/>
  <c r="M376" i="53"/>
  <c r="L353" i="53"/>
  <c r="L376" i="53"/>
  <c r="K353" i="53"/>
  <c r="K376" i="53"/>
  <c r="J353" i="53"/>
  <c r="J376" i="53"/>
  <c r="BI352" i="53"/>
  <c r="BH352" i="53"/>
  <c r="BG352" i="53"/>
  <c r="BF352" i="53"/>
  <c r="BE352" i="53"/>
  <c r="BD352" i="53"/>
  <c r="BC352" i="53"/>
  <c r="BB352" i="53"/>
  <c r="BA352" i="53"/>
  <c r="AZ352" i="53"/>
  <c r="AY352" i="53"/>
  <c r="AX352" i="53"/>
  <c r="AW352" i="53"/>
  <c r="AV352" i="53"/>
  <c r="AU352" i="53"/>
  <c r="AT352" i="53"/>
  <c r="AS352" i="53"/>
  <c r="AR352" i="53"/>
  <c r="AQ352" i="53"/>
  <c r="AP352" i="53"/>
  <c r="AO352" i="53"/>
  <c r="AN352" i="53"/>
  <c r="AM352" i="53"/>
  <c r="AL352" i="53"/>
  <c r="AK352" i="53"/>
  <c r="AJ352" i="53"/>
  <c r="AI352" i="53"/>
  <c r="AH352" i="53"/>
  <c r="AG352" i="53"/>
  <c r="AF352" i="53"/>
  <c r="AE352" i="53"/>
  <c r="AD352" i="53"/>
  <c r="AC352" i="53"/>
  <c r="AB352" i="53"/>
  <c r="AA352" i="53"/>
  <c r="Z352" i="53"/>
  <c r="Y352" i="53"/>
  <c r="X352" i="53"/>
  <c r="W352" i="53"/>
  <c r="V352" i="53"/>
  <c r="U352" i="53"/>
  <c r="T352" i="53"/>
  <c r="S352" i="53"/>
  <c r="R352" i="53"/>
  <c r="Q352" i="53"/>
  <c r="P352" i="53"/>
  <c r="N352" i="53"/>
  <c r="M352" i="53"/>
  <c r="L352" i="53"/>
  <c r="K352" i="53"/>
  <c r="J352" i="53"/>
  <c r="I352" i="53"/>
  <c r="BI351" i="53"/>
  <c r="BH351" i="53"/>
  <c r="BG351" i="53"/>
  <c r="BF351" i="53"/>
  <c r="BE351" i="53"/>
  <c r="BD351" i="53"/>
  <c r="BC351" i="53"/>
  <c r="BB351" i="53"/>
  <c r="BA351" i="53"/>
  <c r="AZ351" i="53"/>
  <c r="AY351" i="53"/>
  <c r="AX351" i="53"/>
  <c r="AW351" i="53"/>
  <c r="AV351" i="53"/>
  <c r="AU351" i="53"/>
  <c r="AT351" i="53"/>
  <c r="AS351" i="53"/>
  <c r="AR351" i="53"/>
  <c r="AQ351" i="53"/>
  <c r="AP351" i="53"/>
  <c r="AO351" i="53"/>
  <c r="AN351" i="53"/>
  <c r="AM351" i="53"/>
  <c r="AL351" i="53"/>
  <c r="AK351" i="53"/>
  <c r="AJ351" i="53"/>
  <c r="AI351" i="53"/>
  <c r="AH351" i="53"/>
  <c r="AG351" i="53"/>
  <c r="AF351" i="53"/>
  <c r="AE351" i="53"/>
  <c r="AD351" i="53"/>
  <c r="AC351" i="53"/>
  <c r="AB351" i="53"/>
  <c r="AA351" i="53"/>
  <c r="Z351" i="53"/>
  <c r="Y351" i="53"/>
  <c r="X351" i="53"/>
  <c r="W351" i="53"/>
  <c r="V351" i="53"/>
  <c r="U351" i="53"/>
  <c r="T351" i="53"/>
  <c r="S351" i="53"/>
  <c r="R351" i="53"/>
  <c r="Q351" i="53"/>
  <c r="P351" i="53"/>
  <c r="N351" i="53"/>
  <c r="M351" i="53"/>
  <c r="O351" i="53"/>
  <c r="L351" i="53"/>
  <c r="K351" i="53"/>
  <c r="J351" i="53"/>
  <c r="H351" i="53"/>
  <c r="F351" i="53"/>
  <c r="EX350" i="53"/>
  <c r="EW350" i="53"/>
  <c r="EV350" i="53"/>
  <c r="EU350" i="53"/>
  <c r="ET350" i="53"/>
  <c r="ES350" i="53"/>
  <c r="ER350" i="53"/>
  <c r="EQ350" i="53"/>
  <c r="EP350" i="53"/>
  <c r="EO350" i="53"/>
  <c r="EN350" i="53"/>
  <c r="EM350" i="53"/>
  <c r="EL350" i="53"/>
  <c r="EK350" i="53"/>
  <c r="EJ350" i="53"/>
  <c r="EI350" i="53"/>
  <c r="EH350" i="53"/>
  <c r="EG350" i="53"/>
  <c r="EF350" i="53"/>
  <c r="EE350" i="53"/>
  <c r="ED350" i="53"/>
  <c r="EC350" i="53"/>
  <c r="EB350" i="53"/>
  <c r="EA350" i="53"/>
  <c r="DZ350" i="53"/>
  <c r="DY350" i="53"/>
  <c r="DX350" i="53"/>
  <c r="DW350" i="53"/>
  <c r="DV350" i="53"/>
  <c r="DU350" i="53"/>
  <c r="DT350" i="53"/>
  <c r="DS350" i="53"/>
  <c r="DR350" i="53"/>
  <c r="DQ350" i="53"/>
  <c r="DP350" i="53"/>
  <c r="DO350" i="53"/>
  <c r="DN350" i="53"/>
  <c r="DM350" i="53"/>
  <c r="DL350" i="53"/>
  <c r="DK350" i="53"/>
  <c r="DJ350" i="53"/>
  <c r="DI350" i="53"/>
  <c r="DH350" i="53"/>
  <c r="DG350" i="53"/>
  <c r="DF350" i="53"/>
  <c r="DE350" i="53"/>
  <c r="DD350" i="53"/>
  <c r="DC350" i="53"/>
  <c r="DB350" i="53"/>
  <c r="DA350" i="53"/>
  <c r="CZ350" i="53"/>
  <c r="CY350" i="53"/>
  <c r="CX350" i="53"/>
  <c r="CW350" i="53"/>
  <c r="CV350" i="53"/>
  <c r="CU350" i="53"/>
  <c r="CT350" i="53"/>
  <c r="CS350" i="53"/>
  <c r="CR350" i="53"/>
  <c r="CQ350" i="53"/>
  <c r="CP350" i="53"/>
  <c r="CO350" i="53"/>
  <c r="CN350" i="53"/>
  <c r="CM350" i="53"/>
  <c r="CL350" i="53"/>
  <c r="CK350" i="53"/>
  <c r="CJ350" i="53"/>
  <c r="CI350" i="53"/>
  <c r="CH350" i="53"/>
  <c r="CG350" i="53"/>
  <c r="BI350" i="53"/>
  <c r="BH350" i="53"/>
  <c r="BG350" i="53"/>
  <c r="BF350" i="53"/>
  <c r="BE350" i="53"/>
  <c r="BD350" i="53"/>
  <c r="BC350" i="53"/>
  <c r="BB350" i="53"/>
  <c r="BA350" i="53"/>
  <c r="AZ350" i="53"/>
  <c r="AY350" i="53"/>
  <c r="AX350" i="53"/>
  <c r="AW350" i="53"/>
  <c r="AV350" i="53"/>
  <c r="AU350" i="53"/>
  <c r="AT350" i="53"/>
  <c r="AS350" i="53"/>
  <c r="AR350" i="53"/>
  <c r="AQ350" i="53"/>
  <c r="AP350" i="53"/>
  <c r="AO350" i="53"/>
  <c r="AN350" i="53"/>
  <c r="AM350" i="53"/>
  <c r="AL350" i="53"/>
  <c r="AK350" i="53"/>
  <c r="AJ350" i="53"/>
  <c r="AI350" i="53"/>
  <c r="AH350" i="53"/>
  <c r="AG350" i="53"/>
  <c r="AF350" i="53"/>
  <c r="AE350" i="53"/>
  <c r="AD350" i="53"/>
  <c r="AC350" i="53"/>
  <c r="AB350" i="53"/>
  <c r="AA350" i="53"/>
  <c r="Z350" i="53"/>
  <c r="Y350" i="53"/>
  <c r="X350" i="53"/>
  <c r="W350" i="53"/>
  <c r="V350" i="53"/>
  <c r="U350" i="53"/>
  <c r="T350" i="53"/>
  <c r="S350" i="53"/>
  <c r="R350" i="53"/>
  <c r="Q350" i="53"/>
  <c r="P350" i="53"/>
  <c r="N350" i="53"/>
  <c r="M350" i="53"/>
  <c r="L350" i="53"/>
  <c r="K350" i="53"/>
  <c r="J350" i="53"/>
  <c r="I350" i="53"/>
  <c r="H350" i="53"/>
  <c r="F350" i="53"/>
  <c r="BI349" i="53"/>
  <c r="BI373" i="53"/>
  <c r="BH349" i="53"/>
  <c r="BH375" i="53"/>
  <c r="BG349" i="53"/>
  <c r="BG373" i="53"/>
  <c r="BF349" i="53"/>
  <c r="BF375" i="53"/>
  <c r="BE349" i="53"/>
  <c r="BE373" i="53"/>
  <c r="BD349" i="53"/>
  <c r="BD375" i="53"/>
  <c r="BC349" i="53"/>
  <c r="BC373" i="53"/>
  <c r="BB349" i="53"/>
  <c r="BB375" i="53"/>
  <c r="BA349" i="53"/>
  <c r="BA373" i="53"/>
  <c r="AZ349" i="53"/>
  <c r="AZ375" i="53"/>
  <c r="AY349" i="53"/>
  <c r="AY373" i="53"/>
  <c r="AX349" i="53"/>
  <c r="AW349" i="53"/>
  <c r="AW373" i="53"/>
  <c r="AV349" i="53"/>
  <c r="AU349" i="53"/>
  <c r="AU373" i="53"/>
  <c r="AT349" i="53"/>
  <c r="AT375" i="53"/>
  <c r="AS349" i="53"/>
  <c r="AS373" i="53"/>
  <c r="AR349" i="53"/>
  <c r="AQ349" i="53"/>
  <c r="AQ373" i="53"/>
  <c r="AP349" i="53"/>
  <c r="AO349" i="53"/>
  <c r="AO373" i="53"/>
  <c r="AN349" i="53"/>
  <c r="AM349" i="53"/>
  <c r="AM373" i="53"/>
  <c r="AL349" i="53"/>
  <c r="AK349" i="53"/>
  <c r="AK373" i="53"/>
  <c r="AJ349" i="53"/>
  <c r="AI349" i="53"/>
  <c r="AI373" i="53"/>
  <c r="AH349" i="53"/>
  <c r="AH375" i="53"/>
  <c r="AG349" i="53"/>
  <c r="AG373" i="53"/>
  <c r="AF349" i="53"/>
  <c r="AF375" i="53"/>
  <c r="AE349" i="53"/>
  <c r="AE373" i="53"/>
  <c r="AD349" i="53"/>
  <c r="AD375" i="53"/>
  <c r="AC349" i="53"/>
  <c r="AC373" i="53"/>
  <c r="AB349" i="53"/>
  <c r="AB375" i="53"/>
  <c r="AA349" i="53"/>
  <c r="AA373" i="53"/>
  <c r="Z349" i="53"/>
  <c r="Z375" i="53"/>
  <c r="Y349" i="53"/>
  <c r="Y373" i="53"/>
  <c r="X349" i="53"/>
  <c r="X375" i="53"/>
  <c r="W349" i="53"/>
  <c r="W373" i="53"/>
  <c r="V349" i="53"/>
  <c r="V375" i="53"/>
  <c r="U349" i="53"/>
  <c r="U373" i="53"/>
  <c r="T349" i="53"/>
  <c r="T375" i="53"/>
  <c r="S349" i="53"/>
  <c r="S373" i="53"/>
  <c r="R349" i="53"/>
  <c r="R375" i="53"/>
  <c r="Q349" i="53"/>
  <c r="Q373" i="53"/>
  <c r="P349" i="53"/>
  <c r="P375" i="53"/>
  <c r="N349" i="53"/>
  <c r="N375" i="53"/>
  <c r="M349" i="53"/>
  <c r="M373" i="53"/>
  <c r="L349" i="53"/>
  <c r="L375" i="53"/>
  <c r="K349" i="53"/>
  <c r="K373" i="53"/>
  <c r="J349" i="53"/>
  <c r="J375" i="53"/>
  <c r="H349" i="53"/>
  <c r="F349" i="53"/>
  <c r="E349" i="53"/>
  <c r="D344" i="53"/>
  <c r="B344" i="53"/>
  <c r="D346" i="53"/>
  <c r="D343" i="53"/>
  <c r="B343" i="53"/>
  <c r="D345" i="53"/>
  <c r="BI341" i="53"/>
  <c r="BH341" i="53"/>
  <c r="BG341" i="53"/>
  <c r="BF341" i="53"/>
  <c r="BE341" i="53"/>
  <c r="BD341" i="53"/>
  <c r="BC341" i="53"/>
  <c r="BB341" i="53"/>
  <c r="BA341" i="53"/>
  <c r="AZ341" i="53"/>
  <c r="AY341" i="53"/>
  <c r="AX341" i="53"/>
  <c r="AW341" i="53"/>
  <c r="AV341" i="53"/>
  <c r="AU341" i="53"/>
  <c r="AT341" i="53"/>
  <c r="AS341" i="53"/>
  <c r="AR341" i="53"/>
  <c r="AQ341" i="53"/>
  <c r="AP341" i="53"/>
  <c r="AO341" i="53"/>
  <c r="AN341" i="53"/>
  <c r="AM341" i="53"/>
  <c r="AL341" i="53"/>
  <c r="AK341" i="53"/>
  <c r="AJ341" i="53"/>
  <c r="AI341" i="53"/>
  <c r="AH341" i="53"/>
  <c r="AG341" i="53"/>
  <c r="AF341" i="53"/>
  <c r="AE341" i="53"/>
  <c r="AD341" i="53"/>
  <c r="AC341" i="53"/>
  <c r="AB341" i="53"/>
  <c r="AA341" i="53"/>
  <c r="Z341" i="53"/>
  <c r="Y341" i="53"/>
  <c r="X341" i="53"/>
  <c r="W341" i="53"/>
  <c r="V341" i="53"/>
  <c r="U341" i="53"/>
  <c r="T341" i="53"/>
  <c r="S341" i="53"/>
  <c r="R341" i="53"/>
  <c r="Q341" i="53"/>
  <c r="P341" i="53"/>
  <c r="N341" i="53"/>
  <c r="M341" i="53"/>
  <c r="O341" i="53"/>
  <c r="L341" i="53"/>
  <c r="K341" i="53"/>
  <c r="J341" i="53"/>
  <c r="E341" i="53"/>
  <c r="H341" i="53"/>
  <c r="F341" i="53"/>
  <c r="BI340" i="53"/>
  <c r="BH340" i="53"/>
  <c r="BG340" i="53"/>
  <c r="BF340" i="53"/>
  <c r="BE340" i="53"/>
  <c r="BD340" i="53"/>
  <c r="BC340" i="53"/>
  <c r="BB340" i="53"/>
  <c r="BA340" i="53"/>
  <c r="AZ340" i="53"/>
  <c r="AY340" i="53"/>
  <c r="AX340" i="53"/>
  <c r="AW340" i="53"/>
  <c r="AV340" i="53"/>
  <c r="AU340" i="53"/>
  <c r="AT340" i="53"/>
  <c r="AS340" i="53"/>
  <c r="AR340" i="53"/>
  <c r="AQ340" i="53"/>
  <c r="AP340" i="53"/>
  <c r="AO340" i="53"/>
  <c r="AN340" i="53"/>
  <c r="AM340" i="53"/>
  <c r="AL340" i="53"/>
  <c r="AK340" i="53"/>
  <c r="AJ340" i="53"/>
  <c r="AI340" i="53"/>
  <c r="AH340" i="53"/>
  <c r="AG340" i="53"/>
  <c r="AF340" i="53"/>
  <c r="AE340" i="53"/>
  <c r="AD340" i="53"/>
  <c r="AC340" i="53"/>
  <c r="AB340" i="53"/>
  <c r="AA340" i="53"/>
  <c r="Z340" i="53"/>
  <c r="Y340" i="53"/>
  <c r="X340" i="53"/>
  <c r="W340" i="53"/>
  <c r="V340" i="53"/>
  <c r="U340" i="53"/>
  <c r="T340" i="53"/>
  <c r="S340" i="53"/>
  <c r="R340" i="53"/>
  <c r="Q340" i="53"/>
  <c r="P340" i="53"/>
  <c r="N340" i="53"/>
  <c r="M340" i="53"/>
  <c r="L340" i="53"/>
  <c r="K340" i="53"/>
  <c r="J340" i="53"/>
  <c r="I340" i="53"/>
  <c r="BI339" i="53"/>
  <c r="BH339" i="53"/>
  <c r="BG339" i="53"/>
  <c r="BF339" i="53"/>
  <c r="BE339" i="53"/>
  <c r="BD339" i="53"/>
  <c r="BC339" i="53"/>
  <c r="BB339" i="53"/>
  <c r="BA339" i="53"/>
  <c r="AZ339" i="53"/>
  <c r="AY339" i="53"/>
  <c r="AX339" i="53"/>
  <c r="AW339" i="53"/>
  <c r="AV339" i="53"/>
  <c r="AU339" i="53"/>
  <c r="AT339" i="53"/>
  <c r="AS339" i="53"/>
  <c r="AR339" i="53"/>
  <c r="AQ339" i="53"/>
  <c r="AP339" i="53"/>
  <c r="AO339" i="53"/>
  <c r="AN339" i="53"/>
  <c r="AM339" i="53"/>
  <c r="AL339" i="53"/>
  <c r="AK339" i="53"/>
  <c r="AJ339" i="53"/>
  <c r="AI339" i="53"/>
  <c r="AH339" i="53"/>
  <c r="AG339" i="53"/>
  <c r="AF339" i="53"/>
  <c r="AE339" i="53"/>
  <c r="AD339" i="53"/>
  <c r="AC339" i="53"/>
  <c r="AB339" i="53"/>
  <c r="AA339" i="53"/>
  <c r="Z339" i="53"/>
  <c r="Y339" i="53"/>
  <c r="X339" i="53"/>
  <c r="W339" i="53"/>
  <c r="V339" i="53"/>
  <c r="U339" i="53"/>
  <c r="T339" i="53"/>
  <c r="S339" i="53"/>
  <c r="R339" i="53"/>
  <c r="Q339" i="53"/>
  <c r="P339" i="53"/>
  <c r="N339" i="53"/>
  <c r="M339" i="53"/>
  <c r="L339" i="53"/>
  <c r="K339" i="53"/>
  <c r="J339" i="53"/>
  <c r="E339" i="53"/>
  <c r="H339" i="53"/>
  <c r="F339" i="53"/>
  <c r="BI338" i="53"/>
  <c r="BH338" i="53"/>
  <c r="BG338" i="53"/>
  <c r="BF338" i="53"/>
  <c r="BE338" i="53"/>
  <c r="BD338" i="53"/>
  <c r="BC338" i="53"/>
  <c r="BB338" i="53"/>
  <c r="BA338" i="53"/>
  <c r="AZ338" i="53"/>
  <c r="AY338" i="53"/>
  <c r="AX338" i="53"/>
  <c r="AW338" i="53"/>
  <c r="AV338" i="53"/>
  <c r="AU338" i="53"/>
  <c r="AT338" i="53"/>
  <c r="AS338" i="53"/>
  <c r="AR338" i="53"/>
  <c r="AQ338" i="53"/>
  <c r="AP338" i="53"/>
  <c r="AO338" i="53"/>
  <c r="AN338" i="53"/>
  <c r="AM338" i="53"/>
  <c r="AL338" i="53"/>
  <c r="AK338" i="53"/>
  <c r="AJ338" i="53"/>
  <c r="AI338" i="53"/>
  <c r="AH338" i="53"/>
  <c r="AG338" i="53"/>
  <c r="AF338" i="53"/>
  <c r="AE338" i="53"/>
  <c r="AD338" i="53"/>
  <c r="AC338" i="53"/>
  <c r="AB338" i="53"/>
  <c r="AA338" i="53"/>
  <c r="Z338" i="53"/>
  <c r="Y338" i="53"/>
  <c r="X338" i="53"/>
  <c r="W338" i="53"/>
  <c r="V338" i="53"/>
  <c r="U338" i="53"/>
  <c r="T338" i="53"/>
  <c r="S338" i="53"/>
  <c r="R338" i="53"/>
  <c r="Q338" i="53"/>
  <c r="P338" i="53"/>
  <c r="N338" i="53"/>
  <c r="M338" i="53"/>
  <c r="L338" i="53"/>
  <c r="K338" i="53"/>
  <c r="J338" i="53"/>
  <c r="F338" i="53"/>
  <c r="BI337" i="53"/>
  <c r="BH337" i="53"/>
  <c r="BG337" i="53"/>
  <c r="BF337" i="53"/>
  <c r="BE337" i="53"/>
  <c r="BD337" i="53"/>
  <c r="BC337" i="53"/>
  <c r="BB337" i="53"/>
  <c r="BA337" i="53"/>
  <c r="AZ337" i="53"/>
  <c r="AY337" i="53"/>
  <c r="AX337" i="53"/>
  <c r="AW337" i="53"/>
  <c r="AV337" i="53"/>
  <c r="AU337" i="53"/>
  <c r="AT337" i="53"/>
  <c r="AS337" i="53"/>
  <c r="AR337" i="53"/>
  <c r="AQ337" i="53"/>
  <c r="AP337" i="53"/>
  <c r="AO337" i="53"/>
  <c r="AN337" i="53"/>
  <c r="AM337" i="53"/>
  <c r="AL337" i="53"/>
  <c r="AK337" i="53"/>
  <c r="AJ337" i="53"/>
  <c r="AI337" i="53"/>
  <c r="AH337" i="53"/>
  <c r="AG337" i="53"/>
  <c r="AF337" i="53"/>
  <c r="AE337" i="53"/>
  <c r="AD337" i="53"/>
  <c r="AC337" i="53"/>
  <c r="AB337" i="53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N337" i="53"/>
  <c r="M337" i="53"/>
  <c r="L337" i="53"/>
  <c r="K337" i="53"/>
  <c r="J337" i="53"/>
  <c r="H337" i="53"/>
  <c r="BI336" i="53"/>
  <c r="BH336" i="53"/>
  <c r="BG336" i="53"/>
  <c r="BF336" i="53"/>
  <c r="BE336" i="53"/>
  <c r="BD336" i="53"/>
  <c r="BC336" i="53"/>
  <c r="BB336" i="53"/>
  <c r="BA336" i="53"/>
  <c r="AZ336" i="53"/>
  <c r="AY336" i="53"/>
  <c r="AX336" i="53"/>
  <c r="AW336" i="53"/>
  <c r="AV336" i="53"/>
  <c r="AU336" i="53"/>
  <c r="AT336" i="53"/>
  <c r="AS336" i="53"/>
  <c r="AR336" i="53"/>
  <c r="AQ336" i="53"/>
  <c r="AP336" i="53"/>
  <c r="AO336" i="53"/>
  <c r="AN336" i="53"/>
  <c r="AM336" i="53"/>
  <c r="AL336" i="53"/>
  <c r="AK336" i="53"/>
  <c r="AJ336" i="53"/>
  <c r="AI336" i="53"/>
  <c r="AH336" i="53"/>
  <c r="AG336" i="53"/>
  <c r="AF336" i="53"/>
  <c r="AE336" i="53"/>
  <c r="AD336" i="53"/>
  <c r="AC336" i="53"/>
  <c r="AB336" i="53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N336" i="53"/>
  <c r="M336" i="53"/>
  <c r="L336" i="53"/>
  <c r="K336" i="53"/>
  <c r="J336" i="53"/>
  <c r="I336" i="53"/>
  <c r="BI335" i="53"/>
  <c r="BH335" i="53"/>
  <c r="BG335" i="53"/>
  <c r="BF335" i="53"/>
  <c r="BE335" i="53"/>
  <c r="BD335" i="53"/>
  <c r="BC335" i="53"/>
  <c r="BB335" i="53"/>
  <c r="BA335" i="53"/>
  <c r="AZ335" i="53"/>
  <c r="AY335" i="53"/>
  <c r="AX335" i="53"/>
  <c r="AW335" i="53"/>
  <c r="AV335" i="53"/>
  <c r="AU335" i="53"/>
  <c r="AT335" i="53"/>
  <c r="AS335" i="53"/>
  <c r="AR335" i="53"/>
  <c r="AQ335" i="53"/>
  <c r="AP335" i="53"/>
  <c r="AO335" i="53"/>
  <c r="AN335" i="53"/>
  <c r="AM335" i="53"/>
  <c r="AL335" i="53"/>
  <c r="AK335" i="53"/>
  <c r="AJ335" i="53"/>
  <c r="AI335" i="53"/>
  <c r="AH335" i="53"/>
  <c r="AG335" i="53"/>
  <c r="AF335" i="53"/>
  <c r="AE335" i="53"/>
  <c r="AD335" i="53"/>
  <c r="AC335" i="53"/>
  <c r="AB335" i="53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N335" i="53"/>
  <c r="M335" i="53"/>
  <c r="L335" i="53"/>
  <c r="K335" i="53"/>
  <c r="J335" i="53"/>
  <c r="I335" i="53"/>
  <c r="F335" i="53"/>
  <c r="BI334" i="53"/>
  <c r="BH334" i="53"/>
  <c r="BG334" i="53"/>
  <c r="BF334" i="53"/>
  <c r="BE334" i="53"/>
  <c r="BD334" i="53"/>
  <c r="BC334" i="53"/>
  <c r="BB334" i="53"/>
  <c r="BA334" i="53"/>
  <c r="AZ334" i="53"/>
  <c r="AY334" i="53"/>
  <c r="AX334" i="53"/>
  <c r="AW334" i="53"/>
  <c r="AV334" i="53"/>
  <c r="AU334" i="53"/>
  <c r="AT334" i="53"/>
  <c r="AS334" i="53"/>
  <c r="AR334" i="53"/>
  <c r="AQ334" i="53"/>
  <c r="AP334" i="53"/>
  <c r="AO334" i="53"/>
  <c r="AN334" i="53"/>
  <c r="AM334" i="53"/>
  <c r="AL334" i="53"/>
  <c r="AK334" i="53"/>
  <c r="AJ334" i="53"/>
  <c r="AI334" i="53"/>
  <c r="AH334" i="53"/>
  <c r="AG334" i="53"/>
  <c r="AF334" i="53"/>
  <c r="AE334" i="53"/>
  <c r="AD334" i="53"/>
  <c r="AC334" i="53"/>
  <c r="AB334" i="53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N334" i="53"/>
  <c r="M334" i="53"/>
  <c r="L334" i="53"/>
  <c r="K334" i="53"/>
  <c r="J334" i="53"/>
  <c r="I334" i="53"/>
  <c r="E334" i="53"/>
  <c r="BI333" i="53"/>
  <c r="BH333" i="53"/>
  <c r="BG333" i="53"/>
  <c r="BF333" i="53"/>
  <c r="BE333" i="53"/>
  <c r="BD333" i="53"/>
  <c r="BC333" i="53"/>
  <c r="BB333" i="53"/>
  <c r="BA333" i="53"/>
  <c r="AZ333" i="53"/>
  <c r="AY333" i="53"/>
  <c r="AX333" i="53"/>
  <c r="AW333" i="53"/>
  <c r="AV333" i="53"/>
  <c r="AU333" i="53"/>
  <c r="AT333" i="53"/>
  <c r="AS333" i="53"/>
  <c r="AR333" i="53"/>
  <c r="AQ333" i="53"/>
  <c r="AP333" i="53"/>
  <c r="AO333" i="53"/>
  <c r="AN333" i="53"/>
  <c r="AM333" i="53"/>
  <c r="AL333" i="53"/>
  <c r="AK333" i="53"/>
  <c r="AJ333" i="53"/>
  <c r="AI333" i="53"/>
  <c r="AH333" i="53"/>
  <c r="AG333" i="53"/>
  <c r="AF333" i="53"/>
  <c r="AE333" i="53"/>
  <c r="AD333" i="53"/>
  <c r="AC333" i="53"/>
  <c r="AB333" i="53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N333" i="53"/>
  <c r="M333" i="53"/>
  <c r="O333" i="53"/>
  <c r="L333" i="53"/>
  <c r="K333" i="53"/>
  <c r="J333" i="53"/>
  <c r="E333" i="53"/>
  <c r="H333" i="53"/>
  <c r="F333" i="53"/>
  <c r="BI332" i="53"/>
  <c r="BH332" i="53"/>
  <c r="BG332" i="53"/>
  <c r="BF332" i="53"/>
  <c r="BE332" i="53"/>
  <c r="BD332" i="53"/>
  <c r="BC332" i="53"/>
  <c r="BB332" i="53"/>
  <c r="BA332" i="53"/>
  <c r="AZ332" i="53"/>
  <c r="AY332" i="53"/>
  <c r="AX332" i="53"/>
  <c r="AW332" i="53"/>
  <c r="AV332" i="53"/>
  <c r="AU332" i="53"/>
  <c r="AT332" i="53"/>
  <c r="AS332" i="53"/>
  <c r="AR332" i="53"/>
  <c r="AQ332" i="53"/>
  <c r="AP332" i="53"/>
  <c r="AO332" i="53"/>
  <c r="AN332" i="53"/>
  <c r="AM332" i="53"/>
  <c r="AL332" i="53"/>
  <c r="AK332" i="53"/>
  <c r="AJ332" i="53"/>
  <c r="AI332" i="53"/>
  <c r="AH332" i="53"/>
  <c r="AG332" i="53"/>
  <c r="AF332" i="53"/>
  <c r="AE332" i="53"/>
  <c r="AD332" i="53"/>
  <c r="AC332" i="53"/>
  <c r="AB332" i="53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N332" i="53"/>
  <c r="M332" i="53"/>
  <c r="O332" i="53"/>
  <c r="L332" i="53"/>
  <c r="K332" i="53"/>
  <c r="J332" i="53"/>
  <c r="H332" i="53"/>
  <c r="F332" i="53"/>
  <c r="E332" i="53"/>
  <c r="BI331" i="53"/>
  <c r="BH331" i="53"/>
  <c r="BG331" i="53"/>
  <c r="BF331" i="53"/>
  <c r="BE331" i="53"/>
  <c r="BD331" i="53"/>
  <c r="BC331" i="53"/>
  <c r="BB331" i="53"/>
  <c r="BA331" i="53"/>
  <c r="AZ331" i="53"/>
  <c r="AY331" i="53"/>
  <c r="AX331" i="53"/>
  <c r="AW331" i="53"/>
  <c r="AV331" i="53"/>
  <c r="AU331" i="53"/>
  <c r="AT331" i="53"/>
  <c r="AS331" i="53"/>
  <c r="AR331" i="53"/>
  <c r="AQ331" i="53"/>
  <c r="AP331" i="53"/>
  <c r="AO331" i="53"/>
  <c r="AN331" i="53"/>
  <c r="AM331" i="53"/>
  <c r="AL331" i="53"/>
  <c r="AK331" i="53"/>
  <c r="AJ331" i="53"/>
  <c r="AI331" i="53"/>
  <c r="AH331" i="53"/>
  <c r="AG331" i="53"/>
  <c r="AF331" i="53"/>
  <c r="AE331" i="53"/>
  <c r="AD331" i="53"/>
  <c r="AC331" i="53"/>
  <c r="AB331" i="53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N331" i="53"/>
  <c r="M331" i="53"/>
  <c r="O331" i="53"/>
  <c r="L331" i="53"/>
  <c r="K331" i="53"/>
  <c r="J331" i="53"/>
  <c r="E331" i="53"/>
  <c r="F331" i="53"/>
  <c r="BI330" i="53"/>
  <c r="BH330" i="53"/>
  <c r="BG330" i="53"/>
  <c r="BF330" i="53"/>
  <c r="BE330" i="53"/>
  <c r="BD330" i="53"/>
  <c r="BC330" i="53"/>
  <c r="BB330" i="53"/>
  <c r="BA330" i="53"/>
  <c r="AZ330" i="53"/>
  <c r="AY330" i="53"/>
  <c r="AX330" i="53"/>
  <c r="AW330" i="53"/>
  <c r="AV330" i="53"/>
  <c r="AU330" i="53"/>
  <c r="AT330" i="53"/>
  <c r="AS330" i="53"/>
  <c r="AR330" i="53"/>
  <c r="AQ330" i="53"/>
  <c r="AP330" i="53"/>
  <c r="AO330" i="53"/>
  <c r="AN330" i="53"/>
  <c r="AM330" i="53"/>
  <c r="AL330" i="53"/>
  <c r="AK330" i="53"/>
  <c r="AJ330" i="53"/>
  <c r="AI330" i="53"/>
  <c r="AH330" i="53"/>
  <c r="AG330" i="53"/>
  <c r="AF330" i="53"/>
  <c r="AE330" i="53"/>
  <c r="AD330" i="53"/>
  <c r="AC330" i="53"/>
  <c r="AB330" i="53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N330" i="53"/>
  <c r="M330" i="53"/>
  <c r="L330" i="53"/>
  <c r="K330" i="53"/>
  <c r="J330" i="53"/>
  <c r="BI329" i="53"/>
  <c r="BH329" i="53"/>
  <c r="BG329" i="53"/>
  <c r="BF329" i="53"/>
  <c r="BE329" i="53"/>
  <c r="BD329" i="53"/>
  <c r="BC329" i="53"/>
  <c r="BB329" i="53"/>
  <c r="BA329" i="53"/>
  <c r="AZ329" i="53"/>
  <c r="AY329" i="53"/>
  <c r="AX329" i="53"/>
  <c r="AW329" i="53"/>
  <c r="AV329" i="53"/>
  <c r="AU329" i="53"/>
  <c r="AT329" i="53"/>
  <c r="AS329" i="53"/>
  <c r="AR329" i="53"/>
  <c r="AQ329" i="53"/>
  <c r="AP329" i="53"/>
  <c r="AO329" i="53"/>
  <c r="AN329" i="53"/>
  <c r="AM329" i="53"/>
  <c r="AL329" i="53"/>
  <c r="AK329" i="53"/>
  <c r="AJ329" i="53"/>
  <c r="AI329" i="53"/>
  <c r="AH329" i="53"/>
  <c r="AG329" i="53"/>
  <c r="AF329" i="53"/>
  <c r="AE329" i="53"/>
  <c r="AD329" i="53"/>
  <c r="AC329" i="53"/>
  <c r="AB329" i="53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N329" i="53"/>
  <c r="M329" i="53"/>
  <c r="L329" i="53"/>
  <c r="K329" i="53"/>
  <c r="J329" i="53"/>
  <c r="I329" i="53"/>
  <c r="BI328" i="53"/>
  <c r="BH328" i="53"/>
  <c r="BG328" i="53"/>
  <c r="BF328" i="53"/>
  <c r="BE328" i="53"/>
  <c r="BD328" i="53"/>
  <c r="BC328" i="53"/>
  <c r="BB328" i="53"/>
  <c r="BA328" i="53"/>
  <c r="AZ328" i="53"/>
  <c r="AY328" i="53"/>
  <c r="AX328" i="53"/>
  <c r="AW328" i="53"/>
  <c r="AV328" i="53"/>
  <c r="AU328" i="53"/>
  <c r="AT328" i="53"/>
  <c r="AS328" i="53"/>
  <c r="AR328" i="53"/>
  <c r="AQ328" i="53"/>
  <c r="AP328" i="53"/>
  <c r="AO328" i="53"/>
  <c r="AN328" i="53"/>
  <c r="AM328" i="53"/>
  <c r="AL328" i="53"/>
  <c r="AK328" i="53"/>
  <c r="AJ328" i="53"/>
  <c r="AI328" i="53"/>
  <c r="AH328" i="53"/>
  <c r="AG328" i="53"/>
  <c r="AF328" i="53"/>
  <c r="AE328" i="53"/>
  <c r="AD328" i="53"/>
  <c r="AC328" i="53"/>
  <c r="AB328" i="53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N328" i="53"/>
  <c r="M328" i="53"/>
  <c r="L328" i="53"/>
  <c r="J328" i="53"/>
  <c r="F328" i="53"/>
  <c r="K328" i="53"/>
  <c r="H328" i="53"/>
  <c r="BI327" i="53"/>
  <c r="BH327" i="53"/>
  <c r="BG327" i="53"/>
  <c r="BF327" i="53"/>
  <c r="BE327" i="53"/>
  <c r="BD327" i="53"/>
  <c r="BC327" i="53"/>
  <c r="BB327" i="53"/>
  <c r="BA327" i="53"/>
  <c r="AZ327" i="53"/>
  <c r="AY327" i="53"/>
  <c r="AX327" i="53"/>
  <c r="AW327" i="53"/>
  <c r="AV327" i="53"/>
  <c r="AU327" i="53"/>
  <c r="AT327" i="53"/>
  <c r="AS327" i="53"/>
  <c r="AR327" i="53"/>
  <c r="AQ327" i="53"/>
  <c r="AP327" i="53"/>
  <c r="AO327" i="53"/>
  <c r="AN327" i="53"/>
  <c r="AM327" i="53"/>
  <c r="AL327" i="53"/>
  <c r="AK327" i="53"/>
  <c r="AJ327" i="53"/>
  <c r="AI327" i="53"/>
  <c r="AH327" i="53"/>
  <c r="AG327" i="53"/>
  <c r="AF327" i="53"/>
  <c r="AE327" i="53"/>
  <c r="AD327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N327" i="53"/>
  <c r="M327" i="53"/>
  <c r="L327" i="53"/>
  <c r="K327" i="53"/>
  <c r="J327" i="53"/>
  <c r="I327" i="53"/>
  <c r="BI326" i="53"/>
  <c r="BH326" i="53"/>
  <c r="BG326" i="53"/>
  <c r="BF326" i="53"/>
  <c r="BE326" i="53"/>
  <c r="BD326" i="53"/>
  <c r="BC326" i="53"/>
  <c r="BB326" i="53"/>
  <c r="BA326" i="53"/>
  <c r="AZ326" i="53"/>
  <c r="AY326" i="53"/>
  <c r="AX326" i="53"/>
  <c r="AW326" i="53"/>
  <c r="AV326" i="53"/>
  <c r="AU326" i="53"/>
  <c r="AT326" i="53"/>
  <c r="AS326" i="53"/>
  <c r="AR326" i="53"/>
  <c r="AQ326" i="53"/>
  <c r="AP326" i="53"/>
  <c r="AO326" i="53"/>
  <c r="AN326" i="53"/>
  <c r="AM326" i="53"/>
  <c r="AL326" i="53"/>
  <c r="AK326" i="53"/>
  <c r="AJ326" i="53"/>
  <c r="AI326" i="53"/>
  <c r="AH326" i="53"/>
  <c r="AG326" i="53"/>
  <c r="AF326" i="53"/>
  <c r="AE326" i="53"/>
  <c r="AD326" i="53"/>
  <c r="AC326" i="53"/>
  <c r="AB326" i="53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N326" i="53"/>
  <c r="M326" i="53"/>
  <c r="L326" i="53"/>
  <c r="K326" i="53"/>
  <c r="J326" i="53"/>
  <c r="I326" i="53"/>
  <c r="F326" i="53"/>
  <c r="BI325" i="53"/>
  <c r="BH325" i="53"/>
  <c r="BG325" i="53"/>
  <c r="BF325" i="53"/>
  <c r="BE325" i="53"/>
  <c r="BD325" i="53"/>
  <c r="BC325" i="53"/>
  <c r="BB325" i="53"/>
  <c r="BA325" i="53"/>
  <c r="AZ325" i="53"/>
  <c r="AY325" i="53"/>
  <c r="AX325" i="53"/>
  <c r="AW325" i="53"/>
  <c r="AV325" i="53"/>
  <c r="AU325" i="53"/>
  <c r="AT325" i="53"/>
  <c r="AS325" i="53"/>
  <c r="AR325" i="53"/>
  <c r="AQ325" i="53"/>
  <c r="AP325" i="53"/>
  <c r="AO325" i="53"/>
  <c r="AN325" i="53"/>
  <c r="AM325" i="53"/>
  <c r="AL325" i="53"/>
  <c r="AK325" i="53"/>
  <c r="AJ325" i="53"/>
  <c r="AI325" i="53"/>
  <c r="AH325" i="53"/>
  <c r="AG325" i="53"/>
  <c r="AF325" i="53"/>
  <c r="AE325" i="53"/>
  <c r="AD325" i="53"/>
  <c r="AC325" i="53"/>
  <c r="AB325" i="53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N325" i="53"/>
  <c r="M325" i="53"/>
  <c r="L325" i="53"/>
  <c r="K325" i="53"/>
  <c r="J325" i="53"/>
  <c r="I325" i="53"/>
  <c r="BI324" i="53"/>
  <c r="BH324" i="53"/>
  <c r="BG324" i="53"/>
  <c r="BF324" i="53"/>
  <c r="BE324" i="53"/>
  <c r="BD324" i="53"/>
  <c r="BC324" i="53"/>
  <c r="BB324" i="53"/>
  <c r="BA324" i="53"/>
  <c r="AZ324" i="53"/>
  <c r="AY324" i="53"/>
  <c r="AX324" i="53"/>
  <c r="AW324" i="53"/>
  <c r="AV324" i="53"/>
  <c r="AU324" i="53"/>
  <c r="AT324" i="53"/>
  <c r="AS324" i="53"/>
  <c r="AR324" i="53"/>
  <c r="AQ324" i="53"/>
  <c r="AP324" i="53"/>
  <c r="AO324" i="53"/>
  <c r="AN324" i="53"/>
  <c r="AM324" i="53"/>
  <c r="AL324" i="53"/>
  <c r="AK324" i="53"/>
  <c r="AJ324" i="53"/>
  <c r="AI324" i="53"/>
  <c r="AH324" i="53"/>
  <c r="AG324" i="53"/>
  <c r="AF324" i="53"/>
  <c r="AE324" i="53"/>
  <c r="AD324" i="53"/>
  <c r="AC324" i="53"/>
  <c r="AB324" i="53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N324" i="53"/>
  <c r="M324" i="53"/>
  <c r="O324" i="53"/>
  <c r="L324" i="53"/>
  <c r="K324" i="53"/>
  <c r="J324" i="53"/>
  <c r="I324" i="53"/>
  <c r="H324" i="53"/>
  <c r="G324" i="53"/>
  <c r="F324" i="53"/>
  <c r="E324" i="53"/>
  <c r="BI323" i="53"/>
  <c r="BH323" i="53"/>
  <c r="BG323" i="53"/>
  <c r="BF323" i="53"/>
  <c r="BE323" i="53"/>
  <c r="BD323" i="53"/>
  <c r="BC323" i="53"/>
  <c r="BB323" i="53"/>
  <c r="BA323" i="53"/>
  <c r="AZ323" i="53"/>
  <c r="AY323" i="53"/>
  <c r="AX323" i="53"/>
  <c r="AW323" i="53"/>
  <c r="AV323" i="53"/>
  <c r="AU323" i="53"/>
  <c r="AT323" i="53"/>
  <c r="AS323" i="53"/>
  <c r="AR323" i="53"/>
  <c r="AQ323" i="53"/>
  <c r="AP323" i="53"/>
  <c r="AO323" i="53"/>
  <c r="AN323" i="53"/>
  <c r="AM323" i="53"/>
  <c r="AL323" i="53"/>
  <c r="AK323" i="53"/>
  <c r="AJ323" i="53"/>
  <c r="AI323" i="53"/>
  <c r="AH323" i="53"/>
  <c r="AG323" i="53"/>
  <c r="AF323" i="53"/>
  <c r="AE323" i="53"/>
  <c r="AD323" i="53"/>
  <c r="AC323" i="53"/>
  <c r="AB323" i="53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N323" i="53"/>
  <c r="M323" i="53"/>
  <c r="L323" i="53"/>
  <c r="K323" i="53"/>
  <c r="J323" i="53"/>
  <c r="I323" i="53"/>
  <c r="F323" i="53"/>
  <c r="BI322" i="53"/>
  <c r="BH322" i="53"/>
  <c r="BG322" i="53"/>
  <c r="BF322" i="53"/>
  <c r="BE322" i="53"/>
  <c r="BD322" i="53"/>
  <c r="BC322" i="53"/>
  <c r="BB322" i="53"/>
  <c r="BA322" i="53"/>
  <c r="AZ322" i="53"/>
  <c r="AY322" i="53"/>
  <c r="AX322" i="53"/>
  <c r="AW322" i="53"/>
  <c r="AV322" i="53"/>
  <c r="AU322" i="53"/>
  <c r="AT322" i="53"/>
  <c r="AS322" i="53"/>
  <c r="AR322" i="53"/>
  <c r="AQ322" i="53"/>
  <c r="AP322" i="53"/>
  <c r="AO322" i="53"/>
  <c r="AN322" i="53"/>
  <c r="AM322" i="53"/>
  <c r="AL322" i="53"/>
  <c r="AK322" i="53"/>
  <c r="AJ322" i="53"/>
  <c r="AI322" i="53"/>
  <c r="AH322" i="53"/>
  <c r="AG322" i="53"/>
  <c r="AF322" i="53"/>
  <c r="AE322" i="53"/>
  <c r="AD322" i="53"/>
  <c r="AC322" i="53"/>
  <c r="AB322" i="53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N322" i="53"/>
  <c r="M322" i="53"/>
  <c r="O322" i="53"/>
  <c r="L322" i="53"/>
  <c r="K322" i="53"/>
  <c r="J322" i="53"/>
  <c r="I322" i="53"/>
  <c r="H322" i="53"/>
  <c r="F322" i="53"/>
  <c r="E322" i="53"/>
  <c r="BI321" i="53"/>
  <c r="BH321" i="53"/>
  <c r="BG321" i="53"/>
  <c r="BF321" i="53"/>
  <c r="BE321" i="53"/>
  <c r="BD321" i="53"/>
  <c r="BC321" i="53"/>
  <c r="BB321" i="53"/>
  <c r="BA321" i="53"/>
  <c r="AZ321" i="53"/>
  <c r="AY321" i="53"/>
  <c r="AX321" i="53"/>
  <c r="AW321" i="53"/>
  <c r="AV321" i="53"/>
  <c r="AU321" i="53"/>
  <c r="AT321" i="53"/>
  <c r="AS321" i="53"/>
  <c r="AR321" i="53"/>
  <c r="AQ321" i="53"/>
  <c r="AP321" i="53"/>
  <c r="AO321" i="53"/>
  <c r="AN321" i="53"/>
  <c r="AM321" i="53"/>
  <c r="AL321" i="53"/>
  <c r="AK321" i="53"/>
  <c r="AJ321" i="53"/>
  <c r="AI321" i="53"/>
  <c r="AH321" i="53"/>
  <c r="AG321" i="53"/>
  <c r="AF321" i="53"/>
  <c r="AE321" i="53"/>
  <c r="AD321" i="53"/>
  <c r="AC321" i="53"/>
  <c r="AB321" i="53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N321" i="53"/>
  <c r="M321" i="53"/>
  <c r="O321" i="53"/>
  <c r="L321" i="53"/>
  <c r="K321" i="53"/>
  <c r="J321" i="53"/>
  <c r="I321" i="53"/>
  <c r="H321" i="53"/>
  <c r="G321" i="53"/>
  <c r="F321" i="53"/>
  <c r="E321" i="53"/>
  <c r="BI320" i="53"/>
  <c r="BH320" i="53"/>
  <c r="BG320" i="53"/>
  <c r="BF320" i="53"/>
  <c r="BE320" i="53"/>
  <c r="BD320" i="53"/>
  <c r="BC320" i="53"/>
  <c r="BB320" i="53"/>
  <c r="BA320" i="53"/>
  <c r="AZ320" i="53"/>
  <c r="AY320" i="53"/>
  <c r="AX320" i="53"/>
  <c r="AW320" i="53"/>
  <c r="AV320" i="53"/>
  <c r="AU320" i="53"/>
  <c r="AT320" i="53"/>
  <c r="AS320" i="53"/>
  <c r="AR320" i="53"/>
  <c r="AQ320" i="53"/>
  <c r="AP320" i="53"/>
  <c r="AO320" i="53"/>
  <c r="AN320" i="53"/>
  <c r="AM320" i="53"/>
  <c r="AL320" i="53"/>
  <c r="AK320" i="53"/>
  <c r="AJ320" i="53"/>
  <c r="AI320" i="53"/>
  <c r="AH320" i="53"/>
  <c r="AG320" i="53"/>
  <c r="AF320" i="53"/>
  <c r="AE320" i="53"/>
  <c r="AD320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N320" i="53"/>
  <c r="M320" i="53"/>
  <c r="O320" i="53"/>
  <c r="L320" i="53"/>
  <c r="K320" i="53"/>
  <c r="J320" i="53"/>
  <c r="I320" i="53"/>
  <c r="G320" i="53"/>
  <c r="F320" i="53"/>
  <c r="E320" i="53"/>
  <c r="BI319" i="53"/>
  <c r="BH319" i="53"/>
  <c r="BG319" i="53"/>
  <c r="BF319" i="53"/>
  <c r="BE319" i="53"/>
  <c r="BD319" i="53"/>
  <c r="BC319" i="53"/>
  <c r="BB319" i="53"/>
  <c r="BA319" i="53"/>
  <c r="AZ319" i="53"/>
  <c r="AY319" i="53"/>
  <c r="AX319" i="53"/>
  <c r="AW319" i="53"/>
  <c r="AV319" i="53"/>
  <c r="AU319" i="53"/>
  <c r="AT319" i="53"/>
  <c r="AS319" i="53"/>
  <c r="AR319" i="53"/>
  <c r="AQ319" i="53"/>
  <c r="AP319" i="53"/>
  <c r="AO319" i="53"/>
  <c r="AN319" i="53"/>
  <c r="AM319" i="53"/>
  <c r="AL319" i="53"/>
  <c r="AK319" i="53"/>
  <c r="AJ319" i="53"/>
  <c r="AI319" i="53"/>
  <c r="AH319" i="53"/>
  <c r="AG319" i="53"/>
  <c r="AF319" i="53"/>
  <c r="AE319" i="53"/>
  <c r="AD319" i="53"/>
  <c r="AC319" i="53"/>
  <c r="AB319" i="53"/>
  <c r="AA319" i="53"/>
  <c r="Z319" i="53"/>
  <c r="Z345" i="53"/>
  <c r="Y319" i="53"/>
  <c r="X319" i="53"/>
  <c r="X345" i="53"/>
  <c r="W319" i="53"/>
  <c r="V319" i="53"/>
  <c r="U319" i="53"/>
  <c r="T319" i="53"/>
  <c r="T345" i="53"/>
  <c r="S319" i="53"/>
  <c r="R319" i="53"/>
  <c r="R345" i="53"/>
  <c r="Q319" i="53"/>
  <c r="P319" i="53"/>
  <c r="P345" i="53"/>
  <c r="N319" i="53"/>
  <c r="N345" i="53"/>
  <c r="M319" i="53"/>
  <c r="L319" i="53"/>
  <c r="L345" i="53"/>
  <c r="K319" i="53"/>
  <c r="K345" i="53"/>
  <c r="J319" i="53"/>
  <c r="J345" i="53"/>
  <c r="H319" i="53"/>
  <c r="F319" i="53"/>
  <c r="D314" i="53"/>
  <c r="B314" i="53"/>
  <c r="D316" i="53"/>
  <c r="D313" i="53"/>
  <c r="B313" i="53"/>
  <c r="D315" i="53"/>
  <c r="BI311" i="53"/>
  <c r="BH311" i="53"/>
  <c r="BG311" i="53"/>
  <c r="BF311" i="53"/>
  <c r="BE311" i="53"/>
  <c r="BD311" i="53"/>
  <c r="BC311" i="53"/>
  <c r="BB311" i="53"/>
  <c r="BA311" i="53"/>
  <c r="AZ311" i="53"/>
  <c r="AY311" i="53"/>
  <c r="AX311" i="53"/>
  <c r="AW311" i="53"/>
  <c r="AV311" i="53"/>
  <c r="AU311" i="53"/>
  <c r="AT311" i="53"/>
  <c r="AS311" i="53"/>
  <c r="AR311" i="53"/>
  <c r="AQ311" i="53"/>
  <c r="AP311" i="53"/>
  <c r="AO311" i="53"/>
  <c r="AN311" i="53"/>
  <c r="AM311" i="53"/>
  <c r="AL311" i="53"/>
  <c r="AK311" i="53"/>
  <c r="AJ311" i="53"/>
  <c r="AI311" i="53"/>
  <c r="AH311" i="53"/>
  <c r="AG311" i="53"/>
  <c r="AF311" i="53"/>
  <c r="AE311" i="53"/>
  <c r="AD311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N311" i="53"/>
  <c r="M311" i="53"/>
  <c r="O311" i="53"/>
  <c r="L311" i="53"/>
  <c r="K311" i="53"/>
  <c r="J311" i="53"/>
  <c r="I311" i="53"/>
  <c r="H311" i="53"/>
  <c r="G311" i="53"/>
  <c r="F311" i="53"/>
  <c r="E311" i="53"/>
  <c r="B311" i="53"/>
  <c r="BI310" i="53"/>
  <c r="BH310" i="53"/>
  <c r="BG310" i="53"/>
  <c r="BF310" i="53"/>
  <c r="BE310" i="53"/>
  <c r="BD310" i="53"/>
  <c r="BC310" i="53"/>
  <c r="BB310" i="53"/>
  <c r="BA310" i="53"/>
  <c r="AZ310" i="53"/>
  <c r="AY310" i="53"/>
  <c r="AX310" i="53"/>
  <c r="AW310" i="53"/>
  <c r="AV310" i="53"/>
  <c r="AU310" i="53"/>
  <c r="AT310" i="53"/>
  <c r="AS310" i="53"/>
  <c r="AR310" i="53"/>
  <c r="AQ310" i="53"/>
  <c r="AP310" i="53"/>
  <c r="AO310" i="53"/>
  <c r="AN310" i="53"/>
  <c r="AM310" i="53"/>
  <c r="AL310" i="53"/>
  <c r="AK310" i="53"/>
  <c r="AJ310" i="53"/>
  <c r="AI310" i="53"/>
  <c r="AH310" i="53"/>
  <c r="AG310" i="53"/>
  <c r="AF310" i="53"/>
  <c r="AE310" i="53"/>
  <c r="AD310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N310" i="53"/>
  <c r="M310" i="53"/>
  <c r="L310" i="53"/>
  <c r="K310" i="53"/>
  <c r="J310" i="53"/>
  <c r="I310" i="53"/>
  <c r="B310" i="53"/>
  <c r="BI309" i="53"/>
  <c r="BH309" i="53"/>
  <c r="BG309" i="53"/>
  <c r="BF309" i="53"/>
  <c r="BE309" i="53"/>
  <c r="BD309" i="53"/>
  <c r="BC309" i="53"/>
  <c r="BB309" i="53"/>
  <c r="BA309" i="53"/>
  <c r="AZ309" i="53"/>
  <c r="AY309" i="53"/>
  <c r="AX309" i="53"/>
  <c r="AW309" i="53"/>
  <c r="AV309" i="53"/>
  <c r="AU309" i="53"/>
  <c r="AT309" i="53"/>
  <c r="AS309" i="53"/>
  <c r="AR309" i="53"/>
  <c r="AQ309" i="53"/>
  <c r="AP309" i="53"/>
  <c r="AO309" i="53"/>
  <c r="AN309" i="53"/>
  <c r="AM309" i="53"/>
  <c r="AL309" i="53"/>
  <c r="AK309" i="53"/>
  <c r="AJ309" i="53"/>
  <c r="AI309" i="53"/>
  <c r="AH309" i="53"/>
  <c r="AG309" i="53"/>
  <c r="AF309" i="53"/>
  <c r="AE309" i="53"/>
  <c r="AD309" i="53"/>
  <c r="AC309" i="53"/>
  <c r="AB309" i="53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N309" i="53"/>
  <c r="M309" i="53"/>
  <c r="L309" i="53"/>
  <c r="K309" i="53"/>
  <c r="J309" i="53"/>
  <c r="E309" i="53"/>
  <c r="B309" i="53"/>
  <c r="BI308" i="53"/>
  <c r="BH308" i="53"/>
  <c r="BG308" i="53"/>
  <c r="BF308" i="53"/>
  <c r="BE308" i="53"/>
  <c r="BD308" i="53"/>
  <c r="BC308" i="53"/>
  <c r="BB308" i="53"/>
  <c r="BA308" i="53"/>
  <c r="AZ308" i="53"/>
  <c r="AY308" i="53"/>
  <c r="AX308" i="53"/>
  <c r="AW308" i="53"/>
  <c r="AV308" i="53"/>
  <c r="AU308" i="53"/>
  <c r="AT308" i="53"/>
  <c r="AS308" i="53"/>
  <c r="AR308" i="53"/>
  <c r="AQ308" i="53"/>
  <c r="AP308" i="53"/>
  <c r="AO308" i="53"/>
  <c r="AN308" i="53"/>
  <c r="AM308" i="53"/>
  <c r="AL308" i="53"/>
  <c r="AK308" i="53"/>
  <c r="AJ308" i="53"/>
  <c r="AI308" i="53"/>
  <c r="AH308" i="53"/>
  <c r="AG308" i="53"/>
  <c r="AF308" i="53"/>
  <c r="AE308" i="53"/>
  <c r="AD308" i="53"/>
  <c r="AC308" i="53"/>
  <c r="AB308" i="53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N308" i="53"/>
  <c r="M308" i="53"/>
  <c r="L308" i="53"/>
  <c r="K308" i="53"/>
  <c r="J308" i="53"/>
  <c r="B308" i="53"/>
  <c r="BI307" i="53"/>
  <c r="BH307" i="53"/>
  <c r="BG307" i="53"/>
  <c r="BF307" i="53"/>
  <c r="BE307" i="53"/>
  <c r="BD307" i="53"/>
  <c r="BC307" i="53"/>
  <c r="BB307" i="53"/>
  <c r="BA307" i="53"/>
  <c r="AZ307" i="53"/>
  <c r="AY307" i="53"/>
  <c r="AX307" i="53"/>
  <c r="AW307" i="53"/>
  <c r="AV307" i="53"/>
  <c r="AU307" i="53"/>
  <c r="AT307" i="53"/>
  <c r="AS307" i="53"/>
  <c r="AR307" i="53"/>
  <c r="AQ307" i="53"/>
  <c r="AP307" i="53"/>
  <c r="AO307" i="53"/>
  <c r="AN307" i="53"/>
  <c r="AM307" i="53"/>
  <c r="AL307" i="53"/>
  <c r="AK307" i="53"/>
  <c r="AJ307" i="53"/>
  <c r="AI307" i="53"/>
  <c r="AH307" i="53"/>
  <c r="AG307" i="53"/>
  <c r="AF307" i="53"/>
  <c r="AE307" i="53"/>
  <c r="AD307" i="53"/>
  <c r="AC307" i="53"/>
  <c r="AB307" i="53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N307" i="53"/>
  <c r="M307" i="53"/>
  <c r="L307" i="53"/>
  <c r="K307" i="53"/>
  <c r="J307" i="53"/>
  <c r="E307" i="53"/>
  <c r="H307" i="53"/>
  <c r="F307" i="53"/>
  <c r="B307" i="53"/>
  <c r="BI306" i="53"/>
  <c r="BH306" i="53"/>
  <c r="BG306" i="53"/>
  <c r="BF306" i="53"/>
  <c r="BE306" i="53"/>
  <c r="BD306" i="53"/>
  <c r="BC306" i="53"/>
  <c r="BB306" i="53"/>
  <c r="BA306" i="53"/>
  <c r="AZ306" i="53"/>
  <c r="AY306" i="53"/>
  <c r="AX306" i="53"/>
  <c r="AW306" i="53"/>
  <c r="AV306" i="53"/>
  <c r="AU306" i="53"/>
  <c r="AT306" i="53"/>
  <c r="AS306" i="53"/>
  <c r="AR306" i="53"/>
  <c r="AQ306" i="53"/>
  <c r="AP306" i="53"/>
  <c r="AO306" i="53"/>
  <c r="AN306" i="53"/>
  <c r="AM306" i="53"/>
  <c r="AL306" i="53"/>
  <c r="AK306" i="53"/>
  <c r="AJ306" i="53"/>
  <c r="AI306" i="53"/>
  <c r="AH306" i="53"/>
  <c r="AG306" i="53"/>
  <c r="AF306" i="53"/>
  <c r="AE306" i="53"/>
  <c r="AD306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N306" i="53"/>
  <c r="M306" i="53"/>
  <c r="L306" i="53"/>
  <c r="K306" i="53"/>
  <c r="J306" i="53"/>
  <c r="I306" i="53"/>
  <c r="B306" i="53"/>
  <c r="BI305" i="53"/>
  <c r="BH305" i="53"/>
  <c r="BG305" i="53"/>
  <c r="BF305" i="53"/>
  <c r="BE305" i="53"/>
  <c r="BD305" i="53"/>
  <c r="BC305" i="53"/>
  <c r="BB305" i="53"/>
  <c r="BA305" i="53"/>
  <c r="AZ305" i="53"/>
  <c r="AY305" i="53"/>
  <c r="AX305" i="53"/>
  <c r="AW305" i="53"/>
  <c r="AV305" i="53"/>
  <c r="AU305" i="53"/>
  <c r="AT305" i="53"/>
  <c r="AS305" i="53"/>
  <c r="AR305" i="53"/>
  <c r="AQ305" i="53"/>
  <c r="AP305" i="53"/>
  <c r="AO305" i="53"/>
  <c r="AN305" i="53"/>
  <c r="AM305" i="53"/>
  <c r="AL305" i="53"/>
  <c r="AK305" i="53"/>
  <c r="AJ305" i="53"/>
  <c r="AI305" i="53"/>
  <c r="AH305" i="53"/>
  <c r="AG305" i="53"/>
  <c r="AF305" i="53"/>
  <c r="AE305" i="53"/>
  <c r="AD305" i="53"/>
  <c r="AC305" i="53"/>
  <c r="AB305" i="53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N305" i="53"/>
  <c r="M305" i="53"/>
  <c r="L305" i="53"/>
  <c r="K305" i="53"/>
  <c r="J305" i="53"/>
  <c r="E305" i="53"/>
  <c r="B305" i="53"/>
  <c r="BI304" i="53"/>
  <c r="BH304" i="53"/>
  <c r="BG304" i="53"/>
  <c r="BF304" i="53"/>
  <c r="BE304" i="53"/>
  <c r="BD304" i="53"/>
  <c r="BC304" i="53"/>
  <c r="BB304" i="53"/>
  <c r="BA304" i="53"/>
  <c r="AZ304" i="53"/>
  <c r="AY304" i="53"/>
  <c r="AX304" i="53"/>
  <c r="AW304" i="53"/>
  <c r="AV304" i="53"/>
  <c r="AU304" i="53"/>
  <c r="AT304" i="53"/>
  <c r="AS304" i="53"/>
  <c r="AR304" i="53"/>
  <c r="AQ304" i="53"/>
  <c r="AP304" i="53"/>
  <c r="AO304" i="53"/>
  <c r="AN304" i="53"/>
  <c r="AM304" i="53"/>
  <c r="AL304" i="53"/>
  <c r="AK304" i="53"/>
  <c r="AJ304" i="53"/>
  <c r="AI304" i="53"/>
  <c r="AH304" i="53"/>
  <c r="AG304" i="53"/>
  <c r="AF304" i="53"/>
  <c r="AE304" i="53"/>
  <c r="AD304" i="53"/>
  <c r="AC304" i="53"/>
  <c r="AB304" i="53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N304" i="53"/>
  <c r="M304" i="53"/>
  <c r="L304" i="53"/>
  <c r="K304" i="53"/>
  <c r="J304" i="53"/>
  <c r="I304" i="53"/>
  <c r="B304" i="53"/>
  <c r="BI303" i="53"/>
  <c r="BH303" i="53"/>
  <c r="BG303" i="53"/>
  <c r="BF303" i="53"/>
  <c r="BE303" i="53"/>
  <c r="BD303" i="53"/>
  <c r="BC303" i="53"/>
  <c r="BB303" i="53"/>
  <c r="BA303" i="53"/>
  <c r="AZ303" i="53"/>
  <c r="AY303" i="53"/>
  <c r="AX303" i="53"/>
  <c r="AW303" i="53"/>
  <c r="AV303" i="53"/>
  <c r="AU303" i="53"/>
  <c r="AT303" i="53"/>
  <c r="AS303" i="53"/>
  <c r="AR303" i="53"/>
  <c r="AQ303" i="53"/>
  <c r="AP303" i="53"/>
  <c r="AO303" i="53"/>
  <c r="AN303" i="53"/>
  <c r="AM303" i="53"/>
  <c r="AL303" i="53"/>
  <c r="AK303" i="53"/>
  <c r="AJ303" i="53"/>
  <c r="AI303" i="53"/>
  <c r="AH303" i="53"/>
  <c r="AG303" i="53"/>
  <c r="AF303" i="53"/>
  <c r="AE303" i="53"/>
  <c r="AD303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N303" i="53"/>
  <c r="M303" i="53"/>
  <c r="L303" i="53"/>
  <c r="K303" i="53"/>
  <c r="J303" i="53"/>
  <c r="H303" i="53"/>
  <c r="B303" i="53"/>
  <c r="BI302" i="53"/>
  <c r="BH302" i="53"/>
  <c r="BG302" i="53"/>
  <c r="BF302" i="53"/>
  <c r="BE302" i="53"/>
  <c r="BD302" i="53"/>
  <c r="BC302" i="53"/>
  <c r="BB302" i="53"/>
  <c r="BA302" i="53"/>
  <c r="AZ302" i="53"/>
  <c r="AY302" i="53"/>
  <c r="AX302" i="53"/>
  <c r="AW302" i="53"/>
  <c r="AV302" i="53"/>
  <c r="AU302" i="53"/>
  <c r="AT302" i="53"/>
  <c r="AS302" i="53"/>
  <c r="AR302" i="53"/>
  <c r="AQ302" i="53"/>
  <c r="AP302" i="53"/>
  <c r="AO302" i="53"/>
  <c r="AN302" i="53"/>
  <c r="AM302" i="53"/>
  <c r="AL302" i="53"/>
  <c r="AK302" i="53"/>
  <c r="AJ302" i="53"/>
  <c r="AI302" i="53"/>
  <c r="AH302" i="53"/>
  <c r="AG302" i="53"/>
  <c r="AF302" i="53"/>
  <c r="AE302" i="53"/>
  <c r="AD302" i="53"/>
  <c r="AC302" i="53"/>
  <c r="AB302" i="53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N302" i="53"/>
  <c r="M302" i="53"/>
  <c r="L302" i="53"/>
  <c r="K302" i="53"/>
  <c r="J302" i="53"/>
  <c r="H302" i="53"/>
  <c r="F302" i="53"/>
  <c r="E302" i="53"/>
  <c r="B302" i="53"/>
  <c r="BI301" i="53"/>
  <c r="BH301" i="53"/>
  <c r="BG301" i="53"/>
  <c r="BF301" i="53"/>
  <c r="BE301" i="53"/>
  <c r="BD301" i="53"/>
  <c r="BC301" i="53"/>
  <c r="BB301" i="53"/>
  <c r="BA301" i="53"/>
  <c r="AZ301" i="53"/>
  <c r="AY301" i="53"/>
  <c r="AX301" i="53"/>
  <c r="AW301" i="53"/>
  <c r="AV301" i="53"/>
  <c r="AU301" i="53"/>
  <c r="AT301" i="53"/>
  <c r="AS301" i="53"/>
  <c r="AR301" i="53"/>
  <c r="AQ301" i="53"/>
  <c r="AP301" i="53"/>
  <c r="AO301" i="53"/>
  <c r="AN301" i="53"/>
  <c r="AM301" i="53"/>
  <c r="AL301" i="53"/>
  <c r="AK301" i="53"/>
  <c r="AJ301" i="53"/>
  <c r="AI301" i="53"/>
  <c r="AH301" i="53"/>
  <c r="AG301" i="53"/>
  <c r="AF301" i="53"/>
  <c r="AE301" i="53"/>
  <c r="AD301" i="53"/>
  <c r="AC301" i="53"/>
  <c r="AB301" i="53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N301" i="53"/>
  <c r="M301" i="53"/>
  <c r="L301" i="53"/>
  <c r="K301" i="53"/>
  <c r="J301" i="53"/>
  <c r="I301" i="53"/>
  <c r="B301" i="53"/>
  <c r="BI300" i="53"/>
  <c r="BH300" i="53"/>
  <c r="BG300" i="53"/>
  <c r="BF300" i="53"/>
  <c r="BE300" i="53"/>
  <c r="BD300" i="53"/>
  <c r="BC300" i="53"/>
  <c r="BB300" i="53"/>
  <c r="BA300" i="53"/>
  <c r="AZ300" i="53"/>
  <c r="AY300" i="53"/>
  <c r="AX300" i="53"/>
  <c r="AW300" i="53"/>
  <c r="AV300" i="53"/>
  <c r="AU300" i="53"/>
  <c r="AT300" i="53"/>
  <c r="AS300" i="53"/>
  <c r="AR300" i="53"/>
  <c r="AQ300" i="53"/>
  <c r="AP300" i="53"/>
  <c r="AO300" i="53"/>
  <c r="AN300" i="53"/>
  <c r="AM300" i="53"/>
  <c r="AL300" i="53"/>
  <c r="AK300" i="53"/>
  <c r="AJ300" i="53"/>
  <c r="AI300" i="53"/>
  <c r="AH300" i="53"/>
  <c r="AG300" i="53"/>
  <c r="AF300" i="53"/>
  <c r="AE300" i="53"/>
  <c r="AD300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N300" i="53"/>
  <c r="M300" i="53"/>
  <c r="L300" i="53"/>
  <c r="K300" i="53"/>
  <c r="J300" i="53"/>
  <c r="H300" i="53"/>
  <c r="B300" i="53"/>
  <c r="BI299" i="53"/>
  <c r="BH299" i="53"/>
  <c r="BG299" i="53"/>
  <c r="BF299" i="53"/>
  <c r="BE299" i="53"/>
  <c r="BD299" i="53"/>
  <c r="BC299" i="53"/>
  <c r="BB299" i="53"/>
  <c r="BA299" i="53"/>
  <c r="AZ299" i="53"/>
  <c r="AY299" i="53"/>
  <c r="AX299" i="53"/>
  <c r="AW299" i="53"/>
  <c r="AV299" i="53"/>
  <c r="AU299" i="53"/>
  <c r="AT299" i="53"/>
  <c r="AS299" i="53"/>
  <c r="AR299" i="53"/>
  <c r="AQ299" i="53"/>
  <c r="AP299" i="53"/>
  <c r="AO299" i="53"/>
  <c r="AN299" i="53"/>
  <c r="AM299" i="53"/>
  <c r="AL299" i="53"/>
  <c r="AK299" i="53"/>
  <c r="AJ299" i="53"/>
  <c r="AI299" i="53"/>
  <c r="AH299" i="53"/>
  <c r="AG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N299" i="53"/>
  <c r="M299" i="53"/>
  <c r="L299" i="53"/>
  <c r="K299" i="53"/>
  <c r="J299" i="53"/>
  <c r="I299" i="53"/>
  <c r="B299" i="53"/>
  <c r="BI298" i="53"/>
  <c r="BH298" i="53"/>
  <c r="BG298" i="53"/>
  <c r="BF298" i="53"/>
  <c r="BE298" i="53"/>
  <c r="BD298" i="53"/>
  <c r="BC298" i="53"/>
  <c r="BB298" i="53"/>
  <c r="BA298" i="53"/>
  <c r="AZ298" i="53"/>
  <c r="AY298" i="53"/>
  <c r="AX298" i="53"/>
  <c r="AW298" i="53"/>
  <c r="AV298" i="53"/>
  <c r="AU298" i="53"/>
  <c r="AT298" i="53"/>
  <c r="AS298" i="53"/>
  <c r="AR298" i="53"/>
  <c r="AQ298" i="53"/>
  <c r="AP298" i="53"/>
  <c r="AO298" i="53"/>
  <c r="AN298" i="53"/>
  <c r="AM298" i="53"/>
  <c r="AL298" i="53"/>
  <c r="AK298" i="53"/>
  <c r="AJ298" i="53"/>
  <c r="AI298" i="53"/>
  <c r="AH298" i="53"/>
  <c r="AG298" i="53"/>
  <c r="AF298" i="53"/>
  <c r="AE298" i="53"/>
  <c r="AD298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N298" i="53"/>
  <c r="M298" i="53"/>
  <c r="L298" i="53"/>
  <c r="K298" i="53"/>
  <c r="J298" i="53"/>
  <c r="I298" i="53"/>
  <c r="B298" i="53"/>
  <c r="BI297" i="53"/>
  <c r="BH297" i="53"/>
  <c r="BG297" i="53"/>
  <c r="BF297" i="53"/>
  <c r="BE297" i="53"/>
  <c r="BD297" i="53"/>
  <c r="BC297" i="53"/>
  <c r="BB297" i="53"/>
  <c r="BA297" i="53"/>
  <c r="AZ297" i="53"/>
  <c r="AY297" i="53"/>
  <c r="AX297" i="53"/>
  <c r="AW297" i="53"/>
  <c r="AV297" i="53"/>
  <c r="AU297" i="53"/>
  <c r="AT297" i="53"/>
  <c r="AS297" i="53"/>
  <c r="AR297" i="53"/>
  <c r="AQ297" i="53"/>
  <c r="AP297" i="53"/>
  <c r="AO297" i="53"/>
  <c r="AN297" i="53"/>
  <c r="AM297" i="53"/>
  <c r="AL297" i="53"/>
  <c r="AK297" i="53"/>
  <c r="AJ297" i="53"/>
  <c r="AI297" i="53"/>
  <c r="AH297" i="53"/>
  <c r="AG297" i="53"/>
  <c r="AF297" i="53"/>
  <c r="AE297" i="53"/>
  <c r="AD297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N297" i="53"/>
  <c r="M297" i="53"/>
  <c r="L297" i="53"/>
  <c r="K297" i="53"/>
  <c r="J297" i="53"/>
  <c r="I297" i="53"/>
  <c r="B297" i="53"/>
  <c r="BI296" i="53"/>
  <c r="BH296" i="53"/>
  <c r="BG296" i="53"/>
  <c r="BF296" i="53"/>
  <c r="BE296" i="53"/>
  <c r="BD296" i="53"/>
  <c r="BC296" i="53"/>
  <c r="BB296" i="53"/>
  <c r="BA296" i="53"/>
  <c r="AZ296" i="53"/>
  <c r="AY296" i="53"/>
  <c r="AX296" i="53"/>
  <c r="AW296" i="53"/>
  <c r="AV296" i="53"/>
  <c r="AU296" i="53"/>
  <c r="AT296" i="53"/>
  <c r="AS296" i="53"/>
  <c r="AR296" i="53"/>
  <c r="AQ296" i="53"/>
  <c r="AP296" i="53"/>
  <c r="AO296" i="53"/>
  <c r="AN296" i="53"/>
  <c r="AM296" i="53"/>
  <c r="AL296" i="53"/>
  <c r="AK296" i="53"/>
  <c r="AJ296" i="53"/>
  <c r="AI296" i="53"/>
  <c r="AH296" i="53"/>
  <c r="AG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N296" i="53"/>
  <c r="M296" i="53"/>
  <c r="L296" i="53"/>
  <c r="K296" i="53"/>
  <c r="J296" i="53"/>
  <c r="H296" i="53"/>
  <c r="B296" i="53"/>
  <c r="BI295" i="53"/>
  <c r="BH295" i="53"/>
  <c r="BG295" i="53"/>
  <c r="BF295" i="53"/>
  <c r="BE295" i="53"/>
  <c r="BD295" i="53"/>
  <c r="BC295" i="53"/>
  <c r="BB295" i="53"/>
  <c r="BA295" i="53"/>
  <c r="AZ295" i="53"/>
  <c r="AY295" i="53"/>
  <c r="AX295" i="53"/>
  <c r="AW295" i="53"/>
  <c r="AV295" i="53"/>
  <c r="AU295" i="53"/>
  <c r="AT295" i="53"/>
  <c r="AS295" i="53"/>
  <c r="AR295" i="53"/>
  <c r="AQ295" i="53"/>
  <c r="AP295" i="53"/>
  <c r="AO295" i="53"/>
  <c r="AN295" i="53"/>
  <c r="AM295" i="53"/>
  <c r="AL295" i="53"/>
  <c r="AK295" i="53"/>
  <c r="AJ295" i="53"/>
  <c r="AI295" i="53"/>
  <c r="AH295" i="53"/>
  <c r="AG295" i="53"/>
  <c r="AF295" i="53"/>
  <c r="AE295" i="53"/>
  <c r="AD295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N295" i="53"/>
  <c r="M295" i="53"/>
  <c r="O295" i="53"/>
  <c r="L295" i="53"/>
  <c r="K295" i="53"/>
  <c r="J295" i="53"/>
  <c r="E295" i="53"/>
  <c r="CX290" i="53"/>
  <c r="H295" i="53"/>
  <c r="F295" i="53"/>
  <c r="B295" i="53"/>
  <c r="BI294" i="53"/>
  <c r="BH294" i="53"/>
  <c r="BG294" i="53"/>
  <c r="BF294" i="53"/>
  <c r="BE294" i="53"/>
  <c r="BD294" i="53"/>
  <c r="BC294" i="53"/>
  <c r="BB294" i="53"/>
  <c r="BA294" i="53"/>
  <c r="AZ294" i="53"/>
  <c r="AY294" i="53"/>
  <c r="AX294" i="53"/>
  <c r="AW294" i="53"/>
  <c r="AV294" i="53"/>
  <c r="AU294" i="53"/>
  <c r="AT294" i="53"/>
  <c r="AS294" i="53"/>
  <c r="AR294" i="53"/>
  <c r="AQ294" i="53"/>
  <c r="AP294" i="53"/>
  <c r="AO294" i="53"/>
  <c r="AN294" i="53"/>
  <c r="AM294" i="53"/>
  <c r="AL294" i="53"/>
  <c r="AK294" i="53"/>
  <c r="AJ294" i="53"/>
  <c r="AI294" i="53"/>
  <c r="AH294" i="53"/>
  <c r="AG294" i="53"/>
  <c r="AF294" i="53"/>
  <c r="AE294" i="53"/>
  <c r="AD294" i="53"/>
  <c r="AC294" i="53"/>
  <c r="AB294" i="53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N294" i="53"/>
  <c r="M294" i="53"/>
  <c r="O294" i="53"/>
  <c r="L294" i="53"/>
  <c r="K294" i="53"/>
  <c r="J294" i="53"/>
  <c r="H294" i="53"/>
  <c r="F294" i="53"/>
  <c r="B294" i="53"/>
  <c r="BI293" i="53"/>
  <c r="BI316" i="53"/>
  <c r="BH293" i="53"/>
  <c r="BH316" i="53"/>
  <c r="BG293" i="53"/>
  <c r="BG316" i="53"/>
  <c r="BF293" i="53"/>
  <c r="BF316" i="53"/>
  <c r="BE293" i="53"/>
  <c r="BE316" i="53"/>
  <c r="BD293" i="53"/>
  <c r="BD316" i="53"/>
  <c r="BC293" i="53"/>
  <c r="BC316" i="53"/>
  <c r="BB293" i="53"/>
  <c r="BB316" i="53"/>
  <c r="BA293" i="53"/>
  <c r="BA316" i="53"/>
  <c r="AZ293" i="53"/>
  <c r="AZ316" i="53"/>
  <c r="AY293" i="53"/>
  <c r="AY316" i="53"/>
  <c r="AX293" i="53"/>
  <c r="AX316" i="53"/>
  <c r="AW293" i="53"/>
  <c r="AW316" i="53"/>
  <c r="AV293" i="53"/>
  <c r="AV316" i="53"/>
  <c r="AU293" i="53"/>
  <c r="AU316" i="53"/>
  <c r="AT293" i="53"/>
  <c r="AT316" i="53"/>
  <c r="AS293" i="53"/>
  <c r="AS316" i="53"/>
  <c r="AR293" i="53"/>
  <c r="AR316" i="53"/>
  <c r="AQ293" i="53"/>
  <c r="AQ316" i="53"/>
  <c r="AP293" i="53"/>
  <c r="AP316" i="53"/>
  <c r="AO293" i="53"/>
  <c r="AO316" i="53"/>
  <c r="AN293" i="53"/>
  <c r="AN316" i="53"/>
  <c r="AM293" i="53"/>
  <c r="AM316" i="53"/>
  <c r="AL293" i="53"/>
  <c r="AL316" i="53"/>
  <c r="AK293" i="53"/>
  <c r="AK316" i="53"/>
  <c r="AJ293" i="53"/>
  <c r="AJ316" i="53"/>
  <c r="AI293" i="53"/>
  <c r="AI316" i="53"/>
  <c r="AH293" i="53"/>
  <c r="AH316" i="53"/>
  <c r="AG293" i="53"/>
  <c r="AG316" i="53"/>
  <c r="AF293" i="53"/>
  <c r="AF316" i="53"/>
  <c r="AE293" i="53"/>
  <c r="AE316" i="53"/>
  <c r="AD293" i="53"/>
  <c r="AD316" i="53"/>
  <c r="AC293" i="53"/>
  <c r="AC316" i="53"/>
  <c r="AB293" i="53"/>
  <c r="AB316" i="53"/>
  <c r="AA293" i="53"/>
  <c r="AA316" i="53"/>
  <c r="Z293" i="53"/>
  <c r="Z316" i="53"/>
  <c r="Y293" i="53"/>
  <c r="Y316" i="53"/>
  <c r="X293" i="53"/>
  <c r="X316" i="53"/>
  <c r="W293" i="53"/>
  <c r="W316" i="53"/>
  <c r="V293" i="53"/>
  <c r="V316" i="53"/>
  <c r="U293" i="53"/>
  <c r="U316" i="53"/>
  <c r="T293" i="53"/>
  <c r="T316" i="53"/>
  <c r="S293" i="53"/>
  <c r="S316" i="53"/>
  <c r="R293" i="53"/>
  <c r="R316" i="53"/>
  <c r="Q293" i="53"/>
  <c r="Q316" i="53"/>
  <c r="P293" i="53"/>
  <c r="P316" i="53"/>
  <c r="N293" i="53"/>
  <c r="N316" i="53"/>
  <c r="M293" i="53"/>
  <c r="M316" i="53"/>
  <c r="L293" i="53"/>
  <c r="L316" i="53"/>
  <c r="K293" i="53"/>
  <c r="K316" i="53"/>
  <c r="J293" i="53"/>
  <c r="F293" i="53"/>
  <c r="CO290" i="53"/>
  <c r="B293" i="53"/>
  <c r="EX292" i="53"/>
  <c r="EW292" i="53"/>
  <c r="EV292" i="53"/>
  <c r="EU292" i="53"/>
  <c r="ET292" i="53"/>
  <c r="ES292" i="53"/>
  <c r="ER292" i="53"/>
  <c r="EQ292" i="53"/>
  <c r="EP292" i="53"/>
  <c r="EO292" i="53"/>
  <c r="EN292" i="53"/>
  <c r="EM292" i="53"/>
  <c r="EL292" i="53"/>
  <c r="EK292" i="53"/>
  <c r="EJ292" i="53"/>
  <c r="EI292" i="53"/>
  <c r="EH292" i="53"/>
  <c r="EG292" i="53"/>
  <c r="EF292" i="53"/>
  <c r="EE292" i="53"/>
  <c r="ED292" i="53"/>
  <c r="EC292" i="53"/>
  <c r="EB292" i="53"/>
  <c r="EA292" i="53"/>
  <c r="DZ292" i="53"/>
  <c r="DY292" i="53"/>
  <c r="DX292" i="53"/>
  <c r="DW292" i="53"/>
  <c r="DV292" i="53"/>
  <c r="DU292" i="53"/>
  <c r="DT292" i="53"/>
  <c r="DS292" i="53"/>
  <c r="DR292" i="53"/>
  <c r="DQ292" i="53"/>
  <c r="DP292" i="53"/>
  <c r="DO292" i="53"/>
  <c r="DN292" i="53"/>
  <c r="DM292" i="53"/>
  <c r="DL292" i="53"/>
  <c r="DK292" i="53"/>
  <c r="DJ292" i="53"/>
  <c r="DI292" i="53"/>
  <c r="DH292" i="53"/>
  <c r="DG292" i="53"/>
  <c r="DF292" i="53"/>
  <c r="DE292" i="53"/>
  <c r="DD292" i="53"/>
  <c r="DC292" i="53"/>
  <c r="DB292" i="53"/>
  <c r="DA292" i="53"/>
  <c r="CZ292" i="53"/>
  <c r="CY292" i="53"/>
  <c r="CX292" i="53"/>
  <c r="CW292" i="53"/>
  <c r="CV292" i="53"/>
  <c r="CU292" i="53"/>
  <c r="CT292" i="53"/>
  <c r="CS292" i="53"/>
  <c r="CR292" i="53"/>
  <c r="CQ292" i="53"/>
  <c r="CP292" i="53"/>
  <c r="CO292" i="53"/>
  <c r="CN292" i="53"/>
  <c r="CL292" i="53"/>
  <c r="CK292" i="53"/>
  <c r="CJ292" i="53"/>
  <c r="CI292" i="53"/>
  <c r="CH292" i="53"/>
  <c r="CG292" i="53"/>
  <c r="BI292" i="53"/>
  <c r="BH292" i="53"/>
  <c r="BG292" i="53"/>
  <c r="BF292" i="53"/>
  <c r="BE292" i="53"/>
  <c r="BD292" i="53"/>
  <c r="BC292" i="53"/>
  <c r="BB292" i="53"/>
  <c r="BA292" i="53"/>
  <c r="AZ292" i="53"/>
  <c r="AY292" i="53"/>
  <c r="AX292" i="53"/>
  <c r="AW292" i="53"/>
  <c r="AV292" i="53"/>
  <c r="AU292" i="53"/>
  <c r="AT292" i="53"/>
  <c r="AS292" i="53"/>
  <c r="AR292" i="53"/>
  <c r="AQ292" i="53"/>
  <c r="AP292" i="53"/>
  <c r="AO292" i="53"/>
  <c r="AN292" i="53"/>
  <c r="AM292" i="53"/>
  <c r="AL292" i="53"/>
  <c r="AK292" i="53"/>
  <c r="AJ292" i="53"/>
  <c r="AI292" i="53"/>
  <c r="AH292" i="53"/>
  <c r="AG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N292" i="53"/>
  <c r="M292" i="53"/>
  <c r="L292" i="53"/>
  <c r="K292" i="53"/>
  <c r="J292" i="53"/>
  <c r="I292" i="53"/>
  <c r="CM290" i="53"/>
  <c r="F292" i="53"/>
  <c r="B292" i="53"/>
  <c r="BI291" i="53"/>
  <c r="BH291" i="53"/>
  <c r="BG291" i="53"/>
  <c r="BF291" i="53"/>
  <c r="BE291" i="53"/>
  <c r="BD291" i="53"/>
  <c r="BC291" i="53"/>
  <c r="BB291" i="53"/>
  <c r="BA291" i="53"/>
  <c r="AZ291" i="53"/>
  <c r="AY291" i="53"/>
  <c r="AX291" i="53"/>
  <c r="AW291" i="53"/>
  <c r="AV291" i="53"/>
  <c r="AU291" i="53"/>
  <c r="AT291" i="53"/>
  <c r="AS291" i="53"/>
  <c r="AR291" i="53"/>
  <c r="AQ291" i="53"/>
  <c r="AP291" i="53"/>
  <c r="AO291" i="53"/>
  <c r="AN291" i="53"/>
  <c r="AM291" i="53"/>
  <c r="AL291" i="53"/>
  <c r="AK291" i="53"/>
  <c r="AJ291" i="53"/>
  <c r="AI291" i="53"/>
  <c r="AH291" i="53"/>
  <c r="AG291" i="53"/>
  <c r="AF291" i="53"/>
  <c r="AE291" i="53"/>
  <c r="AD291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N291" i="53"/>
  <c r="M291" i="53"/>
  <c r="L291" i="53"/>
  <c r="K291" i="53"/>
  <c r="J291" i="53"/>
  <c r="F291" i="53"/>
  <c r="B291" i="53"/>
  <c r="DA290" i="53"/>
  <c r="CY290" i="53"/>
  <c r="CV290" i="53"/>
  <c r="CT290" i="53"/>
  <c r="CJ290" i="53"/>
  <c r="CH290" i="53"/>
  <c r="CG290" i="53"/>
  <c r="BI290" i="53"/>
  <c r="BH290" i="53"/>
  <c r="BG290" i="53"/>
  <c r="BF290" i="53"/>
  <c r="BE290" i="53"/>
  <c r="BD290" i="53"/>
  <c r="BC290" i="53"/>
  <c r="BB290" i="53"/>
  <c r="BA290" i="53"/>
  <c r="AZ290" i="53"/>
  <c r="AY290" i="53"/>
  <c r="AX290" i="53"/>
  <c r="AW290" i="53"/>
  <c r="AV290" i="53"/>
  <c r="AU290" i="53"/>
  <c r="AT290" i="53"/>
  <c r="AS290" i="53"/>
  <c r="AR290" i="53"/>
  <c r="AQ290" i="53"/>
  <c r="AP290" i="53"/>
  <c r="AO290" i="53"/>
  <c r="AN290" i="53"/>
  <c r="AM290" i="53"/>
  <c r="AL290" i="53"/>
  <c r="AK290" i="53"/>
  <c r="AJ290" i="53"/>
  <c r="AI290" i="53"/>
  <c r="AH290" i="53"/>
  <c r="AG290" i="53"/>
  <c r="AF290" i="53"/>
  <c r="AE290" i="53"/>
  <c r="AD290" i="53"/>
  <c r="AC290" i="53"/>
  <c r="AB290" i="53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N290" i="53"/>
  <c r="M290" i="53"/>
  <c r="L290" i="53"/>
  <c r="K290" i="53"/>
  <c r="J290" i="53"/>
  <c r="I290" i="53"/>
  <c r="E290" i="53"/>
  <c r="B290" i="53"/>
  <c r="BI289" i="53"/>
  <c r="BI315" i="53"/>
  <c r="BH289" i="53"/>
  <c r="BG289" i="53"/>
  <c r="BG315" i="53"/>
  <c r="BF289" i="53"/>
  <c r="BE289" i="53"/>
  <c r="BE315" i="53"/>
  <c r="BD289" i="53"/>
  <c r="BC289" i="53"/>
  <c r="BC315" i="53"/>
  <c r="BB289" i="53"/>
  <c r="BA289" i="53"/>
  <c r="BA315" i="53"/>
  <c r="AZ289" i="53"/>
  <c r="AY289" i="53"/>
  <c r="AY315" i="53"/>
  <c r="AX289" i="53"/>
  <c r="AW289" i="53"/>
  <c r="AW315" i="53"/>
  <c r="AV289" i="53"/>
  <c r="AU289" i="53"/>
  <c r="AU315" i="53"/>
  <c r="AT289" i="53"/>
  <c r="AS289" i="53"/>
  <c r="AS315" i="53"/>
  <c r="AR289" i="53"/>
  <c r="AQ289" i="53"/>
  <c r="AQ315" i="53"/>
  <c r="AP289" i="53"/>
  <c r="AO289" i="53"/>
  <c r="AO315" i="53"/>
  <c r="AN289" i="53"/>
  <c r="AM289" i="53"/>
  <c r="AM315" i="53"/>
  <c r="AL289" i="53"/>
  <c r="AK289" i="53"/>
  <c r="AK315" i="53"/>
  <c r="AJ289" i="53"/>
  <c r="AI289" i="53"/>
  <c r="AI315" i="53"/>
  <c r="AH289" i="53"/>
  <c r="AG289" i="53"/>
  <c r="AG315" i="53"/>
  <c r="AF289" i="53"/>
  <c r="AE289" i="53"/>
  <c r="AE315" i="53"/>
  <c r="AD289" i="53"/>
  <c r="AC289" i="53"/>
  <c r="AC315" i="53"/>
  <c r="AB289" i="53"/>
  <c r="AA289" i="53"/>
  <c r="AA315" i="53"/>
  <c r="Z289" i="53"/>
  <c r="Y289" i="53"/>
  <c r="Y315" i="53"/>
  <c r="X289" i="53"/>
  <c r="W289" i="53"/>
  <c r="W315" i="53"/>
  <c r="V289" i="53"/>
  <c r="U289" i="53"/>
  <c r="U315" i="53"/>
  <c r="T289" i="53"/>
  <c r="S289" i="53"/>
  <c r="S315" i="53"/>
  <c r="R289" i="53"/>
  <c r="Q289" i="53"/>
  <c r="Q315" i="53"/>
  <c r="P289" i="53"/>
  <c r="N289" i="53"/>
  <c r="N313" i="53"/>
  <c r="M289" i="53"/>
  <c r="L289" i="53"/>
  <c r="L313" i="53"/>
  <c r="K289" i="53"/>
  <c r="J289" i="53"/>
  <c r="J313" i="53"/>
  <c r="B289" i="53"/>
  <c r="CI46" i="53"/>
  <c r="CI105" i="53"/>
  <c r="CI10" i="53"/>
  <c r="D369" i="50"/>
  <c r="D371" i="50"/>
  <c r="D368" i="50"/>
  <c r="D370" i="50"/>
  <c r="BI366" i="50"/>
  <c r="BH366" i="50"/>
  <c r="BG366" i="50"/>
  <c r="BF366" i="50"/>
  <c r="BD366" i="50"/>
  <c r="BC366" i="50"/>
  <c r="BB366" i="50"/>
  <c r="BA366" i="50"/>
  <c r="AZ366" i="50"/>
  <c r="AY366" i="50"/>
  <c r="AX366" i="50"/>
  <c r="AW366" i="50"/>
  <c r="AV366" i="50"/>
  <c r="AU366" i="50"/>
  <c r="AT366" i="50"/>
  <c r="AS366" i="50"/>
  <c r="AR366" i="50"/>
  <c r="AQ366" i="50"/>
  <c r="AP366" i="50"/>
  <c r="AO366" i="50"/>
  <c r="AN366" i="50"/>
  <c r="AM366" i="50"/>
  <c r="AL366" i="50"/>
  <c r="AK366" i="50"/>
  <c r="AJ366" i="50"/>
  <c r="AI366" i="50"/>
  <c r="AH366" i="50"/>
  <c r="AG366" i="50"/>
  <c r="AF366" i="50"/>
  <c r="AE366" i="50"/>
  <c r="AD366" i="50"/>
  <c r="AB366" i="50"/>
  <c r="Y366" i="50"/>
  <c r="Q366" i="50"/>
  <c r="J366" i="50"/>
  <c r="I366" i="50"/>
  <c r="H366" i="50"/>
  <c r="G366" i="50"/>
  <c r="F366" i="50"/>
  <c r="E366" i="50"/>
  <c r="BI365" i="50"/>
  <c r="BH365" i="50"/>
  <c r="BG365" i="50"/>
  <c r="BF365" i="50"/>
  <c r="BD365" i="50"/>
  <c r="BC365" i="50"/>
  <c r="BB365" i="50"/>
  <c r="BA365" i="50"/>
  <c r="AZ365" i="50"/>
  <c r="AY365" i="50"/>
  <c r="AX365" i="50"/>
  <c r="AW365" i="50"/>
  <c r="AV365" i="50"/>
  <c r="AU365" i="50"/>
  <c r="AT365" i="50"/>
  <c r="AS365" i="50"/>
  <c r="AR365" i="50"/>
  <c r="AQ365" i="50"/>
  <c r="AP365" i="50"/>
  <c r="AO365" i="50"/>
  <c r="AN365" i="50"/>
  <c r="AM365" i="50"/>
  <c r="AL365" i="50"/>
  <c r="AK365" i="50"/>
  <c r="AJ365" i="50"/>
  <c r="AI365" i="50"/>
  <c r="AH365" i="50"/>
  <c r="AG365" i="50"/>
  <c r="AF365" i="50"/>
  <c r="AE365" i="50"/>
  <c r="AD365" i="50"/>
  <c r="AB365" i="50"/>
  <c r="Y365" i="50"/>
  <c r="Q365" i="50"/>
  <c r="J365" i="50"/>
  <c r="H365" i="50"/>
  <c r="F365" i="50"/>
  <c r="BI364" i="50"/>
  <c r="BH364" i="50"/>
  <c r="BG364" i="50"/>
  <c r="BF364" i="50"/>
  <c r="BD364" i="50"/>
  <c r="BC364" i="50"/>
  <c r="BB364" i="50"/>
  <c r="BA364" i="50"/>
  <c r="AZ364" i="50"/>
  <c r="AY364" i="50"/>
  <c r="AX364" i="50"/>
  <c r="AW364" i="50"/>
  <c r="AV364" i="50"/>
  <c r="AU364" i="50"/>
  <c r="AT364" i="50"/>
  <c r="AS364" i="50"/>
  <c r="AR364" i="50"/>
  <c r="AQ364" i="50"/>
  <c r="AP364" i="50"/>
  <c r="AO364" i="50"/>
  <c r="AN364" i="50"/>
  <c r="AM364" i="50"/>
  <c r="AL364" i="50"/>
  <c r="AK364" i="50"/>
  <c r="AJ364" i="50"/>
  <c r="AI364" i="50"/>
  <c r="AH364" i="50"/>
  <c r="AG364" i="50"/>
  <c r="AF364" i="50"/>
  <c r="AE364" i="50"/>
  <c r="AD364" i="50"/>
  <c r="Q364" i="50"/>
  <c r="N364" i="50"/>
  <c r="M364" i="50"/>
  <c r="J364" i="50"/>
  <c r="I364" i="50"/>
  <c r="E364" i="50"/>
  <c r="BI363" i="50"/>
  <c r="BH363" i="50"/>
  <c r="BG363" i="50"/>
  <c r="BF363" i="50"/>
  <c r="BD363" i="50"/>
  <c r="BC363" i="50"/>
  <c r="BB363" i="50"/>
  <c r="BA363" i="50"/>
  <c r="AZ363" i="50"/>
  <c r="AY363" i="50"/>
  <c r="AX363" i="50"/>
  <c r="AW363" i="50"/>
  <c r="AV363" i="50"/>
  <c r="AU363" i="50"/>
  <c r="AT363" i="50"/>
  <c r="AS363" i="50"/>
  <c r="AR363" i="50"/>
  <c r="AQ363" i="50"/>
  <c r="AP363" i="50"/>
  <c r="AO363" i="50"/>
  <c r="AN363" i="50"/>
  <c r="AM363" i="50"/>
  <c r="AL363" i="50"/>
  <c r="AK363" i="50"/>
  <c r="AJ363" i="50"/>
  <c r="AI363" i="50"/>
  <c r="AH363" i="50"/>
  <c r="AG363" i="50"/>
  <c r="AF363" i="50"/>
  <c r="AE363" i="50"/>
  <c r="AD363" i="50"/>
  <c r="AB363" i="50"/>
  <c r="Y363" i="50"/>
  <c r="Q363" i="50"/>
  <c r="J363" i="50"/>
  <c r="I363" i="50"/>
  <c r="H363" i="50"/>
  <c r="F363" i="50"/>
  <c r="BI362" i="50"/>
  <c r="BH362" i="50"/>
  <c r="BG362" i="50"/>
  <c r="BF362" i="50"/>
  <c r="BD362" i="50"/>
  <c r="BC362" i="50"/>
  <c r="BB362" i="50"/>
  <c r="BA362" i="50"/>
  <c r="AZ362" i="50"/>
  <c r="AY362" i="50"/>
  <c r="AX362" i="50"/>
  <c r="AW362" i="50"/>
  <c r="AV362" i="50"/>
  <c r="AU362" i="50"/>
  <c r="AT362" i="50"/>
  <c r="AS362" i="50"/>
  <c r="AR362" i="50"/>
  <c r="AQ362" i="50"/>
  <c r="AP362" i="50"/>
  <c r="AO362" i="50"/>
  <c r="AN362" i="50"/>
  <c r="AM362" i="50"/>
  <c r="AL362" i="50"/>
  <c r="AK362" i="50"/>
  <c r="AJ362" i="50"/>
  <c r="AI362" i="50"/>
  <c r="AH362" i="50"/>
  <c r="AG362" i="50"/>
  <c r="AF362" i="50"/>
  <c r="AE362" i="50"/>
  <c r="AD362" i="50"/>
  <c r="AB362" i="50"/>
  <c r="Y362" i="50"/>
  <c r="Q362" i="50"/>
  <c r="N362" i="50"/>
  <c r="M362" i="50"/>
  <c r="J362" i="50"/>
  <c r="I362" i="50"/>
  <c r="H362" i="50"/>
  <c r="G362" i="50"/>
  <c r="F362" i="50"/>
  <c r="E362" i="50"/>
  <c r="BI361" i="50"/>
  <c r="BH361" i="50"/>
  <c r="BG361" i="50"/>
  <c r="BF361" i="50"/>
  <c r="BD361" i="50"/>
  <c r="BC361" i="50"/>
  <c r="BB361" i="50"/>
  <c r="BA361" i="50"/>
  <c r="AZ361" i="50"/>
  <c r="AY361" i="50"/>
  <c r="AX361" i="50"/>
  <c r="AW361" i="50"/>
  <c r="AV361" i="50"/>
  <c r="AU361" i="50"/>
  <c r="AT361" i="50"/>
  <c r="AS361" i="50"/>
  <c r="AR361" i="50"/>
  <c r="AQ361" i="50"/>
  <c r="AP361" i="50"/>
  <c r="AO361" i="50"/>
  <c r="AN361" i="50"/>
  <c r="AM361" i="50"/>
  <c r="AL361" i="50"/>
  <c r="AK361" i="50"/>
  <c r="AJ361" i="50"/>
  <c r="AI361" i="50"/>
  <c r="AH361" i="50"/>
  <c r="AG361" i="50"/>
  <c r="AF361" i="50"/>
  <c r="AE361" i="50"/>
  <c r="AD361" i="50"/>
  <c r="AB361" i="50"/>
  <c r="Y361" i="50"/>
  <c r="Q361" i="50"/>
  <c r="J361" i="50"/>
  <c r="H361" i="50"/>
  <c r="F361" i="50"/>
  <c r="BI360" i="50"/>
  <c r="BH360" i="50"/>
  <c r="BG360" i="50"/>
  <c r="BF360" i="50"/>
  <c r="BD360" i="50"/>
  <c r="BC360" i="50"/>
  <c r="BB360" i="50"/>
  <c r="BA360" i="50"/>
  <c r="AZ360" i="50"/>
  <c r="AY360" i="50"/>
  <c r="AX360" i="50"/>
  <c r="AW360" i="50"/>
  <c r="AV360" i="50"/>
  <c r="AU360" i="50"/>
  <c r="AT360" i="50"/>
  <c r="AS360" i="50"/>
  <c r="AR360" i="50"/>
  <c r="AQ360" i="50"/>
  <c r="AP360" i="50"/>
  <c r="AO360" i="50"/>
  <c r="AN360" i="50"/>
  <c r="AM360" i="50"/>
  <c r="AL360" i="50"/>
  <c r="AK360" i="50"/>
  <c r="AJ360" i="50"/>
  <c r="AI360" i="50"/>
  <c r="AH360" i="50"/>
  <c r="AG360" i="50"/>
  <c r="AF360" i="50"/>
  <c r="AE360" i="50"/>
  <c r="AD360" i="50"/>
  <c r="Q360" i="50"/>
  <c r="J360" i="50"/>
  <c r="I360" i="50"/>
  <c r="G360" i="50"/>
  <c r="F360" i="50"/>
  <c r="E360" i="50"/>
  <c r="BI359" i="50"/>
  <c r="BH359" i="50"/>
  <c r="BG359" i="50"/>
  <c r="BF359" i="50"/>
  <c r="BD359" i="50"/>
  <c r="BC359" i="50"/>
  <c r="BB359" i="50"/>
  <c r="BA359" i="50"/>
  <c r="AZ359" i="50"/>
  <c r="AY359" i="50"/>
  <c r="AX359" i="50"/>
  <c r="AW359" i="50"/>
  <c r="AV359" i="50"/>
  <c r="AU359" i="50"/>
  <c r="AT359" i="50"/>
  <c r="AS359" i="50"/>
  <c r="AR359" i="50"/>
  <c r="AQ359" i="50"/>
  <c r="AP359" i="50"/>
  <c r="AO359" i="50"/>
  <c r="AN359" i="50"/>
  <c r="AM359" i="50"/>
  <c r="AL359" i="50"/>
  <c r="AK359" i="50"/>
  <c r="AJ359" i="50"/>
  <c r="AI359" i="50"/>
  <c r="AH359" i="50"/>
  <c r="AG359" i="50"/>
  <c r="AF359" i="50"/>
  <c r="AE359" i="50"/>
  <c r="AD359" i="50"/>
  <c r="Q359" i="50"/>
  <c r="J359" i="50"/>
  <c r="I359" i="50"/>
  <c r="G359" i="50"/>
  <c r="F359" i="50"/>
  <c r="E359" i="50"/>
  <c r="BI358" i="50"/>
  <c r="BH358" i="50"/>
  <c r="BG358" i="50"/>
  <c r="BF358" i="50"/>
  <c r="BD358" i="50"/>
  <c r="BC358" i="50"/>
  <c r="BB358" i="50"/>
  <c r="BA358" i="50"/>
  <c r="AZ358" i="50"/>
  <c r="AY358" i="50"/>
  <c r="AX358" i="50"/>
  <c r="AW358" i="50"/>
  <c r="AV358" i="50"/>
  <c r="AU358" i="50"/>
  <c r="AT358" i="50"/>
  <c r="AS358" i="50"/>
  <c r="AR358" i="50"/>
  <c r="AQ358" i="50"/>
  <c r="AP358" i="50"/>
  <c r="AO358" i="50"/>
  <c r="AN358" i="50"/>
  <c r="AM358" i="50"/>
  <c r="AL358" i="50"/>
  <c r="AK358" i="50"/>
  <c r="AJ358" i="50"/>
  <c r="AI358" i="50"/>
  <c r="AH358" i="50"/>
  <c r="AG358" i="50"/>
  <c r="AF358" i="50"/>
  <c r="AE358" i="50"/>
  <c r="AD358" i="50"/>
  <c r="AB358" i="50"/>
  <c r="Y358" i="50"/>
  <c r="Q358" i="50"/>
  <c r="J358" i="50"/>
  <c r="I358" i="50"/>
  <c r="H358" i="50"/>
  <c r="G358" i="50"/>
  <c r="F358" i="50"/>
  <c r="E358" i="50"/>
  <c r="BI357" i="50"/>
  <c r="BH357" i="50"/>
  <c r="BG357" i="50"/>
  <c r="BF357" i="50"/>
  <c r="BD357" i="50"/>
  <c r="BC357" i="50"/>
  <c r="BB357" i="50"/>
  <c r="BA357" i="50"/>
  <c r="AZ357" i="50"/>
  <c r="AY357" i="50"/>
  <c r="AX357" i="50"/>
  <c r="AW357" i="50"/>
  <c r="AV357" i="50"/>
  <c r="AU357" i="50"/>
  <c r="AT357" i="50"/>
  <c r="AS357" i="50"/>
  <c r="AR357" i="50"/>
  <c r="AQ357" i="50"/>
  <c r="AP357" i="50"/>
  <c r="AO357" i="50"/>
  <c r="AN357" i="50"/>
  <c r="AM357" i="50"/>
  <c r="AL357" i="50"/>
  <c r="AK357" i="50"/>
  <c r="AJ357" i="50"/>
  <c r="AI357" i="50"/>
  <c r="AH357" i="50"/>
  <c r="AG357" i="50"/>
  <c r="AF357" i="50"/>
  <c r="AE357" i="50"/>
  <c r="AD357" i="50"/>
  <c r="AB357" i="50"/>
  <c r="Y357" i="50"/>
  <c r="Q357" i="50"/>
  <c r="J357" i="50"/>
  <c r="I357" i="50"/>
  <c r="G357" i="50"/>
  <c r="F357" i="50"/>
  <c r="E357" i="50"/>
  <c r="BI356" i="50"/>
  <c r="BH356" i="50"/>
  <c r="BG356" i="50"/>
  <c r="BF356" i="50"/>
  <c r="BD356" i="50"/>
  <c r="BC356" i="50"/>
  <c r="BB356" i="50"/>
  <c r="BA356" i="50"/>
  <c r="AZ356" i="50"/>
  <c r="AY356" i="50"/>
  <c r="AX356" i="50"/>
  <c r="AW356" i="50"/>
  <c r="AV356" i="50"/>
  <c r="AU356" i="50"/>
  <c r="AT356" i="50"/>
  <c r="AS356" i="50"/>
  <c r="AR356" i="50"/>
  <c r="AQ356" i="50"/>
  <c r="AP356" i="50"/>
  <c r="AO356" i="50"/>
  <c r="AN356" i="50"/>
  <c r="AM356" i="50"/>
  <c r="AL356" i="50"/>
  <c r="AK356" i="50"/>
  <c r="AJ356" i="50"/>
  <c r="AI356" i="50"/>
  <c r="AH356" i="50"/>
  <c r="AG356" i="50"/>
  <c r="AF356" i="50"/>
  <c r="AE356" i="50"/>
  <c r="AD356" i="50"/>
  <c r="Q356" i="50"/>
  <c r="J356" i="50"/>
  <c r="I356" i="50"/>
  <c r="H356" i="50"/>
  <c r="G356" i="50"/>
  <c r="F356" i="50"/>
  <c r="E356" i="50"/>
  <c r="BI355" i="50"/>
  <c r="BH355" i="50"/>
  <c r="BG355" i="50"/>
  <c r="BF355" i="50"/>
  <c r="BD355" i="50"/>
  <c r="BC355" i="50"/>
  <c r="BB355" i="50"/>
  <c r="BA355" i="50"/>
  <c r="AZ355" i="50"/>
  <c r="AY355" i="50"/>
  <c r="AX355" i="50"/>
  <c r="AW355" i="50"/>
  <c r="AV355" i="50"/>
  <c r="AU355" i="50"/>
  <c r="AT355" i="50"/>
  <c r="AS355" i="50"/>
  <c r="AR355" i="50"/>
  <c r="AQ355" i="50"/>
  <c r="AP355" i="50"/>
  <c r="AO355" i="50"/>
  <c r="AN355" i="50"/>
  <c r="AM355" i="50"/>
  <c r="AL355" i="50"/>
  <c r="AK355" i="50"/>
  <c r="AJ355" i="50"/>
  <c r="AI355" i="50"/>
  <c r="AH355" i="50"/>
  <c r="AG355" i="50"/>
  <c r="AF355" i="50"/>
  <c r="AE355" i="50"/>
  <c r="AD355" i="50"/>
  <c r="AB355" i="50"/>
  <c r="Y355" i="50"/>
  <c r="Q355" i="50"/>
  <c r="J355" i="50"/>
  <c r="I355" i="50"/>
  <c r="G355" i="50"/>
  <c r="F355" i="50"/>
  <c r="E355" i="50"/>
  <c r="BI354" i="50"/>
  <c r="BH354" i="50"/>
  <c r="BG354" i="50"/>
  <c r="BF354" i="50"/>
  <c r="BD354" i="50"/>
  <c r="BC354" i="50"/>
  <c r="BB354" i="50"/>
  <c r="BA354" i="50"/>
  <c r="AZ354" i="50"/>
  <c r="AY354" i="50"/>
  <c r="AX354" i="50"/>
  <c r="AW354" i="50"/>
  <c r="AV354" i="50"/>
  <c r="AU354" i="50"/>
  <c r="AT354" i="50"/>
  <c r="AS354" i="50"/>
  <c r="AR354" i="50"/>
  <c r="AQ354" i="50"/>
  <c r="AP354" i="50"/>
  <c r="AO354" i="50"/>
  <c r="AN354" i="50"/>
  <c r="AM354" i="50"/>
  <c r="AL354" i="50"/>
  <c r="AK354" i="50"/>
  <c r="AJ354" i="50"/>
  <c r="AI354" i="50"/>
  <c r="AH354" i="50"/>
  <c r="AG354" i="50"/>
  <c r="AF354" i="50"/>
  <c r="AE354" i="50"/>
  <c r="AD354" i="50"/>
  <c r="Q354" i="50"/>
  <c r="J354" i="50"/>
  <c r="I354" i="50"/>
  <c r="H354" i="50"/>
  <c r="F354" i="50"/>
  <c r="BI353" i="50"/>
  <c r="BH353" i="50"/>
  <c r="BG353" i="50"/>
  <c r="BF353" i="50"/>
  <c r="BD353" i="50"/>
  <c r="BC353" i="50"/>
  <c r="BB353" i="50"/>
  <c r="BA353" i="50"/>
  <c r="AZ353" i="50"/>
  <c r="AY353" i="50"/>
  <c r="AX353" i="50"/>
  <c r="AW353" i="50"/>
  <c r="AV353" i="50"/>
  <c r="AU353" i="50"/>
  <c r="AT353" i="50"/>
  <c r="AS353" i="50"/>
  <c r="AR353" i="50"/>
  <c r="AQ353" i="50"/>
  <c r="AP353" i="50"/>
  <c r="AO353" i="50"/>
  <c r="AN353" i="50"/>
  <c r="AM353" i="50"/>
  <c r="AL353" i="50"/>
  <c r="AK353" i="50"/>
  <c r="AJ353" i="50"/>
  <c r="AI353" i="50"/>
  <c r="AH353" i="50"/>
  <c r="AG353" i="50"/>
  <c r="AF353" i="50"/>
  <c r="AE353" i="50"/>
  <c r="AD353" i="50"/>
  <c r="AB353" i="50"/>
  <c r="Y353" i="50"/>
  <c r="Q353" i="50"/>
  <c r="J353" i="50"/>
  <c r="I353" i="50"/>
  <c r="H353" i="50"/>
  <c r="G353" i="50"/>
  <c r="F353" i="50"/>
  <c r="E353" i="50"/>
  <c r="BI352" i="50"/>
  <c r="BH352" i="50"/>
  <c r="BG352" i="50"/>
  <c r="BF352" i="50"/>
  <c r="BD352" i="50"/>
  <c r="BC352" i="50"/>
  <c r="BB352" i="50"/>
  <c r="BA352" i="50"/>
  <c r="AZ352" i="50"/>
  <c r="AY352" i="50"/>
  <c r="AX352" i="50"/>
  <c r="AW352" i="50"/>
  <c r="AV352" i="50"/>
  <c r="AU352" i="50"/>
  <c r="AT352" i="50"/>
  <c r="AS352" i="50"/>
  <c r="AR352" i="50"/>
  <c r="AQ352" i="50"/>
  <c r="AP352" i="50"/>
  <c r="AO352" i="50"/>
  <c r="AN352" i="50"/>
  <c r="AM352" i="50"/>
  <c r="AL352" i="50"/>
  <c r="AK352" i="50"/>
  <c r="AJ352" i="50"/>
  <c r="AI352" i="50"/>
  <c r="AH352" i="50"/>
  <c r="AG352" i="50"/>
  <c r="AF352" i="50"/>
  <c r="AE352" i="50"/>
  <c r="AD352" i="50"/>
  <c r="AB352" i="50"/>
  <c r="Y352" i="50"/>
  <c r="Q352" i="50"/>
  <c r="J352" i="50"/>
  <c r="I352" i="50"/>
  <c r="H352" i="50"/>
  <c r="F352" i="50"/>
  <c r="BI351" i="50"/>
  <c r="BH351" i="50"/>
  <c r="BG351" i="50"/>
  <c r="BF351" i="50"/>
  <c r="BD351" i="50"/>
  <c r="BC351" i="50"/>
  <c r="BB351" i="50"/>
  <c r="BA351" i="50"/>
  <c r="AZ351" i="50"/>
  <c r="AY351" i="50"/>
  <c r="AX351" i="50"/>
  <c r="AW351" i="50"/>
  <c r="AV351" i="50"/>
  <c r="AU351" i="50"/>
  <c r="AT351" i="50"/>
  <c r="AS351" i="50"/>
  <c r="AR351" i="50"/>
  <c r="AQ351" i="50"/>
  <c r="AP351" i="50"/>
  <c r="AO351" i="50"/>
  <c r="AN351" i="50"/>
  <c r="AM351" i="50"/>
  <c r="AL351" i="50"/>
  <c r="AK351" i="50"/>
  <c r="AJ351" i="50"/>
  <c r="AI351" i="50"/>
  <c r="AH351" i="50"/>
  <c r="AG351" i="50"/>
  <c r="AF351" i="50"/>
  <c r="AE351" i="50"/>
  <c r="AD351" i="50"/>
  <c r="Q351" i="50"/>
  <c r="J351" i="50"/>
  <c r="I351" i="50"/>
  <c r="H351" i="50"/>
  <c r="G351" i="50"/>
  <c r="F351" i="50"/>
  <c r="E351" i="50"/>
  <c r="BI350" i="50"/>
  <c r="BH350" i="50"/>
  <c r="BG350" i="50"/>
  <c r="BF350" i="50"/>
  <c r="BD350" i="50"/>
  <c r="BC350" i="50"/>
  <c r="BB350" i="50"/>
  <c r="BA350" i="50"/>
  <c r="AZ350" i="50"/>
  <c r="AY350" i="50"/>
  <c r="AX350" i="50"/>
  <c r="AW350" i="50"/>
  <c r="AV350" i="50"/>
  <c r="AU350" i="50"/>
  <c r="AT350" i="50"/>
  <c r="AS350" i="50"/>
  <c r="AR350" i="50"/>
  <c r="AQ350" i="50"/>
  <c r="AP350" i="50"/>
  <c r="AO350" i="50"/>
  <c r="AN350" i="50"/>
  <c r="AM350" i="50"/>
  <c r="AL350" i="50"/>
  <c r="AK350" i="50"/>
  <c r="AJ350" i="50"/>
  <c r="AI350" i="50"/>
  <c r="AH350" i="50"/>
  <c r="AG350" i="50"/>
  <c r="AF350" i="50"/>
  <c r="AE350" i="50"/>
  <c r="AD350" i="50"/>
  <c r="J350" i="50"/>
  <c r="I350" i="50"/>
  <c r="H350" i="50"/>
  <c r="F350" i="50"/>
  <c r="BI349" i="50"/>
  <c r="BH349" i="50"/>
  <c r="BG349" i="50"/>
  <c r="BF349" i="50"/>
  <c r="BD349" i="50"/>
  <c r="BC349" i="50"/>
  <c r="BB349" i="50"/>
  <c r="BA349" i="50"/>
  <c r="AZ349" i="50"/>
  <c r="AY349" i="50"/>
  <c r="AX349" i="50"/>
  <c r="AW349" i="50"/>
  <c r="AV349" i="50"/>
  <c r="AU349" i="50"/>
  <c r="AT349" i="50"/>
  <c r="AS349" i="50"/>
  <c r="AR349" i="50"/>
  <c r="AQ349" i="50"/>
  <c r="AP349" i="50"/>
  <c r="AO349" i="50"/>
  <c r="AN349" i="50"/>
  <c r="AM349" i="50"/>
  <c r="AL349" i="50"/>
  <c r="AK349" i="50"/>
  <c r="AJ349" i="50"/>
  <c r="AI349" i="50"/>
  <c r="AH349" i="50"/>
  <c r="AG349" i="50"/>
  <c r="AF349" i="50"/>
  <c r="AE349" i="50"/>
  <c r="AD349" i="50"/>
  <c r="Q349" i="50"/>
  <c r="J349" i="50"/>
  <c r="I349" i="50"/>
  <c r="H349" i="50"/>
  <c r="G349" i="50"/>
  <c r="F349" i="50"/>
  <c r="E349" i="50"/>
  <c r="BI348" i="50"/>
  <c r="BI371" i="50"/>
  <c r="BH348" i="50"/>
  <c r="BH371" i="50"/>
  <c r="BG348" i="50"/>
  <c r="BG371" i="50"/>
  <c r="BF348" i="50"/>
  <c r="BF371" i="50"/>
  <c r="BD348" i="50"/>
  <c r="BD371" i="50"/>
  <c r="BC348" i="50"/>
  <c r="BC371" i="50"/>
  <c r="BB348" i="50"/>
  <c r="BB371" i="50"/>
  <c r="BA348" i="50"/>
  <c r="BA371" i="50"/>
  <c r="AZ348" i="50"/>
  <c r="AZ371" i="50"/>
  <c r="AY348" i="50"/>
  <c r="AY371" i="50"/>
  <c r="AX348" i="50"/>
  <c r="AX371" i="50"/>
  <c r="AW348" i="50"/>
  <c r="AW371" i="50"/>
  <c r="AV348" i="50"/>
  <c r="AV371" i="50"/>
  <c r="AU348" i="50"/>
  <c r="AU371" i="50"/>
  <c r="AT348" i="50"/>
  <c r="AT371" i="50"/>
  <c r="AS348" i="50"/>
  <c r="AS371" i="50"/>
  <c r="AR348" i="50"/>
  <c r="AR371" i="50"/>
  <c r="AQ348" i="50"/>
  <c r="AQ371" i="50"/>
  <c r="AP348" i="50"/>
  <c r="AP371" i="50"/>
  <c r="AO348" i="50"/>
  <c r="AO371" i="50"/>
  <c r="AN348" i="50"/>
  <c r="AN371" i="50"/>
  <c r="AM348" i="50"/>
  <c r="AM371" i="50"/>
  <c r="AL348" i="50"/>
  <c r="AL371" i="50"/>
  <c r="AK348" i="50"/>
  <c r="AK371" i="50"/>
  <c r="AJ348" i="50"/>
  <c r="AJ371" i="50"/>
  <c r="AI348" i="50"/>
  <c r="AI371" i="50"/>
  <c r="AH348" i="50"/>
  <c r="AH371" i="50"/>
  <c r="AG348" i="50"/>
  <c r="AG371" i="50"/>
  <c r="AF348" i="50"/>
  <c r="AF371" i="50"/>
  <c r="AE348" i="50"/>
  <c r="AE371" i="50"/>
  <c r="AD348" i="50"/>
  <c r="AD371" i="50"/>
  <c r="N371" i="50"/>
  <c r="M371" i="50"/>
  <c r="J348" i="50"/>
  <c r="J371" i="50"/>
  <c r="F348" i="50"/>
  <c r="F371" i="50"/>
  <c r="BI347" i="50"/>
  <c r="BH347" i="50"/>
  <c r="BG347" i="50"/>
  <c r="BF347" i="50"/>
  <c r="BD347" i="50"/>
  <c r="BC347" i="50"/>
  <c r="BB347" i="50"/>
  <c r="BA347" i="50"/>
  <c r="AZ347" i="50"/>
  <c r="AY347" i="50"/>
  <c r="AX347" i="50"/>
  <c r="AW347" i="50"/>
  <c r="AV347" i="50"/>
  <c r="AU347" i="50"/>
  <c r="AT347" i="50"/>
  <c r="AS347" i="50"/>
  <c r="AR347" i="50"/>
  <c r="AQ347" i="50"/>
  <c r="AP347" i="50"/>
  <c r="AO347" i="50"/>
  <c r="AN347" i="50"/>
  <c r="AM347" i="50"/>
  <c r="AL347" i="50"/>
  <c r="AK347" i="50"/>
  <c r="AJ347" i="50"/>
  <c r="AI347" i="50"/>
  <c r="AH347" i="50"/>
  <c r="AG347" i="50"/>
  <c r="AF347" i="50"/>
  <c r="AE347" i="50"/>
  <c r="AD347" i="50"/>
  <c r="Q347" i="50"/>
  <c r="J347" i="50"/>
  <c r="I347" i="50"/>
  <c r="E347" i="50"/>
  <c r="BI346" i="50"/>
  <c r="BH346" i="50"/>
  <c r="BG346" i="50"/>
  <c r="BF346" i="50"/>
  <c r="BD346" i="50"/>
  <c r="BC346" i="50"/>
  <c r="BB346" i="50"/>
  <c r="BA346" i="50"/>
  <c r="AZ346" i="50"/>
  <c r="AY346" i="50"/>
  <c r="AX346" i="50"/>
  <c r="AW346" i="50"/>
  <c r="AV346" i="50"/>
  <c r="AU346" i="50"/>
  <c r="AT346" i="50"/>
  <c r="AS346" i="50"/>
  <c r="AR346" i="50"/>
  <c r="AQ346" i="50"/>
  <c r="AP346" i="50"/>
  <c r="AO346" i="50"/>
  <c r="AN346" i="50"/>
  <c r="AM346" i="50"/>
  <c r="AL346" i="50"/>
  <c r="AK346" i="50"/>
  <c r="AJ346" i="50"/>
  <c r="AI346" i="50"/>
  <c r="AH346" i="50"/>
  <c r="AG346" i="50"/>
  <c r="AF346" i="50"/>
  <c r="AE346" i="50"/>
  <c r="AD346" i="50"/>
  <c r="J346" i="50"/>
  <c r="H346" i="50"/>
  <c r="F346" i="50"/>
  <c r="E346" i="50"/>
  <c r="EX345" i="50"/>
  <c r="EW345" i="50"/>
  <c r="EV345" i="50"/>
  <c r="EU345" i="50"/>
  <c r="ET345" i="50"/>
  <c r="ES345" i="50"/>
  <c r="ER345" i="50"/>
  <c r="EQ345" i="50"/>
  <c r="EP345" i="50"/>
  <c r="EO345" i="50"/>
  <c r="EN345" i="50"/>
  <c r="EM345" i="50"/>
  <c r="EL345" i="50"/>
  <c r="EK345" i="50"/>
  <c r="EJ345" i="50"/>
  <c r="EI345" i="50"/>
  <c r="EH345" i="50"/>
  <c r="EG345" i="50"/>
  <c r="EF345" i="50"/>
  <c r="EE345" i="50"/>
  <c r="ED345" i="50"/>
  <c r="EC345" i="50"/>
  <c r="EB345" i="50"/>
  <c r="EA345" i="50"/>
  <c r="DZ345" i="50"/>
  <c r="DY345" i="50"/>
  <c r="DX345" i="50"/>
  <c r="DW345" i="50"/>
  <c r="DV345" i="50"/>
  <c r="DU345" i="50"/>
  <c r="DT345" i="50"/>
  <c r="DS345" i="50"/>
  <c r="DR345" i="50"/>
  <c r="DQ345" i="50"/>
  <c r="DP345" i="50"/>
  <c r="DO345" i="50"/>
  <c r="DN345" i="50"/>
  <c r="DM345" i="50"/>
  <c r="DL345" i="50"/>
  <c r="DK345" i="50"/>
  <c r="DJ345" i="50"/>
  <c r="DI345" i="50"/>
  <c r="DH345" i="50"/>
  <c r="DG345" i="50"/>
  <c r="DF345" i="50"/>
  <c r="DE345" i="50"/>
  <c r="DD345" i="50"/>
  <c r="DC345" i="50"/>
  <c r="DB345" i="50"/>
  <c r="DA345" i="50"/>
  <c r="CZ345" i="50"/>
  <c r="CY345" i="50"/>
  <c r="CX345" i="50"/>
  <c r="CW345" i="50"/>
  <c r="CV345" i="50"/>
  <c r="CU345" i="50"/>
  <c r="CT345" i="50"/>
  <c r="CS345" i="50"/>
  <c r="CR345" i="50"/>
  <c r="CQ345" i="50"/>
  <c r="CP345" i="50"/>
  <c r="CO345" i="50"/>
  <c r="CN345" i="50"/>
  <c r="CM345" i="50"/>
  <c r="CL345" i="50"/>
  <c r="CK345" i="50"/>
  <c r="CJ345" i="50"/>
  <c r="CI345" i="50"/>
  <c r="CH345" i="50"/>
  <c r="CG345" i="50"/>
  <c r="BI345" i="50"/>
  <c r="BH345" i="50"/>
  <c r="BG345" i="50"/>
  <c r="BF345" i="50"/>
  <c r="BD345" i="50"/>
  <c r="BC345" i="50"/>
  <c r="BB345" i="50"/>
  <c r="BA345" i="50"/>
  <c r="AZ345" i="50"/>
  <c r="AY345" i="50"/>
  <c r="AX345" i="50"/>
  <c r="AW345" i="50"/>
  <c r="AV345" i="50"/>
  <c r="AU345" i="50"/>
  <c r="AT345" i="50"/>
  <c r="AS345" i="50"/>
  <c r="AR345" i="50"/>
  <c r="AQ345" i="50"/>
  <c r="AP345" i="50"/>
  <c r="AO345" i="50"/>
  <c r="AN345" i="50"/>
  <c r="AM345" i="50"/>
  <c r="AL345" i="50"/>
  <c r="AK345" i="50"/>
  <c r="AJ345" i="50"/>
  <c r="AI345" i="50"/>
  <c r="AH345" i="50"/>
  <c r="AG345" i="50"/>
  <c r="AF345" i="50"/>
  <c r="AE345" i="50"/>
  <c r="AD345" i="50"/>
  <c r="J345" i="50"/>
  <c r="I345" i="50"/>
  <c r="H345" i="50"/>
  <c r="G345" i="50"/>
  <c r="F345" i="50"/>
  <c r="E345" i="50"/>
  <c r="BI344" i="50"/>
  <c r="BI368" i="50"/>
  <c r="BH344" i="50"/>
  <c r="BH370" i="50"/>
  <c r="BG344" i="50"/>
  <c r="BG368" i="50"/>
  <c r="BF344" i="50"/>
  <c r="BF370" i="50"/>
  <c r="BD344" i="50"/>
  <c r="BD370" i="50"/>
  <c r="BC344" i="50"/>
  <c r="BC368" i="50"/>
  <c r="BB344" i="50"/>
  <c r="BB370" i="50"/>
  <c r="BA344" i="50"/>
  <c r="BA368" i="50"/>
  <c r="AZ344" i="50"/>
  <c r="AZ370" i="50"/>
  <c r="AY344" i="50"/>
  <c r="AY368" i="50"/>
  <c r="AX344" i="50"/>
  <c r="AX370" i="50"/>
  <c r="AW344" i="50"/>
  <c r="AW368" i="50"/>
  <c r="AV344" i="50"/>
  <c r="AV370" i="50"/>
  <c r="AU344" i="50"/>
  <c r="AU368" i="50"/>
  <c r="AT344" i="50"/>
  <c r="AT370" i="50"/>
  <c r="AS344" i="50"/>
  <c r="AS368" i="50"/>
  <c r="AR344" i="50"/>
  <c r="AR370" i="50"/>
  <c r="AQ344" i="50"/>
  <c r="AQ368" i="50"/>
  <c r="AP344" i="50"/>
  <c r="AP370" i="50"/>
  <c r="AO344" i="50"/>
  <c r="AO368" i="50"/>
  <c r="AN344" i="50"/>
  <c r="AN370" i="50"/>
  <c r="AM344" i="50"/>
  <c r="AM368" i="50"/>
  <c r="AL344" i="50"/>
  <c r="AL370" i="50"/>
  <c r="AK344" i="50"/>
  <c r="AK368" i="50"/>
  <c r="AJ344" i="50"/>
  <c r="AJ370" i="50"/>
  <c r="AI344" i="50"/>
  <c r="AI368" i="50"/>
  <c r="AH344" i="50"/>
  <c r="AH370" i="50"/>
  <c r="AG344" i="50"/>
  <c r="AG368" i="50"/>
  <c r="AF344" i="50"/>
  <c r="AF370" i="50"/>
  <c r="AE344" i="50"/>
  <c r="AE368" i="50"/>
  <c r="AD344" i="50"/>
  <c r="AD370" i="50"/>
  <c r="N370" i="50"/>
  <c r="M368" i="50"/>
  <c r="J344" i="50"/>
  <c r="J370" i="50"/>
  <c r="H344" i="50"/>
  <c r="F344" i="50"/>
  <c r="D339" i="50"/>
  <c r="D341" i="50"/>
  <c r="D338" i="50"/>
  <c r="D340" i="50"/>
  <c r="BI336" i="50"/>
  <c r="BH336" i="50"/>
  <c r="BG336" i="50"/>
  <c r="BF336" i="50"/>
  <c r="BD336" i="50"/>
  <c r="BC336" i="50"/>
  <c r="BB336" i="50"/>
  <c r="BA336" i="50"/>
  <c r="AZ336" i="50"/>
  <c r="AY336" i="50"/>
  <c r="AX336" i="50"/>
  <c r="AW336" i="50"/>
  <c r="AV336" i="50"/>
  <c r="AU336" i="50"/>
  <c r="AT336" i="50"/>
  <c r="AS336" i="50"/>
  <c r="AR336" i="50"/>
  <c r="AQ336" i="50"/>
  <c r="AP336" i="50"/>
  <c r="AO336" i="50"/>
  <c r="AN336" i="50"/>
  <c r="AM336" i="50"/>
  <c r="AL336" i="50"/>
  <c r="AK336" i="50"/>
  <c r="AJ336" i="50"/>
  <c r="AI336" i="50"/>
  <c r="AH336" i="50"/>
  <c r="AG336" i="50"/>
  <c r="AF336" i="50"/>
  <c r="AE336" i="50"/>
  <c r="AD336" i="50"/>
  <c r="AB336" i="50"/>
  <c r="AA336" i="50"/>
  <c r="Z336" i="50"/>
  <c r="Y336" i="50"/>
  <c r="X336" i="50"/>
  <c r="W336" i="50"/>
  <c r="V336" i="50"/>
  <c r="U336" i="50"/>
  <c r="Q336" i="50"/>
  <c r="J336" i="50"/>
  <c r="I336" i="50"/>
  <c r="BI335" i="50"/>
  <c r="BH335" i="50"/>
  <c r="BG335" i="50"/>
  <c r="BF335" i="50"/>
  <c r="BD335" i="50"/>
  <c r="BC335" i="50"/>
  <c r="BB335" i="50"/>
  <c r="BA335" i="50"/>
  <c r="AZ335" i="50"/>
  <c r="AY335" i="50"/>
  <c r="AX335" i="50"/>
  <c r="AW335" i="50"/>
  <c r="AV335" i="50"/>
  <c r="AU335" i="50"/>
  <c r="AT335" i="50"/>
  <c r="AS335" i="50"/>
  <c r="AR335" i="50"/>
  <c r="AQ335" i="50"/>
  <c r="AP335" i="50"/>
  <c r="AO335" i="50"/>
  <c r="AN335" i="50"/>
  <c r="AM335" i="50"/>
  <c r="AL335" i="50"/>
  <c r="AK335" i="50"/>
  <c r="AJ335" i="50"/>
  <c r="AI335" i="50"/>
  <c r="AH335" i="50"/>
  <c r="AG335" i="50"/>
  <c r="AF335" i="50"/>
  <c r="AE335" i="50"/>
  <c r="AD335" i="50"/>
  <c r="AB335" i="50"/>
  <c r="AA335" i="50"/>
  <c r="Z335" i="50"/>
  <c r="Y335" i="50"/>
  <c r="X335" i="50"/>
  <c r="W335" i="50"/>
  <c r="V335" i="50"/>
  <c r="U335" i="50"/>
  <c r="Q335" i="50"/>
  <c r="J335" i="50"/>
  <c r="H335" i="50"/>
  <c r="F335" i="50"/>
  <c r="BI334" i="50"/>
  <c r="BH334" i="50"/>
  <c r="BG334" i="50"/>
  <c r="BF334" i="50"/>
  <c r="BD334" i="50"/>
  <c r="BC334" i="50"/>
  <c r="BB334" i="50"/>
  <c r="BA334" i="50"/>
  <c r="AZ334" i="50"/>
  <c r="AY334" i="50"/>
  <c r="AX334" i="50"/>
  <c r="AW334" i="50"/>
  <c r="AV334" i="50"/>
  <c r="AU334" i="50"/>
  <c r="AT334" i="50"/>
  <c r="AS334" i="50"/>
  <c r="AR334" i="50"/>
  <c r="AQ334" i="50"/>
  <c r="AP334" i="50"/>
  <c r="AO334" i="50"/>
  <c r="AN334" i="50"/>
  <c r="AM334" i="50"/>
  <c r="AL334" i="50"/>
  <c r="AK334" i="50"/>
  <c r="AJ334" i="50"/>
  <c r="AI334" i="50"/>
  <c r="AH334" i="50"/>
  <c r="AG334" i="50"/>
  <c r="AF334" i="50"/>
  <c r="AE334" i="50"/>
  <c r="AD334" i="50"/>
  <c r="AB334" i="50"/>
  <c r="AA334" i="50"/>
  <c r="Z334" i="50"/>
  <c r="Y334" i="50"/>
  <c r="X334" i="50"/>
  <c r="W334" i="50"/>
  <c r="V334" i="50"/>
  <c r="U334" i="50"/>
  <c r="Q334" i="50"/>
  <c r="J334" i="50"/>
  <c r="F334" i="50"/>
  <c r="H334" i="50"/>
  <c r="BI333" i="50"/>
  <c r="BH333" i="50"/>
  <c r="BG333" i="50"/>
  <c r="BF333" i="50"/>
  <c r="BD333" i="50"/>
  <c r="BC333" i="50"/>
  <c r="BB333" i="50"/>
  <c r="BA333" i="50"/>
  <c r="AZ333" i="50"/>
  <c r="AY333" i="50"/>
  <c r="AX333" i="50"/>
  <c r="AW333" i="50"/>
  <c r="AV333" i="50"/>
  <c r="AU333" i="50"/>
  <c r="AT333" i="50"/>
  <c r="AS333" i="50"/>
  <c r="AR333" i="50"/>
  <c r="AQ333" i="50"/>
  <c r="AP333" i="50"/>
  <c r="AO333" i="50"/>
  <c r="AN333" i="50"/>
  <c r="AM333" i="50"/>
  <c r="AL333" i="50"/>
  <c r="AK333" i="50"/>
  <c r="AJ333" i="50"/>
  <c r="AI333" i="50"/>
  <c r="AH333" i="50"/>
  <c r="AG333" i="50"/>
  <c r="AF333" i="50"/>
  <c r="AE333" i="50"/>
  <c r="AD333" i="50"/>
  <c r="AB333" i="50"/>
  <c r="AA333" i="50"/>
  <c r="Z333" i="50"/>
  <c r="Y333" i="50"/>
  <c r="X333" i="50"/>
  <c r="W333" i="50"/>
  <c r="V333" i="50"/>
  <c r="U333" i="50"/>
  <c r="S333" i="50"/>
  <c r="Q333" i="50"/>
  <c r="J333" i="50"/>
  <c r="I333" i="50"/>
  <c r="BI332" i="50"/>
  <c r="BH332" i="50"/>
  <c r="BG332" i="50"/>
  <c r="BF332" i="50"/>
  <c r="BD332" i="50"/>
  <c r="BC332" i="50"/>
  <c r="BB332" i="50"/>
  <c r="BA332" i="50"/>
  <c r="AZ332" i="50"/>
  <c r="AY332" i="50"/>
  <c r="AX332" i="50"/>
  <c r="AW332" i="50"/>
  <c r="AV332" i="50"/>
  <c r="AU332" i="50"/>
  <c r="AT332" i="50"/>
  <c r="AS332" i="50"/>
  <c r="AR332" i="50"/>
  <c r="AQ332" i="50"/>
  <c r="AP332" i="50"/>
  <c r="AO332" i="50"/>
  <c r="AN332" i="50"/>
  <c r="AM332" i="50"/>
  <c r="AL332" i="50"/>
  <c r="AK332" i="50"/>
  <c r="AJ332" i="50"/>
  <c r="AI332" i="50"/>
  <c r="AH332" i="50"/>
  <c r="AG332" i="50"/>
  <c r="AF332" i="50"/>
  <c r="AE332" i="50"/>
  <c r="AD332" i="50"/>
  <c r="AB332" i="50"/>
  <c r="AA332" i="50"/>
  <c r="Z332" i="50"/>
  <c r="Y332" i="50"/>
  <c r="X332" i="50"/>
  <c r="W332" i="50"/>
  <c r="V332" i="50"/>
  <c r="U332" i="50"/>
  <c r="S332" i="50"/>
  <c r="Q332" i="50"/>
  <c r="J332" i="50"/>
  <c r="H332" i="50"/>
  <c r="G332" i="50"/>
  <c r="F332" i="50"/>
  <c r="E332" i="50"/>
  <c r="BI331" i="50"/>
  <c r="BH331" i="50"/>
  <c r="BG331" i="50"/>
  <c r="BF331" i="50"/>
  <c r="BD331" i="50"/>
  <c r="BC331" i="50"/>
  <c r="BB331" i="50"/>
  <c r="BA331" i="50"/>
  <c r="AZ331" i="50"/>
  <c r="AY331" i="50"/>
  <c r="AX331" i="50"/>
  <c r="AW331" i="50"/>
  <c r="AV331" i="50"/>
  <c r="AU331" i="50"/>
  <c r="AT331" i="50"/>
  <c r="AS331" i="50"/>
  <c r="AR331" i="50"/>
  <c r="AQ331" i="50"/>
  <c r="AP331" i="50"/>
  <c r="AO331" i="50"/>
  <c r="AN331" i="50"/>
  <c r="AM331" i="50"/>
  <c r="AL331" i="50"/>
  <c r="AK331" i="50"/>
  <c r="AJ331" i="50"/>
  <c r="AI331" i="50"/>
  <c r="AH331" i="50"/>
  <c r="AG331" i="50"/>
  <c r="AF331" i="50"/>
  <c r="AE331" i="50"/>
  <c r="AD331" i="50"/>
  <c r="AB331" i="50"/>
  <c r="AA331" i="50"/>
  <c r="Z331" i="50"/>
  <c r="Y331" i="50"/>
  <c r="X331" i="50"/>
  <c r="W331" i="50"/>
  <c r="V331" i="50"/>
  <c r="U331" i="50"/>
  <c r="S331" i="50"/>
  <c r="Q331" i="50"/>
  <c r="J331" i="50"/>
  <c r="I331" i="50"/>
  <c r="H331" i="50"/>
  <c r="F331" i="50"/>
  <c r="E331" i="50"/>
  <c r="BI330" i="50"/>
  <c r="BH330" i="50"/>
  <c r="BG330" i="50"/>
  <c r="BF330" i="50"/>
  <c r="BD330" i="50"/>
  <c r="BC330" i="50"/>
  <c r="BB330" i="50"/>
  <c r="BA330" i="50"/>
  <c r="AZ330" i="50"/>
  <c r="AY330" i="50"/>
  <c r="AX330" i="50"/>
  <c r="AW330" i="50"/>
  <c r="AV330" i="50"/>
  <c r="AU330" i="50"/>
  <c r="AT330" i="50"/>
  <c r="AS330" i="50"/>
  <c r="AR330" i="50"/>
  <c r="AQ330" i="50"/>
  <c r="AP330" i="50"/>
  <c r="AO330" i="50"/>
  <c r="AN330" i="50"/>
  <c r="AM330" i="50"/>
  <c r="AL330" i="50"/>
  <c r="AK330" i="50"/>
  <c r="AJ330" i="50"/>
  <c r="AI330" i="50"/>
  <c r="AH330" i="50"/>
  <c r="AG330" i="50"/>
  <c r="AF330" i="50"/>
  <c r="AE330" i="50"/>
  <c r="AD330" i="50"/>
  <c r="AB330" i="50"/>
  <c r="AA330" i="50"/>
  <c r="Z330" i="50"/>
  <c r="Y330" i="50"/>
  <c r="X330" i="50"/>
  <c r="W330" i="50"/>
  <c r="V330" i="50"/>
  <c r="U330" i="50"/>
  <c r="S330" i="50"/>
  <c r="Q330" i="50"/>
  <c r="J330" i="50"/>
  <c r="I330" i="50"/>
  <c r="H330" i="50"/>
  <c r="G330" i="50"/>
  <c r="F330" i="50"/>
  <c r="E330" i="50"/>
  <c r="BI329" i="50"/>
  <c r="BH329" i="50"/>
  <c r="BG329" i="50"/>
  <c r="BF329" i="50"/>
  <c r="BD329" i="50"/>
  <c r="BC329" i="50"/>
  <c r="BB329" i="50"/>
  <c r="BA329" i="50"/>
  <c r="AZ329" i="50"/>
  <c r="AY329" i="50"/>
  <c r="AX329" i="50"/>
  <c r="AW329" i="50"/>
  <c r="AV329" i="50"/>
  <c r="AU329" i="50"/>
  <c r="AT329" i="50"/>
  <c r="AS329" i="50"/>
  <c r="AR329" i="50"/>
  <c r="AQ329" i="50"/>
  <c r="AP329" i="50"/>
  <c r="AO329" i="50"/>
  <c r="AN329" i="50"/>
  <c r="AM329" i="50"/>
  <c r="AL329" i="50"/>
  <c r="AK329" i="50"/>
  <c r="AJ329" i="50"/>
  <c r="AI329" i="50"/>
  <c r="AH329" i="50"/>
  <c r="AG329" i="50"/>
  <c r="AF329" i="50"/>
  <c r="AE329" i="50"/>
  <c r="AD329" i="50"/>
  <c r="AB329" i="50"/>
  <c r="AA329" i="50"/>
  <c r="Z329" i="50"/>
  <c r="Y329" i="50"/>
  <c r="X329" i="50"/>
  <c r="W329" i="50"/>
  <c r="V329" i="50"/>
  <c r="U329" i="50"/>
  <c r="S329" i="50"/>
  <c r="Q329" i="50"/>
  <c r="J329" i="50"/>
  <c r="I329" i="50"/>
  <c r="G329" i="50"/>
  <c r="F329" i="50"/>
  <c r="E329" i="50"/>
  <c r="BI328" i="50"/>
  <c r="BH328" i="50"/>
  <c r="BG328" i="50"/>
  <c r="BF328" i="50"/>
  <c r="BD328" i="50"/>
  <c r="BC328" i="50"/>
  <c r="BB328" i="50"/>
  <c r="BA328" i="50"/>
  <c r="AZ328" i="50"/>
  <c r="AY328" i="50"/>
  <c r="AX328" i="50"/>
  <c r="AW328" i="50"/>
  <c r="AV328" i="50"/>
  <c r="AU328" i="50"/>
  <c r="AT328" i="50"/>
  <c r="AS328" i="50"/>
  <c r="AR328" i="50"/>
  <c r="AQ328" i="50"/>
  <c r="AP328" i="50"/>
  <c r="AO328" i="50"/>
  <c r="AN328" i="50"/>
  <c r="AM328" i="50"/>
  <c r="AL328" i="50"/>
  <c r="AK328" i="50"/>
  <c r="AJ328" i="50"/>
  <c r="AI328" i="50"/>
  <c r="AH328" i="50"/>
  <c r="AG328" i="50"/>
  <c r="AF328" i="50"/>
  <c r="AE328" i="50"/>
  <c r="AD328" i="50"/>
  <c r="AB328" i="50"/>
  <c r="AA328" i="50"/>
  <c r="Z328" i="50"/>
  <c r="Y328" i="50"/>
  <c r="X328" i="50"/>
  <c r="W328" i="50"/>
  <c r="V328" i="50"/>
  <c r="U328" i="50"/>
  <c r="Q328" i="50"/>
  <c r="J328" i="50"/>
  <c r="I328" i="50"/>
  <c r="H328" i="50"/>
  <c r="G328" i="50"/>
  <c r="F328" i="50"/>
  <c r="E328" i="50"/>
  <c r="BI327" i="50"/>
  <c r="BH327" i="50"/>
  <c r="BG327" i="50"/>
  <c r="BF327" i="50"/>
  <c r="BD327" i="50"/>
  <c r="BC327" i="50"/>
  <c r="BB327" i="50"/>
  <c r="BA327" i="50"/>
  <c r="AZ327" i="50"/>
  <c r="AY327" i="50"/>
  <c r="AX327" i="50"/>
  <c r="AW327" i="50"/>
  <c r="AV327" i="50"/>
  <c r="AU327" i="50"/>
  <c r="AT327" i="50"/>
  <c r="AS327" i="50"/>
  <c r="AR327" i="50"/>
  <c r="AQ327" i="50"/>
  <c r="AP327" i="50"/>
  <c r="AO327" i="50"/>
  <c r="AN327" i="50"/>
  <c r="AM327" i="50"/>
  <c r="AL327" i="50"/>
  <c r="AK327" i="50"/>
  <c r="AJ327" i="50"/>
  <c r="AI327" i="50"/>
  <c r="AH327" i="50"/>
  <c r="AG327" i="50"/>
  <c r="AF327" i="50"/>
  <c r="AE327" i="50"/>
  <c r="AD327" i="50"/>
  <c r="AB327" i="50"/>
  <c r="AA327" i="50"/>
  <c r="Z327" i="50"/>
  <c r="Y327" i="50"/>
  <c r="X327" i="50"/>
  <c r="W327" i="50"/>
  <c r="V327" i="50"/>
  <c r="U327" i="50"/>
  <c r="Q327" i="50"/>
  <c r="J327" i="50"/>
  <c r="I327" i="50"/>
  <c r="F327" i="50"/>
  <c r="E327" i="50"/>
  <c r="BI326" i="50"/>
  <c r="BH326" i="50"/>
  <c r="BG326" i="50"/>
  <c r="BF326" i="50"/>
  <c r="BD326" i="50"/>
  <c r="BC326" i="50"/>
  <c r="BB326" i="50"/>
  <c r="BA326" i="50"/>
  <c r="AZ326" i="50"/>
  <c r="AY326" i="50"/>
  <c r="AX326" i="50"/>
  <c r="AW326" i="50"/>
  <c r="AV326" i="50"/>
  <c r="AU326" i="50"/>
  <c r="AT326" i="50"/>
  <c r="AS326" i="50"/>
  <c r="AR326" i="50"/>
  <c r="AQ326" i="50"/>
  <c r="AP326" i="50"/>
  <c r="AO326" i="50"/>
  <c r="AN326" i="50"/>
  <c r="AM326" i="50"/>
  <c r="AL326" i="50"/>
  <c r="AK326" i="50"/>
  <c r="AJ326" i="50"/>
  <c r="AI326" i="50"/>
  <c r="AH326" i="50"/>
  <c r="AG326" i="50"/>
  <c r="AF326" i="50"/>
  <c r="AE326" i="50"/>
  <c r="AD326" i="50"/>
  <c r="AB326" i="50"/>
  <c r="AA326" i="50"/>
  <c r="Z326" i="50"/>
  <c r="Y326" i="50"/>
  <c r="X326" i="50"/>
  <c r="W326" i="50"/>
  <c r="V326" i="50"/>
  <c r="U326" i="50"/>
  <c r="S326" i="50"/>
  <c r="Q326" i="50"/>
  <c r="J326" i="50"/>
  <c r="I326" i="50"/>
  <c r="H326" i="50"/>
  <c r="G326" i="50"/>
  <c r="F326" i="50"/>
  <c r="E326" i="50"/>
  <c r="BI325" i="50"/>
  <c r="BH325" i="50"/>
  <c r="BG325" i="50"/>
  <c r="BF325" i="50"/>
  <c r="BD325" i="50"/>
  <c r="BC325" i="50"/>
  <c r="BB325" i="50"/>
  <c r="BA325" i="50"/>
  <c r="AZ325" i="50"/>
  <c r="AY325" i="50"/>
  <c r="AX325" i="50"/>
  <c r="AW325" i="50"/>
  <c r="AV325" i="50"/>
  <c r="AU325" i="50"/>
  <c r="AT325" i="50"/>
  <c r="AS325" i="50"/>
  <c r="AR325" i="50"/>
  <c r="AQ325" i="50"/>
  <c r="AP325" i="50"/>
  <c r="AO325" i="50"/>
  <c r="AN325" i="50"/>
  <c r="AM325" i="50"/>
  <c r="AL325" i="50"/>
  <c r="AK325" i="50"/>
  <c r="AJ325" i="50"/>
  <c r="AI325" i="50"/>
  <c r="AH325" i="50"/>
  <c r="AG325" i="50"/>
  <c r="AF325" i="50"/>
  <c r="AE325" i="50"/>
  <c r="AD325" i="50"/>
  <c r="AB325" i="50"/>
  <c r="AA325" i="50"/>
  <c r="Z325" i="50"/>
  <c r="Y325" i="50"/>
  <c r="X325" i="50"/>
  <c r="W325" i="50"/>
  <c r="V325" i="50"/>
  <c r="U325" i="50"/>
  <c r="S325" i="50"/>
  <c r="Q325" i="50"/>
  <c r="J325" i="50"/>
  <c r="I325" i="50"/>
  <c r="G325" i="50"/>
  <c r="F325" i="50"/>
  <c r="E325" i="50"/>
  <c r="BI324" i="50"/>
  <c r="BH324" i="50"/>
  <c r="BG324" i="50"/>
  <c r="BF324" i="50"/>
  <c r="BD324" i="50"/>
  <c r="BC324" i="50"/>
  <c r="BB324" i="50"/>
  <c r="BA324" i="50"/>
  <c r="AZ324" i="50"/>
  <c r="AY324" i="50"/>
  <c r="AX324" i="50"/>
  <c r="AW324" i="50"/>
  <c r="AV324" i="50"/>
  <c r="AU324" i="50"/>
  <c r="AT324" i="50"/>
  <c r="AS324" i="50"/>
  <c r="AR324" i="50"/>
  <c r="AQ324" i="50"/>
  <c r="AP324" i="50"/>
  <c r="AO324" i="50"/>
  <c r="AN324" i="50"/>
  <c r="AM324" i="50"/>
  <c r="AL324" i="50"/>
  <c r="AK324" i="50"/>
  <c r="AJ324" i="50"/>
  <c r="AI324" i="50"/>
  <c r="AH324" i="50"/>
  <c r="AG324" i="50"/>
  <c r="AF324" i="50"/>
  <c r="AE324" i="50"/>
  <c r="AD324" i="50"/>
  <c r="AB324" i="50"/>
  <c r="AA324" i="50"/>
  <c r="Z324" i="50"/>
  <c r="Y324" i="50"/>
  <c r="X324" i="50"/>
  <c r="W324" i="50"/>
  <c r="V324" i="50"/>
  <c r="U324" i="50"/>
  <c r="S324" i="50"/>
  <c r="Q324" i="50"/>
  <c r="J324" i="50"/>
  <c r="I324" i="50"/>
  <c r="H324" i="50"/>
  <c r="F324" i="50"/>
  <c r="E324" i="50"/>
  <c r="BI323" i="50"/>
  <c r="BH323" i="50"/>
  <c r="BG323" i="50"/>
  <c r="BF323" i="50"/>
  <c r="BD323" i="50"/>
  <c r="BC323" i="50"/>
  <c r="BB323" i="50"/>
  <c r="BA323" i="50"/>
  <c r="AZ323" i="50"/>
  <c r="AY323" i="50"/>
  <c r="AX323" i="50"/>
  <c r="AW323" i="50"/>
  <c r="AV323" i="50"/>
  <c r="AU323" i="50"/>
  <c r="AT323" i="50"/>
  <c r="AS323" i="50"/>
  <c r="AR323" i="50"/>
  <c r="AQ323" i="50"/>
  <c r="AP323" i="50"/>
  <c r="AO323" i="50"/>
  <c r="AN323" i="50"/>
  <c r="AM323" i="50"/>
  <c r="AL323" i="50"/>
  <c r="AK323" i="50"/>
  <c r="AJ323" i="50"/>
  <c r="AI323" i="50"/>
  <c r="AH323" i="50"/>
  <c r="AG323" i="50"/>
  <c r="AF323" i="50"/>
  <c r="AE323" i="50"/>
  <c r="AD323" i="50"/>
  <c r="AB323" i="50"/>
  <c r="AA323" i="50"/>
  <c r="Z323" i="50"/>
  <c r="Y323" i="50"/>
  <c r="X323" i="50"/>
  <c r="W323" i="50"/>
  <c r="V323" i="50"/>
  <c r="U323" i="50"/>
  <c r="S323" i="50"/>
  <c r="Q323" i="50"/>
  <c r="J323" i="50"/>
  <c r="I323" i="50"/>
  <c r="G323" i="50"/>
  <c r="F323" i="50"/>
  <c r="E323" i="50"/>
  <c r="BI322" i="50"/>
  <c r="BH322" i="50"/>
  <c r="BG322" i="50"/>
  <c r="BF322" i="50"/>
  <c r="BD322" i="50"/>
  <c r="BC322" i="50"/>
  <c r="BB322" i="50"/>
  <c r="BA322" i="50"/>
  <c r="AZ322" i="50"/>
  <c r="AY322" i="50"/>
  <c r="AX322" i="50"/>
  <c r="AW322" i="50"/>
  <c r="AV322" i="50"/>
  <c r="AU322" i="50"/>
  <c r="AT322" i="50"/>
  <c r="AS322" i="50"/>
  <c r="AR322" i="50"/>
  <c r="AQ322" i="50"/>
  <c r="AP322" i="50"/>
  <c r="AO322" i="50"/>
  <c r="AN322" i="50"/>
  <c r="AM322" i="50"/>
  <c r="AL322" i="50"/>
  <c r="AK322" i="50"/>
  <c r="AJ322" i="50"/>
  <c r="AI322" i="50"/>
  <c r="AH322" i="50"/>
  <c r="AG322" i="50"/>
  <c r="AF322" i="50"/>
  <c r="AE322" i="50"/>
  <c r="AD322" i="50"/>
  <c r="AB322" i="50"/>
  <c r="AA322" i="50"/>
  <c r="Z322" i="50"/>
  <c r="Y322" i="50"/>
  <c r="X322" i="50"/>
  <c r="W322" i="50"/>
  <c r="V322" i="50"/>
  <c r="U322" i="50"/>
  <c r="S322" i="50"/>
  <c r="Q322" i="50"/>
  <c r="J322" i="50"/>
  <c r="I322" i="50"/>
  <c r="H322" i="50"/>
  <c r="F322" i="50"/>
  <c r="E322" i="50"/>
  <c r="BI321" i="50"/>
  <c r="BH321" i="50"/>
  <c r="BG321" i="50"/>
  <c r="BF321" i="50"/>
  <c r="BD321" i="50"/>
  <c r="BC321" i="50"/>
  <c r="BB321" i="50"/>
  <c r="BA321" i="50"/>
  <c r="AZ321" i="50"/>
  <c r="AY321" i="50"/>
  <c r="AX321" i="50"/>
  <c r="AW321" i="50"/>
  <c r="AV321" i="50"/>
  <c r="AU321" i="50"/>
  <c r="AT321" i="50"/>
  <c r="AS321" i="50"/>
  <c r="AR321" i="50"/>
  <c r="AQ321" i="50"/>
  <c r="AP321" i="50"/>
  <c r="AO321" i="50"/>
  <c r="AN321" i="50"/>
  <c r="AM321" i="50"/>
  <c r="AL321" i="50"/>
  <c r="AK321" i="50"/>
  <c r="AJ321" i="50"/>
  <c r="AI321" i="50"/>
  <c r="AH321" i="50"/>
  <c r="AG321" i="50"/>
  <c r="AF321" i="50"/>
  <c r="AE321" i="50"/>
  <c r="AD321" i="50"/>
  <c r="AB321" i="50"/>
  <c r="AA321" i="50"/>
  <c r="Z321" i="50"/>
  <c r="Y321" i="50"/>
  <c r="X321" i="50"/>
  <c r="W321" i="50"/>
  <c r="V321" i="50"/>
  <c r="U321" i="50"/>
  <c r="Q321" i="50"/>
  <c r="J321" i="50"/>
  <c r="I321" i="50"/>
  <c r="H321" i="50"/>
  <c r="G321" i="50"/>
  <c r="F321" i="50"/>
  <c r="E321" i="50"/>
  <c r="BI320" i="50"/>
  <c r="BH320" i="50"/>
  <c r="BG320" i="50"/>
  <c r="BF320" i="50"/>
  <c r="BD320" i="50"/>
  <c r="BC320" i="50"/>
  <c r="BB320" i="50"/>
  <c r="BA320" i="50"/>
  <c r="AZ320" i="50"/>
  <c r="AY320" i="50"/>
  <c r="AX320" i="50"/>
  <c r="AW320" i="50"/>
  <c r="AV320" i="50"/>
  <c r="AU320" i="50"/>
  <c r="AT320" i="50"/>
  <c r="AS320" i="50"/>
  <c r="AR320" i="50"/>
  <c r="AQ320" i="50"/>
  <c r="AP320" i="50"/>
  <c r="AO320" i="50"/>
  <c r="AN320" i="50"/>
  <c r="AM320" i="50"/>
  <c r="AL320" i="50"/>
  <c r="AK320" i="50"/>
  <c r="AJ320" i="50"/>
  <c r="AI320" i="50"/>
  <c r="AH320" i="50"/>
  <c r="AG320" i="50"/>
  <c r="AF320" i="50"/>
  <c r="AE320" i="50"/>
  <c r="AD320" i="50"/>
  <c r="AB320" i="50"/>
  <c r="AA320" i="50"/>
  <c r="Z320" i="50"/>
  <c r="Y320" i="50"/>
  <c r="X320" i="50"/>
  <c r="W320" i="50"/>
  <c r="V320" i="50"/>
  <c r="U320" i="50"/>
  <c r="S320" i="50"/>
  <c r="Q320" i="50"/>
  <c r="J320" i="50"/>
  <c r="I320" i="50"/>
  <c r="G320" i="50"/>
  <c r="E320" i="50"/>
  <c r="BI319" i="50"/>
  <c r="BH319" i="50"/>
  <c r="BG319" i="50"/>
  <c r="BF319" i="50"/>
  <c r="BD319" i="50"/>
  <c r="BC319" i="50"/>
  <c r="BB319" i="50"/>
  <c r="BA319" i="50"/>
  <c r="AZ319" i="50"/>
  <c r="AY319" i="50"/>
  <c r="AX319" i="50"/>
  <c r="AW319" i="50"/>
  <c r="AV319" i="50"/>
  <c r="AU319" i="50"/>
  <c r="AT319" i="50"/>
  <c r="AS319" i="50"/>
  <c r="AR319" i="50"/>
  <c r="AQ319" i="50"/>
  <c r="AP319" i="50"/>
  <c r="AO319" i="50"/>
  <c r="AN319" i="50"/>
  <c r="AM319" i="50"/>
  <c r="AL319" i="50"/>
  <c r="AK319" i="50"/>
  <c r="AJ319" i="50"/>
  <c r="AI319" i="50"/>
  <c r="AH319" i="50"/>
  <c r="AG319" i="50"/>
  <c r="AF319" i="50"/>
  <c r="AE319" i="50"/>
  <c r="AD319" i="50"/>
  <c r="AB319" i="50"/>
  <c r="AA319" i="50"/>
  <c r="Z319" i="50"/>
  <c r="Y319" i="50"/>
  <c r="X319" i="50"/>
  <c r="W319" i="50"/>
  <c r="V319" i="50"/>
  <c r="U319" i="50"/>
  <c r="S319" i="50"/>
  <c r="Q319" i="50"/>
  <c r="J319" i="50"/>
  <c r="E319" i="50"/>
  <c r="I319" i="50"/>
  <c r="H319" i="50"/>
  <c r="G319" i="50"/>
  <c r="F319" i="50"/>
  <c r="BI318" i="50"/>
  <c r="BH318" i="50"/>
  <c r="BG318" i="50"/>
  <c r="BF318" i="50"/>
  <c r="BD318" i="50"/>
  <c r="BC318" i="50"/>
  <c r="BB318" i="50"/>
  <c r="BA318" i="50"/>
  <c r="AZ318" i="50"/>
  <c r="AY318" i="50"/>
  <c r="AX318" i="50"/>
  <c r="AW318" i="50"/>
  <c r="AV318" i="50"/>
  <c r="AU318" i="50"/>
  <c r="AT318" i="50"/>
  <c r="AS318" i="50"/>
  <c r="AR318" i="50"/>
  <c r="AQ318" i="50"/>
  <c r="AP318" i="50"/>
  <c r="AO318" i="50"/>
  <c r="AN318" i="50"/>
  <c r="AM318" i="50"/>
  <c r="AL318" i="50"/>
  <c r="AK318" i="50"/>
  <c r="AJ318" i="50"/>
  <c r="AI318" i="50"/>
  <c r="AH318" i="50"/>
  <c r="AG318" i="50"/>
  <c r="AF318" i="50"/>
  <c r="AE318" i="50"/>
  <c r="AD318" i="50"/>
  <c r="AB318" i="50"/>
  <c r="AA318" i="50"/>
  <c r="Z318" i="50"/>
  <c r="Y318" i="50"/>
  <c r="X318" i="50"/>
  <c r="W318" i="50"/>
  <c r="V318" i="50"/>
  <c r="U318" i="50"/>
  <c r="S318" i="50"/>
  <c r="Q318" i="50"/>
  <c r="J318" i="50"/>
  <c r="I318" i="50"/>
  <c r="H318" i="50"/>
  <c r="F318" i="50"/>
  <c r="E318" i="50"/>
  <c r="BI317" i="50"/>
  <c r="BH317" i="50"/>
  <c r="BG317" i="50"/>
  <c r="BF317" i="50"/>
  <c r="BD317" i="50"/>
  <c r="BC317" i="50"/>
  <c r="BB317" i="50"/>
  <c r="BA317" i="50"/>
  <c r="AZ317" i="50"/>
  <c r="AY317" i="50"/>
  <c r="AX317" i="50"/>
  <c r="AW317" i="50"/>
  <c r="AV317" i="50"/>
  <c r="AU317" i="50"/>
  <c r="AT317" i="50"/>
  <c r="AS317" i="50"/>
  <c r="AR317" i="50"/>
  <c r="AQ317" i="50"/>
  <c r="AP317" i="50"/>
  <c r="AO317" i="50"/>
  <c r="AN317" i="50"/>
  <c r="AM317" i="50"/>
  <c r="AL317" i="50"/>
  <c r="AK317" i="50"/>
  <c r="AJ317" i="50"/>
  <c r="AI317" i="50"/>
  <c r="AH317" i="50"/>
  <c r="AG317" i="50"/>
  <c r="AF317" i="50"/>
  <c r="AE317" i="50"/>
  <c r="AD317" i="50"/>
  <c r="AB317" i="50"/>
  <c r="AA317" i="50"/>
  <c r="Z317" i="50"/>
  <c r="Y317" i="50"/>
  <c r="X317" i="50"/>
  <c r="W317" i="50"/>
  <c r="V317" i="50"/>
  <c r="U317" i="50"/>
  <c r="S317" i="50"/>
  <c r="Q317" i="50"/>
  <c r="J317" i="50"/>
  <c r="I317" i="50"/>
  <c r="G317" i="50"/>
  <c r="F317" i="50"/>
  <c r="E317" i="50"/>
  <c r="BI316" i="50"/>
  <c r="BH316" i="50"/>
  <c r="BG316" i="50"/>
  <c r="BF316" i="50"/>
  <c r="BD316" i="50"/>
  <c r="BC316" i="50"/>
  <c r="BB316" i="50"/>
  <c r="BA316" i="50"/>
  <c r="AZ316" i="50"/>
  <c r="AY316" i="50"/>
  <c r="AX316" i="50"/>
  <c r="AW316" i="50"/>
  <c r="AV316" i="50"/>
  <c r="AU316" i="50"/>
  <c r="AT316" i="50"/>
  <c r="AS316" i="50"/>
  <c r="AR316" i="50"/>
  <c r="AQ316" i="50"/>
  <c r="AP316" i="50"/>
  <c r="AO316" i="50"/>
  <c r="AN316" i="50"/>
  <c r="AM316" i="50"/>
  <c r="AL316" i="50"/>
  <c r="AK316" i="50"/>
  <c r="AJ316" i="50"/>
  <c r="AI316" i="50"/>
  <c r="AH316" i="50"/>
  <c r="AG316" i="50"/>
  <c r="AF316" i="50"/>
  <c r="AE316" i="50"/>
  <c r="AD316" i="50"/>
  <c r="AB316" i="50"/>
  <c r="AA316" i="50"/>
  <c r="Z316" i="50"/>
  <c r="Y316" i="50"/>
  <c r="X316" i="50"/>
  <c r="W316" i="50"/>
  <c r="V316" i="50"/>
  <c r="U316" i="50"/>
  <c r="S316" i="50"/>
  <c r="Q316" i="50"/>
  <c r="J316" i="50"/>
  <c r="I316" i="50"/>
  <c r="H316" i="50"/>
  <c r="F316" i="50"/>
  <c r="E316" i="50"/>
  <c r="BI315" i="50"/>
  <c r="BH315" i="50"/>
  <c r="BG315" i="50"/>
  <c r="BF315" i="50"/>
  <c r="BD315" i="50"/>
  <c r="BC315" i="50"/>
  <c r="BB315" i="50"/>
  <c r="BA315" i="50"/>
  <c r="AZ315" i="50"/>
  <c r="AY315" i="50"/>
  <c r="AX315" i="50"/>
  <c r="AW315" i="50"/>
  <c r="AV315" i="50"/>
  <c r="AU315" i="50"/>
  <c r="AT315" i="50"/>
  <c r="AS315" i="50"/>
  <c r="AR315" i="50"/>
  <c r="AQ315" i="50"/>
  <c r="AP315" i="50"/>
  <c r="AO315" i="50"/>
  <c r="AN315" i="50"/>
  <c r="AM315" i="50"/>
  <c r="AL315" i="50"/>
  <c r="AK315" i="50"/>
  <c r="AJ315" i="50"/>
  <c r="AI315" i="50"/>
  <c r="AH315" i="50"/>
  <c r="AG315" i="50"/>
  <c r="AF315" i="50"/>
  <c r="AE315" i="50"/>
  <c r="AD315" i="50"/>
  <c r="AB315" i="50"/>
  <c r="AA315" i="50"/>
  <c r="Z315" i="50"/>
  <c r="Y315" i="50"/>
  <c r="X315" i="50"/>
  <c r="W315" i="50"/>
  <c r="V315" i="50"/>
  <c r="U315" i="50"/>
  <c r="S315" i="50"/>
  <c r="Q315" i="50"/>
  <c r="J315" i="50"/>
  <c r="I315" i="50"/>
  <c r="H315" i="50"/>
  <c r="G315" i="50"/>
  <c r="F315" i="50"/>
  <c r="E315" i="50"/>
  <c r="BI314" i="50"/>
  <c r="BH314" i="50"/>
  <c r="BG314" i="50"/>
  <c r="BF314" i="50"/>
  <c r="BD314" i="50"/>
  <c r="BC314" i="50"/>
  <c r="BB314" i="50"/>
  <c r="BA314" i="50"/>
  <c r="AZ314" i="50"/>
  <c r="AY314" i="50"/>
  <c r="AX314" i="50"/>
  <c r="AW314" i="50"/>
  <c r="AV314" i="50"/>
  <c r="AU314" i="50"/>
  <c r="AT314" i="50"/>
  <c r="AS314" i="50"/>
  <c r="AR314" i="50"/>
  <c r="AR340" i="50"/>
  <c r="AQ314" i="50"/>
  <c r="AP314" i="50"/>
  <c r="AP340" i="50"/>
  <c r="AO314" i="50"/>
  <c r="AN314" i="50"/>
  <c r="AN340" i="50"/>
  <c r="AM314" i="50"/>
  <c r="AL314" i="50"/>
  <c r="AL340" i="50"/>
  <c r="AK314" i="50"/>
  <c r="AJ314" i="50"/>
  <c r="AJ340" i="50"/>
  <c r="AI314" i="50"/>
  <c r="AH314" i="50"/>
  <c r="AH340" i="50"/>
  <c r="AG314" i="50"/>
  <c r="AF314" i="50"/>
  <c r="AF340" i="50"/>
  <c r="AE314" i="50"/>
  <c r="AD314" i="50"/>
  <c r="AD340" i="50"/>
  <c r="AB314" i="50"/>
  <c r="AB340" i="50"/>
  <c r="AA314" i="50"/>
  <c r="Z314" i="50"/>
  <c r="Z340" i="50"/>
  <c r="Y314" i="50"/>
  <c r="X314" i="50"/>
  <c r="X340" i="50"/>
  <c r="W314" i="50"/>
  <c r="V314" i="50"/>
  <c r="V340" i="50"/>
  <c r="U314" i="50"/>
  <c r="S314" i="50"/>
  <c r="S340" i="50"/>
  <c r="S425" i="50"/>
  <c r="Q314" i="50"/>
  <c r="Q340" i="50"/>
  <c r="N340" i="50"/>
  <c r="M340" i="50"/>
  <c r="J314" i="50"/>
  <c r="J340" i="50"/>
  <c r="H314" i="50"/>
  <c r="F314" i="50"/>
  <c r="D309" i="50"/>
  <c r="D311" i="50"/>
  <c r="D308" i="50"/>
  <c r="D310" i="50"/>
  <c r="BI306" i="50"/>
  <c r="BH306" i="50"/>
  <c r="BG306" i="50"/>
  <c r="BF306" i="50"/>
  <c r="BD306" i="50"/>
  <c r="BC306" i="50"/>
  <c r="BB306" i="50"/>
  <c r="BA306" i="50"/>
  <c r="AZ306" i="50"/>
  <c r="AY306" i="50"/>
  <c r="AX306" i="50"/>
  <c r="AW306" i="50"/>
  <c r="AV306" i="50"/>
  <c r="AU306" i="50"/>
  <c r="AT306" i="50"/>
  <c r="AS306" i="50"/>
  <c r="AR306" i="50"/>
  <c r="AQ306" i="50"/>
  <c r="AP306" i="50"/>
  <c r="AO306" i="50"/>
  <c r="AN306" i="50"/>
  <c r="AM306" i="50"/>
  <c r="AL306" i="50"/>
  <c r="AK306" i="50"/>
  <c r="AJ306" i="50"/>
  <c r="AI306" i="50"/>
  <c r="AH306" i="50"/>
  <c r="AG306" i="50"/>
  <c r="AF306" i="50"/>
  <c r="AE306" i="50"/>
  <c r="AD306" i="50"/>
  <c r="AB306" i="50"/>
  <c r="AA306" i="50"/>
  <c r="Z306" i="50"/>
  <c r="Y306" i="50"/>
  <c r="X306" i="50"/>
  <c r="W306" i="50"/>
  <c r="V306" i="50"/>
  <c r="U306" i="50"/>
  <c r="Q306" i="50"/>
  <c r="J306" i="50"/>
  <c r="F306" i="50"/>
  <c r="I306" i="50"/>
  <c r="B306" i="50"/>
  <c r="BI305" i="50"/>
  <c r="BH305" i="50"/>
  <c r="BG305" i="50"/>
  <c r="BF305" i="50"/>
  <c r="BD305" i="50"/>
  <c r="BC305" i="50"/>
  <c r="BB305" i="50"/>
  <c r="BA305" i="50"/>
  <c r="AZ305" i="50"/>
  <c r="AY305" i="50"/>
  <c r="AX305" i="50"/>
  <c r="AW305" i="50"/>
  <c r="AV305" i="50"/>
  <c r="AU305" i="50"/>
  <c r="AT305" i="50"/>
  <c r="AS305" i="50"/>
  <c r="AR305" i="50"/>
  <c r="AQ305" i="50"/>
  <c r="AP305" i="50"/>
  <c r="AO305" i="50"/>
  <c r="AN305" i="50"/>
  <c r="AM305" i="50"/>
  <c r="AL305" i="50"/>
  <c r="AK305" i="50"/>
  <c r="AJ305" i="50"/>
  <c r="AI305" i="50"/>
  <c r="AH305" i="50"/>
  <c r="AG305" i="50"/>
  <c r="AF305" i="50"/>
  <c r="AE305" i="50"/>
  <c r="AD305" i="50"/>
  <c r="AB305" i="50"/>
  <c r="AA305" i="50"/>
  <c r="Z305" i="50"/>
  <c r="Y305" i="50"/>
  <c r="X305" i="50"/>
  <c r="W305" i="50"/>
  <c r="V305" i="50"/>
  <c r="U305" i="50"/>
  <c r="S305" i="50"/>
  <c r="Q305" i="50"/>
  <c r="J305" i="50"/>
  <c r="H305" i="50"/>
  <c r="F305" i="50"/>
  <c r="B305" i="50"/>
  <c r="BI304" i="50"/>
  <c r="BH304" i="50"/>
  <c r="BG304" i="50"/>
  <c r="BF304" i="50"/>
  <c r="BD304" i="50"/>
  <c r="BC304" i="50"/>
  <c r="BB304" i="50"/>
  <c r="BA304" i="50"/>
  <c r="AZ304" i="50"/>
  <c r="AY304" i="50"/>
  <c r="AX304" i="50"/>
  <c r="AW304" i="50"/>
  <c r="AV304" i="50"/>
  <c r="AU304" i="50"/>
  <c r="AT304" i="50"/>
  <c r="AS304" i="50"/>
  <c r="AR304" i="50"/>
  <c r="AQ304" i="50"/>
  <c r="AP304" i="50"/>
  <c r="AO304" i="50"/>
  <c r="AN304" i="50"/>
  <c r="AM304" i="50"/>
  <c r="AL304" i="50"/>
  <c r="AK304" i="50"/>
  <c r="AJ304" i="50"/>
  <c r="AI304" i="50"/>
  <c r="AH304" i="50"/>
  <c r="AG304" i="50"/>
  <c r="AF304" i="50"/>
  <c r="AE304" i="50"/>
  <c r="AD304" i="50"/>
  <c r="AB304" i="50"/>
  <c r="AA304" i="50"/>
  <c r="Z304" i="50"/>
  <c r="Y304" i="50"/>
  <c r="X304" i="50"/>
  <c r="W304" i="50"/>
  <c r="V304" i="50"/>
  <c r="U304" i="50"/>
  <c r="S304" i="50"/>
  <c r="Q304" i="50"/>
  <c r="J304" i="50"/>
  <c r="H304" i="50"/>
  <c r="F304" i="50"/>
  <c r="B304" i="50"/>
  <c r="BI303" i="50"/>
  <c r="BH303" i="50"/>
  <c r="BG303" i="50"/>
  <c r="BF303" i="50"/>
  <c r="BD303" i="50"/>
  <c r="BC303" i="50"/>
  <c r="BB303" i="50"/>
  <c r="BA303" i="50"/>
  <c r="AZ303" i="50"/>
  <c r="AY303" i="50"/>
  <c r="AX303" i="50"/>
  <c r="AW303" i="50"/>
  <c r="AV303" i="50"/>
  <c r="AU303" i="50"/>
  <c r="AT303" i="50"/>
  <c r="AS303" i="50"/>
  <c r="AR303" i="50"/>
  <c r="AQ303" i="50"/>
  <c r="AP303" i="50"/>
  <c r="AO303" i="50"/>
  <c r="AN303" i="50"/>
  <c r="AM303" i="50"/>
  <c r="AL303" i="50"/>
  <c r="AK303" i="50"/>
  <c r="AJ303" i="50"/>
  <c r="AI303" i="50"/>
  <c r="AH303" i="50"/>
  <c r="AG303" i="50"/>
  <c r="AF303" i="50"/>
  <c r="AE303" i="50"/>
  <c r="AD303" i="50"/>
  <c r="AB303" i="50"/>
  <c r="AA303" i="50"/>
  <c r="Z303" i="50"/>
  <c r="Y303" i="50"/>
  <c r="X303" i="50"/>
  <c r="W303" i="50"/>
  <c r="V303" i="50"/>
  <c r="U303" i="50"/>
  <c r="S303" i="50"/>
  <c r="Q303" i="50"/>
  <c r="J303" i="50"/>
  <c r="I303" i="50"/>
  <c r="H303" i="50"/>
  <c r="G303" i="50"/>
  <c r="F303" i="50"/>
  <c r="E303" i="50"/>
  <c r="B303" i="50"/>
  <c r="BI302" i="50"/>
  <c r="BH302" i="50"/>
  <c r="BG302" i="50"/>
  <c r="BF302" i="50"/>
  <c r="BD302" i="50"/>
  <c r="BC302" i="50"/>
  <c r="BB302" i="50"/>
  <c r="BA302" i="50"/>
  <c r="AZ302" i="50"/>
  <c r="AY302" i="50"/>
  <c r="AX302" i="50"/>
  <c r="AW302" i="50"/>
  <c r="AV302" i="50"/>
  <c r="AU302" i="50"/>
  <c r="AT302" i="50"/>
  <c r="AS302" i="50"/>
  <c r="AR302" i="50"/>
  <c r="AQ302" i="50"/>
  <c r="AP302" i="50"/>
  <c r="AO302" i="50"/>
  <c r="AN302" i="50"/>
  <c r="AM302" i="50"/>
  <c r="AL302" i="50"/>
  <c r="AK302" i="50"/>
  <c r="AJ302" i="50"/>
  <c r="AI302" i="50"/>
  <c r="AH302" i="50"/>
  <c r="AG302" i="50"/>
  <c r="AF302" i="50"/>
  <c r="AE302" i="50"/>
  <c r="AD302" i="50"/>
  <c r="AB302" i="50"/>
  <c r="AA302" i="50"/>
  <c r="Z302" i="50"/>
  <c r="Y302" i="50"/>
  <c r="X302" i="50"/>
  <c r="W302" i="50"/>
  <c r="V302" i="50"/>
  <c r="U302" i="50"/>
  <c r="S302" i="50"/>
  <c r="Q302" i="50"/>
  <c r="J302" i="50"/>
  <c r="I302" i="50"/>
  <c r="F302" i="50"/>
  <c r="B302" i="50"/>
  <c r="BI301" i="50"/>
  <c r="BH301" i="50"/>
  <c r="BG301" i="50"/>
  <c r="BF301" i="50"/>
  <c r="BD301" i="50"/>
  <c r="BC301" i="50"/>
  <c r="BB301" i="50"/>
  <c r="BA301" i="50"/>
  <c r="AZ301" i="50"/>
  <c r="AY301" i="50"/>
  <c r="AX301" i="50"/>
  <c r="AW301" i="50"/>
  <c r="AV301" i="50"/>
  <c r="AU301" i="50"/>
  <c r="AT301" i="50"/>
  <c r="AS301" i="50"/>
  <c r="AR301" i="50"/>
  <c r="AQ301" i="50"/>
  <c r="AP301" i="50"/>
  <c r="AO301" i="50"/>
  <c r="AN301" i="50"/>
  <c r="AM301" i="50"/>
  <c r="AL301" i="50"/>
  <c r="AK301" i="50"/>
  <c r="AJ301" i="50"/>
  <c r="AI301" i="50"/>
  <c r="AH301" i="50"/>
  <c r="AG301" i="50"/>
  <c r="AF301" i="50"/>
  <c r="AE301" i="50"/>
  <c r="AD301" i="50"/>
  <c r="AB301" i="50"/>
  <c r="AA301" i="50"/>
  <c r="Z301" i="50"/>
  <c r="Y301" i="50"/>
  <c r="X301" i="50"/>
  <c r="W301" i="50"/>
  <c r="V301" i="50"/>
  <c r="U301" i="50"/>
  <c r="Q301" i="50"/>
  <c r="J301" i="50"/>
  <c r="F301" i="50"/>
  <c r="E301" i="50"/>
  <c r="B301" i="50"/>
  <c r="BI300" i="50"/>
  <c r="BH300" i="50"/>
  <c r="BG300" i="50"/>
  <c r="BF300" i="50"/>
  <c r="BD300" i="50"/>
  <c r="BC300" i="50"/>
  <c r="BB300" i="50"/>
  <c r="BA300" i="50"/>
  <c r="AZ300" i="50"/>
  <c r="AY300" i="50"/>
  <c r="AX300" i="50"/>
  <c r="AW300" i="50"/>
  <c r="AV300" i="50"/>
  <c r="AU300" i="50"/>
  <c r="AT300" i="50"/>
  <c r="AS300" i="50"/>
  <c r="AR300" i="50"/>
  <c r="AQ300" i="50"/>
  <c r="AP300" i="50"/>
  <c r="AO300" i="50"/>
  <c r="AN300" i="50"/>
  <c r="AM300" i="50"/>
  <c r="AL300" i="50"/>
  <c r="AK300" i="50"/>
  <c r="AJ300" i="50"/>
  <c r="AI300" i="50"/>
  <c r="AH300" i="50"/>
  <c r="AG300" i="50"/>
  <c r="AF300" i="50"/>
  <c r="AE300" i="50"/>
  <c r="AD300" i="50"/>
  <c r="AB300" i="50"/>
  <c r="AA300" i="50"/>
  <c r="Z300" i="50"/>
  <c r="Y300" i="50"/>
  <c r="X300" i="50"/>
  <c r="W300" i="50"/>
  <c r="V300" i="50"/>
  <c r="U300" i="50"/>
  <c r="S300" i="50"/>
  <c r="Q300" i="50"/>
  <c r="J300" i="50"/>
  <c r="F300" i="50"/>
  <c r="B300" i="50"/>
  <c r="BI299" i="50"/>
  <c r="BH299" i="50"/>
  <c r="BG299" i="50"/>
  <c r="BF299" i="50"/>
  <c r="BD299" i="50"/>
  <c r="BC299" i="50"/>
  <c r="BB299" i="50"/>
  <c r="BA299" i="50"/>
  <c r="AZ299" i="50"/>
  <c r="AY299" i="50"/>
  <c r="AX299" i="50"/>
  <c r="AW299" i="50"/>
  <c r="AV299" i="50"/>
  <c r="AU299" i="50"/>
  <c r="AT299" i="50"/>
  <c r="AS299" i="50"/>
  <c r="AR299" i="50"/>
  <c r="AQ299" i="50"/>
  <c r="AP299" i="50"/>
  <c r="AO299" i="50"/>
  <c r="AN299" i="50"/>
  <c r="AM299" i="50"/>
  <c r="AL299" i="50"/>
  <c r="AK299" i="50"/>
  <c r="AJ299" i="50"/>
  <c r="AI299" i="50"/>
  <c r="AH299" i="50"/>
  <c r="AG299" i="50"/>
  <c r="AF299" i="50"/>
  <c r="AE299" i="50"/>
  <c r="AD299" i="50"/>
  <c r="AB299" i="50"/>
  <c r="AA299" i="50"/>
  <c r="Z299" i="50"/>
  <c r="Y299" i="50"/>
  <c r="X299" i="50"/>
  <c r="W299" i="50"/>
  <c r="V299" i="50"/>
  <c r="U299" i="50"/>
  <c r="S299" i="50"/>
  <c r="Q299" i="50"/>
  <c r="J299" i="50"/>
  <c r="F299" i="50"/>
  <c r="B299" i="50"/>
  <c r="BI298" i="50"/>
  <c r="BH298" i="50"/>
  <c r="BG298" i="50"/>
  <c r="BF298" i="50"/>
  <c r="BD298" i="50"/>
  <c r="BC298" i="50"/>
  <c r="BB298" i="50"/>
  <c r="BA298" i="50"/>
  <c r="AZ298" i="50"/>
  <c r="AY298" i="50"/>
  <c r="AX298" i="50"/>
  <c r="AW298" i="50"/>
  <c r="AV298" i="50"/>
  <c r="AU298" i="50"/>
  <c r="AT298" i="50"/>
  <c r="AS298" i="50"/>
  <c r="AR298" i="50"/>
  <c r="AQ298" i="50"/>
  <c r="AP298" i="50"/>
  <c r="AO298" i="50"/>
  <c r="AN298" i="50"/>
  <c r="AM298" i="50"/>
  <c r="AL298" i="50"/>
  <c r="AK298" i="50"/>
  <c r="AJ298" i="50"/>
  <c r="AI298" i="50"/>
  <c r="AH298" i="50"/>
  <c r="AG298" i="50"/>
  <c r="AF298" i="50"/>
  <c r="AE298" i="50"/>
  <c r="AD298" i="50"/>
  <c r="AB298" i="50"/>
  <c r="AA298" i="50"/>
  <c r="Z298" i="50"/>
  <c r="Y298" i="50"/>
  <c r="X298" i="50"/>
  <c r="W298" i="50"/>
  <c r="V298" i="50"/>
  <c r="U298" i="50"/>
  <c r="Q298" i="50"/>
  <c r="J298" i="50"/>
  <c r="I298" i="50"/>
  <c r="E298" i="50"/>
  <c r="B298" i="50"/>
  <c r="BI297" i="50"/>
  <c r="BH297" i="50"/>
  <c r="BG297" i="50"/>
  <c r="BF297" i="50"/>
  <c r="BD297" i="50"/>
  <c r="BC297" i="50"/>
  <c r="BB297" i="50"/>
  <c r="BA297" i="50"/>
  <c r="AZ297" i="50"/>
  <c r="AY297" i="50"/>
  <c r="AX297" i="50"/>
  <c r="AW297" i="50"/>
  <c r="AV297" i="50"/>
  <c r="AU297" i="50"/>
  <c r="AT297" i="50"/>
  <c r="AS297" i="50"/>
  <c r="AR297" i="50"/>
  <c r="AQ297" i="50"/>
  <c r="AP297" i="50"/>
  <c r="AO297" i="50"/>
  <c r="AN297" i="50"/>
  <c r="AM297" i="50"/>
  <c r="AL297" i="50"/>
  <c r="AK297" i="50"/>
  <c r="AJ297" i="50"/>
  <c r="AI297" i="50"/>
  <c r="AH297" i="50"/>
  <c r="AG297" i="50"/>
  <c r="AF297" i="50"/>
  <c r="AE297" i="50"/>
  <c r="AD297" i="50"/>
  <c r="AB297" i="50"/>
  <c r="AA297" i="50"/>
  <c r="Z297" i="50"/>
  <c r="Y297" i="50"/>
  <c r="X297" i="50"/>
  <c r="W297" i="50"/>
  <c r="V297" i="50"/>
  <c r="U297" i="50"/>
  <c r="S297" i="50"/>
  <c r="Q297" i="50"/>
  <c r="J297" i="50"/>
  <c r="F297" i="50"/>
  <c r="I297" i="50"/>
  <c r="B297" i="50"/>
  <c r="BI296" i="50"/>
  <c r="BH296" i="50"/>
  <c r="BG296" i="50"/>
  <c r="BF296" i="50"/>
  <c r="BD296" i="50"/>
  <c r="BC296" i="50"/>
  <c r="BB296" i="50"/>
  <c r="BA296" i="50"/>
  <c r="AZ296" i="50"/>
  <c r="AY296" i="50"/>
  <c r="AX296" i="50"/>
  <c r="AW296" i="50"/>
  <c r="AV296" i="50"/>
  <c r="AU296" i="50"/>
  <c r="AT296" i="50"/>
  <c r="AS296" i="50"/>
  <c r="AR296" i="50"/>
  <c r="AQ296" i="50"/>
  <c r="AP296" i="50"/>
  <c r="AO296" i="50"/>
  <c r="AN296" i="50"/>
  <c r="AM296" i="50"/>
  <c r="AL296" i="50"/>
  <c r="AK296" i="50"/>
  <c r="AJ296" i="50"/>
  <c r="AI296" i="50"/>
  <c r="AH296" i="50"/>
  <c r="AG296" i="50"/>
  <c r="AF296" i="50"/>
  <c r="AE296" i="50"/>
  <c r="AD296" i="50"/>
  <c r="AB296" i="50"/>
  <c r="AA296" i="50"/>
  <c r="Z296" i="50"/>
  <c r="Y296" i="50"/>
  <c r="X296" i="50"/>
  <c r="W296" i="50"/>
  <c r="V296" i="50"/>
  <c r="U296" i="50"/>
  <c r="S296" i="50"/>
  <c r="Q296" i="50"/>
  <c r="J296" i="50"/>
  <c r="H296" i="50"/>
  <c r="F296" i="50"/>
  <c r="E296" i="50"/>
  <c r="B296" i="50"/>
  <c r="BI295" i="50"/>
  <c r="BH295" i="50"/>
  <c r="BG295" i="50"/>
  <c r="BF295" i="50"/>
  <c r="BD295" i="50"/>
  <c r="BC295" i="50"/>
  <c r="BB295" i="50"/>
  <c r="BA295" i="50"/>
  <c r="AZ295" i="50"/>
  <c r="AY295" i="50"/>
  <c r="AX295" i="50"/>
  <c r="AW295" i="50"/>
  <c r="AV295" i="50"/>
  <c r="AU295" i="50"/>
  <c r="AT295" i="50"/>
  <c r="AS295" i="50"/>
  <c r="AR295" i="50"/>
  <c r="AQ295" i="50"/>
  <c r="AP295" i="50"/>
  <c r="AO295" i="50"/>
  <c r="AN295" i="50"/>
  <c r="AM295" i="50"/>
  <c r="AL295" i="50"/>
  <c r="AK295" i="50"/>
  <c r="AJ295" i="50"/>
  <c r="AI295" i="50"/>
  <c r="AH295" i="50"/>
  <c r="AG295" i="50"/>
  <c r="AF295" i="50"/>
  <c r="AE295" i="50"/>
  <c r="AD295" i="50"/>
  <c r="AB295" i="50"/>
  <c r="AA295" i="50"/>
  <c r="Z295" i="50"/>
  <c r="Y295" i="50"/>
  <c r="X295" i="50"/>
  <c r="W295" i="50"/>
  <c r="V295" i="50"/>
  <c r="U295" i="50"/>
  <c r="S295" i="50"/>
  <c r="Q295" i="50"/>
  <c r="J295" i="50"/>
  <c r="I295" i="50"/>
  <c r="E295" i="50"/>
  <c r="B295" i="50"/>
  <c r="BI294" i="50"/>
  <c r="BH294" i="50"/>
  <c r="BG294" i="50"/>
  <c r="BF294" i="50"/>
  <c r="BD294" i="50"/>
  <c r="BC294" i="50"/>
  <c r="BB294" i="50"/>
  <c r="BA294" i="50"/>
  <c r="AZ294" i="50"/>
  <c r="AY294" i="50"/>
  <c r="AX294" i="50"/>
  <c r="AW294" i="50"/>
  <c r="AV294" i="50"/>
  <c r="AU294" i="50"/>
  <c r="AT294" i="50"/>
  <c r="AS294" i="50"/>
  <c r="AR294" i="50"/>
  <c r="AQ294" i="50"/>
  <c r="AP294" i="50"/>
  <c r="AO294" i="50"/>
  <c r="AN294" i="50"/>
  <c r="AM294" i="50"/>
  <c r="AL294" i="50"/>
  <c r="AK294" i="50"/>
  <c r="AJ294" i="50"/>
  <c r="AI294" i="50"/>
  <c r="AH294" i="50"/>
  <c r="AG294" i="50"/>
  <c r="AF294" i="50"/>
  <c r="AE294" i="50"/>
  <c r="AD294" i="50"/>
  <c r="AB294" i="50"/>
  <c r="AA294" i="50"/>
  <c r="Z294" i="50"/>
  <c r="Y294" i="50"/>
  <c r="X294" i="50"/>
  <c r="W294" i="50"/>
  <c r="V294" i="50"/>
  <c r="U294" i="50"/>
  <c r="S294" i="50"/>
  <c r="Q294" i="50"/>
  <c r="J294" i="50"/>
  <c r="I294" i="50"/>
  <c r="E294" i="50"/>
  <c r="B294" i="50"/>
  <c r="BI293" i="50"/>
  <c r="BH293" i="50"/>
  <c r="BG293" i="50"/>
  <c r="BF293" i="50"/>
  <c r="BD293" i="50"/>
  <c r="BC293" i="50"/>
  <c r="BB293" i="50"/>
  <c r="BA293" i="50"/>
  <c r="AZ293" i="50"/>
  <c r="AY293" i="50"/>
  <c r="AX293" i="50"/>
  <c r="AW293" i="50"/>
  <c r="AV293" i="50"/>
  <c r="AU293" i="50"/>
  <c r="AT293" i="50"/>
  <c r="AS293" i="50"/>
  <c r="AR293" i="50"/>
  <c r="AQ293" i="50"/>
  <c r="AP293" i="50"/>
  <c r="AO293" i="50"/>
  <c r="AN293" i="50"/>
  <c r="AM293" i="50"/>
  <c r="AL293" i="50"/>
  <c r="AK293" i="50"/>
  <c r="AJ293" i="50"/>
  <c r="AI293" i="50"/>
  <c r="AH293" i="50"/>
  <c r="AG293" i="50"/>
  <c r="AF293" i="50"/>
  <c r="AE293" i="50"/>
  <c r="AD293" i="50"/>
  <c r="AB293" i="50"/>
  <c r="AA293" i="50"/>
  <c r="Z293" i="50"/>
  <c r="Y293" i="50"/>
  <c r="X293" i="50"/>
  <c r="W293" i="50"/>
  <c r="V293" i="50"/>
  <c r="U293" i="50"/>
  <c r="S293" i="50"/>
  <c r="Q293" i="50"/>
  <c r="J293" i="50"/>
  <c r="F293" i="50"/>
  <c r="I293" i="50"/>
  <c r="B293" i="50"/>
  <c r="BI292" i="50"/>
  <c r="BH292" i="50"/>
  <c r="BG292" i="50"/>
  <c r="BF292" i="50"/>
  <c r="BD292" i="50"/>
  <c r="BC292" i="50"/>
  <c r="BB292" i="50"/>
  <c r="BA292" i="50"/>
  <c r="AZ292" i="50"/>
  <c r="AY292" i="50"/>
  <c r="AX292" i="50"/>
  <c r="AW292" i="50"/>
  <c r="AV292" i="50"/>
  <c r="AU292" i="50"/>
  <c r="AT292" i="50"/>
  <c r="AS292" i="50"/>
  <c r="AR292" i="50"/>
  <c r="AQ292" i="50"/>
  <c r="AP292" i="50"/>
  <c r="AO292" i="50"/>
  <c r="AN292" i="50"/>
  <c r="AM292" i="50"/>
  <c r="AL292" i="50"/>
  <c r="AK292" i="50"/>
  <c r="AJ292" i="50"/>
  <c r="AI292" i="50"/>
  <c r="AH292" i="50"/>
  <c r="AG292" i="50"/>
  <c r="AF292" i="50"/>
  <c r="AE292" i="50"/>
  <c r="AD292" i="50"/>
  <c r="AB292" i="50"/>
  <c r="AA292" i="50"/>
  <c r="Z292" i="50"/>
  <c r="Y292" i="50"/>
  <c r="X292" i="50"/>
  <c r="W292" i="50"/>
  <c r="V292" i="50"/>
  <c r="U292" i="50"/>
  <c r="Q292" i="50"/>
  <c r="J292" i="50"/>
  <c r="I292" i="50"/>
  <c r="H292" i="50"/>
  <c r="F292" i="50"/>
  <c r="E292" i="50"/>
  <c r="B292" i="50"/>
  <c r="BI291" i="50"/>
  <c r="BH291" i="50"/>
  <c r="BG291" i="50"/>
  <c r="BF291" i="50"/>
  <c r="BD291" i="50"/>
  <c r="BC291" i="50"/>
  <c r="BB291" i="50"/>
  <c r="BA291" i="50"/>
  <c r="AZ291" i="50"/>
  <c r="AY291" i="50"/>
  <c r="AX291" i="50"/>
  <c r="AW291" i="50"/>
  <c r="AV291" i="50"/>
  <c r="AU291" i="50"/>
  <c r="AT291" i="50"/>
  <c r="AS291" i="50"/>
  <c r="AR291" i="50"/>
  <c r="AQ291" i="50"/>
  <c r="AP291" i="50"/>
  <c r="AO291" i="50"/>
  <c r="AN291" i="50"/>
  <c r="AM291" i="50"/>
  <c r="AL291" i="50"/>
  <c r="AK291" i="50"/>
  <c r="AJ291" i="50"/>
  <c r="AI291" i="50"/>
  <c r="AH291" i="50"/>
  <c r="AG291" i="50"/>
  <c r="AF291" i="50"/>
  <c r="AE291" i="50"/>
  <c r="AD291" i="50"/>
  <c r="AB291" i="50"/>
  <c r="AA291" i="50"/>
  <c r="Z291" i="50"/>
  <c r="Y291" i="50"/>
  <c r="X291" i="50"/>
  <c r="W291" i="50"/>
  <c r="V291" i="50"/>
  <c r="U291" i="50"/>
  <c r="Q291" i="50"/>
  <c r="J291" i="50"/>
  <c r="I291" i="50"/>
  <c r="B291" i="50"/>
  <c r="BI290" i="50"/>
  <c r="BH290" i="50"/>
  <c r="BG290" i="50"/>
  <c r="BF290" i="50"/>
  <c r="BD290" i="50"/>
  <c r="BC290" i="50"/>
  <c r="BB290" i="50"/>
  <c r="BA290" i="50"/>
  <c r="AZ290" i="50"/>
  <c r="AY290" i="50"/>
  <c r="AX290" i="50"/>
  <c r="AW290" i="50"/>
  <c r="AV290" i="50"/>
  <c r="AU290" i="50"/>
  <c r="AT290" i="50"/>
  <c r="AS290" i="50"/>
  <c r="AR290" i="50"/>
  <c r="AQ290" i="50"/>
  <c r="AP290" i="50"/>
  <c r="AO290" i="50"/>
  <c r="AN290" i="50"/>
  <c r="AM290" i="50"/>
  <c r="AL290" i="50"/>
  <c r="AK290" i="50"/>
  <c r="AJ290" i="50"/>
  <c r="AI290" i="50"/>
  <c r="AH290" i="50"/>
  <c r="AG290" i="50"/>
  <c r="AF290" i="50"/>
  <c r="AE290" i="50"/>
  <c r="AD290" i="50"/>
  <c r="AB290" i="50"/>
  <c r="AA290" i="50"/>
  <c r="Z290" i="50"/>
  <c r="Y290" i="50"/>
  <c r="X290" i="50"/>
  <c r="W290" i="50"/>
  <c r="V290" i="50"/>
  <c r="U290" i="50"/>
  <c r="Q290" i="50"/>
  <c r="J290" i="50"/>
  <c r="I290" i="50"/>
  <c r="DB285" i="50"/>
  <c r="H290" i="50"/>
  <c r="F290" i="50"/>
  <c r="E290" i="50"/>
  <c r="B290" i="50"/>
  <c r="BI289" i="50"/>
  <c r="BH289" i="50"/>
  <c r="BG289" i="50"/>
  <c r="BF289" i="50"/>
  <c r="BD289" i="50"/>
  <c r="BC289" i="50"/>
  <c r="BB289" i="50"/>
  <c r="BA289" i="50"/>
  <c r="AZ289" i="50"/>
  <c r="AY289" i="50"/>
  <c r="AX289" i="50"/>
  <c r="AW289" i="50"/>
  <c r="AV289" i="50"/>
  <c r="AU289" i="50"/>
  <c r="AT289" i="50"/>
  <c r="AS289" i="50"/>
  <c r="AR289" i="50"/>
  <c r="AQ289" i="50"/>
  <c r="AP289" i="50"/>
  <c r="AO289" i="50"/>
  <c r="AN289" i="50"/>
  <c r="AM289" i="50"/>
  <c r="AL289" i="50"/>
  <c r="AK289" i="50"/>
  <c r="AJ289" i="50"/>
  <c r="AI289" i="50"/>
  <c r="AH289" i="50"/>
  <c r="AG289" i="50"/>
  <c r="AF289" i="50"/>
  <c r="AE289" i="50"/>
  <c r="AD289" i="50"/>
  <c r="AB289" i="50"/>
  <c r="AA289" i="50"/>
  <c r="Z289" i="50"/>
  <c r="Y289" i="50"/>
  <c r="X289" i="50"/>
  <c r="W289" i="50"/>
  <c r="V289" i="50"/>
  <c r="U289" i="50"/>
  <c r="S289" i="50"/>
  <c r="Q289" i="50"/>
  <c r="J289" i="50"/>
  <c r="I289" i="50"/>
  <c r="CW285" i="50"/>
  <c r="F289" i="50"/>
  <c r="E289" i="50"/>
  <c r="B289" i="50"/>
  <c r="BI288" i="50"/>
  <c r="BI311" i="50"/>
  <c r="BH288" i="50"/>
  <c r="BH311" i="50"/>
  <c r="BG288" i="50"/>
  <c r="BG311" i="50"/>
  <c r="BF288" i="50"/>
  <c r="BF311" i="50"/>
  <c r="BD288" i="50"/>
  <c r="BD311" i="50"/>
  <c r="BC288" i="50"/>
  <c r="BC311" i="50"/>
  <c r="BB288" i="50"/>
  <c r="BB311" i="50"/>
  <c r="BA288" i="50"/>
  <c r="BA311" i="50"/>
  <c r="AZ288" i="50"/>
  <c r="AZ311" i="50"/>
  <c r="AY288" i="50"/>
  <c r="AY311" i="50"/>
  <c r="AX288" i="50"/>
  <c r="AX311" i="50"/>
  <c r="AW288" i="50"/>
  <c r="AW311" i="50"/>
  <c r="AV288" i="50"/>
  <c r="AV311" i="50"/>
  <c r="AU288" i="50"/>
  <c r="AU311" i="50"/>
  <c r="AT288" i="50"/>
  <c r="AT311" i="50"/>
  <c r="AS288" i="50"/>
  <c r="AS311" i="50"/>
  <c r="AR288" i="50"/>
  <c r="AR311" i="50"/>
  <c r="AQ288" i="50"/>
  <c r="AQ311" i="50"/>
  <c r="AP288" i="50"/>
  <c r="AP311" i="50"/>
  <c r="AO288" i="50"/>
  <c r="AO311" i="50"/>
  <c r="AN288" i="50"/>
  <c r="AN311" i="50"/>
  <c r="AM288" i="50"/>
  <c r="AM311" i="50"/>
  <c r="AL288" i="50"/>
  <c r="AL311" i="50"/>
  <c r="AK288" i="50"/>
  <c r="AK311" i="50"/>
  <c r="AJ288" i="50"/>
  <c r="AJ311" i="50"/>
  <c r="AI288" i="50"/>
  <c r="AI311" i="50"/>
  <c r="AH288" i="50"/>
  <c r="AH311" i="50"/>
  <c r="AG288" i="50"/>
  <c r="AG311" i="50"/>
  <c r="AF288" i="50"/>
  <c r="AF311" i="50"/>
  <c r="AE288" i="50"/>
  <c r="AE311" i="50"/>
  <c r="AD288" i="50"/>
  <c r="AD311" i="50"/>
  <c r="AB288" i="50"/>
  <c r="AB311" i="50"/>
  <c r="AA288" i="50"/>
  <c r="AA311" i="50"/>
  <c r="Z288" i="50"/>
  <c r="Z311" i="50"/>
  <c r="Y288" i="50"/>
  <c r="Y311" i="50"/>
  <c r="X288" i="50"/>
  <c r="X311" i="50"/>
  <c r="W288" i="50"/>
  <c r="W311" i="50"/>
  <c r="V288" i="50"/>
  <c r="V311" i="50"/>
  <c r="U288" i="50"/>
  <c r="U311" i="50"/>
  <c r="S288" i="50"/>
  <c r="S311" i="50"/>
  <c r="R426" i="50"/>
  <c r="Q288" i="50"/>
  <c r="Q311" i="50"/>
  <c r="N311" i="50"/>
  <c r="M311" i="50"/>
  <c r="J288" i="50"/>
  <c r="I288" i="50"/>
  <c r="B288" i="50"/>
  <c r="EX287" i="50"/>
  <c r="EW287" i="50"/>
  <c r="EV287" i="50"/>
  <c r="EU287" i="50"/>
  <c r="ET287" i="50"/>
  <c r="ES287" i="50"/>
  <c r="ER287" i="50"/>
  <c r="EQ287" i="50"/>
  <c r="EP287" i="50"/>
  <c r="EO287" i="50"/>
  <c r="EN287" i="50"/>
  <c r="EM287" i="50"/>
  <c r="EL287" i="50"/>
  <c r="EK287" i="50"/>
  <c r="EJ287" i="50"/>
  <c r="EI287" i="50"/>
  <c r="EH287" i="50"/>
  <c r="EG287" i="50"/>
  <c r="EF287" i="50"/>
  <c r="EE287" i="50"/>
  <c r="ED287" i="50"/>
  <c r="EC287" i="50"/>
  <c r="EB287" i="50"/>
  <c r="EA287" i="50"/>
  <c r="DZ287" i="50"/>
  <c r="DY287" i="50"/>
  <c r="DX287" i="50"/>
  <c r="DW287" i="50"/>
  <c r="DV287" i="50"/>
  <c r="DU287" i="50"/>
  <c r="DT287" i="50"/>
  <c r="DS287" i="50"/>
  <c r="DR287" i="50"/>
  <c r="DQ287" i="50"/>
  <c r="DP287" i="50"/>
  <c r="DO287" i="50"/>
  <c r="DN287" i="50"/>
  <c r="DM287" i="50"/>
  <c r="DL287" i="50"/>
  <c r="DK287" i="50"/>
  <c r="DJ287" i="50"/>
  <c r="DI287" i="50"/>
  <c r="DH287" i="50"/>
  <c r="DG287" i="50"/>
  <c r="DF287" i="50"/>
  <c r="DE287" i="50"/>
  <c r="DD287" i="50"/>
  <c r="DC287" i="50"/>
  <c r="DB287" i="50"/>
  <c r="DA287" i="50"/>
  <c r="CZ287" i="50"/>
  <c r="CY287" i="50"/>
  <c r="CX287" i="50"/>
  <c r="CW287" i="50"/>
  <c r="CV287" i="50"/>
  <c r="CU287" i="50"/>
  <c r="CT287" i="50"/>
  <c r="CS287" i="50"/>
  <c r="CR287" i="50"/>
  <c r="CQ287" i="50"/>
  <c r="CP287" i="50"/>
  <c r="CO287" i="50"/>
  <c r="CN287" i="50"/>
  <c r="CM287" i="50"/>
  <c r="CL287" i="50"/>
  <c r="CK287" i="50"/>
  <c r="CJ287" i="50"/>
  <c r="CI287" i="50"/>
  <c r="CH287" i="50"/>
  <c r="CG287" i="50"/>
  <c r="BI287" i="50"/>
  <c r="BH287" i="50"/>
  <c r="BG287" i="50"/>
  <c r="BF287" i="50"/>
  <c r="BD287" i="50"/>
  <c r="BC287" i="50"/>
  <c r="BB287" i="50"/>
  <c r="BA287" i="50"/>
  <c r="AZ287" i="50"/>
  <c r="AY287" i="50"/>
  <c r="AX287" i="50"/>
  <c r="AW287" i="50"/>
  <c r="AV287" i="50"/>
  <c r="AU287" i="50"/>
  <c r="AT287" i="50"/>
  <c r="AS287" i="50"/>
  <c r="AR287" i="50"/>
  <c r="AQ287" i="50"/>
  <c r="AP287" i="50"/>
  <c r="AO287" i="50"/>
  <c r="AN287" i="50"/>
  <c r="AM287" i="50"/>
  <c r="AL287" i="50"/>
  <c r="AK287" i="50"/>
  <c r="AJ287" i="50"/>
  <c r="AI287" i="50"/>
  <c r="AH287" i="50"/>
  <c r="AG287" i="50"/>
  <c r="AF287" i="50"/>
  <c r="AE287" i="50"/>
  <c r="AD287" i="50"/>
  <c r="AB287" i="50"/>
  <c r="AA287" i="50"/>
  <c r="Z287" i="50"/>
  <c r="Y287" i="50"/>
  <c r="X287" i="50"/>
  <c r="W287" i="50"/>
  <c r="V287" i="50"/>
  <c r="U287" i="50"/>
  <c r="S287" i="50"/>
  <c r="Q287" i="50"/>
  <c r="J287" i="50"/>
  <c r="I287" i="50"/>
  <c r="CM285" i="50"/>
  <c r="B287" i="50"/>
  <c r="BI286" i="50"/>
  <c r="BH286" i="50"/>
  <c r="BG286" i="50"/>
  <c r="BF286" i="50"/>
  <c r="BD286" i="50"/>
  <c r="BC286" i="50"/>
  <c r="BB286" i="50"/>
  <c r="BA286" i="50"/>
  <c r="AZ286" i="50"/>
  <c r="AY286" i="50"/>
  <c r="AX286" i="50"/>
  <c r="AW286" i="50"/>
  <c r="AV286" i="50"/>
  <c r="AU286" i="50"/>
  <c r="AT286" i="50"/>
  <c r="AS286" i="50"/>
  <c r="AR286" i="50"/>
  <c r="AQ286" i="50"/>
  <c r="AP286" i="50"/>
  <c r="AO286" i="50"/>
  <c r="AN286" i="50"/>
  <c r="AM286" i="50"/>
  <c r="AL286" i="50"/>
  <c r="AK286" i="50"/>
  <c r="AJ286" i="50"/>
  <c r="AI286" i="50"/>
  <c r="AH286" i="50"/>
  <c r="AG286" i="50"/>
  <c r="AF286" i="50"/>
  <c r="AE286" i="50"/>
  <c r="AD286" i="50"/>
  <c r="AB286" i="50"/>
  <c r="AA286" i="50"/>
  <c r="Z286" i="50"/>
  <c r="Y286" i="50"/>
  <c r="X286" i="50"/>
  <c r="W286" i="50"/>
  <c r="V286" i="50"/>
  <c r="U286" i="50"/>
  <c r="S286" i="50"/>
  <c r="Q286" i="50"/>
  <c r="J286" i="50"/>
  <c r="I286" i="50"/>
  <c r="B286" i="50"/>
  <c r="DA285" i="50"/>
  <c r="CY285" i="50"/>
  <c r="CX285" i="50"/>
  <c r="CT285" i="50"/>
  <c r="CS285" i="50"/>
  <c r="CH285" i="50"/>
  <c r="CG285" i="50"/>
  <c r="BI285" i="50"/>
  <c r="BH285" i="50"/>
  <c r="BG285" i="50"/>
  <c r="BF285" i="50"/>
  <c r="BD285" i="50"/>
  <c r="BC285" i="50"/>
  <c r="BB285" i="50"/>
  <c r="BA285" i="50"/>
  <c r="AZ285" i="50"/>
  <c r="AY285" i="50"/>
  <c r="AX285" i="50"/>
  <c r="AW285" i="50"/>
  <c r="AV285" i="50"/>
  <c r="AU285" i="50"/>
  <c r="AT285" i="50"/>
  <c r="AS285" i="50"/>
  <c r="AR285" i="50"/>
  <c r="AQ285" i="50"/>
  <c r="AP285" i="50"/>
  <c r="AO285" i="50"/>
  <c r="AN285" i="50"/>
  <c r="AM285" i="50"/>
  <c r="AL285" i="50"/>
  <c r="AK285" i="50"/>
  <c r="AJ285" i="50"/>
  <c r="AI285" i="50"/>
  <c r="AH285" i="50"/>
  <c r="AG285" i="50"/>
  <c r="AF285" i="50"/>
  <c r="AE285" i="50"/>
  <c r="AD285" i="50"/>
  <c r="AB285" i="50"/>
  <c r="AA285" i="50"/>
  <c r="Z285" i="50"/>
  <c r="Y285" i="50"/>
  <c r="X285" i="50"/>
  <c r="W285" i="50"/>
  <c r="V285" i="50"/>
  <c r="U285" i="50"/>
  <c r="Q285" i="50"/>
  <c r="J285" i="50"/>
  <c r="I285" i="50"/>
  <c r="H285" i="50"/>
  <c r="G285" i="50"/>
  <c r="F285" i="50"/>
  <c r="E285" i="50"/>
  <c r="B285" i="50"/>
  <c r="BI284" i="50"/>
  <c r="BI310" i="50"/>
  <c r="BH284" i="50"/>
  <c r="BH308" i="50"/>
  <c r="BG284" i="50"/>
  <c r="BG310" i="50"/>
  <c r="BF284" i="50"/>
  <c r="BF308" i="50"/>
  <c r="BD284" i="50"/>
  <c r="BD308" i="50"/>
  <c r="BC284" i="50"/>
  <c r="BC310" i="50"/>
  <c r="BB284" i="50"/>
  <c r="BB308" i="50"/>
  <c r="BA284" i="50"/>
  <c r="BA310" i="50"/>
  <c r="AZ284" i="50"/>
  <c r="AZ308" i="50"/>
  <c r="AY284" i="50"/>
  <c r="AY310" i="50"/>
  <c r="AX284" i="50"/>
  <c r="AX308" i="50"/>
  <c r="AW284" i="50"/>
  <c r="AW310" i="50"/>
  <c r="AV284" i="50"/>
  <c r="AV308" i="50"/>
  <c r="AU284" i="50"/>
  <c r="AU310" i="50"/>
  <c r="AT284" i="50"/>
  <c r="AT308" i="50"/>
  <c r="AS284" i="50"/>
  <c r="AS310" i="50"/>
  <c r="AR284" i="50"/>
  <c r="AR308" i="50"/>
  <c r="AQ284" i="50"/>
  <c r="AQ310" i="50"/>
  <c r="AP284" i="50"/>
  <c r="AP308" i="50"/>
  <c r="AO284" i="50"/>
  <c r="AO310" i="50"/>
  <c r="AN284" i="50"/>
  <c r="AN308" i="50"/>
  <c r="AM284" i="50"/>
  <c r="AM310" i="50"/>
  <c r="AL284" i="50"/>
  <c r="AL308" i="50"/>
  <c r="AK284" i="50"/>
  <c r="AK310" i="50"/>
  <c r="AJ284" i="50"/>
  <c r="AJ308" i="50"/>
  <c r="AI284" i="50"/>
  <c r="AI310" i="50"/>
  <c r="AH284" i="50"/>
  <c r="AH308" i="50"/>
  <c r="AG284" i="50"/>
  <c r="AG310" i="50"/>
  <c r="AF284" i="50"/>
  <c r="AF308" i="50"/>
  <c r="AE284" i="50"/>
  <c r="AE310" i="50"/>
  <c r="AD284" i="50"/>
  <c r="AD308" i="50"/>
  <c r="AB284" i="50"/>
  <c r="AB308" i="50"/>
  <c r="AA284" i="50"/>
  <c r="AA310" i="50"/>
  <c r="Z284" i="50"/>
  <c r="Z308" i="50"/>
  <c r="Y284" i="50"/>
  <c r="Y310" i="50"/>
  <c r="X284" i="50"/>
  <c r="X308" i="50"/>
  <c r="W284" i="50"/>
  <c r="W310" i="50"/>
  <c r="V284" i="50"/>
  <c r="V308" i="50"/>
  <c r="U284" i="50"/>
  <c r="U310" i="50"/>
  <c r="S284" i="50"/>
  <c r="S310" i="50"/>
  <c r="R425" i="50"/>
  <c r="Q284" i="50"/>
  <c r="Q310" i="50"/>
  <c r="N308" i="50"/>
  <c r="M310" i="50"/>
  <c r="J284" i="50"/>
  <c r="J308" i="50"/>
  <c r="B284" i="50"/>
  <c r="D277" i="50"/>
  <c r="D276" i="50"/>
  <c r="EY253" i="50"/>
  <c r="EX253" i="50"/>
  <c r="EW253" i="50"/>
  <c r="EV253" i="50"/>
  <c r="EU253" i="50"/>
  <c r="ET253" i="50"/>
  <c r="ES253" i="50"/>
  <c r="ER253" i="50"/>
  <c r="EQ253" i="50"/>
  <c r="EP253" i="50"/>
  <c r="EO253" i="50"/>
  <c r="EN253" i="50"/>
  <c r="EM253" i="50"/>
  <c r="EL253" i="50"/>
  <c r="EK253" i="50"/>
  <c r="EJ253" i="50"/>
  <c r="EI253" i="50"/>
  <c r="EH253" i="50"/>
  <c r="EG253" i="50"/>
  <c r="EF253" i="50"/>
  <c r="EE253" i="50"/>
  <c r="ED253" i="50"/>
  <c r="EC253" i="50"/>
  <c r="EB253" i="50"/>
  <c r="EA253" i="50"/>
  <c r="DZ253" i="50"/>
  <c r="DY253" i="50"/>
  <c r="DX253" i="50"/>
  <c r="DW253" i="50"/>
  <c r="DV253" i="50"/>
  <c r="DU253" i="50"/>
  <c r="DT253" i="50"/>
  <c r="DS253" i="50"/>
  <c r="DR253" i="50"/>
  <c r="DQ253" i="50"/>
  <c r="DP253" i="50"/>
  <c r="DO253" i="50"/>
  <c r="DN253" i="50"/>
  <c r="DM253" i="50"/>
  <c r="DL253" i="50"/>
  <c r="DK253" i="50"/>
  <c r="DJ253" i="50"/>
  <c r="DI253" i="50"/>
  <c r="DH253" i="50"/>
  <c r="DG253" i="50"/>
  <c r="DF253" i="50"/>
  <c r="DE253" i="50"/>
  <c r="DD253" i="50"/>
  <c r="DC253" i="50"/>
  <c r="DB253" i="50"/>
  <c r="DA253" i="50"/>
  <c r="CZ253" i="50"/>
  <c r="CY253" i="50"/>
  <c r="CX253" i="50"/>
  <c r="CW253" i="50"/>
  <c r="CV253" i="50"/>
  <c r="CU253" i="50"/>
  <c r="CT253" i="50"/>
  <c r="CS253" i="50"/>
  <c r="CR253" i="50"/>
  <c r="CQ253" i="50"/>
  <c r="CP253" i="50"/>
  <c r="CO253" i="50"/>
  <c r="CN253" i="50"/>
  <c r="CM253" i="50"/>
  <c r="CL253" i="50"/>
  <c r="CK253" i="50"/>
  <c r="CJ253" i="50"/>
  <c r="CI253" i="50"/>
  <c r="CH253" i="50"/>
  <c r="D247" i="50"/>
  <c r="D246" i="50"/>
  <c r="D217" i="50"/>
  <c r="D216" i="50"/>
  <c r="EY195" i="50"/>
  <c r="EX195" i="50"/>
  <c r="EW195" i="50"/>
  <c r="EV195" i="50"/>
  <c r="EU195" i="50"/>
  <c r="ET195" i="50"/>
  <c r="ES195" i="50"/>
  <c r="ER195" i="50"/>
  <c r="EQ195" i="50"/>
  <c r="EP195" i="50"/>
  <c r="EO195" i="50"/>
  <c r="EN195" i="50"/>
  <c r="EM195" i="50"/>
  <c r="EL195" i="50"/>
  <c r="EK195" i="50"/>
  <c r="EJ195" i="50"/>
  <c r="EI195" i="50"/>
  <c r="EH195" i="50"/>
  <c r="EG195" i="50"/>
  <c r="EF195" i="50"/>
  <c r="EE195" i="50"/>
  <c r="ED195" i="50"/>
  <c r="EC195" i="50"/>
  <c r="EB195" i="50"/>
  <c r="EA195" i="50"/>
  <c r="DZ195" i="50"/>
  <c r="DY195" i="50"/>
  <c r="DX195" i="50"/>
  <c r="DW195" i="50"/>
  <c r="DV195" i="50"/>
  <c r="DU195" i="50"/>
  <c r="DT195" i="50"/>
  <c r="DS195" i="50"/>
  <c r="DR195" i="50"/>
  <c r="DQ195" i="50"/>
  <c r="DP195" i="50"/>
  <c r="DO195" i="50"/>
  <c r="DN195" i="50"/>
  <c r="DM195" i="50"/>
  <c r="DL195" i="50"/>
  <c r="DK195" i="50"/>
  <c r="DJ195" i="50"/>
  <c r="DI195" i="50"/>
  <c r="DH195" i="50"/>
  <c r="DG195" i="50"/>
  <c r="DF195" i="50"/>
  <c r="DE195" i="50"/>
  <c r="DD195" i="50"/>
  <c r="DC195" i="50"/>
  <c r="DB195" i="50"/>
  <c r="DA195" i="50"/>
  <c r="CZ195" i="50"/>
  <c r="CY195" i="50"/>
  <c r="CX195" i="50"/>
  <c r="CW195" i="50"/>
  <c r="CV195" i="50"/>
  <c r="CU195" i="50"/>
  <c r="CT195" i="50"/>
  <c r="CS195" i="50"/>
  <c r="CR195" i="50"/>
  <c r="CQ195" i="50"/>
  <c r="CP195" i="50"/>
  <c r="CO195" i="50"/>
  <c r="CN195" i="50"/>
  <c r="CM195" i="50"/>
  <c r="CL195" i="50"/>
  <c r="CK195" i="50"/>
  <c r="CJ195" i="50"/>
  <c r="CI195" i="50"/>
  <c r="CH195" i="50"/>
  <c r="DC193" i="50"/>
  <c r="DB193" i="50"/>
  <c r="DA193" i="50"/>
  <c r="CZ193" i="50"/>
  <c r="CY193" i="50"/>
  <c r="CX193" i="50"/>
  <c r="CW193" i="50"/>
  <c r="CV193" i="50"/>
  <c r="CU193" i="50"/>
  <c r="CT193" i="50"/>
  <c r="CS193" i="50"/>
  <c r="CR193" i="50"/>
  <c r="CQ193" i="50"/>
  <c r="CP193" i="50"/>
  <c r="CO193" i="50"/>
  <c r="CN193" i="50"/>
  <c r="CM193" i="50"/>
  <c r="CL193" i="50"/>
  <c r="CK193" i="50"/>
  <c r="CJ193" i="50"/>
  <c r="CI193" i="50"/>
  <c r="CH193" i="50"/>
  <c r="B192" i="50"/>
  <c r="D185" i="50"/>
  <c r="D184" i="50"/>
  <c r="B182" i="50"/>
  <c r="B181" i="50"/>
  <c r="B214" i="50"/>
  <c r="B180" i="50"/>
  <c r="B213" i="50"/>
  <c r="B179" i="50"/>
  <c r="B212" i="50"/>
  <c r="B178" i="50"/>
  <c r="B211" i="50"/>
  <c r="B177" i="50"/>
  <c r="B210" i="50"/>
  <c r="B176" i="50"/>
  <c r="B209" i="50"/>
  <c r="B175" i="50"/>
  <c r="B208" i="50"/>
  <c r="B174" i="50"/>
  <c r="B207" i="50"/>
  <c r="B173" i="50"/>
  <c r="B206" i="50"/>
  <c r="B172" i="50"/>
  <c r="B205" i="50"/>
  <c r="B171" i="50"/>
  <c r="B204" i="50"/>
  <c r="B170" i="50"/>
  <c r="B203" i="50"/>
  <c r="B169" i="50"/>
  <c r="B202" i="50"/>
  <c r="B168" i="50"/>
  <c r="B201" i="50"/>
  <c r="B167" i="50"/>
  <c r="B200" i="50"/>
  <c r="B166" i="50"/>
  <c r="B199" i="50"/>
  <c r="B165" i="50"/>
  <c r="B198" i="50"/>
  <c r="B164" i="50"/>
  <c r="B197" i="50"/>
  <c r="B163" i="50"/>
  <c r="B196" i="50"/>
  <c r="B162" i="50"/>
  <c r="B195" i="50"/>
  <c r="B161" i="50"/>
  <c r="B194" i="50"/>
  <c r="EY160" i="50"/>
  <c r="EX160" i="50"/>
  <c r="EW160" i="50"/>
  <c r="EV160" i="50"/>
  <c r="EU160" i="50"/>
  <c r="ET160" i="50"/>
  <c r="ES160" i="50"/>
  <c r="ER160" i="50"/>
  <c r="EQ160" i="50"/>
  <c r="EP160" i="50"/>
  <c r="EO160" i="50"/>
  <c r="EN160" i="50"/>
  <c r="EM160" i="50"/>
  <c r="EL160" i="50"/>
  <c r="EK160" i="50"/>
  <c r="EJ160" i="50"/>
  <c r="EI160" i="50"/>
  <c r="EH160" i="50"/>
  <c r="EG160" i="50"/>
  <c r="EF160" i="50"/>
  <c r="EE160" i="50"/>
  <c r="ED160" i="50"/>
  <c r="EC160" i="50"/>
  <c r="EB160" i="50"/>
  <c r="EA160" i="50"/>
  <c r="DZ160" i="50"/>
  <c r="DY160" i="50"/>
  <c r="DX160" i="50"/>
  <c r="DW160" i="50"/>
  <c r="DV160" i="50"/>
  <c r="DU160" i="50"/>
  <c r="DT160" i="50"/>
  <c r="DS160" i="50"/>
  <c r="DR160" i="50"/>
  <c r="DQ160" i="50"/>
  <c r="DP160" i="50"/>
  <c r="DO160" i="50"/>
  <c r="DN160" i="50"/>
  <c r="DM160" i="50"/>
  <c r="DL160" i="50"/>
  <c r="DK160" i="50"/>
  <c r="DJ160" i="50"/>
  <c r="DI160" i="50"/>
  <c r="DH160" i="50"/>
  <c r="DG160" i="50"/>
  <c r="DF160" i="50"/>
  <c r="DE160" i="50"/>
  <c r="DD160" i="50"/>
  <c r="DC160" i="50"/>
  <c r="DB160" i="50"/>
  <c r="DA160" i="50"/>
  <c r="CZ160" i="50"/>
  <c r="CY160" i="50"/>
  <c r="CX160" i="50"/>
  <c r="CW160" i="50"/>
  <c r="CV160" i="50"/>
  <c r="CU160" i="50"/>
  <c r="CT160" i="50"/>
  <c r="CS160" i="50"/>
  <c r="CR160" i="50"/>
  <c r="CQ160" i="50"/>
  <c r="CP160" i="50"/>
  <c r="CO160" i="50"/>
  <c r="CN160" i="50"/>
  <c r="CM160" i="50"/>
  <c r="CL160" i="50"/>
  <c r="CK160" i="50"/>
  <c r="CJ160" i="50"/>
  <c r="CI160" i="50"/>
  <c r="CH160" i="50"/>
  <c r="B160" i="50"/>
  <c r="B193" i="50"/>
  <c r="D155" i="50"/>
  <c r="D154" i="50"/>
  <c r="B152" i="50"/>
  <c r="B151" i="50"/>
  <c r="B150" i="50"/>
  <c r="B149" i="50"/>
  <c r="B148" i="50"/>
  <c r="B147" i="50"/>
  <c r="B146" i="50"/>
  <c r="B145" i="50"/>
  <c r="B144" i="50"/>
  <c r="B143" i="50"/>
  <c r="B142" i="50"/>
  <c r="B141" i="50"/>
  <c r="B140" i="50"/>
  <c r="EY139" i="50"/>
  <c r="EX139" i="50"/>
  <c r="EW139" i="50"/>
  <c r="EV139" i="50"/>
  <c r="EU139" i="50"/>
  <c r="ET139" i="50"/>
  <c r="ES139" i="50"/>
  <c r="ER139" i="50"/>
  <c r="EQ139" i="50"/>
  <c r="EP139" i="50"/>
  <c r="EO139" i="50"/>
  <c r="EN139" i="50"/>
  <c r="EM139" i="50"/>
  <c r="EL139" i="50"/>
  <c r="EK139" i="50"/>
  <c r="EJ139" i="50"/>
  <c r="EI139" i="50"/>
  <c r="EH139" i="50"/>
  <c r="EG139" i="50"/>
  <c r="EF139" i="50"/>
  <c r="EE139" i="50"/>
  <c r="ED139" i="50"/>
  <c r="EC139" i="50"/>
  <c r="EB139" i="50"/>
  <c r="EA139" i="50"/>
  <c r="DZ139" i="50"/>
  <c r="DY139" i="50"/>
  <c r="DX139" i="50"/>
  <c r="DW139" i="50"/>
  <c r="DV139" i="50"/>
  <c r="DU139" i="50"/>
  <c r="DT139" i="50"/>
  <c r="DS139" i="50"/>
  <c r="DR139" i="50"/>
  <c r="DQ139" i="50"/>
  <c r="DP139" i="50"/>
  <c r="DO139" i="50"/>
  <c r="DN139" i="50"/>
  <c r="DM139" i="50"/>
  <c r="DL139" i="50"/>
  <c r="DK139" i="50"/>
  <c r="DJ139" i="50"/>
  <c r="DI139" i="50"/>
  <c r="DH139" i="50"/>
  <c r="DG139" i="50"/>
  <c r="DF139" i="50"/>
  <c r="DE139" i="50"/>
  <c r="DD139" i="50"/>
  <c r="DC139" i="50"/>
  <c r="DB139" i="50"/>
  <c r="DA139" i="50"/>
  <c r="CZ139" i="50"/>
  <c r="CY139" i="50"/>
  <c r="CX139" i="50"/>
  <c r="CW139" i="50"/>
  <c r="CV139" i="50"/>
  <c r="CU139" i="50"/>
  <c r="CT139" i="50"/>
  <c r="CS139" i="50"/>
  <c r="CR139" i="50"/>
  <c r="CQ139" i="50"/>
  <c r="CP139" i="50"/>
  <c r="CO139" i="50"/>
  <c r="CN139" i="50"/>
  <c r="CM139" i="50"/>
  <c r="CL139" i="50"/>
  <c r="CK139" i="50"/>
  <c r="CJ139" i="50"/>
  <c r="CI139" i="50"/>
  <c r="CH139" i="50"/>
  <c r="B139" i="50"/>
  <c r="EY138" i="50"/>
  <c r="EX138" i="50"/>
  <c r="EW138" i="50"/>
  <c r="EV138" i="50"/>
  <c r="EU138" i="50"/>
  <c r="ET138" i="50"/>
  <c r="ES138" i="50"/>
  <c r="ER138" i="50"/>
  <c r="EQ138" i="50"/>
  <c r="EP138" i="50"/>
  <c r="EO138" i="50"/>
  <c r="EN138" i="50"/>
  <c r="EM138" i="50"/>
  <c r="EL138" i="50"/>
  <c r="EK138" i="50"/>
  <c r="EJ138" i="50"/>
  <c r="EI138" i="50"/>
  <c r="EH138" i="50"/>
  <c r="EG138" i="50"/>
  <c r="EF138" i="50"/>
  <c r="EE138" i="50"/>
  <c r="ED138" i="50"/>
  <c r="EC138" i="50"/>
  <c r="EB138" i="50"/>
  <c r="EA138" i="50"/>
  <c r="DZ138" i="50"/>
  <c r="DY138" i="50"/>
  <c r="DX138" i="50"/>
  <c r="DW138" i="50"/>
  <c r="DV138" i="50"/>
  <c r="DU138" i="50"/>
  <c r="DT138" i="50"/>
  <c r="DS138" i="50"/>
  <c r="DR138" i="50"/>
  <c r="DQ138" i="50"/>
  <c r="DP138" i="50"/>
  <c r="DO138" i="50"/>
  <c r="DN138" i="50"/>
  <c r="DM138" i="50"/>
  <c r="DL138" i="50"/>
  <c r="DK138" i="50"/>
  <c r="DJ138" i="50"/>
  <c r="DI138" i="50"/>
  <c r="DH138" i="50"/>
  <c r="DG138" i="50"/>
  <c r="DF138" i="50"/>
  <c r="DE138" i="50"/>
  <c r="DD138" i="50"/>
  <c r="DC138" i="50"/>
  <c r="DB138" i="50"/>
  <c r="DA138" i="50"/>
  <c r="CZ138" i="50"/>
  <c r="CY138" i="50"/>
  <c r="CX138" i="50"/>
  <c r="CW138" i="50"/>
  <c r="CV138" i="50"/>
  <c r="CU138" i="50"/>
  <c r="CT138" i="50"/>
  <c r="CS138" i="50"/>
  <c r="CR138" i="50"/>
  <c r="CQ138" i="50"/>
  <c r="CP138" i="50"/>
  <c r="CO138" i="50"/>
  <c r="CN138" i="50"/>
  <c r="CM138" i="50"/>
  <c r="CL138" i="50"/>
  <c r="CK138" i="50"/>
  <c r="CJ138" i="50"/>
  <c r="CI138" i="50"/>
  <c r="CH138" i="50"/>
  <c r="B138" i="50"/>
  <c r="EY137" i="50"/>
  <c r="EX137" i="50"/>
  <c r="EW137" i="50"/>
  <c r="EV137" i="50"/>
  <c r="EU137" i="50"/>
  <c r="ET137" i="50"/>
  <c r="ES137" i="50"/>
  <c r="ER137" i="50"/>
  <c r="EQ137" i="50"/>
  <c r="EP137" i="50"/>
  <c r="EO137" i="50"/>
  <c r="EN137" i="50"/>
  <c r="EM137" i="50"/>
  <c r="EL137" i="50"/>
  <c r="EK137" i="50"/>
  <c r="EJ137" i="50"/>
  <c r="EI137" i="50"/>
  <c r="EH137" i="50"/>
  <c r="EG137" i="50"/>
  <c r="EF137" i="50"/>
  <c r="EE137" i="50"/>
  <c r="ED137" i="50"/>
  <c r="EC137" i="50"/>
  <c r="EB137" i="50"/>
  <c r="EA137" i="50"/>
  <c r="DZ137" i="50"/>
  <c r="DY137" i="50"/>
  <c r="DX137" i="50"/>
  <c r="DW137" i="50"/>
  <c r="DV137" i="50"/>
  <c r="DU137" i="50"/>
  <c r="DT137" i="50"/>
  <c r="DS137" i="50"/>
  <c r="DR137" i="50"/>
  <c r="DQ137" i="50"/>
  <c r="DP137" i="50"/>
  <c r="DO137" i="50"/>
  <c r="DN137" i="50"/>
  <c r="DM137" i="50"/>
  <c r="DL137" i="50"/>
  <c r="DK137" i="50"/>
  <c r="DJ137" i="50"/>
  <c r="DI137" i="50"/>
  <c r="DH137" i="50"/>
  <c r="DG137" i="50"/>
  <c r="DF137" i="50"/>
  <c r="DE137" i="50"/>
  <c r="DD137" i="50"/>
  <c r="DC137" i="50"/>
  <c r="DB137" i="50"/>
  <c r="DA137" i="50"/>
  <c r="CZ137" i="50"/>
  <c r="CY137" i="50"/>
  <c r="CX137" i="50"/>
  <c r="CW137" i="50"/>
  <c r="CV137" i="50"/>
  <c r="CU137" i="50"/>
  <c r="CT137" i="50"/>
  <c r="CS137" i="50"/>
  <c r="CR137" i="50"/>
  <c r="CQ137" i="50"/>
  <c r="CP137" i="50"/>
  <c r="CO137" i="50"/>
  <c r="CN137" i="50"/>
  <c r="CM137" i="50"/>
  <c r="CL137" i="50"/>
  <c r="CK137" i="50"/>
  <c r="CJ137" i="50"/>
  <c r="CI137" i="50"/>
  <c r="CH137" i="50"/>
  <c r="B137" i="50"/>
  <c r="EY136" i="50"/>
  <c r="EX136" i="50"/>
  <c r="EW136" i="50"/>
  <c r="EV136" i="50"/>
  <c r="EU136" i="50"/>
  <c r="ET136" i="50"/>
  <c r="ES136" i="50"/>
  <c r="ER136" i="50"/>
  <c r="EQ136" i="50"/>
  <c r="EP136" i="50"/>
  <c r="EO136" i="50"/>
  <c r="EN136" i="50"/>
  <c r="EM136" i="50"/>
  <c r="EL136" i="50"/>
  <c r="EK136" i="50"/>
  <c r="EJ136" i="50"/>
  <c r="EI136" i="50"/>
  <c r="EH136" i="50"/>
  <c r="EG136" i="50"/>
  <c r="EF136" i="50"/>
  <c r="EE136" i="50"/>
  <c r="ED136" i="50"/>
  <c r="EC136" i="50"/>
  <c r="EB136" i="50"/>
  <c r="EA136" i="50"/>
  <c r="DZ136" i="50"/>
  <c r="DY136" i="50"/>
  <c r="DX136" i="50"/>
  <c r="DW136" i="50"/>
  <c r="DV136" i="50"/>
  <c r="DU136" i="50"/>
  <c r="DT136" i="50"/>
  <c r="DS136" i="50"/>
  <c r="DR136" i="50"/>
  <c r="DQ136" i="50"/>
  <c r="DP136" i="50"/>
  <c r="DO136" i="50"/>
  <c r="DN136" i="50"/>
  <c r="DM136" i="50"/>
  <c r="DL136" i="50"/>
  <c r="DK136" i="50"/>
  <c r="DJ136" i="50"/>
  <c r="DI136" i="50"/>
  <c r="DH136" i="50"/>
  <c r="DG136" i="50"/>
  <c r="DF136" i="50"/>
  <c r="DE136" i="50"/>
  <c r="DD136" i="50"/>
  <c r="DC136" i="50"/>
  <c r="DB136" i="50"/>
  <c r="DA136" i="50"/>
  <c r="CZ136" i="50"/>
  <c r="CY136" i="50"/>
  <c r="CX136" i="50"/>
  <c r="CW136" i="50"/>
  <c r="CV136" i="50"/>
  <c r="CU136" i="50"/>
  <c r="CT136" i="50"/>
  <c r="CS136" i="50"/>
  <c r="CR136" i="50"/>
  <c r="CQ136" i="50"/>
  <c r="CP136" i="50"/>
  <c r="CO136" i="50"/>
  <c r="CN136" i="50"/>
  <c r="CM136" i="50"/>
  <c r="CL136" i="50"/>
  <c r="CK136" i="50"/>
  <c r="CJ136" i="50"/>
  <c r="CI136" i="50"/>
  <c r="CH136" i="50"/>
  <c r="B136" i="50"/>
  <c r="EY135" i="50"/>
  <c r="EX135" i="50"/>
  <c r="EW135" i="50"/>
  <c r="EV135" i="50"/>
  <c r="EU135" i="50"/>
  <c r="ET135" i="50"/>
  <c r="ES135" i="50"/>
  <c r="ER135" i="50"/>
  <c r="EQ135" i="50"/>
  <c r="EP135" i="50"/>
  <c r="EO135" i="50"/>
  <c r="EN135" i="50"/>
  <c r="EM135" i="50"/>
  <c r="EL135" i="50"/>
  <c r="EK135" i="50"/>
  <c r="EJ135" i="50"/>
  <c r="EI135" i="50"/>
  <c r="EH135" i="50"/>
  <c r="EG135" i="50"/>
  <c r="EF135" i="50"/>
  <c r="EE135" i="50"/>
  <c r="ED135" i="50"/>
  <c r="EC135" i="50"/>
  <c r="EB135" i="50"/>
  <c r="EA135" i="50"/>
  <c r="DZ135" i="50"/>
  <c r="DY135" i="50"/>
  <c r="DX135" i="50"/>
  <c r="DW135" i="50"/>
  <c r="DV135" i="50"/>
  <c r="DU135" i="50"/>
  <c r="DT135" i="50"/>
  <c r="DS135" i="50"/>
  <c r="DR135" i="50"/>
  <c r="DQ135" i="50"/>
  <c r="DP135" i="50"/>
  <c r="DO135" i="50"/>
  <c r="DN135" i="50"/>
  <c r="DM135" i="50"/>
  <c r="DL135" i="50"/>
  <c r="DK135" i="50"/>
  <c r="DJ135" i="50"/>
  <c r="DI135" i="50"/>
  <c r="DH135" i="50"/>
  <c r="DG135" i="50"/>
  <c r="DF135" i="50"/>
  <c r="DE135" i="50"/>
  <c r="DD135" i="50"/>
  <c r="DC135" i="50"/>
  <c r="DB135" i="50"/>
  <c r="DA135" i="50"/>
  <c r="CZ135" i="50"/>
  <c r="CY135" i="50"/>
  <c r="CX135" i="50"/>
  <c r="CW135" i="50"/>
  <c r="CV135" i="50"/>
  <c r="CU135" i="50"/>
  <c r="CT135" i="50"/>
  <c r="CS135" i="50"/>
  <c r="CR135" i="50"/>
  <c r="CQ135" i="50"/>
  <c r="CP135" i="50"/>
  <c r="CO135" i="50"/>
  <c r="CN135" i="50"/>
  <c r="CM135" i="50"/>
  <c r="CL135" i="50"/>
  <c r="CK135" i="50"/>
  <c r="CJ135" i="50"/>
  <c r="CI135" i="50"/>
  <c r="CH135" i="50"/>
  <c r="B135" i="50"/>
  <c r="B134" i="50"/>
  <c r="EY133" i="50"/>
  <c r="EX133" i="50"/>
  <c r="EW133" i="50"/>
  <c r="EV133" i="50"/>
  <c r="EU133" i="50"/>
  <c r="ET133" i="50"/>
  <c r="ES133" i="50"/>
  <c r="ER133" i="50"/>
  <c r="EQ133" i="50"/>
  <c r="EP133" i="50"/>
  <c r="EO133" i="50"/>
  <c r="EN133" i="50"/>
  <c r="EM133" i="50"/>
  <c r="EL133" i="50"/>
  <c r="EK133" i="50"/>
  <c r="EJ133" i="50"/>
  <c r="EI133" i="50"/>
  <c r="EH133" i="50"/>
  <c r="EG133" i="50"/>
  <c r="EF133" i="50"/>
  <c r="EE133" i="50"/>
  <c r="ED133" i="50"/>
  <c r="EC133" i="50"/>
  <c r="EB133" i="50"/>
  <c r="EA133" i="50"/>
  <c r="DZ133" i="50"/>
  <c r="DY133" i="50"/>
  <c r="DX133" i="50"/>
  <c r="DW133" i="50"/>
  <c r="DV133" i="50"/>
  <c r="DU133" i="50"/>
  <c r="DT133" i="50"/>
  <c r="DS133" i="50"/>
  <c r="DR133" i="50"/>
  <c r="DQ133" i="50"/>
  <c r="DP133" i="50"/>
  <c r="DO133" i="50"/>
  <c r="DN133" i="50"/>
  <c r="DM133" i="50"/>
  <c r="DL133" i="50"/>
  <c r="DK133" i="50"/>
  <c r="DJ133" i="50"/>
  <c r="DI133" i="50"/>
  <c r="DH133" i="50"/>
  <c r="DG133" i="50"/>
  <c r="DF133" i="50"/>
  <c r="DE133" i="50"/>
  <c r="DD133" i="50"/>
  <c r="DC133" i="50"/>
  <c r="DB133" i="50"/>
  <c r="DA133" i="50"/>
  <c r="CZ133" i="50"/>
  <c r="CY133" i="50"/>
  <c r="CX133" i="50"/>
  <c r="CW133" i="50"/>
  <c r="CV133" i="50"/>
  <c r="CU133" i="50"/>
  <c r="CT133" i="50"/>
  <c r="CS133" i="50"/>
  <c r="CR133" i="50"/>
  <c r="CQ133" i="50"/>
  <c r="CP133" i="50"/>
  <c r="CO133" i="50"/>
  <c r="CN133" i="50"/>
  <c r="CM133" i="50"/>
  <c r="CL133" i="50"/>
  <c r="CK133" i="50"/>
  <c r="CJ133" i="50"/>
  <c r="CI133" i="50"/>
  <c r="CH133" i="50"/>
  <c r="B133" i="50"/>
  <c r="EY132" i="50"/>
  <c r="EX132" i="50"/>
  <c r="EW132" i="50"/>
  <c r="EV132" i="50"/>
  <c r="EU132" i="50"/>
  <c r="ET132" i="50"/>
  <c r="ES132" i="50"/>
  <c r="ER132" i="50"/>
  <c r="EQ132" i="50"/>
  <c r="EP132" i="50"/>
  <c r="EO132" i="50"/>
  <c r="EN132" i="50"/>
  <c r="EM132" i="50"/>
  <c r="EL132" i="50"/>
  <c r="EK132" i="50"/>
  <c r="EJ132" i="50"/>
  <c r="EI132" i="50"/>
  <c r="EH132" i="50"/>
  <c r="EG132" i="50"/>
  <c r="EF132" i="50"/>
  <c r="EE132" i="50"/>
  <c r="ED132" i="50"/>
  <c r="EC132" i="50"/>
  <c r="EB132" i="50"/>
  <c r="EA132" i="50"/>
  <c r="DZ132" i="50"/>
  <c r="DY132" i="50"/>
  <c r="DX132" i="50"/>
  <c r="DW132" i="50"/>
  <c r="DV132" i="50"/>
  <c r="DU132" i="50"/>
  <c r="DT132" i="50"/>
  <c r="DS132" i="50"/>
  <c r="DR132" i="50"/>
  <c r="DQ132" i="50"/>
  <c r="DP132" i="50"/>
  <c r="DO132" i="50"/>
  <c r="DN132" i="50"/>
  <c r="DM132" i="50"/>
  <c r="DL132" i="50"/>
  <c r="DK132" i="50"/>
  <c r="DJ132" i="50"/>
  <c r="DI132" i="50"/>
  <c r="DH132" i="50"/>
  <c r="DG132" i="50"/>
  <c r="DF132" i="50"/>
  <c r="DE132" i="50"/>
  <c r="DD132" i="50"/>
  <c r="DC132" i="50"/>
  <c r="DB132" i="50"/>
  <c r="DA132" i="50"/>
  <c r="CZ132" i="50"/>
  <c r="CY132" i="50"/>
  <c r="CX132" i="50"/>
  <c r="CW132" i="50"/>
  <c r="CV132" i="50"/>
  <c r="CU132" i="50"/>
  <c r="CT132" i="50"/>
  <c r="CS132" i="50"/>
  <c r="CR132" i="50"/>
  <c r="CQ132" i="50"/>
  <c r="CP132" i="50"/>
  <c r="CO132" i="50"/>
  <c r="CN132" i="50"/>
  <c r="CM132" i="50"/>
  <c r="CL132" i="50"/>
  <c r="CK132" i="50"/>
  <c r="CJ132" i="50"/>
  <c r="CI132" i="50"/>
  <c r="CH132" i="50"/>
  <c r="B132" i="50"/>
  <c r="B131" i="50"/>
  <c r="EY130" i="50"/>
  <c r="EX130" i="50"/>
  <c r="EW130" i="50"/>
  <c r="EV130" i="50"/>
  <c r="EU130" i="50"/>
  <c r="ET130" i="50"/>
  <c r="ES130" i="50"/>
  <c r="ER130" i="50"/>
  <c r="EQ130" i="50"/>
  <c r="EP130" i="50"/>
  <c r="EO130" i="50"/>
  <c r="EN130" i="50"/>
  <c r="EM130" i="50"/>
  <c r="EL130" i="50"/>
  <c r="EK130" i="50"/>
  <c r="EJ130" i="50"/>
  <c r="EI130" i="50"/>
  <c r="EH130" i="50"/>
  <c r="EG130" i="50"/>
  <c r="EF130" i="50"/>
  <c r="EE130" i="50"/>
  <c r="ED130" i="50"/>
  <c r="EC130" i="50"/>
  <c r="EB130" i="50"/>
  <c r="EA130" i="50"/>
  <c r="DZ130" i="50"/>
  <c r="DY130" i="50"/>
  <c r="DX130" i="50"/>
  <c r="DW130" i="50"/>
  <c r="DV130" i="50"/>
  <c r="DU130" i="50"/>
  <c r="DT130" i="50"/>
  <c r="DS130" i="50"/>
  <c r="DR130" i="50"/>
  <c r="DQ130" i="50"/>
  <c r="DP130" i="50"/>
  <c r="DO130" i="50"/>
  <c r="DN130" i="50"/>
  <c r="DM130" i="50"/>
  <c r="DL130" i="50"/>
  <c r="DK130" i="50"/>
  <c r="DJ130" i="50"/>
  <c r="DI130" i="50"/>
  <c r="DH130" i="50"/>
  <c r="DG130" i="50"/>
  <c r="DF130" i="50"/>
  <c r="DE130" i="50"/>
  <c r="DD130" i="50"/>
  <c r="DC130" i="50"/>
  <c r="DB130" i="50"/>
  <c r="DA130" i="50"/>
  <c r="CZ130" i="50"/>
  <c r="CY130" i="50"/>
  <c r="CX130" i="50"/>
  <c r="CW130" i="50"/>
  <c r="CV130" i="50"/>
  <c r="CU130" i="50"/>
  <c r="CT130" i="50"/>
  <c r="CS130" i="50"/>
  <c r="CR130" i="50"/>
  <c r="CQ130" i="50"/>
  <c r="CP130" i="50"/>
  <c r="CO130" i="50"/>
  <c r="CN130" i="50"/>
  <c r="CM130" i="50"/>
  <c r="CL130" i="50"/>
  <c r="CK130" i="50"/>
  <c r="CJ130" i="50"/>
  <c r="CI130" i="50"/>
  <c r="CH130" i="50"/>
  <c r="B130" i="50"/>
  <c r="D125" i="50"/>
  <c r="D124" i="50"/>
  <c r="B122" i="50"/>
  <c r="B121" i="50"/>
  <c r="B120" i="50"/>
  <c r="B119" i="50"/>
  <c r="B118" i="50"/>
  <c r="B117" i="50"/>
  <c r="B116" i="50"/>
  <c r="B115" i="50"/>
  <c r="B114" i="50"/>
  <c r="B113" i="50"/>
  <c r="B112" i="50"/>
  <c r="B111" i="50"/>
  <c r="B110" i="50"/>
  <c r="DC109" i="50"/>
  <c r="DB109" i="50"/>
  <c r="DA109" i="50"/>
  <c r="CZ109" i="50"/>
  <c r="CY109" i="50"/>
  <c r="CX109" i="50"/>
  <c r="CW109" i="50"/>
  <c r="CV109" i="50"/>
  <c r="CU109" i="50"/>
  <c r="CT109" i="50"/>
  <c r="CS109" i="50"/>
  <c r="CR109" i="50"/>
  <c r="CQ109" i="50"/>
  <c r="CP109" i="50"/>
  <c r="CO109" i="50"/>
  <c r="CN109" i="50"/>
  <c r="CM109" i="50"/>
  <c r="CL109" i="50"/>
  <c r="CK109" i="50"/>
  <c r="CJ109" i="50"/>
  <c r="CI109" i="50"/>
  <c r="CH109" i="50"/>
  <c r="B109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B108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B107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B106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B105" i="50"/>
  <c r="B104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B103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B102" i="50"/>
  <c r="B101" i="50"/>
  <c r="DC100" i="50"/>
  <c r="DB100" i="50"/>
  <c r="DA100" i="50"/>
  <c r="CZ100" i="50"/>
  <c r="CY100" i="50"/>
  <c r="CX100" i="50"/>
  <c r="CW100" i="50"/>
  <c r="CV100" i="50"/>
  <c r="CU100" i="50"/>
  <c r="CT100" i="50"/>
  <c r="CS100" i="50"/>
  <c r="CR100" i="50"/>
  <c r="CQ100" i="50"/>
  <c r="CP100" i="50"/>
  <c r="CO100" i="50"/>
  <c r="CN100" i="50"/>
  <c r="CM100" i="50"/>
  <c r="CL100" i="50"/>
  <c r="CK100" i="50"/>
  <c r="CJ100" i="50"/>
  <c r="CI100" i="50"/>
  <c r="CH100" i="50"/>
  <c r="B100" i="50"/>
  <c r="D93" i="50"/>
  <c r="D92" i="50"/>
  <c r="EY68" i="50"/>
  <c r="EX68" i="50"/>
  <c r="EW68" i="50"/>
  <c r="EV68" i="50"/>
  <c r="EU68" i="50"/>
  <c r="ET68" i="50"/>
  <c r="ES68" i="50"/>
  <c r="ER68" i="50"/>
  <c r="EQ68" i="50"/>
  <c r="EP68" i="50"/>
  <c r="EO68" i="50"/>
  <c r="EN68" i="50"/>
  <c r="EM68" i="50"/>
  <c r="EL68" i="50"/>
  <c r="EK68" i="50"/>
  <c r="EJ68" i="50"/>
  <c r="EI68" i="50"/>
  <c r="EH68" i="50"/>
  <c r="EG68" i="50"/>
  <c r="EF68" i="50"/>
  <c r="EE68" i="50"/>
  <c r="ED68" i="50"/>
  <c r="EC68" i="50"/>
  <c r="EB68" i="50"/>
  <c r="EA68" i="50"/>
  <c r="DZ68" i="50"/>
  <c r="DY68" i="50"/>
  <c r="DX68" i="50"/>
  <c r="DW68" i="50"/>
  <c r="DV68" i="50"/>
  <c r="DU68" i="50"/>
  <c r="DT68" i="50"/>
  <c r="DS68" i="50"/>
  <c r="DR68" i="50"/>
  <c r="DQ68" i="50"/>
  <c r="DP68" i="50"/>
  <c r="DO68" i="50"/>
  <c r="DN68" i="50"/>
  <c r="DM68" i="50"/>
  <c r="DL68" i="50"/>
  <c r="DK68" i="50"/>
  <c r="DJ68" i="50"/>
  <c r="DI68" i="50"/>
  <c r="DH68" i="50"/>
  <c r="DG68" i="50"/>
  <c r="DF68" i="50"/>
  <c r="DE68" i="50"/>
  <c r="DD68" i="50"/>
  <c r="DC68" i="50"/>
  <c r="DB68" i="50"/>
  <c r="DA68" i="50"/>
  <c r="CZ68" i="50"/>
  <c r="CY68" i="50"/>
  <c r="CX68" i="50"/>
  <c r="CW68" i="50"/>
  <c r="CV68" i="50"/>
  <c r="CU68" i="50"/>
  <c r="CT68" i="50"/>
  <c r="CS68" i="50"/>
  <c r="CR68" i="50"/>
  <c r="CQ68" i="50"/>
  <c r="CP68" i="50"/>
  <c r="CO68" i="50"/>
  <c r="CN68" i="50"/>
  <c r="CM68" i="50"/>
  <c r="CL68" i="50"/>
  <c r="CK68" i="50"/>
  <c r="CJ68" i="50"/>
  <c r="CI68" i="50"/>
  <c r="CH68" i="50"/>
  <c r="D63" i="50"/>
  <c r="D62" i="50"/>
  <c r="EY47" i="50"/>
  <c r="EX47" i="50"/>
  <c r="EW47" i="50"/>
  <c r="EV47" i="50"/>
  <c r="EU47" i="50"/>
  <c r="ET47" i="50"/>
  <c r="ES47" i="50"/>
  <c r="ER47" i="50"/>
  <c r="EQ47" i="50"/>
  <c r="EP47" i="50"/>
  <c r="EO47" i="50"/>
  <c r="EN47" i="50"/>
  <c r="EM47" i="50"/>
  <c r="EL47" i="50"/>
  <c r="EK47" i="50"/>
  <c r="EJ47" i="50"/>
  <c r="EI47" i="50"/>
  <c r="EH47" i="50"/>
  <c r="EG47" i="50"/>
  <c r="EF47" i="50"/>
  <c r="EE47" i="50"/>
  <c r="ED47" i="50"/>
  <c r="EC47" i="50"/>
  <c r="EB47" i="50"/>
  <c r="EA47" i="50"/>
  <c r="DZ47" i="50"/>
  <c r="DY47" i="50"/>
  <c r="DX47" i="50"/>
  <c r="DW47" i="50"/>
  <c r="DV47" i="50"/>
  <c r="DU47" i="50"/>
  <c r="DT47" i="50"/>
  <c r="DS47" i="50"/>
  <c r="DR47" i="50"/>
  <c r="DQ47" i="50"/>
  <c r="DP47" i="50"/>
  <c r="DO47" i="50"/>
  <c r="DN47" i="50"/>
  <c r="DM47" i="50"/>
  <c r="DL47" i="50"/>
  <c r="DK47" i="50"/>
  <c r="DJ47" i="50"/>
  <c r="DI47" i="50"/>
  <c r="DH47" i="50"/>
  <c r="DG47" i="50"/>
  <c r="DF47" i="50"/>
  <c r="DE47" i="50"/>
  <c r="DD47" i="50"/>
  <c r="DC47" i="50"/>
  <c r="DB47" i="50"/>
  <c r="DA47" i="50"/>
  <c r="CZ47" i="50"/>
  <c r="CY47" i="50"/>
  <c r="CX47" i="50"/>
  <c r="CW47" i="50"/>
  <c r="CV47" i="50"/>
  <c r="CU47" i="50"/>
  <c r="CT47" i="50"/>
  <c r="CS47" i="50"/>
  <c r="CR47" i="50"/>
  <c r="CQ47" i="50"/>
  <c r="CP47" i="50"/>
  <c r="CO47" i="50"/>
  <c r="CN47" i="50"/>
  <c r="CM47" i="50"/>
  <c r="CL47" i="50"/>
  <c r="CK47" i="50"/>
  <c r="CJ47" i="50"/>
  <c r="CI47" i="50"/>
  <c r="CH47" i="50"/>
  <c r="EY46" i="50"/>
  <c r="EX46" i="50"/>
  <c r="EW46" i="50"/>
  <c r="EV46" i="50"/>
  <c r="EU46" i="50"/>
  <c r="ET46" i="50"/>
  <c r="ES46" i="50"/>
  <c r="ER46" i="50"/>
  <c r="EQ46" i="50"/>
  <c r="EP46" i="50"/>
  <c r="EO46" i="50"/>
  <c r="EN46" i="50"/>
  <c r="EM46" i="50"/>
  <c r="EL46" i="50"/>
  <c r="EK46" i="50"/>
  <c r="EJ46" i="50"/>
  <c r="EI46" i="50"/>
  <c r="EH46" i="50"/>
  <c r="EG46" i="50"/>
  <c r="EF46" i="50"/>
  <c r="EE46" i="50"/>
  <c r="ED46" i="50"/>
  <c r="EC46" i="50"/>
  <c r="EB46" i="50"/>
  <c r="EA46" i="50"/>
  <c r="DZ46" i="50"/>
  <c r="DY46" i="50"/>
  <c r="DX46" i="50"/>
  <c r="DW46" i="50"/>
  <c r="DV46" i="50"/>
  <c r="DU46" i="50"/>
  <c r="DT46" i="50"/>
  <c r="DS46" i="50"/>
  <c r="DR46" i="50"/>
  <c r="DQ46" i="50"/>
  <c r="DP46" i="50"/>
  <c r="DO46" i="50"/>
  <c r="DN46" i="50"/>
  <c r="DM46" i="50"/>
  <c r="DL46" i="50"/>
  <c r="DK46" i="50"/>
  <c r="DJ46" i="50"/>
  <c r="DI46" i="50"/>
  <c r="DH46" i="50"/>
  <c r="DG46" i="50"/>
  <c r="DF46" i="50"/>
  <c r="DE46" i="50"/>
  <c r="DD46" i="50"/>
  <c r="DC46" i="50"/>
  <c r="DB46" i="50"/>
  <c r="DA46" i="50"/>
  <c r="CZ46" i="50"/>
  <c r="CY46" i="50"/>
  <c r="CX46" i="50"/>
  <c r="CW46" i="50"/>
  <c r="CV46" i="50"/>
  <c r="CU46" i="50"/>
  <c r="CT46" i="50"/>
  <c r="CS46" i="50"/>
  <c r="CR46" i="50"/>
  <c r="CQ46" i="50"/>
  <c r="CP46" i="50"/>
  <c r="CO46" i="50"/>
  <c r="CN46" i="50"/>
  <c r="CM46" i="50"/>
  <c r="CL46" i="50"/>
  <c r="CK46" i="50"/>
  <c r="CJ46" i="50"/>
  <c r="CI46" i="50"/>
  <c r="CH46" i="50"/>
  <c r="EY45" i="50"/>
  <c r="EX45" i="50"/>
  <c r="EW45" i="50"/>
  <c r="EV45" i="50"/>
  <c r="EU45" i="50"/>
  <c r="ET45" i="50"/>
  <c r="ES45" i="50"/>
  <c r="ER45" i="50"/>
  <c r="EQ45" i="50"/>
  <c r="EP45" i="50"/>
  <c r="EO45" i="50"/>
  <c r="EN45" i="50"/>
  <c r="EM45" i="50"/>
  <c r="EL45" i="50"/>
  <c r="EK45" i="50"/>
  <c r="EJ45" i="50"/>
  <c r="EI45" i="50"/>
  <c r="EH45" i="50"/>
  <c r="EG45" i="50"/>
  <c r="EF45" i="50"/>
  <c r="EE45" i="50"/>
  <c r="ED45" i="50"/>
  <c r="EC45" i="50"/>
  <c r="EB45" i="50"/>
  <c r="EA45" i="50"/>
  <c r="DZ45" i="50"/>
  <c r="DY45" i="50"/>
  <c r="DX45" i="50"/>
  <c r="DW45" i="50"/>
  <c r="DV45" i="50"/>
  <c r="DU45" i="50"/>
  <c r="DT45" i="50"/>
  <c r="DS45" i="50"/>
  <c r="DR45" i="50"/>
  <c r="DQ45" i="50"/>
  <c r="DP45" i="50"/>
  <c r="DO45" i="50"/>
  <c r="DN45" i="50"/>
  <c r="DM45" i="50"/>
  <c r="DL45" i="50"/>
  <c r="DK45" i="50"/>
  <c r="DJ45" i="50"/>
  <c r="DI45" i="50"/>
  <c r="DH45" i="50"/>
  <c r="DG45" i="50"/>
  <c r="DF45" i="50"/>
  <c r="DE45" i="50"/>
  <c r="DD45" i="50"/>
  <c r="DC45" i="50"/>
  <c r="DB45" i="50"/>
  <c r="DA45" i="50"/>
  <c r="CZ45" i="50"/>
  <c r="CY45" i="50"/>
  <c r="CX45" i="50"/>
  <c r="CW45" i="50"/>
  <c r="CV45" i="50"/>
  <c r="CU45" i="50"/>
  <c r="CT45" i="50"/>
  <c r="CS45" i="50"/>
  <c r="CR45" i="50"/>
  <c r="CQ45" i="50"/>
  <c r="CP45" i="50"/>
  <c r="CO45" i="50"/>
  <c r="CN45" i="50"/>
  <c r="CM45" i="50"/>
  <c r="CL45" i="50"/>
  <c r="CK45" i="50"/>
  <c r="CJ45" i="50"/>
  <c r="CI45" i="50"/>
  <c r="CH45" i="50"/>
  <c r="EY44" i="50"/>
  <c r="EX44" i="50"/>
  <c r="EW44" i="50"/>
  <c r="EV44" i="50"/>
  <c r="EU44" i="50"/>
  <c r="ET44" i="50"/>
  <c r="ES44" i="50"/>
  <c r="ER44" i="50"/>
  <c r="EQ44" i="50"/>
  <c r="EP44" i="50"/>
  <c r="EO44" i="50"/>
  <c r="EN44" i="50"/>
  <c r="EM44" i="50"/>
  <c r="EL44" i="50"/>
  <c r="EK44" i="50"/>
  <c r="EJ44" i="50"/>
  <c r="EI44" i="50"/>
  <c r="EH44" i="50"/>
  <c r="EG44" i="50"/>
  <c r="EF44" i="50"/>
  <c r="EE44" i="50"/>
  <c r="ED44" i="50"/>
  <c r="EC44" i="50"/>
  <c r="EB44" i="50"/>
  <c r="EA44" i="50"/>
  <c r="DZ44" i="50"/>
  <c r="DY44" i="50"/>
  <c r="DX44" i="50"/>
  <c r="DW44" i="50"/>
  <c r="DV44" i="50"/>
  <c r="DU44" i="50"/>
  <c r="DT44" i="50"/>
  <c r="DS44" i="50"/>
  <c r="DR44" i="50"/>
  <c r="DQ44" i="50"/>
  <c r="DP44" i="50"/>
  <c r="DO44" i="50"/>
  <c r="DN44" i="50"/>
  <c r="DM44" i="50"/>
  <c r="DL44" i="50"/>
  <c r="DK44" i="50"/>
  <c r="DJ44" i="50"/>
  <c r="DI44" i="50"/>
  <c r="DH44" i="50"/>
  <c r="DG44" i="50"/>
  <c r="DF44" i="50"/>
  <c r="DE44" i="50"/>
  <c r="DD44" i="50"/>
  <c r="DC44" i="50"/>
  <c r="DB44" i="50"/>
  <c r="DA44" i="50"/>
  <c r="CZ44" i="50"/>
  <c r="CY44" i="50"/>
  <c r="CX44" i="50"/>
  <c r="CW44" i="50"/>
  <c r="CV44" i="50"/>
  <c r="CU44" i="50"/>
  <c r="CT44" i="50"/>
  <c r="CS44" i="50"/>
  <c r="CR44" i="50"/>
  <c r="CQ44" i="50"/>
  <c r="CP44" i="50"/>
  <c r="CO44" i="50"/>
  <c r="CN44" i="50"/>
  <c r="CM44" i="50"/>
  <c r="CL44" i="50"/>
  <c r="CK44" i="50"/>
  <c r="CJ44" i="50"/>
  <c r="CI44" i="50"/>
  <c r="CH44" i="50"/>
  <c r="EY43" i="50"/>
  <c r="EX43" i="50"/>
  <c r="EW43" i="50"/>
  <c r="EV43" i="50"/>
  <c r="EU43" i="50"/>
  <c r="ET43" i="50"/>
  <c r="ES43" i="50"/>
  <c r="ER43" i="50"/>
  <c r="EQ43" i="50"/>
  <c r="EP43" i="50"/>
  <c r="EO43" i="50"/>
  <c r="EN43" i="50"/>
  <c r="EM43" i="50"/>
  <c r="EL43" i="50"/>
  <c r="EK43" i="50"/>
  <c r="EJ43" i="50"/>
  <c r="EI43" i="50"/>
  <c r="EH43" i="50"/>
  <c r="EG43" i="50"/>
  <c r="EF43" i="50"/>
  <c r="EE43" i="50"/>
  <c r="ED43" i="50"/>
  <c r="EC43" i="50"/>
  <c r="EB43" i="50"/>
  <c r="EA43" i="50"/>
  <c r="DZ43" i="50"/>
  <c r="DY43" i="50"/>
  <c r="DX43" i="50"/>
  <c r="DW43" i="50"/>
  <c r="DV43" i="50"/>
  <c r="DU43" i="50"/>
  <c r="DT43" i="50"/>
  <c r="DS43" i="50"/>
  <c r="DR43" i="50"/>
  <c r="DQ43" i="50"/>
  <c r="DP43" i="50"/>
  <c r="DO43" i="50"/>
  <c r="DN43" i="50"/>
  <c r="DM43" i="50"/>
  <c r="DL43" i="50"/>
  <c r="DK43" i="50"/>
  <c r="DJ43" i="50"/>
  <c r="DI43" i="50"/>
  <c r="DH43" i="50"/>
  <c r="DG43" i="50"/>
  <c r="DF43" i="50"/>
  <c r="DE43" i="50"/>
  <c r="DD43" i="50"/>
  <c r="DC43" i="50"/>
  <c r="DB43" i="50"/>
  <c r="DA43" i="50"/>
  <c r="CZ43" i="50"/>
  <c r="CY43" i="50"/>
  <c r="CX43" i="50"/>
  <c r="CW43" i="50"/>
  <c r="CV43" i="50"/>
  <c r="CU43" i="50"/>
  <c r="CT43" i="50"/>
  <c r="CS43" i="50"/>
  <c r="CR43" i="50"/>
  <c r="CQ43" i="50"/>
  <c r="CP43" i="50"/>
  <c r="CO43" i="50"/>
  <c r="CN43" i="50"/>
  <c r="CM43" i="50"/>
  <c r="CL43" i="50"/>
  <c r="CK43" i="50"/>
  <c r="CJ43" i="50"/>
  <c r="CI43" i="50"/>
  <c r="CH43" i="50"/>
  <c r="EY41" i="50"/>
  <c r="EX41" i="50"/>
  <c r="EW41" i="50"/>
  <c r="EV41" i="50"/>
  <c r="EU41" i="50"/>
  <c r="ET41" i="50"/>
  <c r="ES41" i="50"/>
  <c r="ER41" i="50"/>
  <c r="EQ41" i="50"/>
  <c r="EP41" i="50"/>
  <c r="EO41" i="50"/>
  <c r="EN41" i="50"/>
  <c r="EM41" i="50"/>
  <c r="EL41" i="50"/>
  <c r="EK41" i="50"/>
  <c r="EJ41" i="50"/>
  <c r="EI41" i="50"/>
  <c r="EH41" i="50"/>
  <c r="EG41" i="50"/>
  <c r="EF41" i="50"/>
  <c r="EE41" i="50"/>
  <c r="ED41" i="50"/>
  <c r="EC41" i="50"/>
  <c r="EB41" i="50"/>
  <c r="EA41" i="50"/>
  <c r="DZ41" i="50"/>
  <c r="DY41" i="50"/>
  <c r="DX41" i="50"/>
  <c r="DW41" i="50"/>
  <c r="DV41" i="50"/>
  <c r="DU41" i="50"/>
  <c r="DT41" i="50"/>
  <c r="DS41" i="50"/>
  <c r="DR41" i="50"/>
  <c r="DQ41" i="50"/>
  <c r="DP41" i="50"/>
  <c r="DO41" i="50"/>
  <c r="DN41" i="50"/>
  <c r="DM41" i="50"/>
  <c r="DL41" i="50"/>
  <c r="DK41" i="50"/>
  <c r="DJ41" i="50"/>
  <c r="DI41" i="50"/>
  <c r="DH41" i="50"/>
  <c r="DG41" i="50"/>
  <c r="DF41" i="50"/>
  <c r="DE41" i="50"/>
  <c r="DD41" i="50"/>
  <c r="DC41" i="50"/>
  <c r="DB41" i="50"/>
  <c r="DA41" i="50"/>
  <c r="CZ41" i="50"/>
  <c r="CY41" i="50"/>
  <c r="CX41" i="50"/>
  <c r="CW41" i="50"/>
  <c r="CV41" i="50"/>
  <c r="CU41" i="50"/>
  <c r="CT41" i="50"/>
  <c r="CS41" i="50"/>
  <c r="CR41" i="50"/>
  <c r="CQ41" i="50"/>
  <c r="CP41" i="50"/>
  <c r="CO41" i="50"/>
  <c r="CN41" i="50"/>
  <c r="CM41" i="50"/>
  <c r="CL41" i="50"/>
  <c r="CK41" i="50"/>
  <c r="CJ41" i="50"/>
  <c r="CI41" i="50"/>
  <c r="CH41" i="50"/>
  <c r="EY40" i="50"/>
  <c r="EX40" i="50"/>
  <c r="EW40" i="50"/>
  <c r="EV40" i="50"/>
  <c r="EU40" i="50"/>
  <c r="ET40" i="50"/>
  <c r="ES40" i="50"/>
  <c r="ER40" i="50"/>
  <c r="EQ40" i="50"/>
  <c r="EP40" i="50"/>
  <c r="EO40" i="50"/>
  <c r="EN40" i="50"/>
  <c r="EM40" i="50"/>
  <c r="EL40" i="50"/>
  <c r="EK40" i="50"/>
  <c r="EJ40" i="50"/>
  <c r="EI40" i="50"/>
  <c r="EH40" i="50"/>
  <c r="EG40" i="50"/>
  <c r="EF40" i="50"/>
  <c r="EE40" i="50"/>
  <c r="ED40" i="50"/>
  <c r="EC40" i="50"/>
  <c r="EB40" i="50"/>
  <c r="EA40" i="50"/>
  <c r="DZ40" i="50"/>
  <c r="DY40" i="50"/>
  <c r="DX40" i="50"/>
  <c r="DW40" i="50"/>
  <c r="DV40" i="50"/>
  <c r="DU40" i="50"/>
  <c r="DT40" i="50"/>
  <c r="DS40" i="50"/>
  <c r="DR40" i="50"/>
  <c r="DQ40" i="50"/>
  <c r="DP40" i="50"/>
  <c r="DO40" i="50"/>
  <c r="DN40" i="50"/>
  <c r="DM40" i="50"/>
  <c r="DL40" i="50"/>
  <c r="DK40" i="50"/>
  <c r="DJ40" i="50"/>
  <c r="DI40" i="50"/>
  <c r="DH40" i="50"/>
  <c r="DG40" i="50"/>
  <c r="DF40" i="50"/>
  <c r="DE40" i="50"/>
  <c r="DD40" i="50"/>
  <c r="DC40" i="50"/>
  <c r="DB40" i="50"/>
  <c r="DA40" i="50"/>
  <c r="CZ40" i="50"/>
  <c r="CY40" i="50"/>
  <c r="CX40" i="50"/>
  <c r="CW40" i="50"/>
  <c r="CV40" i="50"/>
  <c r="CU40" i="50"/>
  <c r="CT40" i="50"/>
  <c r="CS40" i="50"/>
  <c r="CR40" i="50"/>
  <c r="CQ40" i="50"/>
  <c r="CP40" i="50"/>
  <c r="CO40" i="50"/>
  <c r="CN40" i="50"/>
  <c r="CM40" i="50"/>
  <c r="CL40" i="50"/>
  <c r="CK40" i="50"/>
  <c r="CJ40" i="50"/>
  <c r="CI40" i="50"/>
  <c r="CH40" i="50"/>
  <c r="EY38" i="50"/>
  <c r="EX38" i="50"/>
  <c r="EW38" i="50"/>
  <c r="EV38" i="50"/>
  <c r="EU38" i="50"/>
  <c r="ET38" i="50"/>
  <c r="ES38" i="50"/>
  <c r="ER38" i="50"/>
  <c r="EQ38" i="50"/>
  <c r="EP38" i="50"/>
  <c r="EO38" i="50"/>
  <c r="EN38" i="50"/>
  <c r="EM38" i="50"/>
  <c r="EL38" i="50"/>
  <c r="EK38" i="50"/>
  <c r="EJ38" i="50"/>
  <c r="EI38" i="50"/>
  <c r="EH38" i="50"/>
  <c r="EG38" i="50"/>
  <c r="EF38" i="50"/>
  <c r="EE38" i="50"/>
  <c r="ED38" i="50"/>
  <c r="EC38" i="50"/>
  <c r="EB38" i="50"/>
  <c r="EA38" i="50"/>
  <c r="DZ38" i="50"/>
  <c r="DY38" i="50"/>
  <c r="DX38" i="50"/>
  <c r="DW38" i="50"/>
  <c r="DV38" i="50"/>
  <c r="DU38" i="50"/>
  <c r="DT38" i="50"/>
  <c r="DS38" i="50"/>
  <c r="DR38" i="50"/>
  <c r="DQ38" i="50"/>
  <c r="DP38" i="50"/>
  <c r="DO38" i="50"/>
  <c r="DN38" i="50"/>
  <c r="DM38" i="50"/>
  <c r="DL38" i="50"/>
  <c r="DK38" i="50"/>
  <c r="DJ38" i="50"/>
  <c r="DI38" i="50"/>
  <c r="DH38" i="50"/>
  <c r="DG38" i="50"/>
  <c r="DF38" i="50"/>
  <c r="DE38" i="50"/>
  <c r="DD38" i="50"/>
  <c r="DC38" i="50"/>
  <c r="DB38" i="50"/>
  <c r="DA38" i="50"/>
  <c r="CZ38" i="50"/>
  <c r="CY38" i="50"/>
  <c r="CX38" i="50"/>
  <c r="CW38" i="50"/>
  <c r="CV38" i="50"/>
  <c r="CU38" i="50"/>
  <c r="CT38" i="50"/>
  <c r="CS38" i="50"/>
  <c r="CR38" i="50"/>
  <c r="CQ38" i="50"/>
  <c r="CP38" i="50"/>
  <c r="CO38" i="50"/>
  <c r="CN38" i="50"/>
  <c r="CM38" i="50"/>
  <c r="CL38" i="50"/>
  <c r="CK38" i="50"/>
  <c r="CJ38" i="50"/>
  <c r="CI38" i="50"/>
  <c r="CH38" i="50"/>
  <c r="D33" i="50"/>
  <c r="D32" i="50"/>
  <c r="DC17" i="50"/>
  <c r="DB17" i="50"/>
  <c r="DA17" i="50"/>
  <c r="CZ17" i="50"/>
  <c r="CY17" i="50"/>
  <c r="CX17" i="50"/>
  <c r="CW17" i="50"/>
  <c r="CV17" i="50"/>
  <c r="CU17" i="50"/>
  <c r="CT17" i="50"/>
  <c r="CS17" i="50"/>
  <c r="CR17" i="50"/>
  <c r="CQ17" i="50"/>
  <c r="CP17" i="50"/>
  <c r="CO17" i="50"/>
  <c r="CN17" i="50"/>
  <c r="CM17" i="50"/>
  <c r="CL17" i="50"/>
  <c r="CK17" i="50"/>
  <c r="CJ17" i="50"/>
  <c r="CI17" i="50"/>
  <c r="CH17" i="50"/>
  <c r="DC16" i="50"/>
  <c r="DB16" i="50"/>
  <c r="DA16" i="50"/>
  <c r="CZ16" i="50"/>
  <c r="CY16" i="50"/>
  <c r="CX16" i="50"/>
  <c r="CW16" i="50"/>
  <c r="CV16" i="50"/>
  <c r="CU16" i="50"/>
  <c r="CT16" i="50"/>
  <c r="CS16" i="50"/>
  <c r="CR16" i="50"/>
  <c r="CQ16" i="50"/>
  <c r="CP16" i="50"/>
  <c r="CO16" i="50"/>
  <c r="CN16" i="50"/>
  <c r="CM16" i="50"/>
  <c r="CL16" i="50"/>
  <c r="CK16" i="50"/>
  <c r="CJ16" i="50"/>
  <c r="CI16" i="50"/>
  <c r="CH16" i="50"/>
  <c r="DC15" i="50"/>
  <c r="DB15" i="50"/>
  <c r="DA15" i="50"/>
  <c r="CZ15" i="50"/>
  <c r="CY15" i="50"/>
  <c r="CX15" i="50"/>
  <c r="CW15" i="50"/>
  <c r="CV15" i="50"/>
  <c r="CU15" i="50"/>
  <c r="CT15" i="50"/>
  <c r="CS15" i="50"/>
  <c r="CR15" i="50"/>
  <c r="CQ15" i="50"/>
  <c r="CP15" i="50"/>
  <c r="CO15" i="50"/>
  <c r="CN15" i="50"/>
  <c r="CM15" i="50"/>
  <c r="CL15" i="50"/>
  <c r="CK15" i="50"/>
  <c r="CJ15" i="50"/>
  <c r="CI15" i="50"/>
  <c r="CH15" i="50"/>
  <c r="DC14" i="50"/>
  <c r="DB14" i="50"/>
  <c r="DA14" i="50"/>
  <c r="CZ14" i="50"/>
  <c r="CY14" i="50"/>
  <c r="CX14" i="50"/>
  <c r="CW14" i="50"/>
  <c r="CV14" i="50"/>
  <c r="CU14" i="50"/>
  <c r="CT14" i="50"/>
  <c r="CS14" i="50"/>
  <c r="CR14" i="50"/>
  <c r="CQ14" i="50"/>
  <c r="CP14" i="50"/>
  <c r="CO14" i="50"/>
  <c r="CN14" i="50"/>
  <c r="CM14" i="50"/>
  <c r="CL14" i="50"/>
  <c r="CK14" i="50"/>
  <c r="CJ14" i="50"/>
  <c r="CI14" i="50"/>
  <c r="CH14" i="50"/>
  <c r="DC13" i="50"/>
  <c r="DB13" i="50"/>
  <c r="DA13" i="50"/>
  <c r="CZ13" i="50"/>
  <c r="CY13" i="50"/>
  <c r="CX13" i="50"/>
  <c r="CW13" i="50"/>
  <c r="CV13" i="50"/>
  <c r="CU13" i="50"/>
  <c r="CT13" i="50"/>
  <c r="CS13" i="50"/>
  <c r="CR13" i="50"/>
  <c r="CQ13" i="50"/>
  <c r="CP13" i="50"/>
  <c r="CO13" i="50"/>
  <c r="CN13" i="50"/>
  <c r="CM13" i="50"/>
  <c r="CL13" i="50"/>
  <c r="CK13" i="50"/>
  <c r="CJ13" i="50"/>
  <c r="CI13" i="50"/>
  <c r="CH13" i="50"/>
  <c r="DC11" i="50"/>
  <c r="DB11" i="50"/>
  <c r="DA11" i="50"/>
  <c r="CZ11" i="50"/>
  <c r="CY11" i="50"/>
  <c r="CX11" i="50"/>
  <c r="CW11" i="50"/>
  <c r="CV11" i="50"/>
  <c r="CU11" i="50"/>
  <c r="CT11" i="50"/>
  <c r="CS11" i="50"/>
  <c r="CR11" i="50"/>
  <c r="CQ11" i="50"/>
  <c r="CP11" i="50"/>
  <c r="CO11" i="50"/>
  <c r="CN11" i="50"/>
  <c r="CM11" i="50"/>
  <c r="CL11" i="50"/>
  <c r="CK11" i="50"/>
  <c r="CJ11" i="50"/>
  <c r="CI11" i="50"/>
  <c r="CH11" i="50"/>
  <c r="DC10" i="50"/>
  <c r="DB10" i="50"/>
  <c r="DA10" i="50"/>
  <c r="CZ10" i="50"/>
  <c r="CY10" i="50"/>
  <c r="CX10" i="50"/>
  <c r="CW10" i="50"/>
  <c r="CV10" i="50"/>
  <c r="CU10" i="50"/>
  <c r="CT10" i="50"/>
  <c r="CS10" i="50"/>
  <c r="CR10" i="50"/>
  <c r="CQ10" i="50"/>
  <c r="CP10" i="50"/>
  <c r="CO10" i="50"/>
  <c r="CN10" i="50"/>
  <c r="CM10" i="50"/>
  <c r="CL10" i="50"/>
  <c r="CK10" i="50"/>
  <c r="CJ10" i="50"/>
  <c r="CI10" i="50"/>
  <c r="CH10" i="50"/>
  <c r="DC8" i="50"/>
  <c r="DB8" i="50"/>
  <c r="DA8" i="50"/>
  <c r="CZ8" i="50"/>
  <c r="CY8" i="50"/>
  <c r="CX8" i="50"/>
  <c r="CW8" i="50"/>
  <c r="CV8" i="50"/>
  <c r="CU8" i="50"/>
  <c r="CT8" i="50"/>
  <c r="CS8" i="50"/>
  <c r="CR8" i="50"/>
  <c r="CQ8" i="50"/>
  <c r="CP8" i="50"/>
  <c r="CO8" i="50"/>
  <c r="CN8" i="50"/>
  <c r="CM8" i="50"/>
  <c r="CL8" i="50"/>
  <c r="CK8" i="50"/>
  <c r="CJ8" i="50"/>
  <c r="CI8" i="50"/>
  <c r="CH8" i="50"/>
  <c r="E71" i="16"/>
  <c r="E73" i="16"/>
  <c r="E74" i="16"/>
  <c r="E75" i="16"/>
  <c r="E76" i="16"/>
  <c r="E78" i="16"/>
  <c r="E80" i="16"/>
  <c r="E81" i="16"/>
  <c r="E84" i="16"/>
  <c r="E85" i="16"/>
  <c r="E86" i="16"/>
  <c r="E88" i="16"/>
  <c r="E89" i="16"/>
  <c r="B92" i="16"/>
  <c r="E94" i="16"/>
  <c r="E41" i="16"/>
  <c r="E43" i="16"/>
  <c r="E44" i="16"/>
  <c r="E45" i="16"/>
  <c r="E46" i="16"/>
  <c r="E48" i="16"/>
  <c r="E50" i="16"/>
  <c r="E51" i="16"/>
  <c r="E54" i="16"/>
  <c r="E55" i="16"/>
  <c r="E56" i="16"/>
  <c r="E58" i="16"/>
  <c r="E59" i="16"/>
  <c r="B62" i="16"/>
  <c r="E64" i="16"/>
  <c r="E11" i="16"/>
  <c r="E13" i="16"/>
  <c r="E14" i="16"/>
  <c r="E15" i="16"/>
  <c r="E16" i="16"/>
  <c r="E18" i="16"/>
  <c r="E20" i="16"/>
  <c r="E21" i="16"/>
  <c r="E24" i="16"/>
  <c r="E25" i="16"/>
  <c r="E26" i="16"/>
  <c r="E28" i="16"/>
  <c r="E29" i="16"/>
  <c r="B32" i="16"/>
  <c r="E34" i="16"/>
  <c r="E67" i="16"/>
  <c r="E68" i="16"/>
  <c r="E69" i="16"/>
  <c r="E70" i="16"/>
  <c r="E72" i="16"/>
  <c r="E77" i="16"/>
  <c r="E79" i="16"/>
  <c r="E82" i="16"/>
  <c r="E83" i="16"/>
  <c r="E87" i="16"/>
  <c r="B91" i="16"/>
  <c r="E93" i="16"/>
  <c r="E37" i="16"/>
  <c r="E38" i="16"/>
  <c r="E39" i="16"/>
  <c r="E40" i="16"/>
  <c r="E42" i="16"/>
  <c r="E47" i="16"/>
  <c r="E49" i="16"/>
  <c r="E52" i="16"/>
  <c r="E53" i="16"/>
  <c r="E57" i="16"/>
  <c r="B61" i="16"/>
  <c r="E63" i="16"/>
  <c r="E7" i="16"/>
  <c r="E8" i="16"/>
  <c r="E9" i="16"/>
  <c r="E10" i="16"/>
  <c r="E12" i="16"/>
  <c r="E17" i="16"/>
  <c r="E19" i="16"/>
  <c r="E22" i="16"/>
  <c r="E23" i="16"/>
  <c r="E27" i="16"/>
  <c r="E33" i="16"/>
  <c r="E92" i="16"/>
  <c r="E62" i="16"/>
  <c r="E32" i="16"/>
  <c r="E91" i="16"/>
  <c r="E61" i="16"/>
  <c r="E31" i="16"/>
  <c r="E7" i="15"/>
  <c r="E8" i="15"/>
  <c r="E9" i="15"/>
  <c r="E10" i="15"/>
  <c r="E12" i="15"/>
  <c r="E17" i="15"/>
  <c r="E19" i="15"/>
  <c r="E22" i="15"/>
  <c r="E23" i="15"/>
  <c r="E27" i="15"/>
  <c r="E31" i="15"/>
  <c r="E71" i="15"/>
  <c r="E73" i="15"/>
  <c r="E74" i="15"/>
  <c r="E75" i="15"/>
  <c r="E76" i="15"/>
  <c r="E78" i="15"/>
  <c r="E80" i="15"/>
  <c r="E81" i="15"/>
  <c r="E84" i="15"/>
  <c r="E85" i="15"/>
  <c r="E86" i="15"/>
  <c r="E88" i="15"/>
  <c r="E89" i="15"/>
  <c r="B92" i="15"/>
  <c r="E94" i="15"/>
  <c r="E41" i="15"/>
  <c r="E43" i="15"/>
  <c r="E44" i="15"/>
  <c r="E45" i="15"/>
  <c r="E46" i="15"/>
  <c r="E48" i="15"/>
  <c r="E50" i="15"/>
  <c r="E51" i="15"/>
  <c r="E54" i="15"/>
  <c r="E55" i="15"/>
  <c r="E56" i="15"/>
  <c r="E58" i="15"/>
  <c r="E59" i="15"/>
  <c r="B62" i="15"/>
  <c r="E64" i="15"/>
  <c r="E11" i="15"/>
  <c r="E13" i="15"/>
  <c r="E14" i="15"/>
  <c r="E15" i="15"/>
  <c r="E16" i="15"/>
  <c r="E18" i="15"/>
  <c r="E20" i="15"/>
  <c r="E21" i="15"/>
  <c r="E24" i="15"/>
  <c r="E25" i="15"/>
  <c r="E26" i="15"/>
  <c r="E28" i="15"/>
  <c r="E29" i="15"/>
  <c r="B32" i="15"/>
  <c r="E34" i="15"/>
  <c r="E67" i="15"/>
  <c r="E68" i="15"/>
  <c r="E69" i="15"/>
  <c r="E70" i="15"/>
  <c r="E72" i="15"/>
  <c r="E77" i="15"/>
  <c r="E79" i="15"/>
  <c r="E82" i="15"/>
  <c r="E83" i="15"/>
  <c r="E87" i="15"/>
  <c r="B91" i="15"/>
  <c r="E93" i="15"/>
  <c r="E37" i="15"/>
  <c r="E38" i="15"/>
  <c r="E39" i="15"/>
  <c r="E40" i="15"/>
  <c r="E42" i="15"/>
  <c r="E47" i="15"/>
  <c r="E49" i="15"/>
  <c r="E52" i="15"/>
  <c r="E53" i="15"/>
  <c r="E57" i="15"/>
  <c r="B61" i="15"/>
  <c r="E63" i="15"/>
  <c r="B31" i="15"/>
  <c r="E33" i="15"/>
  <c r="E92" i="15"/>
  <c r="E62" i="15"/>
  <c r="E32" i="15"/>
  <c r="E91" i="15"/>
  <c r="E61" i="15"/>
  <c r="E73" i="10"/>
  <c r="E75" i="10"/>
  <c r="E76" i="10"/>
  <c r="E77" i="10"/>
  <c r="E78" i="10"/>
  <c r="E80" i="10"/>
  <c r="E83" i="10"/>
  <c r="E84" i="10"/>
  <c r="E87" i="10"/>
  <c r="E88" i="10"/>
  <c r="E89" i="10"/>
  <c r="E91" i="10"/>
  <c r="E92" i="10"/>
  <c r="E95" i="10"/>
  <c r="E69" i="10"/>
  <c r="E70" i="10"/>
  <c r="E71" i="10"/>
  <c r="E72" i="10"/>
  <c r="E74" i="10"/>
  <c r="E79" i="10"/>
  <c r="E81" i="10"/>
  <c r="E82" i="10"/>
  <c r="E85" i="10"/>
  <c r="E86" i="10"/>
  <c r="E90" i="10"/>
  <c r="B94" i="10"/>
  <c r="E96" i="10"/>
  <c r="B95" i="10"/>
  <c r="E97" i="10"/>
  <c r="E94" i="10"/>
  <c r="E42" i="10"/>
  <c r="E44" i="10"/>
  <c r="E45" i="10"/>
  <c r="E46" i="10"/>
  <c r="E47" i="10"/>
  <c r="E49" i="10"/>
  <c r="E52" i="10"/>
  <c r="E53" i="10"/>
  <c r="E56" i="10"/>
  <c r="E57" i="10"/>
  <c r="E58" i="10"/>
  <c r="E60" i="10"/>
  <c r="E61" i="10"/>
  <c r="E64" i="10"/>
  <c r="E38" i="10"/>
  <c r="E39" i="10"/>
  <c r="E40" i="10"/>
  <c r="E41" i="10"/>
  <c r="E43" i="10"/>
  <c r="E48" i="10"/>
  <c r="E50" i="10"/>
  <c r="E51" i="10"/>
  <c r="E54" i="10"/>
  <c r="E55" i="10"/>
  <c r="E59" i="10"/>
  <c r="B63" i="10"/>
  <c r="E65" i="10"/>
  <c r="B64" i="10"/>
  <c r="E66" i="10"/>
  <c r="E63" i="10"/>
  <c r="E11" i="10"/>
  <c r="E13" i="10"/>
  <c r="E14" i="10"/>
  <c r="E15" i="10"/>
  <c r="E16" i="10"/>
  <c r="E18" i="10"/>
  <c r="E21" i="10"/>
  <c r="E22" i="10"/>
  <c r="E25" i="10"/>
  <c r="E26" i="10"/>
  <c r="E27" i="10"/>
  <c r="E29" i="10"/>
  <c r="E30" i="10"/>
  <c r="E33" i="10"/>
  <c r="E7" i="10"/>
  <c r="E8" i="10"/>
  <c r="E9" i="10"/>
  <c r="E10" i="10"/>
  <c r="E12" i="10"/>
  <c r="E17" i="10"/>
  <c r="E19" i="10"/>
  <c r="E20" i="10"/>
  <c r="E23" i="10"/>
  <c r="E24" i="10"/>
  <c r="E28" i="10"/>
  <c r="B32" i="10"/>
  <c r="E34" i="10"/>
  <c r="B33" i="10"/>
  <c r="E35" i="10"/>
  <c r="E32" i="10"/>
  <c r="E75" i="7"/>
  <c r="E77" i="7"/>
  <c r="E78" i="7"/>
  <c r="E79" i="7"/>
  <c r="E80" i="7"/>
  <c r="E82" i="7"/>
  <c r="E85" i="7"/>
  <c r="E86" i="7"/>
  <c r="E89" i="7"/>
  <c r="E90" i="7"/>
  <c r="E91" i="7"/>
  <c r="E93" i="7"/>
  <c r="E94" i="7"/>
  <c r="E97" i="7"/>
  <c r="E71" i="7"/>
  <c r="E72" i="7"/>
  <c r="E73" i="7"/>
  <c r="E74" i="7"/>
  <c r="E76" i="7"/>
  <c r="E81" i="7"/>
  <c r="E83" i="7"/>
  <c r="E84" i="7"/>
  <c r="E87" i="7"/>
  <c r="E88" i="7"/>
  <c r="E92" i="7"/>
  <c r="B96" i="7"/>
  <c r="E98" i="7"/>
  <c r="B97" i="7"/>
  <c r="E99" i="7"/>
  <c r="E96" i="7"/>
  <c r="E44" i="7"/>
  <c r="E46" i="7"/>
  <c r="E47" i="7"/>
  <c r="E48" i="7"/>
  <c r="E49" i="7"/>
  <c r="E51" i="7"/>
  <c r="E54" i="7"/>
  <c r="E55" i="7"/>
  <c r="E58" i="7"/>
  <c r="E59" i="7"/>
  <c r="E60" i="7"/>
  <c r="E62" i="7"/>
  <c r="E63" i="7"/>
  <c r="E66" i="7"/>
  <c r="E40" i="7"/>
  <c r="E41" i="7"/>
  <c r="E42" i="7"/>
  <c r="E43" i="7"/>
  <c r="E45" i="7"/>
  <c r="E50" i="7"/>
  <c r="E52" i="7"/>
  <c r="E53" i="7"/>
  <c r="E56" i="7"/>
  <c r="E57" i="7"/>
  <c r="E61" i="7"/>
  <c r="B65" i="7"/>
  <c r="E67" i="7"/>
  <c r="B66" i="7"/>
  <c r="E68" i="7"/>
  <c r="E65" i="7"/>
  <c r="E13" i="7"/>
  <c r="E15" i="7"/>
  <c r="E16" i="7"/>
  <c r="E17" i="7"/>
  <c r="E18" i="7"/>
  <c r="E20" i="7"/>
  <c r="E23" i="7"/>
  <c r="E24" i="7"/>
  <c r="E27" i="7"/>
  <c r="E28" i="7"/>
  <c r="E29" i="7"/>
  <c r="E31" i="7"/>
  <c r="E32" i="7"/>
  <c r="B35" i="7"/>
  <c r="E37" i="7"/>
  <c r="E9" i="7"/>
  <c r="E10" i="7"/>
  <c r="E11" i="7"/>
  <c r="E12" i="7"/>
  <c r="E14" i="7"/>
  <c r="E19" i="7"/>
  <c r="E21" i="7"/>
  <c r="E22" i="7"/>
  <c r="E25" i="7"/>
  <c r="E26" i="7"/>
  <c r="E30" i="7"/>
  <c r="B34" i="7"/>
  <c r="E36" i="7"/>
  <c r="E35" i="7"/>
  <c r="E34" i="7"/>
  <c r="AH31" i="1"/>
  <c r="Y13" i="1"/>
  <c r="Z13" i="1"/>
  <c r="AA13" i="1"/>
  <c r="AB13" i="1"/>
  <c r="AC13" i="1"/>
  <c r="AD13" i="1"/>
  <c r="AE13" i="1"/>
  <c r="Y14" i="1"/>
  <c r="Z14" i="1"/>
  <c r="AA14" i="1"/>
  <c r="AB14" i="1"/>
  <c r="AC14" i="1"/>
  <c r="AD14" i="1"/>
  <c r="AE14" i="1"/>
  <c r="Y15" i="1"/>
  <c r="Z15" i="1"/>
  <c r="AA15" i="1"/>
  <c r="AB15" i="1"/>
  <c r="AC15" i="1"/>
  <c r="AD15" i="1"/>
  <c r="AE15" i="1"/>
  <c r="Y17" i="1"/>
  <c r="Z17" i="1"/>
  <c r="AA17" i="1"/>
  <c r="AB17" i="1"/>
  <c r="AC17" i="1"/>
  <c r="AD17" i="1"/>
  <c r="AE17" i="1"/>
  <c r="Y21" i="1"/>
  <c r="Z21" i="1"/>
  <c r="AA21" i="1"/>
  <c r="AB21" i="1"/>
  <c r="AC21" i="1"/>
  <c r="AD21" i="1"/>
  <c r="AE21" i="1"/>
  <c r="Y24" i="1"/>
  <c r="Z24" i="1"/>
  <c r="AA24" i="1"/>
  <c r="AB24" i="1"/>
  <c r="AC24" i="1"/>
  <c r="AD24" i="1"/>
  <c r="AE24" i="1"/>
  <c r="Y23" i="1"/>
  <c r="Z23" i="1"/>
  <c r="AA23" i="1"/>
  <c r="AB23" i="1"/>
  <c r="AC23" i="1"/>
  <c r="AD23" i="1"/>
  <c r="AE23" i="1"/>
  <c r="Y29" i="1"/>
  <c r="Z29" i="1"/>
  <c r="AA29" i="1"/>
  <c r="AB29" i="1"/>
  <c r="AC29" i="1"/>
  <c r="AD29" i="1"/>
  <c r="AE29" i="1"/>
  <c r="O309" i="69"/>
  <c r="J308" i="69"/>
  <c r="S309" i="69"/>
  <c r="I310" i="69"/>
  <c r="K310" i="69"/>
  <c r="Q310" i="69"/>
  <c r="S310" i="69"/>
  <c r="U310" i="69"/>
  <c r="W310" i="69"/>
  <c r="Y310" i="69"/>
  <c r="AA310" i="69"/>
  <c r="AC310" i="69"/>
  <c r="AE310" i="69"/>
  <c r="AG310" i="69"/>
  <c r="AI310" i="69"/>
  <c r="AK310" i="69"/>
  <c r="AM310" i="69"/>
  <c r="AO310" i="69"/>
  <c r="AQ310" i="69"/>
  <c r="AS310" i="69"/>
  <c r="AU310" i="69"/>
  <c r="AW310" i="69"/>
  <c r="AY310" i="69"/>
  <c r="BA310" i="69"/>
  <c r="BC310" i="69"/>
  <c r="BE310" i="69"/>
  <c r="BG310" i="69"/>
  <c r="BI310" i="69"/>
  <c r="I311" i="69"/>
  <c r="K311" i="69"/>
  <c r="O311" i="69"/>
  <c r="Q311" i="69"/>
  <c r="U311" i="69"/>
  <c r="W311" i="69"/>
  <c r="Y311" i="69"/>
  <c r="AA311" i="69"/>
  <c r="AC311" i="69"/>
  <c r="AE311" i="69"/>
  <c r="AE125" i="69"/>
  <c r="AG311" i="69"/>
  <c r="AI311" i="69"/>
  <c r="AK311" i="69"/>
  <c r="AM311" i="69"/>
  <c r="AO311" i="69"/>
  <c r="AQ311" i="69"/>
  <c r="AS311" i="69"/>
  <c r="AU311" i="69"/>
  <c r="AW311" i="69"/>
  <c r="AY311" i="69"/>
  <c r="BA311" i="69"/>
  <c r="BC311" i="69"/>
  <c r="BE311" i="69"/>
  <c r="BE125" i="69"/>
  <c r="BG311" i="69"/>
  <c r="BI311" i="69"/>
  <c r="S340" i="69"/>
  <c r="S338" i="69"/>
  <c r="S341" i="69"/>
  <c r="S339" i="69"/>
  <c r="H219" i="69"/>
  <c r="O308" i="69"/>
  <c r="E308" i="69"/>
  <c r="E309" i="69"/>
  <c r="G309" i="69"/>
  <c r="D310" i="69"/>
  <c r="F310" i="69"/>
  <c r="H310" i="69"/>
  <c r="J310" i="69"/>
  <c r="L310" i="69"/>
  <c r="P310" i="69"/>
  <c r="R310" i="69"/>
  <c r="T310" i="69"/>
  <c r="V310" i="69"/>
  <c r="X310" i="69"/>
  <c r="Z310" i="69"/>
  <c r="AB310" i="69"/>
  <c r="AD310" i="69"/>
  <c r="AF310" i="69"/>
  <c r="AH310" i="69"/>
  <c r="AJ310" i="69"/>
  <c r="AL310" i="69"/>
  <c r="AN310" i="69"/>
  <c r="AP310" i="69"/>
  <c r="AR310" i="69"/>
  <c r="AT310" i="69"/>
  <c r="AV310" i="69"/>
  <c r="AX310" i="69"/>
  <c r="AZ310" i="69"/>
  <c r="BB310" i="69"/>
  <c r="BD310" i="69"/>
  <c r="BF310" i="69"/>
  <c r="D311" i="69"/>
  <c r="F311" i="69"/>
  <c r="H311" i="69"/>
  <c r="J311" i="69"/>
  <c r="L311" i="69"/>
  <c r="P311" i="69"/>
  <c r="R311" i="69"/>
  <c r="T311" i="69"/>
  <c r="V311" i="69"/>
  <c r="X311" i="69"/>
  <c r="Z311" i="69"/>
  <c r="AB311" i="69"/>
  <c r="AD311" i="69"/>
  <c r="AF311" i="69"/>
  <c r="AH311" i="69"/>
  <c r="AJ311" i="69"/>
  <c r="AL311" i="69"/>
  <c r="AN311" i="69"/>
  <c r="AP311" i="69"/>
  <c r="AR311" i="69"/>
  <c r="AT311" i="69"/>
  <c r="AV311" i="69"/>
  <c r="AX311" i="69"/>
  <c r="AZ311" i="69"/>
  <c r="BB311" i="69"/>
  <c r="BD311" i="69"/>
  <c r="BF311" i="69"/>
  <c r="I338" i="69"/>
  <c r="O338" i="69"/>
  <c r="E339" i="69"/>
  <c r="G339" i="69"/>
  <c r="I339" i="69"/>
  <c r="O339" i="69"/>
  <c r="BI340" i="69"/>
  <c r="BI341" i="69"/>
  <c r="D340" i="69"/>
  <c r="F340" i="69"/>
  <c r="H340" i="69"/>
  <c r="J340" i="69"/>
  <c r="L340" i="69"/>
  <c r="P340" i="69"/>
  <c r="R340" i="69"/>
  <c r="T340" i="69"/>
  <c r="V340" i="69"/>
  <c r="X340" i="69"/>
  <c r="Z340" i="69"/>
  <c r="AB340" i="69"/>
  <c r="AD340" i="69"/>
  <c r="AF340" i="69"/>
  <c r="AH340" i="69"/>
  <c r="AJ340" i="69"/>
  <c r="AL340" i="69"/>
  <c r="AN340" i="69"/>
  <c r="AP340" i="69"/>
  <c r="AR340" i="69"/>
  <c r="AT340" i="69"/>
  <c r="AV340" i="69"/>
  <c r="AX340" i="69"/>
  <c r="AZ340" i="69"/>
  <c r="BB340" i="69"/>
  <c r="BD340" i="69"/>
  <c r="BF340" i="69"/>
  <c r="BH340" i="69"/>
  <c r="D341" i="69"/>
  <c r="F341" i="69"/>
  <c r="H341" i="69"/>
  <c r="J341" i="69"/>
  <c r="L341" i="69"/>
  <c r="P341" i="69"/>
  <c r="R341" i="69"/>
  <c r="T341" i="69"/>
  <c r="V341" i="69"/>
  <c r="X341" i="69"/>
  <c r="Z341" i="69"/>
  <c r="AB341" i="69"/>
  <c r="AD341" i="69"/>
  <c r="AF341" i="69"/>
  <c r="AH341" i="69"/>
  <c r="AJ341" i="69"/>
  <c r="AL341" i="69"/>
  <c r="AN341" i="69"/>
  <c r="AP341" i="69"/>
  <c r="AR341" i="69"/>
  <c r="AT341" i="69"/>
  <c r="AV341" i="69"/>
  <c r="AX341" i="69"/>
  <c r="AZ341" i="69"/>
  <c r="BB341" i="69"/>
  <c r="BD341" i="69"/>
  <c r="BF341" i="69"/>
  <c r="BH341" i="69"/>
  <c r="O368" i="69"/>
  <c r="O369" i="69"/>
  <c r="G368" i="69"/>
  <c r="E369" i="69"/>
  <c r="R368" i="69"/>
  <c r="T368" i="69"/>
  <c r="V368" i="69"/>
  <c r="X368" i="69"/>
  <c r="Z368" i="69"/>
  <c r="AB368" i="69"/>
  <c r="Q369" i="69"/>
  <c r="S369" i="69"/>
  <c r="U369" i="69"/>
  <c r="W369" i="69"/>
  <c r="Y369" i="69"/>
  <c r="AA369" i="69"/>
  <c r="I370" i="69"/>
  <c r="K370" i="69"/>
  <c r="O370" i="69"/>
  <c r="Q370" i="69"/>
  <c r="S370" i="69"/>
  <c r="U370" i="69"/>
  <c r="W370" i="69"/>
  <c r="Y370" i="69"/>
  <c r="AA370" i="69"/>
  <c r="AC370" i="69"/>
  <c r="AE370" i="69"/>
  <c r="AG370" i="69"/>
  <c r="AI370" i="69"/>
  <c r="AK370" i="69"/>
  <c r="AM370" i="69"/>
  <c r="AO370" i="69"/>
  <c r="AQ370" i="69"/>
  <c r="AS370" i="69"/>
  <c r="AU370" i="69"/>
  <c r="AW370" i="69"/>
  <c r="AY370" i="69"/>
  <c r="BA370" i="69"/>
  <c r="BC370" i="69"/>
  <c r="BE370" i="69"/>
  <c r="BG370" i="69"/>
  <c r="BI370" i="69"/>
  <c r="I371" i="69"/>
  <c r="K371" i="69"/>
  <c r="O371" i="69"/>
  <c r="AC371" i="69"/>
  <c r="AE371" i="69"/>
  <c r="AE185" i="69"/>
  <c r="AG371" i="69"/>
  <c r="AI371" i="69"/>
  <c r="AK371" i="69"/>
  <c r="AM371" i="69"/>
  <c r="AO371" i="69"/>
  <c r="AQ371" i="69"/>
  <c r="AS371" i="69"/>
  <c r="AU371" i="69"/>
  <c r="AW371" i="69"/>
  <c r="AY371" i="69"/>
  <c r="BA371" i="69"/>
  <c r="BC371" i="69"/>
  <c r="BE371" i="69"/>
  <c r="BE185" i="69"/>
  <c r="BG371" i="69"/>
  <c r="BI371" i="69"/>
  <c r="E340" i="69"/>
  <c r="G340" i="69"/>
  <c r="I340" i="69"/>
  <c r="K340" i="69"/>
  <c r="O340" i="69"/>
  <c r="Q340" i="69"/>
  <c r="U340" i="69"/>
  <c r="W340" i="69"/>
  <c r="Y340" i="69"/>
  <c r="AA340" i="69"/>
  <c r="AC340" i="69"/>
  <c r="AE340" i="69"/>
  <c r="AE154" i="69"/>
  <c r="AG340" i="69"/>
  <c r="AI340" i="69"/>
  <c r="AK340" i="69"/>
  <c r="AM340" i="69"/>
  <c r="AO340" i="69"/>
  <c r="AQ340" i="69"/>
  <c r="AS340" i="69"/>
  <c r="AU340" i="69"/>
  <c r="AW340" i="69"/>
  <c r="AY340" i="69"/>
  <c r="BA340" i="69"/>
  <c r="BC340" i="69"/>
  <c r="BE340" i="69"/>
  <c r="BE154" i="69"/>
  <c r="BG340" i="69"/>
  <c r="E341" i="69"/>
  <c r="G341" i="69"/>
  <c r="I341" i="69"/>
  <c r="K341" i="69"/>
  <c r="O341" i="69"/>
  <c r="Q341" i="69"/>
  <c r="U341" i="69"/>
  <c r="W341" i="69"/>
  <c r="Y341" i="69"/>
  <c r="AA341" i="69"/>
  <c r="AC341" i="69"/>
  <c r="AE341" i="69"/>
  <c r="AE155" i="69"/>
  <c r="AG341" i="69"/>
  <c r="AI341" i="69"/>
  <c r="AK341" i="69"/>
  <c r="AM341" i="69"/>
  <c r="AO341" i="69"/>
  <c r="AQ341" i="69"/>
  <c r="AS341" i="69"/>
  <c r="AU341" i="69"/>
  <c r="AW341" i="69"/>
  <c r="AY341" i="69"/>
  <c r="BA341" i="69"/>
  <c r="BC341" i="69"/>
  <c r="BE341" i="69"/>
  <c r="BE155" i="69"/>
  <c r="BG341" i="69"/>
  <c r="G369" i="69"/>
  <c r="E368" i="69"/>
  <c r="G370" i="69"/>
  <c r="R369" i="69"/>
  <c r="T369" i="69"/>
  <c r="V369" i="69"/>
  <c r="X369" i="69"/>
  <c r="Z369" i="69"/>
  <c r="AB369" i="69"/>
  <c r="D370" i="69"/>
  <c r="F370" i="69"/>
  <c r="H370" i="69"/>
  <c r="J370" i="69"/>
  <c r="L370" i="69"/>
  <c r="P370" i="69"/>
  <c r="AD370" i="69"/>
  <c r="AF370" i="69"/>
  <c r="AH370" i="69"/>
  <c r="AJ370" i="69"/>
  <c r="AL370" i="69"/>
  <c r="AN370" i="69"/>
  <c r="AP370" i="69"/>
  <c r="AR370" i="69"/>
  <c r="AT370" i="69"/>
  <c r="AV370" i="69"/>
  <c r="AX370" i="69"/>
  <c r="AZ370" i="69"/>
  <c r="BB370" i="69"/>
  <c r="BD370" i="69"/>
  <c r="BF370" i="69"/>
  <c r="D371" i="69"/>
  <c r="F371" i="69"/>
  <c r="H371" i="69"/>
  <c r="J371" i="69"/>
  <c r="L371" i="69"/>
  <c r="P371" i="69"/>
  <c r="AD371" i="69"/>
  <c r="AF371" i="69"/>
  <c r="AH371" i="69"/>
  <c r="AJ371" i="69"/>
  <c r="AL371" i="69"/>
  <c r="AN371" i="69"/>
  <c r="AP371" i="69"/>
  <c r="AR371" i="69"/>
  <c r="AT371" i="69"/>
  <c r="AV371" i="69"/>
  <c r="AX371" i="69"/>
  <c r="AZ371" i="69"/>
  <c r="BB371" i="69"/>
  <c r="BD371" i="69"/>
  <c r="BF371" i="69"/>
  <c r="F248" i="69"/>
  <c r="H248" i="69"/>
  <c r="J248" i="69"/>
  <c r="L248" i="69"/>
  <c r="N248" i="69"/>
  <c r="P248" i="69"/>
  <c r="R248" i="69"/>
  <c r="T248" i="69"/>
  <c r="V248" i="69"/>
  <c r="X248" i="69"/>
  <c r="Z248" i="69"/>
  <c r="AB248" i="69"/>
  <c r="AD248" i="69"/>
  <c r="AF248" i="69"/>
  <c r="AH248" i="69"/>
  <c r="AJ248" i="69"/>
  <c r="AL248" i="69"/>
  <c r="AN248" i="69"/>
  <c r="AP248" i="69"/>
  <c r="AR248" i="69"/>
  <c r="AT248" i="69"/>
  <c r="AV248" i="69"/>
  <c r="AX248" i="69"/>
  <c r="AZ248" i="69"/>
  <c r="BB248" i="69"/>
  <c r="BD248" i="69"/>
  <c r="BF248" i="69"/>
  <c r="BH248" i="69"/>
  <c r="BJ248" i="69"/>
  <c r="BL248" i="69"/>
  <c r="BN248" i="69"/>
  <c r="BP248" i="69"/>
  <c r="BR248" i="69"/>
  <c r="BT248" i="69"/>
  <c r="BV248" i="69"/>
  <c r="BX248" i="69"/>
  <c r="BZ248" i="69"/>
  <c r="CB248" i="69"/>
  <c r="E249" i="69"/>
  <c r="G249" i="69"/>
  <c r="I249" i="69"/>
  <c r="K249" i="69"/>
  <c r="M249" i="69"/>
  <c r="O249" i="69"/>
  <c r="Q249" i="69"/>
  <c r="S249" i="69"/>
  <c r="U249" i="69"/>
  <c r="W249" i="69"/>
  <c r="Y249" i="69"/>
  <c r="AA249" i="69"/>
  <c r="AC249" i="69"/>
  <c r="AE249" i="69"/>
  <c r="AG249" i="69"/>
  <c r="AI249" i="69"/>
  <c r="AK249" i="69"/>
  <c r="AM249" i="69"/>
  <c r="AO249" i="69"/>
  <c r="AQ249" i="69"/>
  <c r="AS249" i="69"/>
  <c r="AU249" i="69"/>
  <c r="AW249" i="69"/>
  <c r="AY249" i="69"/>
  <c r="BA249" i="69"/>
  <c r="BC249" i="69"/>
  <c r="BE249" i="69"/>
  <c r="BG249" i="69"/>
  <c r="BI249" i="69"/>
  <c r="BK249" i="69"/>
  <c r="BM249" i="69"/>
  <c r="BO249" i="69"/>
  <c r="BQ249" i="69"/>
  <c r="BS249" i="69"/>
  <c r="BU249" i="69"/>
  <c r="BW249" i="69"/>
  <c r="BY249" i="69"/>
  <c r="CA249" i="69"/>
  <c r="CC249" i="69"/>
  <c r="F278" i="69"/>
  <c r="H278" i="69"/>
  <c r="J278" i="69"/>
  <c r="L278" i="69"/>
  <c r="N278" i="69"/>
  <c r="P278" i="69"/>
  <c r="R278" i="69"/>
  <c r="T278" i="69"/>
  <c r="V278" i="69"/>
  <c r="X278" i="69"/>
  <c r="Z278" i="69"/>
  <c r="AB278" i="69"/>
  <c r="AD278" i="69"/>
  <c r="AF278" i="69"/>
  <c r="AH278" i="69"/>
  <c r="AJ278" i="69"/>
  <c r="AL278" i="69"/>
  <c r="AN278" i="69"/>
  <c r="AP278" i="69"/>
  <c r="AR278" i="69"/>
  <c r="AT278" i="69"/>
  <c r="AV278" i="69"/>
  <c r="AX278" i="69"/>
  <c r="AZ278" i="69"/>
  <c r="BB278" i="69"/>
  <c r="BD278" i="69"/>
  <c r="BF278" i="69"/>
  <c r="BH278" i="69"/>
  <c r="BJ278" i="69"/>
  <c r="BL278" i="69"/>
  <c r="BN278" i="69"/>
  <c r="BP278" i="69"/>
  <c r="BR278" i="69"/>
  <c r="BT278" i="69"/>
  <c r="BV278" i="69"/>
  <c r="BX278" i="69"/>
  <c r="BZ278" i="69"/>
  <c r="CB278" i="69"/>
  <c r="E279" i="69"/>
  <c r="G279" i="69"/>
  <c r="I279" i="69"/>
  <c r="K279" i="69"/>
  <c r="M279" i="69"/>
  <c r="O279" i="69"/>
  <c r="Q279" i="69"/>
  <c r="S279" i="69"/>
  <c r="U279" i="69"/>
  <c r="W279" i="69"/>
  <c r="Y279" i="69"/>
  <c r="AA279" i="69"/>
  <c r="AC279" i="69"/>
  <c r="AE279" i="69"/>
  <c r="AG279" i="69"/>
  <c r="AI279" i="69"/>
  <c r="AK279" i="69"/>
  <c r="AM279" i="69"/>
  <c r="AO279" i="69"/>
  <c r="AQ279" i="69"/>
  <c r="AS279" i="69"/>
  <c r="AU279" i="69"/>
  <c r="AW279" i="69"/>
  <c r="AY279" i="69"/>
  <c r="BA279" i="69"/>
  <c r="BC279" i="69"/>
  <c r="BE279" i="69"/>
  <c r="BG279" i="69"/>
  <c r="BI279" i="69"/>
  <c r="BK279" i="69"/>
  <c r="BM279" i="69"/>
  <c r="BO279" i="69"/>
  <c r="BQ279" i="69"/>
  <c r="BS279" i="69"/>
  <c r="BU279" i="69"/>
  <c r="BW279" i="69"/>
  <c r="BY279" i="69"/>
  <c r="CA279" i="69"/>
  <c r="CC279" i="69"/>
  <c r="E248" i="69"/>
  <c r="G248" i="69"/>
  <c r="I248" i="69"/>
  <c r="K248" i="69"/>
  <c r="M248" i="69"/>
  <c r="O248" i="69"/>
  <c r="Q248" i="69"/>
  <c r="S248" i="69"/>
  <c r="U248" i="69"/>
  <c r="W248" i="69"/>
  <c r="Y248" i="69"/>
  <c r="AA248" i="69"/>
  <c r="AC248" i="69"/>
  <c r="AE248" i="69"/>
  <c r="AG248" i="69"/>
  <c r="AI248" i="69"/>
  <c r="AK248" i="69"/>
  <c r="AM248" i="69"/>
  <c r="AO248" i="69"/>
  <c r="AQ248" i="69"/>
  <c r="AS248" i="69"/>
  <c r="AU248" i="69"/>
  <c r="AW248" i="69"/>
  <c r="AY248" i="69"/>
  <c r="BA248" i="69"/>
  <c r="BC248" i="69"/>
  <c r="BE248" i="69"/>
  <c r="BG248" i="69"/>
  <c r="BI248" i="69"/>
  <c r="BK248" i="69"/>
  <c r="BM248" i="69"/>
  <c r="BO248" i="69"/>
  <c r="BQ248" i="69"/>
  <c r="BS248" i="69"/>
  <c r="BU248" i="69"/>
  <c r="BW248" i="69"/>
  <c r="BY248" i="69"/>
  <c r="CA248" i="69"/>
  <c r="F249" i="69"/>
  <c r="H249" i="69"/>
  <c r="J249" i="69"/>
  <c r="L249" i="69"/>
  <c r="N249" i="69"/>
  <c r="P249" i="69"/>
  <c r="R249" i="69"/>
  <c r="T249" i="69"/>
  <c r="V249" i="69"/>
  <c r="X249" i="69"/>
  <c r="Z249" i="69"/>
  <c r="AB249" i="69"/>
  <c r="AD249" i="69"/>
  <c r="AF249" i="69"/>
  <c r="AH249" i="69"/>
  <c r="AJ249" i="69"/>
  <c r="AL249" i="69"/>
  <c r="AN249" i="69"/>
  <c r="AP249" i="69"/>
  <c r="AR249" i="69"/>
  <c r="AT249" i="69"/>
  <c r="AV249" i="69"/>
  <c r="AX249" i="69"/>
  <c r="AZ249" i="69"/>
  <c r="BB249" i="69"/>
  <c r="BD249" i="69"/>
  <c r="BF249" i="69"/>
  <c r="BH249" i="69"/>
  <c r="BJ249" i="69"/>
  <c r="BL249" i="69"/>
  <c r="BN249" i="69"/>
  <c r="BP249" i="69"/>
  <c r="BR249" i="69"/>
  <c r="BT249" i="69"/>
  <c r="BV249" i="69"/>
  <c r="BX249" i="69"/>
  <c r="BZ249" i="69"/>
  <c r="E278" i="69"/>
  <c r="G278" i="69"/>
  <c r="I278" i="69"/>
  <c r="K278" i="69"/>
  <c r="M278" i="69"/>
  <c r="O278" i="69"/>
  <c r="Q278" i="69"/>
  <c r="S278" i="69"/>
  <c r="U278" i="69"/>
  <c r="W278" i="69"/>
  <c r="Y278" i="69"/>
  <c r="AA278" i="69"/>
  <c r="AC278" i="69"/>
  <c r="AE278" i="69"/>
  <c r="AG278" i="69"/>
  <c r="AI278" i="69"/>
  <c r="AK278" i="69"/>
  <c r="AM278" i="69"/>
  <c r="AO278" i="69"/>
  <c r="AQ278" i="69"/>
  <c r="AS278" i="69"/>
  <c r="AU278" i="69"/>
  <c r="AW278" i="69"/>
  <c r="AY278" i="69"/>
  <c r="BA278" i="69"/>
  <c r="BC278" i="69"/>
  <c r="BE278" i="69"/>
  <c r="BG278" i="69"/>
  <c r="BI278" i="69"/>
  <c r="BK278" i="69"/>
  <c r="BM278" i="69"/>
  <c r="BO278" i="69"/>
  <c r="BQ278" i="69"/>
  <c r="BS278" i="69"/>
  <c r="BU278" i="69"/>
  <c r="BW278" i="69"/>
  <c r="BY278" i="69"/>
  <c r="CA278" i="69"/>
  <c r="F279" i="69"/>
  <c r="H279" i="69"/>
  <c r="J279" i="69"/>
  <c r="L279" i="69"/>
  <c r="N279" i="69"/>
  <c r="P279" i="69"/>
  <c r="R279" i="69"/>
  <c r="T279" i="69"/>
  <c r="V279" i="69"/>
  <c r="X279" i="69"/>
  <c r="Z279" i="69"/>
  <c r="AB279" i="69"/>
  <c r="AD279" i="69"/>
  <c r="AF279" i="69"/>
  <c r="AH279" i="69"/>
  <c r="AJ279" i="69"/>
  <c r="AL279" i="69"/>
  <c r="AN279" i="69"/>
  <c r="AP279" i="69"/>
  <c r="AR279" i="69"/>
  <c r="AT279" i="69"/>
  <c r="AV279" i="69"/>
  <c r="AX279" i="69"/>
  <c r="AZ279" i="69"/>
  <c r="BB279" i="69"/>
  <c r="BD279" i="69"/>
  <c r="BF279" i="69"/>
  <c r="BH279" i="69"/>
  <c r="BJ279" i="69"/>
  <c r="BL279" i="69"/>
  <c r="BN279" i="69"/>
  <c r="BP279" i="69"/>
  <c r="BR279" i="69"/>
  <c r="BT279" i="69"/>
  <c r="BV279" i="69"/>
  <c r="BX279" i="69"/>
  <c r="BZ279" i="69"/>
  <c r="CJ194" i="69"/>
  <c r="CL194" i="69"/>
  <c r="F218" i="69"/>
  <c r="H218" i="69"/>
  <c r="J218" i="69"/>
  <c r="L218" i="69"/>
  <c r="N218" i="69"/>
  <c r="P218" i="69"/>
  <c r="R218" i="69"/>
  <c r="T218" i="69"/>
  <c r="V218" i="69"/>
  <c r="X218" i="69"/>
  <c r="Z218" i="69"/>
  <c r="AB218" i="69"/>
  <c r="AD218" i="69"/>
  <c r="AF218" i="69"/>
  <c r="AH218" i="69"/>
  <c r="AJ218" i="69"/>
  <c r="AL218" i="69"/>
  <c r="AN218" i="69"/>
  <c r="AP218" i="69"/>
  <c r="AR218" i="69"/>
  <c r="AT218" i="69"/>
  <c r="AV218" i="69"/>
  <c r="AX218" i="69"/>
  <c r="AZ218" i="69"/>
  <c r="BB218" i="69"/>
  <c r="BD218" i="69"/>
  <c r="BF218" i="69"/>
  <c r="BH218" i="69"/>
  <c r="BJ218" i="69"/>
  <c r="BL218" i="69"/>
  <c r="BN218" i="69"/>
  <c r="BP218" i="69"/>
  <c r="BR218" i="69"/>
  <c r="BT218" i="69"/>
  <c r="BV218" i="69"/>
  <c r="BX218" i="69"/>
  <c r="BZ218" i="69"/>
  <c r="CB218" i="69"/>
  <c r="E219" i="69"/>
  <c r="G219" i="69"/>
  <c r="I219" i="69"/>
  <c r="E218" i="69"/>
  <c r="G218" i="69"/>
  <c r="I218" i="69"/>
  <c r="K218" i="69"/>
  <c r="M218" i="69"/>
  <c r="O218" i="69"/>
  <c r="Q218" i="69"/>
  <c r="S218" i="69"/>
  <c r="U218" i="69"/>
  <c r="W218" i="69"/>
  <c r="Y218" i="69"/>
  <c r="AA218" i="69"/>
  <c r="AC218" i="69"/>
  <c r="AE218" i="69"/>
  <c r="AG218" i="69"/>
  <c r="AI218" i="69"/>
  <c r="AK218" i="69"/>
  <c r="AM218" i="69"/>
  <c r="AO218" i="69"/>
  <c r="AQ218" i="69"/>
  <c r="AS218" i="69"/>
  <c r="AU218" i="69"/>
  <c r="AW218" i="69"/>
  <c r="AY218" i="69"/>
  <c r="BA218" i="69"/>
  <c r="BC218" i="69"/>
  <c r="BE218" i="69"/>
  <c r="BG218" i="69"/>
  <c r="BI218" i="69"/>
  <c r="BK218" i="69"/>
  <c r="BM218" i="69"/>
  <c r="BO218" i="69"/>
  <c r="BQ218" i="69"/>
  <c r="BS218" i="69"/>
  <c r="BU218" i="69"/>
  <c r="BW218" i="69"/>
  <c r="BY218" i="69"/>
  <c r="CA218" i="69"/>
  <c r="F219" i="69"/>
  <c r="F186" i="69"/>
  <c r="H186" i="69"/>
  <c r="J186" i="69"/>
  <c r="L186" i="69"/>
  <c r="N186" i="69"/>
  <c r="P186" i="69"/>
  <c r="R186" i="69"/>
  <c r="T186" i="69"/>
  <c r="V186" i="69"/>
  <c r="X186" i="69"/>
  <c r="Z186" i="69"/>
  <c r="AB186" i="69"/>
  <c r="AD186" i="69"/>
  <c r="AF186" i="69"/>
  <c r="AH186" i="69"/>
  <c r="AJ186" i="69"/>
  <c r="AL186" i="69"/>
  <c r="AN186" i="69"/>
  <c r="AP186" i="69"/>
  <c r="AR186" i="69"/>
  <c r="AT186" i="69"/>
  <c r="AV186" i="69"/>
  <c r="AX186" i="69"/>
  <c r="AZ186" i="69"/>
  <c r="BB186" i="69"/>
  <c r="BD186" i="69"/>
  <c r="BF186" i="69"/>
  <c r="BH186" i="69"/>
  <c r="BJ186" i="69"/>
  <c r="BL186" i="69"/>
  <c r="BN186" i="69"/>
  <c r="BP186" i="69"/>
  <c r="BR186" i="69"/>
  <c r="BT186" i="69"/>
  <c r="BV186" i="69"/>
  <c r="BX186" i="69"/>
  <c r="BZ186" i="69"/>
  <c r="CB186" i="69"/>
  <c r="G187" i="69"/>
  <c r="I187" i="69"/>
  <c r="K187" i="69"/>
  <c r="M187" i="69"/>
  <c r="O187" i="69"/>
  <c r="Q187" i="69"/>
  <c r="S187" i="69"/>
  <c r="U187" i="69"/>
  <c r="W187" i="69"/>
  <c r="Y187" i="69"/>
  <c r="AA187" i="69"/>
  <c r="AC187" i="69"/>
  <c r="AE187" i="69"/>
  <c r="AG187" i="69"/>
  <c r="AI187" i="69"/>
  <c r="AK187" i="69"/>
  <c r="AM187" i="69"/>
  <c r="AO187" i="69"/>
  <c r="AQ187" i="69"/>
  <c r="AS187" i="69"/>
  <c r="AU187" i="69"/>
  <c r="AW187" i="69"/>
  <c r="AY187" i="69"/>
  <c r="BA187" i="69"/>
  <c r="BC187" i="69"/>
  <c r="BE187" i="69"/>
  <c r="BG187" i="69"/>
  <c r="BI187" i="69"/>
  <c r="BK187" i="69"/>
  <c r="BM187" i="69"/>
  <c r="BO187" i="69"/>
  <c r="BQ187" i="69"/>
  <c r="BS187" i="69"/>
  <c r="BU187" i="69"/>
  <c r="BW187" i="69"/>
  <c r="BY187" i="69"/>
  <c r="CA187" i="69"/>
  <c r="CC187" i="69"/>
  <c r="G186" i="69"/>
  <c r="I186" i="69"/>
  <c r="K186" i="69"/>
  <c r="M186" i="69"/>
  <c r="O186" i="69"/>
  <c r="Q186" i="69"/>
  <c r="S186" i="69"/>
  <c r="U186" i="69"/>
  <c r="W186" i="69"/>
  <c r="Y186" i="69"/>
  <c r="AA186" i="69"/>
  <c r="AC186" i="69"/>
  <c r="AE186" i="69"/>
  <c r="AG186" i="69"/>
  <c r="AI186" i="69"/>
  <c r="AK186" i="69"/>
  <c r="AM186" i="69"/>
  <c r="AO186" i="69"/>
  <c r="AQ186" i="69"/>
  <c r="AS186" i="69"/>
  <c r="AU186" i="69"/>
  <c r="AW186" i="69"/>
  <c r="AY186" i="69"/>
  <c r="BA186" i="69"/>
  <c r="BC186" i="69"/>
  <c r="BE186" i="69"/>
  <c r="BG186" i="69"/>
  <c r="BI186" i="69"/>
  <c r="BK186" i="69"/>
  <c r="BM186" i="69"/>
  <c r="BO186" i="69"/>
  <c r="BQ186" i="69"/>
  <c r="BS186" i="69"/>
  <c r="BU186" i="69"/>
  <c r="BW186" i="69"/>
  <c r="BY186" i="69"/>
  <c r="CA186" i="69"/>
  <c r="F187" i="69"/>
  <c r="H187" i="69"/>
  <c r="J187" i="69"/>
  <c r="L187" i="69"/>
  <c r="N187" i="69"/>
  <c r="P187" i="69"/>
  <c r="R187" i="69"/>
  <c r="T187" i="69"/>
  <c r="V187" i="69"/>
  <c r="X187" i="69"/>
  <c r="Z187" i="69"/>
  <c r="AB187" i="69"/>
  <c r="AD187" i="69"/>
  <c r="AF187" i="69"/>
  <c r="AH187" i="69"/>
  <c r="AJ187" i="69"/>
  <c r="AL187" i="69"/>
  <c r="AN187" i="69"/>
  <c r="AP187" i="69"/>
  <c r="AR187" i="69"/>
  <c r="AT187" i="69"/>
  <c r="AV187" i="69"/>
  <c r="AX187" i="69"/>
  <c r="AZ187" i="69"/>
  <c r="BB187" i="69"/>
  <c r="BD187" i="69"/>
  <c r="BF187" i="69"/>
  <c r="BH187" i="69"/>
  <c r="BJ187" i="69"/>
  <c r="BL187" i="69"/>
  <c r="BN187" i="69"/>
  <c r="BP187" i="69"/>
  <c r="BR187" i="69"/>
  <c r="BT187" i="69"/>
  <c r="BV187" i="69"/>
  <c r="BX187" i="69"/>
  <c r="BZ187" i="69"/>
  <c r="F156" i="69"/>
  <c r="H156" i="69"/>
  <c r="J156" i="69"/>
  <c r="L156" i="69"/>
  <c r="N156" i="69"/>
  <c r="P156" i="69"/>
  <c r="R156" i="69"/>
  <c r="T156" i="69"/>
  <c r="V156" i="69"/>
  <c r="X156" i="69"/>
  <c r="Z156" i="69"/>
  <c r="AB156" i="69"/>
  <c r="AD156" i="69"/>
  <c r="AF156" i="69"/>
  <c r="AH156" i="69"/>
  <c r="AJ156" i="69"/>
  <c r="AL156" i="69"/>
  <c r="AN156" i="69"/>
  <c r="AP156" i="69"/>
  <c r="AR156" i="69"/>
  <c r="AT156" i="69"/>
  <c r="AV156" i="69"/>
  <c r="AX156" i="69"/>
  <c r="AZ156" i="69"/>
  <c r="BB156" i="69"/>
  <c r="BD156" i="69"/>
  <c r="BF156" i="69"/>
  <c r="BH156" i="69"/>
  <c r="BJ156" i="69"/>
  <c r="BL156" i="69"/>
  <c r="BN156" i="69"/>
  <c r="BP156" i="69"/>
  <c r="BR156" i="69"/>
  <c r="BT156" i="69"/>
  <c r="BV156" i="69"/>
  <c r="BX156" i="69"/>
  <c r="BZ156" i="69"/>
  <c r="CB156" i="69"/>
  <c r="G157" i="69"/>
  <c r="I157" i="69"/>
  <c r="K157" i="69"/>
  <c r="M157" i="69"/>
  <c r="O157" i="69"/>
  <c r="Q157" i="69"/>
  <c r="S157" i="69"/>
  <c r="U157" i="69"/>
  <c r="W157" i="69"/>
  <c r="Y157" i="69"/>
  <c r="AA157" i="69"/>
  <c r="AC157" i="69"/>
  <c r="AE157" i="69"/>
  <c r="AG157" i="69"/>
  <c r="AI157" i="69"/>
  <c r="AK157" i="69"/>
  <c r="AM157" i="69"/>
  <c r="AO157" i="69"/>
  <c r="AQ157" i="69"/>
  <c r="AS157" i="69"/>
  <c r="AU157" i="69"/>
  <c r="AW157" i="69"/>
  <c r="AY157" i="69"/>
  <c r="BA157" i="69"/>
  <c r="BC157" i="69"/>
  <c r="BE157" i="69"/>
  <c r="BG157" i="69"/>
  <c r="BI157" i="69"/>
  <c r="BK157" i="69"/>
  <c r="BM157" i="69"/>
  <c r="BO157" i="69"/>
  <c r="BQ157" i="69"/>
  <c r="BS157" i="69"/>
  <c r="BU157" i="69"/>
  <c r="BW157" i="69"/>
  <c r="BY157" i="69"/>
  <c r="CA157" i="69"/>
  <c r="CC157" i="69"/>
  <c r="E156" i="69"/>
  <c r="G156" i="69"/>
  <c r="I156" i="69"/>
  <c r="K156" i="69"/>
  <c r="M156" i="69"/>
  <c r="O156" i="69"/>
  <c r="Q156" i="69"/>
  <c r="S156" i="69"/>
  <c r="U156" i="69"/>
  <c r="W156" i="69"/>
  <c r="Y156" i="69"/>
  <c r="AA156" i="69"/>
  <c r="AC156" i="69"/>
  <c r="AE156" i="69"/>
  <c r="AG156" i="69"/>
  <c r="AI156" i="69"/>
  <c r="AK156" i="69"/>
  <c r="AM156" i="69"/>
  <c r="AO156" i="69"/>
  <c r="AQ156" i="69"/>
  <c r="AS156" i="69"/>
  <c r="AU156" i="69"/>
  <c r="AW156" i="69"/>
  <c r="AY156" i="69"/>
  <c r="BA156" i="69"/>
  <c r="BC156" i="69"/>
  <c r="BE156" i="69"/>
  <c r="BG156" i="69"/>
  <c r="BI156" i="69"/>
  <c r="BK156" i="69"/>
  <c r="BM156" i="69"/>
  <c r="BO156" i="69"/>
  <c r="BQ156" i="69"/>
  <c r="BS156" i="69"/>
  <c r="BU156" i="69"/>
  <c r="BW156" i="69"/>
  <c r="BY156" i="69"/>
  <c r="CA156" i="69"/>
  <c r="F157" i="69"/>
  <c r="H157" i="69"/>
  <c r="J157" i="69"/>
  <c r="L157" i="69"/>
  <c r="N157" i="69"/>
  <c r="P157" i="69"/>
  <c r="R157" i="69"/>
  <c r="T157" i="69"/>
  <c r="V157" i="69"/>
  <c r="X157" i="69"/>
  <c r="Z157" i="69"/>
  <c r="AB157" i="69"/>
  <c r="AD157" i="69"/>
  <c r="AF157" i="69"/>
  <c r="AH157" i="69"/>
  <c r="AJ157" i="69"/>
  <c r="AL157" i="69"/>
  <c r="AN157" i="69"/>
  <c r="AP157" i="69"/>
  <c r="AR157" i="69"/>
  <c r="AT157" i="69"/>
  <c r="AV157" i="69"/>
  <c r="AX157" i="69"/>
  <c r="AZ157" i="69"/>
  <c r="BB157" i="69"/>
  <c r="BD157" i="69"/>
  <c r="BF157" i="69"/>
  <c r="BH157" i="69"/>
  <c r="BJ157" i="69"/>
  <c r="BL157" i="69"/>
  <c r="BN157" i="69"/>
  <c r="BP157" i="69"/>
  <c r="BR157" i="69"/>
  <c r="BT157" i="69"/>
  <c r="BV157" i="69"/>
  <c r="BX157" i="69"/>
  <c r="BZ157" i="69"/>
  <c r="F126" i="69"/>
  <c r="H126" i="69"/>
  <c r="J126" i="69"/>
  <c r="L126" i="69"/>
  <c r="N126" i="69"/>
  <c r="P126" i="69"/>
  <c r="R126" i="69"/>
  <c r="T126" i="69"/>
  <c r="V126" i="69"/>
  <c r="X126" i="69"/>
  <c r="Z126" i="69"/>
  <c r="AB126" i="69"/>
  <c r="AD126" i="69"/>
  <c r="AF126" i="69"/>
  <c r="AH126" i="69"/>
  <c r="AJ126" i="69"/>
  <c r="AL126" i="69"/>
  <c r="AN126" i="69"/>
  <c r="AP126" i="69"/>
  <c r="AR126" i="69"/>
  <c r="AT126" i="69"/>
  <c r="AV126" i="69"/>
  <c r="AX126" i="69"/>
  <c r="AZ126" i="69"/>
  <c r="BB126" i="69"/>
  <c r="BD126" i="69"/>
  <c r="BF126" i="69"/>
  <c r="BH126" i="69"/>
  <c r="BJ126" i="69"/>
  <c r="BL126" i="69"/>
  <c r="BN126" i="69"/>
  <c r="BP126" i="69"/>
  <c r="BR126" i="69"/>
  <c r="BT126" i="69"/>
  <c r="BV126" i="69"/>
  <c r="BX126" i="69"/>
  <c r="BZ126" i="69"/>
  <c r="CB126" i="69"/>
  <c r="G127" i="69"/>
  <c r="I127" i="69"/>
  <c r="K127" i="69"/>
  <c r="M127" i="69"/>
  <c r="O127" i="69"/>
  <c r="Q127" i="69"/>
  <c r="S127" i="69"/>
  <c r="U127" i="69"/>
  <c r="W127" i="69"/>
  <c r="Y127" i="69"/>
  <c r="AA127" i="69"/>
  <c r="AC127" i="69"/>
  <c r="AE127" i="69"/>
  <c r="AG127" i="69"/>
  <c r="AI127" i="69"/>
  <c r="AK127" i="69"/>
  <c r="AM127" i="69"/>
  <c r="AO127" i="69"/>
  <c r="AQ127" i="69"/>
  <c r="AS127" i="69"/>
  <c r="AU127" i="69"/>
  <c r="AW127" i="69"/>
  <c r="AY127" i="69"/>
  <c r="BA127" i="69"/>
  <c r="BC127" i="69"/>
  <c r="BE127" i="69"/>
  <c r="BG127" i="69"/>
  <c r="BI127" i="69"/>
  <c r="BK127" i="69"/>
  <c r="BM127" i="69"/>
  <c r="BO127" i="69"/>
  <c r="BQ127" i="69"/>
  <c r="BS127" i="69"/>
  <c r="BU127" i="69"/>
  <c r="BW127" i="69"/>
  <c r="BY127" i="69"/>
  <c r="CA127" i="69"/>
  <c r="CC127" i="69"/>
  <c r="G126" i="69"/>
  <c r="I126" i="69"/>
  <c r="K126" i="69"/>
  <c r="M126" i="69"/>
  <c r="O126" i="69"/>
  <c r="Q126" i="69"/>
  <c r="S126" i="69"/>
  <c r="U126" i="69"/>
  <c r="W126" i="69"/>
  <c r="Y126" i="69"/>
  <c r="AA126" i="69"/>
  <c r="AC126" i="69"/>
  <c r="AG126" i="69"/>
  <c r="AI126" i="69"/>
  <c r="AK126" i="69"/>
  <c r="AM126" i="69"/>
  <c r="AO126" i="69"/>
  <c r="AQ126" i="69"/>
  <c r="AS126" i="69"/>
  <c r="AU126" i="69"/>
  <c r="AW126" i="69"/>
  <c r="AY126" i="69"/>
  <c r="BA126" i="69"/>
  <c r="BC126" i="69"/>
  <c r="BG126" i="69"/>
  <c r="BI126" i="69"/>
  <c r="BK126" i="69"/>
  <c r="BM126" i="69"/>
  <c r="BO126" i="69"/>
  <c r="BQ126" i="69"/>
  <c r="BS126" i="69"/>
  <c r="BU126" i="69"/>
  <c r="BW126" i="69"/>
  <c r="BY126" i="69"/>
  <c r="CA126" i="69"/>
  <c r="F127" i="69"/>
  <c r="H127" i="69"/>
  <c r="J127" i="69"/>
  <c r="L127" i="69"/>
  <c r="N127" i="69"/>
  <c r="P127" i="69"/>
  <c r="R127" i="69"/>
  <c r="T127" i="69"/>
  <c r="V127" i="69"/>
  <c r="X127" i="69"/>
  <c r="Z127" i="69"/>
  <c r="AB127" i="69"/>
  <c r="AD127" i="69"/>
  <c r="AF127" i="69"/>
  <c r="AH127" i="69"/>
  <c r="AJ127" i="69"/>
  <c r="AL127" i="69"/>
  <c r="AN127" i="69"/>
  <c r="AP127" i="69"/>
  <c r="AR127" i="69"/>
  <c r="AT127" i="69"/>
  <c r="AV127" i="69"/>
  <c r="AX127" i="69"/>
  <c r="AZ127" i="69"/>
  <c r="BB127" i="69"/>
  <c r="BD127" i="69"/>
  <c r="BF127" i="69"/>
  <c r="BH127" i="69"/>
  <c r="BJ127" i="69"/>
  <c r="BL127" i="69"/>
  <c r="BN127" i="69"/>
  <c r="BP127" i="69"/>
  <c r="BR127" i="69"/>
  <c r="BT127" i="69"/>
  <c r="BV127" i="69"/>
  <c r="BX127" i="69"/>
  <c r="BZ127" i="69"/>
  <c r="F94" i="69"/>
  <c r="H94" i="69"/>
  <c r="J94" i="69"/>
  <c r="L94" i="69"/>
  <c r="N94" i="69"/>
  <c r="P94" i="69"/>
  <c r="R94" i="69"/>
  <c r="T94" i="69"/>
  <c r="V94" i="69"/>
  <c r="X94" i="69"/>
  <c r="Z94" i="69"/>
  <c r="AB94" i="69"/>
  <c r="AD94" i="69"/>
  <c r="AF94" i="69"/>
  <c r="AH94" i="69"/>
  <c r="AJ94" i="69"/>
  <c r="AL94" i="69"/>
  <c r="AN94" i="69"/>
  <c r="AP94" i="69"/>
  <c r="AR94" i="69"/>
  <c r="AT94" i="69"/>
  <c r="AV94" i="69"/>
  <c r="AX94" i="69"/>
  <c r="AZ94" i="69"/>
  <c r="BB94" i="69"/>
  <c r="BD94" i="69"/>
  <c r="BF94" i="69"/>
  <c r="BH94" i="69"/>
  <c r="BJ94" i="69"/>
  <c r="BL94" i="69"/>
  <c r="BN94" i="69"/>
  <c r="BP94" i="69"/>
  <c r="BR94" i="69"/>
  <c r="BT94" i="69"/>
  <c r="BV94" i="69"/>
  <c r="BX94" i="69"/>
  <c r="F95" i="69"/>
  <c r="H95" i="69"/>
  <c r="J95" i="69"/>
  <c r="L95" i="69"/>
  <c r="N95" i="69"/>
  <c r="P95" i="69"/>
  <c r="R95" i="69"/>
  <c r="T95" i="69"/>
  <c r="V95" i="69"/>
  <c r="X95" i="69"/>
  <c r="Z95" i="69"/>
  <c r="AB95" i="69"/>
  <c r="AD95" i="69"/>
  <c r="AF95" i="69"/>
  <c r="AH95" i="69"/>
  <c r="AJ95" i="69"/>
  <c r="AL95" i="69"/>
  <c r="AN95" i="69"/>
  <c r="AP95" i="69"/>
  <c r="AR95" i="69"/>
  <c r="AT95" i="69"/>
  <c r="AV95" i="69"/>
  <c r="AX95" i="69"/>
  <c r="AZ95" i="69"/>
  <c r="BB95" i="69"/>
  <c r="BD95" i="69"/>
  <c r="BF95" i="69"/>
  <c r="BH95" i="69"/>
  <c r="BJ95" i="69"/>
  <c r="BL95" i="69"/>
  <c r="BN95" i="69"/>
  <c r="BP95" i="69"/>
  <c r="BR95" i="69"/>
  <c r="BT95" i="69"/>
  <c r="BV95" i="69"/>
  <c r="BX95" i="69"/>
  <c r="E94" i="69"/>
  <c r="G94" i="69"/>
  <c r="I94" i="69"/>
  <c r="K94" i="69"/>
  <c r="M94" i="69"/>
  <c r="O94" i="69"/>
  <c r="Q94" i="69"/>
  <c r="S94" i="69"/>
  <c r="U94" i="69"/>
  <c r="W94" i="69"/>
  <c r="Y94" i="69"/>
  <c r="AA94" i="69"/>
  <c r="AC94" i="69"/>
  <c r="AE94" i="69"/>
  <c r="AG94" i="69"/>
  <c r="AI94" i="69"/>
  <c r="AK94" i="69"/>
  <c r="AM94" i="69"/>
  <c r="AO94" i="69"/>
  <c r="AQ94" i="69"/>
  <c r="AS94" i="69"/>
  <c r="AU94" i="69"/>
  <c r="AW94" i="69"/>
  <c r="AY94" i="69"/>
  <c r="BA94" i="69"/>
  <c r="BC94" i="69"/>
  <c r="BE94" i="69"/>
  <c r="BG94" i="69"/>
  <c r="BI94" i="69"/>
  <c r="BK94" i="69"/>
  <c r="BM94" i="69"/>
  <c r="BO94" i="69"/>
  <c r="BQ94" i="69"/>
  <c r="BS94" i="69"/>
  <c r="BU94" i="69"/>
  <c r="E95" i="69"/>
  <c r="G95" i="69"/>
  <c r="I95" i="69"/>
  <c r="K95" i="69"/>
  <c r="M95" i="69"/>
  <c r="O95" i="69"/>
  <c r="Q95" i="69"/>
  <c r="S95" i="69"/>
  <c r="U95" i="69"/>
  <c r="W95" i="69"/>
  <c r="Y95" i="69"/>
  <c r="AA95" i="69"/>
  <c r="AC95" i="69"/>
  <c r="AE95" i="69"/>
  <c r="AG95" i="69"/>
  <c r="AI95" i="69"/>
  <c r="AK95" i="69"/>
  <c r="AM95" i="69"/>
  <c r="AO95" i="69"/>
  <c r="AQ95" i="69"/>
  <c r="AS95" i="69"/>
  <c r="AU95" i="69"/>
  <c r="AW95" i="69"/>
  <c r="AY95" i="69"/>
  <c r="BA95" i="69"/>
  <c r="BC95" i="69"/>
  <c r="BE95" i="69"/>
  <c r="BG95" i="69"/>
  <c r="BI95" i="69"/>
  <c r="BK95" i="69"/>
  <c r="BM95" i="69"/>
  <c r="BO95" i="69"/>
  <c r="BQ95" i="69"/>
  <c r="BS95" i="69"/>
  <c r="BU95" i="69"/>
  <c r="F64" i="69"/>
  <c r="H64" i="69"/>
  <c r="J64" i="69"/>
  <c r="L64" i="69"/>
  <c r="N64" i="69"/>
  <c r="P64" i="69"/>
  <c r="R64" i="69"/>
  <c r="T64" i="69"/>
  <c r="V64" i="69"/>
  <c r="X64" i="69"/>
  <c r="Z64" i="69"/>
  <c r="AB64" i="69"/>
  <c r="AD64" i="69"/>
  <c r="AF64" i="69"/>
  <c r="AH64" i="69"/>
  <c r="AJ64" i="69"/>
  <c r="AL64" i="69"/>
  <c r="AN64" i="69"/>
  <c r="AP64" i="69"/>
  <c r="AR64" i="69"/>
  <c r="AT64" i="69"/>
  <c r="AV64" i="69"/>
  <c r="AX64" i="69"/>
  <c r="AZ64" i="69"/>
  <c r="BB64" i="69"/>
  <c r="BD64" i="69"/>
  <c r="BF64" i="69"/>
  <c r="BH64" i="69"/>
  <c r="BJ64" i="69"/>
  <c r="BL64" i="69"/>
  <c r="BN64" i="69"/>
  <c r="BP64" i="69"/>
  <c r="BR64" i="69"/>
  <c r="BT64" i="69"/>
  <c r="BV64" i="69"/>
  <c r="BX64" i="69"/>
  <c r="F65" i="69"/>
  <c r="H65" i="69"/>
  <c r="J65" i="69"/>
  <c r="L65" i="69"/>
  <c r="N65" i="69"/>
  <c r="P65" i="69"/>
  <c r="R65" i="69"/>
  <c r="T65" i="69"/>
  <c r="V65" i="69"/>
  <c r="X65" i="69"/>
  <c r="Z65" i="69"/>
  <c r="AB65" i="69"/>
  <c r="AD65" i="69"/>
  <c r="AF65" i="69"/>
  <c r="AH65" i="69"/>
  <c r="AJ65" i="69"/>
  <c r="AL65" i="69"/>
  <c r="AN65" i="69"/>
  <c r="AP65" i="69"/>
  <c r="AR65" i="69"/>
  <c r="AT65" i="69"/>
  <c r="AV65" i="69"/>
  <c r="AX65" i="69"/>
  <c r="AZ65" i="69"/>
  <c r="BB65" i="69"/>
  <c r="BD65" i="69"/>
  <c r="BF65" i="69"/>
  <c r="BH65" i="69"/>
  <c r="BJ65" i="69"/>
  <c r="BL65" i="69"/>
  <c r="BN65" i="69"/>
  <c r="BP65" i="69"/>
  <c r="BR65" i="69"/>
  <c r="BT65" i="69"/>
  <c r="BV65" i="69"/>
  <c r="BX65" i="69"/>
  <c r="E64" i="69"/>
  <c r="G64" i="69"/>
  <c r="I64" i="69"/>
  <c r="K64" i="69"/>
  <c r="M64" i="69"/>
  <c r="O64" i="69"/>
  <c r="Q64" i="69"/>
  <c r="S64" i="69"/>
  <c r="U64" i="69"/>
  <c r="W64" i="69"/>
  <c r="Y64" i="69"/>
  <c r="AA64" i="69"/>
  <c r="AC64" i="69"/>
  <c r="AE64" i="69"/>
  <c r="AG64" i="69"/>
  <c r="AI64" i="69"/>
  <c r="AK64" i="69"/>
  <c r="AM64" i="69"/>
  <c r="AO64" i="69"/>
  <c r="AQ64" i="69"/>
  <c r="AS64" i="69"/>
  <c r="AU64" i="69"/>
  <c r="AW64" i="69"/>
  <c r="AY64" i="69"/>
  <c r="BA64" i="69"/>
  <c r="BC64" i="69"/>
  <c r="BE64" i="69"/>
  <c r="BG64" i="69"/>
  <c r="BI64" i="69"/>
  <c r="BK64" i="69"/>
  <c r="BM64" i="69"/>
  <c r="BO64" i="69"/>
  <c r="BQ64" i="69"/>
  <c r="BS64" i="69"/>
  <c r="BU64" i="69"/>
  <c r="E65" i="69"/>
  <c r="G65" i="69"/>
  <c r="I65" i="69"/>
  <c r="K65" i="69"/>
  <c r="M65" i="69"/>
  <c r="O65" i="69"/>
  <c r="Q65" i="69"/>
  <c r="S65" i="69"/>
  <c r="U65" i="69"/>
  <c r="W65" i="69"/>
  <c r="Y65" i="69"/>
  <c r="AA65" i="69"/>
  <c r="AC65" i="69"/>
  <c r="AE65" i="69"/>
  <c r="AG65" i="69"/>
  <c r="AI65" i="69"/>
  <c r="AK65" i="69"/>
  <c r="AM65" i="69"/>
  <c r="AO65" i="69"/>
  <c r="AQ65" i="69"/>
  <c r="AS65" i="69"/>
  <c r="AU65" i="69"/>
  <c r="AW65" i="69"/>
  <c r="AY65" i="69"/>
  <c r="BA65" i="69"/>
  <c r="BC65" i="69"/>
  <c r="BE65" i="69"/>
  <c r="BG65" i="69"/>
  <c r="BI65" i="69"/>
  <c r="BK65" i="69"/>
  <c r="BM65" i="69"/>
  <c r="BO65" i="69"/>
  <c r="BQ65" i="69"/>
  <c r="BS65" i="69"/>
  <c r="BU65" i="69"/>
  <c r="F34" i="69"/>
  <c r="H34" i="69"/>
  <c r="J34" i="69"/>
  <c r="L34" i="69"/>
  <c r="N34" i="69"/>
  <c r="P34" i="69"/>
  <c r="R34" i="69"/>
  <c r="T34" i="69"/>
  <c r="V34" i="69"/>
  <c r="X34" i="69"/>
  <c r="Z34" i="69"/>
  <c r="AB34" i="69"/>
  <c r="AD34" i="69"/>
  <c r="AF34" i="69"/>
  <c r="AH34" i="69"/>
  <c r="AJ34" i="69"/>
  <c r="AL34" i="69"/>
  <c r="AN34" i="69"/>
  <c r="AP34" i="69"/>
  <c r="AR34" i="69"/>
  <c r="AT34" i="69"/>
  <c r="AV34" i="69"/>
  <c r="AX34" i="69"/>
  <c r="AZ34" i="69"/>
  <c r="BB34" i="69"/>
  <c r="BD34" i="69"/>
  <c r="BF34" i="69"/>
  <c r="BH34" i="69"/>
  <c r="BJ34" i="69"/>
  <c r="BL34" i="69"/>
  <c r="BN34" i="69"/>
  <c r="BP34" i="69"/>
  <c r="BR34" i="69"/>
  <c r="BT34" i="69"/>
  <c r="BV34" i="69"/>
  <c r="BX34" i="69"/>
  <c r="F35" i="69"/>
  <c r="H35" i="69"/>
  <c r="J35" i="69"/>
  <c r="L35" i="69"/>
  <c r="N35" i="69"/>
  <c r="P35" i="69"/>
  <c r="R35" i="69"/>
  <c r="T35" i="69"/>
  <c r="V35" i="69"/>
  <c r="X35" i="69"/>
  <c r="Z35" i="69"/>
  <c r="AB35" i="69"/>
  <c r="AD35" i="69"/>
  <c r="AF35" i="69"/>
  <c r="AH35" i="69"/>
  <c r="AJ35" i="69"/>
  <c r="AL35" i="69"/>
  <c r="AN35" i="69"/>
  <c r="AP35" i="69"/>
  <c r="AR35" i="69"/>
  <c r="AT35" i="69"/>
  <c r="AV35" i="69"/>
  <c r="AX35" i="69"/>
  <c r="AZ35" i="69"/>
  <c r="BB35" i="69"/>
  <c r="BD35" i="69"/>
  <c r="BF35" i="69"/>
  <c r="BH35" i="69"/>
  <c r="BJ35" i="69"/>
  <c r="BL35" i="69"/>
  <c r="BN35" i="69"/>
  <c r="BP35" i="69"/>
  <c r="BR35" i="69"/>
  <c r="BT35" i="69"/>
  <c r="BV35" i="69"/>
  <c r="BX35" i="69"/>
  <c r="E34" i="69"/>
  <c r="G34" i="69"/>
  <c r="I34" i="69"/>
  <c r="K34" i="69"/>
  <c r="M34" i="69"/>
  <c r="O34" i="69"/>
  <c r="Q34" i="69"/>
  <c r="S34" i="69"/>
  <c r="U34" i="69"/>
  <c r="W34" i="69"/>
  <c r="Y34" i="69"/>
  <c r="AA34" i="69"/>
  <c r="AC34" i="69"/>
  <c r="AE34" i="69"/>
  <c r="AG34" i="69"/>
  <c r="AI34" i="69"/>
  <c r="AK34" i="69"/>
  <c r="AM34" i="69"/>
  <c r="AO34" i="69"/>
  <c r="AQ34" i="69"/>
  <c r="AS34" i="69"/>
  <c r="AU34" i="69"/>
  <c r="AW34" i="69"/>
  <c r="AY34" i="69"/>
  <c r="BA34" i="69"/>
  <c r="BC34" i="69"/>
  <c r="BE34" i="69"/>
  <c r="BG34" i="69"/>
  <c r="BI34" i="69"/>
  <c r="BK34" i="69"/>
  <c r="BM34" i="69"/>
  <c r="BO34" i="69"/>
  <c r="BQ34" i="69"/>
  <c r="BS34" i="69"/>
  <c r="BU34" i="69"/>
  <c r="E35" i="69"/>
  <c r="G35" i="69"/>
  <c r="I35" i="69"/>
  <c r="K35" i="69"/>
  <c r="M35" i="69"/>
  <c r="O35" i="69"/>
  <c r="Q35" i="69"/>
  <c r="S35" i="69"/>
  <c r="U35" i="69"/>
  <c r="W35" i="69"/>
  <c r="Y35" i="69"/>
  <c r="AA35" i="69"/>
  <c r="AC35" i="69"/>
  <c r="AE35" i="69"/>
  <c r="AG35" i="69"/>
  <c r="AI35" i="69"/>
  <c r="AK35" i="69"/>
  <c r="AM35" i="69"/>
  <c r="AO35" i="69"/>
  <c r="AQ35" i="69"/>
  <c r="AS35" i="69"/>
  <c r="AU35" i="69"/>
  <c r="AW35" i="69"/>
  <c r="AY35" i="69"/>
  <c r="BA35" i="69"/>
  <c r="BC35" i="69"/>
  <c r="BE35" i="69"/>
  <c r="BG35" i="69"/>
  <c r="BI35" i="69"/>
  <c r="BK35" i="69"/>
  <c r="BM35" i="69"/>
  <c r="BO35" i="69"/>
  <c r="BQ35" i="69"/>
  <c r="BS35" i="69"/>
  <c r="BU35" i="69"/>
  <c r="F286" i="50"/>
  <c r="E287" i="50"/>
  <c r="CI285" i="50"/>
  <c r="H293" i="50"/>
  <c r="F294" i="50"/>
  <c r="H294" i="50"/>
  <c r="F295" i="50"/>
  <c r="H295" i="50"/>
  <c r="H297" i="50"/>
  <c r="F298" i="50"/>
  <c r="H298" i="50"/>
  <c r="H302" i="50"/>
  <c r="H306" i="50"/>
  <c r="F336" i="50"/>
  <c r="H355" i="50"/>
  <c r="F216" i="50"/>
  <c r="H216" i="50"/>
  <c r="E217" i="50"/>
  <c r="G217" i="50"/>
  <c r="I217" i="50"/>
  <c r="E246" i="50"/>
  <c r="G246" i="50"/>
  <c r="I246" i="50"/>
  <c r="E247" i="50"/>
  <c r="G247" i="50"/>
  <c r="I247" i="50"/>
  <c r="F276" i="50"/>
  <c r="H276" i="50"/>
  <c r="E277" i="50"/>
  <c r="G277" i="50"/>
  <c r="I277" i="50"/>
  <c r="H289" i="50"/>
  <c r="CV285" i="50"/>
  <c r="F291" i="50"/>
  <c r="G294" i="50"/>
  <c r="G295" i="50"/>
  <c r="G298" i="50"/>
  <c r="H299" i="50"/>
  <c r="H301" i="50"/>
  <c r="I305" i="50"/>
  <c r="F340" i="50"/>
  <c r="I335" i="50"/>
  <c r="F364" i="50"/>
  <c r="E216" i="50"/>
  <c r="G216" i="50"/>
  <c r="I216" i="50"/>
  <c r="F217" i="50"/>
  <c r="H217" i="50"/>
  <c r="F246" i="50"/>
  <c r="H246" i="50"/>
  <c r="F247" i="50"/>
  <c r="H247" i="50"/>
  <c r="E276" i="50"/>
  <c r="G276" i="50"/>
  <c r="I276" i="50"/>
  <c r="F277" i="50"/>
  <c r="H277" i="50"/>
  <c r="F284" i="50"/>
  <c r="G287" i="50"/>
  <c r="CK285" i="50"/>
  <c r="E291" i="50"/>
  <c r="G291" i="50"/>
  <c r="E293" i="50"/>
  <c r="I296" i="50"/>
  <c r="E297" i="50"/>
  <c r="I300" i="50"/>
  <c r="H300" i="50"/>
  <c r="I304" i="50"/>
  <c r="E305" i="50"/>
  <c r="G305" i="50"/>
  <c r="H327" i="50"/>
  <c r="F333" i="50"/>
  <c r="H336" i="50"/>
  <c r="F347" i="50"/>
  <c r="H347" i="50"/>
  <c r="H360" i="50"/>
  <c r="H364" i="50"/>
  <c r="F124" i="50"/>
  <c r="H124" i="50"/>
  <c r="G125" i="50"/>
  <c r="I125" i="50"/>
  <c r="E154" i="50"/>
  <c r="G154" i="50"/>
  <c r="I154" i="50"/>
  <c r="F155" i="50"/>
  <c r="H155" i="50"/>
  <c r="F184" i="50"/>
  <c r="H184" i="50"/>
  <c r="E185" i="50"/>
  <c r="G185" i="50"/>
  <c r="I185" i="50"/>
  <c r="F287" i="50"/>
  <c r="CJ285" i="50"/>
  <c r="H287" i="50"/>
  <c r="CL285" i="50"/>
  <c r="F288" i="50"/>
  <c r="H333" i="50"/>
  <c r="E334" i="50"/>
  <c r="E335" i="50"/>
  <c r="G335" i="50"/>
  <c r="G347" i="50"/>
  <c r="G124" i="50"/>
  <c r="I124" i="50"/>
  <c r="F125" i="50"/>
  <c r="H125" i="50"/>
  <c r="F154" i="50"/>
  <c r="H154" i="50"/>
  <c r="E155" i="50"/>
  <c r="G155" i="50"/>
  <c r="I155" i="50"/>
  <c r="E184" i="50"/>
  <c r="G184" i="50"/>
  <c r="I184" i="50"/>
  <c r="F185" i="50"/>
  <c r="H185" i="50"/>
  <c r="F308" i="50"/>
  <c r="I299" i="50"/>
  <c r="E300" i="50"/>
  <c r="I301" i="50"/>
  <c r="E302" i="50"/>
  <c r="G302" i="50"/>
  <c r="E304" i="50"/>
  <c r="G304" i="50"/>
  <c r="E306" i="50"/>
  <c r="G306" i="50"/>
  <c r="H325" i="50"/>
  <c r="F370" i="50"/>
  <c r="F32" i="50"/>
  <c r="H32" i="50"/>
  <c r="F33" i="50"/>
  <c r="H33" i="50"/>
  <c r="E62" i="50"/>
  <c r="G62" i="50"/>
  <c r="I62" i="50"/>
  <c r="E63" i="50"/>
  <c r="G63" i="50"/>
  <c r="I63" i="50"/>
  <c r="F92" i="50"/>
  <c r="H92" i="50"/>
  <c r="F93" i="50"/>
  <c r="H93" i="50"/>
  <c r="H284" i="50"/>
  <c r="H286" i="50"/>
  <c r="H288" i="50"/>
  <c r="H291" i="50"/>
  <c r="H317" i="50"/>
  <c r="H329" i="50"/>
  <c r="H340" i="50"/>
  <c r="F320" i="50"/>
  <c r="H320" i="50"/>
  <c r="H323" i="50"/>
  <c r="G334" i="50"/>
  <c r="I334" i="50"/>
  <c r="E344" i="50"/>
  <c r="G344" i="50"/>
  <c r="I346" i="50"/>
  <c r="E348" i="50"/>
  <c r="H348" i="50"/>
  <c r="H357" i="50"/>
  <c r="H359" i="50"/>
  <c r="H370" i="50"/>
  <c r="I361" i="50"/>
  <c r="G364" i="50"/>
  <c r="I365" i="50"/>
  <c r="E32" i="50"/>
  <c r="G32" i="50"/>
  <c r="I32" i="50"/>
  <c r="E33" i="50"/>
  <c r="G33" i="50"/>
  <c r="I33" i="50"/>
  <c r="F62" i="50"/>
  <c r="H62" i="50"/>
  <c r="F63" i="50"/>
  <c r="H63" i="50"/>
  <c r="E92" i="50"/>
  <c r="G92" i="50"/>
  <c r="I92" i="50"/>
  <c r="E93" i="50"/>
  <c r="G93" i="50"/>
  <c r="I93" i="50"/>
  <c r="AJ375" i="53"/>
  <c r="AL375" i="53"/>
  <c r="AN375" i="53"/>
  <c r="AP375" i="53"/>
  <c r="AR375" i="53"/>
  <c r="AV375" i="53"/>
  <c r="AX375" i="53"/>
  <c r="V345" i="53"/>
  <c r="E300" i="53"/>
  <c r="F303" i="53"/>
  <c r="F223" i="53"/>
  <c r="H223" i="53"/>
  <c r="J223" i="53"/>
  <c r="L223" i="53"/>
  <c r="N223" i="53"/>
  <c r="P223" i="53"/>
  <c r="R223" i="53"/>
  <c r="T223" i="53"/>
  <c r="V223" i="53"/>
  <c r="X223" i="53"/>
  <c r="Z223" i="53"/>
  <c r="AB223" i="53"/>
  <c r="AD223" i="53"/>
  <c r="AF223" i="53"/>
  <c r="AH223" i="53"/>
  <c r="AJ223" i="53"/>
  <c r="AL223" i="53"/>
  <c r="AN223" i="53"/>
  <c r="AP223" i="53"/>
  <c r="AR223" i="53"/>
  <c r="AT223" i="53"/>
  <c r="AV223" i="53"/>
  <c r="AX223" i="53"/>
  <c r="AZ223" i="53"/>
  <c r="BB223" i="53"/>
  <c r="BD223" i="53"/>
  <c r="BF223" i="53"/>
  <c r="BH223" i="53"/>
  <c r="BJ223" i="53"/>
  <c r="BL223" i="53"/>
  <c r="BN223" i="53"/>
  <c r="BP223" i="53"/>
  <c r="BR223" i="53"/>
  <c r="BT223" i="53"/>
  <c r="BV223" i="53"/>
  <c r="BX223" i="53"/>
  <c r="F224" i="53"/>
  <c r="H224" i="53"/>
  <c r="J224" i="53"/>
  <c r="L224" i="53"/>
  <c r="N224" i="53"/>
  <c r="P224" i="53"/>
  <c r="R224" i="53"/>
  <c r="T224" i="53"/>
  <c r="V224" i="53"/>
  <c r="X224" i="53"/>
  <c r="Z224" i="53"/>
  <c r="AB224" i="53"/>
  <c r="AD224" i="53"/>
  <c r="AF224" i="53"/>
  <c r="AH224" i="53"/>
  <c r="AJ224" i="53"/>
  <c r="AL224" i="53"/>
  <c r="AN224" i="53"/>
  <c r="AP224" i="53"/>
  <c r="AR224" i="53"/>
  <c r="AT224" i="53"/>
  <c r="AV224" i="53"/>
  <c r="AX224" i="53"/>
  <c r="AZ224" i="53"/>
  <c r="BB224" i="53"/>
  <c r="BD224" i="53"/>
  <c r="BF224" i="53"/>
  <c r="BH224" i="53"/>
  <c r="BJ224" i="53"/>
  <c r="BL224" i="53"/>
  <c r="BN224" i="53"/>
  <c r="BP224" i="53"/>
  <c r="BR224" i="53"/>
  <c r="BT224" i="53"/>
  <c r="BV224" i="53"/>
  <c r="BX224" i="53"/>
  <c r="O302" i="53"/>
  <c r="E223" i="53"/>
  <c r="G223" i="53"/>
  <c r="I223" i="53"/>
  <c r="K223" i="53"/>
  <c r="M223" i="53"/>
  <c r="O223" i="53"/>
  <c r="Q223" i="53"/>
  <c r="S223" i="53"/>
  <c r="U223" i="53"/>
  <c r="W223" i="53"/>
  <c r="Y223" i="53"/>
  <c r="AA223" i="53"/>
  <c r="AC223" i="53"/>
  <c r="AE223" i="53"/>
  <c r="AG223" i="53"/>
  <c r="AI223" i="53"/>
  <c r="AK223" i="53"/>
  <c r="AM223" i="53"/>
  <c r="AO223" i="53"/>
  <c r="AQ223" i="53"/>
  <c r="AS223" i="53"/>
  <c r="AU223" i="53"/>
  <c r="AW223" i="53"/>
  <c r="AY223" i="53"/>
  <c r="BA223" i="53"/>
  <c r="BC223" i="53"/>
  <c r="BE223" i="53"/>
  <c r="BG223" i="53"/>
  <c r="BI223" i="53"/>
  <c r="BK223" i="53"/>
  <c r="BM223" i="53"/>
  <c r="BO223" i="53"/>
  <c r="BQ223" i="53"/>
  <c r="BS223" i="53"/>
  <c r="BU223" i="53"/>
  <c r="E224" i="53"/>
  <c r="G224" i="53"/>
  <c r="I224" i="53"/>
  <c r="K224" i="53"/>
  <c r="M224" i="53"/>
  <c r="O224" i="53"/>
  <c r="Q224" i="53"/>
  <c r="S224" i="53"/>
  <c r="U224" i="53"/>
  <c r="W224" i="53"/>
  <c r="Y224" i="53"/>
  <c r="AA224" i="53"/>
  <c r="AC224" i="53"/>
  <c r="AE224" i="53"/>
  <c r="AG224" i="53"/>
  <c r="AI224" i="53"/>
  <c r="AK224" i="53"/>
  <c r="AM224" i="53"/>
  <c r="AO224" i="53"/>
  <c r="AQ224" i="53"/>
  <c r="AS224" i="53"/>
  <c r="AU224" i="53"/>
  <c r="AW224" i="53"/>
  <c r="AY224" i="53"/>
  <c r="BA224" i="53"/>
  <c r="BC224" i="53"/>
  <c r="BE224" i="53"/>
  <c r="BG224" i="53"/>
  <c r="BI224" i="53"/>
  <c r="BK224" i="53"/>
  <c r="BM224" i="53"/>
  <c r="BO224" i="53"/>
  <c r="BQ224" i="53"/>
  <c r="BS224" i="53"/>
  <c r="BU224" i="53"/>
  <c r="E282" i="53"/>
  <c r="G282" i="53"/>
  <c r="I282" i="53"/>
  <c r="F283" i="53"/>
  <c r="H283" i="53"/>
  <c r="F284" i="53"/>
  <c r="H284" i="53"/>
  <c r="J284" i="53"/>
  <c r="L284" i="53"/>
  <c r="N284" i="53"/>
  <c r="P284" i="53"/>
  <c r="R284" i="53"/>
  <c r="T284" i="53"/>
  <c r="V284" i="53"/>
  <c r="X284" i="53"/>
  <c r="Z284" i="53"/>
  <c r="AB284" i="53"/>
  <c r="AD284" i="53"/>
  <c r="AF284" i="53"/>
  <c r="AH284" i="53"/>
  <c r="AJ284" i="53"/>
  <c r="AL284" i="53"/>
  <c r="AN284" i="53"/>
  <c r="AP284" i="53"/>
  <c r="AR284" i="53"/>
  <c r="AT284" i="53"/>
  <c r="AV284" i="53"/>
  <c r="AX284" i="53"/>
  <c r="AZ284" i="53"/>
  <c r="BB284" i="53"/>
  <c r="BD284" i="53"/>
  <c r="BF284" i="53"/>
  <c r="BH284" i="53"/>
  <c r="BJ284" i="53"/>
  <c r="BL284" i="53"/>
  <c r="BN284" i="53"/>
  <c r="BP284" i="53"/>
  <c r="BR284" i="53"/>
  <c r="BT284" i="53"/>
  <c r="BV284" i="53"/>
  <c r="BX284" i="53"/>
  <c r="J285" i="53"/>
  <c r="L285" i="53"/>
  <c r="N285" i="53"/>
  <c r="P285" i="53"/>
  <c r="R285" i="53"/>
  <c r="T285" i="53"/>
  <c r="V285" i="53"/>
  <c r="X285" i="53"/>
  <c r="Z285" i="53"/>
  <c r="AB285" i="53"/>
  <c r="AD285" i="53"/>
  <c r="AF285" i="53"/>
  <c r="AH285" i="53"/>
  <c r="AJ285" i="53"/>
  <c r="AL285" i="53"/>
  <c r="AN285" i="53"/>
  <c r="AP285" i="53"/>
  <c r="AR285" i="53"/>
  <c r="AT285" i="53"/>
  <c r="AV285" i="53"/>
  <c r="AX285" i="53"/>
  <c r="AZ285" i="53"/>
  <c r="BB285" i="53"/>
  <c r="BD285" i="53"/>
  <c r="BF285" i="53"/>
  <c r="BH285" i="53"/>
  <c r="BJ285" i="53"/>
  <c r="BL285" i="53"/>
  <c r="BN285" i="53"/>
  <c r="BP285" i="53"/>
  <c r="BR285" i="53"/>
  <c r="BT285" i="53"/>
  <c r="BV285" i="53"/>
  <c r="BX285" i="53"/>
  <c r="E364" i="53"/>
  <c r="E283" i="53"/>
  <c r="G283" i="53"/>
  <c r="I283" i="53"/>
  <c r="K284" i="53"/>
  <c r="M284" i="53"/>
  <c r="O284" i="53"/>
  <c r="Q284" i="53"/>
  <c r="S284" i="53"/>
  <c r="U284" i="53"/>
  <c r="W284" i="53"/>
  <c r="Y284" i="53"/>
  <c r="AA284" i="53"/>
  <c r="AC284" i="53"/>
  <c r="AE284" i="53"/>
  <c r="AG284" i="53"/>
  <c r="AI284" i="53"/>
  <c r="AK284" i="53"/>
  <c r="AM284" i="53"/>
  <c r="AO284" i="53"/>
  <c r="AQ284" i="53"/>
  <c r="AS284" i="53"/>
  <c r="AU284" i="53"/>
  <c r="AW284" i="53"/>
  <c r="AY284" i="53"/>
  <c r="BA284" i="53"/>
  <c r="BC284" i="53"/>
  <c r="BE284" i="53"/>
  <c r="BG284" i="53"/>
  <c r="BI284" i="53"/>
  <c r="BK284" i="53"/>
  <c r="BM284" i="53"/>
  <c r="BO284" i="53"/>
  <c r="BQ284" i="53"/>
  <c r="BS284" i="53"/>
  <c r="BU284" i="53"/>
  <c r="K285" i="53"/>
  <c r="M285" i="53"/>
  <c r="O285" i="53"/>
  <c r="Q285" i="53"/>
  <c r="S285" i="53"/>
  <c r="U285" i="53"/>
  <c r="W285" i="53"/>
  <c r="Y285" i="53"/>
  <c r="AA285" i="53"/>
  <c r="AC285" i="53"/>
  <c r="AE285" i="53"/>
  <c r="AG285" i="53"/>
  <c r="AI285" i="53"/>
  <c r="AK285" i="53"/>
  <c r="AM285" i="53"/>
  <c r="AO285" i="53"/>
  <c r="AQ285" i="53"/>
  <c r="AS285" i="53"/>
  <c r="AU285" i="53"/>
  <c r="AW285" i="53"/>
  <c r="AY285" i="53"/>
  <c r="BA285" i="53"/>
  <c r="BC285" i="53"/>
  <c r="BE285" i="53"/>
  <c r="BG285" i="53"/>
  <c r="BI285" i="53"/>
  <c r="BK285" i="53"/>
  <c r="BM285" i="53"/>
  <c r="BO285" i="53"/>
  <c r="BQ285" i="53"/>
  <c r="BS285" i="53"/>
  <c r="BU285" i="53"/>
  <c r="E254" i="53"/>
  <c r="G254" i="53"/>
  <c r="I254" i="53"/>
  <c r="E255" i="53"/>
  <c r="G255" i="53"/>
  <c r="I255" i="53"/>
  <c r="E252" i="53"/>
  <c r="G252" i="53"/>
  <c r="I252" i="53"/>
  <c r="F253" i="53"/>
  <c r="H253" i="53"/>
  <c r="F254" i="53"/>
  <c r="H254" i="53"/>
  <c r="J254" i="53"/>
  <c r="L254" i="53"/>
  <c r="N254" i="53"/>
  <c r="P254" i="53"/>
  <c r="R254" i="53"/>
  <c r="T254" i="53"/>
  <c r="V254" i="53"/>
  <c r="X254" i="53"/>
  <c r="Z254" i="53"/>
  <c r="AB254" i="53"/>
  <c r="AD254" i="53"/>
  <c r="AF254" i="53"/>
  <c r="AH254" i="53"/>
  <c r="AJ254" i="53"/>
  <c r="AL254" i="53"/>
  <c r="AN254" i="53"/>
  <c r="AP254" i="53"/>
  <c r="AR254" i="53"/>
  <c r="AT254" i="53"/>
  <c r="AV254" i="53"/>
  <c r="AX254" i="53"/>
  <c r="AZ254" i="53"/>
  <c r="BB254" i="53"/>
  <c r="BD254" i="53"/>
  <c r="BF254" i="53"/>
  <c r="BH254" i="53"/>
  <c r="BJ254" i="53"/>
  <c r="BL254" i="53"/>
  <c r="BN254" i="53"/>
  <c r="BP254" i="53"/>
  <c r="BR254" i="53"/>
  <c r="BT254" i="53"/>
  <c r="BV254" i="53"/>
  <c r="BX254" i="53"/>
  <c r="J255" i="53"/>
  <c r="L255" i="53"/>
  <c r="N255" i="53"/>
  <c r="P255" i="53"/>
  <c r="R255" i="53"/>
  <c r="T255" i="53"/>
  <c r="V255" i="53"/>
  <c r="X255" i="53"/>
  <c r="Z255" i="53"/>
  <c r="AB255" i="53"/>
  <c r="AD255" i="53"/>
  <c r="AF255" i="53"/>
  <c r="AH255" i="53"/>
  <c r="AJ255" i="53"/>
  <c r="AL255" i="53"/>
  <c r="AN255" i="53"/>
  <c r="AP255" i="53"/>
  <c r="AR255" i="53"/>
  <c r="AT255" i="53"/>
  <c r="AV255" i="53"/>
  <c r="AX255" i="53"/>
  <c r="AZ255" i="53"/>
  <c r="BB255" i="53"/>
  <c r="BD255" i="53"/>
  <c r="BF255" i="53"/>
  <c r="BH255" i="53"/>
  <c r="BJ255" i="53"/>
  <c r="BL255" i="53"/>
  <c r="BN255" i="53"/>
  <c r="BP255" i="53"/>
  <c r="BR255" i="53"/>
  <c r="BT255" i="53"/>
  <c r="BV255" i="53"/>
  <c r="BX255" i="53"/>
  <c r="E253" i="53"/>
  <c r="G253" i="53"/>
  <c r="I253" i="53"/>
  <c r="K254" i="53"/>
  <c r="M254" i="53"/>
  <c r="O254" i="53"/>
  <c r="Q254" i="53"/>
  <c r="S254" i="53"/>
  <c r="U254" i="53"/>
  <c r="W254" i="53"/>
  <c r="Y254" i="53"/>
  <c r="AA254" i="53"/>
  <c r="AC254" i="53"/>
  <c r="AE254" i="53"/>
  <c r="AG254" i="53"/>
  <c r="AI254" i="53"/>
  <c r="AK254" i="53"/>
  <c r="AM254" i="53"/>
  <c r="AO254" i="53"/>
  <c r="AQ254" i="53"/>
  <c r="AS254" i="53"/>
  <c r="AU254" i="53"/>
  <c r="AW254" i="53"/>
  <c r="AY254" i="53"/>
  <c r="BA254" i="53"/>
  <c r="BC254" i="53"/>
  <c r="BE254" i="53"/>
  <c r="BG254" i="53"/>
  <c r="BI254" i="53"/>
  <c r="BK254" i="53"/>
  <c r="BM254" i="53"/>
  <c r="BO254" i="53"/>
  <c r="BQ254" i="53"/>
  <c r="BS254" i="53"/>
  <c r="BU254" i="53"/>
  <c r="K255" i="53"/>
  <c r="M255" i="53"/>
  <c r="O255" i="53"/>
  <c r="Q255" i="53"/>
  <c r="S255" i="53"/>
  <c r="U255" i="53"/>
  <c r="W255" i="53"/>
  <c r="Y255" i="53"/>
  <c r="AA255" i="53"/>
  <c r="AC255" i="53"/>
  <c r="AE255" i="53"/>
  <c r="AG255" i="53"/>
  <c r="AI255" i="53"/>
  <c r="AK255" i="53"/>
  <c r="AM255" i="53"/>
  <c r="AO255" i="53"/>
  <c r="AQ255" i="53"/>
  <c r="AS255" i="53"/>
  <c r="AU255" i="53"/>
  <c r="AW255" i="53"/>
  <c r="AY255" i="53"/>
  <c r="BA255" i="53"/>
  <c r="BC255" i="53"/>
  <c r="BE255" i="53"/>
  <c r="BG255" i="53"/>
  <c r="BI255" i="53"/>
  <c r="BK255" i="53"/>
  <c r="BM255" i="53"/>
  <c r="BO255" i="53"/>
  <c r="BQ255" i="53"/>
  <c r="BS255" i="53"/>
  <c r="BU255" i="53"/>
  <c r="F300" i="53"/>
  <c r="F369" i="53"/>
  <c r="F191" i="53"/>
  <c r="H191" i="53"/>
  <c r="J191" i="53"/>
  <c r="L191" i="53"/>
  <c r="N191" i="53"/>
  <c r="P191" i="53"/>
  <c r="R191" i="53"/>
  <c r="T191" i="53"/>
  <c r="V191" i="53"/>
  <c r="X191" i="53"/>
  <c r="Z191" i="53"/>
  <c r="AB191" i="53"/>
  <c r="AD191" i="53"/>
  <c r="AF191" i="53"/>
  <c r="AH191" i="53"/>
  <c r="AJ191" i="53"/>
  <c r="AL191" i="53"/>
  <c r="AN191" i="53"/>
  <c r="AP191" i="53"/>
  <c r="AR191" i="53"/>
  <c r="AT191" i="53"/>
  <c r="AV191" i="53"/>
  <c r="AX191" i="53"/>
  <c r="AZ191" i="53"/>
  <c r="BB191" i="53"/>
  <c r="BD191" i="53"/>
  <c r="BF191" i="53"/>
  <c r="BH191" i="53"/>
  <c r="BJ191" i="53"/>
  <c r="BL191" i="53"/>
  <c r="BN191" i="53"/>
  <c r="BP191" i="53"/>
  <c r="BR191" i="53"/>
  <c r="BT191" i="53"/>
  <c r="BV191" i="53"/>
  <c r="BX191" i="53"/>
  <c r="BZ191" i="53"/>
  <c r="CB191" i="53"/>
  <c r="E192" i="53"/>
  <c r="G192" i="53"/>
  <c r="I192" i="53"/>
  <c r="K192" i="53"/>
  <c r="M192" i="53"/>
  <c r="O192" i="53"/>
  <c r="Q192" i="53"/>
  <c r="S192" i="53"/>
  <c r="U192" i="53"/>
  <c r="W192" i="53"/>
  <c r="Y192" i="53"/>
  <c r="AA192" i="53"/>
  <c r="AC192" i="53"/>
  <c r="AE192" i="53"/>
  <c r="AG192" i="53"/>
  <c r="AI192" i="53"/>
  <c r="AK192" i="53"/>
  <c r="AM192" i="53"/>
  <c r="AO192" i="53"/>
  <c r="AQ192" i="53"/>
  <c r="AS192" i="53"/>
  <c r="AU192" i="53"/>
  <c r="AW192" i="53"/>
  <c r="AY192" i="53"/>
  <c r="BA192" i="53"/>
  <c r="BC192" i="53"/>
  <c r="BE192" i="53"/>
  <c r="BG192" i="53"/>
  <c r="BI192" i="53"/>
  <c r="BK192" i="53"/>
  <c r="BM192" i="53"/>
  <c r="BO192" i="53"/>
  <c r="BQ192" i="53"/>
  <c r="BS192" i="53"/>
  <c r="BU192" i="53"/>
  <c r="BW192" i="53"/>
  <c r="BY192" i="53"/>
  <c r="CA192" i="53"/>
  <c r="CC192" i="53"/>
  <c r="E191" i="53"/>
  <c r="G191" i="53"/>
  <c r="I191" i="53"/>
  <c r="K191" i="53"/>
  <c r="M191" i="53"/>
  <c r="O191" i="53"/>
  <c r="Q191" i="53"/>
  <c r="S191" i="53"/>
  <c r="U191" i="53"/>
  <c r="W191" i="53"/>
  <c r="Y191" i="53"/>
  <c r="AA191" i="53"/>
  <c r="AC191" i="53"/>
  <c r="AE191" i="53"/>
  <c r="AG191" i="53"/>
  <c r="AI191" i="53"/>
  <c r="AK191" i="53"/>
  <c r="AM191" i="53"/>
  <c r="AO191" i="53"/>
  <c r="AQ191" i="53"/>
  <c r="AS191" i="53"/>
  <c r="AU191" i="53"/>
  <c r="AW191" i="53"/>
  <c r="AY191" i="53"/>
  <c r="BA191" i="53"/>
  <c r="BC191" i="53"/>
  <c r="BE191" i="53"/>
  <c r="BG191" i="53"/>
  <c r="BI191" i="53"/>
  <c r="BK191" i="53"/>
  <c r="BM191" i="53"/>
  <c r="BO191" i="53"/>
  <c r="BQ191" i="53"/>
  <c r="BS191" i="53"/>
  <c r="BU191" i="53"/>
  <c r="BW191" i="53"/>
  <c r="BY191" i="53"/>
  <c r="CA191" i="53"/>
  <c r="F192" i="53"/>
  <c r="H192" i="53"/>
  <c r="J192" i="53"/>
  <c r="L192" i="53"/>
  <c r="N192" i="53"/>
  <c r="P192" i="53"/>
  <c r="R192" i="53"/>
  <c r="T192" i="53"/>
  <c r="V192" i="53"/>
  <c r="X192" i="53"/>
  <c r="Z192" i="53"/>
  <c r="AB192" i="53"/>
  <c r="AD192" i="53"/>
  <c r="AF192" i="53"/>
  <c r="AH192" i="53"/>
  <c r="AJ192" i="53"/>
  <c r="AL192" i="53"/>
  <c r="AN192" i="53"/>
  <c r="AP192" i="53"/>
  <c r="AR192" i="53"/>
  <c r="AT192" i="53"/>
  <c r="AV192" i="53"/>
  <c r="AX192" i="53"/>
  <c r="AZ192" i="53"/>
  <c r="BB192" i="53"/>
  <c r="BD192" i="53"/>
  <c r="BF192" i="53"/>
  <c r="BH192" i="53"/>
  <c r="BJ192" i="53"/>
  <c r="BL192" i="53"/>
  <c r="BN192" i="53"/>
  <c r="BP192" i="53"/>
  <c r="BR192" i="53"/>
  <c r="BT192" i="53"/>
  <c r="BV192" i="53"/>
  <c r="BX192" i="53"/>
  <c r="BZ192" i="53"/>
  <c r="H338" i="53"/>
  <c r="E161" i="53"/>
  <c r="G161" i="53"/>
  <c r="I161" i="53"/>
  <c r="K161" i="53"/>
  <c r="M161" i="53"/>
  <c r="O161" i="53"/>
  <c r="Q161" i="53"/>
  <c r="S161" i="53"/>
  <c r="U161" i="53"/>
  <c r="W161" i="53"/>
  <c r="Y161" i="53"/>
  <c r="AA161" i="53"/>
  <c r="AC161" i="53"/>
  <c r="AE161" i="53"/>
  <c r="AG161" i="53"/>
  <c r="AI161" i="53"/>
  <c r="AK161" i="53"/>
  <c r="AM161" i="53"/>
  <c r="AO161" i="53"/>
  <c r="AQ161" i="53"/>
  <c r="AS161" i="53"/>
  <c r="AU161" i="53"/>
  <c r="AW161" i="53"/>
  <c r="AY161" i="53"/>
  <c r="BA161" i="53"/>
  <c r="BC161" i="53"/>
  <c r="BE161" i="53"/>
  <c r="BG161" i="53"/>
  <c r="BI161" i="53"/>
  <c r="BK161" i="53"/>
  <c r="BM161" i="53"/>
  <c r="BO161" i="53"/>
  <c r="BQ161" i="53"/>
  <c r="BS161" i="53"/>
  <c r="BU161" i="53"/>
  <c r="BW161" i="53"/>
  <c r="BY161" i="53"/>
  <c r="CA161" i="53"/>
  <c r="CC161" i="53"/>
  <c r="F161" i="53"/>
  <c r="H161" i="53"/>
  <c r="J161" i="53"/>
  <c r="L161" i="53"/>
  <c r="N161" i="53"/>
  <c r="P161" i="53"/>
  <c r="R161" i="53"/>
  <c r="T161" i="53"/>
  <c r="V161" i="53"/>
  <c r="X161" i="53"/>
  <c r="Z161" i="53"/>
  <c r="AB161" i="53"/>
  <c r="AD161" i="53"/>
  <c r="AF161" i="53"/>
  <c r="AH161" i="53"/>
  <c r="AJ161" i="53"/>
  <c r="AL161" i="53"/>
  <c r="AN161" i="53"/>
  <c r="AP161" i="53"/>
  <c r="AR161" i="53"/>
  <c r="AT161" i="53"/>
  <c r="AV161" i="53"/>
  <c r="AX161" i="53"/>
  <c r="AZ161" i="53"/>
  <c r="BB161" i="53"/>
  <c r="BD161" i="53"/>
  <c r="BF161" i="53"/>
  <c r="BH161" i="53"/>
  <c r="BJ161" i="53"/>
  <c r="BL161" i="53"/>
  <c r="BN161" i="53"/>
  <c r="BP161" i="53"/>
  <c r="BR161" i="53"/>
  <c r="BT161" i="53"/>
  <c r="BV161" i="53"/>
  <c r="BX161" i="53"/>
  <c r="BZ161" i="53"/>
  <c r="E296" i="53"/>
  <c r="F130" i="53"/>
  <c r="H130" i="53"/>
  <c r="J130" i="53"/>
  <c r="L130" i="53"/>
  <c r="N130" i="53"/>
  <c r="P130" i="53"/>
  <c r="R130" i="53"/>
  <c r="T130" i="53"/>
  <c r="V130" i="53"/>
  <c r="X130" i="53"/>
  <c r="Z130" i="53"/>
  <c r="AB130" i="53"/>
  <c r="AD130" i="53"/>
  <c r="AF130" i="53"/>
  <c r="AH130" i="53"/>
  <c r="AJ130" i="53"/>
  <c r="AL130" i="53"/>
  <c r="AN130" i="53"/>
  <c r="AP130" i="53"/>
  <c r="AR130" i="53"/>
  <c r="AT130" i="53"/>
  <c r="AV130" i="53"/>
  <c r="AX130" i="53"/>
  <c r="AZ130" i="53"/>
  <c r="BB130" i="53"/>
  <c r="BD130" i="53"/>
  <c r="BF130" i="53"/>
  <c r="BH130" i="53"/>
  <c r="BJ130" i="53"/>
  <c r="BL130" i="53"/>
  <c r="BN130" i="53"/>
  <c r="BP130" i="53"/>
  <c r="BR130" i="53"/>
  <c r="BT130" i="53"/>
  <c r="BV130" i="53"/>
  <c r="BX130" i="53"/>
  <c r="BZ130" i="53"/>
  <c r="CB130" i="53"/>
  <c r="E131" i="53"/>
  <c r="G131" i="53"/>
  <c r="I131" i="53"/>
  <c r="K131" i="53"/>
  <c r="M131" i="53"/>
  <c r="O131" i="53"/>
  <c r="Q131" i="53"/>
  <c r="S131" i="53"/>
  <c r="U131" i="53"/>
  <c r="W131" i="53"/>
  <c r="Y131" i="53"/>
  <c r="AA131" i="53"/>
  <c r="AC131" i="53"/>
  <c r="AE131" i="53"/>
  <c r="AG131" i="53"/>
  <c r="AI131" i="53"/>
  <c r="AK131" i="53"/>
  <c r="AM131" i="53"/>
  <c r="AO131" i="53"/>
  <c r="AQ131" i="53"/>
  <c r="AS131" i="53"/>
  <c r="AU131" i="53"/>
  <c r="AW131" i="53"/>
  <c r="AY131" i="53"/>
  <c r="BA131" i="53"/>
  <c r="BC131" i="53"/>
  <c r="BE131" i="53"/>
  <c r="BG131" i="53"/>
  <c r="BI131" i="53"/>
  <c r="BK131" i="53"/>
  <c r="BM131" i="53"/>
  <c r="BO131" i="53"/>
  <c r="BQ131" i="53"/>
  <c r="BS131" i="53"/>
  <c r="BU131" i="53"/>
  <c r="BW131" i="53"/>
  <c r="BY131" i="53"/>
  <c r="CA131" i="53"/>
  <c r="CC131" i="53"/>
  <c r="O303" i="53"/>
  <c r="E130" i="53"/>
  <c r="G130" i="53"/>
  <c r="I130" i="53"/>
  <c r="K130" i="53"/>
  <c r="M130" i="53"/>
  <c r="O130" i="53"/>
  <c r="Q130" i="53"/>
  <c r="S130" i="53"/>
  <c r="U130" i="53"/>
  <c r="W130" i="53"/>
  <c r="Y130" i="53"/>
  <c r="AA130" i="53"/>
  <c r="AC130" i="53"/>
  <c r="AE130" i="53"/>
  <c r="AG130" i="53"/>
  <c r="AI130" i="53"/>
  <c r="AK130" i="53"/>
  <c r="AM130" i="53"/>
  <c r="AO130" i="53"/>
  <c r="AQ130" i="53"/>
  <c r="AS130" i="53"/>
  <c r="AU130" i="53"/>
  <c r="AW130" i="53"/>
  <c r="AY130" i="53"/>
  <c r="BA130" i="53"/>
  <c r="BC130" i="53"/>
  <c r="BE130" i="53"/>
  <c r="BG130" i="53"/>
  <c r="BI130" i="53"/>
  <c r="BK130" i="53"/>
  <c r="BM130" i="53"/>
  <c r="BO130" i="53"/>
  <c r="BQ130" i="53"/>
  <c r="BS130" i="53"/>
  <c r="BU130" i="53"/>
  <c r="BW130" i="53"/>
  <c r="BY130" i="53"/>
  <c r="CA130" i="53"/>
  <c r="F131" i="53"/>
  <c r="H131" i="53"/>
  <c r="J131" i="53"/>
  <c r="L131" i="53"/>
  <c r="N131" i="53"/>
  <c r="P131" i="53"/>
  <c r="R131" i="53"/>
  <c r="T131" i="53"/>
  <c r="V131" i="53"/>
  <c r="X131" i="53"/>
  <c r="Z131" i="53"/>
  <c r="AB131" i="53"/>
  <c r="AD131" i="53"/>
  <c r="AF131" i="53"/>
  <c r="AH131" i="53"/>
  <c r="AJ131" i="53"/>
  <c r="AL131" i="53"/>
  <c r="AN131" i="53"/>
  <c r="AP131" i="53"/>
  <c r="AR131" i="53"/>
  <c r="AT131" i="53"/>
  <c r="AV131" i="53"/>
  <c r="AX131" i="53"/>
  <c r="AZ131" i="53"/>
  <c r="BB131" i="53"/>
  <c r="BD131" i="53"/>
  <c r="BF131" i="53"/>
  <c r="BH131" i="53"/>
  <c r="BJ131" i="53"/>
  <c r="BL131" i="53"/>
  <c r="BN131" i="53"/>
  <c r="BP131" i="53"/>
  <c r="BR131" i="53"/>
  <c r="BT131" i="53"/>
  <c r="BV131" i="53"/>
  <c r="BX131" i="53"/>
  <c r="BZ131" i="53"/>
  <c r="F357" i="53"/>
  <c r="F356" i="53"/>
  <c r="F358" i="53"/>
  <c r="F366" i="53"/>
  <c r="E355" i="53"/>
  <c r="F364" i="53"/>
  <c r="H364" i="53"/>
  <c r="H368" i="53"/>
  <c r="H369" i="53"/>
  <c r="F97" i="53"/>
  <c r="H97" i="53"/>
  <c r="J97" i="53"/>
  <c r="L97" i="53"/>
  <c r="N97" i="53"/>
  <c r="P97" i="53"/>
  <c r="R97" i="53"/>
  <c r="T97" i="53"/>
  <c r="V97" i="53"/>
  <c r="X97" i="53"/>
  <c r="Z97" i="53"/>
  <c r="AB97" i="53"/>
  <c r="AD97" i="53"/>
  <c r="AF97" i="53"/>
  <c r="AH97" i="53"/>
  <c r="AJ97" i="53"/>
  <c r="AL97" i="53"/>
  <c r="AN97" i="53"/>
  <c r="AP97" i="53"/>
  <c r="AR97" i="53"/>
  <c r="AT97" i="53"/>
  <c r="AV97" i="53"/>
  <c r="AX97" i="53"/>
  <c r="AZ97" i="53"/>
  <c r="BB97" i="53"/>
  <c r="BD97" i="53"/>
  <c r="BF97" i="53"/>
  <c r="BH97" i="53"/>
  <c r="BJ97" i="53"/>
  <c r="BL97" i="53"/>
  <c r="BN97" i="53"/>
  <c r="BP97" i="53"/>
  <c r="BR97" i="53"/>
  <c r="BT97" i="53"/>
  <c r="BV97" i="53"/>
  <c r="BX97" i="53"/>
  <c r="F98" i="53"/>
  <c r="H98" i="53"/>
  <c r="J98" i="53"/>
  <c r="L98" i="53"/>
  <c r="N98" i="53"/>
  <c r="P98" i="53"/>
  <c r="R98" i="53"/>
  <c r="T98" i="53"/>
  <c r="V98" i="53"/>
  <c r="X98" i="53"/>
  <c r="Z98" i="53"/>
  <c r="AB98" i="53"/>
  <c r="AD98" i="53"/>
  <c r="AF98" i="53"/>
  <c r="AH98" i="53"/>
  <c r="AJ98" i="53"/>
  <c r="AL98" i="53"/>
  <c r="AN98" i="53"/>
  <c r="AP98" i="53"/>
  <c r="AR98" i="53"/>
  <c r="AT98" i="53"/>
  <c r="AV98" i="53"/>
  <c r="AX98" i="53"/>
  <c r="AZ98" i="53"/>
  <c r="BB98" i="53"/>
  <c r="BD98" i="53"/>
  <c r="BF98" i="53"/>
  <c r="BH98" i="53"/>
  <c r="BJ98" i="53"/>
  <c r="BL98" i="53"/>
  <c r="BN98" i="53"/>
  <c r="BP98" i="53"/>
  <c r="BR98" i="53"/>
  <c r="BT98" i="53"/>
  <c r="BV98" i="53"/>
  <c r="BX98" i="53"/>
  <c r="H358" i="53"/>
  <c r="G364" i="53"/>
  <c r="H366" i="53"/>
  <c r="G367" i="53"/>
  <c r="F368" i="53"/>
  <c r="E97" i="53"/>
  <c r="G97" i="53"/>
  <c r="I97" i="53"/>
  <c r="K97" i="53"/>
  <c r="M97" i="53"/>
  <c r="O97" i="53"/>
  <c r="Q97" i="53"/>
  <c r="S97" i="53"/>
  <c r="U97" i="53"/>
  <c r="W97" i="53"/>
  <c r="Y97" i="53"/>
  <c r="AA97" i="53"/>
  <c r="AC97" i="53"/>
  <c r="AE97" i="53"/>
  <c r="AG97" i="53"/>
  <c r="AI97" i="53"/>
  <c r="AK97" i="53"/>
  <c r="AM97" i="53"/>
  <c r="AO97" i="53"/>
  <c r="AQ97" i="53"/>
  <c r="AS97" i="53"/>
  <c r="AU97" i="53"/>
  <c r="AW97" i="53"/>
  <c r="AY97" i="53"/>
  <c r="BA97" i="53"/>
  <c r="BC97" i="53"/>
  <c r="BE97" i="53"/>
  <c r="BG97" i="53"/>
  <c r="BI97" i="53"/>
  <c r="BK97" i="53"/>
  <c r="BM97" i="53"/>
  <c r="BO97" i="53"/>
  <c r="BQ97" i="53"/>
  <c r="BS97" i="53"/>
  <c r="BU97" i="53"/>
  <c r="E98" i="53"/>
  <c r="G98" i="53"/>
  <c r="I98" i="53"/>
  <c r="K98" i="53"/>
  <c r="M98" i="53"/>
  <c r="O98" i="53"/>
  <c r="Q98" i="53"/>
  <c r="S98" i="53"/>
  <c r="U98" i="53"/>
  <c r="W98" i="53"/>
  <c r="Y98" i="53"/>
  <c r="AA98" i="53"/>
  <c r="AC98" i="53"/>
  <c r="AE98" i="53"/>
  <c r="AG98" i="53"/>
  <c r="AI98" i="53"/>
  <c r="AK98" i="53"/>
  <c r="AM98" i="53"/>
  <c r="AO98" i="53"/>
  <c r="AQ98" i="53"/>
  <c r="AS98" i="53"/>
  <c r="AU98" i="53"/>
  <c r="AW98" i="53"/>
  <c r="AY98" i="53"/>
  <c r="BA98" i="53"/>
  <c r="BC98" i="53"/>
  <c r="BE98" i="53"/>
  <c r="BG98" i="53"/>
  <c r="BI98" i="53"/>
  <c r="BK98" i="53"/>
  <c r="BM98" i="53"/>
  <c r="BO98" i="53"/>
  <c r="BQ98" i="53"/>
  <c r="BS98" i="53"/>
  <c r="BU98" i="53"/>
  <c r="F336" i="53"/>
  <c r="E338" i="53"/>
  <c r="O338" i="53"/>
  <c r="F329" i="53"/>
  <c r="G334" i="53"/>
  <c r="O339" i="53"/>
  <c r="E340" i="53"/>
  <c r="F66" i="53"/>
  <c r="H66" i="53"/>
  <c r="J66" i="53"/>
  <c r="L66" i="53"/>
  <c r="N66" i="53"/>
  <c r="P66" i="53"/>
  <c r="R66" i="53"/>
  <c r="T66" i="53"/>
  <c r="V66" i="53"/>
  <c r="X66" i="53"/>
  <c r="Z66" i="53"/>
  <c r="AB66" i="53"/>
  <c r="AD66" i="53"/>
  <c r="AF66" i="53"/>
  <c r="AH66" i="53"/>
  <c r="AJ66" i="53"/>
  <c r="AL66" i="53"/>
  <c r="AN66" i="53"/>
  <c r="AP66" i="53"/>
  <c r="AR66" i="53"/>
  <c r="AT66" i="53"/>
  <c r="AV66" i="53"/>
  <c r="AX66" i="53"/>
  <c r="AZ66" i="53"/>
  <c r="BB66" i="53"/>
  <c r="BD66" i="53"/>
  <c r="BF66" i="53"/>
  <c r="BH66" i="53"/>
  <c r="BJ66" i="53"/>
  <c r="BL66" i="53"/>
  <c r="BN66" i="53"/>
  <c r="BP66" i="53"/>
  <c r="BR66" i="53"/>
  <c r="BT66" i="53"/>
  <c r="BV66" i="53"/>
  <c r="BX66" i="53"/>
  <c r="F67" i="53"/>
  <c r="H67" i="53"/>
  <c r="J67" i="53"/>
  <c r="L67" i="53"/>
  <c r="N67" i="53"/>
  <c r="P67" i="53"/>
  <c r="R67" i="53"/>
  <c r="T67" i="53"/>
  <c r="V67" i="53"/>
  <c r="X67" i="53"/>
  <c r="Z67" i="53"/>
  <c r="AB67" i="53"/>
  <c r="AD67" i="53"/>
  <c r="AF67" i="53"/>
  <c r="AH67" i="53"/>
  <c r="AJ67" i="53"/>
  <c r="AL67" i="53"/>
  <c r="AN67" i="53"/>
  <c r="AP67" i="53"/>
  <c r="AR67" i="53"/>
  <c r="AT67" i="53"/>
  <c r="AV67" i="53"/>
  <c r="AX67" i="53"/>
  <c r="AZ67" i="53"/>
  <c r="BB67" i="53"/>
  <c r="BD67" i="53"/>
  <c r="BF67" i="53"/>
  <c r="BH67" i="53"/>
  <c r="BJ67" i="53"/>
  <c r="BL67" i="53"/>
  <c r="BN67" i="53"/>
  <c r="BP67" i="53"/>
  <c r="BR67" i="53"/>
  <c r="BT67" i="53"/>
  <c r="BV67" i="53"/>
  <c r="BX67" i="53"/>
  <c r="H326" i="53"/>
  <c r="F334" i="53"/>
  <c r="H334" i="53"/>
  <c r="H335" i="53"/>
  <c r="F340" i="53"/>
  <c r="E66" i="53"/>
  <c r="G66" i="53"/>
  <c r="I66" i="53"/>
  <c r="K66" i="53"/>
  <c r="M66" i="53"/>
  <c r="O66" i="53"/>
  <c r="Q66" i="53"/>
  <c r="S66" i="53"/>
  <c r="U66" i="53"/>
  <c r="W66" i="53"/>
  <c r="Y66" i="53"/>
  <c r="AA66" i="53"/>
  <c r="AC66" i="53"/>
  <c r="AE66" i="53"/>
  <c r="AG66" i="53"/>
  <c r="AI66" i="53"/>
  <c r="AK66" i="53"/>
  <c r="AM66" i="53"/>
  <c r="AO66" i="53"/>
  <c r="AQ66" i="53"/>
  <c r="AS66" i="53"/>
  <c r="AU66" i="53"/>
  <c r="AW66" i="53"/>
  <c r="AY66" i="53"/>
  <c r="BA66" i="53"/>
  <c r="BC66" i="53"/>
  <c r="BE66" i="53"/>
  <c r="BG66" i="53"/>
  <c r="BI66" i="53"/>
  <c r="BK66" i="53"/>
  <c r="BM66" i="53"/>
  <c r="BO66" i="53"/>
  <c r="BQ66" i="53"/>
  <c r="BS66" i="53"/>
  <c r="BU66" i="53"/>
  <c r="E67" i="53"/>
  <c r="G67" i="53"/>
  <c r="I67" i="53"/>
  <c r="K67" i="53"/>
  <c r="M67" i="53"/>
  <c r="O67" i="53"/>
  <c r="Q67" i="53"/>
  <c r="S67" i="53"/>
  <c r="U67" i="53"/>
  <c r="W67" i="53"/>
  <c r="Y67" i="53"/>
  <c r="AA67" i="53"/>
  <c r="AC67" i="53"/>
  <c r="AE67" i="53"/>
  <c r="AG67" i="53"/>
  <c r="AI67" i="53"/>
  <c r="AK67" i="53"/>
  <c r="AM67" i="53"/>
  <c r="AO67" i="53"/>
  <c r="AQ67" i="53"/>
  <c r="AS67" i="53"/>
  <c r="AU67" i="53"/>
  <c r="AW67" i="53"/>
  <c r="AY67" i="53"/>
  <c r="BA67" i="53"/>
  <c r="BC67" i="53"/>
  <c r="BE67" i="53"/>
  <c r="BG67" i="53"/>
  <c r="BI67" i="53"/>
  <c r="BK67" i="53"/>
  <c r="BM67" i="53"/>
  <c r="BO67" i="53"/>
  <c r="BQ67" i="53"/>
  <c r="BS67" i="53"/>
  <c r="BU67" i="53"/>
  <c r="G291" i="53"/>
  <c r="F35" i="53"/>
  <c r="H35" i="53"/>
  <c r="J35" i="53"/>
  <c r="L35" i="53"/>
  <c r="N35" i="53"/>
  <c r="P35" i="53"/>
  <c r="R35" i="53"/>
  <c r="T35" i="53"/>
  <c r="V35" i="53"/>
  <c r="X35" i="53"/>
  <c r="Z35" i="53"/>
  <c r="AB35" i="53"/>
  <c r="AD35" i="53"/>
  <c r="AF35" i="53"/>
  <c r="AH35" i="53"/>
  <c r="AJ35" i="53"/>
  <c r="AL35" i="53"/>
  <c r="AN35" i="53"/>
  <c r="AP35" i="53"/>
  <c r="AR35" i="53"/>
  <c r="AT35" i="53"/>
  <c r="AV35" i="53"/>
  <c r="AX35" i="53"/>
  <c r="AZ35" i="53"/>
  <c r="BB35" i="53"/>
  <c r="BD35" i="53"/>
  <c r="BF35" i="53"/>
  <c r="BH35" i="53"/>
  <c r="BJ35" i="53"/>
  <c r="BL35" i="53"/>
  <c r="BN35" i="53"/>
  <c r="BP35" i="53"/>
  <c r="BR35" i="53"/>
  <c r="BT35" i="53"/>
  <c r="BV35" i="53"/>
  <c r="BX35" i="53"/>
  <c r="F36" i="53"/>
  <c r="H36" i="53"/>
  <c r="J36" i="53"/>
  <c r="L36" i="53"/>
  <c r="N36" i="53"/>
  <c r="P36" i="53"/>
  <c r="R36" i="53"/>
  <c r="T36" i="53"/>
  <c r="V36" i="53"/>
  <c r="X36" i="53"/>
  <c r="Z36" i="53"/>
  <c r="AB36" i="53"/>
  <c r="AD36" i="53"/>
  <c r="AF36" i="53"/>
  <c r="AH36" i="53"/>
  <c r="AJ36" i="53"/>
  <c r="AL36" i="53"/>
  <c r="AN36" i="53"/>
  <c r="AP36" i="53"/>
  <c r="AR36" i="53"/>
  <c r="AT36" i="53"/>
  <c r="AV36" i="53"/>
  <c r="AX36" i="53"/>
  <c r="AZ36" i="53"/>
  <c r="BB36" i="53"/>
  <c r="BD36" i="53"/>
  <c r="BF36" i="53"/>
  <c r="BH36" i="53"/>
  <c r="BJ36" i="53"/>
  <c r="BL36" i="53"/>
  <c r="BN36" i="53"/>
  <c r="BP36" i="53"/>
  <c r="BR36" i="53"/>
  <c r="BT36" i="53"/>
  <c r="BV36" i="53"/>
  <c r="BX36" i="53"/>
  <c r="O300" i="53"/>
  <c r="E35" i="53"/>
  <c r="G35" i="53"/>
  <c r="I35" i="53"/>
  <c r="K35" i="53"/>
  <c r="M35" i="53"/>
  <c r="O35" i="53"/>
  <c r="Q35" i="53"/>
  <c r="S35" i="53"/>
  <c r="U35" i="53"/>
  <c r="W35" i="53"/>
  <c r="Y35" i="53"/>
  <c r="AA35" i="53"/>
  <c r="AC35" i="53"/>
  <c r="AE35" i="53"/>
  <c r="AG35" i="53"/>
  <c r="AI35" i="53"/>
  <c r="AK35" i="53"/>
  <c r="AM35" i="53"/>
  <c r="AO35" i="53"/>
  <c r="AQ35" i="53"/>
  <c r="AS35" i="53"/>
  <c r="AU35" i="53"/>
  <c r="AW35" i="53"/>
  <c r="AY35" i="53"/>
  <c r="BA35" i="53"/>
  <c r="BC35" i="53"/>
  <c r="BE35" i="53"/>
  <c r="BG35" i="53"/>
  <c r="BI35" i="53"/>
  <c r="BK35" i="53"/>
  <c r="BM35" i="53"/>
  <c r="BO35" i="53"/>
  <c r="BQ35" i="53"/>
  <c r="BS35" i="53"/>
  <c r="BU35" i="53"/>
  <c r="E36" i="53"/>
  <c r="G36" i="53"/>
  <c r="I36" i="53"/>
  <c r="K36" i="53"/>
  <c r="M36" i="53"/>
  <c r="O36" i="53"/>
  <c r="Q36" i="53"/>
  <c r="S36" i="53"/>
  <c r="U36" i="53"/>
  <c r="W36" i="53"/>
  <c r="Y36" i="53"/>
  <c r="AA36" i="53"/>
  <c r="AC36" i="53"/>
  <c r="AE36" i="53"/>
  <c r="AG36" i="53"/>
  <c r="AI36" i="53"/>
  <c r="AK36" i="53"/>
  <c r="AM36" i="53"/>
  <c r="AO36" i="53"/>
  <c r="AQ36" i="53"/>
  <c r="AS36" i="53"/>
  <c r="AU36" i="53"/>
  <c r="AW36" i="53"/>
  <c r="AY36" i="53"/>
  <c r="BA36" i="53"/>
  <c r="BC36" i="53"/>
  <c r="BE36" i="53"/>
  <c r="BG36" i="53"/>
  <c r="BI36" i="53"/>
  <c r="BK36" i="53"/>
  <c r="BM36" i="53"/>
  <c r="BO36" i="53"/>
  <c r="BQ36" i="53"/>
  <c r="BS36" i="53"/>
  <c r="BU36" i="53"/>
  <c r="F309" i="53"/>
  <c r="H292" i="53"/>
  <c r="CL290" i="53"/>
  <c r="F296" i="53"/>
  <c r="E291" i="53"/>
  <c r="I305" i="53"/>
  <c r="E306" i="53"/>
  <c r="E350" i="53"/>
  <c r="G350" i="53"/>
  <c r="O350" i="53"/>
  <c r="CM292" i="53"/>
  <c r="F353" i="53"/>
  <c r="O296" i="53"/>
  <c r="F301" i="53"/>
  <c r="H309" i="53"/>
  <c r="F345" i="53"/>
  <c r="F325" i="53"/>
  <c r="E328" i="53"/>
  <c r="G328" i="53"/>
  <c r="I330" i="53"/>
  <c r="I331" i="53"/>
  <c r="I332" i="53"/>
  <c r="G333" i="53"/>
  <c r="I333" i="53"/>
  <c r="O334" i="53"/>
  <c r="E335" i="53"/>
  <c r="O335" i="53"/>
  <c r="E336" i="53"/>
  <c r="G336" i="53"/>
  <c r="O336" i="53"/>
  <c r="G337" i="53"/>
  <c r="E337" i="53"/>
  <c r="O337" i="53"/>
  <c r="G338" i="53"/>
  <c r="I338" i="53"/>
  <c r="I339" i="53"/>
  <c r="G341" i="53"/>
  <c r="I341" i="53"/>
  <c r="G355" i="53"/>
  <c r="E356" i="53"/>
  <c r="H356" i="53"/>
  <c r="O356" i="53"/>
  <c r="E357" i="53"/>
  <c r="G357" i="53"/>
  <c r="E358" i="53"/>
  <c r="O358" i="53"/>
  <c r="G359" i="53"/>
  <c r="I359" i="53"/>
  <c r="I360" i="53"/>
  <c r="G361" i="53"/>
  <c r="I361" i="53"/>
  <c r="I362" i="53"/>
  <c r="E365" i="53"/>
  <c r="E366" i="53"/>
  <c r="I367" i="53"/>
  <c r="O368" i="53"/>
  <c r="E369" i="53"/>
  <c r="G369" i="53"/>
  <c r="O369" i="53"/>
  <c r="I370" i="53"/>
  <c r="E298" i="53"/>
  <c r="I308" i="53"/>
  <c r="O309" i="53"/>
  <c r="F310" i="53"/>
  <c r="F297" i="53"/>
  <c r="E299" i="53"/>
  <c r="F304" i="53"/>
  <c r="O307" i="53"/>
  <c r="E303" i="53"/>
  <c r="E351" i="53"/>
  <c r="E352" i="53"/>
  <c r="F365" i="53"/>
  <c r="O364" i="53"/>
  <c r="H329" i="53"/>
  <c r="H330" i="53"/>
  <c r="G340" i="53"/>
  <c r="H325" i="53"/>
  <c r="F327" i="53"/>
  <c r="F330" i="53"/>
  <c r="F290" i="53"/>
  <c r="H290" i="53"/>
  <c r="E297" i="53"/>
  <c r="G297" i="53"/>
  <c r="G298" i="53"/>
  <c r="G299" i="53"/>
  <c r="G305" i="53"/>
  <c r="G306" i="53"/>
  <c r="F308" i="53"/>
  <c r="G290" i="53"/>
  <c r="H297" i="53"/>
  <c r="F298" i="53"/>
  <c r="H298" i="53"/>
  <c r="F299" i="53"/>
  <c r="H299" i="53"/>
  <c r="H304" i="53"/>
  <c r="F305" i="53"/>
  <c r="H305" i="53"/>
  <c r="F306" i="53"/>
  <c r="F316" i="53"/>
  <c r="H306" i="53"/>
  <c r="H310" i="53"/>
  <c r="G352" i="53"/>
  <c r="F352" i="53"/>
  <c r="H352" i="53"/>
  <c r="O325" i="53"/>
  <c r="E326" i="53"/>
  <c r="G326" i="53"/>
  <c r="O326" i="53"/>
  <c r="I328" i="53"/>
  <c r="O329" i="53"/>
  <c r="E330" i="53"/>
  <c r="O330" i="53"/>
  <c r="H340" i="53"/>
  <c r="I296" i="53"/>
  <c r="F289" i="53"/>
  <c r="K315" i="53"/>
  <c r="M315" i="53"/>
  <c r="P313" i="53"/>
  <c r="R313" i="53"/>
  <c r="T313" i="53"/>
  <c r="V313" i="53"/>
  <c r="X313" i="53"/>
  <c r="Z313" i="53"/>
  <c r="AB313" i="53"/>
  <c r="AD313" i="53"/>
  <c r="AF313" i="53"/>
  <c r="AH313" i="53"/>
  <c r="AJ313" i="53"/>
  <c r="AL313" i="53"/>
  <c r="AN313" i="53"/>
  <c r="AP313" i="53"/>
  <c r="AR313" i="53"/>
  <c r="AT313" i="53"/>
  <c r="AV313" i="53"/>
  <c r="AX313" i="53"/>
  <c r="AZ313" i="53"/>
  <c r="BB313" i="53"/>
  <c r="BD313" i="53"/>
  <c r="BF313" i="53"/>
  <c r="BH313" i="53"/>
  <c r="O290" i="53"/>
  <c r="I291" i="53"/>
  <c r="E292" i="53"/>
  <c r="CI290" i="53"/>
  <c r="G292" i="53"/>
  <c r="CK290" i="53"/>
  <c r="O292" i="53"/>
  <c r="I293" i="53"/>
  <c r="I294" i="53"/>
  <c r="CW290" i="53"/>
  <c r="G295" i="53"/>
  <c r="CZ290" i="53"/>
  <c r="I295" i="53"/>
  <c r="DB290" i="53"/>
  <c r="O297" i="53"/>
  <c r="O298" i="53"/>
  <c r="I300" i="53"/>
  <c r="E301" i="53"/>
  <c r="G301" i="53"/>
  <c r="I302" i="53"/>
  <c r="G303" i="53"/>
  <c r="I303" i="53"/>
  <c r="E304" i="53"/>
  <c r="O305" i="53"/>
  <c r="O306" i="53"/>
  <c r="I307" i="53"/>
  <c r="E308" i="53"/>
  <c r="G308" i="53"/>
  <c r="O308" i="53"/>
  <c r="I309" i="53"/>
  <c r="E310" i="53"/>
  <c r="G310" i="53"/>
  <c r="F375" i="53"/>
  <c r="F355" i="53"/>
  <c r="H355" i="53"/>
  <c r="O355" i="53"/>
  <c r="E360" i="53"/>
  <c r="H360" i="53"/>
  <c r="O360" i="53"/>
  <c r="H365" i="53"/>
  <c r="O365" i="53"/>
  <c r="O366" i="53"/>
  <c r="E373" i="53"/>
  <c r="G351" i="53"/>
  <c r="I351" i="53"/>
  <c r="O352" i="53"/>
  <c r="E353" i="53"/>
  <c r="H353" i="53"/>
  <c r="H357" i="53"/>
  <c r="O357" i="53"/>
  <c r="O367" i="53"/>
  <c r="H331" i="53"/>
  <c r="O340" i="53"/>
  <c r="H320" i="53"/>
  <c r="H345" i="53"/>
  <c r="H323" i="53"/>
  <c r="H327" i="53"/>
  <c r="O327" i="53"/>
  <c r="O328" i="53"/>
  <c r="H336" i="53"/>
  <c r="E289" i="53"/>
  <c r="H289" i="53"/>
  <c r="H291" i="53"/>
  <c r="O291" i="53"/>
  <c r="E293" i="53"/>
  <c r="H293" i="53"/>
  <c r="O299" i="53"/>
  <c r="H308" i="53"/>
  <c r="O310" i="53"/>
  <c r="H301" i="53"/>
  <c r="O301" i="53"/>
  <c r="O304" i="53"/>
  <c r="I346" i="53"/>
  <c r="I344" i="53"/>
  <c r="I316" i="53"/>
  <c r="I314" i="53"/>
  <c r="CR290" i="53"/>
  <c r="M345" i="53"/>
  <c r="M343" i="53"/>
  <c r="Q345" i="53"/>
  <c r="Q343" i="53"/>
  <c r="S345" i="53"/>
  <c r="S343" i="53"/>
  <c r="U345" i="53"/>
  <c r="U343" i="53"/>
  <c r="W345" i="53"/>
  <c r="W343" i="53"/>
  <c r="Y345" i="53"/>
  <c r="Y343" i="53"/>
  <c r="AA345" i="53"/>
  <c r="AA343" i="53"/>
  <c r="AC345" i="53"/>
  <c r="AC343" i="53"/>
  <c r="AE345" i="53"/>
  <c r="AE343" i="53"/>
  <c r="AG345" i="53"/>
  <c r="AG343" i="53"/>
  <c r="AI345" i="53"/>
  <c r="AI343" i="53"/>
  <c r="AK345" i="53"/>
  <c r="AK343" i="53"/>
  <c r="AM345" i="53"/>
  <c r="AM343" i="53"/>
  <c r="AO345" i="53"/>
  <c r="AO343" i="53"/>
  <c r="AQ345" i="53"/>
  <c r="AQ343" i="53"/>
  <c r="AS345" i="53"/>
  <c r="AS343" i="53"/>
  <c r="AU345" i="53"/>
  <c r="AU343" i="53"/>
  <c r="AW345" i="53"/>
  <c r="AW343" i="53"/>
  <c r="AY345" i="53"/>
  <c r="AY343" i="53"/>
  <c r="BA345" i="53"/>
  <c r="BA343" i="53"/>
  <c r="BC345" i="53"/>
  <c r="BC343" i="53"/>
  <c r="BE345" i="53"/>
  <c r="BE343" i="53"/>
  <c r="BG345" i="53"/>
  <c r="BG343" i="53"/>
  <c r="BI345" i="53"/>
  <c r="BI343" i="53"/>
  <c r="K346" i="53"/>
  <c r="K344" i="53"/>
  <c r="M346" i="53"/>
  <c r="M344" i="53"/>
  <c r="Q346" i="53"/>
  <c r="Q344" i="53"/>
  <c r="S346" i="53"/>
  <c r="S344" i="53"/>
  <c r="U346" i="53"/>
  <c r="U344" i="53"/>
  <c r="W346" i="53"/>
  <c r="W344" i="53"/>
  <c r="Y346" i="53"/>
  <c r="Y344" i="53"/>
  <c r="AA346" i="53"/>
  <c r="AA344" i="53"/>
  <c r="AC346" i="53"/>
  <c r="AC344" i="53"/>
  <c r="AE346" i="53"/>
  <c r="AE344" i="53"/>
  <c r="AG346" i="53"/>
  <c r="AG344" i="53"/>
  <c r="AI346" i="53"/>
  <c r="AI344" i="53"/>
  <c r="AK346" i="53"/>
  <c r="AK344" i="53"/>
  <c r="AM346" i="53"/>
  <c r="AM344" i="53"/>
  <c r="AO346" i="53"/>
  <c r="AO344" i="53"/>
  <c r="AQ346" i="53"/>
  <c r="AQ344" i="53"/>
  <c r="AS346" i="53"/>
  <c r="AS344" i="53"/>
  <c r="AU346" i="53"/>
  <c r="AU344" i="53"/>
  <c r="AW346" i="53"/>
  <c r="AW344" i="53"/>
  <c r="AY346" i="53"/>
  <c r="AY344" i="53"/>
  <c r="BA346" i="53"/>
  <c r="BA344" i="53"/>
  <c r="BC346" i="53"/>
  <c r="BC344" i="53"/>
  <c r="BE346" i="53"/>
  <c r="BE344" i="53"/>
  <c r="BG346" i="53"/>
  <c r="BG344" i="53"/>
  <c r="BI346" i="53"/>
  <c r="BI344" i="53"/>
  <c r="K313" i="53"/>
  <c r="M313" i="53"/>
  <c r="Q313" i="53"/>
  <c r="S313" i="53"/>
  <c r="U313" i="53"/>
  <c r="W313" i="53"/>
  <c r="Y313" i="53"/>
  <c r="AA313" i="53"/>
  <c r="AC313" i="53"/>
  <c r="AE313" i="53"/>
  <c r="AG313" i="53"/>
  <c r="AI313" i="53"/>
  <c r="AK313" i="53"/>
  <c r="AM313" i="53"/>
  <c r="AO313" i="53"/>
  <c r="AQ313" i="53"/>
  <c r="AS313" i="53"/>
  <c r="AU313" i="53"/>
  <c r="AW313" i="53"/>
  <c r="AY313" i="53"/>
  <c r="BA313" i="53"/>
  <c r="BC313" i="53"/>
  <c r="BE313" i="53"/>
  <c r="BG313" i="53"/>
  <c r="BI313" i="53"/>
  <c r="F314" i="53"/>
  <c r="H314" i="53"/>
  <c r="J314" i="53"/>
  <c r="L314" i="53"/>
  <c r="N314" i="53"/>
  <c r="P314" i="53"/>
  <c r="R314" i="53"/>
  <c r="T314" i="53"/>
  <c r="V314" i="53"/>
  <c r="X314" i="53"/>
  <c r="Z314" i="53"/>
  <c r="AB314" i="53"/>
  <c r="AD314" i="53"/>
  <c r="AF314" i="53"/>
  <c r="AH314" i="53"/>
  <c r="AJ314" i="53"/>
  <c r="AL314" i="53"/>
  <c r="AN314" i="53"/>
  <c r="AP314" i="53"/>
  <c r="AR314" i="53"/>
  <c r="AT314" i="53"/>
  <c r="AV314" i="53"/>
  <c r="AX314" i="53"/>
  <c r="AZ314" i="53"/>
  <c r="BB314" i="53"/>
  <c r="BD314" i="53"/>
  <c r="BF314" i="53"/>
  <c r="BH314" i="53"/>
  <c r="F315" i="53"/>
  <c r="H315" i="53"/>
  <c r="J315" i="53"/>
  <c r="L315" i="53"/>
  <c r="N315" i="53"/>
  <c r="P315" i="53"/>
  <c r="R315" i="53"/>
  <c r="T315" i="53"/>
  <c r="V315" i="53"/>
  <c r="X315" i="53"/>
  <c r="Z315" i="53"/>
  <c r="AB315" i="53"/>
  <c r="AD315" i="53"/>
  <c r="AF315" i="53"/>
  <c r="AH315" i="53"/>
  <c r="AJ315" i="53"/>
  <c r="AL315" i="53"/>
  <c r="AN315" i="53"/>
  <c r="AP315" i="53"/>
  <c r="AR315" i="53"/>
  <c r="AT315" i="53"/>
  <c r="AV315" i="53"/>
  <c r="AX315" i="53"/>
  <c r="AZ315" i="53"/>
  <c r="BB315" i="53"/>
  <c r="BD315" i="53"/>
  <c r="BF315" i="53"/>
  <c r="BH315" i="53"/>
  <c r="J316" i="53"/>
  <c r="E319" i="53"/>
  <c r="G319" i="53"/>
  <c r="I319" i="53"/>
  <c r="O319" i="53"/>
  <c r="E323" i="53"/>
  <c r="G323" i="53"/>
  <c r="O323" i="53"/>
  <c r="E325" i="53"/>
  <c r="G325" i="53"/>
  <c r="E327" i="53"/>
  <c r="G327" i="53"/>
  <c r="E329" i="53"/>
  <c r="G329" i="53"/>
  <c r="G331" i="53"/>
  <c r="G335" i="53"/>
  <c r="K343" i="53"/>
  <c r="N343" i="53"/>
  <c r="R343" i="53"/>
  <c r="V343" i="53"/>
  <c r="Z343" i="53"/>
  <c r="AB343" i="53"/>
  <c r="AB345" i="53"/>
  <c r="AD343" i="53"/>
  <c r="AD345" i="53"/>
  <c r="AF343" i="53"/>
  <c r="AF345" i="53"/>
  <c r="AH343" i="53"/>
  <c r="AH345" i="53"/>
  <c r="AJ343" i="53"/>
  <c r="AJ345" i="53"/>
  <c r="AL343" i="53"/>
  <c r="AL345" i="53"/>
  <c r="AN343" i="53"/>
  <c r="AN345" i="53"/>
  <c r="AP343" i="53"/>
  <c r="AP345" i="53"/>
  <c r="AR343" i="53"/>
  <c r="AR345" i="53"/>
  <c r="AT343" i="53"/>
  <c r="AT345" i="53"/>
  <c r="AV343" i="53"/>
  <c r="AV345" i="53"/>
  <c r="AX343" i="53"/>
  <c r="AX345" i="53"/>
  <c r="AZ343" i="53"/>
  <c r="AZ345" i="53"/>
  <c r="BB343" i="53"/>
  <c r="BB345" i="53"/>
  <c r="BD343" i="53"/>
  <c r="BD345" i="53"/>
  <c r="BF343" i="53"/>
  <c r="BF345" i="53"/>
  <c r="BH343" i="53"/>
  <c r="BH345" i="53"/>
  <c r="H346" i="53"/>
  <c r="H344" i="53"/>
  <c r="J346" i="53"/>
  <c r="J344" i="53"/>
  <c r="L346" i="53"/>
  <c r="L344" i="53"/>
  <c r="N346" i="53"/>
  <c r="N344" i="53"/>
  <c r="P346" i="53"/>
  <c r="P344" i="53"/>
  <c r="R346" i="53"/>
  <c r="R344" i="53"/>
  <c r="T346" i="53"/>
  <c r="T344" i="53"/>
  <c r="V346" i="53"/>
  <c r="V344" i="53"/>
  <c r="X346" i="53"/>
  <c r="X344" i="53"/>
  <c r="Z346" i="53"/>
  <c r="Z344" i="53"/>
  <c r="AB346" i="53"/>
  <c r="AB344" i="53"/>
  <c r="AD346" i="53"/>
  <c r="AD344" i="53"/>
  <c r="AF346" i="53"/>
  <c r="AF344" i="53"/>
  <c r="AH346" i="53"/>
  <c r="AH344" i="53"/>
  <c r="AJ346" i="53"/>
  <c r="AJ344" i="53"/>
  <c r="AL346" i="53"/>
  <c r="AL344" i="53"/>
  <c r="AN346" i="53"/>
  <c r="AN344" i="53"/>
  <c r="AP346" i="53"/>
  <c r="AP344" i="53"/>
  <c r="AR346" i="53"/>
  <c r="AR344" i="53"/>
  <c r="AT346" i="53"/>
  <c r="AT344" i="53"/>
  <c r="AV346" i="53"/>
  <c r="AV344" i="53"/>
  <c r="AX346" i="53"/>
  <c r="AX344" i="53"/>
  <c r="AZ346" i="53"/>
  <c r="AZ344" i="53"/>
  <c r="BB346" i="53"/>
  <c r="BB344" i="53"/>
  <c r="BD346" i="53"/>
  <c r="BD344" i="53"/>
  <c r="BF346" i="53"/>
  <c r="BF344" i="53"/>
  <c r="BH346" i="53"/>
  <c r="BH344" i="53"/>
  <c r="G289" i="53"/>
  <c r="I289" i="53"/>
  <c r="O289" i="53"/>
  <c r="G293" i="53"/>
  <c r="O293" i="53"/>
  <c r="E294" i="53"/>
  <c r="CS290" i="53"/>
  <c r="G294" i="53"/>
  <c r="CU290" i="53"/>
  <c r="G296" i="53"/>
  <c r="G300" i="53"/>
  <c r="G302" i="53"/>
  <c r="G304" i="53"/>
  <c r="G307" i="53"/>
  <c r="G309" i="53"/>
  <c r="E314" i="53"/>
  <c r="K314" i="53"/>
  <c r="M314" i="53"/>
  <c r="Q314" i="53"/>
  <c r="S314" i="53"/>
  <c r="U314" i="53"/>
  <c r="W314" i="53"/>
  <c r="Y314" i="53"/>
  <c r="AA314" i="53"/>
  <c r="AC314" i="53"/>
  <c r="AE314" i="53"/>
  <c r="AG314" i="53"/>
  <c r="AI314" i="53"/>
  <c r="AK314" i="53"/>
  <c r="AM314" i="53"/>
  <c r="AO314" i="53"/>
  <c r="AQ314" i="53"/>
  <c r="AS314" i="53"/>
  <c r="AU314" i="53"/>
  <c r="AW314" i="53"/>
  <c r="AY314" i="53"/>
  <c r="BA314" i="53"/>
  <c r="BC314" i="53"/>
  <c r="BE314" i="53"/>
  <c r="BG314" i="53"/>
  <c r="BI314" i="53"/>
  <c r="G322" i="53"/>
  <c r="G330" i="53"/>
  <c r="G332" i="53"/>
  <c r="F337" i="53"/>
  <c r="F346" i="53"/>
  <c r="G339" i="53"/>
  <c r="F343" i="53"/>
  <c r="H343" i="53"/>
  <c r="J343" i="53"/>
  <c r="L343" i="53"/>
  <c r="P343" i="53"/>
  <c r="T343" i="53"/>
  <c r="X343" i="53"/>
  <c r="G349" i="53"/>
  <c r="I349" i="53"/>
  <c r="O349" i="53"/>
  <c r="G353" i="53"/>
  <c r="I353" i="53"/>
  <c r="O353" i="53"/>
  <c r="G365" i="53"/>
  <c r="F373" i="53"/>
  <c r="J373" i="53"/>
  <c r="L373" i="53"/>
  <c r="N373" i="53"/>
  <c r="P373" i="53"/>
  <c r="R373" i="53"/>
  <c r="T373" i="53"/>
  <c r="V373" i="53"/>
  <c r="X373" i="53"/>
  <c r="Z373" i="53"/>
  <c r="AB373" i="53"/>
  <c r="AD373" i="53"/>
  <c r="AF373" i="53"/>
  <c r="AH373" i="53"/>
  <c r="AJ373" i="53"/>
  <c r="AL373" i="53"/>
  <c r="AN373" i="53"/>
  <c r="AP373" i="53"/>
  <c r="AR373" i="53"/>
  <c r="AT373" i="53"/>
  <c r="AV373" i="53"/>
  <c r="AX373" i="53"/>
  <c r="AZ373" i="53"/>
  <c r="BB373" i="53"/>
  <c r="BD373" i="53"/>
  <c r="BF373" i="53"/>
  <c r="BH373" i="53"/>
  <c r="K374" i="53"/>
  <c r="M374" i="53"/>
  <c r="Q374" i="53"/>
  <c r="S374" i="53"/>
  <c r="U374" i="53"/>
  <c r="W374" i="53"/>
  <c r="Y374" i="53"/>
  <c r="AA374" i="53"/>
  <c r="AC374" i="53"/>
  <c r="AE374" i="53"/>
  <c r="AG374" i="53"/>
  <c r="AI374" i="53"/>
  <c r="AK374" i="53"/>
  <c r="AM374" i="53"/>
  <c r="AO374" i="53"/>
  <c r="AQ374" i="53"/>
  <c r="AS374" i="53"/>
  <c r="AU374" i="53"/>
  <c r="AW374" i="53"/>
  <c r="AY374" i="53"/>
  <c r="BA374" i="53"/>
  <c r="BC374" i="53"/>
  <c r="BE374" i="53"/>
  <c r="BG374" i="53"/>
  <c r="BI374" i="53"/>
  <c r="K375" i="53"/>
  <c r="M375" i="53"/>
  <c r="Q375" i="53"/>
  <c r="S375" i="53"/>
  <c r="U375" i="53"/>
  <c r="W375" i="53"/>
  <c r="Y375" i="53"/>
  <c r="AA375" i="53"/>
  <c r="AC375" i="53"/>
  <c r="AE375" i="53"/>
  <c r="AG375" i="53"/>
  <c r="AI375" i="53"/>
  <c r="AK375" i="53"/>
  <c r="AM375" i="53"/>
  <c r="AO375" i="53"/>
  <c r="AQ375" i="53"/>
  <c r="AS375" i="53"/>
  <c r="AU375" i="53"/>
  <c r="AW375" i="53"/>
  <c r="AY375" i="53"/>
  <c r="BA375" i="53"/>
  <c r="BC375" i="53"/>
  <c r="BE375" i="53"/>
  <c r="BG375" i="53"/>
  <c r="BI375" i="53"/>
  <c r="G354" i="53"/>
  <c r="G356" i="53"/>
  <c r="G358" i="53"/>
  <c r="G360" i="53"/>
  <c r="G362" i="53"/>
  <c r="G366" i="53"/>
  <c r="E368" i="53"/>
  <c r="G368" i="53"/>
  <c r="E370" i="53"/>
  <c r="G370" i="53"/>
  <c r="H374" i="53"/>
  <c r="J374" i="53"/>
  <c r="L374" i="53"/>
  <c r="N374" i="53"/>
  <c r="P374" i="53"/>
  <c r="R374" i="53"/>
  <c r="T374" i="53"/>
  <c r="V374" i="53"/>
  <c r="X374" i="53"/>
  <c r="Z374" i="53"/>
  <c r="AB374" i="53"/>
  <c r="AD374" i="53"/>
  <c r="AF374" i="53"/>
  <c r="AH374" i="53"/>
  <c r="AJ374" i="53"/>
  <c r="AL374" i="53"/>
  <c r="AN374" i="53"/>
  <c r="AP374" i="53"/>
  <c r="AR374" i="53"/>
  <c r="AT374" i="53"/>
  <c r="AV374" i="53"/>
  <c r="AX374" i="53"/>
  <c r="AZ374" i="53"/>
  <c r="BB374" i="53"/>
  <c r="BD374" i="53"/>
  <c r="BF374" i="53"/>
  <c r="BH374" i="53"/>
  <c r="D34" i="50"/>
  <c r="D35" i="50"/>
  <c r="D64" i="50"/>
  <c r="D65" i="50"/>
  <c r="D94" i="50"/>
  <c r="D95" i="50"/>
  <c r="D156" i="50"/>
  <c r="D157" i="50"/>
  <c r="D218" i="50"/>
  <c r="D219" i="50"/>
  <c r="D248" i="50"/>
  <c r="D249" i="50"/>
  <c r="D278" i="50"/>
  <c r="D279" i="50"/>
  <c r="I311" i="50"/>
  <c r="I309" i="50"/>
  <c r="CR285" i="50"/>
  <c r="I341" i="50"/>
  <c r="I339" i="50"/>
  <c r="D126" i="50"/>
  <c r="D127" i="50"/>
  <c r="D186" i="50"/>
  <c r="D187" i="50"/>
  <c r="U340" i="50"/>
  <c r="U338" i="50"/>
  <c r="W340" i="50"/>
  <c r="W338" i="50"/>
  <c r="Y340" i="50"/>
  <c r="Y338" i="50"/>
  <c r="AA340" i="50"/>
  <c r="AA338" i="50"/>
  <c r="AE340" i="50"/>
  <c r="AE338" i="50"/>
  <c r="AG340" i="50"/>
  <c r="AG338" i="50"/>
  <c r="AI340" i="50"/>
  <c r="AI338" i="50"/>
  <c r="AK340" i="50"/>
  <c r="AK338" i="50"/>
  <c r="AM340" i="50"/>
  <c r="AM338" i="50"/>
  <c r="AO340" i="50"/>
  <c r="AO338" i="50"/>
  <c r="AQ340" i="50"/>
  <c r="AQ338" i="50"/>
  <c r="AS340" i="50"/>
  <c r="AS338" i="50"/>
  <c r="AU340" i="50"/>
  <c r="AU338" i="50"/>
  <c r="AW340" i="50"/>
  <c r="AW338" i="50"/>
  <c r="AY340" i="50"/>
  <c r="AY338" i="50"/>
  <c r="BA340" i="50"/>
  <c r="BA338" i="50"/>
  <c r="BC340" i="50"/>
  <c r="BC338" i="50"/>
  <c r="BG340" i="50"/>
  <c r="BG338" i="50"/>
  <c r="BI340" i="50"/>
  <c r="BI338" i="50"/>
  <c r="M341" i="50"/>
  <c r="M339" i="50"/>
  <c r="Q341" i="50"/>
  <c r="Q339" i="50"/>
  <c r="S341" i="50"/>
  <c r="S426" i="50"/>
  <c r="S339" i="50"/>
  <c r="S424" i="50"/>
  <c r="U341" i="50"/>
  <c r="U339" i="50"/>
  <c r="W341" i="50"/>
  <c r="W339" i="50"/>
  <c r="Y341" i="50"/>
  <c r="Y339" i="50"/>
  <c r="AA341" i="50"/>
  <c r="AA339" i="50"/>
  <c r="AE341" i="50"/>
  <c r="AE339" i="50"/>
  <c r="AG341" i="50"/>
  <c r="AG339" i="50"/>
  <c r="AI341" i="50"/>
  <c r="AI339" i="50"/>
  <c r="AK341" i="50"/>
  <c r="AK339" i="50"/>
  <c r="AM341" i="50"/>
  <c r="AM339" i="50"/>
  <c r="AO341" i="50"/>
  <c r="AO339" i="50"/>
  <c r="AQ341" i="50"/>
  <c r="AQ339" i="50"/>
  <c r="AS341" i="50"/>
  <c r="AS339" i="50"/>
  <c r="AU341" i="50"/>
  <c r="AU339" i="50"/>
  <c r="AW341" i="50"/>
  <c r="AW339" i="50"/>
  <c r="AY341" i="50"/>
  <c r="AY339" i="50"/>
  <c r="BA341" i="50"/>
  <c r="BA339" i="50"/>
  <c r="BC341" i="50"/>
  <c r="BC339" i="50"/>
  <c r="BG341" i="50"/>
  <c r="BG339" i="50"/>
  <c r="BI341" i="50"/>
  <c r="BI339" i="50"/>
  <c r="M308" i="50"/>
  <c r="Q308" i="50"/>
  <c r="S308" i="50"/>
  <c r="R423" i="50"/>
  <c r="U308" i="50"/>
  <c r="W308" i="50"/>
  <c r="Y308" i="50"/>
  <c r="AA308" i="50"/>
  <c r="AE308" i="50"/>
  <c r="AG308" i="50"/>
  <c r="AI308" i="50"/>
  <c r="AK308" i="50"/>
  <c r="AM308" i="50"/>
  <c r="AO308" i="50"/>
  <c r="AQ308" i="50"/>
  <c r="AS308" i="50"/>
  <c r="AU308" i="50"/>
  <c r="AW308" i="50"/>
  <c r="AY308" i="50"/>
  <c r="BA308" i="50"/>
  <c r="BC308" i="50"/>
  <c r="BG308" i="50"/>
  <c r="BI308" i="50"/>
  <c r="F309" i="50"/>
  <c r="H309" i="50"/>
  <c r="J309" i="50"/>
  <c r="N309" i="50"/>
  <c r="V309" i="50"/>
  <c r="X309" i="50"/>
  <c r="Z309" i="50"/>
  <c r="AB309" i="50"/>
  <c r="AD309" i="50"/>
  <c r="AF309" i="50"/>
  <c r="AH309" i="50"/>
  <c r="AJ309" i="50"/>
  <c r="AL309" i="50"/>
  <c r="AN309" i="50"/>
  <c r="AP309" i="50"/>
  <c r="AR309" i="50"/>
  <c r="AT309" i="50"/>
  <c r="AV309" i="50"/>
  <c r="AX309" i="50"/>
  <c r="AZ309" i="50"/>
  <c r="BB309" i="50"/>
  <c r="BD309" i="50"/>
  <c r="BF309" i="50"/>
  <c r="BH309" i="50"/>
  <c r="F310" i="50"/>
  <c r="H310" i="50"/>
  <c r="J310" i="50"/>
  <c r="N310" i="50"/>
  <c r="V310" i="50"/>
  <c r="X310" i="50"/>
  <c r="Z310" i="50"/>
  <c r="AB310" i="50"/>
  <c r="AD310" i="50"/>
  <c r="AF310" i="50"/>
  <c r="AH310" i="50"/>
  <c r="AJ310" i="50"/>
  <c r="AL310" i="50"/>
  <c r="AN310" i="50"/>
  <c r="AP310" i="50"/>
  <c r="AR310" i="50"/>
  <c r="AT310" i="50"/>
  <c r="AV310" i="50"/>
  <c r="AX310" i="50"/>
  <c r="AZ310" i="50"/>
  <c r="BB310" i="50"/>
  <c r="BD310" i="50"/>
  <c r="BF310" i="50"/>
  <c r="BH310" i="50"/>
  <c r="J311" i="50"/>
  <c r="E314" i="50"/>
  <c r="G314" i="50"/>
  <c r="I314" i="50"/>
  <c r="G316" i="50"/>
  <c r="G318" i="50"/>
  <c r="G322" i="50"/>
  <c r="G324" i="50"/>
  <c r="E333" i="50"/>
  <c r="G333" i="50"/>
  <c r="M338" i="50"/>
  <c r="Q338" i="50"/>
  <c r="S338" i="50"/>
  <c r="S423" i="50"/>
  <c r="V338" i="50"/>
  <c r="Z338" i="50"/>
  <c r="AD338" i="50"/>
  <c r="AH338" i="50"/>
  <c r="AL338" i="50"/>
  <c r="AP338" i="50"/>
  <c r="AT338" i="50"/>
  <c r="AT340" i="50"/>
  <c r="AV338" i="50"/>
  <c r="AV340" i="50"/>
  <c r="AX338" i="50"/>
  <c r="AX340" i="50"/>
  <c r="AZ338" i="50"/>
  <c r="AZ340" i="50"/>
  <c r="BB338" i="50"/>
  <c r="BB340" i="50"/>
  <c r="BD338" i="50"/>
  <c r="BD340" i="50"/>
  <c r="BF338" i="50"/>
  <c r="BF340" i="50"/>
  <c r="BH338" i="50"/>
  <c r="BH340" i="50"/>
  <c r="F341" i="50"/>
  <c r="F339" i="50"/>
  <c r="H341" i="50"/>
  <c r="H339" i="50"/>
  <c r="J341" i="50"/>
  <c r="J339" i="50"/>
  <c r="N341" i="50"/>
  <c r="N339" i="50"/>
  <c r="V341" i="50"/>
  <c r="V339" i="50"/>
  <c r="X341" i="50"/>
  <c r="X339" i="50"/>
  <c r="Z341" i="50"/>
  <c r="Z339" i="50"/>
  <c r="AB341" i="50"/>
  <c r="AB339" i="50"/>
  <c r="AD341" i="50"/>
  <c r="AD339" i="50"/>
  <c r="AF341" i="50"/>
  <c r="AF339" i="50"/>
  <c r="AH341" i="50"/>
  <c r="AH339" i="50"/>
  <c r="AJ341" i="50"/>
  <c r="AJ339" i="50"/>
  <c r="AL341" i="50"/>
  <c r="AL339" i="50"/>
  <c r="AN341" i="50"/>
  <c r="AN339" i="50"/>
  <c r="AP341" i="50"/>
  <c r="AP339" i="50"/>
  <c r="AR341" i="50"/>
  <c r="AR339" i="50"/>
  <c r="AT341" i="50"/>
  <c r="AT339" i="50"/>
  <c r="AV341" i="50"/>
  <c r="AV339" i="50"/>
  <c r="AX341" i="50"/>
  <c r="AX339" i="50"/>
  <c r="AZ341" i="50"/>
  <c r="AZ339" i="50"/>
  <c r="BB341" i="50"/>
  <c r="BB339" i="50"/>
  <c r="BD341" i="50"/>
  <c r="BD339" i="50"/>
  <c r="BF341" i="50"/>
  <c r="BF339" i="50"/>
  <c r="BH341" i="50"/>
  <c r="BH339" i="50"/>
  <c r="E284" i="50"/>
  <c r="G284" i="50"/>
  <c r="I284" i="50"/>
  <c r="E286" i="50"/>
  <c r="G286" i="50"/>
  <c r="E288" i="50"/>
  <c r="G288" i="50"/>
  <c r="G289" i="50"/>
  <c r="CU285" i="50"/>
  <c r="G290" i="50"/>
  <c r="CZ285" i="50"/>
  <c r="G292" i="50"/>
  <c r="G293" i="50"/>
  <c r="G296" i="50"/>
  <c r="G297" i="50"/>
  <c r="E299" i="50"/>
  <c r="G299" i="50"/>
  <c r="G300" i="50"/>
  <c r="G301" i="50"/>
  <c r="M309" i="50"/>
  <c r="Q309" i="50"/>
  <c r="S309" i="50"/>
  <c r="R424" i="50"/>
  <c r="U309" i="50"/>
  <c r="W309" i="50"/>
  <c r="Y309" i="50"/>
  <c r="AA309" i="50"/>
  <c r="AE309" i="50"/>
  <c r="AG309" i="50"/>
  <c r="AI309" i="50"/>
  <c r="AK309" i="50"/>
  <c r="AM309" i="50"/>
  <c r="AO309" i="50"/>
  <c r="AQ309" i="50"/>
  <c r="AS309" i="50"/>
  <c r="AU309" i="50"/>
  <c r="AW309" i="50"/>
  <c r="AY309" i="50"/>
  <c r="BA309" i="50"/>
  <c r="BC309" i="50"/>
  <c r="BG309" i="50"/>
  <c r="BI309" i="50"/>
  <c r="G327" i="50"/>
  <c r="G331" i="50"/>
  <c r="E336" i="50"/>
  <c r="G336" i="50"/>
  <c r="F338" i="50"/>
  <c r="H338" i="50"/>
  <c r="J338" i="50"/>
  <c r="N338" i="50"/>
  <c r="X338" i="50"/>
  <c r="AB338" i="50"/>
  <c r="AF338" i="50"/>
  <c r="AJ338" i="50"/>
  <c r="AN338" i="50"/>
  <c r="AR338" i="50"/>
  <c r="I344" i="50"/>
  <c r="G346" i="50"/>
  <c r="G348" i="50"/>
  <c r="I348" i="50"/>
  <c r="E350" i="50"/>
  <c r="G350" i="50"/>
  <c r="E352" i="50"/>
  <c r="G352" i="50"/>
  <c r="E354" i="50"/>
  <c r="G354" i="50"/>
  <c r="F368" i="50"/>
  <c r="H368" i="50"/>
  <c r="J368" i="50"/>
  <c r="N368" i="50"/>
  <c r="AD368" i="50"/>
  <c r="AF368" i="50"/>
  <c r="AH368" i="50"/>
  <c r="AJ368" i="50"/>
  <c r="AL368" i="50"/>
  <c r="AN368" i="50"/>
  <c r="AP368" i="50"/>
  <c r="AR368" i="50"/>
  <c r="AT368" i="50"/>
  <c r="AV368" i="50"/>
  <c r="AX368" i="50"/>
  <c r="AZ368" i="50"/>
  <c r="BB368" i="50"/>
  <c r="BD368" i="50"/>
  <c r="BF368" i="50"/>
  <c r="BH368" i="50"/>
  <c r="M369" i="50"/>
  <c r="AE369" i="50"/>
  <c r="AG369" i="50"/>
  <c r="AI369" i="50"/>
  <c r="AK369" i="50"/>
  <c r="AM369" i="50"/>
  <c r="AO369" i="50"/>
  <c r="AQ369" i="50"/>
  <c r="AS369" i="50"/>
  <c r="AU369" i="50"/>
  <c r="AW369" i="50"/>
  <c r="AY369" i="50"/>
  <c r="BA369" i="50"/>
  <c r="BC369" i="50"/>
  <c r="BG369" i="50"/>
  <c r="BI369" i="50"/>
  <c r="E370" i="50"/>
  <c r="G370" i="50"/>
  <c r="M370" i="50"/>
  <c r="AE370" i="50"/>
  <c r="AG370" i="50"/>
  <c r="AI370" i="50"/>
  <c r="AK370" i="50"/>
  <c r="AM370" i="50"/>
  <c r="AO370" i="50"/>
  <c r="AQ370" i="50"/>
  <c r="AS370" i="50"/>
  <c r="AU370" i="50"/>
  <c r="AW370" i="50"/>
  <c r="AY370" i="50"/>
  <c r="BA370" i="50"/>
  <c r="BC370" i="50"/>
  <c r="BG370" i="50"/>
  <c r="BI370" i="50"/>
  <c r="E361" i="50"/>
  <c r="G361" i="50"/>
  <c r="E363" i="50"/>
  <c r="G363" i="50"/>
  <c r="E365" i="50"/>
  <c r="G365" i="50"/>
  <c r="F369" i="50"/>
  <c r="H369" i="50"/>
  <c r="J369" i="50"/>
  <c r="N369" i="50"/>
  <c r="AD369" i="50"/>
  <c r="AF369" i="50"/>
  <c r="AH369" i="50"/>
  <c r="AJ369" i="50"/>
  <c r="AL369" i="50"/>
  <c r="AN369" i="50"/>
  <c r="AP369" i="50"/>
  <c r="AR369" i="50"/>
  <c r="AT369" i="50"/>
  <c r="AV369" i="50"/>
  <c r="AX369" i="50"/>
  <c r="AZ369" i="50"/>
  <c r="BB369" i="50"/>
  <c r="BD369" i="50"/>
  <c r="BF369" i="50"/>
  <c r="BH369" i="50"/>
  <c r="AI31" i="1"/>
  <c r="G371" i="69"/>
  <c r="BE184" i="69"/>
  <c r="E370" i="69"/>
  <c r="E186" i="69"/>
  <c r="E338" i="69"/>
  <c r="G308" i="69"/>
  <c r="G311" i="69"/>
  <c r="E310" i="69"/>
  <c r="E371" i="69"/>
  <c r="E187" i="69"/>
  <c r="AE184" i="69"/>
  <c r="G338" i="69"/>
  <c r="E154" i="69"/>
  <c r="E311" i="69"/>
  <c r="E127" i="69"/>
  <c r="O310" i="69"/>
  <c r="G310" i="69"/>
  <c r="H371" i="50"/>
  <c r="H308" i="50"/>
  <c r="F311" i="50"/>
  <c r="CO285" i="50"/>
  <c r="E369" i="50"/>
  <c r="E341" i="50"/>
  <c r="E339" i="50"/>
  <c r="G368" i="50"/>
  <c r="H311" i="50"/>
  <c r="CQ285" i="50"/>
  <c r="E371" i="50"/>
  <c r="E368" i="50"/>
  <c r="H375" i="53"/>
  <c r="E375" i="53"/>
  <c r="F374" i="53"/>
  <c r="H373" i="53"/>
  <c r="F376" i="53"/>
  <c r="F313" i="53"/>
  <c r="E374" i="53"/>
  <c r="E376" i="53"/>
  <c r="H376" i="53"/>
  <c r="F344" i="53"/>
  <c r="E316" i="53"/>
  <c r="CN290" i="53"/>
  <c r="E313" i="53"/>
  <c r="E315" i="53"/>
  <c r="H316" i="53"/>
  <c r="CQ290" i="53"/>
  <c r="H313" i="53"/>
  <c r="O376" i="53"/>
  <c r="O374" i="53"/>
  <c r="G376" i="53"/>
  <c r="G374" i="53"/>
  <c r="I373" i="53"/>
  <c r="I375" i="53"/>
  <c r="O316" i="53"/>
  <c r="O314" i="53"/>
  <c r="O315" i="53"/>
  <c r="O313" i="53"/>
  <c r="G315" i="53"/>
  <c r="G313" i="53"/>
  <c r="O346" i="53"/>
  <c r="O344" i="53"/>
  <c r="E346" i="53"/>
  <c r="E344" i="53"/>
  <c r="I345" i="53"/>
  <c r="I343" i="53"/>
  <c r="E345" i="53"/>
  <c r="E343" i="53"/>
  <c r="I376" i="53"/>
  <c r="I374" i="53"/>
  <c r="O373" i="53"/>
  <c r="O375" i="53"/>
  <c r="G373" i="53"/>
  <c r="G375" i="53"/>
  <c r="G316" i="53"/>
  <c r="G314" i="53"/>
  <c r="CP290" i="53"/>
  <c r="I315" i="53"/>
  <c r="I313" i="53"/>
  <c r="G346" i="53"/>
  <c r="G344" i="53"/>
  <c r="O345" i="53"/>
  <c r="O343" i="53"/>
  <c r="G345" i="53"/>
  <c r="G343" i="53"/>
  <c r="G371" i="50"/>
  <c r="G369" i="50"/>
  <c r="G311" i="50"/>
  <c r="G309" i="50"/>
  <c r="CP285" i="50"/>
  <c r="G310" i="50"/>
  <c r="G308" i="50"/>
  <c r="I340" i="50"/>
  <c r="I338" i="50"/>
  <c r="E340" i="50"/>
  <c r="E338" i="50"/>
  <c r="I371" i="50"/>
  <c r="I369" i="50"/>
  <c r="I368" i="50"/>
  <c r="I370" i="50"/>
  <c r="E311" i="50"/>
  <c r="E309" i="50"/>
  <c r="CN285" i="50"/>
  <c r="I310" i="50"/>
  <c r="I308" i="50"/>
  <c r="E310" i="50"/>
  <c r="E308" i="50"/>
  <c r="G341" i="50"/>
  <c r="G339" i="50"/>
  <c r="G340" i="50"/>
  <c r="G338" i="50"/>
  <c r="F68" i="16"/>
  <c r="G68" i="16"/>
  <c r="H68" i="16"/>
  <c r="I68" i="16"/>
  <c r="F69" i="16"/>
  <c r="G69" i="16"/>
  <c r="H69" i="16"/>
  <c r="I69" i="16"/>
  <c r="F70" i="16"/>
  <c r="G70" i="16"/>
  <c r="H70" i="16"/>
  <c r="I70" i="16"/>
  <c r="F71" i="16"/>
  <c r="G71" i="16"/>
  <c r="H71" i="16"/>
  <c r="I71" i="16"/>
  <c r="F72" i="16"/>
  <c r="G72" i="16"/>
  <c r="H72" i="16"/>
  <c r="I72" i="16"/>
  <c r="F38" i="16"/>
  <c r="G38" i="16"/>
  <c r="H38" i="16"/>
  <c r="I38" i="16"/>
  <c r="F39" i="16"/>
  <c r="G39" i="16"/>
  <c r="H39" i="16"/>
  <c r="I39" i="16"/>
  <c r="F40" i="16"/>
  <c r="G40" i="16"/>
  <c r="H40" i="16"/>
  <c r="I40" i="16"/>
  <c r="F8" i="16"/>
  <c r="G8" i="16"/>
  <c r="H8" i="16"/>
  <c r="I8" i="16"/>
  <c r="F9" i="16"/>
  <c r="G9" i="16"/>
  <c r="H9" i="16"/>
  <c r="I9" i="16"/>
  <c r="F10" i="16"/>
  <c r="G10" i="16"/>
  <c r="H10" i="16"/>
  <c r="I10" i="16"/>
  <c r="F11" i="16"/>
  <c r="G11" i="16"/>
  <c r="H11" i="16"/>
  <c r="I11" i="16"/>
  <c r="F73" i="16"/>
  <c r="G73" i="16"/>
  <c r="H73" i="16"/>
  <c r="I73" i="16"/>
  <c r="F74" i="16"/>
  <c r="G74" i="16"/>
  <c r="H74" i="16"/>
  <c r="I74" i="16"/>
  <c r="F75" i="16"/>
  <c r="G75" i="16"/>
  <c r="H75" i="16"/>
  <c r="I75" i="16"/>
  <c r="F76" i="16"/>
  <c r="G76" i="16"/>
  <c r="H76" i="16"/>
  <c r="I76" i="16"/>
  <c r="F77" i="16"/>
  <c r="G77" i="16"/>
  <c r="H77" i="16"/>
  <c r="I77" i="16"/>
  <c r="F78" i="16"/>
  <c r="G78" i="16"/>
  <c r="H78" i="16"/>
  <c r="I78" i="16"/>
  <c r="F79" i="16"/>
  <c r="G79" i="16"/>
  <c r="H79" i="16"/>
  <c r="I79" i="16"/>
  <c r="F80" i="16"/>
  <c r="G80" i="16"/>
  <c r="H80" i="16"/>
  <c r="I80" i="16"/>
  <c r="F81" i="16"/>
  <c r="G81" i="16"/>
  <c r="H81" i="16"/>
  <c r="I81" i="16"/>
  <c r="F82" i="16"/>
  <c r="G82" i="16"/>
  <c r="H82" i="16"/>
  <c r="I82" i="16"/>
  <c r="F83" i="16"/>
  <c r="G83" i="16"/>
  <c r="H83" i="16"/>
  <c r="I83" i="16"/>
  <c r="F84" i="16"/>
  <c r="G84" i="16"/>
  <c r="H84" i="16"/>
  <c r="I84" i="16"/>
  <c r="F85" i="16"/>
  <c r="G85" i="16"/>
  <c r="H85" i="16"/>
  <c r="I85" i="16"/>
  <c r="F86" i="16"/>
  <c r="G86" i="16"/>
  <c r="H86" i="16"/>
  <c r="I86" i="16"/>
  <c r="F87" i="16"/>
  <c r="G87" i="16"/>
  <c r="H87" i="16"/>
  <c r="I87" i="16"/>
  <c r="F88" i="16"/>
  <c r="G88" i="16"/>
  <c r="H88" i="16"/>
  <c r="I88" i="16"/>
  <c r="F89" i="16"/>
  <c r="G89" i="16"/>
  <c r="H89" i="16"/>
  <c r="I89" i="16"/>
  <c r="F41" i="16"/>
  <c r="G41" i="16"/>
  <c r="H41" i="16"/>
  <c r="I41" i="16"/>
  <c r="F42" i="16"/>
  <c r="G42" i="16"/>
  <c r="H42" i="16"/>
  <c r="I42" i="16"/>
  <c r="F43" i="16"/>
  <c r="G43" i="16"/>
  <c r="H43" i="16"/>
  <c r="I43" i="16"/>
  <c r="F44" i="16"/>
  <c r="G44" i="16"/>
  <c r="H44" i="16"/>
  <c r="I44" i="16"/>
  <c r="F45" i="16"/>
  <c r="G45" i="16"/>
  <c r="H45" i="16"/>
  <c r="I45" i="16"/>
  <c r="F46" i="16"/>
  <c r="G46" i="16"/>
  <c r="H46" i="16"/>
  <c r="I46" i="16"/>
  <c r="F47" i="16"/>
  <c r="G47" i="16"/>
  <c r="H47" i="16"/>
  <c r="I47" i="16"/>
  <c r="F48" i="16"/>
  <c r="G48" i="16"/>
  <c r="H48" i="16"/>
  <c r="I48" i="16"/>
  <c r="F49" i="16"/>
  <c r="G49" i="16"/>
  <c r="H49" i="16"/>
  <c r="I49" i="16"/>
  <c r="F50" i="16"/>
  <c r="G50" i="16"/>
  <c r="H50" i="16"/>
  <c r="I50" i="16"/>
  <c r="F51" i="16"/>
  <c r="G51" i="16"/>
  <c r="H51" i="16"/>
  <c r="I51" i="16"/>
  <c r="F52" i="16"/>
  <c r="G52" i="16"/>
  <c r="H52" i="16"/>
  <c r="I52" i="16"/>
  <c r="F53" i="16"/>
  <c r="G53" i="16"/>
  <c r="H53" i="16"/>
  <c r="I53" i="16"/>
  <c r="F54" i="16"/>
  <c r="G54" i="16"/>
  <c r="H54" i="16"/>
  <c r="I54" i="16"/>
  <c r="F55" i="16"/>
  <c r="G55" i="16"/>
  <c r="H55" i="16"/>
  <c r="I55" i="16"/>
  <c r="F56" i="16"/>
  <c r="G56" i="16"/>
  <c r="H56" i="16"/>
  <c r="I56" i="16"/>
  <c r="F57" i="16"/>
  <c r="G57" i="16"/>
  <c r="H57" i="16"/>
  <c r="I57" i="16"/>
  <c r="F58" i="16"/>
  <c r="G58" i="16"/>
  <c r="H58" i="16"/>
  <c r="I58" i="16"/>
  <c r="F59" i="16"/>
  <c r="G59" i="16"/>
  <c r="H59" i="16"/>
  <c r="I59" i="16"/>
  <c r="F12" i="16"/>
  <c r="G12" i="16"/>
  <c r="H12" i="16"/>
  <c r="I12" i="16"/>
  <c r="F13" i="16"/>
  <c r="G13" i="16"/>
  <c r="H13" i="16"/>
  <c r="I13" i="16"/>
  <c r="F14" i="16"/>
  <c r="G14" i="16"/>
  <c r="H14" i="16"/>
  <c r="I14" i="16"/>
  <c r="F15" i="16"/>
  <c r="G15" i="16"/>
  <c r="H15" i="16"/>
  <c r="I15" i="16"/>
  <c r="F16" i="16"/>
  <c r="G16" i="16"/>
  <c r="H16" i="16"/>
  <c r="I16" i="16"/>
  <c r="F17" i="16"/>
  <c r="G17" i="16"/>
  <c r="H17" i="16"/>
  <c r="I17" i="16"/>
  <c r="F18" i="16"/>
  <c r="G18" i="16"/>
  <c r="H18" i="16"/>
  <c r="I18" i="16"/>
  <c r="F19" i="16"/>
  <c r="G19" i="16"/>
  <c r="H19" i="16"/>
  <c r="I19" i="16"/>
  <c r="F20" i="16"/>
  <c r="G20" i="16"/>
  <c r="H20" i="16"/>
  <c r="I20" i="16"/>
  <c r="F21" i="16"/>
  <c r="G21" i="16"/>
  <c r="H21" i="16"/>
  <c r="I21" i="16"/>
  <c r="F22" i="16"/>
  <c r="G22" i="16"/>
  <c r="H22" i="16"/>
  <c r="I22" i="16"/>
  <c r="F23" i="16"/>
  <c r="G23" i="16"/>
  <c r="H23" i="16"/>
  <c r="I23" i="16"/>
  <c r="F24" i="16"/>
  <c r="G24" i="16"/>
  <c r="H24" i="16"/>
  <c r="I24" i="16"/>
  <c r="F25" i="16"/>
  <c r="G25" i="16"/>
  <c r="H25" i="16"/>
  <c r="I25" i="16"/>
  <c r="F26" i="16"/>
  <c r="G26" i="16"/>
  <c r="H26" i="16"/>
  <c r="I26" i="16"/>
  <c r="F27" i="16"/>
  <c r="G27" i="16"/>
  <c r="H27" i="16"/>
  <c r="I27" i="16"/>
  <c r="F28" i="16"/>
  <c r="G28" i="16"/>
  <c r="H28" i="16"/>
  <c r="I28" i="16"/>
  <c r="F29" i="16"/>
  <c r="G29" i="16"/>
  <c r="H29" i="16"/>
  <c r="I29" i="16"/>
  <c r="J121" i="16"/>
  <c r="K121" i="16"/>
  <c r="L121" i="16"/>
  <c r="M121" i="16"/>
  <c r="N121" i="16"/>
  <c r="O121" i="16"/>
  <c r="P121" i="16"/>
  <c r="J122" i="16"/>
  <c r="K122" i="16"/>
  <c r="L122" i="16"/>
  <c r="M122" i="16"/>
  <c r="N122" i="16"/>
  <c r="O122" i="16"/>
  <c r="P122" i="16"/>
  <c r="E68" i="22"/>
  <c r="F68" i="22"/>
  <c r="G68" i="22"/>
  <c r="H68" i="22"/>
  <c r="I68" i="22"/>
  <c r="E69" i="22"/>
  <c r="F69" i="22"/>
  <c r="G69" i="22"/>
  <c r="H69" i="22"/>
  <c r="I69" i="22"/>
  <c r="E70" i="22"/>
  <c r="F70" i="22"/>
  <c r="G70" i="22"/>
  <c r="H70" i="22"/>
  <c r="I70" i="22"/>
  <c r="E71" i="22"/>
  <c r="F71" i="22"/>
  <c r="G71" i="22"/>
  <c r="H71" i="22"/>
  <c r="I71" i="22"/>
  <c r="E72" i="22"/>
  <c r="F72" i="22"/>
  <c r="G72" i="22"/>
  <c r="H72" i="22"/>
  <c r="I72" i="22"/>
  <c r="E73" i="22"/>
  <c r="F73" i="22"/>
  <c r="G73" i="22"/>
  <c r="H73" i="22"/>
  <c r="I73" i="22"/>
  <c r="E74" i="22"/>
  <c r="F74" i="22"/>
  <c r="G74" i="22"/>
  <c r="H74" i="22"/>
  <c r="I74" i="22"/>
  <c r="E75" i="22"/>
  <c r="F75" i="22"/>
  <c r="G75" i="22"/>
  <c r="H75" i="22"/>
  <c r="I75" i="22"/>
  <c r="E76" i="22"/>
  <c r="F76" i="22"/>
  <c r="G76" i="22"/>
  <c r="H76" i="22"/>
  <c r="I76" i="22"/>
  <c r="E77" i="22"/>
  <c r="F77" i="22"/>
  <c r="G77" i="22"/>
  <c r="H77" i="22"/>
  <c r="I77" i="22"/>
  <c r="E78" i="22"/>
  <c r="F78" i="22"/>
  <c r="G78" i="22"/>
  <c r="H78" i="22"/>
  <c r="I78" i="22"/>
  <c r="E79" i="22"/>
  <c r="F79" i="22"/>
  <c r="G79" i="22"/>
  <c r="H79" i="22"/>
  <c r="I79" i="22"/>
  <c r="E80" i="22"/>
  <c r="F80" i="22"/>
  <c r="G80" i="22"/>
  <c r="H80" i="22"/>
  <c r="I80" i="22"/>
  <c r="E81" i="22"/>
  <c r="F81" i="22"/>
  <c r="G81" i="22"/>
  <c r="H81" i="22"/>
  <c r="I81" i="22"/>
  <c r="E82" i="22"/>
  <c r="F82" i="22"/>
  <c r="G82" i="22"/>
  <c r="H82" i="22"/>
  <c r="I82" i="22"/>
  <c r="E83" i="22"/>
  <c r="F83" i="22"/>
  <c r="G83" i="22"/>
  <c r="H83" i="22"/>
  <c r="I83" i="22"/>
  <c r="E84" i="22"/>
  <c r="F84" i="22"/>
  <c r="G84" i="22"/>
  <c r="H84" i="22"/>
  <c r="I84" i="22"/>
  <c r="E85" i="22"/>
  <c r="F85" i="22"/>
  <c r="G85" i="22"/>
  <c r="H85" i="22"/>
  <c r="I85" i="22"/>
  <c r="E86" i="22"/>
  <c r="F86" i="22"/>
  <c r="G86" i="22"/>
  <c r="H86" i="22"/>
  <c r="I86" i="22"/>
  <c r="E87" i="22"/>
  <c r="F87" i="22"/>
  <c r="G87" i="22"/>
  <c r="H87" i="22"/>
  <c r="I87" i="22"/>
  <c r="E88" i="22"/>
  <c r="F88" i="22"/>
  <c r="G88" i="22"/>
  <c r="H88" i="22"/>
  <c r="I88" i="22"/>
  <c r="E89" i="22"/>
  <c r="F89" i="22"/>
  <c r="G89" i="22"/>
  <c r="H89" i="22"/>
  <c r="I89" i="22"/>
  <c r="E38" i="22"/>
  <c r="F38" i="22"/>
  <c r="G38" i="22"/>
  <c r="H38" i="22"/>
  <c r="I38" i="22"/>
  <c r="E39" i="22"/>
  <c r="F39" i="22"/>
  <c r="G39" i="22"/>
  <c r="H39" i="22"/>
  <c r="I39" i="22"/>
  <c r="E40" i="22"/>
  <c r="F40" i="22"/>
  <c r="G40" i="22"/>
  <c r="H40" i="22"/>
  <c r="I40" i="22"/>
  <c r="E41" i="22"/>
  <c r="F41" i="22"/>
  <c r="G41" i="22"/>
  <c r="H41" i="22"/>
  <c r="I41" i="22"/>
  <c r="E42" i="22"/>
  <c r="F42" i="22"/>
  <c r="G42" i="22"/>
  <c r="H42" i="22"/>
  <c r="I42" i="22"/>
  <c r="E43" i="22"/>
  <c r="F43" i="22"/>
  <c r="G43" i="22"/>
  <c r="H43" i="22"/>
  <c r="I43" i="22"/>
  <c r="E44" i="22"/>
  <c r="F44" i="22"/>
  <c r="G44" i="22"/>
  <c r="H44" i="22"/>
  <c r="I44" i="22"/>
  <c r="E45" i="22"/>
  <c r="F45" i="22"/>
  <c r="G45" i="22"/>
  <c r="H45" i="22"/>
  <c r="I45" i="22"/>
  <c r="E46" i="22"/>
  <c r="F46" i="22"/>
  <c r="G46" i="22"/>
  <c r="H46" i="22"/>
  <c r="I46" i="22"/>
  <c r="E47" i="22"/>
  <c r="F47" i="22"/>
  <c r="G47" i="22"/>
  <c r="H47" i="22"/>
  <c r="I47" i="22"/>
  <c r="E48" i="22"/>
  <c r="F48" i="22"/>
  <c r="G48" i="22"/>
  <c r="H48" i="22"/>
  <c r="I48" i="22"/>
  <c r="E49" i="22"/>
  <c r="F49" i="22"/>
  <c r="G49" i="22"/>
  <c r="H49" i="22"/>
  <c r="I49" i="22"/>
  <c r="E50" i="22"/>
  <c r="F50" i="22"/>
  <c r="G50" i="22"/>
  <c r="H50" i="22"/>
  <c r="I50" i="22"/>
  <c r="E51" i="22"/>
  <c r="F51" i="22"/>
  <c r="G51" i="22"/>
  <c r="H51" i="22"/>
  <c r="I51" i="22"/>
  <c r="E52" i="22"/>
  <c r="F52" i="22"/>
  <c r="G52" i="22"/>
  <c r="H52" i="22"/>
  <c r="I52" i="22"/>
  <c r="E53" i="22"/>
  <c r="F53" i="22"/>
  <c r="G53" i="22"/>
  <c r="H53" i="22"/>
  <c r="I53" i="22"/>
  <c r="E54" i="22"/>
  <c r="F54" i="22"/>
  <c r="G54" i="22"/>
  <c r="H54" i="22"/>
  <c r="I54" i="22"/>
  <c r="E55" i="22"/>
  <c r="F55" i="22"/>
  <c r="G55" i="22"/>
  <c r="H55" i="22"/>
  <c r="I55" i="22"/>
  <c r="E56" i="22"/>
  <c r="F56" i="22"/>
  <c r="G56" i="22"/>
  <c r="H56" i="22"/>
  <c r="I56" i="22"/>
  <c r="E57" i="22"/>
  <c r="F57" i="22"/>
  <c r="G57" i="22"/>
  <c r="H57" i="22"/>
  <c r="I57" i="22"/>
  <c r="E58" i="22"/>
  <c r="F58" i="22"/>
  <c r="G58" i="22"/>
  <c r="H58" i="22"/>
  <c r="I58" i="22"/>
  <c r="E59" i="22"/>
  <c r="F59" i="22"/>
  <c r="G59" i="22"/>
  <c r="H59" i="22"/>
  <c r="I59" i="22"/>
  <c r="E8" i="22"/>
  <c r="F8" i="22"/>
  <c r="G8" i="22"/>
  <c r="H8" i="22"/>
  <c r="I8" i="22"/>
  <c r="E9" i="22"/>
  <c r="F9" i="22"/>
  <c r="G9" i="22"/>
  <c r="H9" i="22"/>
  <c r="I9" i="22"/>
  <c r="E10" i="22"/>
  <c r="F10" i="22"/>
  <c r="G10" i="22"/>
  <c r="H10" i="22"/>
  <c r="I10" i="22"/>
  <c r="E11" i="22"/>
  <c r="F11" i="22"/>
  <c r="G11" i="22"/>
  <c r="H11" i="22"/>
  <c r="I11" i="22"/>
  <c r="E12" i="22"/>
  <c r="F12" i="22"/>
  <c r="G12" i="22"/>
  <c r="H12" i="22"/>
  <c r="I12" i="22"/>
  <c r="E13" i="22"/>
  <c r="F13" i="22"/>
  <c r="G13" i="22"/>
  <c r="H13" i="22"/>
  <c r="I13" i="22"/>
  <c r="E14" i="22"/>
  <c r="F14" i="22"/>
  <c r="G14" i="22"/>
  <c r="H14" i="22"/>
  <c r="I14" i="22"/>
  <c r="E15" i="22"/>
  <c r="F15" i="22"/>
  <c r="G15" i="22"/>
  <c r="H15" i="22"/>
  <c r="I15" i="22"/>
  <c r="E16" i="22"/>
  <c r="F16" i="22"/>
  <c r="G16" i="22"/>
  <c r="H16" i="22"/>
  <c r="I16" i="22"/>
  <c r="E17" i="22"/>
  <c r="F17" i="22"/>
  <c r="G17" i="22"/>
  <c r="H17" i="22"/>
  <c r="I17" i="22"/>
  <c r="E18" i="22"/>
  <c r="F18" i="22"/>
  <c r="G18" i="22"/>
  <c r="H18" i="22"/>
  <c r="I18" i="22"/>
  <c r="E19" i="22"/>
  <c r="F19" i="22"/>
  <c r="G19" i="22"/>
  <c r="H19" i="22"/>
  <c r="I19" i="22"/>
  <c r="E20" i="22"/>
  <c r="F20" i="22"/>
  <c r="G20" i="22"/>
  <c r="H20" i="22"/>
  <c r="I20" i="22"/>
  <c r="E21" i="22"/>
  <c r="F21" i="22"/>
  <c r="G21" i="22"/>
  <c r="H21" i="22"/>
  <c r="I21" i="22"/>
  <c r="E22" i="22"/>
  <c r="F22" i="22"/>
  <c r="G22" i="22"/>
  <c r="H22" i="22"/>
  <c r="I22" i="22"/>
  <c r="E23" i="22"/>
  <c r="F23" i="22"/>
  <c r="G23" i="22"/>
  <c r="H23" i="22"/>
  <c r="I23" i="22"/>
  <c r="E24" i="22"/>
  <c r="F24" i="22"/>
  <c r="G24" i="22"/>
  <c r="H24" i="22"/>
  <c r="I24" i="22"/>
  <c r="E25" i="22"/>
  <c r="F25" i="22"/>
  <c r="G25" i="22"/>
  <c r="H25" i="22"/>
  <c r="I25" i="22"/>
  <c r="E26" i="22"/>
  <c r="F26" i="22"/>
  <c r="G26" i="22"/>
  <c r="H26" i="22"/>
  <c r="I26" i="22"/>
  <c r="E27" i="22"/>
  <c r="F27" i="22"/>
  <c r="G27" i="22"/>
  <c r="H27" i="22"/>
  <c r="I27" i="22"/>
  <c r="E28" i="22"/>
  <c r="F28" i="22"/>
  <c r="G28" i="22"/>
  <c r="H28" i="22"/>
  <c r="I28" i="22"/>
  <c r="E29" i="22"/>
  <c r="F29" i="22"/>
  <c r="G29" i="22"/>
  <c r="H29" i="22"/>
  <c r="I29" i="22"/>
  <c r="E311" i="22"/>
  <c r="F311" i="22"/>
  <c r="G311" i="22"/>
  <c r="H311" i="22"/>
  <c r="I311" i="22"/>
  <c r="E312" i="22"/>
  <c r="F312" i="22"/>
  <c r="G312" i="22"/>
  <c r="H312" i="22"/>
  <c r="I312" i="22"/>
  <c r="E313" i="22"/>
  <c r="F313" i="22"/>
  <c r="G313" i="22"/>
  <c r="H313" i="22"/>
  <c r="I313" i="22"/>
  <c r="E314" i="22"/>
  <c r="F314" i="22"/>
  <c r="G314" i="22"/>
  <c r="H314" i="22"/>
  <c r="I314" i="22"/>
  <c r="E315" i="22"/>
  <c r="F315" i="22"/>
  <c r="G315" i="22"/>
  <c r="H315" i="22"/>
  <c r="I315" i="22"/>
  <c r="E316" i="22"/>
  <c r="F316" i="22"/>
  <c r="G316" i="22"/>
  <c r="H316" i="22"/>
  <c r="I316" i="22"/>
  <c r="E317" i="22"/>
  <c r="F317" i="22"/>
  <c r="G317" i="22"/>
  <c r="H317" i="22"/>
  <c r="I317" i="22"/>
  <c r="E318" i="22"/>
  <c r="F318" i="22"/>
  <c r="G318" i="22"/>
  <c r="H318" i="22"/>
  <c r="I318" i="22"/>
  <c r="E319" i="22"/>
  <c r="F319" i="22"/>
  <c r="G319" i="22"/>
  <c r="H319" i="22"/>
  <c r="I319" i="22"/>
  <c r="E320" i="22"/>
  <c r="F320" i="22"/>
  <c r="G320" i="22"/>
  <c r="H320" i="22"/>
  <c r="I320" i="22"/>
  <c r="E321" i="22"/>
  <c r="F321" i="22"/>
  <c r="G321" i="22"/>
  <c r="H321" i="22"/>
  <c r="I321" i="22"/>
  <c r="E322" i="22"/>
  <c r="F322" i="22"/>
  <c r="G322" i="22"/>
  <c r="H322" i="22"/>
  <c r="I322" i="22"/>
  <c r="E323" i="22"/>
  <c r="F323" i="22"/>
  <c r="G323" i="22"/>
  <c r="H323" i="22"/>
  <c r="I323" i="22"/>
  <c r="E324" i="22"/>
  <c r="F324" i="22"/>
  <c r="G324" i="22"/>
  <c r="H324" i="22"/>
  <c r="I324" i="22"/>
  <c r="E325" i="22"/>
  <c r="F325" i="22"/>
  <c r="G325" i="22"/>
  <c r="H325" i="22"/>
  <c r="I325" i="22"/>
  <c r="E326" i="22"/>
  <c r="F326" i="22"/>
  <c r="G326" i="22"/>
  <c r="H326" i="22"/>
  <c r="I326" i="22"/>
  <c r="E327" i="22"/>
  <c r="F327" i="22"/>
  <c r="G327" i="22"/>
  <c r="H327" i="22"/>
  <c r="I327" i="22"/>
  <c r="E328" i="22"/>
  <c r="F328" i="22"/>
  <c r="G328" i="22"/>
  <c r="H328" i="22"/>
  <c r="I328" i="22"/>
  <c r="E329" i="22"/>
  <c r="F329" i="22"/>
  <c r="G329" i="22"/>
  <c r="H329" i="22"/>
  <c r="I329" i="22"/>
  <c r="E330" i="22"/>
  <c r="F330" i="22"/>
  <c r="G330" i="22"/>
  <c r="H330" i="22"/>
  <c r="I330" i="22"/>
  <c r="E331" i="22"/>
  <c r="F331" i="22"/>
  <c r="G331" i="22"/>
  <c r="H331" i="22"/>
  <c r="I331" i="22"/>
  <c r="E332" i="22"/>
  <c r="F332" i="22"/>
  <c r="G332" i="22"/>
  <c r="H332" i="22"/>
  <c r="I332" i="22"/>
  <c r="E281" i="22"/>
  <c r="F281" i="22"/>
  <c r="G281" i="22"/>
  <c r="H281" i="22"/>
  <c r="I281" i="22"/>
  <c r="E282" i="22"/>
  <c r="F282" i="22"/>
  <c r="G282" i="22"/>
  <c r="H282" i="22"/>
  <c r="I282" i="22"/>
  <c r="E283" i="22"/>
  <c r="F283" i="22"/>
  <c r="G283" i="22"/>
  <c r="H283" i="22"/>
  <c r="I283" i="22"/>
  <c r="E284" i="22"/>
  <c r="F284" i="22"/>
  <c r="G284" i="22"/>
  <c r="H284" i="22"/>
  <c r="I284" i="22"/>
  <c r="E285" i="22"/>
  <c r="F285" i="22"/>
  <c r="G285" i="22"/>
  <c r="H285" i="22"/>
  <c r="I285" i="22"/>
  <c r="E286" i="22"/>
  <c r="F286" i="22"/>
  <c r="G286" i="22"/>
  <c r="H286" i="22"/>
  <c r="I286" i="22"/>
  <c r="E287" i="22"/>
  <c r="F287" i="22"/>
  <c r="G287" i="22"/>
  <c r="H287" i="22"/>
  <c r="I287" i="22"/>
  <c r="E288" i="22"/>
  <c r="F288" i="22"/>
  <c r="G288" i="22"/>
  <c r="H288" i="22"/>
  <c r="I288" i="22"/>
  <c r="E289" i="22"/>
  <c r="F289" i="22"/>
  <c r="G289" i="22"/>
  <c r="H289" i="22"/>
  <c r="I289" i="22"/>
  <c r="E290" i="22"/>
  <c r="F290" i="22"/>
  <c r="G290" i="22"/>
  <c r="H290" i="22"/>
  <c r="I290" i="22"/>
  <c r="E291" i="22"/>
  <c r="F291" i="22"/>
  <c r="G291" i="22"/>
  <c r="H291" i="22"/>
  <c r="I291" i="22"/>
  <c r="E292" i="22"/>
  <c r="F292" i="22"/>
  <c r="G292" i="22"/>
  <c r="H292" i="22"/>
  <c r="I292" i="22"/>
  <c r="E293" i="22"/>
  <c r="F293" i="22"/>
  <c r="G293" i="22"/>
  <c r="H293" i="22"/>
  <c r="I293" i="22"/>
  <c r="E294" i="22"/>
  <c r="F294" i="22"/>
  <c r="G294" i="22"/>
  <c r="H294" i="22"/>
  <c r="I294" i="22"/>
  <c r="E295" i="22"/>
  <c r="F295" i="22"/>
  <c r="G295" i="22"/>
  <c r="H295" i="22"/>
  <c r="I295" i="22"/>
  <c r="E296" i="22"/>
  <c r="F296" i="22"/>
  <c r="G296" i="22"/>
  <c r="H296" i="22"/>
  <c r="I296" i="22"/>
  <c r="E297" i="22"/>
  <c r="F297" i="22"/>
  <c r="G297" i="22"/>
  <c r="H297" i="22"/>
  <c r="I297" i="22"/>
  <c r="E298" i="22"/>
  <c r="F298" i="22"/>
  <c r="G298" i="22"/>
  <c r="H298" i="22"/>
  <c r="I298" i="22"/>
  <c r="E299" i="22"/>
  <c r="F299" i="22"/>
  <c r="G299" i="22"/>
  <c r="H299" i="22"/>
  <c r="I299" i="22"/>
  <c r="E300" i="22"/>
  <c r="F300" i="22"/>
  <c r="G300" i="22"/>
  <c r="H300" i="22"/>
  <c r="I300" i="22"/>
  <c r="E301" i="22"/>
  <c r="F301" i="22"/>
  <c r="G301" i="22"/>
  <c r="H301" i="22"/>
  <c r="I301" i="22"/>
  <c r="E302" i="22"/>
  <c r="F302" i="22"/>
  <c r="G302" i="22"/>
  <c r="H302" i="22"/>
  <c r="I302" i="22"/>
  <c r="E251" i="22"/>
  <c r="F251" i="22"/>
  <c r="G251" i="22"/>
  <c r="H251" i="22"/>
  <c r="I251" i="22"/>
  <c r="E252" i="22"/>
  <c r="F252" i="22"/>
  <c r="G252" i="22"/>
  <c r="H252" i="22"/>
  <c r="I252" i="22"/>
  <c r="E253" i="22"/>
  <c r="F253" i="22"/>
  <c r="G253" i="22"/>
  <c r="H253" i="22"/>
  <c r="I253" i="22"/>
  <c r="E254" i="22"/>
  <c r="F254" i="22"/>
  <c r="G254" i="22"/>
  <c r="H254" i="22"/>
  <c r="I254" i="22"/>
  <c r="E255" i="22"/>
  <c r="F255" i="22"/>
  <c r="G255" i="22"/>
  <c r="H255" i="22"/>
  <c r="I255" i="22"/>
  <c r="E256" i="22"/>
  <c r="F256" i="22"/>
  <c r="G256" i="22"/>
  <c r="H256" i="22"/>
  <c r="I256" i="22"/>
  <c r="E257" i="22"/>
  <c r="F257" i="22"/>
  <c r="G257" i="22"/>
  <c r="H257" i="22"/>
  <c r="I257" i="22"/>
  <c r="E258" i="22"/>
  <c r="F258" i="22"/>
  <c r="G258" i="22"/>
  <c r="H258" i="22"/>
  <c r="I258" i="22"/>
  <c r="E259" i="22"/>
  <c r="F259" i="22"/>
  <c r="G259" i="22"/>
  <c r="H259" i="22"/>
  <c r="I259" i="22"/>
  <c r="E260" i="22"/>
  <c r="F260" i="22"/>
  <c r="G260" i="22"/>
  <c r="H260" i="22"/>
  <c r="I260" i="22"/>
  <c r="E261" i="22"/>
  <c r="F261" i="22"/>
  <c r="G261" i="22"/>
  <c r="H261" i="22"/>
  <c r="I261" i="22"/>
  <c r="E262" i="22"/>
  <c r="F262" i="22"/>
  <c r="G262" i="22"/>
  <c r="H262" i="22"/>
  <c r="I262" i="22"/>
  <c r="E263" i="22"/>
  <c r="F263" i="22"/>
  <c r="G263" i="22"/>
  <c r="H263" i="22"/>
  <c r="I263" i="22"/>
  <c r="E264" i="22"/>
  <c r="F264" i="22"/>
  <c r="G264" i="22"/>
  <c r="H264" i="22"/>
  <c r="I264" i="22"/>
  <c r="E265" i="22"/>
  <c r="F265" i="22"/>
  <c r="G265" i="22"/>
  <c r="H265" i="22"/>
  <c r="I265" i="22"/>
  <c r="E266" i="22"/>
  <c r="F266" i="22"/>
  <c r="G266" i="22"/>
  <c r="H266" i="22"/>
  <c r="I266" i="22"/>
  <c r="E267" i="22"/>
  <c r="F267" i="22"/>
  <c r="G267" i="22"/>
  <c r="H267" i="22"/>
  <c r="I267" i="22"/>
  <c r="E268" i="22"/>
  <c r="F268" i="22"/>
  <c r="G268" i="22"/>
  <c r="H268" i="22"/>
  <c r="I268" i="22"/>
  <c r="E269" i="22"/>
  <c r="F269" i="22"/>
  <c r="G269" i="22"/>
  <c r="H269" i="22"/>
  <c r="I269" i="22"/>
  <c r="E270" i="22"/>
  <c r="F270" i="22"/>
  <c r="G270" i="22"/>
  <c r="H270" i="22"/>
  <c r="I270" i="22"/>
  <c r="E271" i="22"/>
  <c r="F271" i="22"/>
  <c r="G271" i="22"/>
  <c r="H271" i="22"/>
  <c r="I271" i="22"/>
  <c r="E272" i="22"/>
  <c r="F272" i="22"/>
  <c r="G272" i="22"/>
  <c r="H272" i="22"/>
  <c r="I272" i="22"/>
  <c r="EE44" i="22"/>
  <c r="DE44" i="22"/>
  <c r="EE43" i="22"/>
  <c r="DE43" i="22"/>
  <c r="EE42" i="22"/>
  <c r="DE42" i="22"/>
  <c r="I98" i="22"/>
  <c r="I99" i="22"/>
  <c r="I100" i="22"/>
  <c r="I101" i="22"/>
  <c r="J484" i="22"/>
  <c r="K484" i="22"/>
  <c r="L484" i="22"/>
  <c r="M484" i="22"/>
  <c r="N484" i="22"/>
  <c r="O484" i="22"/>
  <c r="P484" i="22"/>
  <c r="Q484" i="22"/>
  <c r="R484" i="22"/>
  <c r="S484" i="22"/>
  <c r="T484" i="22"/>
  <c r="U484" i="22"/>
  <c r="V484" i="22"/>
  <c r="W484" i="22"/>
  <c r="X484" i="22"/>
  <c r="Y484" i="22"/>
  <c r="Z484" i="22"/>
  <c r="AA484" i="22"/>
  <c r="AB484" i="22"/>
  <c r="AC484" i="22"/>
  <c r="AD484" i="22"/>
  <c r="AE484" i="22"/>
  <c r="AF484" i="22"/>
  <c r="AG484" i="22"/>
  <c r="AH484" i="22"/>
  <c r="AI484" i="22"/>
  <c r="AJ484" i="22"/>
  <c r="AK484" i="22"/>
  <c r="AL484" i="22"/>
  <c r="AM484" i="22"/>
  <c r="AN484" i="22"/>
  <c r="AO484" i="22"/>
  <c r="AP484" i="22"/>
  <c r="AQ484" i="22"/>
  <c r="AR484" i="22"/>
  <c r="AS484" i="22"/>
  <c r="AT484" i="22"/>
  <c r="AU484" i="22"/>
  <c r="AV484" i="22"/>
  <c r="AW484" i="22"/>
  <c r="AX484" i="22"/>
  <c r="AY484" i="22"/>
  <c r="AZ484" i="22"/>
  <c r="BA484" i="22"/>
  <c r="BB484" i="22"/>
  <c r="BC484" i="22"/>
  <c r="BD484" i="22"/>
  <c r="BE484" i="22"/>
  <c r="BF484" i="22"/>
  <c r="BG484" i="22"/>
  <c r="BH484" i="22"/>
  <c r="BI484" i="22"/>
  <c r="BJ484" i="22"/>
  <c r="BK484" i="22"/>
  <c r="BL484" i="22"/>
  <c r="BM484" i="22"/>
  <c r="BN484" i="22"/>
  <c r="BO484" i="22"/>
  <c r="BP484" i="22"/>
  <c r="BQ484" i="22"/>
  <c r="BR484" i="22"/>
  <c r="BS484" i="22"/>
  <c r="BT484" i="22"/>
  <c r="BU484" i="22"/>
  <c r="BV484" i="22"/>
  <c r="BW484" i="22"/>
  <c r="BX484" i="22"/>
  <c r="BY484" i="22"/>
  <c r="BZ484" i="22"/>
  <c r="CA484" i="22"/>
  <c r="CB484" i="22"/>
  <c r="CC484" i="22"/>
  <c r="J485" i="22"/>
  <c r="K485" i="22"/>
  <c r="L485" i="22"/>
  <c r="M485" i="22"/>
  <c r="N485" i="22"/>
  <c r="O485" i="22"/>
  <c r="P485" i="22"/>
  <c r="Q485" i="22"/>
  <c r="R485" i="22"/>
  <c r="S485" i="22"/>
  <c r="T485" i="22"/>
  <c r="U485" i="22"/>
  <c r="V485" i="22"/>
  <c r="W485" i="22"/>
  <c r="X485" i="22"/>
  <c r="Y485" i="22"/>
  <c r="Z485" i="22"/>
  <c r="AA485" i="22"/>
  <c r="AB485" i="22"/>
  <c r="AC485" i="22"/>
  <c r="AD485" i="22"/>
  <c r="AE485" i="22"/>
  <c r="AF485" i="22"/>
  <c r="AG485" i="22"/>
  <c r="AH485" i="22"/>
  <c r="AI485" i="22"/>
  <c r="AJ485" i="22"/>
  <c r="AK485" i="22"/>
  <c r="AL485" i="22"/>
  <c r="AM485" i="22"/>
  <c r="AN485" i="22"/>
  <c r="AO485" i="22"/>
  <c r="AP485" i="22"/>
  <c r="AQ485" i="22"/>
  <c r="AR485" i="22"/>
  <c r="AS485" i="22"/>
  <c r="AT485" i="22"/>
  <c r="AU485" i="22"/>
  <c r="AV485" i="22"/>
  <c r="AW485" i="22"/>
  <c r="AX485" i="22"/>
  <c r="AY485" i="22"/>
  <c r="AZ485" i="22"/>
  <c r="BA485" i="22"/>
  <c r="BB485" i="22"/>
  <c r="BC485" i="22"/>
  <c r="BD485" i="22"/>
  <c r="BE485" i="22"/>
  <c r="BF485" i="22"/>
  <c r="BG485" i="22"/>
  <c r="BH485" i="22"/>
  <c r="BI485" i="22"/>
  <c r="BJ485" i="22"/>
  <c r="BK485" i="22"/>
  <c r="BL485" i="22"/>
  <c r="BM485" i="22"/>
  <c r="BN485" i="22"/>
  <c r="BO485" i="22"/>
  <c r="BP485" i="22"/>
  <c r="BQ485" i="22"/>
  <c r="BR485" i="22"/>
  <c r="BS485" i="22"/>
  <c r="BT485" i="22"/>
  <c r="BU485" i="22"/>
  <c r="BV485" i="22"/>
  <c r="BW485" i="22"/>
  <c r="BX485" i="22"/>
  <c r="BY485" i="22"/>
  <c r="BZ485" i="22"/>
  <c r="CA485" i="22"/>
  <c r="CB485" i="22"/>
  <c r="CC485" i="22"/>
  <c r="J424" i="22"/>
  <c r="K424" i="22"/>
  <c r="L424" i="22"/>
  <c r="M424" i="22"/>
  <c r="N424" i="22"/>
  <c r="O424" i="22"/>
  <c r="P424" i="22"/>
  <c r="Q424" i="22"/>
  <c r="R424" i="22"/>
  <c r="S424" i="22"/>
  <c r="T424" i="22"/>
  <c r="U424" i="22"/>
  <c r="V424" i="22"/>
  <c r="W424" i="22"/>
  <c r="X424" i="22"/>
  <c r="Y424" i="22"/>
  <c r="Z424" i="22"/>
  <c r="AA424" i="22"/>
  <c r="AB424" i="22"/>
  <c r="AC424" i="22"/>
  <c r="AD424" i="22"/>
  <c r="AE424" i="22"/>
  <c r="AF424" i="22"/>
  <c r="AG424" i="22"/>
  <c r="AH424" i="22"/>
  <c r="AI424" i="22"/>
  <c r="AJ424" i="22"/>
  <c r="AK424" i="22"/>
  <c r="AL424" i="22"/>
  <c r="AM424" i="22"/>
  <c r="AN424" i="22"/>
  <c r="AO424" i="22"/>
  <c r="AP424" i="22"/>
  <c r="AQ424" i="22"/>
  <c r="AR424" i="22"/>
  <c r="AS424" i="22"/>
  <c r="AT424" i="22"/>
  <c r="AU424" i="22"/>
  <c r="AV424" i="22"/>
  <c r="AW424" i="22"/>
  <c r="AX424" i="22"/>
  <c r="AY424" i="22"/>
  <c r="AZ424" i="22"/>
  <c r="BA424" i="22"/>
  <c r="BB424" i="22"/>
  <c r="BC424" i="22"/>
  <c r="BD424" i="22"/>
  <c r="BE424" i="22"/>
  <c r="BF424" i="22"/>
  <c r="BG424" i="22"/>
  <c r="BH424" i="22"/>
  <c r="BI424" i="22"/>
  <c r="BJ424" i="22"/>
  <c r="BK424" i="22"/>
  <c r="BL424" i="22"/>
  <c r="BM424" i="22"/>
  <c r="BN424" i="22"/>
  <c r="BO424" i="22"/>
  <c r="BP424" i="22"/>
  <c r="BQ424" i="22"/>
  <c r="BR424" i="22"/>
  <c r="BS424" i="22"/>
  <c r="BT424" i="22"/>
  <c r="BU424" i="22"/>
  <c r="BV424" i="22"/>
  <c r="BW424" i="22"/>
  <c r="BX424" i="22"/>
  <c r="BY424" i="22"/>
  <c r="BZ424" i="22"/>
  <c r="CA424" i="22"/>
  <c r="CB424" i="22"/>
  <c r="CC424" i="22"/>
  <c r="J425" i="22"/>
  <c r="K425" i="22"/>
  <c r="L425" i="22"/>
  <c r="M425" i="22"/>
  <c r="N425" i="22"/>
  <c r="O425" i="22"/>
  <c r="P425" i="22"/>
  <c r="Q425" i="22"/>
  <c r="R425" i="22"/>
  <c r="S425" i="22"/>
  <c r="T425" i="22"/>
  <c r="U425" i="22"/>
  <c r="V425" i="22"/>
  <c r="W425" i="22"/>
  <c r="X425" i="22"/>
  <c r="Y425" i="22"/>
  <c r="Z425" i="22"/>
  <c r="AA425" i="22"/>
  <c r="AB425" i="22"/>
  <c r="AC425" i="22"/>
  <c r="AD425" i="22"/>
  <c r="AE425" i="22"/>
  <c r="AF425" i="22"/>
  <c r="AG425" i="22"/>
  <c r="AH425" i="22"/>
  <c r="AI425" i="22"/>
  <c r="AJ425" i="22"/>
  <c r="AK425" i="22"/>
  <c r="AL425" i="22"/>
  <c r="AM425" i="22"/>
  <c r="AN425" i="22"/>
  <c r="AO425" i="22"/>
  <c r="AP425" i="22"/>
  <c r="AQ425" i="22"/>
  <c r="AR425" i="22"/>
  <c r="AS425" i="22"/>
  <c r="AT425" i="22"/>
  <c r="AU425" i="22"/>
  <c r="AV425" i="22"/>
  <c r="AW425" i="22"/>
  <c r="AX425" i="22"/>
  <c r="AY425" i="22"/>
  <c r="AZ425" i="22"/>
  <c r="BA425" i="22"/>
  <c r="BB425" i="22"/>
  <c r="BC425" i="22"/>
  <c r="BD425" i="22"/>
  <c r="BE425" i="22"/>
  <c r="BF425" i="22"/>
  <c r="BG425" i="22"/>
  <c r="BH425" i="22"/>
  <c r="BI425" i="22"/>
  <c r="BJ425" i="22"/>
  <c r="BK425" i="22"/>
  <c r="BL425" i="22"/>
  <c r="BM425" i="22"/>
  <c r="BN425" i="22"/>
  <c r="BO425" i="22"/>
  <c r="BP425" i="22"/>
  <c r="BQ425" i="22"/>
  <c r="BR425" i="22"/>
  <c r="BS425" i="22"/>
  <c r="BT425" i="22"/>
  <c r="BU425" i="22"/>
  <c r="BV425" i="22"/>
  <c r="BW425" i="22"/>
  <c r="BX425" i="22"/>
  <c r="BY425" i="22"/>
  <c r="BZ425" i="22"/>
  <c r="CA425" i="22"/>
  <c r="CB425" i="22"/>
  <c r="CC425" i="22"/>
  <c r="J394" i="22"/>
  <c r="K394" i="22"/>
  <c r="L394" i="22"/>
  <c r="M394" i="22"/>
  <c r="N394" i="22"/>
  <c r="O394" i="22"/>
  <c r="P394" i="22"/>
  <c r="Q394" i="22"/>
  <c r="R394" i="22"/>
  <c r="S394" i="22"/>
  <c r="T394" i="22"/>
  <c r="U394" i="22"/>
  <c r="V394" i="22"/>
  <c r="W394" i="22"/>
  <c r="X394" i="22"/>
  <c r="Y394" i="22"/>
  <c r="Z394" i="22"/>
  <c r="AA394" i="22"/>
  <c r="AB394" i="22"/>
  <c r="AC394" i="22"/>
  <c r="AD394" i="22"/>
  <c r="AE394" i="22"/>
  <c r="AF394" i="22"/>
  <c r="AG394" i="22"/>
  <c r="AH394" i="22"/>
  <c r="AI394" i="22"/>
  <c r="AJ394" i="22"/>
  <c r="AK394" i="22"/>
  <c r="AL394" i="22"/>
  <c r="AM394" i="22"/>
  <c r="AN394" i="22"/>
  <c r="AO394" i="22"/>
  <c r="AP394" i="22"/>
  <c r="AQ394" i="22"/>
  <c r="AR394" i="22"/>
  <c r="AS394" i="22"/>
  <c r="AT394" i="22"/>
  <c r="AU394" i="22"/>
  <c r="AV394" i="22"/>
  <c r="AW394" i="22"/>
  <c r="AX394" i="22"/>
  <c r="AY394" i="22"/>
  <c r="AZ394" i="22"/>
  <c r="BA394" i="22"/>
  <c r="BB394" i="22"/>
  <c r="BC394" i="22"/>
  <c r="BD394" i="22"/>
  <c r="BE394" i="22"/>
  <c r="BF394" i="22"/>
  <c r="BG394" i="22"/>
  <c r="BH394" i="22"/>
  <c r="BI394" i="22"/>
  <c r="BJ394" i="22"/>
  <c r="BK394" i="22"/>
  <c r="BL394" i="22"/>
  <c r="BM394" i="22"/>
  <c r="BN394" i="22"/>
  <c r="BO394" i="22"/>
  <c r="BP394" i="22"/>
  <c r="BQ394" i="22"/>
  <c r="BR394" i="22"/>
  <c r="BS394" i="22"/>
  <c r="BT394" i="22"/>
  <c r="BU394" i="22"/>
  <c r="BV394" i="22"/>
  <c r="BW394" i="22"/>
  <c r="BX394" i="22"/>
  <c r="BY394" i="22"/>
  <c r="BZ394" i="22"/>
  <c r="CA394" i="22"/>
  <c r="CB394" i="22"/>
  <c r="CC394" i="22"/>
  <c r="J395" i="22"/>
  <c r="K395" i="22"/>
  <c r="L395" i="22"/>
  <c r="M395" i="22"/>
  <c r="N395" i="22"/>
  <c r="O395" i="22"/>
  <c r="P395" i="22"/>
  <c r="Q395" i="22"/>
  <c r="R395" i="22"/>
  <c r="S395" i="22"/>
  <c r="T395" i="22"/>
  <c r="U395" i="22"/>
  <c r="V395" i="22"/>
  <c r="W395" i="22"/>
  <c r="X395" i="22"/>
  <c r="Y395" i="22"/>
  <c r="Z395" i="22"/>
  <c r="AA395" i="22"/>
  <c r="AB395" i="22"/>
  <c r="AC395" i="22"/>
  <c r="AD395" i="22"/>
  <c r="AE395" i="22"/>
  <c r="AF395" i="22"/>
  <c r="AG395" i="22"/>
  <c r="AH395" i="22"/>
  <c r="AI395" i="22"/>
  <c r="AJ395" i="22"/>
  <c r="AK395" i="22"/>
  <c r="AL395" i="22"/>
  <c r="AM395" i="22"/>
  <c r="AN395" i="22"/>
  <c r="AO395" i="22"/>
  <c r="AP395" i="22"/>
  <c r="AQ395" i="22"/>
  <c r="AR395" i="22"/>
  <c r="AS395" i="22"/>
  <c r="AT395" i="22"/>
  <c r="AU395" i="22"/>
  <c r="AV395" i="22"/>
  <c r="AW395" i="22"/>
  <c r="AX395" i="22"/>
  <c r="AY395" i="22"/>
  <c r="AZ395" i="22"/>
  <c r="BA395" i="22"/>
  <c r="BB395" i="22"/>
  <c r="BC395" i="22"/>
  <c r="BD395" i="22"/>
  <c r="BE395" i="22"/>
  <c r="BF395" i="22"/>
  <c r="BG395" i="22"/>
  <c r="BH395" i="22"/>
  <c r="BI395" i="22"/>
  <c r="BJ395" i="22"/>
  <c r="BK395" i="22"/>
  <c r="BL395" i="22"/>
  <c r="BM395" i="22"/>
  <c r="BN395" i="22"/>
  <c r="BO395" i="22"/>
  <c r="BP395" i="22"/>
  <c r="BQ395" i="22"/>
  <c r="BR395" i="22"/>
  <c r="BS395" i="22"/>
  <c r="BT395" i="22"/>
  <c r="BU395" i="22"/>
  <c r="BV395" i="22"/>
  <c r="BW395" i="22"/>
  <c r="BX395" i="22"/>
  <c r="BY395" i="22"/>
  <c r="BZ395" i="22"/>
  <c r="CA395" i="22"/>
  <c r="CB395" i="22"/>
  <c r="CC395" i="22"/>
  <c r="J364" i="22"/>
  <c r="K364" i="22"/>
  <c r="L364" i="22"/>
  <c r="M364" i="22"/>
  <c r="N364" i="22"/>
  <c r="O364" i="22"/>
  <c r="P364" i="22"/>
  <c r="Q364" i="22"/>
  <c r="R364" i="22"/>
  <c r="S364" i="22"/>
  <c r="T364" i="22"/>
  <c r="U364" i="22"/>
  <c r="V364" i="22"/>
  <c r="W364" i="22"/>
  <c r="X364" i="22"/>
  <c r="Y364" i="22"/>
  <c r="Z364" i="22"/>
  <c r="AA364" i="22"/>
  <c r="AB364" i="22"/>
  <c r="AC364" i="22"/>
  <c r="AD364" i="22"/>
  <c r="AE364" i="22"/>
  <c r="AF364" i="22"/>
  <c r="AG364" i="22"/>
  <c r="AH364" i="22"/>
  <c r="AI364" i="22"/>
  <c r="AJ364" i="22"/>
  <c r="AK364" i="22"/>
  <c r="AL364" i="22"/>
  <c r="AM364" i="22"/>
  <c r="AN364" i="22"/>
  <c r="AO364" i="22"/>
  <c r="AP364" i="22"/>
  <c r="AQ364" i="22"/>
  <c r="AR364" i="22"/>
  <c r="AS364" i="22"/>
  <c r="AT364" i="22"/>
  <c r="AU364" i="22"/>
  <c r="AV364" i="22"/>
  <c r="AW364" i="22"/>
  <c r="AX364" i="22"/>
  <c r="AY364" i="22"/>
  <c r="AZ364" i="22"/>
  <c r="BA364" i="22"/>
  <c r="BB364" i="22"/>
  <c r="BC364" i="22"/>
  <c r="BD364" i="22"/>
  <c r="BE364" i="22"/>
  <c r="BF364" i="22"/>
  <c r="BG364" i="22"/>
  <c r="BH364" i="22"/>
  <c r="BI364" i="22"/>
  <c r="BJ364" i="22"/>
  <c r="BK364" i="22"/>
  <c r="BL364" i="22"/>
  <c r="BM364" i="22"/>
  <c r="BN364" i="22"/>
  <c r="BO364" i="22"/>
  <c r="BP364" i="22"/>
  <c r="BQ364" i="22"/>
  <c r="BR364" i="22"/>
  <c r="BS364" i="22"/>
  <c r="BT364" i="22"/>
  <c r="BU364" i="22"/>
  <c r="BV364" i="22"/>
  <c r="BW364" i="22"/>
  <c r="BX364" i="22"/>
  <c r="BY364" i="22"/>
  <c r="BZ364" i="22"/>
  <c r="CA364" i="22"/>
  <c r="CB364" i="22"/>
  <c r="CC364" i="22"/>
  <c r="J334" i="22"/>
  <c r="K334" i="22"/>
  <c r="L334" i="22"/>
  <c r="M334" i="22"/>
  <c r="N334" i="22"/>
  <c r="O334" i="22"/>
  <c r="P334" i="22"/>
  <c r="Q334" i="22"/>
  <c r="R334" i="22"/>
  <c r="S334" i="22"/>
  <c r="T334" i="22"/>
  <c r="U334" i="22"/>
  <c r="V334" i="22"/>
  <c r="W334" i="22"/>
  <c r="X334" i="22"/>
  <c r="Y334" i="22"/>
  <c r="Z334" i="22"/>
  <c r="AA334" i="22"/>
  <c r="AB334" i="22"/>
  <c r="AC334" i="22"/>
  <c r="AD334" i="22"/>
  <c r="AE334" i="22"/>
  <c r="AF334" i="22"/>
  <c r="AG334" i="22"/>
  <c r="AH334" i="22"/>
  <c r="AI334" i="22"/>
  <c r="AJ334" i="22"/>
  <c r="AK334" i="22"/>
  <c r="AL334" i="22"/>
  <c r="AM334" i="22"/>
  <c r="AN334" i="22"/>
  <c r="AO334" i="22"/>
  <c r="AP334" i="22"/>
  <c r="AQ334" i="22"/>
  <c r="AR334" i="22"/>
  <c r="AS334" i="22"/>
  <c r="AT334" i="22"/>
  <c r="AU334" i="22"/>
  <c r="AV334" i="22"/>
  <c r="AW334" i="22"/>
  <c r="AX334" i="22"/>
  <c r="AY334" i="22"/>
  <c r="AZ334" i="22"/>
  <c r="BA334" i="22"/>
  <c r="BB334" i="22"/>
  <c r="BC334" i="22"/>
  <c r="BD334" i="22"/>
  <c r="BE334" i="22"/>
  <c r="BF334" i="22"/>
  <c r="BG334" i="22"/>
  <c r="BH334" i="22"/>
  <c r="BI334" i="22"/>
  <c r="BJ334" i="22"/>
  <c r="BK334" i="22"/>
  <c r="BL334" i="22"/>
  <c r="BM334" i="22"/>
  <c r="BN334" i="22"/>
  <c r="BO334" i="22"/>
  <c r="BP334" i="22"/>
  <c r="BQ334" i="22"/>
  <c r="BR334" i="22"/>
  <c r="BS334" i="22"/>
  <c r="BT334" i="22"/>
  <c r="BU334" i="22"/>
  <c r="BV334" i="22"/>
  <c r="BW334" i="22"/>
  <c r="BX334" i="22"/>
  <c r="BY334" i="22"/>
  <c r="BZ334" i="22"/>
  <c r="CA334" i="22"/>
  <c r="CB334" i="22"/>
  <c r="CC334" i="22"/>
  <c r="I335" i="22"/>
  <c r="J335" i="22"/>
  <c r="K335" i="22"/>
  <c r="L335" i="22"/>
  <c r="M335" i="22"/>
  <c r="N335" i="22"/>
  <c r="O335" i="22"/>
  <c r="P335" i="22"/>
  <c r="Q335" i="22"/>
  <c r="R335" i="22"/>
  <c r="S335" i="22"/>
  <c r="T335" i="22"/>
  <c r="U335" i="22"/>
  <c r="V335" i="22"/>
  <c r="W335" i="22"/>
  <c r="X335" i="22"/>
  <c r="Y335" i="22"/>
  <c r="Z335" i="22"/>
  <c r="AA335" i="22"/>
  <c r="AB335" i="22"/>
  <c r="AC335" i="22"/>
  <c r="AD335" i="22"/>
  <c r="AE335" i="22"/>
  <c r="AF335" i="22"/>
  <c r="AG335" i="22"/>
  <c r="AH335" i="22"/>
  <c r="AI335" i="22"/>
  <c r="AJ335" i="22"/>
  <c r="AK335" i="22"/>
  <c r="AL335" i="22"/>
  <c r="AM335" i="22"/>
  <c r="AN335" i="22"/>
  <c r="AO335" i="22"/>
  <c r="AP335" i="22"/>
  <c r="AQ335" i="22"/>
  <c r="AR335" i="22"/>
  <c r="AS335" i="22"/>
  <c r="AT335" i="22"/>
  <c r="AU335" i="22"/>
  <c r="AV335" i="22"/>
  <c r="AW335" i="22"/>
  <c r="AX335" i="22"/>
  <c r="AY335" i="22"/>
  <c r="AZ335" i="22"/>
  <c r="BA335" i="22"/>
  <c r="BB335" i="22"/>
  <c r="BC335" i="22"/>
  <c r="BD335" i="22"/>
  <c r="BE335" i="22"/>
  <c r="BF335" i="22"/>
  <c r="BG335" i="22"/>
  <c r="BH335" i="22"/>
  <c r="BI335" i="22"/>
  <c r="BJ335" i="22"/>
  <c r="BK335" i="22"/>
  <c r="BL335" i="22"/>
  <c r="BM335" i="22"/>
  <c r="BN335" i="22"/>
  <c r="BO335" i="22"/>
  <c r="BP335" i="22"/>
  <c r="BQ335" i="22"/>
  <c r="BR335" i="22"/>
  <c r="BS335" i="22"/>
  <c r="BT335" i="22"/>
  <c r="BU335" i="22"/>
  <c r="BV335" i="22"/>
  <c r="BW335" i="22"/>
  <c r="BX335" i="22"/>
  <c r="BY335" i="22"/>
  <c r="BZ335" i="22"/>
  <c r="CA335" i="22"/>
  <c r="CB335" i="22"/>
  <c r="CC335" i="22"/>
  <c r="J304" i="22"/>
  <c r="K304" i="22"/>
  <c r="L304" i="22"/>
  <c r="M304" i="22"/>
  <c r="N304" i="22"/>
  <c r="O304" i="22"/>
  <c r="P304" i="22"/>
  <c r="Q304" i="22"/>
  <c r="R304" i="22"/>
  <c r="S304" i="22"/>
  <c r="T304" i="22"/>
  <c r="U304" i="22"/>
  <c r="V304" i="22"/>
  <c r="W304" i="22"/>
  <c r="X304" i="22"/>
  <c r="Y304" i="22"/>
  <c r="Z304" i="22"/>
  <c r="AA304" i="22"/>
  <c r="AB304" i="22"/>
  <c r="AC304" i="22"/>
  <c r="AD304" i="22"/>
  <c r="AE304" i="22"/>
  <c r="AF304" i="22"/>
  <c r="AG304" i="22"/>
  <c r="AH304" i="22"/>
  <c r="AI304" i="22"/>
  <c r="AJ304" i="22"/>
  <c r="AK304" i="22"/>
  <c r="AL304" i="22"/>
  <c r="AM304" i="22"/>
  <c r="AN304" i="22"/>
  <c r="AO304" i="22"/>
  <c r="AP304" i="22"/>
  <c r="AQ304" i="22"/>
  <c r="AR304" i="22"/>
  <c r="AS304" i="22"/>
  <c r="AT304" i="22"/>
  <c r="AU304" i="22"/>
  <c r="AV304" i="22"/>
  <c r="AW304" i="22"/>
  <c r="AX304" i="22"/>
  <c r="AY304" i="22"/>
  <c r="AZ304" i="22"/>
  <c r="BA304" i="22"/>
  <c r="BB304" i="22"/>
  <c r="BC304" i="22"/>
  <c r="BD304" i="22"/>
  <c r="BE304" i="22"/>
  <c r="BF304" i="22"/>
  <c r="BG304" i="22"/>
  <c r="BH304" i="22"/>
  <c r="BI304" i="22"/>
  <c r="BJ304" i="22"/>
  <c r="BK304" i="22"/>
  <c r="BL304" i="22"/>
  <c r="BM304" i="22"/>
  <c r="BN304" i="22"/>
  <c r="BO304" i="22"/>
  <c r="BP304" i="22"/>
  <c r="BQ304" i="22"/>
  <c r="BR304" i="22"/>
  <c r="BS304" i="22"/>
  <c r="BT304" i="22"/>
  <c r="BU304" i="22"/>
  <c r="BV304" i="22"/>
  <c r="BW304" i="22"/>
  <c r="BX304" i="22"/>
  <c r="BY304" i="22"/>
  <c r="BZ304" i="22"/>
  <c r="CA304" i="22"/>
  <c r="CB304" i="22"/>
  <c r="CC304" i="22"/>
  <c r="CD304" i="22"/>
  <c r="I305" i="22"/>
  <c r="J305" i="22"/>
  <c r="K305" i="22"/>
  <c r="L305" i="22"/>
  <c r="M305" i="22"/>
  <c r="N305" i="22"/>
  <c r="O305" i="22"/>
  <c r="P305" i="22"/>
  <c r="Q305" i="22"/>
  <c r="R305" i="22"/>
  <c r="S305" i="22"/>
  <c r="T305" i="22"/>
  <c r="U305" i="22"/>
  <c r="V305" i="22"/>
  <c r="W305" i="22"/>
  <c r="X305" i="22"/>
  <c r="Y305" i="22"/>
  <c r="Z305" i="22"/>
  <c r="AA305" i="22"/>
  <c r="AB305" i="22"/>
  <c r="AC305" i="22"/>
  <c r="AD305" i="22"/>
  <c r="AE305" i="22"/>
  <c r="AF305" i="22"/>
  <c r="AG305" i="22"/>
  <c r="AH305" i="22"/>
  <c r="AI305" i="22"/>
  <c r="AJ305" i="22"/>
  <c r="AK305" i="22"/>
  <c r="AL305" i="22"/>
  <c r="AM305" i="22"/>
  <c r="AN305" i="22"/>
  <c r="AO305" i="22"/>
  <c r="AP305" i="22"/>
  <c r="AQ305" i="22"/>
  <c r="AR305" i="22"/>
  <c r="AS305" i="22"/>
  <c r="AT305" i="22"/>
  <c r="AU305" i="22"/>
  <c r="AV305" i="22"/>
  <c r="AW305" i="22"/>
  <c r="AX305" i="22"/>
  <c r="AY305" i="22"/>
  <c r="AZ305" i="22"/>
  <c r="BA305" i="22"/>
  <c r="BB305" i="22"/>
  <c r="BC305" i="22"/>
  <c r="BD305" i="22"/>
  <c r="BE305" i="22"/>
  <c r="BF305" i="22"/>
  <c r="BG305" i="22"/>
  <c r="BH305" i="22"/>
  <c r="BI305" i="22"/>
  <c r="BJ305" i="22"/>
  <c r="BK305" i="22"/>
  <c r="BL305" i="22"/>
  <c r="BM305" i="22"/>
  <c r="BN305" i="22"/>
  <c r="BO305" i="22"/>
  <c r="BP305" i="22"/>
  <c r="BQ305" i="22"/>
  <c r="BR305" i="22"/>
  <c r="BS305" i="22"/>
  <c r="BT305" i="22"/>
  <c r="BU305" i="22"/>
  <c r="BV305" i="22"/>
  <c r="BW305" i="22"/>
  <c r="BX305" i="22"/>
  <c r="BY305" i="22"/>
  <c r="BZ305" i="22"/>
  <c r="CA305" i="22"/>
  <c r="CB305" i="22"/>
  <c r="CC305" i="22"/>
  <c r="CD305" i="22"/>
  <c r="J274" i="22"/>
  <c r="K274" i="22"/>
  <c r="L274" i="22"/>
  <c r="M274" i="22"/>
  <c r="N274" i="22"/>
  <c r="O274" i="22"/>
  <c r="P274" i="22"/>
  <c r="Q274" i="22"/>
  <c r="R274" i="22"/>
  <c r="S274" i="22"/>
  <c r="T274" i="22"/>
  <c r="U274" i="22"/>
  <c r="V274" i="22"/>
  <c r="W274" i="22"/>
  <c r="X274" i="22"/>
  <c r="Y274" i="22"/>
  <c r="Z274" i="22"/>
  <c r="AA274" i="22"/>
  <c r="AB274" i="22"/>
  <c r="AC274" i="22"/>
  <c r="AD274" i="22"/>
  <c r="AE274" i="22"/>
  <c r="AF274" i="22"/>
  <c r="AG274" i="22"/>
  <c r="AH274" i="22"/>
  <c r="AI274" i="22"/>
  <c r="AJ274" i="22"/>
  <c r="AK274" i="22"/>
  <c r="AL274" i="22"/>
  <c r="AM274" i="22"/>
  <c r="AN274" i="22"/>
  <c r="AO274" i="22"/>
  <c r="AP274" i="22"/>
  <c r="AQ274" i="22"/>
  <c r="AR274" i="22"/>
  <c r="AS274" i="22"/>
  <c r="AT274" i="22"/>
  <c r="AU274" i="22"/>
  <c r="AV274" i="22"/>
  <c r="AW274" i="22"/>
  <c r="AX274" i="22"/>
  <c r="AY274" i="22"/>
  <c r="AZ274" i="22"/>
  <c r="BA274" i="22"/>
  <c r="BB274" i="22"/>
  <c r="BC274" i="22"/>
  <c r="BD274" i="22"/>
  <c r="BE274" i="22"/>
  <c r="BF274" i="22"/>
  <c r="BG274" i="22"/>
  <c r="BH274" i="22"/>
  <c r="BI274" i="22"/>
  <c r="BJ274" i="22"/>
  <c r="BK274" i="22"/>
  <c r="BL274" i="22"/>
  <c r="BM274" i="22"/>
  <c r="BN274" i="22"/>
  <c r="BO274" i="22"/>
  <c r="BP274" i="22"/>
  <c r="BQ274" i="22"/>
  <c r="BR274" i="22"/>
  <c r="BS274" i="22"/>
  <c r="BT274" i="22"/>
  <c r="BU274" i="22"/>
  <c r="BV274" i="22"/>
  <c r="BW274" i="22"/>
  <c r="BX274" i="22"/>
  <c r="BY274" i="22"/>
  <c r="BZ274" i="22"/>
  <c r="CA274" i="22"/>
  <c r="CB274" i="22"/>
  <c r="CC274" i="22"/>
  <c r="G275" i="22"/>
  <c r="I275" i="22"/>
  <c r="J275" i="22"/>
  <c r="K275" i="22"/>
  <c r="L275" i="22"/>
  <c r="M275" i="22"/>
  <c r="N275" i="22"/>
  <c r="O275" i="22"/>
  <c r="P275" i="22"/>
  <c r="Q275" i="22"/>
  <c r="R275" i="22"/>
  <c r="S275" i="22"/>
  <c r="T275" i="22"/>
  <c r="U275" i="22"/>
  <c r="V275" i="22"/>
  <c r="W275" i="22"/>
  <c r="X275" i="22"/>
  <c r="Y275" i="22"/>
  <c r="Z275" i="22"/>
  <c r="AA275" i="22"/>
  <c r="AB275" i="22"/>
  <c r="AC275" i="22"/>
  <c r="AD275" i="22"/>
  <c r="AE275" i="22"/>
  <c r="AF275" i="22"/>
  <c r="AG275" i="22"/>
  <c r="AH275" i="22"/>
  <c r="AI275" i="22"/>
  <c r="AJ275" i="22"/>
  <c r="AK275" i="22"/>
  <c r="AL275" i="22"/>
  <c r="AM275" i="22"/>
  <c r="AN275" i="22"/>
  <c r="AO275" i="22"/>
  <c r="AP275" i="22"/>
  <c r="AQ275" i="22"/>
  <c r="AR275" i="22"/>
  <c r="AS275" i="22"/>
  <c r="AT275" i="22"/>
  <c r="AU275" i="22"/>
  <c r="AV275" i="22"/>
  <c r="AW275" i="22"/>
  <c r="AX275" i="22"/>
  <c r="AY275" i="22"/>
  <c r="AZ275" i="22"/>
  <c r="BA275" i="22"/>
  <c r="BB275" i="22"/>
  <c r="BC275" i="22"/>
  <c r="BD275" i="22"/>
  <c r="BE275" i="22"/>
  <c r="BF275" i="22"/>
  <c r="BG275" i="22"/>
  <c r="BH275" i="22"/>
  <c r="BI275" i="22"/>
  <c r="BJ275" i="22"/>
  <c r="BK275" i="22"/>
  <c r="BL275" i="22"/>
  <c r="BM275" i="22"/>
  <c r="BN275" i="22"/>
  <c r="BO275" i="22"/>
  <c r="BP275" i="22"/>
  <c r="BQ275" i="22"/>
  <c r="BR275" i="22"/>
  <c r="BS275" i="22"/>
  <c r="BT275" i="22"/>
  <c r="BU275" i="22"/>
  <c r="BV275" i="22"/>
  <c r="BW275" i="22"/>
  <c r="BX275" i="22"/>
  <c r="BY275" i="22"/>
  <c r="BZ275" i="22"/>
  <c r="CA275" i="22"/>
  <c r="CB275" i="22"/>
  <c r="CC275" i="22"/>
  <c r="J241" i="22"/>
  <c r="K241" i="22"/>
  <c r="L241" i="22"/>
  <c r="M241" i="22"/>
  <c r="N241" i="22"/>
  <c r="O241" i="22"/>
  <c r="P241" i="22"/>
  <c r="Q241" i="22"/>
  <c r="R241" i="22"/>
  <c r="S241" i="22"/>
  <c r="T241" i="22"/>
  <c r="U241" i="22"/>
  <c r="V241" i="22"/>
  <c r="W241" i="22"/>
  <c r="X241" i="22"/>
  <c r="Y241" i="22"/>
  <c r="Z241" i="22"/>
  <c r="AA241" i="22"/>
  <c r="AB241" i="22"/>
  <c r="AC241" i="22"/>
  <c r="AD241" i="22"/>
  <c r="AE241" i="22"/>
  <c r="AF241" i="22"/>
  <c r="AG241" i="22"/>
  <c r="AH241" i="22"/>
  <c r="AI241" i="22"/>
  <c r="AJ241" i="22"/>
  <c r="AK241" i="22"/>
  <c r="AL241" i="22"/>
  <c r="AM241" i="22"/>
  <c r="AN241" i="22"/>
  <c r="AO241" i="22"/>
  <c r="AP241" i="22"/>
  <c r="AQ241" i="22"/>
  <c r="AR241" i="22"/>
  <c r="AS241" i="22"/>
  <c r="AT241" i="22"/>
  <c r="AU241" i="22"/>
  <c r="AV241" i="22"/>
  <c r="AW241" i="22"/>
  <c r="AX241" i="22"/>
  <c r="AY241" i="22"/>
  <c r="AZ241" i="22"/>
  <c r="BA241" i="22"/>
  <c r="BB241" i="22"/>
  <c r="BC241" i="22"/>
  <c r="BD241" i="22"/>
  <c r="BE241" i="22"/>
  <c r="BF241" i="22"/>
  <c r="BG241" i="22"/>
  <c r="BH241" i="22"/>
  <c r="BI241" i="22"/>
  <c r="BJ241" i="22"/>
  <c r="BK241" i="22"/>
  <c r="BL241" i="22"/>
  <c r="BM241" i="22"/>
  <c r="BN241" i="22"/>
  <c r="BO241" i="22"/>
  <c r="BP241" i="22"/>
  <c r="BQ241" i="22"/>
  <c r="BR241" i="22"/>
  <c r="BS241" i="22"/>
  <c r="BT241" i="22"/>
  <c r="BU241" i="22"/>
  <c r="BV241" i="22"/>
  <c r="BW241" i="22"/>
  <c r="BX241" i="22"/>
  <c r="BY241" i="22"/>
  <c r="BZ241" i="22"/>
  <c r="CA241" i="22"/>
  <c r="CB241" i="22"/>
  <c r="CC241" i="22"/>
  <c r="J242" i="22"/>
  <c r="K242" i="22"/>
  <c r="L242" i="22"/>
  <c r="M242" i="22"/>
  <c r="N242" i="22"/>
  <c r="O242" i="22"/>
  <c r="P242" i="22"/>
  <c r="Q242" i="22"/>
  <c r="R242" i="22"/>
  <c r="S242" i="22"/>
  <c r="T242" i="22"/>
  <c r="U242" i="22"/>
  <c r="V242" i="22"/>
  <c r="W242" i="22"/>
  <c r="X242" i="22"/>
  <c r="Y242" i="22"/>
  <c r="Z242" i="22"/>
  <c r="AA242" i="22"/>
  <c r="AB242" i="22"/>
  <c r="AC242" i="22"/>
  <c r="AD242" i="22"/>
  <c r="AE242" i="22"/>
  <c r="AF242" i="22"/>
  <c r="AG242" i="22"/>
  <c r="AH242" i="22"/>
  <c r="AI242" i="22"/>
  <c r="AJ242" i="22"/>
  <c r="AK242" i="22"/>
  <c r="AL242" i="22"/>
  <c r="AM242" i="22"/>
  <c r="AN242" i="22"/>
  <c r="AO242" i="22"/>
  <c r="AP242" i="22"/>
  <c r="AQ242" i="22"/>
  <c r="AR242" i="22"/>
  <c r="AS242" i="22"/>
  <c r="AT242" i="22"/>
  <c r="AU242" i="22"/>
  <c r="AV242" i="22"/>
  <c r="AW242" i="22"/>
  <c r="AX242" i="22"/>
  <c r="AY242" i="22"/>
  <c r="AZ242" i="22"/>
  <c r="BA242" i="22"/>
  <c r="BB242" i="22"/>
  <c r="BC242" i="22"/>
  <c r="BD242" i="22"/>
  <c r="BE242" i="22"/>
  <c r="BF242" i="22"/>
  <c r="BG242" i="22"/>
  <c r="BH242" i="22"/>
  <c r="BI242" i="22"/>
  <c r="BJ242" i="22"/>
  <c r="BK242" i="22"/>
  <c r="BL242" i="22"/>
  <c r="BM242" i="22"/>
  <c r="BN242" i="22"/>
  <c r="BO242" i="22"/>
  <c r="BP242" i="22"/>
  <c r="BQ242" i="22"/>
  <c r="BR242" i="22"/>
  <c r="BS242" i="22"/>
  <c r="BT242" i="22"/>
  <c r="BU242" i="22"/>
  <c r="BV242" i="22"/>
  <c r="BW242" i="22"/>
  <c r="BX242" i="22"/>
  <c r="BY242" i="22"/>
  <c r="BZ242" i="22"/>
  <c r="CA242" i="22"/>
  <c r="CB242" i="22"/>
  <c r="CC242" i="22"/>
  <c r="J211" i="22"/>
  <c r="K211" i="22"/>
  <c r="L211" i="22"/>
  <c r="M211" i="22"/>
  <c r="N211" i="22"/>
  <c r="O211" i="22"/>
  <c r="P211" i="22"/>
  <c r="Q211" i="22"/>
  <c r="R211" i="22"/>
  <c r="S211" i="22"/>
  <c r="T211" i="22"/>
  <c r="U211" i="22"/>
  <c r="V211" i="22"/>
  <c r="W211" i="22"/>
  <c r="X211" i="22"/>
  <c r="Y211" i="22"/>
  <c r="Z211" i="22"/>
  <c r="AA211" i="22"/>
  <c r="AB211" i="22"/>
  <c r="AC211" i="22"/>
  <c r="AD211" i="22"/>
  <c r="AF211" i="22"/>
  <c r="AG211" i="22"/>
  <c r="AH211" i="22"/>
  <c r="AI211" i="22"/>
  <c r="AJ211" i="22"/>
  <c r="AK211" i="22"/>
  <c r="AL211" i="22"/>
  <c r="AM211" i="22"/>
  <c r="AN211" i="22"/>
  <c r="AO211" i="22"/>
  <c r="AP211" i="22"/>
  <c r="AQ211" i="22"/>
  <c r="AR211" i="22"/>
  <c r="AS211" i="22"/>
  <c r="AT211" i="22"/>
  <c r="AU211" i="22"/>
  <c r="AV211" i="22"/>
  <c r="AW211" i="22"/>
  <c r="AX211" i="22"/>
  <c r="AY211" i="22"/>
  <c r="AZ211" i="22"/>
  <c r="BA211" i="22"/>
  <c r="BB211" i="22"/>
  <c r="BC211" i="22"/>
  <c r="BD211" i="22"/>
  <c r="BF211" i="22"/>
  <c r="BG211" i="22"/>
  <c r="BH211" i="22"/>
  <c r="BI211" i="22"/>
  <c r="BJ211" i="22"/>
  <c r="BK211" i="22"/>
  <c r="BL211" i="22"/>
  <c r="BM211" i="22"/>
  <c r="BN211" i="22"/>
  <c r="BO211" i="22"/>
  <c r="BP211" i="22"/>
  <c r="BQ211" i="22"/>
  <c r="BR211" i="22"/>
  <c r="BS211" i="22"/>
  <c r="BT211" i="22"/>
  <c r="BU211" i="22"/>
  <c r="BV211" i="22"/>
  <c r="BW211" i="22"/>
  <c r="BX211" i="22"/>
  <c r="BY211" i="22"/>
  <c r="BZ211" i="22"/>
  <c r="CA211" i="22"/>
  <c r="CB211" i="22"/>
  <c r="CC211" i="22"/>
  <c r="J212" i="22"/>
  <c r="K212" i="22"/>
  <c r="L212" i="22"/>
  <c r="M212" i="22"/>
  <c r="N212" i="22"/>
  <c r="O212" i="22"/>
  <c r="P212" i="22"/>
  <c r="Q212" i="22"/>
  <c r="R212" i="22"/>
  <c r="S212" i="22"/>
  <c r="T212" i="22"/>
  <c r="U212" i="22"/>
  <c r="V212" i="22"/>
  <c r="W212" i="22"/>
  <c r="X212" i="22"/>
  <c r="Y212" i="22"/>
  <c r="Z212" i="22"/>
  <c r="AA212" i="22"/>
  <c r="AB212" i="22"/>
  <c r="AC212" i="22"/>
  <c r="AD212" i="22"/>
  <c r="AF212" i="22"/>
  <c r="AG212" i="22"/>
  <c r="AH212" i="22"/>
  <c r="AI212" i="22"/>
  <c r="AJ212" i="22"/>
  <c r="AK212" i="22"/>
  <c r="AL212" i="22"/>
  <c r="AM212" i="22"/>
  <c r="AN212" i="22"/>
  <c r="AO212" i="22"/>
  <c r="AP212" i="22"/>
  <c r="AQ212" i="22"/>
  <c r="AR212" i="22"/>
  <c r="AS212" i="22"/>
  <c r="AT212" i="22"/>
  <c r="AU212" i="22"/>
  <c r="AV212" i="22"/>
  <c r="AW212" i="22"/>
  <c r="AX212" i="22"/>
  <c r="AY212" i="22"/>
  <c r="AZ212" i="22"/>
  <c r="BA212" i="22"/>
  <c r="BB212" i="22"/>
  <c r="BC212" i="22"/>
  <c r="BD212" i="22"/>
  <c r="BF212" i="22"/>
  <c r="BG212" i="22"/>
  <c r="BH212" i="22"/>
  <c r="BI212" i="22"/>
  <c r="BJ212" i="22"/>
  <c r="BK212" i="22"/>
  <c r="BL212" i="22"/>
  <c r="BM212" i="22"/>
  <c r="BN212" i="22"/>
  <c r="BO212" i="22"/>
  <c r="BP212" i="22"/>
  <c r="BQ212" i="22"/>
  <c r="BR212" i="22"/>
  <c r="BS212" i="22"/>
  <c r="BT212" i="22"/>
  <c r="BU212" i="22"/>
  <c r="BV212" i="22"/>
  <c r="BW212" i="22"/>
  <c r="BX212" i="22"/>
  <c r="BY212" i="22"/>
  <c r="BZ212" i="22"/>
  <c r="CA212" i="22"/>
  <c r="CB212" i="22"/>
  <c r="CC212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F181" i="22"/>
  <c r="AG181" i="22"/>
  <c r="AH181" i="22"/>
  <c r="AI181" i="22"/>
  <c r="AJ181" i="22"/>
  <c r="AK181" i="22"/>
  <c r="AL181" i="22"/>
  <c r="AM181" i="22"/>
  <c r="AN181" i="22"/>
  <c r="AO181" i="22"/>
  <c r="AP181" i="22"/>
  <c r="AQ181" i="22"/>
  <c r="AR181" i="22"/>
  <c r="AS181" i="22"/>
  <c r="AT181" i="22"/>
  <c r="AU181" i="22"/>
  <c r="AV181" i="22"/>
  <c r="AW181" i="22"/>
  <c r="AX181" i="22"/>
  <c r="AY181" i="22"/>
  <c r="AZ181" i="22"/>
  <c r="BA181" i="22"/>
  <c r="BB181" i="22"/>
  <c r="BC181" i="22"/>
  <c r="BD181" i="22"/>
  <c r="BF181" i="22"/>
  <c r="BG181" i="22"/>
  <c r="BH181" i="22"/>
  <c r="BI181" i="22"/>
  <c r="BJ181" i="22"/>
  <c r="BK181" i="22"/>
  <c r="BL181" i="22"/>
  <c r="BM181" i="22"/>
  <c r="BN181" i="22"/>
  <c r="BO181" i="22"/>
  <c r="BP181" i="22"/>
  <c r="BQ181" i="22"/>
  <c r="BR181" i="22"/>
  <c r="BS181" i="22"/>
  <c r="BT181" i="22"/>
  <c r="BU181" i="22"/>
  <c r="BV181" i="22"/>
  <c r="BW181" i="22"/>
  <c r="BX181" i="22"/>
  <c r="BY181" i="22"/>
  <c r="BZ181" i="22"/>
  <c r="CA181" i="22"/>
  <c r="CB181" i="22"/>
  <c r="CC181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F182" i="22"/>
  <c r="AG182" i="22"/>
  <c r="AH182" i="22"/>
  <c r="AI182" i="22"/>
  <c r="AJ182" i="22"/>
  <c r="AK182" i="22"/>
  <c r="AL182" i="22"/>
  <c r="AM182" i="22"/>
  <c r="AN182" i="22"/>
  <c r="AO182" i="22"/>
  <c r="AP182" i="22"/>
  <c r="AQ182" i="22"/>
  <c r="AR182" i="22"/>
  <c r="AS182" i="22"/>
  <c r="AT182" i="22"/>
  <c r="AU182" i="22"/>
  <c r="AV182" i="22"/>
  <c r="AW182" i="22"/>
  <c r="AX182" i="22"/>
  <c r="AY182" i="22"/>
  <c r="AZ182" i="22"/>
  <c r="BA182" i="22"/>
  <c r="BB182" i="22"/>
  <c r="BC182" i="22"/>
  <c r="BD182" i="22"/>
  <c r="BF182" i="22"/>
  <c r="BG182" i="22"/>
  <c r="BH182" i="22"/>
  <c r="BI182" i="22"/>
  <c r="BJ182" i="22"/>
  <c r="BK182" i="22"/>
  <c r="BL182" i="22"/>
  <c r="BM182" i="22"/>
  <c r="BN182" i="22"/>
  <c r="BO182" i="22"/>
  <c r="BP182" i="22"/>
  <c r="BQ182" i="22"/>
  <c r="BR182" i="22"/>
  <c r="BS182" i="22"/>
  <c r="BT182" i="22"/>
  <c r="BU182" i="22"/>
  <c r="BV182" i="22"/>
  <c r="BW182" i="22"/>
  <c r="BX182" i="22"/>
  <c r="BY182" i="22"/>
  <c r="BZ182" i="22"/>
  <c r="CA182" i="22"/>
  <c r="CB182" i="22"/>
  <c r="CC182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AW121" i="22"/>
  <c r="AX121" i="22"/>
  <c r="AY121" i="22"/>
  <c r="AZ121" i="22"/>
  <c r="BA121" i="22"/>
  <c r="BB121" i="22"/>
  <c r="BC121" i="22"/>
  <c r="BD121" i="22"/>
  <c r="BF121" i="22"/>
  <c r="BG121" i="22"/>
  <c r="BH121" i="22"/>
  <c r="BI121" i="22"/>
  <c r="BJ121" i="22"/>
  <c r="BK121" i="22"/>
  <c r="BL121" i="22"/>
  <c r="BM121" i="22"/>
  <c r="BN121" i="22"/>
  <c r="BO121" i="22"/>
  <c r="BP121" i="22"/>
  <c r="BQ121" i="22"/>
  <c r="BR121" i="22"/>
  <c r="BS121" i="22"/>
  <c r="BT121" i="22"/>
  <c r="BU121" i="22"/>
  <c r="BV121" i="22"/>
  <c r="BW121" i="22"/>
  <c r="BX121" i="22"/>
  <c r="BY121" i="22"/>
  <c r="BZ121" i="22"/>
  <c r="CA121" i="22"/>
  <c r="CB121" i="22"/>
  <c r="CC121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X122" i="22"/>
  <c r="AY122" i="22"/>
  <c r="AZ122" i="22"/>
  <c r="BA122" i="22"/>
  <c r="BB122" i="22"/>
  <c r="BC122" i="22"/>
  <c r="BD122" i="22"/>
  <c r="BF122" i="22"/>
  <c r="BG122" i="22"/>
  <c r="BH122" i="22"/>
  <c r="BI122" i="22"/>
  <c r="BJ122" i="22"/>
  <c r="BK122" i="22"/>
  <c r="BL122" i="22"/>
  <c r="BM122" i="22"/>
  <c r="BN122" i="22"/>
  <c r="BO122" i="22"/>
  <c r="BP122" i="22"/>
  <c r="BQ122" i="22"/>
  <c r="BR122" i="22"/>
  <c r="BS122" i="22"/>
  <c r="BT122" i="22"/>
  <c r="BU122" i="22"/>
  <c r="BV122" i="22"/>
  <c r="BW122" i="22"/>
  <c r="BX122" i="22"/>
  <c r="BY122" i="22"/>
  <c r="BZ122" i="22"/>
  <c r="CA122" i="22"/>
  <c r="CB122" i="22"/>
  <c r="CC122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AW91" i="22"/>
  <c r="AX91" i="22"/>
  <c r="AY91" i="22"/>
  <c r="AZ91" i="22"/>
  <c r="BA91" i="22"/>
  <c r="BB91" i="22"/>
  <c r="BC91" i="22"/>
  <c r="BD91" i="22"/>
  <c r="BE91" i="22"/>
  <c r="BF91" i="22"/>
  <c r="BG91" i="22"/>
  <c r="BH91" i="22"/>
  <c r="BI91" i="22"/>
  <c r="BJ91" i="22"/>
  <c r="BK91" i="22"/>
  <c r="BL91" i="22"/>
  <c r="BM91" i="22"/>
  <c r="BN91" i="22"/>
  <c r="BO91" i="22"/>
  <c r="BP91" i="22"/>
  <c r="BQ91" i="22"/>
  <c r="BR91" i="22"/>
  <c r="BS91" i="22"/>
  <c r="BT91" i="22"/>
  <c r="BU91" i="22"/>
  <c r="BV91" i="22"/>
  <c r="BW91" i="22"/>
  <c r="BX91" i="22"/>
  <c r="BY91" i="22"/>
  <c r="BZ91" i="22"/>
  <c r="CA91" i="22"/>
  <c r="CB91" i="22"/>
  <c r="CC91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AW92" i="22"/>
  <c r="AX92" i="22"/>
  <c r="AY92" i="22"/>
  <c r="AZ92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P92" i="22"/>
  <c r="BQ92" i="22"/>
  <c r="BR92" i="22"/>
  <c r="BS92" i="22"/>
  <c r="BT92" i="22"/>
  <c r="BU92" i="22"/>
  <c r="BV92" i="22"/>
  <c r="BW92" i="22"/>
  <c r="BX92" i="22"/>
  <c r="BY92" i="22"/>
  <c r="BZ92" i="22"/>
  <c r="CA92" i="22"/>
  <c r="CB92" i="22"/>
  <c r="CC92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M61" i="22"/>
  <c r="BN61" i="22"/>
  <c r="BO61" i="22"/>
  <c r="BP61" i="22"/>
  <c r="BQ61" i="22"/>
  <c r="BR61" i="22"/>
  <c r="BS61" i="22"/>
  <c r="BT61" i="22"/>
  <c r="BU61" i="22"/>
  <c r="BV61" i="22"/>
  <c r="BW61" i="22"/>
  <c r="BX61" i="22"/>
  <c r="BY61" i="22"/>
  <c r="BZ61" i="22"/>
  <c r="CA61" i="22"/>
  <c r="CB61" i="22"/>
  <c r="CC61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M62" i="22"/>
  <c r="BN62" i="22"/>
  <c r="BO62" i="22"/>
  <c r="BP62" i="22"/>
  <c r="BQ62" i="22"/>
  <c r="BR62" i="22"/>
  <c r="BS62" i="22"/>
  <c r="BT62" i="22"/>
  <c r="BU62" i="22"/>
  <c r="BV62" i="22"/>
  <c r="BW62" i="22"/>
  <c r="BX62" i="22"/>
  <c r="BY62" i="22"/>
  <c r="BZ62" i="22"/>
  <c r="CA62" i="22"/>
  <c r="CB62" i="22"/>
  <c r="CC62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BD31" i="22"/>
  <c r="BF31" i="22"/>
  <c r="BG31" i="22"/>
  <c r="BH31" i="22"/>
  <c r="BI31" i="22"/>
  <c r="BJ31" i="22"/>
  <c r="BK31" i="22"/>
  <c r="BL31" i="22"/>
  <c r="BM31" i="22"/>
  <c r="BN31" i="22"/>
  <c r="BO31" i="22"/>
  <c r="BP31" i="22"/>
  <c r="BQ31" i="22"/>
  <c r="BR31" i="22"/>
  <c r="BS31" i="22"/>
  <c r="BT31" i="22"/>
  <c r="BU31" i="22"/>
  <c r="BV31" i="22"/>
  <c r="BW31" i="22"/>
  <c r="BX31" i="22"/>
  <c r="BY31" i="22"/>
  <c r="BZ31" i="22"/>
  <c r="CA31" i="22"/>
  <c r="CB31" i="22"/>
  <c r="CC31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F32" i="22"/>
  <c r="BG32" i="22"/>
  <c r="BH32" i="22"/>
  <c r="BI32" i="22"/>
  <c r="BJ32" i="22"/>
  <c r="BK32" i="22"/>
  <c r="BL32" i="22"/>
  <c r="BM32" i="22"/>
  <c r="BN32" i="22"/>
  <c r="BO32" i="22"/>
  <c r="BP32" i="22"/>
  <c r="BQ32" i="22"/>
  <c r="BR32" i="22"/>
  <c r="BS32" i="22"/>
  <c r="BT32" i="22"/>
  <c r="BU32" i="22"/>
  <c r="BV32" i="22"/>
  <c r="BW32" i="22"/>
  <c r="BX32" i="22"/>
  <c r="BY32" i="22"/>
  <c r="BZ32" i="22"/>
  <c r="CA32" i="22"/>
  <c r="CB32" i="22"/>
  <c r="CC32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F68" i="15"/>
  <c r="G68" i="15"/>
  <c r="H68" i="15"/>
  <c r="I68" i="15"/>
  <c r="F69" i="15"/>
  <c r="G69" i="15"/>
  <c r="H69" i="15"/>
  <c r="I69" i="15"/>
  <c r="F70" i="15"/>
  <c r="G70" i="15"/>
  <c r="H70" i="15"/>
  <c r="I70" i="15"/>
  <c r="F71" i="15"/>
  <c r="G71" i="15"/>
  <c r="H71" i="15"/>
  <c r="I71" i="15"/>
  <c r="F72" i="15"/>
  <c r="G72" i="15"/>
  <c r="H72" i="15"/>
  <c r="I72" i="15"/>
  <c r="F73" i="15"/>
  <c r="G73" i="15"/>
  <c r="H73" i="15"/>
  <c r="I73" i="15"/>
  <c r="F74" i="15"/>
  <c r="G74" i="15"/>
  <c r="H74" i="15"/>
  <c r="I74" i="15"/>
  <c r="F75" i="15"/>
  <c r="G75" i="15"/>
  <c r="H75" i="15"/>
  <c r="I75" i="15"/>
  <c r="F76" i="15"/>
  <c r="G76" i="15"/>
  <c r="H76" i="15"/>
  <c r="I76" i="15"/>
  <c r="F77" i="15"/>
  <c r="G77" i="15"/>
  <c r="H77" i="15"/>
  <c r="I77" i="15"/>
  <c r="F78" i="15"/>
  <c r="G78" i="15"/>
  <c r="H78" i="15"/>
  <c r="I78" i="15"/>
  <c r="F79" i="15"/>
  <c r="G79" i="15"/>
  <c r="H79" i="15"/>
  <c r="I79" i="15"/>
  <c r="F80" i="15"/>
  <c r="G80" i="15"/>
  <c r="H80" i="15"/>
  <c r="I80" i="15"/>
  <c r="F81" i="15"/>
  <c r="G81" i="15"/>
  <c r="H81" i="15"/>
  <c r="I81" i="15"/>
  <c r="F82" i="15"/>
  <c r="G82" i="15"/>
  <c r="H82" i="15"/>
  <c r="I82" i="15"/>
  <c r="F83" i="15"/>
  <c r="G83" i="15"/>
  <c r="H83" i="15"/>
  <c r="I83" i="15"/>
  <c r="F84" i="15"/>
  <c r="G84" i="15"/>
  <c r="H84" i="15"/>
  <c r="I84" i="15"/>
  <c r="F85" i="15"/>
  <c r="G85" i="15"/>
  <c r="H85" i="15"/>
  <c r="I85" i="15"/>
  <c r="F86" i="15"/>
  <c r="G86" i="15"/>
  <c r="H86" i="15"/>
  <c r="I86" i="15"/>
  <c r="F87" i="15"/>
  <c r="G87" i="15"/>
  <c r="H87" i="15"/>
  <c r="I87" i="15"/>
  <c r="F88" i="15"/>
  <c r="G88" i="15"/>
  <c r="H88" i="15"/>
  <c r="I88" i="15"/>
  <c r="F89" i="15"/>
  <c r="G89" i="15"/>
  <c r="H89" i="15"/>
  <c r="I89" i="15"/>
  <c r="F38" i="15"/>
  <c r="G38" i="15"/>
  <c r="H38" i="15"/>
  <c r="I38" i="15"/>
  <c r="F39" i="15"/>
  <c r="G39" i="15"/>
  <c r="H39" i="15"/>
  <c r="I39" i="15"/>
  <c r="F40" i="15"/>
  <c r="G40" i="15"/>
  <c r="H40" i="15"/>
  <c r="I40" i="15"/>
  <c r="F41" i="15"/>
  <c r="G41" i="15"/>
  <c r="H41" i="15"/>
  <c r="I41" i="15"/>
  <c r="F42" i="15"/>
  <c r="G42" i="15"/>
  <c r="H42" i="15"/>
  <c r="I42" i="15"/>
  <c r="F43" i="15"/>
  <c r="G43" i="15"/>
  <c r="H43" i="15"/>
  <c r="I43" i="15"/>
  <c r="F44" i="15"/>
  <c r="G44" i="15"/>
  <c r="H44" i="15"/>
  <c r="I44" i="15"/>
  <c r="F45" i="15"/>
  <c r="G45" i="15"/>
  <c r="H45" i="15"/>
  <c r="I45" i="15"/>
  <c r="F46" i="15"/>
  <c r="G46" i="15"/>
  <c r="H46" i="15"/>
  <c r="I46" i="15"/>
  <c r="F47" i="15"/>
  <c r="G47" i="15"/>
  <c r="H47" i="15"/>
  <c r="I47" i="15"/>
  <c r="F48" i="15"/>
  <c r="G48" i="15"/>
  <c r="H48" i="15"/>
  <c r="I48" i="15"/>
  <c r="F49" i="15"/>
  <c r="G49" i="15"/>
  <c r="H49" i="15"/>
  <c r="I49" i="15"/>
  <c r="F50" i="15"/>
  <c r="G50" i="15"/>
  <c r="H50" i="15"/>
  <c r="I50" i="15"/>
  <c r="F51" i="15"/>
  <c r="G51" i="15"/>
  <c r="H51" i="15"/>
  <c r="I51" i="15"/>
  <c r="F52" i="15"/>
  <c r="G52" i="15"/>
  <c r="H52" i="15"/>
  <c r="I52" i="15"/>
  <c r="F53" i="15"/>
  <c r="G53" i="15"/>
  <c r="H53" i="15"/>
  <c r="I53" i="15"/>
  <c r="F54" i="15"/>
  <c r="G54" i="15"/>
  <c r="H54" i="15"/>
  <c r="I54" i="15"/>
  <c r="F55" i="15"/>
  <c r="G55" i="15"/>
  <c r="H55" i="15"/>
  <c r="I55" i="15"/>
  <c r="F56" i="15"/>
  <c r="G56" i="15"/>
  <c r="H56" i="15"/>
  <c r="I56" i="15"/>
  <c r="F57" i="15"/>
  <c r="G57" i="15"/>
  <c r="H57" i="15"/>
  <c r="I57" i="15"/>
  <c r="F58" i="15"/>
  <c r="G58" i="15"/>
  <c r="H58" i="15"/>
  <c r="I58" i="15"/>
  <c r="F59" i="15"/>
  <c r="G59" i="15"/>
  <c r="H59" i="15"/>
  <c r="I59" i="15"/>
  <c r="F8" i="15"/>
  <c r="G8" i="15"/>
  <c r="H8" i="15"/>
  <c r="I8" i="15"/>
  <c r="F9" i="15"/>
  <c r="G9" i="15"/>
  <c r="H9" i="15"/>
  <c r="I9" i="15"/>
  <c r="F10" i="15"/>
  <c r="G10" i="15"/>
  <c r="H10" i="15"/>
  <c r="I10" i="15"/>
  <c r="F11" i="15"/>
  <c r="G11" i="15"/>
  <c r="H11" i="15"/>
  <c r="I11" i="15"/>
  <c r="F12" i="15"/>
  <c r="G12" i="15"/>
  <c r="H12" i="15"/>
  <c r="I12" i="15"/>
  <c r="F13" i="15"/>
  <c r="G13" i="15"/>
  <c r="H13" i="15"/>
  <c r="I13" i="15"/>
  <c r="F14" i="15"/>
  <c r="G14" i="15"/>
  <c r="H14" i="15"/>
  <c r="I14" i="15"/>
  <c r="F15" i="15"/>
  <c r="G15" i="15"/>
  <c r="H15" i="15"/>
  <c r="I15" i="15"/>
  <c r="F16" i="15"/>
  <c r="G16" i="15"/>
  <c r="H16" i="15"/>
  <c r="I16" i="15"/>
  <c r="F17" i="15"/>
  <c r="G17" i="15"/>
  <c r="H17" i="15"/>
  <c r="I17" i="15"/>
  <c r="F18" i="15"/>
  <c r="G18" i="15"/>
  <c r="H18" i="15"/>
  <c r="I18" i="15"/>
  <c r="F19" i="15"/>
  <c r="G19" i="15"/>
  <c r="H19" i="15"/>
  <c r="I19" i="15"/>
  <c r="F20" i="15"/>
  <c r="G20" i="15"/>
  <c r="H20" i="15"/>
  <c r="I20" i="15"/>
  <c r="F21" i="15"/>
  <c r="G21" i="15"/>
  <c r="H21" i="15"/>
  <c r="I21" i="15"/>
  <c r="F22" i="15"/>
  <c r="G22" i="15"/>
  <c r="H22" i="15"/>
  <c r="I22" i="15"/>
  <c r="F23" i="15"/>
  <c r="G23" i="15"/>
  <c r="H23" i="15"/>
  <c r="I23" i="15"/>
  <c r="F24" i="15"/>
  <c r="G24" i="15"/>
  <c r="H24" i="15"/>
  <c r="I24" i="15"/>
  <c r="F25" i="15"/>
  <c r="G25" i="15"/>
  <c r="H25" i="15"/>
  <c r="I25" i="15"/>
  <c r="F26" i="15"/>
  <c r="G26" i="15"/>
  <c r="H26" i="15"/>
  <c r="I26" i="15"/>
  <c r="F27" i="15"/>
  <c r="G27" i="15"/>
  <c r="H27" i="15"/>
  <c r="I27" i="15"/>
  <c r="F28" i="15"/>
  <c r="G28" i="15"/>
  <c r="H28" i="15"/>
  <c r="I28" i="15"/>
  <c r="F29" i="15"/>
  <c r="G29" i="15"/>
  <c r="H29" i="15"/>
  <c r="I29" i="15"/>
  <c r="Y28" i="1"/>
  <c r="Z28" i="1"/>
  <c r="AA28" i="1"/>
  <c r="AB28" i="1"/>
  <c r="AC28" i="1"/>
  <c r="Y27" i="1"/>
  <c r="Z27" i="1"/>
  <c r="AA27" i="1"/>
  <c r="AB27" i="1"/>
  <c r="AC27" i="1"/>
  <c r="Y26" i="1"/>
  <c r="Z26" i="1"/>
  <c r="AA26" i="1"/>
  <c r="AB26" i="1"/>
  <c r="AC26" i="1"/>
  <c r="Y25" i="1"/>
  <c r="Z25" i="1"/>
  <c r="AA25" i="1"/>
  <c r="AB25" i="1"/>
  <c r="AC25" i="1"/>
  <c r="Y22" i="1"/>
  <c r="Z22" i="1"/>
  <c r="AA22" i="1"/>
  <c r="AB22" i="1"/>
  <c r="AC22" i="1"/>
  <c r="Y20" i="1"/>
  <c r="Z20" i="1"/>
  <c r="AA20" i="1"/>
  <c r="AB20" i="1"/>
  <c r="AC20" i="1"/>
  <c r="Y18" i="1"/>
  <c r="Z18" i="1"/>
  <c r="AA18" i="1"/>
  <c r="AB18" i="1"/>
  <c r="AC18" i="1"/>
  <c r="Y16" i="1"/>
  <c r="Z16" i="1"/>
  <c r="AA16" i="1"/>
  <c r="AB16" i="1"/>
  <c r="AC16" i="1"/>
  <c r="Y12" i="1"/>
  <c r="Z12" i="1"/>
  <c r="AA12" i="1"/>
  <c r="AB12" i="1"/>
  <c r="AC12" i="1"/>
  <c r="Y11" i="1"/>
  <c r="Z11" i="1"/>
  <c r="AA11" i="1"/>
  <c r="AB11" i="1"/>
  <c r="AC11" i="1"/>
  <c r="Y10" i="1"/>
  <c r="Z10" i="1"/>
  <c r="AA10" i="1"/>
  <c r="AB10" i="1"/>
  <c r="AC10" i="1"/>
  <c r="Y9" i="1"/>
  <c r="Z9" i="1"/>
  <c r="AA9" i="1"/>
  <c r="AB9" i="1"/>
  <c r="AC9" i="1"/>
  <c r="Y8" i="1"/>
  <c r="Z8" i="1"/>
  <c r="AA8" i="1"/>
  <c r="AB8" i="1"/>
  <c r="AC8" i="1"/>
  <c r="Y7" i="1"/>
  <c r="Z7" i="1"/>
  <c r="AA7" i="1"/>
  <c r="AB7" i="1"/>
  <c r="AC7" i="1"/>
  <c r="W7" i="1"/>
  <c r="W8" i="1"/>
  <c r="W9" i="1"/>
  <c r="W10" i="1"/>
  <c r="W11" i="1"/>
  <c r="W12" i="1"/>
  <c r="W13" i="1"/>
  <c r="W14" i="1"/>
  <c r="W15" i="1"/>
  <c r="W16" i="1"/>
  <c r="W17" i="1"/>
  <c r="W18" i="1"/>
  <c r="W20" i="1"/>
  <c r="W21" i="1"/>
  <c r="W22" i="1"/>
  <c r="W23" i="1"/>
  <c r="W24" i="1"/>
  <c r="W25" i="1"/>
  <c r="W26" i="1"/>
  <c r="W27" i="1"/>
  <c r="W28" i="1"/>
  <c r="W29" i="1"/>
  <c r="W6" i="1"/>
  <c r="B482" i="22"/>
  <c r="B481" i="22"/>
  <c r="B480" i="22"/>
  <c r="B479" i="22"/>
  <c r="B478" i="22"/>
  <c r="B477" i="22"/>
  <c r="B476" i="22"/>
  <c r="B475" i="22"/>
  <c r="B474" i="22"/>
  <c r="B473" i="22"/>
  <c r="B472" i="22"/>
  <c r="B471" i="22"/>
  <c r="B470" i="22"/>
  <c r="B469" i="22"/>
  <c r="B468" i="22"/>
  <c r="B467" i="22"/>
  <c r="B466" i="22"/>
  <c r="B465" i="22"/>
  <c r="B464" i="22"/>
  <c r="B463" i="22"/>
  <c r="B462" i="22"/>
  <c r="B461" i="22"/>
  <c r="B460" i="22"/>
  <c r="B452" i="22"/>
  <c r="B451" i="22"/>
  <c r="B450" i="22"/>
  <c r="B449" i="22"/>
  <c r="B448" i="22"/>
  <c r="B447" i="22"/>
  <c r="B446" i="22"/>
  <c r="B445" i="22"/>
  <c r="B444" i="22"/>
  <c r="B443" i="22"/>
  <c r="B442" i="22"/>
  <c r="B441" i="22"/>
  <c r="B440" i="22"/>
  <c r="B439" i="22"/>
  <c r="B438" i="22"/>
  <c r="B437" i="22"/>
  <c r="B436" i="22"/>
  <c r="B435" i="22"/>
  <c r="B434" i="22"/>
  <c r="B433" i="22"/>
  <c r="B432" i="22"/>
  <c r="B431" i="22"/>
  <c r="B430" i="22"/>
  <c r="B422" i="22"/>
  <c r="B421" i="22"/>
  <c r="B420" i="22"/>
  <c r="B419" i="22"/>
  <c r="B418" i="22"/>
  <c r="B417" i="22"/>
  <c r="B416" i="22"/>
  <c r="B415" i="22"/>
  <c r="B414" i="22"/>
  <c r="B413" i="22"/>
  <c r="B412" i="22"/>
  <c r="B411" i="22"/>
  <c r="B410" i="22"/>
  <c r="B409" i="22"/>
  <c r="B408" i="22"/>
  <c r="B407" i="22"/>
  <c r="B406" i="22"/>
  <c r="B405" i="22"/>
  <c r="B404" i="22"/>
  <c r="B403" i="22"/>
  <c r="B402" i="22"/>
  <c r="B401" i="22"/>
  <c r="B400" i="22"/>
  <c r="B392" i="22"/>
  <c r="B391" i="22"/>
  <c r="B390" i="22"/>
  <c r="B389" i="22"/>
  <c r="B388" i="22"/>
  <c r="B387" i="22"/>
  <c r="B386" i="22"/>
  <c r="B385" i="22"/>
  <c r="B384" i="22"/>
  <c r="B383" i="22"/>
  <c r="B382" i="22"/>
  <c r="B381" i="22"/>
  <c r="B380" i="22"/>
  <c r="B379" i="22"/>
  <c r="B378" i="22"/>
  <c r="B377" i="22"/>
  <c r="B376" i="22"/>
  <c r="B375" i="22"/>
  <c r="B374" i="22"/>
  <c r="B373" i="22"/>
  <c r="B372" i="22"/>
  <c r="B371" i="22"/>
  <c r="B370" i="22"/>
  <c r="B362" i="22"/>
  <c r="B361" i="22"/>
  <c r="B360" i="22"/>
  <c r="B359" i="22"/>
  <c r="B358" i="22"/>
  <c r="B357" i="22"/>
  <c r="B356" i="22"/>
  <c r="B355" i="22"/>
  <c r="B354" i="22"/>
  <c r="B353" i="22"/>
  <c r="B352" i="22"/>
  <c r="B351" i="22"/>
  <c r="B350" i="22"/>
  <c r="B349" i="22"/>
  <c r="B348" i="22"/>
  <c r="B347" i="22"/>
  <c r="B346" i="22"/>
  <c r="B345" i="22"/>
  <c r="B344" i="22"/>
  <c r="B343" i="22"/>
  <c r="B342" i="22"/>
  <c r="B341" i="22"/>
  <c r="B340" i="22"/>
  <c r="B332" i="22"/>
  <c r="B331" i="22"/>
  <c r="B330" i="22"/>
  <c r="B329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11" i="22"/>
  <c r="B310" i="22"/>
  <c r="B302" i="22"/>
  <c r="B301" i="22"/>
  <c r="B300" i="22"/>
  <c r="B299" i="22"/>
  <c r="B298" i="22"/>
  <c r="B297" i="22"/>
  <c r="B296" i="22"/>
  <c r="B295" i="22"/>
  <c r="B294" i="22"/>
  <c r="B293" i="22"/>
  <c r="B292" i="22"/>
  <c r="B291" i="22"/>
  <c r="B290" i="22"/>
  <c r="B289" i="22"/>
  <c r="B288" i="22"/>
  <c r="B287" i="22"/>
  <c r="B286" i="22"/>
  <c r="B285" i="22"/>
  <c r="B284" i="22"/>
  <c r="B283" i="22"/>
  <c r="B282" i="22"/>
  <c r="B281" i="22"/>
  <c r="B280" i="22"/>
  <c r="B25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7" i="22"/>
  <c r="BX242" i="16"/>
  <c r="BW242" i="16"/>
  <c r="BV242" i="16"/>
  <c r="BU242" i="16"/>
  <c r="BT242" i="16"/>
  <c r="BS242" i="16"/>
  <c r="BR242" i="16"/>
  <c r="BQ242" i="16"/>
  <c r="BP242" i="16"/>
  <c r="BO242" i="16"/>
  <c r="BN242" i="16"/>
  <c r="BM242" i="16"/>
  <c r="BL242" i="16"/>
  <c r="BK242" i="16"/>
  <c r="BJ242" i="16"/>
  <c r="BI242" i="16"/>
  <c r="BH242" i="16"/>
  <c r="BG242" i="16"/>
  <c r="BF242" i="16"/>
  <c r="BE242" i="16"/>
  <c r="BD242" i="16"/>
  <c r="BC242" i="16"/>
  <c r="BB242" i="16"/>
  <c r="BA242" i="16"/>
  <c r="AZ242" i="16"/>
  <c r="AY242" i="16"/>
  <c r="AX242" i="16"/>
  <c r="AW242" i="16"/>
  <c r="AV242" i="16"/>
  <c r="AU242" i="16"/>
  <c r="AT242" i="16"/>
  <c r="AS242" i="16"/>
  <c r="AR242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BX241" i="16"/>
  <c r="BW241" i="16"/>
  <c r="BV241" i="16"/>
  <c r="BU241" i="16"/>
  <c r="BT241" i="16"/>
  <c r="BS241" i="16"/>
  <c r="BR241" i="16"/>
  <c r="BQ241" i="16"/>
  <c r="BP241" i="16"/>
  <c r="BO241" i="16"/>
  <c r="BN241" i="16"/>
  <c r="BM241" i="16"/>
  <c r="BL241" i="16"/>
  <c r="BK241" i="16"/>
  <c r="BJ241" i="16"/>
  <c r="BI241" i="16"/>
  <c r="BH241" i="16"/>
  <c r="BG241" i="16"/>
  <c r="BF241" i="16"/>
  <c r="BE241" i="16"/>
  <c r="BD241" i="16"/>
  <c r="BC241" i="16"/>
  <c r="BB241" i="16"/>
  <c r="BA241" i="16"/>
  <c r="AZ241" i="16"/>
  <c r="AY241" i="16"/>
  <c r="AX241" i="16"/>
  <c r="AW241" i="16"/>
  <c r="AV241" i="16"/>
  <c r="AU241" i="16"/>
  <c r="AT241" i="16"/>
  <c r="AS241" i="16"/>
  <c r="AR241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BX212" i="16"/>
  <c r="BW212" i="16"/>
  <c r="BV212" i="16"/>
  <c r="BU212" i="16"/>
  <c r="BT212" i="16"/>
  <c r="BS212" i="16"/>
  <c r="BR212" i="16"/>
  <c r="BQ212" i="16"/>
  <c r="BP212" i="16"/>
  <c r="BO212" i="16"/>
  <c r="BN212" i="16"/>
  <c r="BM212" i="16"/>
  <c r="BL212" i="16"/>
  <c r="BK212" i="16"/>
  <c r="BJ212" i="16"/>
  <c r="BI212" i="16"/>
  <c r="BH212" i="16"/>
  <c r="BG212" i="16"/>
  <c r="BF212" i="16"/>
  <c r="BE212" i="16"/>
  <c r="BD212" i="16"/>
  <c r="BC212" i="16"/>
  <c r="BB212" i="16"/>
  <c r="BA212" i="16"/>
  <c r="AZ212" i="16"/>
  <c r="AY212" i="16"/>
  <c r="AX212" i="16"/>
  <c r="AW212" i="16"/>
  <c r="AV212" i="16"/>
  <c r="AU212" i="16"/>
  <c r="AT212" i="16"/>
  <c r="AS212" i="16"/>
  <c r="AR212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BX211" i="16"/>
  <c r="BW211" i="16"/>
  <c r="BV211" i="16"/>
  <c r="BU211" i="16"/>
  <c r="BT211" i="16"/>
  <c r="BS211" i="16"/>
  <c r="BR211" i="16"/>
  <c r="BQ211" i="16"/>
  <c r="BP211" i="16"/>
  <c r="BO211" i="16"/>
  <c r="BN211" i="16"/>
  <c r="BM211" i="16"/>
  <c r="BL211" i="16"/>
  <c r="BK211" i="16"/>
  <c r="BJ211" i="16"/>
  <c r="BI211" i="16"/>
  <c r="BH211" i="16"/>
  <c r="BG211" i="16"/>
  <c r="BF211" i="16"/>
  <c r="BE211" i="16"/>
  <c r="BD211" i="16"/>
  <c r="BC211" i="16"/>
  <c r="BB211" i="16"/>
  <c r="BA211" i="16"/>
  <c r="AZ211" i="16"/>
  <c r="AY211" i="16"/>
  <c r="AX211" i="16"/>
  <c r="AW211" i="16"/>
  <c r="AV211" i="16"/>
  <c r="AU211" i="16"/>
  <c r="AT211" i="16"/>
  <c r="AS211" i="16"/>
  <c r="AR211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BX182" i="16"/>
  <c r="BW182" i="16"/>
  <c r="BV182" i="16"/>
  <c r="BU182" i="16"/>
  <c r="BT182" i="16"/>
  <c r="BS182" i="16"/>
  <c r="BR182" i="16"/>
  <c r="BQ182" i="16"/>
  <c r="BP182" i="16"/>
  <c r="BO182" i="16"/>
  <c r="BN182" i="16"/>
  <c r="BM182" i="16"/>
  <c r="BL182" i="16"/>
  <c r="BK182" i="16"/>
  <c r="BJ182" i="16"/>
  <c r="BI182" i="16"/>
  <c r="BH182" i="16"/>
  <c r="BG182" i="16"/>
  <c r="BF182" i="16"/>
  <c r="BE182" i="16"/>
  <c r="BD182" i="16"/>
  <c r="BC182" i="16"/>
  <c r="BB182" i="16"/>
  <c r="BA182" i="16"/>
  <c r="AZ182" i="16"/>
  <c r="AY182" i="16"/>
  <c r="AX182" i="16"/>
  <c r="AW182" i="16"/>
  <c r="AV182" i="16"/>
  <c r="AU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BX181" i="16"/>
  <c r="BW181" i="16"/>
  <c r="BV181" i="16"/>
  <c r="BU181" i="16"/>
  <c r="BT181" i="16"/>
  <c r="BS181" i="16"/>
  <c r="BR181" i="16"/>
  <c r="BQ181" i="16"/>
  <c r="BP181" i="16"/>
  <c r="BO181" i="16"/>
  <c r="BN181" i="16"/>
  <c r="BM181" i="16"/>
  <c r="BL181" i="16"/>
  <c r="BK181" i="16"/>
  <c r="BJ181" i="16"/>
  <c r="BI181" i="16"/>
  <c r="BH181" i="16"/>
  <c r="BG181" i="16"/>
  <c r="BF181" i="16"/>
  <c r="BE181" i="16"/>
  <c r="BD181" i="16"/>
  <c r="BC181" i="16"/>
  <c r="BB181" i="16"/>
  <c r="BA181" i="16"/>
  <c r="AZ181" i="16"/>
  <c r="AY181" i="16"/>
  <c r="AX181" i="16"/>
  <c r="AW181" i="16"/>
  <c r="AV181" i="16"/>
  <c r="AU181" i="16"/>
  <c r="AT181" i="16"/>
  <c r="AS181" i="16"/>
  <c r="AR181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BX152" i="16"/>
  <c r="BW152" i="16"/>
  <c r="BV152" i="16"/>
  <c r="BU152" i="16"/>
  <c r="BT152" i="16"/>
  <c r="BS152" i="16"/>
  <c r="BR152" i="16"/>
  <c r="BQ152" i="16"/>
  <c r="BP152" i="16"/>
  <c r="BO152" i="16"/>
  <c r="BN152" i="16"/>
  <c r="BM152" i="16"/>
  <c r="BL152" i="16"/>
  <c r="BK152" i="16"/>
  <c r="BJ152" i="16"/>
  <c r="BI152" i="16"/>
  <c r="BH152" i="16"/>
  <c r="BG152" i="16"/>
  <c r="BF152" i="16"/>
  <c r="BE152" i="16"/>
  <c r="BD152" i="16"/>
  <c r="BC152" i="16"/>
  <c r="BB152" i="16"/>
  <c r="BA152" i="16"/>
  <c r="AZ152" i="16"/>
  <c r="AY152" i="16"/>
  <c r="AX152" i="16"/>
  <c r="AW152" i="16"/>
  <c r="AV152" i="16"/>
  <c r="AU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BX151" i="16"/>
  <c r="BW151" i="16"/>
  <c r="BV151" i="16"/>
  <c r="BU151" i="16"/>
  <c r="BT151" i="16"/>
  <c r="BS151" i="16"/>
  <c r="BR151" i="16"/>
  <c r="BQ151" i="16"/>
  <c r="BP151" i="16"/>
  <c r="BO151" i="16"/>
  <c r="BN151" i="16"/>
  <c r="BM151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BX122" i="16"/>
  <c r="BW122" i="16"/>
  <c r="BV122" i="16"/>
  <c r="BU122" i="16"/>
  <c r="BT122" i="16"/>
  <c r="BS122" i="16"/>
  <c r="BR122" i="16"/>
  <c r="BQ122" i="16"/>
  <c r="BP122" i="16"/>
  <c r="BO122" i="16"/>
  <c r="BN122" i="16"/>
  <c r="BM122" i="16"/>
  <c r="BL122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AY122" i="16"/>
  <c r="AX122" i="16"/>
  <c r="AW122" i="16"/>
  <c r="AV122" i="16"/>
  <c r="AU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BX121" i="16"/>
  <c r="BW121" i="16"/>
  <c r="BV121" i="16"/>
  <c r="BU121" i="16"/>
  <c r="BT121" i="16"/>
  <c r="BS121" i="16"/>
  <c r="BR121" i="16"/>
  <c r="BQ121" i="16"/>
  <c r="BP121" i="16"/>
  <c r="BO121" i="16"/>
  <c r="BN121" i="16"/>
  <c r="BM121" i="16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BX92" i="16"/>
  <c r="BW92" i="16"/>
  <c r="BV92" i="16"/>
  <c r="BU92" i="16"/>
  <c r="BT92" i="16"/>
  <c r="BS92" i="16"/>
  <c r="BR92" i="16"/>
  <c r="BQ92" i="16"/>
  <c r="BP92" i="16"/>
  <c r="BO92" i="16"/>
  <c r="BN92" i="16"/>
  <c r="BM92" i="16"/>
  <c r="BL92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AY92" i="16"/>
  <c r="AX92" i="16"/>
  <c r="AW92" i="16"/>
  <c r="AV92" i="16"/>
  <c r="AU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BX91" i="16"/>
  <c r="BW91" i="16"/>
  <c r="BV91" i="16"/>
  <c r="BU91" i="16"/>
  <c r="BT91" i="16"/>
  <c r="BS91" i="16"/>
  <c r="BR91" i="16"/>
  <c r="BQ91" i="16"/>
  <c r="BP91" i="16"/>
  <c r="BO91" i="16"/>
  <c r="BN91" i="16"/>
  <c r="BM91" i="16"/>
  <c r="BL91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AY91" i="16"/>
  <c r="AX91" i="16"/>
  <c r="AW91" i="16"/>
  <c r="AV91" i="16"/>
  <c r="AU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J61" i="16"/>
  <c r="BX62" i="16"/>
  <c r="BW62" i="16"/>
  <c r="BV62" i="16"/>
  <c r="BU62" i="16"/>
  <c r="BT62" i="16"/>
  <c r="BS62" i="16"/>
  <c r="BR62" i="16"/>
  <c r="BQ62" i="16"/>
  <c r="BP62" i="16"/>
  <c r="BO62" i="16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Z62" i="16"/>
  <c r="AY62" i="16"/>
  <c r="AX62" i="16"/>
  <c r="AW62" i="16"/>
  <c r="AV62" i="16"/>
  <c r="AU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AH31" i="16"/>
  <c r="AI31" i="16"/>
  <c r="AJ31" i="16"/>
  <c r="AK31" i="16"/>
  <c r="AL31" i="16"/>
  <c r="AM31" i="16"/>
  <c r="AN31" i="16"/>
  <c r="AO31" i="16"/>
  <c r="AP31" i="16"/>
  <c r="AQ31" i="16"/>
  <c r="AR31" i="16"/>
  <c r="AS31" i="16"/>
  <c r="AT31" i="16"/>
  <c r="AU31" i="16"/>
  <c r="AV31" i="16"/>
  <c r="AW31" i="16"/>
  <c r="AX31" i="16"/>
  <c r="AY31" i="16"/>
  <c r="AZ31" i="16"/>
  <c r="BA31" i="16"/>
  <c r="BB31" i="16"/>
  <c r="BC31" i="16"/>
  <c r="BD31" i="16"/>
  <c r="BE31" i="16"/>
  <c r="BF31" i="16"/>
  <c r="BG31" i="16"/>
  <c r="BH31" i="16"/>
  <c r="BI31" i="16"/>
  <c r="BJ31" i="16"/>
  <c r="BK31" i="16"/>
  <c r="BL31" i="16"/>
  <c r="BM31" i="16"/>
  <c r="BN31" i="16"/>
  <c r="BO31" i="16"/>
  <c r="BP31" i="16"/>
  <c r="BQ31" i="16"/>
  <c r="BR31" i="16"/>
  <c r="BS31" i="16"/>
  <c r="BT31" i="16"/>
  <c r="BU31" i="16"/>
  <c r="BV31" i="16"/>
  <c r="BW31" i="16"/>
  <c r="BX31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AH32" i="16"/>
  <c r="AI32" i="16"/>
  <c r="AJ32" i="16"/>
  <c r="AK32" i="16"/>
  <c r="AL32" i="16"/>
  <c r="AM32" i="16"/>
  <c r="AN32" i="16"/>
  <c r="AO32" i="16"/>
  <c r="AP32" i="16"/>
  <c r="AQ32" i="16"/>
  <c r="AR32" i="16"/>
  <c r="AS32" i="16"/>
  <c r="AT32" i="16"/>
  <c r="AU32" i="16"/>
  <c r="AV32" i="16"/>
  <c r="AW32" i="16"/>
  <c r="AX32" i="16"/>
  <c r="AY32" i="16"/>
  <c r="AZ32" i="16"/>
  <c r="BA32" i="16"/>
  <c r="BB32" i="16"/>
  <c r="BC32" i="16"/>
  <c r="BD32" i="16"/>
  <c r="BE32" i="16"/>
  <c r="BF32" i="16"/>
  <c r="BG32" i="16"/>
  <c r="BH32" i="16"/>
  <c r="BI32" i="16"/>
  <c r="BJ32" i="16"/>
  <c r="BK32" i="16"/>
  <c r="BL32" i="16"/>
  <c r="BM32" i="16"/>
  <c r="BN32" i="16"/>
  <c r="BO32" i="16"/>
  <c r="BP32" i="16"/>
  <c r="BQ32" i="16"/>
  <c r="BR32" i="16"/>
  <c r="BS32" i="16"/>
  <c r="BT32" i="16"/>
  <c r="BU32" i="16"/>
  <c r="BV32" i="16"/>
  <c r="BW32" i="16"/>
  <c r="BX32" i="16"/>
  <c r="E218" i="16"/>
  <c r="F218" i="16"/>
  <c r="G218" i="16"/>
  <c r="H218" i="16"/>
  <c r="I218" i="16"/>
  <c r="E219" i="16"/>
  <c r="F219" i="16"/>
  <c r="G219" i="16"/>
  <c r="H219" i="16"/>
  <c r="I219" i="16"/>
  <c r="E220" i="16"/>
  <c r="F220" i="16"/>
  <c r="G220" i="16"/>
  <c r="H220" i="16"/>
  <c r="I220" i="16"/>
  <c r="E221" i="16"/>
  <c r="F221" i="16"/>
  <c r="G221" i="16"/>
  <c r="H221" i="16"/>
  <c r="I221" i="16"/>
  <c r="E222" i="16"/>
  <c r="F222" i="16"/>
  <c r="G222" i="16"/>
  <c r="H222" i="16"/>
  <c r="I222" i="16"/>
  <c r="E223" i="16"/>
  <c r="F223" i="16"/>
  <c r="G223" i="16"/>
  <c r="H223" i="16"/>
  <c r="I223" i="16"/>
  <c r="E224" i="16"/>
  <c r="F224" i="16"/>
  <c r="G224" i="16"/>
  <c r="H224" i="16"/>
  <c r="I224" i="16"/>
  <c r="E225" i="16"/>
  <c r="F225" i="16"/>
  <c r="G225" i="16"/>
  <c r="H225" i="16"/>
  <c r="I225" i="16"/>
  <c r="E226" i="16"/>
  <c r="F226" i="16"/>
  <c r="G226" i="16"/>
  <c r="H226" i="16"/>
  <c r="I226" i="16"/>
  <c r="E227" i="16"/>
  <c r="F227" i="16"/>
  <c r="G227" i="16"/>
  <c r="H227" i="16"/>
  <c r="I227" i="16"/>
  <c r="E228" i="16"/>
  <c r="F228" i="16"/>
  <c r="G228" i="16"/>
  <c r="H228" i="16"/>
  <c r="I228" i="16"/>
  <c r="E229" i="16"/>
  <c r="F229" i="16"/>
  <c r="G229" i="16"/>
  <c r="H229" i="16"/>
  <c r="I229" i="16"/>
  <c r="E230" i="16"/>
  <c r="F230" i="16"/>
  <c r="G230" i="16"/>
  <c r="H230" i="16"/>
  <c r="I230" i="16"/>
  <c r="E231" i="16"/>
  <c r="F231" i="16"/>
  <c r="G231" i="16"/>
  <c r="H231" i="16"/>
  <c r="I231" i="16"/>
  <c r="E232" i="16"/>
  <c r="F232" i="16"/>
  <c r="G232" i="16"/>
  <c r="H232" i="16"/>
  <c r="I232" i="16"/>
  <c r="E233" i="16"/>
  <c r="F233" i="16"/>
  <c r="G233" i="16"/>
  <c r="H233" i="16"/>
  <c r="I233" i="16"/>
  <c r="E234" i="16"/>
  <c r="F234" i="16"/>
  <c r="G234" i="16"/>
  <c r="H234" i="16"/>
  <c r="I234" i="16"/>
  <c r="E235" i="16"/>
  <c r="F235" i="16"/>
  <c r="G235" i="16"/>
  <c r="H235" i="16"/>
  <c r="I235" i="16"/>
  <c r="E236" i="16"/>
  <c r="F236" i="16"/>
  <c r="G236" i="16"/>
  <c r="H236" i="16"/>
  <c r="I236" i="16"/>
  <c r="E237" i="16"/>
  <c r="F237" i="16"/>
  <c r="G237" i="16"/>
  <c r="H237" i="16"/>
  <c r="I237" i="16"/>
  <c r="E238" i="16"/>
  <c r="F238" i="16"/>
  <c r="G238" i="16"/>
  <c r="H238" i="16"/>
  <c r="I238" i="16"/>
  <c r="E239" i="16"/>
  <c r="F239" i="16"/>
  <c r="G239" i="16"/>
  <c r="H239" i="16"/>
  <c r="I239" i="16"/>
  <c r="E188" i="16"/>
  <c r="F188" i="16"/>
  <c r="G188" i="16"/>
  <c r="H188" i="16"/>
  <c r="I188" i="16"/>
  <c r="E189" i="16"/>
  <c r="F189" i="16"/>
  <c r="G189" i="16"/>
  <c r="H189" i="16"/>
  <c r="I189" i="16"/>
  <c r="E190" i="16"/>
  <c r="F190" i="16"/>
  <c r="G190" i="16"/>
  <c r="H190" i="16"/>
  <c r="I190" i="16"/>
  <c r="E191" i="16"/>
  <c r="F191" i="16"/>
  <c r="G191" i="16"/>
  <c r="H191" i="16"/>
  <c r="I191" i="16"/>
  <c r="E192" i="16"/>
  <c r="F192" i="16"/>
  <c r="G192" i="16"/>
  <c r="H192" i="16"/>
  <c r="I192" i="16"/>
  <c r="E193" i="16"/>
  <c r="F193" i="16"/>
  <c r="G193" i="16"/>
  <c r="H193" i="16"/>
  <c r="I193" i="16"/>
  <c r="E194" i="16"/>
  <c r="F194" i="16"/>
  <c r="G194" i="16"/>
  <c r="H194" i="16"/>
  <c r="I194" i="16"/>
  <c r="E195" i="16"/>
  <c r="F195" i="16"/>
  <c r="G195" i="16"/>
  <c r="H195" i="16"/>
  <c r="I195" i="16"/>
  <c r="E196" i="16"/>
  <c r="F196" i="16"/>
  <c r="G196" i="16"/>
  <c r="H196" i="16"/>
  <c r="I196" i="16"/>
  <c r="E197" i="16"/>
  <c r="F197" i="16"/>
  <c r="G197" i="16"/>
  <c r="H197" i="16"/>
  <c r="I197" i="16"/>
  <c r="E198" i="16"/>
  <c r="F198" i="16"/>
  <c r="G198" i="16"/>
  <c r="H198" i="16"/>
  <c r="I198" i="16"/>
  <c r="E199" i="16"/>
  <c r="F199" i="16"/>
  <c r="G199" i="16"/>
  <c r="H199" i="16"/>
  <c r="I199" i="16"/>
  <c r="E200" i="16"/>
  <c r="F200" i="16"/>
  <c r="G200" i="16"/>
  <c r="H200" i="16"/>
  <c r="I200" i="16"/>
  <c r="E201" i="16"/>
  <c r="F201" i="16"/>
  <c r="G201" i="16"/>
  <c r="H201" i="16"/>
  <c r="I201" i="16"/>
  <c r="E202" i="16"/>
  <c r="F202" i="16"/>
  <c r="G202" i="16"/>
  <c r="H202" i="16"/>
  <c r="I202" i="16"/>
  <c r="E203" i="16"/>
  <c r="F203" i="16"/>
  <c r="G203" i="16"/>
  <c r="H203" i="16"/>
  <c r="I203" i="16"/>
  <c r="E204" i="16"/>
  <c r="F204" i="16"/>
  <c r="G204" i="16"/>
  <c r="H204" i="16"/>
  <c r="I204" i="16"/>
  <c r="E205" i="16"/>
  <c r="F205" i="16"/>
  <c r="G205" i="16"/>
  <c r="H205" i="16"/>
  <c r="I205" i="16"/>
  <c r="E206" i="16"/>
  <c r="F206" i="16"/>
  <c r="G206" i="16"/>
  <c r="H206" i="16"/>
  <c r="I206" i="16"/>
  <c r="E207" i="16"/>
  <c r="F207" i="16"/>
  <c r="G207" i="16"/>
  <c r="H207" i="16"/>
  <c r="I207" i="16"/>
  <c r="E208" i="16"/>
  <c r="F208" i="16"/>
  <c r="G208" i="16"/>
  <c r="H208" i="16"/>
  <c r="I208" i="16"/>
  <c r="E209" i="16"/>
  <c r="F209" i="16"/>
  <c r="G209" i="16"/>
  <c r="H209" i="16"/>
  <c r="I209" i="16"/>
  <c r="E158" i="16"/>
  <c r="F158" i="16"/>
  <c r="G158" i="16"/>
  <c r="H158" i="16"/>
  <c r="I158" i="16"/>
  <c r="E159" i="16"/>
  <c r="F159" i="16"/>
  <c r="G159" i="16"/>
  <c r="H159" i="16"/>
  <c r="I159" i="16"/>
  <c r="E160" i="16"/>
  <c r="F160" i="16"/>
  <c r="G160" i="16"/>
  <c r="H160" i="16"/>
  <c r="I160" i="16"/>
  <c r="E161" i="16"/>
  <c r="F161" i="16"/>
  <c r="G161" i="16"/>
  <c r="H161" i="16"/>
  <c r="I161" i="16"/>
  <c r="E162" i="16"/>
  <c r="F162" i="16"/>
  <c r="G162" i="16"/>
  <c r="H162" i="16"/>
  <c r="I162" i="16"/>
  <c r="E163" i="16"/>
  <c r="F163" i="16"/>
  <c r="G163" i="16"/>
  <c r="H163" i="16"/>
  <c r="I163" i="16"/>
  <c r="E164" i="16"/>
  <c r="F164" i="16"/>
  <c r="G164" i="16"/>
  <c r="H164" i="16"/>
  <c r="I164" i="16"/>
  <c r="E165" i="16"/>
  <c r="F165" i="16"/>
  <c r="G165" i="16"/>
  <c r="H165" i="16"/>
  <c r="I165" i="16"/>
  <c r="E166" i="16"/>
  <c r="F166" i="16"/>
  <c r="G166" i="16"/>
  <c r="H166" i="16"/>
  <c r="I166" i="16"/>
  <c r="E167" i="16"/>
  <c r="F167" i="16"/>
  <c r="G167" i="16"/>
  <c r="H167" i="16"/>
  <c r="I167" i="16"/>
  <c r="E168" i="16"/>
  <c r="F168" i="16"/>
  <c r="G168" i="16"/>
  <c r="H168" i="16"/>
  <c r="I168" i="16"/>
  <c r="E169" i="16"/>
  <c r="F169" i="16"/>
  <c r="G169" i="16"/>
  <c r="H169" i="16"/>
  <c r="I169" i="16"/>
  <c r="E170" i="16"/>
  <c r="F170" i="16"/>
  <c r="G170" i="16"/>
  <c r="H170" i="16"/>
  <c r="I170" i="16"/>
  <c r="E171" i="16"/>
  <c r="F171" i="16"/>
  <c r="G171" i="16"/>
  <c r="H171" i="16"/>
  <c r="I171" i="16"/>
  <c r="E172" i="16"/>
  <c r="F172" i="16"/>
  <c r="G172" i="16"/>
  <c r="H172" i="16"/>
  <c r="I172" i="16"/>
  <c r="E173" i="16"/>
  <c r="F173" i="16"/>
  <c r="G173" i="16"/>
  <c r="H173" i="16"/>
  <c r="I173" i="16"/>
  <c r="E174" i="16"/>
  <c r="F174" i="16"/>
  <c r="G174" i="16"/>
  <c r="H174" i="16"/>
  <c r="I174" i="16"/>
  <c r="E175" i="16"/>
  <c r="F175" i="16"/>
  <c r="G175" i="16"/>
  <c r="H175" i="16"/>
  <c r="I175" i="16"/>
  <c r="E176" i="16"/>
  <c r="F176" i="16"/>
  <c r="G176" i="16"/>
  <c r="H176" i="16"/>
  <c r="I176" i="16"/>
  <c r="E177" i="16"/>
  <c r="F177" i="16"/>
  <c r="G177" i="16"/>
  <c r="H177" i="16"/>
  <c r="I177" i="16"/>
  <c r="E178" i="16"/>
  <c r="F178" i="16"/>
  <c r="G178" i="16"/>
  <c r="H178" i="16"/>
  <c r="I178" i="16"/>
  <c r="E179" i="16"/>
  <c r="F179" i="16"/>
  <c r="G179" i="16"/>
  <c r="H179" i="16"/>
  <c r="I179" i="16"/>
  <c r="E128" i="16"/>
  <c r="F128" i="16"/>
  <c r="G128" i="16"/>
  <c r="H128" i="16"/>
  <c r="I128" i="16"/>
  <c r="E129" i="16"/>
  <c r="F129" i="16"/>
  <c r="G129" i="16"/>
  <c r="H129" i="16"/>
  <c r="I129" i="16"/>
  <c r="E130" i="16"/>
  <c r="F130" i="16"/>
  <c r="G130" i="16"/>
  <c r="H130" i="16"/>
  <c r="I130" i="16"/>
  <c r="E131" i="16"/>
  <c r="F131" i="16"/>
  <c r="G131" i="16"/>
  <c r="H131" i="16"/>
  <c r="I131" i="16"/>
  <c r="E132" i="16"/>
  <c r="F132" i="16"/>
  <c r="G132" i="16"/>
  <c r="H132" i="16"/>
  <c r="I132" i="16"/>
  <c r="E133" i="16"/>
  <c r="F133" i="16"/>
  <c r="G133" i="16"/>
  <c r="H133" i="16"/>
  <c r="I133" i="16"/>
  <c r="E134" i="16"/>
  <c r="F134" i="16"/>
  <c r="G134" i="16"/>
  <c r="H134" i="16"/>
  <c r="I134" i="16"/>
  <c r="E135" i="16"/>
  <c r="F135" i="16"/>
  <c r="G135" i="16"/>
  <c r="H135" i="16"/>
  <c r="I135" i="16"/>
  <c r="E136" i="16"/>
  <c r="F136" i="16"/>
  <c r="G136" i="16"/>
  <c r="H136" i="16"/>
  <c r="I136" i="16"/>
  <c r="E137" i="16"/>
  <c r="F137" i="16"/>
  <c r="G137" i="16"/>
  <c r="H137" i="16"/>
  <c r="I137" i="16"/>
  <c r="E138" i="16"/>
  <c r="F138" i="16"/>
  <c r="G138" i="16"/>
  <c r="H138" i="16"/>
  <c r="I138" i="16"/>
  <c r="E139" i="16"/>
  <c r="F139" i="16"/>
  <c r="G139" i="16"/>
  <c r="H139" i="16"/>
  <c r="I139" i="16"/>
  <c r="E140" i="16"/>
  <c r="F140" i="16"/>
  <c r="G140" i="16"/>
  <c r="H140" i="16"/>
  <c r="I140" i="16"/>
  <c r="E141" i="16"/>
  <c r="F141" i="16"/>
  <c r="G141" i="16"/>
  <c r="H141" i="16"/>
  <c r="I141" i="16"/>
  <c r="E142" i="16"/>
  <c r="F142" i="16"/>
  <c r="G142" i="16"/>
  <c r="H142" i="16"/>
  <c r="I142" i="16"/>
  <c r="E143" i="16"/>
  <c r="F143" i="16"/>
  <c r="G143" i="16"/>
  <c r="H143" i="16"/>
  <c r="I143" i="16"/>
  <c r="E144" i="16"/>
  <c r="F144" i="16"/>
  <c r="G144" i="16"/>
  <c r="H144" i="16"/>
  <c r="I144" i="16"/>
  <c r="E145" i="16"/>
  <c r="F145" i="16"/>
  <c r="G145" i="16"/>
  <c r="H145" i="16"/>
  <c r="I145" i="16"/>
  <c r="E146" i="16"/>
  <c r="F146" i="16"/>
  <c r="G146" i="16"/>
  <c r="H146" i="16"/>
  <c r="I146" i="16"/>
  <c r="E147" i="16"/>
  <c r="F147" i="16"/>
  <c r="G147" i="16"/>
  <c r="H147" i="16"/>
  <c r="I147" i="16"/>
  <c r="E148" i="16"/>
  <c r="F148" i="16"/>
  <c r="G148" i="16"/>
  <c r="H148" i="16"/>
  <c r="I148" i="16"/>
  <c r="E149" i="16"/>
  <c r="F149" i="16"/>
  <c r="G149" i="16"/>
  <c r="H149" i="16"/>
  <c r="I149" i="16"/>
  <c r="E98" i="16"/>
  <c r="F98" i="16"/>
  <c r="G98" i="16"/>
  <c r="H98" i="16"/>
  <c r="I98" i="16"/>
  <c r="E99" i="16"/>
  <c r="F99" i="16"/>
  <c r="G99" i="16"/>
  <c r="H99" i="16"/>
  <c r="I99" i="16"/>
  <c r="E100" i="16"/>
  <c r="F100" i="16"/>
  <c r="G100" i="16"/>
  <c r="H100" i="16"/>
  <c r="I100" i="16"/>
  <c r="E101" i="16"/>
  <c r="F101" i="16"/>
  <c r="G101" i="16"/>
  <c r="H101" i="16"/>
  <c r="I101" i="16"/>
  <c r="E102" i="16"/>
  <c r="F102" i="16"/>
  <c r="G102" i="16"/>
  <c r="H102" i="16"/>
  <c r="I102" i="16"/>
  <c r="E103" i="16"/>
  <c r="F103" i="16"/>
  <c r="G103" i="16"/>
  <c r="H103" i="16"/>
  <c r="I103" i="16"/>
  <c r="E104" i="16"/>
  <c r="F104" i="16"/>
  <c r="G104" i="16"/>
  <c r="H104" i="16"/>
  <c r="I104" i="16"/>
  <c r="E105" i="16"/>
  <c r="F105" i="16"/>
  <c r="G105" i="16"/>
  <c r="H105" i="16"/>
  <c r="I105" i="16"/>
  <c r="E106" i="16"/>
  <c r="F106" i="16"/>
  <c r="G106" i="16"/>
  <c r="H106" i="16"/>
  <c r="I106" i="16"/>
  <c r="E107" i="16"/>
  <c r="F107" i="16"/>
  <c r="G107" i="16"/>
  <c r="H107" i="16"/>
  <c r="I107" i="16"/>
  <c r="E108" i="16"/>
  <c r="F108" i="16"/>
  <c r="G108" i="16"/>
  <c r="H108" i="16"/>
  <c r="I108" i="16"/>
  <c r="E109" i="16"/>
  <c r="F109" i="16"/>
  <c r="G109" i="16"/>
  <c r="H109" i="16"/>
  <c r="I109" i="16"/>
  <c r="E110" i="16"/>
  <c r="F110" i="16"/>
  <c r="G110" i="16"/>
  <c r="H110" i="16"/>
  <c r="I110" i="16"/>
  <c r="E111" i="16"/>
  <c r="F111" i="16"/>
  <c r="G111" i="16"/>
  <c r="H111" i="16"/>
  <c r="I111" i="16"/>
  <c r="E112" i="16"/>
  <c r="F112" i="16"/>
  <c r="G112" i="16"/>
  <c r="H112" i="16"/>
  <c r="I112" i="16"/>
  <c r="E113" i="16"/>
  <c r="F113" i="16"/>
  <c r="G113" i="16"/>
  <c r="H113" i="16"/>
  <c r="I113" i="16"/>
  <c r="E114" i="16"/>
  <c r="F114" i="16"/>
  <c r="G114" i="16"/>
  <c r="H114" i="16"/>
  <c r="I114" i="16"/>
  <c r="E115" i="16"/>
  <c r="F115" i="16"/>
  <c r="G115" i="16"/>
  <c r="H115" i="16"/>
  <c r="I115" i="16"/>
  <c r="E116" i="16"/>
  <c r="F116" i="16"/>
  <c r="G116" i="16"/>
  <c r="H116" i="16"/>
  <c r="I116" i="16"/>
  <c r="E117" i="16"/>
  <c r="F117" i="16"/>
  <c r="G117" i="16"/>
  <c r="H117" i="16"/>
  <c r="I117" i="16"/>
  <c r="E118" i="16"/>
  <c r="F118" i="16"/>
  <c r="G118" i="16"/>
  <c r="H118" i="16"/>
  <c r="I118" i="16"/>
  <c r="E119" i="16"/>
  <c r="F119" i="16"/>
  <c r="G119" i="16"/>
  <c r="H119" i="16"/>
  <c r="I119" i="16"/>
  <c r="T6" i="1"/>
  <c r="U6" i="1"/>
  <c r="T7" i="1"/>
  <c r="U7" i="1"/>
  <c r="T8" i="1"/>
  <c r="U8" i="1"/>
  <c r="T11" i="1"/>
  <c r="U11" i="1"/>
  <c r="T12" i="1"/>
  <c r="U12" i="1"/>
  <c r="T13" i="1"/>
  <c r="U13" i="1"/>
  <c r="T14" i="1"/>
  <c r="U14" i="1"/>
  <c r="T15" i="1"/>
  <c r="U15" i="1"/>
  <c r="T16" i="1"/>
  <c r="U16" i="1"/>
  <c r="T17" i="1"/>
  <c r="U17" i="1"/>
  <c r="T18" i="1"/>
  <c r="U18" i="1"/>
  <c r="T20" i="1"/>
  <c r="U20" i="1"/>
  <c r="T21" i="1"/>
  <c r="U21" i="1"/>
  <c r="T22" i="1"/>
  <c r="U22" i="1"/>
  <c r="T23" i="1"/>
  <c r="U23" i="1"/>
  <c r="T24" i="1"/>
  <c r="U24" i="1"/>
  <c r="T25" i="1"/>
  <c r="U25" i="1"/>
  <c r="T26" i="1"/>
  <c r="U26" i="1"/>
  <c r="T27" i="1"/>
  <c r="U27" i="1"/>
  <c r="T28" i="1"/>
  <c r="U28" i="1"/>
  <c r="T29" i="1"/>
  <c r="U29" i="1"/>
  <c r="T10" i="1"/>
  <c r="U10" i="1"/>
  <c r="T9" i="1"/>
  <c r="U9" i="1"/>
  <c r="B485" i="22"/>
  <c r="B484" i="22"/>
  <c r="I482" i="22"/>
  <c r="H482" i="22"/>
  <c r="G482" i="22"/>
  <c r="F482" i="22"/>
  <c r="E482" i="22"/>
  <c r="I481" i="22"/>
  <c r="H481" i="22"/>
  <c r="G481" i="22"/>
  <c r="F481" i="22"/>
  <c r="E481" i="22"/>
  <c r="I480" i="22"/>
  <c r="H480" i="22"/>
  <c r="G480" i="22"/>
  <c r="F480" i="22"/>
  <c r="E480" i="22"/>
  <c r="I479" i="22"/>
  <c r="H479" i="22"/>
  <c r="G479" i="22"/>
  <c r="F479" i="22"/>
  <c r="E479" i="22"/>
  <c r="I478" i="22"/>
  <c r="H478" i="22"/>
  <c r="G478" i="22"/>
  <c r="F478" i="22"/>
  <c r="E478" i="22"/>
  <c r="I477" i="22"/>
  <c r="H477" i="22"/>
  <c r="G477" i="22"/>
  <c r="F477" i="22"/>
  <c r="E477" i="22"/>
  <c r="I476" i="22"/>
  <c r="H476" i="22"/>
  <c r="G476" i="22"/>
  <c r="F476" i="22"/>
  <c r="E476" i="22"/>
  <c r="I475" i="22"/>
  <c r="H475" i="22"/>
  <c r="G475" i="22"/>
  <c r="F475" i="22"/>
  <c r="E475" i="22"/>
  <c r="I474" i="22"/>
  <c r="H474" i="22"/>
  <c r="G474" i="22"/>
  <c r="F474" i="22"/>
  <c r="E474" i="22"/>
  <c r="I473" i="22"/>
  <c r="H473" i="22"/>
  <c r="G473" i="22"/>
  <c r="F473" i="22"/>
  <c r="E473" i="22"/>
  <c r="I472" i="22"/>
  <c r="H472" i="22"/>
  <c r="G472" i="22"/>
  <c r="F472" i="22"/>
  <c r="E472" i="22"/>
  <c r="I471" i="22"/>
  <c r="H471" i="22"/>
  <c r="G471" i="22"/>
  <c r="F471" i="22"/>
  <c r="E471" i="22"/>
  <c r="I470" i="22"/>
  <c r="H470" i="22"/>
  <c r="G470" i="22"/>
  <c r="F470" i="22"/>
  <c r="E470" i="22"/>
  <c r="I469" i="22"/>
  <c r="H469" i="22"/>
  <c r="G469" i="22"/>
  <c r="F469" i="22"/>
  <c r="E469" i="22"/>
  <c r="I468" i="22"/>
  <c r="H468" i="22"/>
  <c r="G468" i="22"/>
  <c r="F468" i="22"/>
  <c r="E468" i="22"/>
  <c r="I467" i="22"/>
  <c r="H467" i="22"/>
  <c r="G467" i="22"/>
  <c r="F467" i="22"/>
  <c r="E467" i="22"/>
  <c r="I466" i="22"/>
  <c r="H466" i="22"/>
  <c r="G466" i="22"/>
  <c r="F466" i="22"/>
  <c r="E466" i="22"/>
  <c r="I465" i="22"/>
  <c r="H465" i="22"/>
  <c r="G465" i="22"/>
  <c r="F465" i="22"/>
  <c r="E465" i="22"/>
  <c r="I464" i="22"/>
  <c r="I485" i="22"/>
  <c r="H464" i="22"/>
  <c r="H485" i="22"/>
  <c r="G464" i="22"/>
  <c r="G485" i="22"/>
  <c r="F464" i="22"/>
  <c r="F485" i="22"/>
  <c r="E464" i="22"/>
  <c r="E487" i="22"/>
  <c r="I463" i="22"/>
  <c r="H463" i="22"/>
  <c r="G463" i="22"/>
  <c r="F463" i="22"/>
  <c r="E463" i="22"/>
  <c r="I462" i="22"/>
  <c r="H462" i="22"/>
  <c r="G462" i="22"/>
  <c r="F462" i="22"/>
  <c r="E462" i="22"/>
  <c r="I461" i="22"/>
  <c r="H461" i="22"/>
  <c r="G461" i="22"/>
  <c r="F461" i="22"/>
  <c r="F460" i="22"/>
  <c r="F484" i="22"/>
  <c r="E461" i="22"/>
  <c r="I460" i="22"/>
  <c r="I484" i="22"/>
  <c r="H460" i="22"/>
  <c r="H484" i="22"/>
  <c r="G460" i="22"/>
  <c r="G484" i="22"/>
  <c r="E460" i="22"/>
  <c r="E486" i="22"/>
  <c r="I455" i="22"/>
  <c r="H455" i="22"/>
  <c r="G455" i="22"/>
  <c r="F455" i="22"/>
  <c r="E457" i="22"/>
  <c r="I430" i="22"/>
  <c r="I454" i="22"/>
  <c r="H430" i="22"/>
  <c r="H454" i="22"/>
  <c r="G430" i="22"/>
  <c r="G454" i="22"/>
  <c r="F430" i="22"/>
  <c r="F454" i="22"/>
  <c r="E430" i="22"/>
  <c r="E454" i="22"/>
  <c r="B425" i="22"/>
  <c r="B424" i="22"/>
  <c r="I422" i="22"/>
  <c r="H422" i="22"/>
  <c r="G422" i="22"/>
  <c r="F422" i="22"/>
  <c r="E422" i="22"/>
  <c r="I421" i="22"/>
  <c r="H421" i="22"/>
  <c r="G421" i="22"/>
  <c r="F421" i="22"/>
  <c r="E421" i="22"/>
  <c r="I420" i="22"/>
  <c r="H420" i="22"/>
  <c r="G420" i="22"/>
  <c r="F420" i="22"/>
  <c r="E420" i="22"/>
  <c r="I419" i="22"/>
  <c r="H419" i="22"/>
  <c r="G419" i="22"/>
  <c r="F419" i="22"/>
  <c r="E419" i="22"/>
  <c r="I418" i="22"/>
  <c r="H418" i="22"/>
  <c r="G418" i="22"/>
  <c r="F418" i="22"/>
  <c r="E418" i="22"/>
  <c r="I417" i="22"/>
  <c r="H417" i="22"/>
  <c r="G417" i="22"/>
  <c r="F417" i="22"/>
  <c r="E417" i="22"/>
  <c r="I416" i="22"/>
  <c r="H416" i="22"/>
  <c r="G416" i="22"/>
  <c r="F416" i="22"/>
  <c r="E416" i="22"/>
  <c r="I415" i="22"/>
  <c r="H415" i="22"/>
  <c r="G415" i="22"/>
  <c r="F415" i="22"/>
  <c r="E415" i="22"/>
  <c r="I414" i="22"/>
  <c r="H414" i="22"/>
  <c r="G414" i="22"/>
  <c r="F414" i="22"/>
  <c r="E414" i="22"/>
  <c r="I413" i="22"/>
  <c r="DB408" i="22"/>
  <c r="H413" i="22"/>
  <c r="G413" i="22"/>
  <c r="CZ408" i="22"/>
  <c r="F413" i="22"/>
  <c r="E413" i="22"/>
  <c r="CX408" i="22"/>
  <c r="I412" i="22"/>
  <c r="H412" i="22"/>
  <c r="CV408" i="22"/>
  <c r="G412" i="22"/>
  <c r="F412" i="22"/>
  <c r="CT408" i="22"/>
  <c r="E412" i="22"/>
  <c r="CS408" i="22"/>
  <c r="I411" i="22"/>
  <c r="CR408" i="22"/>
  <c r="H411" i="22"/>
  <c r="G411" i="22"/>
  <c r="CP408" i="22"/>
  <c r="F411" i="22"/>
  <c r="CO408" i="22"/>
  <c r="E411" i="22"/>
  <c r="CN408" i="22"/>
  <c r="EX410" i="22"/>
  <c r="EW410" i="22"/>
  <c r="EV410" i="22"/>
  <c r="EU410" i="22"/>
  <c r="ET410" i="22"/>
  <c r="ES410" i="22"/>
  <c r="ER410" i="22"/>
  <c r="EQ410" i="22"/>
  <c r="EP410" i="22"/>
  <c r="EO410" i="22"/>
  <c r="EN410" i="22"/>
  <c r="EM410" i="22"/>
  <c r="EL410" i="22"/>
  <c r="EK410" i="22"/>
  <c r="EJ410" i="22"/>
  <c r="EI410" i="22"/>
  <c r="EH410" i="22"/>
  <c r="EG410" i="22"/>
  <c r="EF410" i="22"/>
  <c r="EE410" i="22"/>
  <c r="ED410" i="22"/>
  <c r="EC410" i="22"/>
  <c r="EB410" i="22"/>
  <c r="EA410" i="22"/>
  <c r="DZ410" i="22"/>
  <c r="DY410" i="22"/>
  <c r="DX410" i="22"/>
  <c r="DW410" i="22"/>
  <c r="DV410" i="22"/>
  <c r="DU410" i="22"/>
  <c r="DT410" i="22"/>
  <c r="DS410" i="22"/>
  <c r="DR410" i="22"/>
  <c r="DQ410" i="22"/>
  <c r="DP410" i="22"/>
  <c r="DO410" i="22"/>
  <c r="DN410" i="22"/>
  <c r="DM410" i="22"/>
  <c r="DL410" i="22"/>
  <c r="DK410" i="22"/>
  <c r="DJ410" i="22"/>
  <c r="DI410" i="22"/>
  <c r="DH410" i="22"/>
  <c r="DG410" i="22"/>
  <c r="DF410" i="22"/>
  <c r="DE410" i="22"/>
  <c r="DD410" i="22"/>
  <c r="DC410" i="22"/>
  <c r="DB410" i="22"/>
  <c r="DA410" i="22"/>
  <c r="CZ410" i="22"/>
  <c r="CY410" i="22"/>
  <c r="CX410" i="22"/>
  <c r="CW410" i="22"/>
  <c r="CV410" i="22"/>
  <c r="CU410" i="22"/>
  <c r="CT410" i="22"/>
  <c r="CS410" i="22"/>
  <c r="CR410" i="22"/>
  <c r="CQ410" i="22"/>
  <c r="CP410" i="22"/>
  <c r="CO410" i="22"/>
  <c r="CN410" i="22"/>
  <c r="CM410" i="22"/>
  <c r="CL410" i="22"/>
  <c r="CK410" i="22"/>
  <c r="CJ410" i="22"/>
  <c r="CI410" i="22"/>
  <c r="CH410" i="22"/>
  <c r="CG410" i="22"/>
  <c r="I410" i="22"/>
  <c r="H410" i="22"/>
  <c r="CL408" i="22"/>
  <c r="G410" i="22"/>
  <c r="CK408" i="22"/>
  <c r="F410" i="22"/>
  <c r="CJ408" i="22"/>
  <c r="E410" i="22"/>
  <c r="I409" i="22"/>
  <c r="H409" i="22"/>
  <c r="G409" i="22"/>
  <c r="F409" i="22"/>
  <c r="E409" i="22"/>
  <c r="DA408" i="22"/>
  <c r="CY408" i="22"/>
  <c r="CW408" i="22"/>
  <c r="CU408" i="22"/>
  <c r="CQ408" i="22"/>
  <c r="CM408" i="22"/>
  <c r="CI408" i="22"/>
  <c r="CH408" i="22"/>
  <c r="CG408" i="22"/>
  <c r="I408" i="22"/>
  <c r="H408" i="22"/>
  <c r="G408" i="22"/>
  <c r="F408" i="22"/>
  <c r="E408" i="22"/>
  <c r="I407" i="22"/>
  <c r="H407" i="22"/>
  <c r="G407" i="22"/>
  <c r="F407" i="22"/>
  <c r="E407" i="22"/>
  <c r="I406" i="22"/>
  <c r="H406" i="22"/>
  <c r="G406" i="22"/>
  <c r="F406" i="22"/>
  <c r="E406" i="22"/>
  <c r="I405" i="22"/>
  <c r="H405" i="22"/>
  <c r="G405" i="22"/>
  <c r="F405" i="22"/>
  <c r="E405" i="22"/>
  <c r="I404" i="22"/>
  <c r="I425" i="22"/>
  <c r="H404" i="22"/>
  <c r="H425" i="22"/>
  <c r="G404" i="22"/>
  <c r="G425" i="22"/>
  <c r="F404" i="22"/>
  <c r="F425" i="22"/>
  <c r="E404" i="22"/>
  <c r="I403" i="22"/>
  <c r="H403" i="22"/>
  <c r="G403" i="22"/>
  <c r="F403" i="22"/>
  <c r="E403" i="22"/>
  <c r="I402" i="22"/>
  <c r="H402" i="22"/>
  <c r="G402" i="22"/>
  <c r="F402" i="22"/>
  <c r="E402" i="22"/>
  <c r="I401" i="22"/>
  <c r="H401" i="22"/>
  <c r="G401" i="22"/>
  <c r="F401" i="22"/>
  <c r="E401" i="22"/>
  <c r="I400" i="22"/>
  <c r="I424" i="22"/>
  <c r="H400" i="22"/>
  <c r="H424" i="22"/>
  <c r="G400" i="22"/>
  <c r="G424" i="22"/>
  <c r="F400" i="22"/>
  <c r="F424" i="22"/>
  <c r="E400" i="22"/>
  <c r="B395" i="22"/>
  <c r="B394" i="22"/>
  <c r="I392" i="22"/>
  <c r="H392" i="22"/>
  <c r="G392" i="22"/>
  <c r="F392" i="22"/>
  <c r="E392" i="22"/>
  <c r="I391" i="22"/>
  <c r="H391" i="22"/>
  <c r="G391" i="22"/>
  <c r="F391" i="22"/>
  <c r="E391" i="22"/>
  <c r="I390" i="22"/>
  <c r="H390" i="22"/>
  <c r="G390" i="22"/>
  <c r="F390" i="22"/>
  <c r="E390" i="22"/>
  <c r="I389" i="22"/>
  <c r="H389" i="22"/>
  <c r="G389" i="22"/>
  <c r="F389" i="22"/>
  <c r="E389" i="22"/>
  <c r="I388" i="22"/>
  <c r="H388" i="22"/>
  <c r="G388" i="22"/>
  <c r="F388" i="22"/>
  <c r="E388" i="22"/>
  <c r="I387" i="22"/>
  <c r="H387" i="22"/>
  <c r="G387" i="22"/>
  <c r="F387" i="22"/>
  <c r="E387" i="22"/>
  <c r="I386" i="22"/>
  <c r="H386" i="22"/>
  <c r="G386" i="22"/>
  <c r="F386" i="22"/>
  <c r="E386" i="22"/>
  <c r="I385" i="22"/>
  <c r="H385" i="22"/>
  <c r="G385" i="22"/>
  <c r="F385" i="22"/>
  <c r="E385" i="22"/>
  <c r="I384" i="22"/>
  <c r="H384" i="22"/>
  <c r="G384" i="22"/>
  <c r="F384" i="22"/>
  <c r="E384" i="22"/>
  <c r="I383" i="22"/>
  <c r="H383" i="22"/>
  <c r="G383" i="22"/>
  <c r="F383" i="22"/>
  <c r="E383" i="22"/>
  <c r="I382" i="22"/>
  <c r="H382" i="22"/>
  <c r="G382" i="22"/>
  <c r="F382" i="22"/>
  <c r="E382" i="22"/>
  <c r="I381" i="22"/>
  <c r="H381" i="22"/>
  <c r="G381" i="22"/>
  <c r="F381" i="22"/>
  <c r="E381" i="22"/>
  <c r="I380" i="22"/>
  <c r="DB375" i="22"/>
  <c r="H380" i="22"/>
  <c r="DA375" i="22"/>
  <c r="G380" i="22"/>
  <c r="F380" i="22"/>
  <c r="CY375" i="22"/>
  <c r="E380" i="22"/>
  <c r="CX375" i="22"/>
  <c r="I379" i="22"/>
  <c r="CW375" i="22"/>
  <c r="H379" i="22"/>
  <c r="G379" i="22"/>
  <c r="CU375" i="22"/>
  <c r="F379" i="22"/>
  <c r="CT375" i="22"/>
  <c r="E379" i="22"/>
  <c r="CS375" i="22"/>
  <c r="I378" i="22"/>
  <c r="H378" i="22"/>
  <c r="CQ375" i="22"/>
  <c r="G378" i="22"/>
  <c r="CP375" i="22"/>
  <c r="F378" i="22"/>
  <c r="CO375" i="22"/>
  <c r="E378" i="22"/>
  <c r="EX377" i="22"/>
  <c r="EW377" i="22"/>
  <c r="EV377" i="22"/>
  <c r="EU377" i="22"/>
  <c r="ET377" i="22"/>
  <c r="ES377" i="22"/>
  <c r="ER377" i="22"/>
  <c r="EQ377" i="22"/>
  <c r="EP377" i="22"/>
  <c r="EO377" i="22"/>
  <c r="EN377" i="22"/>
  <c r="EM377" i="22"/>
  <c r="EL377" i="22"/>
  <c r="EK377" i="22"/>
  <c r="EJ377" i="22"/>
  <c r="EI377" i="22"/>
  <c r="EH377" i="22"/>
  <c r="EG377" i="22"/>
  <c r="EF377" i="22"/>
  <c r="EE377" i="22"/>
  <c r="ED377" i="22"/>
  <c r="EC377" i="22"/>
  <c r="EB377" i="22"/>
  <c r="EA377" i="22"/>
  <c r="DZ377" i="22"/>
  <c r="DY377" i="22"/>
  <c r="DX377" i="22"/>
  <c r="DW377" i="22"/>
  <c r="DV377" i="22"/>
  <c r="DU377" i="22"/>
  <c r="DT377" i="22"/>
  <c r="DS377" i="22"/>
  <c r="DR377" i="22"/>
  <c r="DQ377" i="22"/>
  <c r="DP377" i="22"/>
  <c r="DO377" i="22"/>
  <c r="DN377" i="22"/>
  <c r="DM377" i="22"/>
  <c r="DL377" i="22"/>
  <c r="DK377" i="22"/>
  <c r="DJ377" i="22"/>
  <c r="DI377" i="22"/>
  <c r="DH377" i="22"/>
  <c r="DG377" i="22"/>
  <c r="DF377" i="22"/>
  <c r="DE377" i="22"/>
  <c r="DD377" i="22"/>
  <c r="DC377" i="22"/>
  <c r="DB377" i="22"/>
  <c r="DA377" i="22"/>
  <c r="CZ377" i="22"/>
  <c r="CY377" i="22"/>
  <c r="CX377" i="22"/>
  <c r="CW377" i="22"/>
  <c r="CV377" i="22"/>
  <c r="CU377" i="22"/>
  <c r="CT377" i="22"/>
  <c r="CS377" i="22"/>
  <c r="CR377" i="22"/>
  <c r="CQ377" i="22"/>
  <c r="CP377" i="22"/>
  <c r="CO377" i="22"/>
  <c r="CN377" i="22"/>
  <c r="CM377" i="22"/>
  <c r="CL377" i="22"/>
  <c r="CK377" i="22"/>
  <c r="CJ377" i="22"/>
  <c r="CI377" i="22"/>
  <c r="CH377" i="22"/>
  <c r="CG377" i="22"/>
  <c r="I377" i="22"/>
  <c r="CM375" i="22"/>
  <c r="H377" i="22"/>
  <c r="CL375" i="22"/>
  <c r="G377" i="22"/>
  <c r="CK375" i="22"/>
  <c r="F377" i="22"/>
  <c r="E377" i="22"/>
  <c r="CI375" i="22"/>
  <c r="I376" i="22"/>
  <c r="H376" i="22"/>
  <c r="G376" i="22"/>
  <c r="F376" i="22"/>
  <c r="E376" i="22"/>
  <c r="CZ375" i="22"/>
  <c r="CV375" i="22"/>
  <c r="CR375" i="22"/>
  <c r="CN375" i="22"/>
  <c r="CJ375" i="22"/>
  <c r="CH375" i="22"/>
  <c r="CG375" i="22"/>
  <c r="I375" i="22"/>
  <c r="H375" i="22"/>
  <c r="G375" i="22"/>
  <c r="F375" i="22"/>
  <c r="E375" i="22"/>
  <c r="I374" i="22"/>
  <c r="I395" i="22"/>
  <c r="H374" i="22"/>
  <c r="H395" i="22"/>
  <c r="G374" i="22"/>
  <c r="G395" i="22"/>
  <c r="F374" i="22"/>
  <c r="F395" i="22"/>
  <c r="E374" i="22"/>
  <c r="E397" i="22"/>
  <c r="I373" i="22"/>
  <c r="H373" i="22"/>
  <c r="G373" i="22"/>
  <c r="F373" i="22"/>
  <c r="E373" i="22"/>
  <c r="I372" i="22"/>
  <c r="H372" i="22"/>
  <c r="G372" i="22"/>
  <c r="F372" i="22"/>
  <c r="E372" i="22"/>
  <c r="I371" i="22"/>
  <c r="H371" i="22"/>
  <c r="H370" i="22"/>
  <c r="H394" i="22"/>
  <c r="G371" i="22"/>
  <c r="F371" i="22"/>
  <c r="E371" i="22"/>
  <c r="I370" i="22"/>
  <c r="I394" i="22"/>
  <c r="G370" i="22"/>
  <c r="G394" i="22"/>
  <c r="F370" i="22"/>
  <c r="F394" i="22"/>
  <c r="E370" i="22"/>
  <c r="E394" i="22"/>
  <c r="B365" i="22"/>
  <c r="B364" i="22"/>
  <c r="I362" i="22"/>
  <c r="H362" i="22"/>
  <c r="G362" i="22"/>
  <c r="F362" i="22"/>
  <c r="E362" i="22"/>
  <c r="I361" i="22"/>
  <c r="H361" i="22"/>
  <c r="G361" i="22"/>
  <c r="F361" i="22"/>
  <c r="E361" i="22"/>
  <c r="I360" i="22"/>
  <c r="H360" i="22"/>
  <c r="G360" i="22"/>
  <c r="F360" i="22"/>
  <c r="E360" i="22"/>
  <c r="I359" i="22"/>
  <c r="H359" i="22"/>
  <c r="G359" i="22"/>
  <c r="F359" i="22"/>
  <c r="E359" i="22"/>
  <c r="I358" i="22"/>
  <c r="H358" i="22"/>
  <c r="G358" i="22"/>
  <c r="F358" i="22"/>
  <c r="E358" i="22"/>
  <c r="I357" i="22"/>
  <c r="H357" i="22"/>
  <c r="G357" i="22"/>
  <c r="F357" i="22"/>
  <c r="E357" i="22"/>
  <c r="I356" i="22"/>
  <c r="H356" i="22"/>
  <c r="G356" i="22"/>
  <c r="F356" i="22"/>
  <c r="E356" i="22"/>
  <c r="I355" i="22"/>
  <c r="H355" i="22"/>
  <c r="G355" i="22"/>
  <c r="F355" i="22"/>
  <c r="E355" i="22"/>
  <c r="I354" i="22"/>
  <c r="H354" i="22"/>
  <c r="G354" i="22"/>
  <c r="F354" i="22"/>
  <c r="E354" i="22"/>
  <c r="I353" i="22"/>
  <c r="H353" i="22"/>
  <c r="G353" i="22"/>
  <c r="F353" i="22"/>
  <c r="E353" i="22"/>
  <c r="I352" i="22"/>
  <c r="H352" i="22"/>
  <c r="G352" i="22"/>
  <c r="F352" i="22"/>
  <c r="E352" i="22"/>
  <c r="I351" i="22"/>
  <c r="H351" i="22"/>
  <c r="G351" i="22"/>
  <c r="F351" i="22"/>
  <c r="E351" i="22"/>
  <c r="I350" i="22"/>
  <c r="H350" i="22"/>
  <c r="G350" i="22"/>
  <c r="F350" i="22"/>
  <c r="E350" i="22"/>
  <c r="I349" i="22"/>
  <c r="H349" i="22"/>
  <c r="G349" i="22"/>
  <c r="F349" i="22"/>
  <c r="E349" i="22"/>
  <c r="I348" i="22"/>
  <c r="H348" i="22"/>
  <c r="G348" i="22"/>
  <c r="F348" i="22"/>
  <c r="E348" i="22"/>
  <c r="I347" i="22"/>
  <c r="DB342" i="22"/>
  <c r="H347" i="22"/>
  <c r="G347" i="22"/>
  <c r="CZ342" i="22"/>
  <c r="F347" i="22"/>
  <c r="E347" i="22"/>
  <c r="CX342" i="22"/>
  <c r="I346" i="22"/>
  <c r="H346" i="22"/>
  <c r="CV342" i="22"/>
  <c r="G346" i="22"/>
  <c r="F346" i="22"/>
  <c r="CT342" i="22"/>
  <c r="E346" i="22"/>
  <c r="CS342" i="22"/>
  <c r="I345" i="22"/>
  <c r="CR342" i="22"/>
  <c r="H345" i="22"/>
  <c r="G345" i="22"/>
  <c r="CP342" i="22"/>
  <c r="F345" i="22"/>
  <c r="CO342" i="22"/>
  <c r="E345" i="22"/>
  <c r="CN342" i="22"/>
  <c r="EX344" i="22"/>
  <c r="EW344" i="22"/>
  <c r="EV344" i="22"/>
  <c r="EU344" i="22"/>
  <c r="ET344" i="22"/>
  <c r="ES344" i="22"/>
  <c r="ER344" i="22"/>
  <c r="EQ344" i="22"/>
  <c r="EP344" i="22"/>
  <c r="EO344" i="22"/>
  <c r="EN344" i="22"/>
  <c r="EM344" i="22"/>
  <c r="EL344" i="22"/>
  <c r="EK344" i="22"/>
  <c r="EJ344" i="22"/>
  <c r="EI344" i="22"/>
  <c r="EH344" i="22"/>
  <c r="EG344" i="22"/>
  <c r="EF344" i="22"/>
  <c r="EE344" i="22"/>
  <c r="ED344" i="22"/>
  <c r="EC344" i="22"/>
  <c r="EB344" i="22"/>
  <c r="EA344" i="22"/>
  <c r="DZ344" i="22"/>
  <c r="DY344" i="22"/>
  <c r="DX344" i="22"/>
  <c r="DW344" i="22"/>
  <c r="DV344" i="22"/>
  <c r="DU344" i="22"/>
  <c r="DT344" i="22"/>
  <c r="DS344" i="22"/>
  <c r="DR344" i="22"/>
  <c r="DQ344" i="22"/>
  <c r="DP344" i="22"/>
  <c r="DO344" i="22"/>
  <c r="DN344" i="22"/>
  <c r="DM344" i="22"/>
  <c r="DL344" i="22"/>
  <c r="DK344" i="22"/>
  <c r="DJ344" i="22"/>
  <c r="DI344" i="22"/>
  <c r="DH344" i="22"/>
  <c r="DG344" i="22"/>
  <c r="DF344" i="22"/>
  <c r="DE344" i="22"/>
  <c r="DD344" i="22"/>
  <c r="DC344" i="22"/>
  <c r="DB344" i="22"/>
  <c r="DA344" i="22"/>
  <c r="CZ344" i="22"/>
  <c r="CY344" i="22"/>
  <c r="CX344" i="22"/>
  <c r="CW344" i="22"/>
  <c r="CV344" i="22"/>
  <c r="CU344" i="22"/>
  <c r="CT344" i="22"/>
  <c r="CS344" i="22"/>
  <c r="CR344" i="22"/>
  <c r="CQ344" i="22"/>
  <c r="CP344" i="22"/>
  <c r="CO344" i="22"/>
  <c r="CN344" i="22"/>
  <c r="CM344" i="22"/>
  <c r="CL344" i="22"/>
  <c r="CK344" i="22"/>
  <c r="CJ344" i="22"/>
  <c r="CI344" i="22"/>
  <c r="CH344" i="22"/>
  <c r="CG344" i="22"/>
  <c r="I344" i="22"/>
  <c r="H344" i="22"/>
  <c r="H365" i="22"/>
  <c r="G344" i="22"/>
  <c r="CK342" i="22"/>
  <c r="F344" i="22"/>
  <c r="F365" i="22"/>
  <c r="E344" i="22"/>
  <c r="I343" i="22"/>
  <c r="H343" i="22"/>
  <c r="G343" i="22"/>
  <c r="F343" i="22"/>
  <c r="E343" i="22"/>
  <c r="DA342" i="22"/>
  <c r="CY342" i="22"/>
  <c r="CW342" i="22"/>
  <c r="CU342" i="22"/>
  <c r="CQ342" i="22"/>
  <c r="CM342" i="22"/>
  <c r="CI342" i="22"/>
  <c r="CH342" i="22"/>
  <c r="CG342" i="22"/>
  <c r="I342" i="22"/>
  <c r="H342" i="22"/>
  <c r="G342" i="22"/>
  <c r="F342" i="22"/>
  <c r="E342" i="22"/>
  <c r="I341" i="22"/>
  <c r="H341" i="22"/>
  <c r="G341" i="22"/>
  <c r="F341" i="22"/>
  <c r="E341" i="22"/>
  <c r="I340" i="22"/>
  <c r="H340" i="22"/>
  <c r="G340" i="22"/>
  <c r="F340" i="22"/>
  <c r="E340" i="22"/>
  <c r="E366" i="22"/>
  <c r="B335" i="22"/>
  <c r="B334" i="22"/>
  <c r="H335" i="22"/>
  <c r="G335" i="22"/>
  <c r="F335" i="22"/>
  <c r="E337" i="22"/>
  <c r="EX311" i="22"/>
  <c r="EW311" i="22"/>
  <c r="EV311" i="22"/>
  <c r="EU311" i="22"/>
  <c r="ET311" i="22"/>
  <c r="ES311" i="22"/>
  <c r="ER311" i="22"/>
  <c r="EQ311" i="22"/>
  <c r="EP311" i="22"/>
  <c r="EO311" i="22"/>
  <c r="EN311" i="22"/>
  <c r="EM311" i="22"/>
  <c r="EL311" i="22"/>
  <c r="EK311" i="22"/>
  <c r="EJ311" i="22"/>
  <c r="EI311" i="22"/>
  <c r="EH311" i="22"/>
  <c r="EG311" i="22"/>
  <c r="EF311" i="22"/>
  <c r="EE311" i="22"/>
  <c r="ED311" i="22"/>
  <c r="EC311" i="22"/>
  <c r="EB311" i="22"/>
  <c r="EA311" i="22"/>
  <c r="DZ311" i="22"/>
  <c r="DY311" i="22"/>
  <c r="DX311" i="22"/>
  <c r="DW311" i="22"/>
  <c r="DV311" i="22"/>
  <c r="DU311" i="22"/>
  <c r="DT311" i="22"/>
  <c r="DS311" i="22"/>
  <c r="DR311" i="22"/>
  <c r="DQ311" i="22"/>
  <c r="DP311" i="22"/>
  <c r="DO311" i="22"/>
  <c r="DN311" i="22"/>
  <c r="DM311" i="22"/>
  <c r="DL311" i="22"/>
  <c r="DK311" i="22"/>
  <c r="DJ311" i="22"/>
  <c r="DI311" i="22"/>
  <c r="DH311" i="22"/>
  <c r="DG311" i="22"/>
  <c r="DF311" i="22"/>
  <c r="DE311" i="22"/>
  <c r="DD311" i="22"/>
  <c r="DC311" i="22"/>
  <c r="DB311" i="22"/>
  <c r="DA311" i="22"/>
  <c r="CZ311" i="22"/>
  <c r="CY311" i="22"/>
  <c r="CX311" i="22"/>
  <c r="CW311" i="22"/>
  <c r="CV311" i="22"/>
  <c r="CU311" i="22"/>
  <c r="CT311" i="22"/>
  <c r="CS311" i="22"/>
  <c r="CR311" i="22"/>
  <c r="CQ311" i="22"/>
  <c r="CP311" i="22"/>
  <c r="CO311" i="22"/>
  <c r="CN311" i="22"/>
  <c r="CM311" i="22"/>
  <c r="CL311" i="22"/>
  <c r="CK311" i="22"/>
  <c r="CJ311" i="22"/>
  <c r="CI311" i="22"/>
  <c r="CH311" i="22"/>
  <c r="CG311" i="22"/>
  <c r="CM309" i="22"/>
  <c r="CK309" i="22"/>
  <c r="CJ309" i="22"/>
  <c r="CI309" i="22"/>
  <c r="I310" i="22"/>
  <c r="I334" i="22"/>
  <c r="H310" i="22"/>
  <c r="H334" i="22"/>
  <c r="G310" i="22"/>
  <c r="F310" i="22"/>
  <c r="E310" i="22"/>
  <c r="E334" i="22"/>
  <c r="DB309" i="22"/>
  <c r="DA309" i="22"/>
  <c r="CZ309" i="22"/>
  <c r="CY309" i="22"/>
  <c r="CX309" i="22"/>
  <c r="CW309" i="22"/>
  <c r="CV309" i="22"/>
  <c r="CU309" i="22"/>
  <c r="CT309" i="22"/>
  <c r="CS309" i="22"/>
  <c r="CR309" i="22"/>
  <c r="CQ309" i="22"/>
  <c r="CP309" i="22"/>
  <c r="CO309" i="22"/>
  <c r="CN309" i="22"/>
  <c r="CL309" i="22"/>
  <c r="CH309" i="22"/>
  <c r="CG309" i="22"/>
  <c r="B305" i="22"/>
  <c r="B304" i="22"/>
  <c r="H305" i="22"/>
  <c r="G305" i="22"/>
  <c r="F305" i="22"/>
  <c r="E307" i="22"/>
  <c r="I280" i="22"/>
  <c r="I304" i="22"/>
  <c r="H280" i="22"/>
  <c r="H304" i="22"/>
  <c r="G280" i="22"/>
  <c r="G304" i="22"/>
  <c r="F280" i="22"/>
  <c r="F304" i="22"/>
  <c r="E280" i="22"/>
  <c r="EX278" i="22"/>
  <c r="EW278" i="22"/>
  <c r="EV278" i="22"/>
  <c r="EU278" i="22"/>
  <c r="ET278" i="22"/>
  <c r="ES278" i="22"/>
  <c r="ER278" i="22"/>
  <c r="EQ278" i="22"/>
  <c r="EP278" i="22"/>
  <c r="EO278" i="22"/>
  <c r="EN278" i="22"/>
  <c r="EM278" i="22"/>
  <c r="EL278" i="22"/>
  <c r="EK278" i="22"/>
  <c r="EJ278" i="22"/>
  <c r="EI278" i="22"/>
  <c r="EH278" i="22"/>
  <c r="EG278" i="22"/>
  <c r="EF278" i="22"/>
  <c r="EE278" i="22"/>
  <c r="ED278" i="22"/>
  <c r="EC278" i="22"/>
  <c r="EB278" i="22"/>
  <c r="EA278" i="22"/>
  <c r="DZ278" i="22"/>
  <c r="DY278" i="22"/>
  <c r="DX278" i="22"/>
  <c r="DW278" i="22"/>
  <c r="DV278" i="22"/>
  <c r="DU278" i="22"/>
  <c r="DT278" i="22"/>
  <c r="DS278" i="22"/>
  <c r="DR278" i="22"/>
  <c r="DQ278" i="22"/>
  <c r="DP278" i="22"/>
  <c r="DO278" i="22"/>
  <c r="DN278" i="22"/>
  <c r="DM278" i="22"/>
  <c r="DL278" i="22"/>
  <c r="DK278" i="22"/>
  <c r="DJ278" i="22"/>
  <c r="DI278" i="22"/>
  <c r="DH278" i="22"/>
  <c r="DG278" i="22"/>
  <c r="DF278" i="22"/>
  <c r="DE278" i="22"/>
  <c r="DD278" i="22"/>
  <c r="DC278" i="22"/>
  <c r="DB278" i="22"/>
  <c r="DA278" i="22"/>
  <c r="CZ278" i="22"/>
  <c r="CY278" i="22"/>
  <c r="CX278" i="22"/>
  <c r="CW278" i="22"/>
  <c r="CV278" i="22"/>
  <c r="CU278" i="22"/>
  <c r="CT278" i="22"/>
  <c r="CS278" i="22"/>
  <c r="CR278" i="22"/>
  <c r="CQ278" i="22"/>
  <c r="CP278" i="22"/>
  <c r="CO278" i="22"/>
  <c r="CN278" i="22"/>
  <c r="CM278" i="22"/>
  <c r="CL278" i="22"/>
  <c r="CK278" i="22"/>
  <c r="CJ278" i="22"/>
  <c r="CI278" i="22"/>
  <c r="CH278" i="22"/>
  <c r="CG278" i="22"/>
  <c r="DB276" i="22"/>
  <c r="DA276" i="22"/>
  <c r="CZ276" i="22"/>
  <c r="CY276" i="22"/>
  <c r="CX276" i="22"/>
  <c r="CV276" i="22"/>
  <c r="CU276" i="22"/>
  <c r="CT276" i="22"/>
  <c r="CS276" i="22"/>
  <c r="CR276" i="22"/>
  <c r="CQ276" i="22"/>
  <c r="CP276" i="22"/>
  <c r="CO276" i="22"/>
  <c r="CN276" i="22"/>
  <c r="CM276" i="22"/>
  <c r="CL276" i="22"/>
  <c r="CK276" i="22"/>
  <c r="CJ276" i="22"/>
  <c r="CI276" i="22"/>
  <c r="CH276" i="22"/>
  <c r="CG276" i="22"/>
  <c r="B275" i="22"/>
  <c r="B274" i="22"/>
  <c r="EX253" i="22"/>
  <c r="EW253" i="22"/>
  <c r="EV253" i="22"/>
  <c r="EU253" i="22"/>
  <c r="ET253" i="22"/>
  <c r="ES253" i="22"/>
  <c r="ER253" i="22"/>
  <c r="EQ253" i="22"/>
  <c r="EP253" i="22"/>
  <c r="EO253" i="22"/>
  <c r="EN253" i="22"/>
  <c r="EM253" i="22"/>
  <c r="EL253" i="22"/>
  <c r="EK253" i="22"/>
  <c r="EJ253" i="22"/>
  <c r="EI253" i="22"/>
  <c r="EH253" i="22"/>
  <c r="EG253" i="22"/>
  <c r="EF253" i="22"/>
  <c r="EE253" i="22"/>
  <c r="ED253" i="22"/>
  <c r="EC253" i="22"/>
  <c r="EB253" i="22"/>
  <c r="EA253" i="22"/>
  <c r="DZ253" i="22"/>
  <c r="DY253" i="22"/>
  <c r="DX253" i="22"/>
  <c r="DW253" i="22"/>
  <c r="DV253" i="22"/>
  <c r="DU253" i="22"/>
  <c r="DT253" i="22"/>
  <c r="DS253" i="22"/>
  <c r="DR253" i="22"/>
  <c r="DQ253" i="22"/>
  <c r="DP253" i="22"/>
  <c r="DO253" i="22"/>
  <c r="DN253" i="22"/>
  <c r="DM253" i="22"/>
  <c r="DL253" i="22"/>
  <c r="DK253" i="22"/>
  <c r="DJ253" i="22"/>
  <c r="DI253" i="22"/>
  <c r="DH253" i="22"/>
  <c r="DG253" i="22"/>
  <c r="DF253" i="22"/>
  <c r="DE253" i="22"/>
  <c r="DD253" i="22"/>
  <c r="DC253" i="22"/>
  <c r="DB253" i="22"/>
  <c r="DA253" i="22"/>
  <c r="CZ253" i="22"/>
  <c r="CY253" i="22"/>
  <c r="CX253" i="22"/>
  <c r="CW253" i="22"/>
  <c r="CV253" i="22"/>
  <c r="CU253" i="22"/>
  <c r="CT253" i="22"/>
  <c r="CS253" i="22"/>
  <c r="CR253" i="22"/>
  <c r="CQ253" i="22"/>
  <c r="CP253" i="22"/>
  <c r="CO253" i="22"/>
  <c r="CN253" i="22"/>
  <c r="CM253" i="22"/>
  <c r="CL253" i="22"/>
  <c r="CK253" i="22"/>
  <c r="CJ253" i="22"/>
  <c r="CI253" i="22"/>
  <c r="CH253" i="22"/>
  <c r="CG253" i="22"/>
  <c r="CM251" i="22"/>
  <c r="CK251" i="22"/>
  <c r="CI251" i="22"/>
  <c r="DB251" i="22"/>
  <c r="DA251" i="22"/>
  <c r="CZ251" i="22"/>
  <c r="CY251" i="22"/>
  <c r="CX251" i="22"/>
  <c r="CW251" i="22"/>
  <c r="CV251" i="22"/>
  <c r="CU251" i="22"/>
  <c r="CT251" i="22"/>
  <c r="CS251" i="22"/>
  <c r="CR251" i="22"/>
  <c r="CQ251" i="22"/>
  <c r="CP251" i="22"/>
  <c r="CO251" i="22"/>
  <c r="CN251" i="22"/>
  <c r="CL251" i="22"/>
  <c r="CJ251" i="22"/>
  <c r="CH251" i="22"/>
  <c r="CG251" i="22"/>
  <c r="I250" i="22"/>
  <c r="I274" i="22"/>
  <c r="H250" i="22"/>
  <c r="H274" i="22"/>
  <c r="G250" i="22"/>
  <c r="G274" i="22"/>
  <c r="F250" i="22"/>
  <c r="F274" i="22"/>
  <c r="E250" i="22"/>
  <c r="E274" i="22"/>
  <c r="B242" i="22"/>
  <c r="B241" i="22"/>
  <c r="I239" i="22"/>
  <c r="H239" i="22"/>
  <c r="G239" i="22"/>
  <c r="F239" i="22"/>
  <c r="E239" i="22"/>
  <c r="I238" i="22"/>
  <c r="H238" i="22"/>
  <c r="G238" i="22"/>
  <c r="F238" i="22"/>
  <c r="E238" i="22"/>
  <c r="I237" i="22"/>
  <c r="H237" i="22"/>
  <c r="G237" i="22"/>
  <c r="F237" i="22"/>
  <c r="E237" i="22"/>
  <c r="I236" i="22"/>
  <c r="H236" i="22"/>
  <c r="G236" i="22"/>
  <c r="F236" i="22"/>
  <c r="E236" i="22"/>
  <c r="I235" i="22"/>
  <c r="H235" i="22"/>
  <c r="G235" i="22"/>
  <c r="F235" i="22"/>
  <c r="E235" i="22"/>
  <c r="I234" i="22"/>
  <c r="H234" i="22"/>
  <c r="G234" i="22"/>
  <c r="F234" i="22"/>
  <c r="E234" i="22"/>
  <c r="I233" i="22"/>
  <c r="H233" i="22"/>
  <c r="G233" i="22"/>
  <c r="F233" i="22"/>
  <c r="E233" i="22"/>
  <c r="I232" i="22"/>
  <c r="H232" i="22"/>
  <c r="G232" i="22"/>
  <c r="F232" i="22"/>
  <c r="E232" i="22"/>
  <c r="I231" i="22"/>
  <c r="H231" i="22"/>
  <c r="G231" i="22"/>
  <c r="F231" i="22"/>
  <c r="E231" i="22"/>
  <c r="I230" i="22"/>
  <c r="H230" i="22"/>
  <c r="G230" i="22"/>
  <c r="F230" i="22"/>
  <c r="E230" i="22"/>
  <c r="I229" i="22"/>
  <c r="H229" i="22"/>
  <c r="G229" i="22"/>
  <c r="F229" i="22"/>
  <c r="E229" i="22"/>
  <c r="I228" i="22"/>
  <c r="H228" i="22"/>
  <c r="G228" i="22"/>
  <c r="F228" i="22"/>
  <c r="E228" i="22"/>
  <c r="I227" i="22"/>
  <c r="H227" i="22"/>
  <c r="G227" i="22"/>
  <c r="F227" i="22"/>
  <c r="E227" i="22"/>
  <c r="I226" i="22"/>
  <c r="H226" i="22"/>
  <c r="G226" i="22"/>
  <c r="F226" i="22"/>
  <c r="E226" i="22"/>
  <c r="I225" i="22"/>
  <c r="H225" i="22"/>
  <c r="G225" i="22"/>
  <c r="F225" i="22"/>
  <c r="E225" i="22"/>
  <c r="I224" i="22"/>
  <c r="H224" i="22"/>
  <c r="G224" i="22"/>
  <c r="F224" i="22"/>
  <c r="E224" i="22"/>
  <c r="I223" i="22"/>
  <c r="H223" i="22"/>
  <c r="G223" i="22"/>
  <c r="F223" i="22"/>
  <c r="E223" i="22"/>
  <c r="I222" i="22"/>
  <c r="H222" i="22"/>
  <c r="G222" i="22"/>
  <c r="F222" i="22"/>
  <c r="E222" i="22"/>
  <c r="I221" i="22"/>
  <c r="I242" i="22"/>
  <c r="H221" i="22"/>
  <c r="H242" i="22"/>
  <c r="G221" i="22"/>
  <c r="G242" i="22"/>
  <c r="F221" i="22"/>
  <c r="F242" i="22"/>
  <c r="E221" i="22"/>
  <c r="I220" i="22"/>
  <c r="H220" i="22"/>
  <c r="G220" i="22"/>
  <c r="F220" i="22"/>
  <c r="E220" i="22"/>
  <c r="I219" i="22"/>
  <c r="H219" i="22"/>
  <c r="G219" i="22"/>
  <c r="F219" i="22"/>
  <c r="E219" i="22"/>
  <c r="I218" i="22"/>
  <c r="H218" i="22"/>
  <c r="G218" i="22"/>
  <c r="F218" i="22"/>
  <c r="E218" i="22"/>
  <c r="EX217" i="22"/>
  <c r="EW217" i="22"/>
  <c r="EV217" i="22"/>
  <c r="EU217" i="22"/>
  <c r="ET217" i="22"/>
  <c r="ES217" i="22"/>
  <c r="ER217" i="22"/>
  <c r="EQ217" i="22"/>
  <c r="EP217" i="22"/>
  <c r="EO217" i="22"/>
  <c r="EN217" i="22"/>
  <c r="EM217" i="22"/>
  <c r="EL217" i="22"/>
  <c r="EK217" i="22"/>
  <c r="EJ217" i="22"/>
  <c r="EI217" i="22"/>
  <c r="EH217" i="22"/>
  <c r="EG217" i="22"/>
  <c r="EF217" i="22"/>
  <c r="EE217" i="22"/>
  <c r="ED217" i="22"/>
  <c r="EC217" i="22"/>
  <c r="EB217" i="22"/>
  <c r="EA217" i="22"/>
  <c r="DZ217" i="22"/>
  <c r="DY217" i="22"/>
  <c r="DX217" i="22"/>
  <c r="DW217" i="22"/>
  <c r="DV217" i="22"/>
  <c r="DU217" i="22"/>
  <c r="DT217" i="22"/>
  <c r="DS217" i="22"/>
  <c r="DR217" i="22"/>
  <c r="DQ217" i="22"/>
  <c r="DP217" i="22"/>
  <c r="DO217" i="22"/>
  <c r="DN217" i="22"/>
  <c r="DM217" i="22"/>
  <c r="DL217" i="22"/>
  <c r="DK217" i="22"/>
  <c r="DJ217" i="22"/>
  <c r="DI217" i="22"/>
  <c r="DH217" i="22"/>
  <c r="DG217" i="22"/>
  <c r="DF217" i="22"/>
  <c r="DE217" i="22"/>
  <c r="DD217" i="22"/>
  <c r="DC217" i="22"/>
  <c r="DB217" i="22"/>
  <c r="DA217" i="22"/>
  <c r="CZ217" i="22"/>
  <c r="CY217" i="22"/>
  <c r="CX217" i="22"/>
  <c r="CW217" i="22"/>
  <c r="CV217" i="22"/>
  <c r="CU217" i="22"/>
  <c r="CT217" i="22"/>
  <c r="CS217" i="22"/>
  <c r="CR217" i="22"/>
  <c r="CQ217" i="22"/>
  <c r="CP217" i="22"/>
  <c r="CO217" i="22"/>
  <c r="CN217" i="22"/>
  <c r="CM217" i="22"/>
  <c r="CL217" i="22"/>
  <c r="CK217" i="22"/>
  <c r="CJ217" i="22"/>
  <c r="CI217" i="22"/>
  <c r="CH217" i="22"/>
  <c r="CG217" i="22"/>
  <c r="I217" i="22"/>
  <c r="I241" i="22"/>
  <c r="H217" i="22"/>
  <c r="H241" i="22"/>
  <c r="G217" i="22"/>
  <c r="G241" i="22"/>
  <c r="F217" i="22"/>
  <c r="F241" i="22"/>
  <c r="E217" i="22"/>
  <c r="E241" i="22"/>
  <c r="B212" i="22"/>
  <c r="B211" i="22"/>
  <c r="I209" i="22"/>
  <c r="H209" i="22"/>
  <c r="G209" i="22"/>
  <c r="F209" i="22"/>
  <c r="E209" i="22"/>
  <c r="I208" i="22"/>
  <c r="H208" i="22"/>
  <c r="G208" i="22"/>
  <c r="F208" i="22"/>
  <c r="E208" i="22"/>
  <c r="I207" i="22"/>
  <c r="H207" i="22"/>
  <c r="G207" i="22"/>
  <c r="F207" i="22"/>
  <c r="E207" i="22"/>
  <c r="I206" i="22"/>
  <c r="H206" i="22"/>
  <c r="G206" i="22"/>
  <c r="F206" i="22"/>
  <c r="E206" i="22"/>
  <c r="I205" i="22"/>
  <c r="H205" i="22"/>
  <c r="G205" i="22"/>
  <c r="F205" i="22"/>
  <c r="E205" i="22"/>
  <c r="I204" i="22"/>
  <c r="H204" i="22"/>
  <c r="G204" i="22"/>
  <c r="F204" i="22"/>
  <c r="E204" i="22"/>
  <c r="I203" i="22"/>
  <c r="H203" i="22"/>
  <c r="G203" i="22"/>
  <c r="F203" i="22"/>
  <c r="E203" i="22"/>
  <c r="I202" i="22"/>
  <c r="H202" i="22"/>
  <c r="G202" i="22"/>
  <c r="F202" i="22"/>
  <c r="E202" i="22"/>
  <c r="I201" i="22"/>
  <c r="H201" i="22"/>
  <c r="G201" i="22"/>
  <c r="F201" i="22"/>
  <c r="E201" i="22"/>
  <c r="I200" i="22"/>
  <c r="H200" i="22"/>
  <c r="G200" i="22"/>
  <c r="F200" i="22"/>
  <c r="E200" i="22"/>
  <c r="I199" i="22"/>
  <c r="H199" i="22"/>
  <c r="G199" i="22"/>
  <c r="F199" i="22"/>
  <c r="E199" i="22"/>
  <c r="I198" i="22"/>
  <c r="H198" i="22"/>
  <c r="G198" i="22"/>
  <c r="F198" i="22"/>
  <c r="E198" i="22"/>
  <c r="I197" i="22"/>
  <c r="H197" i="22"/>
  <c r="G197" i="22"/>
  <c r="F197" i="22"/>
  <c r="E197" i="22"/>
  <c r="I196" i="22"/>
  <c r="H196" i="22"/>
  <c r="G196" i="22"/>
  <c r="F196" i="22"/>
  <c r="E196" i="22"/>
  <c r="I195" i="22"/>
  <c r="H195" i="22"/>
  <c r="G195" i="22"/>
  <c r="F195" i="22"/>
  <c r="E195" i="22"/>
  <c r="I194" i="22"/>
  <c r="H194" i="22"/>
  <c r="G194" i="22"/>
  <c r="F194" i="22"/>
  <c r="E194" i="22"/>
  <c r="I193" i="22"/>
  <c r="H193" i="22"/>
  <c r="G193" i="22"/>
  <c r="F193" i="22"/>
  <c r="E193" i="22"/>
  <c r="I192" i="22"/>
  <c r="H192" i="22"/>
  <c r="G192" i="22"/>
  <c r="F192" i="22"/>
  <c r="E192" i="22"/>
  <c r="I191" i="22"/>
  <c r="I212" i="22"/>
  <c r="H191" i="22"/>
  <c r="H212" i="22"/>
  <c r="G191" i="22"/>
  <c r="G212" i="22"/>
  <c r="F191" i="22"/>
  <c r="F212" i="22"/>
  <c r="E191" i="22"/>
  <c r="I190" i="22"/>
  <c r="H190" i="22"/>
  <c r="G190" i="22"/>
  <c r="F190" i="22"/>
  <c r="E190" i="22"/>
  <c r="I189" i="22"/>
  <c r="H189" i="22"/>
  <c r="G189" i="22"/>
  <c r="F189" i="22"/>
  <c r="E189" i="22"/>
  <c r="I188" i="22"/>
  <c r="H188" i="22"/>
  <c r="G188" i="22"/>
  <c r="F188" i="22"/>
  <c r="E188" i="22"/>
  <c r="EX187" i="22"/>
  <c r="EW187" i="22"/>
  <c r="EV187" i="22"/>
  <c r="EU187" i="22"/>
  <c r="ET187" i="22"/>
  <c r="ES187" i="22"/>
  <c r="ER187" i="22"/>
  <c r="EQ187" i="22"/>
  <c r="EP187" i="22"/>
  <c r="EO187" i="22"/>
  <c r="EN187" i="22"/>
  <c r="EM187" i="22"/>
  <c r="EL187" i="22"/>
  <c r="EK187" i="22"/>
  <c r="EJ187" i="22"/>
  <c r="EI187" i="22"/>
  <c r="EH187" i="22"/>
  <c r="EG187" i="22"/>
  <c r="EF187" i="22"/>
  <c r="EE187" i="22"/>
  <c r="ED187" i="22"/>
  <c r="EC187" i="22"/>
  <c r="EB187" i="22"/>
  <c r="EA187" i="22"/>
  <c r="DZ187" i="22"/>
  <c r="DY187" i="22"/>
  <c r="DX187" i="22"/>
  <c r="DW187" i="22"/>
  <c r="DV187" i="22"/>
  <c r="DU187" i="22"/>
  <c r="DT187" i="22"/>
  <c r="DS187" i="22"/>
  <c r="DR187" i="22"/>
  <c r="DQ187" i="22"/>
  <c r="DP187" i="22"/>
  <c r="DO187" i="22"/>
  <c r="DN187" i="22"/>
  <c r="DM187" i="22"/>
  <c r="DL187" i="22"/>
  <c r="DK187" i="22"/>
  <c r="DJ187" i="22"/>
  <c r="DI187" i="22"/>
  <c r="DH187" i="22"/>
  <c r="DG187" i="22"/>
  <c r="DF187" i="22"/>
  <c r="DE187" i="22"/>
  <c r="DD187" i="22"/>
  <c r="DC187" i="22"/>
  <c r="DB187" i="22"/>
  <c r="DA187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I187" i="22"/>
  <c r="I211" i="22"/>
  <c r="H187" i="22"/>
  <c r="H211" i="22"/>
  <c r="G187" i="22"/>
  <c r="G211" i="22"/>
  <c r="F187" i="22"/>
  <c r="F211" i="22"/>
  <c r="E187" i="22"/>
  <c r="B182" i="22"/>
  <c r="B181" i="22"/>
  <c r="I179" i="22"/>
  <c r="H179" i="22"/>
  <c r="G179" i="22"/>
  <c r="F179" i="22"/>
  <c r="E179" i="22"/>
  <c r="I178" i="22"/>
  <c r="H178" i="22"/>
  <c r="G178" i="22"/>
  <c r="F178" i="22"/>
  <c r="E178" i="22"/>
  <c r="I177" i="22"/>
  <c r="H177" i="22"/>
  <c r="G177" i="22"/>
  <c r="F177" i="22"/>
  <c r="E177" i="22"/>
  <c r="I176" i="22"/>
  <c r="H176" i="22"/>
  <c r="G176" i="22"/>
  <c r="F176" i="22"/>
  <c r="E176" i="22"/>
  <c r="I175" i="22"/>
  <c r="H175" i="22"/>
  <c r="G175" i="22"/>
  <c r="F175" i="22"/>
  <c r="E175" i="22"/>
  <c r="I174" i="22"/>
  <c r="H174" i="22"/>
  <c r="G174" i="22"/>
  <c r="F174" i="22"/>
  <c r="E174" i="22"/>
  <c r="I173" i="22"/>
  <c r="H173" i="22"/>
  <c r="G173" i="22"/>
  <c r="F173" i="22"/>
  <c r="E173" i="22"/>
  <c r="I172" i="22"/>
  <c r="H172" i="22"/>
  <c r="G172" i="22"/>
  <c r="F172" i="22"/>
  <c r="E172" i="22"/>
  <c r="I171" i="22"/>
  <c r="H171" i="22"/>
  <c r="G171" i="22"/>
  <c r="F171" i="22"/>
  <c r="E171" i="22"/>
  <c r="I170" i="22"/>
  <c r="H170" i="22"/>
  <c r="G170" i="22"/>
  <c r="F170" i="22"/>
  <c r="E170" i="22"/>
  <c r="I169" i="22"/>
  <c r="H169" i="22"/>
  <c r="G169" i="22"/>
  <c r="F169" i="22"/>
  <c r="E169" i="22"/>
  <c r="I168" i="22"/>
  <c r="H168" i="22"/>
  <c r="G168" i="22"/>
  <c r="F168" i="22"/>
  <c r="E168" i="22"/>
  <c r="I167" i="22"/>
  <c r="H167" i="22"/>
  <c r="G167" i="22"/>
  <c r="F167" i="22"/>
  <c r="E167" i="22"/>
  <c r="I166" i="22"/>
  <c r="H166" i="22"/>
  <c r="G166" i="22"/>
  <c r="F166" i="22"/>
  <c r="E166" i="22"/>
  <c r="I165" i="22"/>
  <c r="H165" i="22"/>
  <c r="G165" i="22"/>
  <c r="F165" i="22"/>
  <c r="E165" i="22"/>
  <c r="I164" i="22"/>
  <c r="H164" i="22"/>
  <c r="G164" i="22"/>
  <c r="F164" i="22"/>
  <c r="E164" i="22"/>
  <c r="I163" i="22"/>
  <c r="H163" i="22"/>
  <c r="G163" i="22"/>
  <c r="F163" i="22"/>
  <c r="E163" i="22"/>
  <c r="I162" i="22"/>
  <c r="H162" i="22"/>
  <c r="G162" i="22"/>
  <c r="F162" i="22"/>
  <c r="E162" i="22"/>
  <c r="I161" i="22"/>
  <c r="I182" i="22"/>
  <c r="H161" i="22"/>
  <c r="H182" i="22"/>
  <c r="G161" i="22"/>
  <c r="G182" i="22"/>
  <c r="F161" i="22"/>
  <c r="F182" i="22"/>
  <c r="E161" i="22"/>
  <c r="I160" i="22"/>
  <c r="H160" i="22"/>
  <c r="G160" i="22"/>
  <c r="F160" i="22"/>
  <c r="E160" i="22"/>
  <c r="I159" i="22"/>
  <c r="H159" i="22"/>
  <c r="G159" i="22"/>
  <c r="F159" i="22"/>
  <c r="E159" i="22"/>
  <c r="I158" i="22"/>
  <c r="H158" i="22"/>
  <c r="G158" i="22"/>
  <c r="F158" i="22"/>
  <c r="F157" i="22"/>
  <c r="F181" i="22"/>
  <c r="E158" i="22"/>
  <c r="EX157" i="22"/>
  <c r="EW157" i="22"/>
  <c r="EV157" i="22"/>
  <c r="EU157" i="22"/>
  <c r="ET157" i="22"/>
  <c r="ES157" i="22"/>
  <c r="ER157" i="22"/>
  <c r="EQ157" i="22"/>
  <c r="EP157" i="22"/>
  <c r="EO157" i="22"/>
  <c r="EN157" i="22"/>
  <c r="EM157" i="22"/>
  <c r="EL157" i="22"/>
  <c r="EK157" i="22"/>
  <c r="EJ157" i="22"/>
  <c r="EI157" i="22"/>
  <c r="EH157" i="22"/>
  <c r="EG157" i="22"/>
  <c r="EF157" i="22"/>
  <c r="EE157" i="22"/>
  <c r="ED157" i="22"/>
  <c r="EC157" i="22"/>
  <c r="EB157" i="22"/>
  <c r="EA157" i="22"/>
  <c r="DZ157" i="22"/>
  <c r="DY157" i="22"/>
  <c r="DX157" i="22"/>
  <c r="DW157" i="22"/>
  <c r="DV157" i="22"/>
  <c r="DU157" i="22"/>
  <c r="DT157" i="22"/>
  <c r="DS157" i="22"/>
  <c r="DR157" i="22"/>
  <c r="DQ157" i="22"/>
  <c r="DP157" i="22"/>
  <c r="DO157" i="22"/>
  <c r="DN157" i="22"/>
  <c r="DM157" i="22"/>
  <c r="DL157" i="22"/>
  <c r="DK157" i="22"/>
  <c r="DJ157" i="22"/>
  <c r="DI157" i="22"/>
  <c r="DH157" i="22"/>
  <c r="DG157" i="22"/>
  <c r="DF157" i="22"/>
  <c r="DE157" i="22"/>
  <c r="DD157" i="22"/>
  <c r="DC157" i="22"/>
  <c r="DB157" i="22"/>
  <c r="DA157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I157" i="22"/>
  <c r="I181" i="22"/>
  <c r="H157" i="22"/>
  <c r="H181" i="22"/>
  <c r="G157" i="22"/>
  <c r="G181" i="22"/>
  <c r="E157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B152" i="22"/>
  <c r="CB154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B151" i="22"/>
  <c r="CC153" i="22"/>
  <c r="I149" i="22"/>
  <c r="H149" i="22"/>
  <c r="G149" i="22"/>
  <c r="F149" i="22"/>
  <c r="E149" i="22"/>
  <c r="I148" i="22"/>
  <c r="H148" i="22"/>
  <c r="G148" i="22"/>
  <c r="F148" i="22"/>
  <c r="E148" i="22"/>
  <c r="I147" i="22"/>
  <c r="H147" i="22"/>
  <c r="G147" i="22"/>
  <c r="F147" i="22"/>
  <c r="E147" i="22"/>
  <c r="I146" i="22"/>
  <c r="H146" i="22"/>
  <c r="G146" i="22"/>
  <c r="F146" i="22"/>
  <c r="E146" i="22"/>
  <c r="I145" i="22"/>
  <c r="H145" i="22"/>
  <c r="G145" i="22"/>
  <c r="F145" i="22"/>
  <c r="E145" i="22"/>
  <c r="I144" i="22"/>
  <c r="H144" i="22"/>
  <c r="G144" i="22"/>
  <c r="F144" i="22"/>
  <c r="E144" i="22"/>
  <c r="I143" i="22"/>
  <c r="H143" i="22"/>
  <c r="G143" i="22"/>
  <c r="F143" i="22"/>
  <c r="E143" i="22"/>
  <c r="I142" i="22"/>
  <c r="H142" i="22"/>
  <c r="G142" i="22"/>
  <c r="F142" i="22"/>
  <c r="E142" i="22"/>
  <c r="I141" i="22"/>
  <c r="H141" i="22"/>
  <c r="G141" i="22"/>
  <c r="F141" i="22"/>
  <c r="E141" i="22"/>
  <c r="I140" i="22"/>
  <c r="H140" i="22"/>
  <c r="G140" i="22"/>
  <c r="F140" i="22"/>
  <c r="E140" i="22"/>
  <c r="I139" i="22"/>
  <c r="H139" i="22"/>
  <c r="G139" i="22"/>
  <c r="F139" i="22"/>
  <c r="E139" i="22"/>
  <c r="I138" i="22"/>
  <c r="H138" i="22"/>
  <c r="G138" i="22"/>
  <c r="F138" i="22"/>
  <c r="E138" i="22"/>
  <c r="I137" i="22"/>
  <c r="H137" i="22"/>
  <c r="G137" i="22"/>
  <c r="F137" i="22"/>
  <c r="E137" i="22"/>
  <c r="I136" i="22"/>
  <c r="H136" i="22"/>
  <c r="G136" i="22"/>
  <c r="F136" i="22"/>
  <c r="E136" i="22"/>
  <c r="I135" i="22"/>
  <c r="H135" i="22"/>
  <c r="G135" i="22"/>
  <c r="F135" i="22"/>
  <c r="E135" i="22"/>
  <c r="I134" i="22"/>
  <c r="H134" i="22"/>
  <c r="G134" i="22"/>
  <c r="F134" i="22"/>
  <c r="E134" i="22"/>
  <c r="I133" i="22"/>
  <c r="H133" i="22"/>
  <c r="G133" i="22"/>
  <c r="F133" i="22"/>
  <c r="E133" i="22"/>
  <c r="I132" i="22"/>
  <c r="H132" i="22"/>
  <c r="G132" i="22"/>
  <c r="F132" i="22"/>
  <c r="E132" i="22"/>
  <c r="I131" i="22"/>
  <c r="I154" i="22"/>
  <c r="H131" i="22"/>
  <c r="H154" i="22"/>
  <c r="G131" i="22"/>
  <c r="G154" i="22"/>
  <c r="F131" i="22"/>
  <c r="F154" i="22"/>
  <c r="E131" i="22"/>
  <c r="I130" i="22"/>
  <c r="H130" i="22"/>
  <c r="G130" i="22"/>
  <c r="F130" i="22"/>
  <c r="E130" i="22"/>
  <c r="I129" i="22"/>
  <c r="H129" i="22"/>
  <c r="G129" i="22"/>
  <c r="F129" i="22"/>
  <c r="E129" i="22"/>
  <c r="I128" i="22"/>
  <c r="H128" i="22"/>
  <c r="G128" i="22"/>
  <c r="F128" i="22"/>
  <c r="E128" i="22"/>
  <c r="EX127" i="22"/>
  <c r="EW127" i="22"/>
  <c r="EV127" i="22"/>
  <c r="EU127" i="22"/>
  <c r="ET127" i="22"/>
  <c r="ES127" i="22"/>
  <c r="ER127" i="22"/>
  <c r="EQ127" i="22"/>
  <c r="EP127" i="22"/>
  <c r="EO127" i="22"/>
  <c r="EN127" i="22"/>
  <c r="EM127" i="22"/>
  <c r="EL127" i="22"/>
  <c r="EK127" i="22"/>
  <c r="EJ127" i="22"/>
  <c r="EI127" i="22"/>
  <c r="EH127" i="22"/>
  <c r="EG127" i="22"/>
  <c r="EF127" i="22"/>
  <c r="EE127" i="22"/>
  <c r="ED127" i="22"/>
  <c r="EC127" i="22"/>
  <c r="EB127" i="22"/>
  <c r="EA127" i="22"/>
  <c r="DZ127" i="22"/>
  <c r="DY127" i="22"/>
  <c r="DX127" i="22"/>
  <c r="DW127" i="22"/>
  <c r="DV127" i="22"/>
  <c r="DU127" i="22"/>
  <c r="DT127" i="22"/>
  <c r="DS127" i="22"/>
  <c r="DR127" i="22"/>
  <c r="DQ127" i="22"/>
  <c r="DP127" i="22"/>
  <c r="DO127" i="22"/>
  <c r="DN127" i="22"/>
  <c r="DM127" i="22"/>
  <c r="DL127" i="22"/>
  <c r="DK127" i="22"/>
  <c r="DJ127" i="22"/>
  <c r="DI127" i="22"/>
  <c r="DH127" i="22"/>
  <c r="DG127" i="22"/>
  <c r="DF127" i="22"/>
  <c r="DE127" i="22"/>
  <c r="DD127" i="22"/>
  <c r="DC127" i="22"/>
  <c r="DB127" i="22"/>
  <c r="DA127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I127" i="22"/>
  <c r="I153" i="22"/>
  <c r="H127" i="22"/>
  <c r="G127" i="22"/>
  <c r="G153" i="22"/>
  <c r="F127" i="22"/>
  <c r="F151" i="22"/>
  <c r="E127" i="22"/>
  <c r="B122" i="22"/>
  <c r="B121" i="22"/>
  <c r="I119" i="22"/>
  <c r="H119" i="22"/>
  <c r="G119" i="22"/>
  <c r="F119" i="22"/>
  <c r="E119" i="22"/>
  <c r="I118" i="22"/>
  <c r="H118" i="22"/>
  <c r="G118" i="22"/>
  <c r="F118" i="22"/>
  <c r="E118" i="22"/>
  <c r="I117" i="22"/>
  <c r="H117" i="22"/>
  <c r="G117" i="22"/>
  <c r="F117" i="22"/>
  <c r="E117" i="22"/>
  <c r="I116" i="22"/>
  <c r="H116" i="22"/>
  <c r="G116" i="22"/>
  <c r="F116" i="22"/>
  <c r="E116" i="22"/>
  <c r="I115" i="22"/>
  <c r="H115" i="22"/>
  <c r="G115" i="22"/>
  <c r="F115" i="22"/>
  <c r="E115" i="22"/>
  <c r="I114" i="22"/>
  <c r="H114" i="22"/>
  <c r="G114" i="22"/>
  <c r="F114" i="22"/>
  <c r="E114" i="22"/>
  <c r="I113" i="22"/>
  <c r="H113" i="22"/>
  <c r="G113" i="22"/>
  <c r="F113" i="22"/>
  <c r="E113" i="22"/>
  <c r="I112" i="22"/>
  <c r="H112" i="22"/>
  <c r="G112" i="22"/>
  <c r="F112" i="22"/>
  <c r="E112" i="22"/>
  <c r="I111" i="22"/>
  <c r="H111" i="22"/>
  <c r="G111" i="22"/>
  <c r="F111" i="22"/>
  <c r="E111" i="22"/>
  <c r="I110" i="22"/>
  <c r="H110" i="22"/>
  <c r="G110" i="22"/>
  <c r="F110" i="22"/>
  <c r="E110" i="22"/>
  <c r="I109" i="22"/>
  <c r="H109" i="22"/>
  <c r="G109" i="22"/>
  <c r="F109" i="22"/>
  <c r="E109" i="22"/>
  <c r="I108" i="22"/>
  <c r="H108" i="22"/>
  <c r="G108" i="22"/>
  <c r="F108" i="22"/>
  <c r="E108" i="22"/>
  <c r="I107" i="22"/>
  <c r="H107" i="22"/>
  <c r="G107" i="22"/>
  <c r="F107" i="22"/>
  <c r="E107" i="22"/>
  <c r="I106" i="22"/>
  <c r="H106" i="22"/>
  <c r="G106" i="22"/>
  <c r="F106" i="22"/>
  <c r="E106" i="22"/>
  <c r="I105" i="22"/>
  <c r="H105" i="22"/>
  <c r="G105" i="22"/>
  <c r="F105" i="22"/>
  <c r="E105" i="22"/>
  <c r="I104" i="22"/>
  <c r="H104" i="22"/>
  <c r="G104" i="22"/>
  <c r="F104" i="22"/>
  <c r="E104" i="22"/>
  <c r="I103" i="22"/>
  <c r="I122" i="22"/>
  <c r="H103" i="22"/>
  <c r="G103" i="22"/>
  <c r="F103" i="22"/>
  <c r="E103" i="22"/>
  <c r="I102" i="22"/>
  <c r="H102" i="22"/>
  <c r="G102" i="22"/>
  <c r="F102" i="22"/>
  <c r="E102" i="22"/>
  <c r="H101" i="22"/>
  <c r="H122" i="22"/>
  <c r="G101" i="22"/>
  <c r="G122" i="22"/>
  <c r="F101" i="22"/>
  <c r="F122" i="22"/>
  <c r="E101" i="22"/>
  <c r="H100" i="22"/>
  <c r="G100" i="22"/>
  <c r="F100" i="22"/>
  <c r="E100" i="22"/>
  <c r="H99" i="22"/>
  <c r="G99" i="22"/>
  <c r="F99" i="22"/>
  <c r="E99" i="22"/>
  <c r="H98" i="22"/>
  <c r="G98" i="22"/>
  <c r="F98" i="22"/>
  <c r="E98" i="22"/>
  <c r="EX97" i="22"/>
  <c r="EW97" i="22"/>
  <c r="EV97" i="22"/>
  <c r="EU97" i="22"/>
  <c r="ET97" i="22"/>
  <c r="ES97" i="22"/>
  <c r="ER97" i="22"/>
  <c r="EQ97" i="22"/>
  <c r="EP97" i="22"/>
  <c r="EO97" i="22"/>
  <c r="EN97" i="22"/>
  <c r="EM97" i="22"/>
  <c r="EL97" i="22"/>
  <c r="EK97" i="22"/>
  <c r="EJ97" i="22"/>
  <c r="EI97" i="22"/>
  <c r="EH97" i="22"/>
  <c r="EG97" i="22"/>
  <c r="EF97" i="22"/>
  <c r="EE97" i="22"/>
  <c r="ED97" i="22"/>
  <c r="EC97" i="22"/>
  <c r="EB97" i="22"/>
  <c r="EA97" i="22"/>
  <c r="DZ97" i="22"/>
  <c r="DY97" i="22"/>
  <c r="DX97" i="22"/>
  <c r="DW97" i="22"/>
  <c r="DV97" i="22"/>
  <c r="DU97" i="22"/>
  <c r="DT97" i="22"/>
  <c r="DS97" i="22"/>
  <c r="DR97" i="22"/>
  <c r="DQ97" i="22"/>
  <c r="DP97" i="22"/>
  <c r="DO97" i="22"/>
  <c r="DN97" i="22"/>
  <c r="DM97" i="22"/>
  <c r="DL97" i="22"/>
  <c r="DK97" i="22"/>
  <c r="DJ97" i="22"/>
  <c r="DI97" i="22"/>
  <c r="DH97" i="22"/>
  <c r="DG97" i="22"/>
  <c r="DF97" i="22"/>
  <c r="DE97" i="22"/>
  <c r="DD97" i="22"/>
  <c r="DC97" i="22"/>
  <c r="DB97" i="22"/>
  <c r="DA97" i="22"/>
  <c r="CZ97" i="22"/>
  <c r="CY97" i="22"/>
  <c r="CX97" i="22"/>
  <c r="CW97" i="22"/>
  <c r="CV97" i="22"/>
  <c r="CU97" i="22"/>
  <c r="CT97" i="22"/>
  <c r="CS97" i="22"/>
  <c r="CR97" i="22"/>
  <c r="CQ97" i="22"/>
  <c r="CP97" i="22"/>
  <c r="CO97" i="22"/>
  <c r="CN97" i="22"/>
  <c r="CM97" i="22"/>
  <c r="CL97" i="22"/>
  <c r="CK97" i="22"/>
  <c r="CJ97" i="22"/>
  <c r="CI97" i="22"/>
  <c r="CH97" i="22"/>
  <c r="CG97" i="22"/>
  <c r="I97" i="22"/>
  <c r="I121" i="22"/>
  <c r="H97" i="22"/>
  <c r="H121" i="22"/>
  <c r="G97" i="22"/>
  <c r="G121" i="22"/>
  <c r="F97" i="22"/>
  <c r="F121" i="22"/>
  <c r="E97" i="22"/>
  <c r="B92" i="22"/>
  <c r="B91" i="22"/>
  <c r="H92" i="22"/>
  <c r="G92" i="22"/>
  <c r="F92" i="22"/>
  <c r="E94" i="22"/>
  <c r="CW65" i="22"/>
  <c r="CU65" i="22"/>
  <c r="CS65" i="22"/>
  <c r="CQ65" i="22"/>
  <c r="CO65" i="22"/>
  <c r="EX67" i="22"/>
  <c r="EW67" i="22"/>
  <c r="EV67" i="22"/>
  <c r="EU67" i="22"/>
  <c r="ET67" i="22"/>
  <c r="ES67" i="22"/>
  <c r="ER67" i="22"/>
  <c r="EQ67" i="22"/>
  <c r="EP67" i="22"/>
  <c r="EO67" i="22"/>
  <c r="EN67" i="22"/>
  <c r="EM67" i="22"/>
  <c r="EL67" i="22"/>
  <c r="EK67" i="22"/>
  <c r="EJ67" i="22"/>
  <c r="EI67" i="22"/>
  <c r="EH67" i="22"/>
  <c r="EG67" i="22"/>
  <c r="EF67" i="22"/>
  <c r="EE67" i="22"/>
  <c r="ED67" i="22"/>
  <c r="EC67" i="22"/>
  <c r="EB67" i="22"/>
  <c r="EA67" i="22"/>
  <c r="DZ67" i="22"/>
  <c r="DY67" i="22"/>
  <c r="DX67" i="22"/>
  <c r="DW67" i="22"/>
  <c r="DV67" i="22"/>
  <c r="DU67" i="22"/>
  <c r="DT67" i="22"/>
  <c r="DS67" i="22"/>
  <c r="DR67" i="22"/>
  <c r="DQ67" i="22"/>
  <c r="DP67" i="22"/>
  <c r="DO67" i="22"/>
  <c r="DN67" i="22"/>
  <c r="DM67" i="22"/>
  <c r="DL67" i="22"/>
  <c r="DK67" i="22"/>
  <c r="DJ67" i="22"/>
  <c r="DI67" i="22"/>
  <c r="DH67" i="22"/>
  <c r="DG67" i="22"/>
  <c r="DF67" i="22"/>
  <c r="DE67" i="22"/>
  <c r="DD67" i="22"/>
  <c r="DC67" i="22"/>
  <c r="DB67" i="22"/>
  <c r="DA67" i="22"/>
  <c r="CZ67" i="22"/>
  <c r="CY67" i="22"/>
  <c r="CX67" i="22"/>
  <c r="CW67" i="22"/>
  <c r="CV67" i="22"/>
  <c r="CU67" i="22"/>
  <c r="CT67" i="22"/>
  <c r="CS67" i="22"/>
  <c r="CR67" i="22"/>
  <c r="CQ67" i="22"/>
  <c r="CP67" i="22"/>
  <c r="CO67" i="22"/>
  <c r="CN67" i="22"/>
  <c r="CM67" i="22"/>
  <c r="CL67" i="22"/>
  <c r="CK67" i="22"/>
  <c r="CJ67" i="22"/>
  <c r="CI67" i="22"/>
  <c r="CH67" i="22"/>
  <c r="CG67" i="22"/>
  <c r="I67" i="22"/>
  <c r="I91" i="22"/>
  <c r="H67" i="22"/>
  <c r="H91" i="22"/>
  <c r="G67" i="22"/>
  <c r="G91" i="22"/>
  <c r="F67" i="22"/>
  <c r="F91" i="22"/>
  <c r="E67" i="22"/>
  <c r="E93" i="22"/>
  <c r="DB65" i="22"/>
  <c r="DA65" i="22"/>
  <c r="CZ65" i="22"/>
  <c r="CY65" i="22"/>
  <c r="CX65" i="22"/>
  <c r="CV65" i="22"/>
  <c r="CT65" i="22"/>
  <c r="CR65" i="22"/>
  <c r="CP65" i="22"/>
  <c r="CN65" i="22"/>
  <c r="CL65" i="22"/>
  <c r="CK65" i="22"/>
  <c r="CJ65" i="22"/>
  <c r="CI65" i="22"/>
  <c r="CH65" i="22"/>
  <c r="CG65" i="22"/>
  <c r="B62" i="22"/>
  <c r="B61" i="22"/>
  <c r="EX46" i="22"/>
  <c r="EW46" i="22"/>
  <c r="EV46" i="22"/>
  <c r="EU46" i="22"/>
  <c r="ET46" i="22"/>
  <c r="ES46" i="22"/>
  <c r="ER46" i="22"/>
  <c r="EQ46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DB46" i="22"/>
  <c r="DA46" i="22"/>
  <c r="CZ46" i="22"/>
  <c r="CY46" i="22"/>
  <c r="CX46" i="22"/>
  <c r="CW46" i="22"/>
  <c r="CV46" i="22"/>
  <c r="CU46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EX45" i="22"/>
  <c r="EW45" i="22"/>
  <c r="EV45" i="22"/>
  <c r="EU45" i="22"/>
  <c r="ET45" i="22"/>
  <c r="ES45" i="22"/>
  <c r="ER45" i="22"/>
  <c r="EQ45" i="22"/>
  <c r="EP45" i="22"/>
  <c r="EO45" i="22"/>
  <c r="EN45" i="22"/>
  <c r="EM45" i="22"/>
  <c r="EL45" i="22"/>
  <c r="EK45" i="22"/>
  <c r="EJ45" i="22"/>
  <c r="EI45" i="22"/>
  <c r="EH45" i="22"/>
  <c r="EG45" i="22"/>
  <c r="EF45" i="22"/>
  <c r="EE45" i="22"/>
  <c r="ED45" i="22"/>
  <c r="EC45" i="22"/>
  <c r="EB45" i="22"/>
  <c r="EA45" i="22"/>
  <c r="DZ45" i="22"/>
  <c r="DY45" i="22"/>
  <c r="DX45" i="22"/>
  <c r="DW45" i="22"/>
  <c r="DV45" i="22"/>
  <c r="DU45" i="22"/>
  <c r="DT45" i="22"/>
  <c r="DS45" i="22"/>
  <c r="DR45" i="22"/>
  <c r="DQ45" i="22"/>
  <c r="DP45" i="22"/>
  <c r="DO45" i="22"/>
  <c r="DN45" i="22"/>
  <c r="DM45" i="22"/>
  <c r="DL45" i="22"/>
  <c r="DK45" i="22"/>
  <c r="DJ45" i="22"/>
  <c r="DI45" i="22"/>
  <c r="DH45" i="22"/>
  <c r="DG45" i="22"/>
  <c r="DF45" i="22"/>
  <c r="DE45" i="22"/>
  <c r="DD45" i="22"/>
  <c r="DC45" i="22"/>
  <c r="DB45" i="22"/>
  <c r="DA45" i="22"/>
  <c r="CZ45" i="22"/>
  <c r="CY45" i="22"/>
  <c r="CX45" i="22"/>
  <c r="CW45" i="22"/>
  <c r="CV45" i="22"/>
  <c r="CU45" i="22"/>
  <c r="CT45" i="22"/>
  <c r="CS45" i="22"/>
  <c r="CR45" i="22"/>
  <c r="CQ45" i="22"/>
  <c r="CP45" i="22"/>
  <c r="CO45" i="22"/>
  <c r="CN45" i="22"/>
  <c r="CM45" i="22"/>
  <c r="CL45" i="22"/>
  <c r="CK45" i="22"/>
  <c r="CJ45" i="22"/>
  <c r="CI45" i="22"/>
  <c r="CH45" i="22"/>
  <c r="CG45" i="22"/>
  <c r="EX44" i="22"/>
  <c r="EW44" i="22"/>
  <c r="EV44" i="22"/>
  <c r="EU44" i="22"/>
  <c r="ET44" i="22"/>
  <c r="ES44" i="22"/>
  <c r="ER44" i="22"/>
  <c r="EQ44" i="22"/>
  <c r="EP44" i="22"/>
  <c r="EO44" i="22"/>
  <c r="EN44" i="22"/>
  <c r="EM44" i="22"/>
  <c r="EL44" i="22"/>
  <c r="EK44" i="22"/>
  <c r="EJ44" i="22"/>
  <c r="EI44" i="22"/>
  <c r="EH44" i="22"/>
  <c r="EG44" i="22"/>
  <c r="EF44" i="22"/>
  <c r="ED44" i="22"/>
  <c r="EC44" i="22"/>
  <c r="EB44" i="22"/>
  <c r="EA44" i="22"/>
  <c r="DZ44" i="22"/>
  <c r="DY44" i="22"/>
  <c r="DX44" i="22"/>
  <c r="DW44" i="22"/>
  <c r="DV44" i="22"/>
  <c r="DU44" i="22"/>
  <c r="DT44" i="22"/>
  <c r="DS44" i="22"/>
  <c r="DR44" i="22"/>
  <c r="DQ44" i="22"/>
  <c r="DP44" i="22"/>
  <c r="DO44" i="22"/>
  <c r="DN44" i="22"/>
  <c r="DM44" i="22"/>
  <c r="DL44" i="22"/>
  <c r="DK44" i="22"/>
  <c r="DJ44" i="22"/>
  <c r="DI44" i="22"/>
  <c r="DH44" i="22"/>
  <c r="DG44" i="22"/>
  <c r="DF44" i="22"/>
  <c r="DD44" i="22"/>
  <c r="DC44" i="22"/>
  <c r="DB44" i="22"/>
  <c r="DA44" i="22"/>
  <c r="CZ44" i="22"/>
  <c r="CY44" i="22"/>
  <c r="CX44" i="22"/>
  <c r="CW44" i="22"/>
  <c r="CV44" i="22"/>
  <c r="CU44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EX43" i="22"/>
  <c r="EW43" i="22"/>
  <c r="EV43" i="22"/>
  <c r="EU43" i="22"/>
  <c r="ET43" i="22"/>
  <c r="ES43" i="22"/>
  <c r="ER43" i="22"/>
  <c r="EQ43" i="22"/>
  <c r="EP43" i="22"/>
  <c r="EO43" i="22"/>
  <c r="EN43" i="22"/>
  <c r="EM43" i="22"/>
  <c r="EL43" i="22"/>
  <c r="EK43" i="22"/>
  <c r="EJ43" i="22"/>
  <c r="EI43" i="22"/>
  <c r="EH43" i="22"/>
  <c r="EG43" i="22"/>
  <c r="EF43" i="22"/>
  <c r="ED43" i="22"/>
  <c r="EC43" i="22"/>
  <c r="EB43" i="22"/>
  <c r="EA43" i="22"/>
  <c r="DZ43" i="22"/>
  <c r="DY43" i="22"/>
  <c r="DX43" i="22"/>
  <c r="DW43" i="22"/>
  <c r="DV43" i="22"/>
  <c r="DU43" i="22"/>
  <c r="DT43" i="22"/>
  <c r="DS43" i="22"/>
  <c r="DR43" i="22"/>
  <c r="DQ43" i="22"/>
  <c r="DP43" i="22"/>
  <c r="DO43" i="22"/>
  <c r="DN43" i="22"/>
  <c r="DM43" i="22"/>
  <c r="DL43" i="22"/>
  <c r="DK43" i="22"/>
  <c r="DJ43" i="22"/>
  <c r="DI43" i="22"/>
  <c r="DH43" i="22"/>
  <c r="DG43" i="22"/>
  <c r="DF43" i="22"/>
  <c r="DD43" i="22"/>
  <c r="DC43" i="22"/>
  <c r="DB43" i="22"/>
  <c r="DA43" i="22"/>
  <c r="CZ43" i="22"/>
  <c r="CY43" i="22"/>
  <c r="CX43" i="22"/>
  <c r="CW43" i="22"/>
  <c r="CV43" i="22"/>
  <c r="CU43" i="22"/>
  <c r="CT43" i="22"/>
  <c r="CS43" i="22"/>
  <c r="CR43" i="22"/>
  <c r="CQ43" i="22"/>
  <c r="CP43" i="22"/>
  <c r="CO43" i="22"/>
  <c r="CN43" i="22"/>
  <c r="CM43" i="22"/>
  <c r="CL43" i="22"/>
  <c r="CK43" i="22"/>
  <c r="CJ43" i="22"/>
  <c r="CI43" i="22"/>
  <c r="CH43" i="22"/>
  <c r="CG43" i="22"/>
  <c r="EX42" i="22"/>
  <c r="EW42" i="22"/>
  <c r="EV42" i="22"/>
  <c r="EU42" i="22"/>
  <c r="ET42" i="22"/>
  <c r="ES42" i="22"/>
  <c r="ER42" i="22"/>
  <c r="EQ42" i="22"/>
  <c r="EP42" i="22"/>
  <c r="EO42" i="22"/>
  <c r="EN42" i="22"/>
  <c r="EM42" i="22"/>
  <c r="EL42" i="22"/>
  <c r="EK42" i="22"/>
  <c r="EJ42" i="22"/>
  <c r="EI42" i="22"/>
  <c r="EH42" i="22"/>
  <c r="EG42" i="22"/>
  <c r="EF42" i="22"/>
  <c r="ED42" i="22"/>
  <c r="EC42" i="22"/>
  <c r="EB42" i="22"/>
  <c r="EA42" i="22"/>
  <c r="DZ42" i="22"/>
  <c r="DY42" i="22"/>
  <c r="DX42" i="22"/>
  <c r="DW42" i="22"/>
  <c r="DV42" i="22"/>
  <c r="DU42" i="22"/>
  <c r="DT42" i="22"/>
  <c r="DS42" i="22"/>
  <c r="DR42" i="22"/>
  <c r="DQ42" i="22"/>
  <c r="DP42" i="22"/>
  <c r="DO42" i="22"/>
  <c r="DN42" i="22"/>
  <c r="DM42" i="22"/>
  <c r="DL42" i="22"/>
  <c r="DK42" i="22"/>
  <c r="DJ42" i="22"/>
  <c r="DI42" i="22"/>
  <c r="DH42" i="22"/>
  <c r="DG42" i="22"/>
  <c r="DF42" i="22"/>
  <c r="DD42" i="22"/>
  <c r="DC42" i="22"/>
  <c r="DB42" i="22"/>
  <c r="DA42" i="22"/>
  <c r="CZ42" i="22"/>
  <c r="CY42" i="22"/>
  <c r="CX42" i="22"/>
  <c r="CW42" i="22"/>
  <c r="CV42" i="22"/>
  <c r="CU42" i="22"/>
  <c r="CT42" i="22"/>
  <c r="CS42" i="22"/>
  <c r="CR42" i="22"/>
  <c r="CQ42" i="22"/>
  <c r="CP42" i="22"/>
  <c r="CO42" i="22"/>
  <c r="CN42" i="22"/>
  <c r="CM42" i="22"/>
  <c r="CL42" i="22"/>
  <c r="CK42" i="22"/>
  <c r="CJ42" i="22"/>
  <c r="CI42" i="22"/>
  <c r="CH42" i="22"/>
  <c r="CG42" i="22"/>
  <c r="H62" i="22"/>
  <c r="G62" i="22"/>
  <c r="F62" i="22"/>
  <c r="E64" i="22"/>
  <c r="EX40" i="22"/>
  <c r="EW40" i="22"/>
  <c r="EV40" i="22"/>
  <c r="EU40" i="22"/>
  <c r="ET40" i="22"/>
  <c r="ES40" i="22"/>
  <c r="ER40" i="22"/>
  <c r="EQ40" i="22"/>
  <c r="EP40" i="22"/>
  <c r="EO40" i="22"/>
  <c r="EN40" i="22"/>
  <c r="EM40" i="22"/>
  <c r="EL40" i="22"/>
  <c r="EK40" i="22"/>
  <c r="EJ40" i="22"/>
  <c r="EI40" i="22"/>
  <c r="EH40" i="22"/>
  <c r="EG40" i="22"/>
  <c r="EF40" i="22"/>
  <c r="EE40" i="22"/>
  <c r="ED40" i="22"/>
  <c r="EC40" i="22"/>
  <c r="EB40" i="22"/>
  <c r="EA40" i="22"/>
  <c r="DZ40" i="22"/>
  <c r="DY40" i="22"/>
  <c r="DX40" i="22"/>
  <c r="DW40" i="22"/>
  <c r="DV40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EX39" i="22"/>
  <c r="EW39" i="22"/>
  <c r="EV39" i="22"/>
  <c r="EU39" i="22"/>
  <c r="ET39" i="22"/>
  <c r="ES39" i="22"/>
  <c r="ER39" i="22"/>
  <c r="EQ39" i="22"/>
  <c r="EP39" i="22"/>
  <c r="EO39" i="22"/>
  <c r="EN39" i="22"/>
  <c r="EM39" i="22"/>
  <c r="EL39" i="22"/>
  <c r="EK39" i="22"/>
  <c r="EJ39" i="22"/>
  <c r="EI39" i="22"/>
  <c r="EH39" i="22"/>
  <c r="EG39" i="22"/>
  <c r="EF39" i="22"/>
  <c r="EE39" i="22"/>
  <c r="ED39" i="22"/>
  <c r="EC39" i="22"/>
  <c r="EB39" i="22"/>
  <c r="EA39" i="22"/>
  <c r="DZ39" i="22"/>
  <c r="DY39" i="22"/>
  <c r="DX39" i="22"/>
  <c r="DW39" i="22"/>
  <c r="DV39" i="22"/>
  <c r="DU39" i="22"/>
  <c r="DT39" i="22"/>
  <c r="DS39" i="22"/>
  <c r="DR39" i="22"/>
  <c r="DQ39" i="22"/>
  <c r="DP39" i="22"/>
  <c r="DO39" i="22"/>
  <c r="DN39" i="22"/>
  <c r="DM39" i="22"/>
  <c r="DL39" i="22"/>
  <c r="DK39" i="22"/>
  <c r="DJ39" i="22"/>
  <c r="DI39" i="22"/>
  <c r="DH39" i="22"/>
  <c r="DG39" i="22"/>
  <c r="DF39" i="22"/>
  <c r="DE39" i="22"/>
  <c r="DD39" i="22"/>
  <c r="DC39" i="22"/>
  <c r="DB39" i="22"/>
  <c r="DA39" i="22"/>
  <c r="CZ39" i="22"/>
  <c r="CY39" i="22"/>
  <c r="CX39" i="22"/>
  <c r="CW39" i="22"/>
  <c r="CV39" i="22"/>
  <c r="CU39" i="22"/>
  <c r="CT39" i="22"/>
  <c r="CS39" i="22"/>
  <c r="CR39" i="22"/>
  <c r="CQ39" i="22"/>
  <c r="CP39" i="22"/>
  <c r="CO39" i="22"/>
  <c r="CN39" i="22"/>
  <c r="CM39" i="22"/>
  <c r="CL39" i="22"/>
  <c r="CK39" i="22"/>
  <c r="CJ39" i="22"/>
  <c r="CI39" i="22"/>
  <c r="CH39" i="22"/>
  <c r="CG39" i="22"/>
  <c r="EX37" i="22"/>
  <c r="EW37" i="22"/>
  <c r="EV37" i="22"/>
  <c r="EU37" i="22"/>
  <c r="ET37" i="22"/>
  <c r="ES37" i="22"/>
  <c r="ER37" i="22"/>
  <c r="EQ37" i="22"/>
  <c r="EP37" i="22"/>
  <c r="EO37" i="22"/>
  <c r="EN37" i="22"/>
  <c r="EM37" i="22"/>
  <c r="EL37" i="22"/>
  <c r="EK37" i="22"/>
  <c r="EJ37" i="22"/>
  <c r="EI37" i="22"/>
  <c r="EH37" i="22"/>
  <c r="EG37" i="22"/>
  <c r="EF37" i="22"/>
  <c r="EE37" i="22"/>
  <c r="ED37" i="22"/>
  <c r="EC37" i="22"/>
  <c r="EB37" i="22"/>
  <c r="EA37" i="22"/>
  <c r="DZ37" i="22"/>
  <c r="DY37" i="22"/>
  <c r="DX37" i="22"/>
  <c r="DW37" i="22"/>
  <c r="DV37" i="22"/>
  <c r="DU37" i="22"/>
  <c r="DT37" i="22"/>
  <c r="DS37" i="22"/>
  <c r="DR37" i="22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E37" i="22"/>
  <c r="DD37" i="22"/>
  <c r="DC37" i="22"/>
  <c r="DB37" i="22"/>
  <c r="DA37" i="22"/>
  <c r="CZ37" i="22"/>
  <c r="CY37" i="22"/>
  <c r="CX37" i="22"/>
  <c r="CW37" i="22"/>
  <c r="CV37" i="22"/>
  <c r="CU37" i="22"/>
  <c r="CT37" i="22"/>
  <c r="CS37" i="22"/>
  <c r="CR37" i="22"/>
  <c r="CQ37" i="22"/>
  <c r="CP37" i="22"/>
  <c r="CO37" i="22"/>
  <c r="CN37" i="22"/>
  <c r="CM37" i="22"/>
  <c r="CL37" i="22"/>
  <c r="CK37" i="22"/>
  <c r="CJ37" i="22"/>
  <c r="CI37" i="22"/>
  <c r="CH37" i="22"/>
  <c r="CG37" i="22"/>
  <c r="I37" i="22"/>
  <c r="I61" i="22"/>
  <c r="H37" i="22"/>
  <c r="H61" i="22"/>
  <c r="G37" i="22"/>
  <c r="G61" i="22"/>
  <c r="F37" i="22"/>
  <c r="F61" i="22"/>
  <c r="E37" i="22"/>
  <c r="E63" i="22"/>
  <c r="DB35" i="22"/>
  <c r="DA35" i="22"/>
  <c r="CZ35" i="22"/>
  <c r="CY35" i="22"/>
  <c r="CX35" i="22"/>
  <c r="CW35" i="22"/>
  <c r="CV35" i="22"/>
  <c r="CU35" i="22"/>
  <c r="CT35" i="22"/>
  <c r="CS35" i="22"/>
  <c r="CR35" i="22"/>
  <c r="CQ35" i="22"/>
  <c r="CP35" i="22"/>
  <c r="CO35" i="22"/>
  <c r="CN35" i="22"/>
  <c r="CM35" i="22"/>
  <c r="CL35" i="22"/>
  <c r="CK35" i="22"/>
  <c r="CJ35" i="22"/>
  <c r="CI35" i="22"/>
  <c r="CH35" i="22"/>
  <c r="CG35" i="22"/>
  <c r="B32" i="22"/>
  <c r="B31" i="22"/>
  <c r="DB16" i="22"/>
  <c r="DA16" i="22"/>
  <c r="CZ16" i="22"/>
  <c r="CY16" i="22"/>
  <c r="CX16" i="22"/>
  <c r="CW16" i="22"/>
  <c r="CV16" i="22"/>
  <c r="CU16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DB15" i="22"/>
  <c r="DA15" i="22"/>
  <c r="CZ15" i="22"/>
  <c r="CY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DB14" i="22"/>
  <c r="DA14" i="22"/>
  <c r="CZ14" i="22"/>
  <c r="CY14" i="22"/>
  <c r="CX14" i="22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H14" i="22"/>
  <c r="CG14" i="22"/>
  <c r="DB13" i="22"/>
  <c r="DA13" i="22"/>
  <c r="CZ13" i="22"/>
  <c r="CY13" i="22"/>
  <c r="CX13" i="22"/>
  <c r="CW13" i="22"/>
  <c r="CV13" i="22"/>
  <c r="CU13" i="22"/>
  <c r="CT13" i="22"/>
  <c r="CS13" i="22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DB12" i="22"/>
  <c r="DA12" i="22"/>
  <c r="CZ12" i="22"/>
  <c r="CY12" i="22"/>
  <c r="CX12" i="22"/>
  <c r="CW12" i="22"/>
  <c r="CV12" i="22"/>
  <c r="CU12" i="22"/>
  <c r="CT12" i="22"/>
  <c r="CS12" i="22"/>
  <c r="CR12" i="22"/>
  <c r="CQ12" i="22"/>
  <c r="CP12" i="22"/>
  <c r="CO12" i="22"/>
  <c r="CN12" i="22"/>
  <c r="CM12" i="22"/>
  <c r="CL12" i="22"/>
  <c r="CK12" i="22"/>
  <c r="CJ12" i="22"/>
  <c r="CI12" i="22"/>
  <c r="CH12" i="22"/>
  <c r="CG12" i="22"/>
  <c r="H32" i="22"/>
  <c r="G32" i="22"/>
  <c r="F32" i="22"/>
  <c r="DB10" i="22"/>
  <c r="DA10" i="22"/>
  <c r="CZ10" i="22"/>
  <c r="CY10" i="22"/>
  <c r="CX10" i="22"/>
  <c r="CW10" i="22"/>
  <c r="CV10" i="22"/>
  <c r="CU10" i="22"/>
  <c r="CT10" i="22"/>
  <c r="CS10" i="22"/>
  <c r="CR10" i="22"/>
  <c r="CQ10" i="22"/>
  <c r="CP10" i="22"/>
  <c r="CO10" i="22"/>
  <c r="CN10" i="22"/>
  <c r="CM10" i="22"/>
  <c r="CL10" i="22"/>
  <c r="CK10" i="22"/>
  <c r="CJ10" i="22"/>
  <c r="CI10" i="22"/>
  <c r="CH10" i="22"/>
  <c r="CG10" i="22"/>
  <c r="DB9" i="22"/>
  <c r="DA9" i="22"/>
  <c r="CZ9" i="22"/>
  <c r="CY9" i="22"/>
  <c r="CX9" i="22"/>
  <c r="CW9" i="22"/>
  <c r="CV9" i="22"/>
  <c r="CU9" i="22"/>
  <c r="CT9" i="22"/>
  <c r="CS9" i="22"/>
  <c r="CR9" i="22"/>
  <c r="CQ9" i="22"/>
  <c r="CP9" i="22"/>
  <c r="CO9" i="22"/>
  <c r="CN9" i="22"/>
  <c r="CL9" i="22"/>
  <c r="CK9" i="22"/>
  <c r="CJ9" i="22"/>
  <c r="CI9" i="22"/>
  <c r="CH9" i="22"/>
  <c r="CG9" i="22"/>
  <c r="DB7" i="22"/>
  <c r="DA7" i="22"/>
  <c r="CZ7" i="22"/>
  <c r="CY7" i="22"/>
  <c r="CX7" i="22"/>
  <c r="CW7" i="22"/>
  <c r="CV7" i="22"/>
  <c r="CU7" i="22"/>
  <c r="CT7" i="22"/>
  <c r="CS7" i="22"/>
  <c r="CR7" i="22"/>
  <c r="CQ7" i="22"/>
  <c r="CP7" i="22"/>
  <c r="CO7" i="22"/>
  <c r="CN7" i="22"/>
  <c r="CM7" i="22"/>
  <c r="CL7" i="22"/>
  <c r="CK7" i="22"/>
  <c r="CJ7" i="22"/>
  <c r="CI7" i="22"/>
  <c r="CH7" i="22"/>
  <c r="CG7" i="22"/>
  <c r="I7" i="22"/>
  <c r="I31" i="22"/>
  <c r="H7" i="22"/>
  <c r="H31" i="22"/>
  <c r="G7" i="22"/>
  <c r="G31" i="22"/>
  <c r="F7" i="22"/>
  <c r="F31" i="22"/>
  <c r="E7" i="22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BI500" i="20"/>
  <c r="BH500" i="20"/>
  <c r="BG500" i="20"/>
  <c r="BF500" i="20"/>
  <c r="BE500" i="20"/>
  <c r="BD500" i="20"/>
  <c r="BC500" i="20"/>
  <c r="BB500" i="20"/>
  <c r="BA500" i="20"/>
  <c r="AZ500" i="20"/>
  <c r="AY500" i="20"/>
  <c r="AX500" i="20"/>
  <c r="AW500" i="20"/>
  <c r="AV500" i="20"/>
  <c r="AU500" i="20"/>
  <c r="AT500" i="20"/>
  <c r="AS500" i="20"/>
  <c r="AR500" i="20"/>
  <c r="AQ500" i="20"/>
  <c r="AP500" i="20"/>
  <c r="AO500" i="20"/>
  <c r="AN500" i="20"/>
  <c r="AM500" i="20"/>
  <c r="AL500" i="20"/>
  <c r="AK500" i="20"/>
  <c r="AJ500" i="20"/>
  <c r="AI500" i="20"/>
  <c r="AH500" i="20"/>
  <c r="AG500" i="20"/>
  <c r="AF500" i="20"/>
  <c r="AE500" i="20"/>
  <c r="AD500" i="20"/>
  <c r="AC500" i="20"/>
  <c r="AB500" i="20"/>
  <c r="AA500" i="20"/>
  <c r="Z500" i="20"/>
  <c r="Y500" i="20"/>
  <c r="X500" i="20"/>
  <c r="W500" i="20"/>
  <c r="V500" i="20"/>
  <c r="U500" i="20"/>
  <c r="T500" i="20"/>
  <c r="S500" i="20"/>
  <c r="R500" i="20"/>
  <c r="Q500" i="20"/>
  <c r="P500" i="20"/>
  <c r="O500" i="20"/>
  <c r="N500" i="20"/>
  <c r="M500" i="20"/>
  <c r="L500" i="20"/>
  <c r="K500" i="20"/>
  <c r="J500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BI499" i="20"/>
  <c r="BH499" i="20"/>
  <c r="BG499" i="20"/>
  <c r="BF499" i="20"/>
  <c r="BE499" i="20"/>
  <c r="BD499" i="20"/>
  <c r="BC499" i="20"/>
  <c r="BB499" i="20"/>
  <c r="BA499" i="20"/>
  <c r="AZ499" i="20"/>
  <c r="AY499" i="20"/>
  <c r="AX499" i="20"/>
  <c r="AW499" i="20"/>
  <c r="AV499" i="20"/>
  <c r="AU499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O499" i="20"/>
  <c r="N499" i="20"/>
  <c r="M499" i="20"/>
  <c r="L499" i="20"/>
  <c r="K499" i="20"/>
  <c r="J49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BI469" i="20"/>
  <c r="BH469" i="20"/>
  <c r="BG469" i="20"/>
  <c r="BF469" i="20"/>
  <c r="BE469" i="20"/>
  <c r="BD469" i="20"/>
  <c r="BC469" i="20"/>
  <c r="BB469" i="20"/>
  <c r="BA469" i="20"/>
  <c r="AZ469" i="20"/>
  <c r="AY469" i="20"/>
  <c r="AX469" i="20"/>
  <c r="AW469" i="20"/>
  <c r="AV469" i="20"/>
  <c r="AU469" i="20"/>
  <c r="AT469" i="20"/>
  <c r="AS469" i="20"/>
  <c r="AR469" i="20"/>
  <c r="AQ469" i="20"/>
  <c r="AP469" i="20"/>
  <c r="AO469" i="20"/>
  <c r="AN469" i="20"/>
  <c r="AM469" i="20"/>
  <c r="AL469" i="20"/>
  <c r="AK469" i="20"/>
  <c r="AJ469" i="20"/>
  <c r="AI469" i="20"/>
  <c r="AH469" i="20"/>
  <c r="AG469" i="20"/>
  <c r="AF469" i="20"/>
  <c r="AE469" i="20"/>
  <c r="AD469" i="20"/>
  <c r="AC469" i="20"/>
  <c r="AB469" i="20"/>
  <c r="AA469" i="20"/>
  <c r="Z469" i="20"/>
  <c r="Y469" i="20"/>
  <c r="X469" i="20"/>
  <c r="W469" i="20"/>
  <c r="V469" i="20"/>
  <c r="U469" i="20"/>
  <c r="T469" i="20"/>
  <c r="S469" i="20"/>
  <c r="R469" i="20"/>
  <c r="Q469" i="20"/>
  <c r="P469" i="20"/>
  <c r="O469" i="20"/>
  <c r="N469" i="20"/>
  <c r="M469" i="20"/>
  <c r="L469" i="20"/>
  <c r="K469" i="20"/>
  <c r="J469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BI468" i="20"/>
  <c r="BH468" i="20"/>
  <c r="BG468" i="20"/>
  <c r="BF468" i="20"/>
  <c r="BE468" i="20"/>
  <c r="BD468" i="20"/>
  <c r="BC468" i="20"/>
  <c r="BB468" i="20"/>
  <c r="BA468" i="20"/>
  <c r="AZ468" i="20"/>
  <c r="AY468" i="20"/>
  <c r="AX468" i="20"/>
  <c r="AW468" i="20"/>
  <c r="AV468" i="20"/>
  <c r="AU468" i="20"/>
  <c r="AT468" i="20"/>
  <c r="AS468" i="20"/>
  <c r="AR468" i="20"/>
  <c r="AQ468" i="20"/>
  <c r="AP468" i="20"/>
  <c r="AO468" i="20"/>
  <c r="AN468" i="20"/>
  <c r="AM468" i="20"/>
  <c r="AL468" i="20"/>
  <c r="AK468" i="20"/>
  <c r="AJ468" i="20"/>
  <c r="AI468" i="20"/>
  <c r="AH468" i="20"/>
  <c r="AG468" i="20"/>
  <c r="AF468" i="20"/>
  <c r="AE468" i="20"/>
  <c r="AD468" i="20"/>
  <c r="AC468" i="20"/>
  <c r="AB468" i="20"/>
  <c r="AA468" i="20"/>
  <c r="Z468" i="20"/>
  <c r="Y468" i="20"/>
  <c r="X468" i="20"/>
  <c r="W468" i="20"/>
  <c r="V468" i="20"/>
  <c r="U468" i="20"/>
  <c r="T468" i="20"/>
  <c r="S468" i="20"/>
  <c r="R468" i="20"/>
  <c r="Q468" i="20"/>
  <c r="P468" i="20"/>
  <c r="O468" i="20"/>
  <c r="N468" i="20"/>
  <c r="M468" i="20"/>
  <c r="L468" i="20"/>
  <c r="K468" i="20"/>
  <c r="J46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BI438" i="20"/>
  <c r="BH438" i="20"/>
  <c r="BG438" i="20"/>
  <c r="BF438" i="20"/>
  <c r="BE438" i="20"/>
  <c r="BD438" i="20"/>
  <c r="BC438" i="20"/>
  <c r="BB438" i="20"/>
  <c r="BA438" i="20"/>
  <c r="AZ438" i="20"/>
  <c r="AY438" i="20"/>
  <c r="AX438" i="20"/>
  <c r="AW438" i="20"/>
  <c r="AV438" i="20"/>
  <c r="AU438" i="20"/>
  <c r="AT438" i="20"/>
  <c r="AS438" i="20"/>
  <c r="AR438" i="20"/>
  <c r="AQ438" i="20"/>
  <c r="AP438" i="20"/>
  <c r="AO438" i="20"/>
  <c r="AN438" i="20"/>
  <c r="AM438" i="20"/>
  <c r="AL438" i="20"/>
  <c r="AK438" i="20"/>
  <c r="AJ438" i="20"/>
  <c r="AI438" i="20"/>
  <c r="AH438" i="20"/>
  <c r="AG438" i="20"/>
  <c r="AF438" i="20"/>
  <c r="AE438" i="20"/>
  <c r="AD438" i="20"/>
  <c r="AC438" i="20"/>
  <c r="AB438" i="20"/>
  <c r="AA438" i="20"/>
  <c r="Z438" i="20"/>
  <c r="Y438" i="20"/>
  <c r="X438" i="20"/>
  <c r="W438" i="20"/>
  <c r="V438" i="20"/>
  <c r="U438" i="20"/>
  <c r="T438" i="20"/>
  <c r="S438" i="20"/>
  <c r="R438" i="20"/>
  <c r="Q438" i="20"/>
  <c r="P438" i="20"/>
  <c r="O438" i="20"/>
  <c r="N438" i="20"/>
  <c r="M438" i="20"/>
  <c r="L438" i="20"/>
  <c r="K438" i="20"/>
  <c r="J438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BI437" i="20"/>
  <c r="BH437" i="20"/>
  <c r="BG437" i="20"/>
  <c r="BF437" i="20"/>
  <c r="BE437" i="20"/>
  <c r="BD437" i="20"/>
  <c r="BC437" i="20"/>
  <c r="BB437" i="20"/>
  <c r="BA437" i="20"/>
  <c r="AZ437" i="20"/>
  <c r="AY437" i="20"/>
  <c r="AX437" i="20"/>
  <c r="AW437" i="20"/>
  <c r="AV437" i="20"/>
  <c r="AU437" i="20"/>
  <c r="AT437" i="20"/>
  <c r="AS437" i="20"/>
  <c r="AR437" i="20"/>
  <c r="AQ437" i="20"/>
  <c r="AP437" i="20"/>
  <c r="AO437" i="20"/>
  <c r="AN437" i="20"/>
  <c r="AM437" i="20"/>
  <c r="AL437" i="20"/>
  <c r="AK437" i="20"/>
  <c r="AJ437" i="20"/>
  <c r="AI437" i="20"/>
  <c r="AH437" i="20"/>
  <c r="AG437" i="20"/>
  <c r="AF437" i="20"/>
  <c r="AE437" i="20"/>
  <c r="AD437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Q437" i="20"/>
  <c r="P437" i="20"/>
  <c r="O437" i="20"/>
  <c r="N437" i="20"/>
  <c r="M437" i="20"/>
  <c r="L437" i="20"/>
  <c r="K437" i="20"/>
  <c r="J43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BI407" i="20"/>
  <c r="BH407" i="20"/>
  <c r="BG407" i="20"/>
  <c r="BF407" i="20"/>
  <c r="BE407" i="20"/>
  <c r="BD407" i="20"/>
  <c r="BC407" i="20"/>
  <c r="BB407" i="20"/>
  <c r="BA407" i="20"/>
  <c r="AZ407" i="20"/>
  <c r="AY407" i="20"/>
  <c r="AX407" i="20"/>
  <c r="AW407" i="20"/>
  <c r="AV407" i="20"/>
  <c r="AU407" i="20"/>
  <c r="AT407" i="20"/>
  <c r="AS407" i="20"/>
  <c r="AR407" i="20"/>
  <c r="AQ407" i="20"/>
  <c r="AP407" i="20"/>
  <c r="AO407" i="20"/>
  <c r="AN407" i="20"/>
  <c r="AM407" i="20"/>
  <c r="AL407" i="20"/>
  <c r="AK407" i="20"/>
  <c r="AJ407" i="20"/>
  <c r="AI407" i="20"/>
  <c r="AH407" i="20"/>
  <c r="AG407" i="20"/>
  <c r="AF407" i="20"/>
  <c r="AE407" i="20"/>
  <c r="AD407" i="20"/>
  <c r="AC407" i="20"/>
  <c r="AB407" i="20"/>
  <c r="AA407" i="20"/>
  <c r="Z407" i="20"/>
  <c r="Y407" i="20"/>
  <c r="X407" i="20"/>
  <c r="W407" i="20"/>
  <c r="V407" i="20"/>
  <c r="U407" i="20"/>
  <c r="T407" i="20"/>
  <c r="S407" i="20"/>
  <c r="R407" i="20"/>
  <c r="Q407" i="20"/>
  <c r="P407" i="20"/>
  <c r="O407" i="20"/>
  <c r="N407" i="20"/>
  <c r="M407" i="20"/>
  <c r="L407" i="20"/>
  <c r="K407" i="20"/>
  <c r="J407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BI406" i="20"/>
  <c r="BH406" i="20"/>
  <c r="BG406" i="20"/>
  <c r="BF406" i="20"/>
  <c r="BE406" i="20"/>
  <c r="BD406" i="20"/>
  <c r="BC406" i="20"/>
  <c r="BB406" i="20"/>
  <c r="BA406" i="20"/>
  <c r="AZ406" i="20"/>
  <c r="AY406" i="20"/>
  <c r="AX406" i="20"/>
  <c r="AW406" i="20"/>
  <c r="AV406" i="20"/>
  <c r="AU406" i="20"/>
  <c r="AT406" i="20"/>
  <c r="AS406" i="20"/>
  <c r="AR406" i="20"/>
  <c r="AQ406" i="20"/>
  <c r="AP406" i="20"/>
  <c r="AO406" i="20"/>
  <c r="AN406" i="20"/>
  <c r="AM406" i="20"/>
  <c r="AL406" i="20"/>
  <c r="AK406" i="20"/>
  <c r="AJ406" i="20"/>
  <c r="AI406" i="20"/>
  <c r="AH406" i="20"/>
  <c r="AG406" i="20"/>
  <c r="AF406" i="20"/>
  <c r="AE406" i="20"/>
  <c r="AD406" i="20"/>
  <c r="AC406" i="20"/>
  <c r="AB406" i="20"/>
  <c r="AA406" i="20"/>
  <c r="Z406" i="20"/>
  <c r="Y406" i="20"/>
  <c r="X406" i="20"/>
  <c r="W406" i="20"/>
  <c r="V406" i="20"/>
  <c r="U406" i="20"/>
  <c r="T406" i="20"/>
  <c r="S406" i="20"/>
  <c r="R406" i="20"/>
  <c r="Q406" i="20"/>
  <c r="P406" i="20"/>
  <c r="O406" i="20"/>
  <c r="N406" i="20"/>
  <c r="M406" i="20"/>
  <c r="L406" i="20"/>
  <c r="K406" i="20"/>
  <c r="J40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BI376" i="20"/>
  <c r="BH376" i="20"/>
  <c r="BG376" i="20"/>
  <c r="BF376" i="20"/>
  <c r="BE376" i="20"/>
  <c r="BD376" i="20"/>
  <c r="BC376" i="20"/>
  <c r="BB376" i="20"/>
  <c r="BA376" i="20"/>
  <c r="AZ376" i="20"/>
  <c r="AY376" i="20"/>
  <c r="AX376" i="20"/>
  <c r="AW376" i="20"/>
  <c r="AV376" i="20"/>
  <c r="AU376" i="20"/>
  <c r="AT376" i="20"/>
  <c r="AS376" i="20"/>
  <c r="AR376" i="20"/>
  <c r="AQ376" i="20"/>
  <c r="AP376" i="20"/>
  <c r="AO376" i="20"/>
  <c r="AN376" i="20"/>
  <c r="AM376" i="20"/>
  <c r="AL376" i="20"/>
  <c r="AK376" i="20"/>
  <c r="AJ376" i="20"/>
  <c r="AI376" i="20"/>
  <c r="AH376" i="20"/>
  <c r="AG376" i="20"/>
  <c r="AF376" i="20"/>
  <c r="AE376" i="20"/>
  <c r="AD376" i="20"/>
  <c r="AC376" i="20"/>
  <c r="AB376" i="20"/>
  <c r="AA376" i="20"/>
  <c r="Z376" i="20"/>
  <c r="Y376" i="20"/>
  <c r="X376" i="20"/>
  <c r="W376" i="20"/>
  <c r="V376" i="20"/>
  <c r="U376" i="20"/>
  <c r="T376" i="20"/>
  <c r="S376" i="20"/>
  <c r="R376" i="20"/>
  <c r="Q376" i="20"/>
  <c r="P376" i="20"/>
  <c r="O376" i="20"/>
  <c r="N376" i="20"/>
  <c r="M376" i="20"/>
  <c r="L376" i="20"/>
  <c r="K376" i="20"/>
  <c r="J376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BI375" i="20"/>
  <c r="BH375" i="20"/>
  <c r="BG375" i="20"/>
  <c r="BF375" i="20"/>
  <c r="BE375" i="20"/>
  <c r="BD375" i="20"/>
  <c r="BC375" i="20"/>
  <c r="BB375" i="20"/>
  <c r="BA375" i="20"/>
  <c r="AZ375" i="20"/>
  <c r="AY375" i="20"/>
  <c r="AX375" i="20"/>
  <c r="AW375" i="20"/>
  <c r="AV375" i="20"/>
  <c r="AU375" i="20"/>
  <c r="AT375" i="20"/>
  <c r="AS375" i="20"/>
  <c r="AR375" i="20"/>
  <c r="AQ375" i="20"/>
  <c r="AP375" i="20"/>
  <c r="AO375" i="20"/>
  <c r="AN375" i="20"/>
  <c r="AM375" i="20"/>
  <c r="AL375" i="20"/>
  <c r="AK375" i="20"/>
  <c r="AJ375" i="20"/>
  <c r="AI375" i="20"/>
  <c r="AH375" i="20"/>
  <c r="AG375" i="20"/>
  <c r="AF375" i="20"/>
  <c r="AE375" i="20"/>
  <c r="AD375" i="20"/>
  <c r="AC375" i="20"/>
  <c r="AB375" i="20"/>
  <c r="AA375" i="20"/>
  <c r="Z375" i="20"/>
  <c r="Y375" i="20"/>
  <c r="X375" i="20"/>
  <c r="W375" i="20"/>
  <c r="V375" i="20"/>
  <c r="U375" i="20"/>
  <c r="T375" i="20"/>
  <c r="S375" i="20"/>
  <c r="R375" i="20"/>
  <c r="Q375" i="20"/>
  <c r="P375" i="20"/>
  <c r="O375" i="20"/>
  <c r="N375" i="20"/>
  <c r="M375" i="20"/>
  <c r="L375" i="20"/>
  <c r="K375" i="20"/>
  <c r="J37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BI345" i="20"/>
  <c r="BH345" i="20"/>
  <c r="BG345" i="20"/>
  <c r="BF345" i="20"/>
  <c r="BE345" i="20"/>
  <c r="BD345" i="20"/>
  <c r="BC345" i="20"/>
  <c r="BB345" i="20"/>
  <c r="BA345" i="20"/>
  <c r="AZ345" i="20"/>
  <c r="AY345" i="20"/>
  <c r="AX345" i="20"/>
  <c r="AW345" i="20"/>
  <c r="AV345" i="20"/>
  <c r="AU345" i="20"/>
  <c r="AT345" i="20"/>
  <c r="AS345" i="20"/>
  <c r="AR345" i="20"/>
  <c r="AQ345" i="20"/>
  <c r="AP345" i="20"/>
  <c r="AO345" i="20"/>
  <c r="AN345" i="20"/>
  <c r="AM345" i="20"/>
  <c r="AL345" i="20"/>
  <c r="AK345" i="20"/>
  <c r="AJ345" i="20"/>
  <c r="AI345" i="20"/>
  <c r="AH345" i="20"/>
  <c r="AG345" i="20"/>
  <c r="AF345" i="20"/>
  <c r="AE345" i="20"/>
  <c r="AD345" i="20"/>
  <c r="AC345" i="20"/>
  <c r="AB345" i="20"/>
  <c r="AA345" i="20"/>
  <c r="Z345" i="20"/>
  <c r="Y345" i="20"/>
  <c r="X345" i="20"/>
  <c r="W345" i="20"/>
  <c r="V345" i="20"/>
  <c r="U345" i="20"/>
  <c r="T345" i="20"/>
  <c r="S345" i="20"/>
  <c r="R345" i="20"/>
  <c r="Q345" i="20"/>
  <c r="P345" i="20"/>
  <c r="O345" i="20"/>
  <c r="N345" i="20"/>
  <c r="M345" i="20"/>
  <c r="L345" i="20"/>
  <c r="K345" i="20"/>
  <c r="J345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BI344" i="20"/>
  <c r="BH344" i="20"/>
  <c r="BG344" i="20"/>
  <c r="BF344" i="20"/>
  <c r="BE344" i="20"/>
  <c r="BD344" i="20"/>
  <c r="BC344" i="20"/>
  <c r="BB344" i="20"/>
  <c r="BA344" i="20"/>
  <c r="AZ344" i="20"/>
  <c r="AY344" i="20"/>
  <c r="AX344" i="20"/>
  <c r="AW344" i="20"/>
  <c r="AV344" i="20"/>
  <c r="AU344" i="20"/>
  <c r="AT344" i="20"/>
  <c r="AS344" i="20"/>
  <c r="AR344" i="20"/>
  <c r="AQ344" i="20"/>
  <c r="AP344" i="20"/>
  <c r="AO344" i="20"/>
  <c r="AN344" i="20"/>
  <c r="AM344" i="20"/>
  <c r="AL344" i="20"/>
  <c r="AK344" i="20"/>
  <c r="AJ344" i="20"/>
  <c r="AI344" i="20"/>
  <c r="AH344" i="20"/>
  <c r="AG344" i="20"/>
  <c r="AF344" i="20"/>
  <c r="AE344" i="20"/>
  <c r="AD344" i="20"/>
  <c r="AC344" i="20"/>
  <c r="AB344" i="20"/>
  <c r="AA344" i="20"/>
  <c r="Z344" i="20"/>
  <c r="Y344" i="20"/>
  <c r="X344" i="20"/>
  <c r="W344" i="20"/>
  <c r="V344" i="20"/>
  <c r="U344" i="20"/>
  <c r="T344" i="20"/>
  <c r="S344" i="20"/>
  <c r="R344" i="20"/>
  <c r="Q344" i="20"/>
  <c r="P344" i="20"/>
  <c r="O344" i="20"/>
  <c r="N344" i="20"/>
  <c r="M344" i="20"/>
  <c r="L344" i="20"/>
  <c r="K344" i="20"/>
  <c r="J344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BI283" i="20"/>
  <c r="BH283" i="20"/>
  <c r="BG283" i="20"/>
  <c r="BF283" i="20"/>
  <c r="BE283" i="20"/>
  <c r="BD283" i="20"/>
  <c r="BC283" i="20"/>
  <c r="BB283" i="20"/>
  <c r="BA283" i="20"/>
  <c r="AZ283" i="20"/>
  <c r="AY283" i="20"/>
  <c r="AX283" i="20"/>
  <c r="AW283" i="20"/>
  <c r="AV283" i="20"/>
  <c r="AU283" i="20"/>
  <c r="AT283" i="20"/>
  <c r="AS283" i="20"/>
  <c r="AR283" i="20"/>
  <c r="AQ283" i="20"/>
  <c r="AP283" i="20"/>
  <c r="AO283" i="20"/>
  <c r="AN283" i="20"/>
  <c r="AM283" i="20"/>
  <c r="AL283" i="20"/>
  <c r="AK283" i="20"/>
  <c r="AJ283" i="20"/>
  <c r="AI283" i="20"/>
  <c r="AH283" i="20"/>
  <c r="AG283" i="20"/>
  <c r="AF283" i="20"/>
  <c r="AE283" i="20"/>
  <c r="AD283" i="20"/>
  <c r="AC283" i="20"/>
  <c r="AB283" i="20"/>
  <c r="AA283" i="20"/>
  <c r="Z283" i="20"/>
  <c r="Y283" i="20"/>
  <c r="X283" i="20"/>
  <c r="W283" i="20"/>
  <c r="V283" i="20"/>
  <c r="U283" i="20"/>
  <c r="T283" i="20"/>
  <c r="S283" i="20"/>
  <c r="R283" i="20"/>
  <c r="Q283" i="20"/>
  <c r="P283" i="20"/>
  <c r="O283" i="20"/>
  <c r="N283" i="20"/>
  <c r="M283" i="20"/>
  <c r="L283" i="20"/>
  <c r="K283" i="20"/>
  <c r="J283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BI282" i="20"/>
  <c r="BH282" i="20"/>
  <c r="BG282" i="20"/>
  <c r="BF282" i="20"/>
  <c r="BE282" i="20"/>
  <c r="BD282" i="20"/>
  <c r="BC282" i="20"/>
  <c r="BB282" i="20"/>
  <c r="BA282" i="20"/>
  <c r="AZ282" i="20"/>
  <c r="AY282" i="20"/>
  <c r="AX282" i="20"/>
  <c r="AW282" i="20"/>
  <c r="AV282" i="20"/>
  <c r="AU282" i="20"/>
  <c r="AT282" i="20"/>
  <c r="AS282" i="20"/>
  <c r="AR282" i="20"/>
  <c r="AQ282" i="20"/>
  <c r="AP282" i="20"/>
  <c r="AO282" i="20"/>
  <c r="AN282" i="20"/>
  <c r="AM282" i="20"/>
  <c r="AL282" i="20"/>
  <c r="AK282" i="20"/>
  <c r="AJ282" i="20"/>
  <c r="AI282" i="20"/>
  <c r="AH282" i="20"/>
  <c r="AG282" i="20"/>
  <c r="AF282" i="20"/>
  <c r="AE282" i="20"/>
  <c r="AD282" i="20"/>
  <c r="AC282" i="20"/>
  <c r="AB282" i="20"/>
  <c r="AA282" i="20"/>
  <c r="Z282" i="20"/>
  <c r="Y282" i="20"/>
  <c r="X282" i="20"/>
  <c r="W282" i="20"/>
  <c r="V282" i="20"/>
  <c r="U282" i="20"/>
  <c r="T282" i="20"/>
  <c r="S282" i="20"/>
  <c r="R282" i="20"/>
  <c r="Q282" i="20"/>
  <c r="P282" i="20"/>
  <c r="O282" i="20"/>
  <c r="N282" i="20"/>
  <c r="M282" i="20"/>
  <c r="L282" i="20"/>
  <c r="K282" i="20"/>
  <c r="J282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BI250" i="20"/>
  <c r="BH250" i="20"/>
  <c r="BG250" i="20"/>
  <c r="BF250" i="20"/>
  <c r="BE250" i="20"/>
  <c r="BD250" i="20"/>
  <c r="BC250" i="20"/>
  <c r="BB250" i="20"/>
  <c r="BA250" i="20"/>
  <c r="AZ250" i="20"/>
  <c r="AY250" i="20"/>
  <c r="AX250" i="20"/>
  <c r="AW250" i="20"/>
  <c r="AV250" i="20"/>
  <c r="AU250" i="20"/>
  <c r="AT250" i="20"/>
  <c r="AS250" i="20"/>
  <c r="AR250" i="20"/>
  <c r="AQ250" i="20"/>
  <c r="AP250" i="20"/>
  <c r="AO250" i="20"/>
  <c r="AN250" i="20"/>
  <c r="AM250" i="20"/>
  <c r="AL250" i="20"/>
  <c r="AK250" i="20"/>
  <c r="AJ250" i="20"/>
  <c r="AI250" i="20"/>
  <c r="AH250" i="20"/>
  <c r="AG250" i="20"/>
  <c r="AF250" i="20"/>
  <c r="AE250" i="20"/>
  <c r="AD250" i="20"/>
  <c r="AC250" i="20"/>
  <c r="AB250" i="20"/>
  <c r="AA250" i="20"/>
  <c r="Z250" i="20"/>
  <c r="Y250" i="20"/>
  <c r="X250" i="20"/>
  <c r="W250" i="20"/>
  <c r="V250" i="20"/>
  <c r="U250" i="20"/>
  <c r="T250" i="20"/>
  <c r="S250" i="20"/>
  <c r="R250" i="20"/>
  <c r="Q250" i="20"/>
  <c r="P250" i="20"/>
  <c r="O250" i="20"/>
  <c r="N250" i="20"/>
  <c r="M250" i="20"/>
  <c r="L250" i="20"/>
  <c r="K250" i="20"/>
  <c r="J250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BI249" i="20"/>
  <c r="BH249" i="20"/>
  <c r="BG249" i="20"/>
  <c r="BF249" i="20"/>
  <c r="BE249" i="20"/>
  <c r="BD249" i="20"/>
  <c r="BC249" i="20"/>
  <c r="BB249" i="20"/>
  <c r="BA249" i="20"/>
  <c r="AZ249" i="20"/>
  <c r="AY249" i="20"/>
  <c r="AX249" i="20"/>
  <c r="AW249" i="20"/>
  <c r="AV249" i="20"/>
  <c r="AU249" i="20"/>
  <c r="AT249" i="20"/>
  <c r="AS249" i="20"/>
  <c r="AR249" i="20"/>
  <c r="AQ249" i="20"/>
  <c r="AP249" i="20"/>
  <c r="AO249" i="20"/>
  <c r="AN249" i="20"/>
  <c r="AM249" i="20"/>
  <c r="AL249" i="20"/>
  <c r="AK249" i="20"/>
  <c r="AJ249" i="20"/>
  <c r="AI249" i="20"/>
  <c r="AH249" i="20"/>
  <c r="AG249" i="20"/>
  <c r="AF249" i="20"/>
  <c r="AE249" i="20"/>
  <c r="AD249" i="20"/>
  <c r="AC249" i="20"/>
  <c r="AB249" i="20"/>
  <c r="AA249" i="20"/>
  <c r="Z249" i="20"/>
  <c r="Y249" i="20"/>
  <c r="X249" i="20"/>
  <c r="W249" i="20"/>
  <c r="V249" i="20"/>
  <c r="U249" i="20"/>
  <c r="T249" i="20"/>
  <c r="S249" i="20"/>
  <c r="R249" i="20"/>
  <c r="Q249" i="20"/>
  <c r="P249" i="20"/>
  <c r="O249" i="20"/>
  <c r="N249" i="20"/>
  <c r="M249" i="20"/>
  <c r="L249" i="20"/>
  <c r="K249" i="20"/>
  <c r="J24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BI219" i="20"/>
  <c r="BH219" i="20"/>
  <c r="BG219" i="20"/>
  <c r="BF219" i="20"/>
  <c r="BE219" i="20"/>
  <c r="BD219" i="20"/>
  <c r="BC219" i="20"/>
  <c r="BB219" i="20"/>
  <c r="BA219" i="20"/>
  <c r="AZ219" i="20"/>
  <c r="AY219" i="20"/>
  <c r="AX219" i="20"/>
  <c r="AW219" i="20"/>
  <c r="AV219" i="20"/>
  <c r="AU219" i="20"/>
  <c r="AT219" i="20"/>
  <c r="AS219" i="20"/>
  <c r="AR219" i="20"/>
  <c r="AQ219" i="20"/>
  <c r="AP219" i="20"/>
  <c r="AO219" i="20"/>
  <c r="AN219" i="20"/>
  <c r="AM219" i="20"/>
  <c r="AL219" i="20"/>
  <c r="AK219" i="20"/>
  <c r="AJ219" i="20"/>
  <c r="AI219" i="20"/>
  <c r="AH219" i="20"/>
  <c r="AG219" i="20"/>
  <c r="AF219" i="20"/>
  <c r="AE219" i="20"/>
  <c r="AD219" i="20"/>
  <c r="AC219" i="20"/>
  <c r="AB219" i="20"/>
  <c r="AA219" i="20"/>
  <c r="Z219" i="20"/>
  <c r="Y219" i="20"/>
  <c r="X219" i="20"/>
  <c r="W219" i="20"/>
  <c r="V219" i="20"/>
  <c r="U219" i="20"/>
  <c r="T219" i="20"/>
  <c r="S219" i="20"/>
  <c r="R219" i="20"/>
  <c r="Q219" i="20"/>
  <c r="P219" i="20"/>
  <c r="O219" i="20"/>
  <c r="N219" i="20"/>
  <c r="M219" i="20"/>
  <c r="L219" i="20"/>
  <c r="K219" i="20"/>
  <c r="J219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BI218" i="20"/>
  <c r="BH218" i="20"/>
  <c r="BG218" i="20"/>
  <c r="BF218" i="20"/>
  <c r="BE218" i="20"/>
  <c r="BD218" i="20"/>
  <c r="BC218" i="20"/>
  <c r="BB218" i="20"/>
  <c r="BA218" i="20"/>
  <c r="AZ218" i="20"/>
  <c r="AY218" i="20"/>
  <c r="AX218" i="20"/>
  <c r="AW218" i="20"/>
  <c r="AV218" i="20"/>
  <c r="AU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AH218" i="20"/>
  <c r="AG218" i="20"/>
  <c r="AF218" i="20"/>
  <c r="AE218" i="20"/>
  <c r="AD218" i="20"/>
  <c r="AC218" i="20"/>
  <c r="AB218" i="20"/>
  <c r="AA218" i="20"/>
  <c r="Z218" i="20"/>
  <c r="Y218" i="20"/>
  <c r="X218" i="20"/>
  <c r="W218" i="20"/>
  <c r="V218" i="20"/>
  <c r="U218" i="20"/>
  <c r="T218" i="20"/>
  <c r="S218" i="20"/>
  <c r="R218" i="20"/>
  <c r="Q218" i="20"/>
  <c r="P218" i="20"/>
  <c r="O218" i="20"/>
  <c r="N218" i="20"/>
  <c r="M218" i="20"/>
  <c r="L218" i="20"/>
  <c r="K218" i="20"/>
  <c r="J218" i="20"/>
  <c r="BX188" i="20"/>
  <c r="BW188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J188" i="20"/>
  <c r="BI188" i="20"/>
  <c r="BH188" i="20"/>
  <c r="BG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AH188" i="20"/>
  <c r="AG188" i="20"/>
  <c r="AF188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BX187" i="20"/>
  <c r="BW187" i="20"/>
  <c r="BV187" i="20"/>
  <c r="BU187" i="20"/>
  <c r="BT187" i="20"/>
  <c r="BS187" i="20"/>
  <c r="BR187" i="20"/>
  <c r="BQ187" i="20"/>
  <c r="BP187" i="20"/>
  <c r="BO187" i="20"/>
  <c r="BN187" i="20"/>
  <c r="BM187" i="20"/>
  <c r="BL187" i="20"/>
  <c r="BK187" i="20"/>
  <c r="BJ187" i="20"/>
  <c r="BI187" i="20"/>
  <c r="BH187" i="20"/>
  <c r="BG187" i="20"/>
  <c r="BF187" i="20"/>
  <c r="BE187" i="20"/>
  <c r="BD187" i="20"/>
  <c r="BC187" i="20"/>
  <c r="BB187" i="20"/>
  <c r="BA187" i="20"/>
  <c r="AZ187" i="20"/>
  <c r="AY187" i="20"/>
  <c r="AX187" i="20"/>
  <c r="AW187" i="20"/>
  <c r="AV187" i="20"/>
  <c r="AU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AH187" i="20"/>
  <c r="AG187" i="20"/>
  <c r="AF187" i="20"/>
  <c r="AE187" i="20"/>
  <c r="AD187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K187" i="20"/>
  <c r="J187" i="20"/>
  <c r="BX157" i="20"/>
  <c r="BW157" i="20"/>
  <c r="BV157" i="20"/>
  <c r="BU157" i="20"/>
  <c r="BT157" i="20"/>
  <c r="BS157" i="20"/>
  <c r="BR157" i="20"/>
  <c r="BQ157" i="20"/>
  <c r="BP157" i="20"/>
  <c r="BO157" i="20"/>
  <c r="BN157" i="20"/>
  <c r="BM157" i="20"/>
  <c r="BL157" i="20"/>
  <c r="BK157" i="20"/>
  <c r="BJ157" i="20"/>
  <c r="BI157" i="20"/>
  <c r="BH157" i="20"/>
  <c r="BG157" i="20"/>
  <c r="BF157" i="20"/>
  <c r="BE157" i="20"/>
  <c r="BD157" i="20"/>
  <c r="BC157" i="20"/>
  <c r="BB157" i="20"/>
  <c r="BA157" i="20"/>
  <c r="AZ157" i="20"/>
  <c r="AY157" i="20"/>
  <c r="AX157" i="20"/>
  <c r="AW157" i="20"/>
  <c r="AV157" i="20"/>
  <c r="AU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BX156" i="20"/>
  <c r="BW156" i="20"/>
  <c r="BV156" i="20"/>
  <c r="BU156" i="20"/>
  <c r="BT156" i="20"/>
  <c r="BS156" i="20"/>
  <c r="BR156" i="20"/>
  <c r="BQ156" i="20"/>
  <c r="BP156" i="20"/>
  <c r="BO156" i="20"/>
  <c r="BN156" i="20"/>
  <c r="BM156" i="20"/>
  <c r="BL156" i="20"/>
  <c r="BK156" i="20"/>
  <c r="BJ156" i="20"/>
  <c r="BI156" i="20"/>
  <c r="BH156" i="20"/>
  <c r="BG156" i="20"/>
  <c r="BF156" i="20"/>
  <c r="BE156" i="20"/>
  <c r="BD156" i="20"/>
  <c r="BC156" i="20"/>
  <c r="BB156" i="20"/>
  <c r="BA156" i="20"/>
  <c r="AZ156" i="20"/>
  <c r="AY156" i="20"/>
  <c r="AX156" i="20"/>
  <c r="AW156" i="20"/>
  <c r="AV156" i="20"/>
  <c r="AU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R156" i="20"/>
  <c r="Q156" i="20"/>
  <c r="P156" i="20"/>
  <c r="O156" i="20"/>
  <c r="N156" i="20"/>
  <c r="M156" i="20"/>
  <c r="L156" i="20"/>
  <c r="K156" i="20"/>
  <c r="J156" i="20"/>
  <c r="BX126" i="20"/>
  <c r="BW126" i="20"/>
  <c r="BV126" i="20"/>
  <c r="BU126" i="20"/>
  <c r="BT126" i="20"/>
  <c r="BS126" i="20"/>
  <c r="BR126" i="20"/>
  <c r="BQ126" i="20"/>
  <c r="BP126" i="20"/>
  <c r="BO126" i="20"/>
  <c r="BN126" i="20"/>
  <c r="BM126" i="20"/>
  <c r="BL126" i="20"/>
  <c r="BK126" i="20"/>
  <c r="BJ126" i="20"/>
  <c r="BI126" i="20"/>
  <c r="BH126" i="20"/>
  <c r="BG126" i="20"/>
  <c r="BF126" i="20"/>
  <c r="BE126" i="20"/>
  <c r="BD126" i="20"/>
  <c r="BC126" i="20"/>
  <c r="BB126" i="20"/>
  <c r="BA126" i="20"/>
  <c r="AZ126" i="20"/>
  <c r="AY126" i="20"/>
  <c r="AX126" i="20"/>
  <c r="AW126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BX125" i="20"/>
  <c r="BW125" i="20"/>
  <c r="BV125" i="20"/>
  <c r="BU125" i="20"/>
  <c r="BT125" i="20"/>
  <c r="BS125" i="20"/>
  <c r="BR125" i="20"/>
  <c r="BQ125" i="20"/>
  <c r="BP125" i="20"/>
  <c r="BO125" i="20"/>
  <c r="BN125" i="20"/>
  <c r="BM125" i="20"/>
  <c r="BL125" i="20"/>
  <c r="BK125" i="20"/>
  <c r="BJ125" i="20"/>
  <c r="BI125" i="20"/>
  <c r="BH125" i="20"/>
  <c r="BG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BX95" i="20"/>
  <c r="BW95" i="20"/>
  <c r="BV95" i="20"/>
  <c r="BU95" i="20"/>
  <c r="BT95" i="20"/>
  <c r="BS95" i="20"/>
  <c r="BR95" i="20"/>
  <c r="BQ95" i="20"/>
  <c r="BP95" i="20"/>
  <c r="BO95" i="20"/>
  <c r="BN95" i="20"/>
  <c r="BM95" i="20"/>
  <c r="BL95" i="20"/>
  <c r="BK95" i="20"/>
  <c r="BJ95" i="20"/>
  <c r="BI95" i="20"/>
  <c r="BH95" i="20"/>
  <c r="BG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BX94" i="20"/>
  <c r="BW94" i="20"/>
  <c r="BV94" i="20"/>
  <c r="BU94" i="20"/>
  <c r="BT94" i="20"/>
  <c r="BS94" i="20"/>
  <c r="BR94" i="20"/>
  <c r="BQ94" i="20"/>
  <c r="BP94" i="20"/>
  <c r="BO94" i="20"/>
  <c r="BN94" i="20"/>
  <c r="BM94" i="20"/>
  <c r="BL94" i="20"/>
  <c r="BK94" i="20"/>
  <c r="BJ94" i="20"/>
  <c r="BI94" i="20"/>
  <c r="BH94" i="20"/>
  <c r="BG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J64" i="20"/>
  <c r="BI64" i="20"/>
  <c r="BH64" i="20"/>
  <c r="BG64" i="20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BK63" i="20"/>
  <c r="BJ63" i="20"/>
  <c r="BI63" i="20"/>
  <c r="BH63" i="20"/>
  <c r="BG63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BX33" i="20"/>
  <c r="BW33" i="20"/>
  <c r="BV33" i="20"/>
  <c r="BU33" i="20"/>
  <c r="BT33" i="20"/>
  <c r="BS33" i="20"/>
  <c r="BR33" i="20"/>
  <c r="BQ33" i="20"/>
  <c r="BP33" i="20"/>
  <c r="BO33" i="20"/>
  <c r="BN33" i="20"/>
  <c r="BM33" i="20"/>
  <c r="BL33" i="20"/>
  <c r="BK33" i="20"/>
  <c r="BJ33" i="20"/>
  <c r="BI33" i="20"/>
  <c r="BH33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497" i="20"/>
  <c r="H497" i="20"/>
  <c r="G497" i="20"/>
  <c r="F497" i="20"/>
  <c r="E497" i="20"/>
  <c r="I496" i="20"/>
  <c r="H496" i="20"/>
  <c r="G496" i="20"/>
  <c r="F496" i="20"/>
  <c r="E496" i="20"/>
  <c r="I495" i="20"/>
  <c r="H495" i="20"/>
  <c r="G495" i="20"/>
  <c r="F495" i="20"/>
  <c r="E495" i="20"/>
  <c r="I494" i="20"/>
  <c r="H494" i="20"/>
  <c r="G494" i="20"/>
  <c r="F494" i="20"/>
  <c r="E494" i="20"/>
  <c r="I493" i="20"/>
  <c r="H493" i="20"/>
  <c r="G493" i="20"/>
  <c r="F493" i="20"/>
  <c r="E493" i="20"/>
  <c r="I492" i="20"/>
  <c r="H492" i="20"/>
  <c r="G492" i="20"/>
  <c r="F492" i="20"/>
  <c r="E492" i="20"/>
  <c r="I491" i="20"/>
  <c r="H491" i="20"/>
  <c r="G491" i="20"/>
  <c r="F491" i="20"/>
  <c r="E491" i="20"/>
  <c r="I490" i="20"/>
  <c r="H490" i="20"/>
  <c r="G490" i="20"/>
  <c r="F490" i="20"/>
  <c r="E490" i="20"/>
  <c r="I489" i="20"/>
  <c r="H489" i="20"/>
  <c r="G489" i="20"/>
  <c r="F489" i="20"/>
  <c r="E489" i="20"/>
  <c r="I488" i="20"/>
  <c r="H488" i="20"/>
  <c r="G488" i="20"/>
  <c r="F488" i="20"/>
  <c r="E488" i="20"/>
  <c r="I487" i="20"/>
  <c r="H487" i="20"/>
  <c r="G487" i="20"/>
  <c r="F487" i="20"/>
  <c r="E487" i="20"/>
  <c r="I486" i="20"/>
  <c r="H486" i="20"/>
  <c r="G486" i="20"/>
  <c r="F486" i="20"/>
  <c r="E486" i="20"/>
  <c r="I485" i="20"/>
  <c r="H485" i="20"/>
  <c r="G485" i="20"/>
  <c r="F485" i="20"/>
  <c r="E485" i="20"/>
  <c r="I484" i="20"/>
  <c r="H484" i="20"/>
  <c r="G484" i="20"/>
  <c r="F484" i="20"/>
  <c r="E484" i="20"/>
  <c r="I483" i="20"/>
  <c r="H483" i="20"/>
  <c r="G483" i="20"/>
  <c r="F483" i="20"/>
  <c r="E483" i="20"/>
  <c r="I482" i="20"/>
  <c r="H482" i="20"/>
  <c r="G482" i="20"/>
  <c r="F482" i="20"/>
  <c r="E482" i="20"/>
  <c r="I481" i="20"/>
  <c r="H481" i="20"/>
  <c r="G481" i="20"/>
  <c r="F481" i="20"/>
  <c r="E481" i="20"/>
  <c r="I480" i="20"/>
  <c r="H480" i="20"/>
  <c r="G480" i="20"/>
  <c r="F480" i="20"/>
  <c r="E480" i="20"/>
  <c r="I479" i="20"/>
  <c r="H479" i="20"/>
  <c r="G479" i="20"/>
  <c r="F479" i="20"/>
  <c r="E479" i="20"/>
  <c r="I478" i="20"/>
  <c r="I500" i="20"/>
  <c r="H478" i="20"/>
  <c r="H500" i="20"/>
  <c r="G478" i="20"/>
  <c r="G500" i="20"/>
  <c r="F478" i="20"/>
  <c r="F500" i="20"/>
  <c r="E478" i="20"/>
  <c r="E500" i="20"/>
  <c r="I477" i="20"/>
  <c r="H477" i="20"/>
  <c r="G477" i="20"/>
  <c r="F477" i="20"/>
  <c r="E477" i="20"/>
  <c r="I476" i="20"/>
  <c r="H476" i="20"/>
  <c r="G476" i="20"/>
  <c r="F476" i="20"/>
  <c r="E476" i="20"/>
  <c r="I475" i="20"/>
  <c r="H475" i="20"/>
  <c r="G475" i="20"/>
  <c r="F475" i="20"/>
  <c r="E475" i="20"/>
  <c r="I474" i="20"/>
  <c r="I499" i="20"/>
  <c r="H474" i="20"/>
  <c r="H499" i="20"/>
  <c r="G474" i="20"/>
  <c r="G499" i="20"/>
  <c r="F474" i="20"/>
  <c r="F499" i="20"/>
  <c r="E474" i="20"/>
  <c r="E499" i="20"/>
  <c r="I466" i="20"/>
  <c r="H466" i="20"/>
  <c r="G466" i="20"/>
  <c r="F466" i="20"/>
  <c r="E466" i="20"/>
  <c r="I465" i="20"/>
  <c r="H465" i="20"/>
  <c r="G465" i="20"/>
  <c r="F465" i="20"/>
  <c r="E465" i="20"/>
  <c r="I464" i="20"/>
  <c r="H464" i="20"/>
  <c r="G464" i="20"/>
  <c r="F464" i="20"/>
  <c r="E464" i="20"/>
  <c r="I463" i="20"/>
  <c r="H463" i="20"/>
  <c r="G463" i="20"/>
  <c r="F463" i="20"/>
  <c r="E463" i="20"/>
  <c r="I462" i="20"/>
  <c r="H462" i="20"/>
  <c r="G462" i="20"/>
  <c r="F462" i="20"/>
  <c r="E462" i="20"/>
  <c r="I461" i="20"/>
  <c r="H461" i="20"/>
  <c r="G461" i="20"/>
  <c r="F461" i="20"/>
  <c r="E461" i="20"/>
  <c r="I460" i="20"/>
  <c r="H460" i="20"/>
  <c r="G460" i="20"/>
  <c r="F460" i="20"/>
  <c r="E460" i="20"/>
  <c r="I459" i="20"/>
  <c r="H459" i="20"/>
  <c r="G459" i="20"/>
  <c r="F459" i="20"/>
  <c r="E459" i="20"/>
  <c r="I458" i="20"/>
  <c r="H458" i="20"/>
  <c r="G458" i="20"/>
  <c r="F458" i="20"/>
  <c r="E458" i="20"/>
  <c r="I457" i="20"/>
  <c r="H457" i="20"/>
  <c r="G457" i="20"/>
  <c r="F457" i="20"/>
  <c r="E457" i="20"/>
  <c r="I456" i="20"/>
  <c r="H456" i="20"/>
  <c r="G456" i="20"/>
  <c r="F456" i="20"/>
  <c r="E456" i="20"/>
  <c r="I455" i="20"/>
  <c r="H455" i="20"/>
  <c r="G455" i="20"/>
  <c r="F455" i="20"/>
  <c r="E455" i="20"/>
  <c r="I454" i="20"/>
  <c r="H454" i="20"/>
  <c r="G454" i="20"/>
  <c r="F454" i="20"/>
  <c r="E454" i="20"/>
  <c r="I453" i="20"/>
  <c r="H453" i="20"/>
  <c r="G453" i="20"/>
  <c r="F453" i="20"/>
  <c r="E453" i="20"/>
  <c r="I452" i="20"/>
  <c r="H452" i="20"/>
  <c r="G452" i="20"/>
  <c r="F452" i="20"/>
  <c r="E452" i="20"/>
  <c r="I451" i="20"/>
  <c r="H451" i="20"/>
  <c r="G451" i="20"/>
  <c r="F451" i="20"/>
  <c r="E451" i="20"/>
  <c r="I450" i="20"/>
  <c r="H450" i="20"/>
  <c r="G450" i="20"/>
  <c r="F450" i="20"/>
  <c r="E450" i="20"/>
  <c r="I449" i="20"/>
  <c r="H449" i="20"/>
  <c r="G449" i="20"/>
  <c r="F449" i="20"/>
  <c r="E449" i="20"/>
  <c r="I448" i="20"/>
  <c r="H448" i="20"/>
  <c r="G448" i="20"/>
  <c r="F448" i="20"/>
  <c r="E448" i="20"/>
  <c r="I447" i="20"/>
  <c r="I469" i="20"/>
  <c r="H447" i="20"/>
  <c r="H469" i="20"/>
  <c r="G447" i="20"/>
  <c r="G469" i="20"/>
  <c r="F447" i="20"/>
  <c r="F469" i="20"/>
  <c r="E447" i="20"/>
  <c r="E469" i="20"/>
  <c r="I446" i="20"/>
  <c r="H446" i="20"/>
  <c r="G446" i="20"/>
  <c r="F446" i="20"/>
  <c r="E446" i="20"/>
  <c r="I445" i="20"/>
  <c r="H445" i="20"/>
  <c r="G445" i="20"/>
  <c r="F445" i="20"/>
  <c r="E445" i="20"/>
  <c r="I444" i="20"/>
  <c r="H444" i="20"/>
  <c r="G444" i="20"/>
  <c r="F444" i="20"/>
  <c r="E444" i="20"/>
  <c r="I443" i="20"/>
  <c r="I468" i="20"/>
  <c r="H443" i="20"/>
  <c r="H468" i="20"/>
  <c r="G443" i="20"/>
  <c r="G468" i="20"/>
  <c r="F443" i="20"/>
  <c r="F468" i="20"/>
  <c r="E443" i="20"/>
  <c r="E468" i="20"/>
  <c r="I435" i="20"/>
  <c r="H435" i="20"/>
  <c r="G435" i="20"/>
  <c r="F435" i="20"/>
  <c r="E435" i="20"/>
  <c r="I434" i="20"/>
  <c r="H434" i="20"/>
  <c r="G434" i="20"/>
  <c r="F434" i="20"/>
  <c r="E434" i="20"/>
  <c r="I433" i="20"/>
  <c r="H433" i="20"/>
  <c r="G433" i="20"/>
  <c r="F433" i="20"/>
  <c r="E433" i="20"/>
  <c r="I432" i="20"/>
  <c r="H432" i="20"/>
  <c r="G432" i="20"/>
  <c r="F432" i="20"/>
  <c r="E432" i="20"/>
  <c r="I431" i="20"/>
  <c r="H431" i="20"/>
  <c r="G431" i="20"/>
  <c r="F431" i="20"/>
  <c r="E431" i="20"/>
  <c r="I430" i="20"/>
  <c r="H430" i="20"/>
  <c r="G430" i="20"/>
  <c r="F430" i="20"/>
  <c r="E430" i="20"/>
  <c r="I429" i="20"/>
  <c r="H429" i="20"/>
  <c r="G429" i="20"/>
  <c r="F429" i="20"/>
  <c r="E429" i="20"/>
  <c r="I428" i="20"/>
  <c r="H428" i="20"/>
  <c r="G428" i="20"/>
  <c r="F428" i="20"/>
  <c r="E428" i="20"/>
  <c r="I427" i="20"/>
  <c r="H427" i="20"/>
  <c r="G427" i="20"/>
  <c r="F427" i="20"/>
  <c r="E427" i="20"/>
  <c r="I426" i="20"/>
  <c r="H426" i="20"/>
  <c r="G426" i="20"/>
  <c r="F426" i="20"/>
  <c r="E426" i="20"/>
  <c r="I425" i="20"/>
  <c r="H425" i="20"/>
  <c r="G425" i="20"/>
  <c r="F425" i="20"/>
  <c r="E425" i="20"/>
  <c r="I424" i="20"/>
  <c r="H424" i="20"/>
  <c r="G424" i="20"/>
  <c r="F424" i="20"/>
  <c r="E424" i="20"/>
  <c r="I423" i="20"/>
  <c r="H423" i="20"/>
  <c r="G423" i="20"/>
  <c r="F423" i="20"/>
  <c r="E423" i="20"/>
  <c r="I422" i="20"/>
  <c r="H422" i="20"/>
  <c r="G422" i="20"/>
  <c r="F422" i="20"/>
  <c r="E422" i="20"/>
  <c r="I421" i="20"/>
  <c r="H421" i="20"/>
  <c r="G421" i="20"/>
  <c r="F421" i="20"/>
  <c r="E421" i="20"/>
  <c r="I420" i="20"/>
  <c r="H420" i="20"/>
  <c r="G420" i="20"/>
  <c r="F420" i="20"/>
  <c r="E420" i="20"/>
  <c r="I419" i="20"/>
  <c r="H419" i="20"/>
  <c r="G419" i="20"/>
  <c r="F419" i="20"/>
  <c r="E419" i="20"/>
  <c r="I418" i="20"/>
  <c r="H418" i="20"/>
  <c r="G418" i="20"/>
  <c r="F418" i="20"/>
  <c r="E418" i="20"/>
  <c r="I417" i="20"/>
  <c r="H417" i="20"/>
  <c r="G417" i="20"/>
  <c r="F417" i="20"/>
  <c r="E417" i="20"/>
  <c r="I416" i="20"/>
  <c r="I438" i="20"/>
  <c r="H416" i="20"/>
  <c r="H438" i="20"/>
  <c r="G416" i="20"/>
  <c r="G438" i="20"/>
  <c r="F416" i="20"/>
  <c r="F438" i="20"/>
  <c r="E416" i="20"/>
  <c r="E438" i="20"/>
  <c r="I415" i="20"/>
  <c r="H415" i="20"/>
  <c r="G415" i="20"/>
  <c r="F415" i="20"/>
  <c r="E415" i="20"/>
  <c r="I414" i="20"/>
  <c r="H414" i="20"/>
  <c r="G414" i="20"/>
  <c r="F414" i="20"/>
  <c r="E414" i="20"/>
  <c r="I413" i="20"/>
  <c r="H413" i="20"/>
  <c r="G413" i="20"/>
  <c r="F413" i="20"/>
  <c r="E413" i="20"/>
  <c r="I412" i="20"/>
  <c r="I437" i="20"/>
  <c r="H412" i="20"/>
  <c r="H437" i="20"/>
  <c r="G412" i="20"/>
  <c r="G437" i="20"/>
  <c r="F412" i="20"/>
  <c r="F437" i="20"/>
  <c r="E412" i="20"/>
  <c r="E437" i="20"/>
  <c r="I404" i="20"/>
  <c r="H404" i="20"/>
  <c r="G404" i="20"/>
  <c r="F404" i="20"/>
  <c r="E404" i="20"/>
  <c r="I403" i="20"/>
  <c r="H403" i="20"/>
  <c r="G403" i="20"/>
  <c r="F403" i="20"/>
  <c r="E403" i="20"/>
  <c r="I402" i="20"/>
  <c r="H402" i="20"/>
  <c r="G402" i="20"/>
  <c r="F402" i="20"/>
  <c r="E402" i="20"/>
  <c r="I401" i="20"/>
  <c r="H401" i="20"/>
  <c r="G401" i="20"/>
  <c r="F401" i="20"/>
  <c r="E401" i="20"/>
  <c r="I400" i="20"/>
  <c r="H400" i="20"/>
  <c r="G400" i="20"/>
  <c r="F400" i="20"/>
  <c r="E400" i="20"/>
  <c r="I399" i="20"/>
  <c r="H399" i="20"/>
  <c r="G399" i="20"/>
  <c r="F399" i="20"/>
  <c r="E399" i="20"/>
  <c r="I398" i="20"/>
  <c r="H398" i="20"/>
  <c r="G398" i="20"/>
  <c r="F398" i="20"/>
  <c r="E398" i="20"/>
  <c r="I397" i="20"/>
  <c r="H397" i="20"/>
  <c r="G397" i="20"/>
  <c r="F397" i="20"/>
  <c r="E397" i="20"/>
  <c r="I396" i="20"/>
  <c r="H396" i="20"/>
  <c r="G396" i="20"/>
  <c r="F396" i="20"/>
  <c r="E396" i="20"/>
  <c r="I395" i="20"/>
  <c r="H395" i="20"/>
  <c r="G395" i="20"/>
  <c r="F395" i="20"/>
  <c r="E395" i="20"/>
  <c r="I394" i="20"/>
  <c r="H394" i="20"/>
  <c r="G394" i="20"/>
  <c r="F394" i="20"/>
  <c r="E394" i="20"/>
  <c r="I393" i="20"/>
  <c r="H393" i="20"/>
  <c r="G393" i="20"/>
  <c r="F393" i="20"/>
  <c r="E393" i="20"/>
  <c r="I392" i="20"/>
  <c r="H392" i="20"/>
  <c r="G392" i="20"/>
  <c r="F392" i="20"/>
  <c r="E392" i="20"/>
  <c r="I391" i="20"/>
  <c r="H391" i="20"/>
  <c r="G391" i="20"/>
  <c r="F391" i="20"/>
  <c r="E391" i="20"/>
  <c r="I390" i="20"/>
  <c r="H390" i="20"/>
  <c r="G390" i="20"/>
  <c r="F390" i="20"/>
  <c r="E390" i="20"/>
  <c r="I389" i="20"/>
  <c r="H389" i="20"/>
  <c r="G389" i="20"/>
  <c r="F389" i="20"/>
  <c r="E389" i="20"/>
  <c r="I388" i="20"/>
  <c r="H388" i="20"/>
  <c r="G388" i="20"/>
  <c r="F388" i="20"/>
  <c r="E388" i="20"/>
  <c r="I387" i="20"/>
  <c r="H387" i="20"/>
  <c r="G387" i="20"/>
  <c r="F387" i="20"/>
  <c r="E387" i="20"/>
  <c r="I386" i="20"/>
  <c r="H386" i="20"/>
  <c r="G386" i="20"/>
  <c r="F386" i="20"/>
  <c r="E386" i="20"/>
  <c r="I385" i="20"/>
  <c r="I407" i="20"/>
  <c r="H385" i="20"/>
  <c r="H407" i="20"/>
  <c r="G385" i="20"/>
  <c r="G407" i="20"/>
  <c r="F385" i="20"/>
  <c r="F407" i="20"/>
  <c r="E385" i="20"/>
  <c r="E407" i="20"/>
  <c r="I384" i="20"/>
  <c r="H384" i="20"/>
  <c r="G384" i="20"/>
  <c r="F384" i="20"/>
  <c r="E384" i="20"/>
  <c r="I383" i="20"/>
  <c r="H383" i="20"/>
  <c r="G383" i="20"/>
  <c r="F383" i="20"/>
  <c r="E383" i="20"/>
  <c r="I382" i="20"/>
  <c r="H382" i="20"/>
  <c r="G382" i="20"/>
  <c r="F382" i="20"/>
  <c r="E382" i="20"/>
  <c r="I381" i="20"/>
  <c r="I406" i="20"/>
  <c r="H381" i="20"/>
  <c r="H406" i="20"/>
  <c r="G381" i="20"/>
  <c r="G406" i="20"/>
  <c r="F381" i="20"/>
  <c r="F406" i="20"/>
  <c r="E381" i="20"/>
  <c r="E406" i="20"/>
  <c r="I373" i="20"/>
  <c r="H373" i="20"/>
  <c r="G373" i="20"/>
  <c r="F373" i="20"/>
  <c r="E373" i="20"/>
  <c r="I372" i="20"/>
  <c r="H372" i="20"/>
  <c r="G372" i="20"/>
  <c r="F372" i="20"/>
  <c r="E372" i="20"/>
  <c r="I371" i="20"/>
  <c r="H371" i="20"/>
  <c r="G371" i="20"/>
  <c r="F371" i="20"/>
  <c r="E371" i="20"/>
  <c r="I370" i="20"/>
  <c r="H370" i="20"/>
  <c r="G370" i="20"/>
  <c r="F370" i="20"/>
  <c r="E370" i="20"/>
  <c r="I369" i="20"/>
  <c r="H369" i="20"/>
  <c r="G369" i="20"/>
  <c r="F369" i="20"/>
  <c r="E369" i="20"/>
  <c r="I368" i="20"/>
  <c r="H368" i="20"/>
  <c r="G368" i="20"/>
  <c r="F368" i="20"/>
  <c r="E368" i="20"/>
  <c r="I367" i="20"/>
  <c r="H367" i="20"/>
  <c r="G367" i="20"/>
  <c r="F367" i="20"/>
  <c r="E367" i="20"/>
  <c r="I366" i="20"/>
  <c r="H366" i="20"/>
  <c r="G366" i="20"/>
  <c r="F366" i="20"/>
  <c r="E366" i="20"/>
  <c r="I365" i="20"/>
  <c r="H365" i="20"/>
  <c r="G365" i="20"/>
  <c r="F365" i="20"/>
  <c r="E365" i="20"/>
  <c r="I364" i="20"/>
  <c r="H364" i="20"/>
  <c r="G364" i="20"/>
  <c r="F364" i="20"/>
  <c r="E364" i="20"/>
  <c r="I363" i="20"/>
  <c r="H363" i="20"/>
  <c r="G363" i="20"/>
  <c r="F363" i="20"/>
  <c r="E363" i="20"/>
  <c r="I362" i="20"/>
  <c r="H362" i="20"/>
  <c r="G362" i="20"/>
  <c r="F362" i="20"/>
  <c r="E362" i="20"/>
  <c r="I361" i="20"/>
  <c r="H361" i="20"/>
  <c r="G361" i="20"/>
  <c r="F361" i="20"/>
  <c r="E361" i="20"/>
  <c r="I360" i="20"/>
  <c r="H360" i="20"/>
  <c r="G360" i="20"/>
  <c r="F360" i="20"/>
  <c r="E360" i="20"/>
  <c r="I359" i="20"/>
  <c r="H359" i="20"/>
  <c r="G359" i="20"/>
  <c r="F359" i="20"/>
  <c r="E359" i="20"/>
  <c r="I358" i="20"/>
  <c r="H358" i="20"/>
  <c r="G358" i="20"/>
  <c r="F358" i="20"/>
  <c r="E358" i="20"/>
  <c r="I357" i="20"/>
  <c r="H357" i="20"/>
  <c r="G357" i="20"/>
  <c r="F357" i="20"/>
  <c r="E357" i="20"/>
  <c r="I356" i="20"/>
  <c r="H356" i="20"/>
  <c r="G356" i="20"/>
  <c r="F356" i="20"/>
  <c r="E356" i="20"/>
  <c r="I355" i="20"/>
  <c r="H355" i="20"/>
  <c r="G355" i="20"/>
  <c r="F355" i="20"/>
  <c r="E355" i="20"/>
  <c r="I354" i="20"/>
  <c r="I376" i="20"/>
  <c r="H354" i="20"/>
  <c r="H376" i="20"/>
  <c r="G354" i="20"/>
  <c r="G376" i="20"/>
  <c r="F354" i="20"/>
  <c r="F376" i="20"/>
  <c r="E354" i="20"/>
  <c r="E376" i="20"/>
  <c r="I353" i="20"/>
  <c r="H353" i="20"/>
  <c r="G353" i="20"/>
  <c r="F353" i="20"/>
  <c r="E353" i="20"/>
  <c r="I352" i="20"/>
  <c r="H352" i="20"/>
  <c r="G352" i="20"/>
  <c r="F352" i="20"/>
  <c r="E352" i="20"/>
  <c r="I351" i="20"/>
  <c r="H351" i="20"/>
  <c r="G351" i="20"/>
  <c r="F351" i="20"/>
  <c r="E351" i="20"/>
  <c r="I350" i="20"/>
  <c r="I375" i="20"/>
  <c r="H350" i="20"/>
  <c r="H375" i="20"/>
  <c r="G350" i="20"/>
  <c r="G375" i="20"/>
  <c r="F350" i="20"/>
  <c r="F375" i="20"/>
  <c r="E350" i="20"/>
  <c r="E375" i="20"/>
  <c r="I342" i="20"/>
  <c r="H342" i="20"/>
  <c r="G342" i="20"/>
  <c r="F342" i="20"/>
  <c r="E342" i="20"/>
  <c r="I341" i="20"/>
  <c r="H341" i="20"/>
  <c r="G341" i="20"/>
  <c r="F341" i="20"/>
  <c r="E341" i="20"/>
  <c r="I340" i="20"/>
  <c r="H340" i="20"/>
  <c r="G340" i="20"/>
  <c r="F340" i="20"/>
  <c r="E340" i="20"/>
  <c r="I339" i="20"/>
  <c r="H339" i="20"/>
  <c r="G339" i="20"/>
  <c r="F339" i="20"/>
  <c r="E339" i="20"/>
  <c r="I338" i="20"/>
  <c r="H338" i="20"/>
  <c r="G338" i="20"/>
  <c r="F338" i="20"/>
  <c r="E338" i="20"/>
  <c r="I337" i="20"/>
  <c r="H337" i="20"/>
  <c r="G337" i="20"/>
  <c r="F337" i="20"/>
  <c r="E337" i="20"/>
  <c r="I336" i="20"/>
  <c r="H336" i="20"/>
  <c r="G336" i="20"/>
  <c r="F336" i="20"/>
  <c r="E336" i="20"/>
  <c r="I335" i="20"/>
  <c r="H335" i="20"/>
  <c r="G335" i="20"/>
  <c r="F335" i="20"/>
  <c r="E335" i="20"/>
  <c r="I334" i="20"/>
  <c r="H334" i="20"/>
  <c r="G334" i="20"/>
  <c r="F334" i="20"/>
  <c r="E334" i="20"/>
  <c r="I333" i="20"/>
  <c r="H333" i="20"/>
  <c r="G333" i="20"/>
  <c r="F333" i="20"/>
  <c r="E333" i="20"/>
  <c r="I332" i="20"/>
  <c r="H332" i="20"/>
  <c r="G332" i="20"/>
  <c r="F332" i="20"/>
  <c r="E332" i="20"/>
  <c r="I331" i="20"/>
  <c r="H331" i="20"/>
  <c r="G331" i="20"/>
  <c r="F331" i="20"/>
  <c r="E331" i="20"/>
  <c r="I330" i="20"/>
  <c r="H330" i="20"/>
  <c r="G330" i="20"/>
  <c r="F330" i="20"/>
  <c r="E330" i="20"/>
  <c r="I329" i="20"/>
  <c r="H329" i="20"/>
  <c r="G329" i="20"/>
  <c r="F329" i="20"/>
  <c r="E329" i="20"/>
  <c r="I328" i="20"/>
  <c r="H328" i="20"/>
  <c r="G328" i="20"/>
  <c r="F328" i="20"/>
  <c r="E328" i="20"/>
  <c r="I327" i="20"/>
  <c r="H327" i="20"/>
  <c r="G327" i="20"/>
  <c r="F327" i="20"/>
  <c r="E327" i="20"/>
  <c r="I326" i="20"/>
  <c r="H326" i="20"/>
  <c r="G326" i="20"/>
  <c r="F326" i="20"/>
  <c r="E326" i="20"/>
  <c r="I325" i="20"/>
  <c r="H325" i="20"/>
  <c r="G325" i="20"/>
  <c r="F325" i="20"/>
  <c r="E325" i="20"/>
  <c r="I324" i="20"/>
  <c r="H324" i="20"/>
  <c r="G324" i="20"/>
  <c r="F324" i="20"/>
  <c r="E324" i="20"/>
  <c r="I323" i="20"/>
  <c r="I345" i="20"/>
  <c r="H323" i="20"/>
  <c r="H345" i="20"/>
  <c r="G323" i="20"/>
  <c r="G345" i="20"/>
  <c r="F323" i="20"/>
  <c r="F345" i="20"/>
  <c r="E323" i="20"/>
  <c r="E345" i="20"/>
  <c r="I344" i="20"/>
  <c r="H344" i="20"/>
  <c r="G344" i="20"/>
  <c r="F344" i="20"/>
  <c r="E344" i="20"/>
  <c r="E258" i="20"/>
  <c r="F258" i="20"/>
  <c r="G258" i="20"/>
  <c r="H258" i="20"/>
  <c r="I258" i="20"/>
  <c r="E259" i="20"/>
  <c r="F259" i="20"/>
  <c r="G259" i="20"/>
  <c r="H259" i="20"/>
  <c r="I259" i="20"/>
  <c r="E260" i="20"/>
  <c r="F260" i="20"/>
  <c r="G260" i="20"/>
  <c r="H260" i="20"/>
  <c r="I260" i="20"/>
  <c r="E261" i="20"/>
  <c r="F261" i="20"/>
  <c r="G261" i="20"/>
  <c r="H261" i="20"/>
  <c r="I261" i="20"/>
  <c r="E262" i="20"/>
  <c r="F262" i="20"/>
  <c r="G262" i="20"/>
  <c r="H262" i="20"/>
  <c r="I262" i="20"/>
  <c r="E263" i="20"/>
  <c r="F263" i="20"/>
  <c r="F264" i="20"/>
  <c r="F265" i="20"/>
  <c r="F266" i="20"/>
  <c r="F268" i="20"/>
  <c r="F271" i="20"/>
  <c r="F272" i="20"/>
  <c r="F275" i="20"/>
  <c r="F276" i="20"/>
  <c r="F277" i="20"/>
  <c r="F279" i="20"/>
  <c r="F280" i="20"/>
  <c r="F283" i="20"/>
  <c r="G263" i="20"/>
  <c r="H263" i="20"/>
  <c r="H264" i="20"/>
  <c r="H265" i="20"/>
  <c r="H266" i="20"/>
  <c r="H268" i="20"/>
  <c r="H271" i="20"/>
  <c r="H272" i="20"/>
  <c r="H275" i="20"/>
  <c r="H276" i="20"/>
  <c r="H277" i="20"/>
  <c r="H279" i="20"/>
  <c r="H280" i="20"/>
  <c r="H283" i="20"/>
  <c r="I263" i="20"/>
  <c r="E264" i="20"/>
  <c r="E265" i="20"/>
  <c r="E266" i="20"/>
  <c r="E268" i="20"/>
  <c r="E271" i="20"/>
  <c r="E272" i="20"/>
  <c r="E275" i="20"/>
  <c r="E276" i="20"/>
  <c r="E277" i="20"/>
  <c r="E279" i="20"/>
  <c r="E280" i="20"/>
  <c r="E283" i="20"/>
  <c r="G264" i="20"/>
  <c r="G265" i="20"/>
  <c r="G266" i="20"/>
  <c r="G268" i="20"/>
  <c r="G271" i="20"/>
  <c r="G272" i="20"/>
  <c r="G275" i="20"/>
  <c r="G276" i="20"/>
  <c r="G277" i="20"/>
  <c r="G279" i="20"/>
  <c r="G280" i="20"/>
  <c r="G283" i="20"/>
  <c r="I264" i="20"/>
  <c r="I265" i="20"/>
  <c r="I266" i="20"/>
  <c r="I268" i="20"/>
  <c r="I271" i="20"/>
  <c r="I272" i="20"/>
  <c r="I275" i="20"/>
  <c r="I276" i="20"/>
  <c r="I277" i="20"/>
  <c r="I279" i="20"/>
  <c r="I280" i="20"/>
  <c r="I283" i="20"/>
  <c r="E267" i="20"/>
  <c r="F267" i="20"/>
  <c r="G267" i="20"/>
  <c r="H267" i="20"/>
  <c r="I267" i="20"/>
  <c r="E269" i="20"/>
  <c r="F269" i="20"/>
  <c r="G269" i="20"/>
  <c r="H269" i="20"/>
  <c r="I269" i="20"/>
  <c r="E270" i="20"/>
  <c r="F270" i="20"/>
  <c r="G270" i="20"/>
  <c r="H270" i="20"/>
  <c r="I270" i="20"/>
  <c r="E273" i="20"/>
  <c r="F273" i="20"/>
  <c r="G273" i="20"/>
  <c r="H273" i="20"/>
  <c r="I273" i="20"/>
  <c r="E274" i="20"/>
  <c r="F274" i="20"/>
  <c r="G274" i="20"/>
  <c r="H274" i="20"/>
  <c r="I274" i="20"/>
  <c r="E278" i="20"/>
  <c r="F278" i="20"/>
  <c r="G278" i="20"/>
  <c r="H278" i="20"/>
  <c r="I278" i="20"/>
  <c r="E101" i="20"/>
  <c r="F101" i="20"/>
  <c r="G101" i="20"/>
  <c r="H101" i="20"/>
  <c r="I101" i="20"/>
  <c r="E102" i="20"/>
  <c r="F102" i="20"/>
  <c r="G102" i="20"/>
  <c r="H102" i="20"/>
  <c r="I102" i="20"/>
  <c r="E103" i="20"/>
  <c r="F103" i="20"/>
  <c r="G103" i="20"/>
  <c r="H103" i="20"/>
  <c r="I103" i="20"/>
  <c r="E104" i="20"/>
  <c r="E106" i="20"/>
  <c r="E107" i="20"/>
  <c r="E108" i="20"/>
  <c r="E109" i="20"/>
  <c r="E111" i="20"/>
  <c r="E114" i="20"/>
  <c r="E115" i="20"/>
  <c r="E118" i="20"/>
  <c r="E119" i="20"/>
  <c r="E120" i="20"/>
  <c r="E122" i="20"/>
  <c r="E123" i="20"/>
  <c r="E126" i="20"/>
  <c r="F104" i="20"/>
  <c r="F106" i="20"/>
  <c r="F107" i="20"/>
  <c r="F108" i="20"/>
  <c r="F109" i="20"/>
  <c r="F111" i="20"/>
  <c r="F114" i="20"/>
  <c r="F115" i="20"/>
  <c r="F118" i="20"/>
  <c r="F119" i="20"/>
  <c r="F120" i="20"/>
  <c r="F122" i="20"/>
  <c r="F123" i="20"/>
  <c r="F126" i="20"/>
  <c r="G104" i="20"/>
  <c r="G106" i="20"/>
  <c r="G107" i="20"/>
  <c r="G108" i="20"/>
  <c r="G109" i="20"/>
  <c r="G111" i="20"/>
  <c r="G114" i="20"/>
  <c r="G115" i="20"/>
  <c r="G118" i="20"/>
  <c r="G119" i="20"/>
  <c r="G120" i="20"/>
  <c r="G122" i="20"/>
  <c r="G123" i="20"/>
  <c r="G126" i="20"/>
  <c r="H104" i="20"/>
  <c r="H106" i="20"/>
  <c r="H107" i="20"/>
  <c r="H108" i="20"/>
  <c r="H109" i="20"/>
  <c r="H111" i="20"/>
  <c r="H114" i="20"/>
  <c r="H115" i="20"/>
  <c r="H118" i="20"/>
  <c r="H119" i="20"/>
  <c r="H120" i="20"/>
  <c r="H122" i="20"/>
  <c r="H123" i="20"/>
  <c r="H126" i="20"/>
  <c r="I104" i="20"/>
  <c r="I106" i="20"/>
  <c r="I107" i="20"/>
  <c r="I108" i="20"/>
  <c r="I109" i="20"/>
  <c r="I111" i="20"/>
  <c r="I114" i="20"/>
  <c r="I115" i="20"/>
  <c r="I118" i="20"/>
  <c r="I119" i="20"/>
  <c r="I120" i="20"/>
  <c r="I122" i="20"/>
  <c r="I123" i="20"/>
  <c r="I126" i="20"/>
  <c r="E105" i="20"/>
  <c r="F105" i="20"/>
  <c r="G105" i="20"/>
  <c r="H105" i="20"/>
  <c r="I105" i="20"/>
  <c r="E110" i="20"/>
  <c r="F110" i="20"/>
  <c r="G110" i="20"/>
  <c r="H110" i="20"/>
  <c r="I110" i="20"/>
  <c r="E112" i="20"/>
  <c r="F112" i="20"/>
  <c r="G112" i="20"/>
  <c r="H112" i="20"/>
  <c r="I112" i="20"/>
  <c r="E113" i="20"/>
  <c r="F113" i="20"/>
  <c r="G113" i="20"/>
  <c r="H113" i="20"/>
  <c r="I113" i="20"/>
  <c r="E116" i="20"/>
  <c r="F116" i="20"/>
  <c r="G116" i="20"/>
  <c r="H116" i="20"/>
  <c r="I116" i="20"/>
  <c r="E117" i="20"/>
  <c r="F117" i="20"/>
  <c r="G117" i="20"/>
  <c r="H117" i="20"/>
  <c r="I117" i="20"/>
  <c r="E121" i="20"/>
  <c r="F121" i="20"/>
  <c r="G121" i="20"/>
  <c r="H121" i="20"/>
  <c r="I121" i="20"/>
  <c r="E70" i="20"/>
  <c r="F70" i="20"/>
  <c r="G70" i="20"/>
  <c r="H70" i="20"/>
  <c r="I70" i="20"/>
  <c r="E71" i="20"/>
  <c r="F71" i="20"/>
  <c r="G71" i="20"/>
  <c r="H71" i="20"/>
  <c r="I71" i="20"/>
  <c r="E72" i="20"/>
  <c r="F72" i="20"/>
  <c r="G72" i="20"/>
  <c r="H72" i="20"/>
  <c r="I72" i="20"/>
  <c r="E73" i="20"/>
  <c r="E75" i="20"/>
  <c r="E76" i="20"/>
  <c r="E77" i="20"/>
  <c r="E78" i="20"/>
  <c r="E80" i="20"/>
  <c r="E83" i="20"/>
  <c r="E84" i="20"/>
  <c r="E87" i="20"/>
  <c r="E88" i="20"/>
  <c r="E89" i="20"/>
  <c r="E91" i="20"/>
  <c r="E92" i="20"/>
  <c r="E95" i="20"/>
  <c r="F73" i="20"/>
  <c r="F75" i="20"/>
  <c r="F76" i="20"/>
  <c r="F77" i="20"/>
  <c r="F78" i="20"/>
  <c r="F80" i="20"/>
  <c r="F83" i="20"/>
  <c r="F84" i="20"/>
  <c r="F87" i="20"/>
  <c r="F88" i="20"/>
  <c r="F89" i="20"/>
  <c r="F91" i="20"/>
  <c r="F92" i="20"/>
  <c r="F95" i="20"/>
  <c r="G73" i="20"/>
  <c r="G75" i="20"/>
  <c r="G76" i="20"/>
  <c r="G77" i="20"/>
  <c r="G78" i="20"/>
  <c r="G80" i="20"/>
  <c r="G83" i="20"/>
  <c r="G84" i="20"/>
  <c r="G87" i="20"/>
  <c r="G88" i="20"/>
  <c r="G89" i="20"/>
  <c r="G91" i="20"/>
  <c r="G92" i="20"/>
  <c r="G95" i="20"/>
  <c r="H73" i="20"/>
  <c r="H75" i="20"/>
  <c r="H76" i="20"/>
  <c r="H77" i="20"/>
  <c r="H78" i="20"/>
  <c r="H80" i="20"/>
  <c r="H83" i="20"/>
  <c r="H84" i="20"/>
  <c r="H87" i="20"/>
  <c r="H88" i="20"/>
  <c r="H89" i="20"/>
  <c r="H91" i="20"/>
  <c r="H92" i="20"/>
  <c r="H95" i="20"/>
  <c r="I73" i="20"/>
  <c r="I75" i="20"/>
  <c r="I76" i="20"/>
  <c r="I77" i="20"/>
  <c r="I78" i="20"/>
  <c r="I80" i="20"/>
  <c r="I83" i="20"/>
  <c r="I84" i="20"/>
  <c r="I87" i="20"/>
  <c r="I88" i="20"/>
  <c r="I89" i="20"/>
  <c r="I91" i="20"/>
  <c r="I92" i="20"/>
  <c r="I95" i="20"/>
  <c r="E74" i="20"/>
  <c r="F74" i="20"/>
  <c r="G74" i="20"/>
  <c r="H74" i="20"/>
  <c r="I74" i="20"/>
  <c r="E79" i="20"/>
  <c r="F79" i="20"/>
  <c r="G79" i="20"/>
  <c r="H79" i="20"/>
  <c r="I79" i="20"/>
  <c r="E81" i="20"/>
  <c r="F81" i="20"/>
  <c r="G81" i="20"/>
  <c r="H81" i="20"/>
  <c r="I81" i="20"/>
  <c r="E82" i="20"/>
  <c r="F82" i="20"/>
  <c r="G82" i="20"/>
  <c r="H82" i="20"/>
  <c r="I82" i="20"/>
  <c r="E85" i="20"/>
  <c r="F85" i="20"/>
  <c r="G85" i="20"/>
  <c r="H85" i="20"/>
  <c r="I85" i="20"/>
  <c r="E86" i="20"/>
  <c r="F86" i="20"/>
  <c r="G86" i="20"/>
  <c r="H86" i="20"/>
  <c r="I86" i="20"/>
  <c r="E90" i="20"/>
  <c r="F90" i="20"/>
  <c r="G90" i="20"/>
  <c r="H90" i="20"/>
  <c r="I90" i="20"/>
  <c r="E39" i="20"/>
  <c r="F39" i="20"/>
  <c r="G39" i="20"/>
  <c r="H39" i="20"/>
  <c r="I39" i="20"/>
  <c r="E40" i="20"/>
  <c r="F40" i="20"/>
  <c r="G40" i="20"/>
  <c r="H40" i="20"/>
  <c r="I40" i="20"/>
  <c r="E41" i="20"/>
  <c r="F41" i="20"/>
  <c r="G41" i="20"/>
  <c r="H41" i="20"/>
  <c r="I41" i="20"/>
  <c r="E42" i="20"/>
  <c r="F42" i="20"/>
  <c r="G42" i="20"/>
  <c r="H42" i="20"/>
  <c r="I42" i="20"/>
  <c r="E43" i="20"/>
  <c r="F43" i="20"/>
  <c r="G43" i="20"/>
  <c r="H43" i="20"/>
  <c r="I43" i="20"/>
  <c r="E44" i="20"/>
  <c r="F44" i="20"/>
  <c r="F45" i="20"/>
  <c r="F46" i="20"/>
  <c r="F47" i="20"/>
  <c r="F49" i="20"/>
  <c r="F52" i="20"/>
  <c r="F53" i="20"/>
  <c r="F56" i="20"/>
  <c r="F57" i="20"/>
  <c r="F58" i="20"/>
  <c r="F60" i="20"/>
  <c r="F61" i="20"/>
  <c r="F64" i="20"/>
  <c r="G44" i="20"/>
  <c r="H44" i="20"/>
  <c r="H45" i="20"/>
  <c r="H46" i="20"/>
  <c r="H47" i="20"/>
  <c r="H49" i="20"/>
  <c r="H52" i="20"/>
  <c r="H53" i="20"/>
  <c r="H56" i="20"/>
  <c r="H57" i="20"/>
  <c r="H58" i="20"/>
  <c r="H60" i="20"/>
  <c r="H61" i="20"/>
  <c r="H64" i="20"/>
  <c r="I44" i="20"/>
  <c r="E45" i="20"/>
  <c r="E46" i="20"/>
  <c r="E47" i="20"/>
  <c r="E49" i="20"/>
  <c r="E52" i="20"/>
  <c r="E53" i="20"/>
  <c r="E56" i="20"/>
  <c r="E57" i="20"/>
  <c r="E58" i="20"/>
  <c r="E60" i="20"/>
  <c r="E61" i="20"/>
  <c r="E64" i="20"/>
  <c r="G45" i="20"/>
  <c r="G46" i="20"/>
  <c r="G47" i="20"/>
  <c r="G49" i="20"/>
  <c r="G52" i="20"/>
  <c r="G53" i="20"/>
  <c r="G56" i="20"/>
  <c r="G57" i="20"/>
  <c r="G58" i="20"/>
  <c r="G60" i="20"/>
  <c r="G61" i="20"/>
  <c r="G64" i="20"/>
  <c r="I45" i="20"/>
  <c r="I46" i="20"/>
  <c r="I47" i="20"/>
  <c r="I49" i="20"/>
  <c r="I52" i="20"/>
  <c r="I53" i="20"/>
  <c r="I56" i="20"/>
  <c r="I57" i="20"/>
  <c r="I58" i="20"/>
  <c r="I60" i="20"/>
  <c r="I61" i="20"/>
  <c r="I64" i="20"/>
  <c r="E48" i="20"/>
  <c r="F48" i="20"/>
  <c r="G48" i="20"/>
  <c r="H48" i="20"/>
  <c r="I48" i="20"/>
  <c r="E50" i="20"/>
  <c r="F50" i="20"/>
  <c r="G50" i="20"/>
  <c r="H50" i="20"/>
  <c r="I50" i="20"/>
  <c r="E51" i="20"/>
  <c r="F51" i="20"/>
  <c r="G51" i="20"/>
  <c r="H51" i="20"/>
  <c r="I51" i="20"/>
  <c r="E54" i="20"/>
  <c r="F54" i="20"/>
  <c r="G54" i="20"/>
  <c r="H54" i="20"/>
  <c r="I54" i="20"/>
  <c r="E55" i="20"/>
  <c r="F55" i="20"/>
  <c r="G55" i="20"/>
  <c r="H55" i="20"/>
  <c r="I55" i="20"/>
  <c r="E59" i="20"/>
  <c r="F59" i="20"/>
  <c r="G59" i="20"/>
  <c r="H59" i="20"/>
  <c r="I59" i="20"/>
  <c r="E8" i="20"/>
  <c r="F8" i="20"/>
  <c r="G8" i="20"/>
  <c r="H8" i="20"/>
  <c r="I8" i="20"/>
  <c r="E9" i="20"/>
  <c r="F9" i="20"/>
  <c r="G9" i="20"/>
  <c r="H9" i="20"/>
  <c r="I9" i="20"/>
  <c r="E10" i="20"/>
  <c r="F10" i="20"/>
  <c r="G10" i="20"/>
  <c r="H10" i="20"/>
  <c r="I10" i="20"/>
  <c r="E11" i="20"/>
  <c r="E13" i="20"/>
  <c r="E14" i="20"/>
  <c r="E15" i="20"/>
  <c r="E16" i="20"/>
  <c r="E18" i="20"/>
  <c r="E21" i="20"/>
  <c r="E22" i="20"/>
  <c r="E25" i="20"/>
  <c r="E26" i="20"/>
  <c r="E27" i="20"/>
  <c r="E29" i="20"/>
  <c r="E30" i="20"/>
  <c r="E33" i="20"/>
  <c r="F11" i="20"/>
  <c r="F13" i="20"/>
  <c r="F14" i="20"/>
  <c r="F15" i="20"/>
  <c r="F16" i="20"/>
  <c r="F18" i="20"/>
  <c r="F21" i="20"/>
  <c r="F22" i="20"/>
  <c r="F25" i="20"/>
  <c r="F26" i="20"/>
  <c r="F27" i="20"/>
  <c r="F29" i="20"/>
  <c r="F30" i="20"/>
  <c r="F33" i="20"/>
  <c r="G11" i="20"/>
  <c r="G13" i="20"/>
  <c r="G14" i="20"/>
  <c r="G15" i="20"/>
  <c r="G16" i="20"/>
  <c r="G18" i="20"/>
  <c r="G21" i="20"/>
  <c r="G22" i="20"/>
  <c r="G25" i="20"/>
  <c r="G26" i="20"/>
  <c r="G27" i="20"/>
  <c r="G29" i="20"/>
  <c r="G30" i="20"/>
  <c r="G33" i="20"/>
  <c r="H11" i="20"/>
  <c r="H13" i="20"/>
  <c r="H14" i="20"/>
  <c r="H15" i="20"/>
  <c r="H16" i="20"/>
  <c r="H18" i="20"/>
  <c r="H21" i="20"/>
  <c r="H22" i="20"/>
  <c r="H25" i="20"/>
  <c r="H26" i="20"/>
  <c r="H27" i="20"/>
  <c r="H29" i="20"/>
  <c r="H30" i="20"/>
  <c r="H33" i="20"/>
  <c r="I11" i="20"/>
  <c r="I13" i="20"/>
  <c r="I14" i="20"/>
  <c r="I15" i="20"/>
  <c r="I16" i="20"/>
  <c r="I18" i="20"/>
  <c r="I21" i="20"/>
  <c r="I22" i="20"/>
  <c r="I25" i="20"/>
  <c r="I26" i="20"/>
  <c r="I27" i="20"/>
  <c r="I29" i="20"/>
  <c r="I30" i="20"/>
  <c r="I33" i="20"/>
  <c r="E12" i="20"/>
  <c r="F12" i="20"/>
  <c r="G12" i="20"/>
  <c r="H12" i="20"/>
  <c r="I12" i="20"/>
  <c r="E17" i="20"/>
  <c r="F17" i="20"/>
  <c r="G17" i="20"/>
  <c r="H17" i="20"/>
  <c r="I17" i="20"/>
  <c r="E19" i="20"/>
  <c r="F19" i="20"/>
  <c r="G19" i="20"/>
  <c r="H19" i="20"/>
  <c r="I19" i="20"/>
  <c r="E20" i="20"/>
  <c r="F20" i="20"/>
  <c r="G20" i="20"/>
  <c r="H20" i="20"/>
  <c r="I20" i="20"/>
  <c r="E23" i="20"/>
  <c r="F23" i="20"/>
  <c r="G23" i="20"/>
  <c r="H23" i="20"/>
  <c r="I23" i="20"/>
  <c r="E24" i="20"/>
  <c r="F24" i="20"/>
  <c r="G24" i="20"/>
  <c r="H24" i="20"/>
  <c r="I24" i="20"/>
  <c r="E28" i="20"/>
  <c r="F28" i="20"/>
  <c r="G28" i="20"/>
  <c r="H28" i="20"/>
  <c r="I2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7" i="20"/>
  <c r="B466" i="20"/>
  <c r="B465" i="20"/>
  <c r="B464" i="20"/>
  <c r="B463" i="20"/>
  <c r="B462" i="20"/>
  <c r="B461" i="20"/>
  <c r="B460" i="20"/>
  <c r="B459" i="20"/>
  <c r="B458" i="20"/>
  <c r="B457" i="20"/>
  <c r="B456" i="20"/>
  <c r="B455" i="20"/>
  <c r="B454" i="20"/>
  <c r="B453" i="20"/>
  <c r="B452" i="20"/>
  <c r="B451" i="20"/>
  <c r="B450" i="20"/>
  <c r="B449" i="20"/>
  <c r="B448" i="20"/>
  <c r="B447" i="20"/>
  <c r="B446" i="20"/>
  <c r="B445" i="20"/>
  <c r="B444" i="20"/>
  <c r="B443" i="20"/>
  <c r="B435" i="20"/>
  <c r="B434" i="20"/>
  <c r="B433" i="20"/>
  <c r="B432" i="20"/>
  <c r="B431" i="20"/>
  <c r="B430" i="20"/>
  <c r="B429" i="20"/>
  <c r="B428" i="20"/>
  <c r="B427" i="20"/>
  <c r="B426" i="20"/>
  <c r="B425" i="20"/>
  <c r="B424" i="20"/>
  <c r="B423" i="20"/>
  <c r="B422" i="20"/>
  <c r="B421" i="20"/>
  <c r="B420" i="20"/>
  <c r="B419" i="20"/>
  <c r="B418" i="20"/>
  <c r="B417" i="20"/>
  <c r="B416" i="20"/>
  <c r="B415" i="20"/>
  <c r="B414" i="20"/>
  <c r="B413" i="20"/>
  <c r="B412" i="20"/>
  <c r="B404" i="20"/>
  <c r="B403" i="20"/>
  <c r="B402" i="20"/>
  <c r="B401" i="20"/>
  <c r="B400" i="20"/>
  <c r="B399" i="20"/>
  <c r="B398" i="20"/>
  <c r="B397" i="20"/>
  <c r="B396" i="20"/>
  <c r="B395" i="20"/>
  <c r="B394" i="20"/>
  <c r="B393" i="20"/>
  <c r="B392" i="20"/>
  <c r="B391" i="20"/>
  <c r="B390" i="20"/>
  <c r="B389" i="20"/>
  <c r="B388" i="20"/>
  <c r="B387" i="20"/>
  <c r="B386" i="20"/>
  <c r="B385" i="20"/>
  <c r="B384" i="20"/>
  <c r="B383" i="20"/>
  <c r="B382" i="20"/>
  <c r="B381" i="20"/>
  <c r="B373" i="20"/>
  <c r="B372" i="20"/>
  <c r="B371" i="20"/>
  <c r="B370" i="20"/>
  <c r="B369" i="20"/>
  <c r="B368" i="20"/>
  <c r="B367" i="20"/>
  <c r="B366" i="20"/>
  <c r="B365" i="20"/>
  <c r="B364" i="20"/>
  <c r="B363" i="20"/>
  <c r="B362" i="20"/>
  <c r="B361" i="20"/>
  <c r="B360" i="20"/>
  <c r="B359" i="20"/>
  <c r="B358" i="20"/>
  <c r="B357" i="20"/>
  <c r="B356" i="20"/>
  <c r="B355" i="20"/>
  <c r="B354" i="20"/>
  <c r="B353" i="20"/>
  <c r="B352" i="20"/>
  <c r="B351" i="20"/>
  <c r="B350" i="20"/>
  <c r="B342" i="20"/>
  <c r="B341" i="20"/>
  <c r="B340" i="20"/>
  <c r="B339" i="20"/>
  <c r="B338" i="20"/>
  <c r="B337" i="20"/>
  <c r="B336" i="20"/>
  <c r="B335" i="20"/>
  <c r="B334" i="20"/>
  <c r="B333" i="20"/>
  <c r="B332" i="20"/>
  <c r="B331" i="20"/>
  <c r="B330" i="20"/>
  <c r="B329" i="20"/>
  <c r="B328" i="20"/>
  <c r="B327" i="20"/>
  <c r="B326" i="20"/>
  <c r="B325" i="20"/>
  <c r="B324" i="20"/>
  <c r="B323" i="20"/>
  <c r="B322" i="20"/>
  <c r="B321" i="20"/>
  <c r="B320" i="20"/>
  <c r="B319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57" i="20"/>
  <c r="CC250" i="20"/>
  <c r="CB250" i="20"/>
  <c r="CA250" i="20"/>
  <c r="BZ250" i="20"/>
  <c r="BY250" i="20"/>
  <c r="CC249" i="20"/>
  <c r="CB249" i="20"/>
  <c r="CA249" i="20"/>
  <c r="BZ249" i="20"/>
  <c r="BY249" i="20"/>
  <c r="CC219" i="20"/>
  <c r="CB219" i="20"/>
  <c r="CA219" i="20"/>
  <c r="BZ219" i="20"/>
  <c r="BY219" i="20"/>
  <c r="CC218" i="20"/>
  <c r="CB218" i="20"/>
  <c r="CA218" i="20"/>
  <c r="BZ218" i="20"/>
  <c r="BY218" i="20"/>
  <c r="CC188" i="20"/>
  <c r="CB188" i="20"/>
  <c r="CA188" i="20"/>
  <c r="BZ188" i="20"/>
  <c r="BY188" i="20"/>
  <c r="CC187" i="20"/>
  <c r="CB187" i="20"/>
  <c r="CA187" i="20"/>
  <c r="BZ187" i="20"/>
  <c r="BY187" i="20"/>
  <c r="CC157" i="20"/>
  <c r="CB157" i="20"/>
  <c r="CA157" i="20"/>
  <c r="BZ157" i="20"/>
  <c r="BY157" i="20"/>
  <c r="CC156" i="20"/>
  <c r="CB156" i="20"/>
  <c r="CA156" i="20"/>
  <c r="BZ156" i="20"/>
  <c r="BY156" i="20"/>
  <c r="CC126" i="20"/>
  <c r="CB126" i="20"/>
  <c r="CA126" i="20"/>
  <c r="BZ126" i="20"/>
  <c r="BY126" i="20"/>
  <c r="CC125" i="20"/>
  <c r="CB125" i="20"/>
  <c r="CA125" i="20"/>
  <c r="BZ125" i="20"/>
  <c r="BY125" i="20"/>
  <c r="CC95" i="20"/>
  <c r="CB95" i="20"/>
  <c r="CA95" i="20"/>
  <c r="BZ95" i="20"/>
  <c r="BY95" i="20"/>
  <c r="CC94" i="20"/>
  <c r="CB94" i="20"/>
  <c r="CA94" i="20"/>
  <c r="BZ94" i="20"/>
  <c r="BY94" i="20"/>
  <c r="CC64" i="20"/>
  <c r="CB64" i="20"/>
  <c r="CA64" i="20"/>
  <c r="BZ64" i="20"/>
  <c r="BY64" i="20"/>
  <c r="CC63" i="20"/>
  <c r="CB63" i="20"/>
  <c r="CA63" i="20"/>
  <c r="BZ63" i="20"/>
  <c r="BY63" i="20"/>
  <c r="CC33" i="20"/>
  <c r="CB33" i="20"/>
  <c r="CA33" i="20"/>
  <c r="BZ33" i="20"/>
  <c r="BY33" i="20"/>
  <c r="CC32" i="20"/>
  <c r="CB32" i="20"/>
  <c r="CA32" i="20"/>
  <c r="BZ32" i="20"/>
  <c r="BY32" i="20"/>
  <c r="I247" i="20"/>
  <c r="H247" i="20"/>
  <c r="G247" i="20"/>
  <c r="F247" i="20"/>
  <c r="E247" i="20"/>
  <c r="I246" i="20"/>
  <c r="H246" i="20"/>
  <c r="G246" i="20"/>
  <c r="F246" i="20"/>
  <c r="E246" i="20"/>
  <c r="I245" i="20"/>
  <c r="H245" i="20"/>
  <c r="G245" i="20"/>
  <c r="F245" i="20"/>
  <c r="E245" i="20"/>
  <c r="I244" i="20"/>
  <c r="H244" i="20"/>
  <c r="G244" i="20"/>
  <c r="F244" i="20"/>
  <c r="E244" i="20"/>
  <c r="I243" i="20"/>
  <c r="H243" i="20"/>
  <c r="G243" i="20"/>
  <c r="F243" i="20"/>
  <c r="E243" i="20"/>
  <c r="I242" i="20"/>
  <c r="H242" i="20"/>
  <c r="G242" i="20"/>
  <c r="F242" i="20"/>
  <c r="E242" i="20"/>
  <c r="I241" i="20"/>
  <c r="H241" i="20"/>
  <c r="G241" i="20"/>
  <c r="F241" i="20"/>
  <c r="E241" i="20"/>
  <c r="I240" i="20"/>
  <c r="H240" i="20"/>
  <c r="G240" i="20"/>
  <c r="F240" i="20"/>
  <c r="E240" i="20"/>
  <c r="I239" i="20"/>
  <c r="H239" i="20"/>
  <c r="G239" i="20"/>
  <c r="F239" i="20"/>
  <c r="E239" i="20"/>
  <c r="I238" i="20"/>
  <c r="H238" i="20"/>
  <c r="G238" i="20"/>
  <c r="F238" i="20"/>
  <c r="E238" i="20"/>
  <c r="I237" i="20"/>
  <c r="H237" i="20"/>
  <c r="G237" i="20"/>
  <c r="F237" i="20"/>
  <c r="E237" i="20"/>
  <c r="I236" i="20"/>
  <c r="H236" i="20"/>
  <c r="G236" i="20"/>
  <c r="F236" i="20"/>
  <c r="E236" i="20"/>
  <c r="I235" i="20"/>
  <c r="H235" i="20"/>
  <c r="G235" i="20"/>
  <c r="F235" i="20"/>
  <c r="E235" i="20"/>
  <c r="I234" i="20"/>
  <c r="H234" i="20"/>
  <c r="G234" i="20"/>
  <c r="F234" i="20"/>
  <c r="E234" i="20"/>
  <c r="I233" i="20"/>
  <c r="H233" i="20"/>
  <c r="G233" i="20"/>
  <c r="F233" i="20"/>
  <c r="E233" i="20"/>
  <c r="I232" i="20"/>
  <c r="H232" i="20"/>
  <c r="G232" i="20"/>
  <c r="F232" i="20"/>
  <c r="E232" i="20"/>
  <c r="I231" i="20"/>
  <c r="H231" i="20"/>
  <c r="G231" i="20"/>
  <c r="F231" i="20"/>
  <c r="E231" i="20"/>
  <c r="I230" i="20"/>
  <c r="H230" i="20"/>
  <c r="G230" i="20"/>
  <c r="F230" i="20"/>
  <c r="E230" i="20"/>
  <c r="I229" i="20"/>
  <c r="H229" i="20"/>
  <c r="G229" i="20"/>
  <c r="F229" i="20"/>
  <c r="E229" i="20"/>
  <c r="I228" i="20"/>
  <c r="I250" i="20"/>
  <c r="H228" i="20"/>
  <c r="H250" i="20"/>
  <c r="G228" i="20"/>
  <c r="G250" i="20"/>
  <c r="F228" i="20"/>
  <c r="F250" i="20"/>
  <c r="E228" i="20"/>
  <c r="E250" i="20"/>
  <c r="I227" i="20"/>
  <c r="H227" i="20"/>
  <c r="G227" i="20"/>
  <c r="F227" i="20"/>
  <c r="E227" i="20"/>
  <c r="I226" i="20"/>
  <c r="H226" i="20"/>
  <c r="G226" i="20"/>
  <c r="F226" i="20"/>
  <c r="E226" i="20"/>
  <c r="I225" i="20"/>
  <c r="H225" i="20"/>
  <c r="G225" i="20"/>
  <c r="F225" i="20"/>
  <c r="E225" i="20"/>
  <c r="I224" i="20"/>
  <c r="I249" i="20"/>
  <c r="H224" i="20"/>
  <c r="H249" i="20"/>
  <c r="G224" i="20"/>
  <c r="G249" i="20"/>
  <c r="F224" i="20"/>
  <c r="F249" i="20"/>
  <c r="E224" i="20"/>
  <c r="E249" i="20"/>
  <c r="I216" i="20"/>
  <c r="H216" i="20"/>
  <c r="G216" i="20"/>
  <c r="F216" i="20"/>
  <c r="E216" i="20"/>
  <c r="I215" i="20"/>
  <c r="H215" i="20"/>
  <c r="G215" i="20"/>
  <c r="F215" i="20"/>
  <c r="E215" i="20"/>
  <c r="I214" i="20"/>
  <c r="H214" i="20"/>
  <c r="G214" i="20"/>
  <c r="F214" i="20"/>
  <c r="E214" i="20"/>
  <c r="I213" i="20"/>
  <c r="H213" i="20"/>
  <c r="G213" i="20"/>
  <c r="F213" i="20"/>
  <c r="E213" i="20"/>
  <c r="I212" i="20"/>
  <c r="H212" i="20"/>
  <c r="G212" i="20"/>
  <c r="F212" i="20"/>
  <c r="E212" i="20"/>
  <c r="I211" i="20"/>
  <c r="H211" i="20"/>
  <c r="G211" i="20"/>
  <c r="F211" i="20"/>
  <c r="E211" i="20"/>
  <c r="I210" i="20"/>
  <c r="H210" i="20"/>
  <c r="G210" i="20"/>
  <c r="F210" i="20"/>
  <c r="E210" i="20"/>
  <c r="I209" i="20"/>
  <c r="H209" i="20"/>
  <c r="G209" i="20"/>
  <c r="F209" i="20"/>
  <c r="E209" i="20"/>
  <c r="I208" i="20"/>
  <c r="H208" i="20"/>
  <c r="G208" i="20"/>
  <c r="F208" i="20"/>
  <c r="E208" i="20"/>
  <c r="I207" i="20"/>
  <c r="H207" i="20"/>
  <c r="G207" i="20"/>
  <c r="F207" i="20"/>
  <c r="E207" i="20"/>
  <c r="I206" i="20"/>
  <c r="H206" i="20"/>
  <c r="G206" i="20"/>
  <c r="F206" i="20"/>
  <c r="E206" i="20"/>
  <c r="I205" i="20"/>
  <c r="H205" i="20"/>
  <c r="G205" i="20"/>
  <c r="F205" i="20"/>
  <c r="E205" i="20"/>
  <c r="I204" i="20"/>
  <c r="H204" i="20"/>
  <c r="G204" i="20"/>
  <c r="F204" i="20"/>
  <c r="E204" i="20"/>
  <c r="I203" i="20"/>
  <c r="H203" i="20"/>
  <c r="G203" i="20"/>
  <c r="F203" i="20"/>
  <c r="E203" i="20"/>
  <c r="I202" i="20"/>
  <c r="H202" i="20"/>
  <c r="G202" i="20"/>
  <c r="F202" i="20"/>
  <c r="E202" i="20"/>
  <c r="I201" i="20"/>
  <c r="H201" i="20"/>
  <c r="G201" i="20"/>
  <c r="F201" i="20"/>
  <c r="E201" i="20"/>
  <c r="I200" i="20"/>
  <c r="H200" i="20"/>
  <c r="G200" i="20"/>
  <c r="F200" i="20"/>
  <c r="E200" i="20"/>
  <c r="I199" i="20"/>
  <c r="H199" i="20"/>
  <c r="G199" i="20"/>
  <c r="F199" i="20"/>
  <c r="E199" i="20"/>
  <c r="I198" i="20"/>
  <c r="H198" i="20"/>
  <c r="G198" i="20"/>
  <c r="F198" i="20"/>
  <c r="E198" i="20"/>
  <c r="I197" i="20"/>
  <c r="I219" i="20"/>
  <c r="H197" i="20"/>
  <c r="H219" i="20"/>
  <c r="G197" i="20"/>
  <c r="G219" i="20"/>
  <c r="F197" i="20"/>
  <c r="F219" i="20"/>
  <c r="E197" i="20"/>
  <c r="E219" i="20"/>
  <c r="I196" i="20"/>
  <c r="H196" i="20"/>
  <c r="G196" i="20"/>
  <c r="F196" i="20"/>
  <c r="E196" i="20"/>
  <c r="I195" i="20"/>
  <c r="H195" i="20"/>
  <c r="G195" i="20"/>
  <c r="F195" i="20"/>
  <c r="E195" i="20"/>
  <c r="I194" i="20"/>
  <c r="H194" i="20"/>
  <c r="G194" i="20"/>
  <c r="F194" i="20"/>
  <c r="E194" i="20"/>
  <c r="I193" i="20"/>
  <c r="I218" i="20"/>
  <c r="H193" i="20"/>
  <c r="H218" i="20"/>
  <c r="G193" i="20"/>
  <c r="G218" i="20"/>
  <c r="F193" i="20"/>
  <c r="F218" i="20"/>
  <c r="E193" i="20"/>
  <c r="E218" i="20"/>
  <c r="I185" i="20"/>
  <c r="H185" i="20"/>
  <c r="G185" i="20"/>
  <c r="F185" i="20"/>
  <c r="E185" i="20"/>
  <c r="I184" i="20"/>
  <c r="H184" i="20"/>
  <c r="G184" i="20"/>
  <c r="F184" i="20"/>
  <c r="E184" i="20"/>
  <c r="I183" i="20"/>
  <c r="H183" i="20"/>
  <c r="G183" i="20"/>
  <c r="F183" i="20"/>
  <c r="E183" i="20"/>
  <c r="I182" i="20"/>
  <c r="H182" i="20"/>
  <c r="G182" i="20"/>
  <c r="F182" i="20"/>
  <c r="E182" i="20"/>
  <c r="I181" i="20"/>
  <c r="H181" i="20"/>
  <c r="G181" i="20"/>
  <c r="F181" i="20"/>
  <c r="E181" i="20"/>
  <c r="I180" i="20"/>
  <c r="H180" i="20"/>
  <c r="G180" i="20"/>
  <c r="F180" i="20"/>
  <c r="E180" i="20"/>
  <c r="I179" i="20"/>
  <c r="H179" i="20"/>
  <c r="G179" i="20"/>
  <c r="F179" i="20"/>
  <c r="E179" i="20"/>
  <c r="I178" i="20"/>
  <c r="H178" i="20"/>
  <c r="G178" i="20"/>
  <c r="F178" i="20"/>
  <c r="E178" i="20"/>
  <c r="I177" i="20"/>
  <c r="H177" i="20"/>
  <c r="G177" i="20"/>
  <c r="F177" i="20"/>
  <c r="E177" i="20"/>
  <c r="I176" i="20"/>
  <c r="H176" i="20"/>
  <c r="G176" i="20"/>
  <c r="F176" i="20"/>
  <c r="E176" i="20"/>
  <c r="I175" i="20"/>
  <c r="H175" i="20"/>
  <c r="G175" i="20"/>
  <c r="F175" i="20"/>
  <c r="E175" i="20"/>
  <c r="I174" i="20"/>
  <c r="H174" i="20"/>
  <c r="G174" i="20"/>
  <c r="F174" i="20"/>
  <c r="E174" i="20"/>
  <c r="I173" i="20"/>
  <c r="H173" i="20"/>
  <c r="G173" i="20"/>
  <c r="F173" i="20"/>
  <c r="E173" i="20"/>
  <c r="I172" i="20"/>
  <c r="H172" i="20"/>
  <c r="G172" i="20"/>
  <c r="F172" i="20"/>
  <c r="E172" i="20"/>
  <c r="I171" i="20"/>
  <c r="H171" i="20"/>
  <c r="G171" i="20"/>
  <c r="F171" i="20"/>
  <c r="E171" i="20"/>
  <c r="I170" i="20"/>
  <c r="H170" i="20"/>
  <c r="G170" i="20"/>
  <c r="F170" i="20"/>
  <c r="E170" i="20"/>
  <c r="I169" i="20"/>
  <c r="H169" i="20"/>
  <c r="G169" i="20"/>
  <c r="F169" i="20"/>
  <c r="E169" i="20"/>
  <c r="I168" i="20"/>
  <c r="H168" i="20"/>
  <c r="G168" i="20"/>
  <c r="F168" i="20"/>
  <c r="E168" i="20"/>
  <c r="I167" i="20"/>
  <c r="H167" i="20"/>
  <c r="G167" i="20"/>
  <c r="F167" i="20"/>
  <c r="E167" i="20"/>
  <c r="I166" i="20"/>
  <c r="I188" i="20"/>
  <c r="H166" i="20"/>
  <c r="H188" i="20"/>
  <c r="G166" i="20"/>
  <c r="G188" i="20"/>
  <c r="F166" i="20"/>
  <c r="F188" i="20"/>
  <c r="E166" i="20"/>
  <c r="E188" i="20"/>
  <c r="I165" i="20"/>
  <c r="H165" i="20"/>
  <c r="G165" i="20"/>
  <c r="F165" i="20"/>
  <c r="E165" i="20"/>
  <c r="I164" i="20"/>
  <c r="H164" i="20"/>
  <c r="G164" i="20"/>
  <c r="F164" i="20"/>
  <c r="E164" i="20"/>
  <c r="I163" i="20"/>
  <c r="H163" i="20"/>
  <c r="G163" i="20"/>
  <c r="F163" i="20"/>
  <c r="E163" i="20"/>
  <c r="I162" i="20"/>
  <c r="I187" i="20"/>
  <c r="H162" i="20"/>
  <c r="H187" i="20"/>
  <c r="G162" i="20"/>
  <c r="G187" i="20"/>
  <c r="F162" i="20"/>
  <c r="F187" i="20"/>
  <c r="E162" i="20"/>
  <c r="E187" i="20"/>
  <c r="I154" i="20"/>
  <c r="H154" i="20"/>
  <c r="G154" i="20"/>
  <c r="F154" i="20"/>
  <c r="E154" i="20"/>
  <c r="I153" i="20"/>
  <c r="H153" i="20"/>
  <c r="G153" i="20"/>
  <c r="F153" i="20"/>
  <c r="E153" i="20"/>
  <c r="I152" i="20"/>
  <c r="H152" i="20"/>
  <c r="G152" i="20"/>
  <c r="F152" i="20"/>
  <c r="E152" i="20"/>
  <c r="I151" i="20"/>
  <c r="H151" i="20"/>
  <c r="G151" i="20"/>
  <c r="F151" i="20"/>
  <c r="E151" i="20"/>
  <c r="I150" i="20"/>
  <c r="H150" i="20"/>
  <c r="G150" i="20"/>
  <c r="F150" i="20"/>
  <c r="E150" i="20"/>
  <c r="I149" i="20"/>
  <c r="H149" i="20"/>
  <c r="G149" i="20"/>
  <c r="F149" i="20"/>
  <c r="E149" i="20"/>
  <c r="I148" i="20"/>
  <c r="H148" i="20"/>
  <c r="G148" i="20"/>
  <c r="F148" i="20"/>
  <c r="E148" i="20"/>
  <c r="I147" i="20"/>
  <c r="H147" i="20"/>
  <c r="G147" i="20"/>
  <c r="F147" i="20"/>
  <c r="E147" i="20"/>
  <c r="I146" i="20"/>
  <c r="H146" i="20"/>
  <c r="G146" i="20"/>
  <c r="F146" i="20"/>
  <c r="E146" i="20"/>
  <c r="I145" i="20"/>
  <c r="H145" i="20"/>
  <c r="G145" i="20"/>
  <c r="F145" i="20"/>
  <c r="E145" i="20"/>
  <c r="I144" i="20"/>
  <c r="H144" i="20"/>
  <c r="G144" i="20"/>
  <c r="F144" i="20"/>
  <c r="E144" i="20"/>
  <c r="I143" i="20"/>
  <c r="H143" i="20"/>
  <c r="G143" i="20"/>
  <c r="F143" i="20"/>
  <c r="E143" i="20"/>
  <c r="I142" i="20"/>
  <c r="H142" i="20"/>
  <c r="G142" i="20"/>
  <c r="F142" i="20"/>
  <c r="E142" i="20"/>
  <c r="I141" i="20"/>
  <c r="H141" i="20"/>
  <c r="G141" i="20"/>
  <c r="F141" i="20"/>
  <c r="E141" i="20"/>
  <c r="I140" i="20"/>
  <c r="H140" i="20"/>
  <c r="G140" i="20"/>
  <c r="F140" i="20"/>
  <c r="E140" i="20"/>
  <c r="I139" i="20"/>
  <c r="H139" i="20"/>
  <c r="G139" i="20"/>
  <c r="F139" i="20"/>
  <c r="E139" i="20"/>
  <c r="I138" i="20"/>
  <c r="H138" i="20"/>
  <c r="G138" i="20"/>
  <c r="F138" i="20"/>
  <c r="E138" i="20"/>
  <c r="I137" i="20"/>
  <c r="H137" i="20"/>
  <c r="G137" i="20"/>
  <c r="F137" i="20"/>
  <c r="E137" i="20"/>
  <c r="I136" i="20"/>
  <c r="H136" i="20"/>
  <c r="G136" i="20"/>
  <c r="F136" i="20"/>
  <c r="E136" i="20"/>
  <c r="I135" i="20"/>
  <c r="I157" i="20"/>
  <c r="H135" i="20"/>
  <c r="H157" i="20"/>
  <c r="G135" i="20"/>
  <c r="G157" i="20"/>
  <c r="F135" i="20"/>
  <c r="F157" i="20"/>
  <c r="E135" i="20"/>
  <c r="E157" i="20"/>
  <c r="I134" i="20"/>
  <c r="H134" i="20"/>
  <c r="G134" i="20"/>
  <c r="F134" i="20"/>
  <c r="E134" i="20"/>
  <c r="I133" i="20"/>
  <c r="H133" i="20"/>
  <c r="G133" i="20"/>
  <c r="F133" i="20"/>
  <c r="E133" i="20"/>
  <c r="I132" i="20"/>
  <c r="H132" i="20"/>
  <c r="G132" i="20"/>
  <c r="F132" i="20"/>
  <c r="E132" i="20"/>
  <c r="I131" i="20"/>
  <c r="I156" i="20"/>
  <c r="H131" i="20"/>
  <c r="H156" i="20"/>
  <c r="G131" i="20"/>
  <c r="G156" i="20"/>
  <c r="F131" i="20"/>
  <c r="F156" i="20"/>
  <c r="E131" i="20"/>
  <c r="E156" i="20"/>
  <c r="I100" i="20"/>
  <c r="I125" i="20"/>
  <c r="H100" i="20"/>
  <c r="H125" i="20"/>
  <c r="G100" i="20"/>
  <c r="G125" i="20"/>
  <c r="F100" i="20"/>
  <c r="F125" i="20"/>
  <c r="E100" i="20"/>
  <c r="E125" i="20"/>
  <c r="I69" i="20"/>
  <c r="I94" i="20"/>
  <c r="H69" i="20"/>
  <c r="H94" i="20"/>
  <c r="G69" i="20"/>
  <c r="G94" i="20"/>
  <c r="F69" i="20"/>
  <c r="F94" i="20"/>
  <c r="E69" i="20"/>
  <c r="E94" i="20"/>
  <c r="I38" i="20"/>
  <c r="I63" i="20"/>
  <c r="H38" i="20"/>
  <c r="H63" i="20"/>
  <c r="G38" i="20"/>
  <c r="G63" i="20"/>
  <c r="F38" i="20"/>
  <c r="F63" i="20"/>
  <c r="E38" i="20"/>
  <c r="E63" i="20"/>
  <c r="CC500" i="20"/>
  <c r="CB500" i="20"/>
  <c r="CA500" i="20"/>
  <c r="BZ500" i="20"/>
  <c r="BY500" i="20"/>
  <c r="CC499" i="20"/>
  <c r="CB499" i="20"/>
  <c r="CA499" i="20"/>
  <c r="BZ499" i="20"/>
  <c r="BY499" i="20"/>
  <c r="DB484" i="20"/>
  <c r="DA484" i="20"/>
  <c r="CZ484" i="20"/>
  <c r="CY484" i="20"/>
  <c r="CX484" i="20"/>
  <c r="CW484" i="20"/>
  <c r="CV484" i="20"/>
  <c r="CU484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DB483" i="20"/>
  <c r="DA483" i="20"/>
  <c r="CZ483" i="20"/>
  <c r="CY483" i="20"/>
  <c r="CX483" i="20"/>
  <c r="CW483" i="20"/>
  <c r="CV483" i="20"/>
  <c r="CU483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DB482" i="20"/>
  <c r="DA482" i="20"/>
  <c r="CZ482" i="20"/>
  <c r="CY482" i="20"/>
  <c r="CX482" i="20"/>
  <c r="CW482" i="20"/>
  <c r="CV482" i="20"/>
  <c r="CU482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DB481" i="20"/>
  <c r="DA481" i="20"/>
  <c r="CZ481" i="20"/>
  <c r="CY481" i="20"/>
  <c r="CX481" i="20"/>
  <c r="CW481" i="20"/>
  <c r="CV481" i="20"/>
  <c r="CU481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DB480" i="20"/>
  <c r="DA480" i="20"/>
  <c r="CZ480" i="20"/>
  <c r="CY480" i="20"/>
  <c r="CX480" i="20"/>
  <c r="CW480" i="20"/>
  <c r="CV480" i="20"/>
  <c r="CU480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DB478" i="20"/>
  <c r="DA478" i="20"/>
  <c r="CZ478" i="20"/>
  <c r="CY478" i="20"/>
  <c r="CX478" i="20"/>
  <c r="CW478" i="20"/>
  <c r="CV478" i="20"/>
  <c r="CU478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DB477" i="20"/>
  <c r="DA477" i="20"/>
  <c r="CZ477" i="20"/>
  <c r="CY477" i="20"/>
  <c r="CX477" i="20"/>
  <c r="CW477" i="20"/>
  <c r="CV477" i="20"/>
  <c r="CU477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DB475" i="20"/>
  <c r="DA475" i="20"/>
  <c r="CZ475" i="20"/>
  <c r="CY475" i="20"/>
  <c r="CX475" i="20"/>
  <c r="CW475" i="20"/>
  <c r="CV475" i="20"/>
  <c r="CU475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DB453" i="20"/>
  <c r="DA453" i="20"/>
  <c r="CZ453" i="20"/>
  <c r="CY453" i="20"/>
  <c r="CX453" i="20"/>
  <c r="CW453" i="20"/>
  <c r="CV453" i="20"/>
  <c r="CU453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DB452" i="20"/>
  <c r="DA452" i="20"/>
  <c r="CZ452" i="20"/>
  <c r="CY452" i="20"/>
  <c r="CX452" i="20"/>
  <c r="CW452" i="20"/>
  <c r="CV452" i="20"/>
  <c r="CU452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DB451" i="20"/>
  <c r="DA451" i="20"/>
  <c r="CZ451" i="20"/>
  <c r="CY451" i="20"/>
  <c r="CX451" i="20"/>
  <c r="CW451" i="20"/>
  <c r="CV451" i="20"/>
  <c r="CU451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DB450" i="20"/>
  <c r="DA450" i="20"/>
  <c r="CZ450" i="20"/>
  <c r="CY450" i="20"/>
  <c r="CX450" i="20"/>
  <c r="CW450" i="20"/>
  <c r="CV450" i="20"/>
  <c r="CU450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DB449" i="20"/>
  <c r="DA449" i="20"/>
  <c r="CZ449" i="20"/>
  <c r="CY449" i="20"/>
  <c r="CX449" i="20"/>
  <c r="CW449" i="20"/>
  <c r="CV449" i="20"/>
  <c r="CU449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DB447" i="20"/>
  <c r="DA447" i="20"/>
  <c r="CZ447" i="20"/>
  <c r="CY447" i="20"/>
  <c r="CX447" i="20"/>
  <c r="CW447" i="20"/>
  <c r="CV447" i="20"/>
  <c r="CU447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DB446" i="20"/>
  <c r="DA446" i="20"/>
  <c r="CZ446" i="20"/>
  <c r="CY446" i="20"/>
  <c r="CX446" i="20"/>
  <c r="CW446" i="20"/>
  <c r="CV446" i="20"/>
  <c r="CU446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DB444" i="20"/>
  <c r="DA444" i="20"/>
  <c r="CZ444" i="20"/>
  <c r="CY444" i="20"/>
  <c r="CX444" i="20"/>
  <c r="CW444" i="20"/>
  <c r="CV444" i="20"/>
  <c r="CU444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C438" i="20"/>
  <c r="CB438" i="20"/>
  <c r="CA438" i="20"/>
  <c r="BZ438" i="20"/>
  <c r="BY438" i="20"/>
  <c r="CC437" i="20"/>
  <c r="CB437" i="20"/>
  <c r="CA437" i="20"/>
  <c r="BZ437" i="20"/>
  <c r="BY437" i="20"/>
  <c r="DB422" i="20"/>
  <c r="DA422" i="20"/>
  <c r="CZ422" i="20"/>
  <c r="CY422" i="20"/>
  <c r="CX422" i="20"/>
  <c r="CW422" i="20"/>
  <c r="CV422" i="20"/>
  <c r="CU422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DB421" i="20"/>
  <c r="DA421" i="20"/>
  <c r="CZ421" i="20"/>
  <c r="CY421" i="20"/>
  <c r="CX421" i="20"/>
  <c r="CW421" i="20"/>
  <c r="CV421" i="20"/>
  <c r="CU421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DB420" i="20"/>
  <c r="DA420" i="20"/>
  <c r="CZ420" i="20"/>
  <c r="CY420" i="20"/>
  <c r="CX420" i="20"/>
  <c r="CW420" i="20"/>
  <c r="CV420" i="20"/>
  <c r="CU420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DB419" i="20"/>
  <c r="DA419" i="20"/>
  <c r="CZ419" i="20"/>
  <c r="CY419" i="20"/>
  <c r="CX419" i="20"/>
  <c r="CW419" i="20"/>
  <c r="CV419" i="20"/>
  <c r="CU419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DB418" i="20"/>
  <c r="DA418" i="20"/>
  <c r="CZ418" i="20"/>
  <c r="CY418" i="20"/>
  <c r="CX418" i="20"/>
  <c r="CW418" i="20"/>
  <c r="CV418" i="20"/>
  <c r="CU418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DB416" i="20"/>
  <c r="DA416" i="20"/>
  <c r="CZ416" i="20"/>
  <c r="CY416" i="20"/>
  <c r="CX416" i="20"/>
  <c r="CW416" i="20"/>
  <c r="CV416" i="20"/>
  <c r="CU416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DB415" i="20"/>
  <c r="DA415" i="20"/>
  <c r="CZ415" i="20"/>
  <c r="CY415" i="20"/>
  <c r="CX415" i="20"/>
  <c r="CW415" i="20"/>
  <c r="CV415" i="20"/>
  <c r="CU415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C407" i="20"/>
  <c r="CB407" i="20"/>
  <c r="CA407" i="20"/>
  <c r="BZ407" i="20"/>
  <c r="BY407" i="20"/>
  <c r="DB391" i="20"/>
  <c r="DA391" i="20"/>
  <c r="CZ391" i="20"/>
  <c r="CY391" i="20"/>
  <c r="CX391" i="20"/>
  <c r="CW391" i="20"/>
  <c r="CV391" i="20"/>
  <c r="CU391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DB390" i="20"/>
  <c r="DA390" i="20"/>
  <c r="CZ390" i="20"/>
  <c r="CY390" i="20"/>
  <c r="CX390" i="20"/>
  <c r="CW390" i="20"/>
  <c r="CV390" i="20"/>
  <c r="CU390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DB389" i="20"/>
  <c r="DA389" i="20"/>
  <c r="CZ389" i="20"/>
  <c r="CY389" i="20"/>
  <c r="CX389" i="20"/>
  <c r="CW389" i="20"/>
  <c r="CV389" i="20"/>
  <c r="CU389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DB388" i="20"/>
  <c r="DA388" i="20"/>
  <c r="CZ388" i="20"/>
  <c r="CY388" i="20"/>
  <c r="CX388" i="20"/>
  <c r="CW388" i="20"/>
  <c r="CV388" i="20"/>
  <c r="CU388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DB387" i="20"/>
  <c r="DA387" i="20"/>
  <c r="CZ387" i="20"/>
  <c r="CY387" i="20"/>
  <c r="CX387" i="20"/>
  <c r="CW387" i="20"/>
  <c r="CV387" i="20"/>
  <c r="CU387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DB385" i="20"/>
  <c r="DA385" i="20"/>
  <c r="CZ385" i="20"/>
  <c r="CY385" i="20"/>
  <c r="CX385" i="20"/>
  <c r="CW385" i="20"/>
  <c r="CV385" i="20"/>
  <c r="CU385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DB384" i="20"/>
  <c r="DA384" i="20"/>
  <c r="CZ384" i="20"/>
  <c r="CY384" i="20"/>
  <c r="CX384" i="20"/>
  <c r="CW384" i="20"/>
  <c r="CV384" i="20"/>
  <c r="CU384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DB360" i="20"/>
  <c r="DA360" i="20"/>
  <c r="CZ360" i="20"/>
  <c r="CY360" i="20"/>
  <c r="CX360" i="20"/>
  <c r="CW360" i="20"/>
  <c r="CV360" i="20"/>
  <c r="CU360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DB359" i="20"/>
  <c r="DA359" i="20"/>
  <c r="CZ359" i="20"/>
  <c r="CY359" i="20"/>
  <c r="CX359" i="20"/>
  <c r="CW359" i="20"/>
  <c r="CV359" i="20"/>
  <c r="CU359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DB358" i="20"/>
  <c r="DA358" i="20"/>
  <c r="CZ358" i="20"/>
  <c r="CY358" i="20"/>
  <c r="CX358" i="20"/>
  <c r="CW358" i="20"/>
  <c r="CV358" i="20"/>
  <c r="CU358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DB357" i="20"/>
  <c r="DA357" i="20"/>
  <c r="CZ357" i="20"/>
  <c r="CY357" i="20"/>
  <c r="CX357" i="20"/>
  <c r="CW357" i="20"/>
  <c r="CV357" i="20"/>
  <c r="CU357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DB356" i="20"/>
  <c r="DA356" i="20"/>
  <c r="CZ356" i="20"/>
  <c r="CY356" i="20"/>
  <c r="CX356" i="20"/>
  <c r="CW356" i="20"/>
  <c r="CV356" i="20"/>
  <c r="CU356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DB354" i="20"/>
  <c r="DA354" i="20"/>
  <c r="CZ354" i="20"/>
  <c r="CY354" i="20"/>
  <c r="CX354" i="20"/>
  <c r="CW354" i="20"/>
  <c r="CV354" i="20"/>
  <c r="CU354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DB353" i="20"/>
  <c r="DA353" i="20"/>
  <c r="CZ353" i="20"/>
  <c r="CY353" i="20"/>
  <c r="CX353" i="20"/>
  <c r="CW353" i="20"/>
  <c r="CV353" i="20"/>
  <c r="CU353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DB351" i="20"/>
  <c r="DA351" i="20"/>
  <c r="CZ351" i="20"/>
  <c r="CY351" i="20"/>
  <c r="CX351" i="20"/>
  <c r="CW351" i="20"/>
  <c r="CV351" i="20"/>
  <c r="CU351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DB329" i="20"/>
  <c r="DA329" i="20"/>
  <c r="CZ329" i="20"/>
  <c r="CY329" i="20"/>
  <c r="CX329" i="20"/>
  <c r="CW329" i="20"/>
  <c r="CV329" i="20"/>
  <c r="CU329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DB328" i="20"/>
  <c r="DA328" i="20"/>
  <c r="CZ328" i="20"/>
  <c r="CY328" i="20"/>
  <c r="CX328" i="20"/>
  <c r="CW328" i="20"/>
  <c r="CV328" i="20"/>
  <c r="CU328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DB327" i="20"/>
  <c r="DA327" i="20"/>
  <c r="CZ327" i="20"/>
  <c r="CY327" i="20"/>
  <c r="CX327" i="20"/>
  <c r="CW327" i="20"/>
  <c r="CV327" i="20"/>
  <c r="CU327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DB326" i="20"/>
  <c r="DA326" i="20"/>
  <c r="CZ326" i="20"/>
  <c r="CY326" i="20"/>
  <c r="CX326" i="20"/>
  <c r="CW326" i="20"/>
  <c r="CV326" i="20"/>
  <c r="CU326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DB325" i="20"/>
  <c r="DA325" i="20"/>
  <c r="CZ325" i="20"/>
  <c r="CY325" i="20"/>
  <c r="CX325" i="20"/>
  <c r="CW325" i="20"/>
  <c r="CV325" i="20"/>
  <c r="CU325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DB323" i="20"/>
  <c r="DA323" i="20"/>
  <c r="CZ323" i="20"/>
  <c r="CY323" i="20"/>
  <c r="CX323" i="20"/>
  <c r="CW323" i="20"/>
  <c r="CV323" i="20"/>
  <c r="CU323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DB322" i="20"/>
  <c r="DA322" i="20"/>
  <c r="CZ322" i="20"/>
  <c r="CY322" i="20"/>
  <c r="CX322" i="20"/>
  <c r="CW322" i="20"/>
  <c r="CV322" i="20"/>
  <c r="CU322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B500" i="20"/>
  <c r="BX502" i="20"/>
  <c r="B499" i="20"/>
  <c r="BX501" i="20"/>
  <c r="B469" i="20"/>
  <c r="BX471" i="20"/>
  <c r="B468" i="20"/>
  <c r="BX470" i="20"/>
  <c r="B438" i="20"/>
  <c r="BX440" i="20"/>
  <c r="B437" i="20"/>
  <c r="BX439" i="20"/>
  <c r="B407" i="20"/>
  <c r="BX409" i="20"/>
  <c r="B406" i="20"/>
  <c r="BX408" i="20"/>
  <c r="B376" i="20"/>
  <c r="BX378" i="20"/>
  <c r="B375" i="20"/>
  <c r="BX377" i="20"/>
  <c r="B345" i="20"/>
  <c r="BX347" i="20"/>
  <c r="B344" i="20"/>
  <c r="BX346" i="20"/>
  <c r="B283" i="20"/>
  <c r="BX285" i="20"/>
  <c r="B282" i="20"/>
  <c r="BX284" i="20"/>
  <c r="I257" i="20"/>
  <c r="I282" i="20"/>
  <c r="H257" i="20"/>
  <c r="H282" i="20"/>
  <c r="G257" i="20"/>
  <c r="G282" i="20"/>
  <c r="F257" i="20"/>
  <c r="F282" i="20"/>
  <c r="E257" i="20"/>
  <c r="E282" i="20"/>
  <c r="B250" i="20"/>
  <c r="BX252" i="20"/>
  <c r="B249" i="20"/>
  <c r="BX251" i="20"/>
  <c r="B219" i="20"/>
  <c r="BX221" i="20"/>
  <c r="B218" i="20"/>
  <c r="BX220" i="20"/>
  <c r="B188" i="20"/>
  <c r="BX190" i="20"/>
  <c r="B187" i="20"/>
  <c r="BX189" i="20"/>
  <c r="B157" i="20"/>
  <c r="BX159" i="20"/>
  <c r="B156" i="20"/>
  <c r="BX158" i="20"/>
  <c r="CG131" i="20"/>
  <c r="CH131" i="20"/>
  <c r="CI131" i="20"/>
  <c r="CJ131" i="20"/>
  <c r="CK131" i="20"/>
  <c r="CL131" i="20"/>
  <c r="CM131" i="20"/>
  <c r="CN131" i="20"/>
  <c r="CO131" i="20"/>
  <c r="CP131" i="20"/>
  <c r="CQ131" i="20"/>
  <c r="CR131" i="20"/>
  <c r="CS131" i="20"/>
  <c r="CT131" i="20"/>
  <c r="CU131" i="20"/>
  <c r="CV131" i="20"/>
  <c r="CW131" i="20"/>
  <c r="CX131" i="20"/>
  <c r="CY131" i="20"/>
  <c r="CZ131" i="20"/>
  <c r="DA131" i="20"/>
  <c r="DB131" i="20"/>
  <c r="CG133" i="20"/>
  <c r="CH133" i="20"/>
  <c r="CI133" i="20"/>
  <c r="CJ133" i="20"/>
  <c r="CK133" i="20"/>
  <c r="CL133" i="20"/>
  <c r="CM133" i="20"/>
  <c r="CN133" i="20"/>
  <c r="CO133" i="20"/>
  <c r="CP133" i="20"/>
  <c r="CQ133" i="20"/>
  <c r="CR133" i="20"/>
  <c r="CS133" i="20"/>
  <c r="CT133" i="20"/>
  <c r="CU133" i="20"/>
  <c r="CV133" i="20"/>
  <c r="CW133" i="20"/>
  <c r="CX133" i="20"/>
  <c r="CY133" i="20"/>
  <c r="CZ133" i="20"/>
  <c r="DA133" i="20"/>
  <c r="DB133" i="20"/>
  <c r="CG134" i="20"/>
  <c r="CH134" i="20"/>
  <c r="CI134" i="20"/>
  <c r="CJ134" i="20"/>
  <c r="CK134" i="20"/>
  <c r="CL134" i="20"/>
  <c r="CM134" i="20"/>
  <c r="CN134" i="20"/>
  <c r="CO134" i="20"/>
  <c r="CP134" i="20"/>
  <c r="CQ134" i="20"/>
  <c r="CR134" i="20"/>
  <c r="CS134" i="20"/>
  <c r="CT134" i="20"/>
  <c r="CU134" i="20"/>
  <c r="CV134" i="20"/>
  <c r="CW134" i="20"/>
  <c r="CX134" i="20"/>
  <c r="CY134" i="20"/>
  <c r="CZ134" i="20"/>
  <c r="DA134" i="20"/>
  <c r="DB134" i="20"/>
  <c r="CG136" i="20"/>
  <c r="CH136" i="20"/>
  <c r="CI136" i="20"/>
  <c r="CJ136" i="20"/>
  <c r="CK136" i="20"/>
  <c r="CL136" i="20"/>
  <c r="CM136" i="20"/>
  <c r="CN136" i="20"/>
  <c r="CO136" i="20"/>
  <c r="CP136" i="20"/>
  <c r="CQ136" i="20"/>
  <c r="CR136" i="20"/>
  <c r="CS136" i="20"/>
  <c r="CT136" i="20"/>
  <c r="CU136" i="20"/>
  <c r="CV136" i="20"/>
  <c r="CW136" i="20"/>
  <c r="CX136" i="20"/>
  <c r="CY136" i="20"/>
  <c r="CZ136" i="20"/>
  <c r="DA136" i="20"/>
  <c r="DB136" i="20"/>
  <c r="CG137" i="20"/>
  <c r="CH137" i="20"/>
  <c r="CI137" i="20"/>
  <c r="CJ137" i="20"/>
  <c r="CK137" i="20"/>
  <c r="CL137" i="20"/>
  <c r="CM137" i="20"/>
  <c r="CN137" i="20"/>
  <c r="CO137" i="20"/>
  <c r="CP137" i="20"/>
  <c r="CQ137" i="20"/>
  <c r="CR137" i="20"/>
  <c r="CS137" i="20"/>
  <c r="CT137" i="20"/>
  <c r="CU137" i="20"/>
  <c r="CV137" i="20"/>
  <c r="CW137" i="20"/>
  <c r="CX137" i="20"/>
  <c r="CY137" i="20"/>
  <c r="CZ137" i="20"/>
  <c r="DA137" i="20"/>
  <c r="DB137" i="20"/>
  <c r="CG138" i="20"/>
  <c r="CH138" i="20"/>
  <c r="CI138" i="20"/>
  <c r="CJ138" i="20"/>
  <c r="CK138" i="20"/>
  <c r="CL138" i="20"/>
  <c r="CM138" i="20"/>
  <c r="CN138" i="20"/>
  <c r="CO138" i="20"/>
  <c r="CP138" i="20"/>
  <c r="CQ138" i="20"/>
  <c r="CR138" i="20"/>
  <c r="CS138" i="20"/>
  <c r="CT138" i="20"/>
  <c r="CU138" i="20"/>
  <c r="CV138" i="20"/>
  <c r="CW138" i="20"/>
  <c r="CX138" i="20"/>
  <c r="CY138" i="20"/>
  <c r="CZ138" i="20"/>
  <c r="DA138" i="20"/>
  <c r="DB138" i="20"/>
  <c r="CG139" i="20"/>
  <c r="CH139" i="20"/>
  <c r="CI139" i="20"/>
  <c r="CJ139" i="20"/>
  <c r="CK139" i="20"/>
  <c r="CL139" i="20"/>
  <c r="CM139" i="20"/>
  <c r="CN139" i="20"/>
  <c r="CO139" i="20"/>
  <c r="CP139" i="20"/>
  <c r="CQ139" i="20"/>
  <c r="CR139" i="20"/>
  <c r="CS139" i="20"/>
  <c r="CT139" i="20"/>
  <c r="CU139" i="20"/>
  <c r="CV139" i="20"/>
  <c r="CW139" i="20"/>
  <c r="CX139" i="20"/>
  <c r="CY139" i="20"/>
  <c r="CZ139" i="20"/>
  <c r="DA139" i="20"/>
  <c r="DB139" i="20"/>
  <c r="CG140" i="20"/>
  <c r="CH140" i="20"/>
  <c r="CI140" i="20"/>
  <c r="CJ140" i="20"/>
  <c r="CK140" i="20"/>
  <c r="CL140" i="20"/>
  <c r="CM140" i="20"/>
  <c r="CN140" i="20"/>
  <c r="CO140" i="20"/>
  <c r="CP140" i="20"/>
  <c r="CQ140" i="20"/>
  <c r="CR140" i="20"/>
  <c r="CS140" i="20"/>
  <c r="CT140" i="20"/>
  <c r="CU140" i="20"/>
  <c r="CV140" i="20"/>
  <c r="CW140" i="20"/>
  <c r="CX140" i="20"/>
  <c r="CY140" i="20"/>
  <c r="CZ140" i="20"/>
  <c r="DA140" i="20"/>
  <c r="DB140" i="20"/>
  <c r="B126" i="20"/>
  <c r="BX128" i="20"/>
  <c r="B125" i="20"/>
  <c r="BX127" i="20"/>
  <c r="B95" i="20"/>
  <c r="BX97" i="20"/>
  <c r="B94" i="20"/>
  <c r="BX96" i="20"/>
  <c r="B64" i="20"/>
  <c r="BX66" i="20"/>
  <c r="B63" i="20"/>
  <c r="BX65" i="20"/>
  <c r="DB473" i="20"/>
  <c r="DA473" i="20"/>
  <c r="CZ473" i="20"/>
  <c r="CY473" i="20"/>
  <c r="CX473" i="20"/>
  <c r="CW473" i="20"/>
  <c r="CV473" i="20"/>
  <c r="CU473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DB441" i="20"/>
  <c r="DB413" i="20"/>
  <c r="DA441" i="20"/>
  <c r="DA413" i="20"/>
  <c r="CZ441" i="20"/>
  <c r="CZ413" i="20"/>
  <c r="CY441" i="20"/>
  <c r="CY413" i="20"/>
  <c r="CX441" i="20"/>
  <c r="CX413" i="20"/>
  <c r="CW441" i="20"/>
  <c r="CW413" i="20"/>
  <c r="CV441" i="20"/>
  <c r="CV413" i="20"/>
  <c r="CU441" i="20"/>
  <c r="CU413" i="20"/>
  <c r="CT441" i="20"/>
  <c r="CT413" i="20"/>
  <c r="CS441" i="20"/>
  <c r="CS413" i="20"/>
  <c r="CR441" i="20"/>
  <c r="CR413" i="20"/>
  <c r="CQ441" i="20"/>
  <c r="CQ413" i="20"/>
  <c r="CP441" i="20"/>
  <c r="CP413" i="20"/>
  <c r="CO441" i="20"/>
  <c r="CO413" i="20"/>
  <c r="CN441" i="20"/>
  <c r="CN413" i="20"/>
  <c r="CM441" i="20"/>
  <c r="CM413" i="20"/>
  <c r="CL441" i="20"/>
  <c r="CL413" i="20"/>
  <c r="CK441" i="20"/>
  <c r="CK413" i="20"/>
  <c r="CJ441" i="20"/>
  <c r="CJ413" i="20"/>
  <c r="CI441" i="20"/>
  <c r="CI413" i="20"/>
  <c r="CH441" i="20"/>
  <c r="CH413" i="20"/>
  <c r="CG441" i="20"/>
  <c r="CG413" i="20"/>
  <c r="DB411" i="20"/>
  <c r="DA411" i="20"/>
  <c r="CZ411" i="20"/>
  <c r="CY411" i="20"/>
  <c r="CX411" i="20"/>
  <c r="CW411" i="20"/>
  <c r="CV411" i="20"/>
  <c r="CU411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DB410" i="20"/>
  <c r="DB382" i="20"/>
  <c r="DA410" i="20"/>
  <c r="DA382" i="20"/>
  <c r="CZ410" i="20"/>
  <c r="CZ382" i="20"/>
  <c r="CY410" i="20"/>
  <c r="CY382" i="20"/>
  <c r="CX410" i="20"/>
  <c r="CX382" i="20"/>
  <c r="CW410" i="20"/>
  <c r="CW382" i="20"/>
  <c r="CV410" i="20"/>
  <c r="CV382" i="20"/>
  <c r="CU410" i="20"/>
  <c r="CU382" i="20"/>
  <c r="CT410" i="20"/>
  <c r="CT382" i="20"/>
  <c r="CS410" i="20"/>
  <c r="CS382" i="20"/>
  <c r="CR410" i="20"/>
  <c r="CR382" i="20"/>
  <c r="CQ410" i="20"/>
  <c r="CQ382" i="20"/>
  <c r="CP410" i="20"/>
  <c r="CP382" i="20"/>
  <c r="CO410" i="20"/>
  <c r="CO382" i="20"/>
  <c r="CN410" i="20"/>
  <c r="CN382" i="20"/>
  <c r="CM410" i="20"/>
  <c r="CM382" i="20"/>
  <c r="CL410" i="20"/>
  <c r="CL382" i="20"/>
  <c r="CK410" i="20"/>
  <c r="CK382" i="20"/>
  <c r="CJ410" i="20"/>
  <c r="CJ382" i="20"/>
  <c r="CI410" i="20"/>
  <c r="CI382" i="20"/>
  <c r="CH410" i="20"/>
  <c r="CH382" i="20"/>
  <c r="CG410" i="20"/>
  <c r="CG382" i="20"/>
  <c r="DB380" i="20"/>
  <c r="DA380" i="20"/>
  <c r="CZ380" i="20"/>
  <c r="CY380" i="20"/>
  <c r="CX380" i="20"/>
  <c r="CW380" i="20"/>
  <c r="CV380" i="20"/>
  <c r="CU380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DB348" i="20"/>
  <c r="DB320" i="20"/>
  <c r="DA348" i="20"/>
  <c r="DA320" i="20"/>
  <c r="CZ348" i="20"/>
  <c r="CZ320" i="20"/>
  <c r="CY348" i="20"/>
  <c r="CY320" i="20"/>
  <c r="CX348" i="20"/>
  <c r="CX320" i="20"/>
  <c r="CW348" i="20"/>
  <c r="CW320" i="20"/>
  <c r="CV348" i="20"/>
  <c r="CV320" i="20"/>
  <c r="CU348" i="20"/>
  <c r="CU320" i="20"/>
  <c r="CT348" i="20"/>
  <c r="CT320" i="20"/>
  <c r="CS348" i="20"/>
  <c r="CS320" i="20"/>
  <c r="CR348" i="20"/>
  <c r="CR320" i="20"/>
  <c r="CQ348" i="20"/>
  <c r="CQ320" i="20"/>
  <c r="CP348" i="20"/>
  <c r="CP320" i="20"/>
  <c r="CO348" i="20"/>
  <c r="CO320" i="20"/>
  <c r="CN348" i="20"/>
  <c r="CN320" i="20"/>
  <c r="CM348" i="20"/>
  <c r="CM320" i="20"/>
  <c r="CL348" i="20"/>
  <c r="CL320" i="20"/>
  <c r="CK348" i="20"/>
  <c r="CK320" i="20"/>
  <c r="CJ348" i="20"/>
  <c r="CJ320" i="20"/>
  <c r="CI348" i="20"/>
  <c r="CI320" i="20"/>
  <c r="CH348" i="20"/>
  <c r="CH320" i="20"/>
  <c r="CG348" i="20"/>
  <c r="CG320" i="20"/>
  <c r="DB318" i="20"/>
  <c r="DA318" i="20"/>
  <c r="CZ318" i="20"/>
  <c r="CY318" i="20"/>
  <c r="CX318" i="20"/>
  <c r="CW318" i="20"/>
  <c r="CV318" i="20"/>
  <c r="CU318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DB267" i="20"/>
  <c r="DA267" i="20"/>
  <c r="CZ267" i="20"/>
  <c r="CY267" i="20"/>
  <c r="CX267" i="20"/>
  <c r="CW267" i="20"/>
  <c r="CV267" i="20"/>
  <c r="CU267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DB266" i="20"/>
  <c r="DA266" i="20"/>
  <c r="CZ266" i="20"/>
  <c r="CY266" i="20"/>
  <c r="CX266" i="20"/>
  <c r="CW266" i="20"/>
  <c r="CV266" i="20"/>
  <c r="CU266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DB265" i="20"/>
  <c r="DA265" i="20"/>
  <c r="CZ265" i="20"/>
  <c r="CY265" i="20"/>
  <c r="CX265" i="20"/>
  <c r="CW265" i="20"/>
  <c r="CV265" i="20"/>
  <c r="CU265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DB264" i="20"/>
  <c r="DA264" i="20"/>
  <c r="CZ264" i="20"/>
  <c r="CY264" i="20"/>
  <c r="CX264" i="20"/>
  <c r="CW264" i="20"/>
  <c r="CV264" i="20"/>
  <c r="CU264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DB263" i="20"/>
  <c r="DA263" i="20"/>
  <c r="CZ263" i="20"/>
  <c r="CY263" i="20"/>
  <c r="CX263" i="20"/>
  <c r="CW263" i="20"/>
  <c r="CV263" i="20"/>
  <c r="CU263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DB261" i="20"/>
  <c r="DA261" i="20"/>
  <c r="CZ261" i="20"/>
  <c r="CY261" i="20"/>
  <c r="CX261" i="20"/>
  <c r="CW261" i="20"/>
  <c r="CV261" i="20"/>
  <c r="CU261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DB260" i="20"/>
  <c r="DA260" i="20"/>
  <c r="CZ260" i="20"/>
  <c r="CY260" i="20"/>
  <c r="CX260" i="20"/>
  <c r="CW260" i="20"/>
  <c r="CV260" i="20"/>
  <c r="CU260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DB233" i="20"/>
  <c r="DA233" i="20"/>
  <c r="CZ233" i="20"/>
  <c r="CY233" i="20"/>
  <c r="CX233" i="20"/>
  <c r="CW233" i="20"/>
  <c r="CV233" i="20"/>
  <c r="CU233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DB232" i="20"/>
  <c r="DA232" i="20"/>
  <c r="CZ232" i="20"/>
  <c r="CY232" i="20"/>
  <c r="CX232" i="20"/>
  <c r="CW232" i="20"/>
  <c r="CV232" i="20"/>
  <c r="CU232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DB231" i="20"/>
  <c r="DA231" i="20"/>
  <c r="CZ231" i="20"/>
  <c r="CY231" i="20"/>
  <c r="CX231" i="20"/>
  <c r="CW231" i="20"/>
  <c r="CV231" i="20"/>
  <c r="CU231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DB230" i="20"/>
  <c r="DA230" i="20"/>
  <c r="CZ230" i="20"/>
  <c r="CY230" i="20"/>
  <c r="CX230" i="20"/>
  <c r="CW230" i="20"/>
  <c r="CV230" i="20"/>
  <c r="CU230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DB229" i="20"/>
  <c r="DA229" i="20"/>
  <c r="CZ229" i="20"/>
  <c r="CY229" i="20"/>
  <c r="CX229" i="20"/>
  <c r="CW229" i="20"/>
  <c r="CV229" i="20"/>
  <c r="CU229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DB227" i="20"/>
  <c r="DA227" i="20"/>
  <c r="CZ227" i="20"/>
  <c r="CY227" i="20"/>
  <c r="CX227" i="20"/>
  <c r="CW227" i="20"/>
  <c r="CV227" i="20"/>
  <c r="CU227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DB226" i="20"/>
  <c r="DA226" i="20"/>
  <c r="CZ226" i="20"/>
  <c r="CY226" i="20"/>
  <c r="CX226" i="20"/>
  <c r="CW226" i="20"/>
  <c r="CV226" i="20"/>
  <c r="CU226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DB224" i="20"/>
  <c r="DA224" i="20"/>
  <c r="CZ224" i="20"/>
  <c r="CY224" i="20"/>
  <c r="CX224" i="20"/>
  <c r="CW224" i="20"/>
  <c r="CV224" i="20"/>
  <c r="CU224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DB202" i="20"/>
  <c r="DA202" i="20"/>
  <c r="CZ202" i="20"/>
  <c r="CY202" i="20"/>
  <c r="CX202" i="20"/>
  <c r="CW202" i="20"/>
  <c r="CV202" i="20"/>
  <c r="CU202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DB201" i="20"/>
  <c r="DA201" i="20"/>
  <c r="CZ201" i="20"/>
  <c r="CY201" i="20"/>
  <c r="CX201" i="20"/>
  <c r="CW201" i="20"/>
  <c r="CV201" i="20"/>
  <c r="CU201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DB200" i="20"/>
  <c r="DA200" i="20"/>
  <c r="CZ200" i="20"/>
  <c r="CY200" i="20"/>
  <c r="CX200" i="20"/>
  <c r="CW200" i="20"/>
  <c r="CV200" i="20"/>
  <c r="CU200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DB199" i="20"/>
  <c r="DA199" i="20"/>
  <c r="CZ199" i="20"/>
  <c r="CY199" i="20"/>
  <c r="CX199" i="20"/>
  <c r="CW199" i="20"/>
  <c r="CV199" i="20"/>
  <c r="CU199" i="20"/>
  <c r="CT199" i="20"/>
  <c r="CS199" i="20"/>
  <c r="CR199" i="20"/>
  <c r="CQ199" i="20"/>
  <c r="CP199" i="20"/>
  <c r="CO199" i="20"/>
  <c r="CN199" i="20"/>
  <c r="CM199" i="20"/>
  <c r="CL199" i="20"/>
  <c r="CK199" i="20"/>
  <c r="CJ199" i="20"/>
  <c r="CI199" i="20"/>
  <c r="CH199" i="20"/>
  <c r="CG199" i="20"/>
  <c r="DB198" i="20"/>
  <c r="DA198" i="20"/>
  <c r="CZ198" i="20"/>
  <c r="CY198" i="20"/>
  <c r="CX198" i="20"/>
  <c r="CW198" i="20"/>
  <c r="CV198" i="20"/>
  <c r="CU198" i="20"/>
  <c r="CT198" i="20"/>
  <c r="CS198" i="20"/>
  <c r="CR198" i="20"/>
  <c r="CQ198" i="20"/>
  <c r="CP198" i="20"/>
  <c r="CO198" i="20"/>
  <c r="CN198" i="20"/>
  <c r="CM198" i="20"/>
  <c r="CL198" i="20"/>
  <c r="CK198" i="20"/>
  <c r="CJ198" i="20"/>
  <c r="CI198" i="20"/>
  <c r="CH198" i="20"/>
  <c r="CG198" i="20"/>
  <c r="DB196" i="20"/>
  <c r="DA196" i="20"/>
  <c r="CZ196" i="20"/>
  <c r="CY196" i="20"/>
  <c r="CX196" i="20"/>
  <c r="CW196" i="20"/>
  <c r="CV196" i="20"/>
  <c r="CU196" i="20"/>
  <c r="CT196" i="20"/>
  <c r="CS196" i="20"/>
  <c r="CR196" i="20"/>
  <c r="CQ196" i="20"/>
  <c r="CP196" i="20"/>
  <c r="CO196" i="20"/>
  <c r="CN196" i="20"/>
  <c r="CM196" i="20"/>
  <c r="CL196" i="20"/>
  <c r="CK196" i="20"/>
  <c r="CJ196" i="20"/>
  <c r="CI196" i="20"/>
  <c r="CH196" i="20"/>
  <c r="CG196" i="20"/>
  <c r="DB195" i="20"/>
  <c r="DA195" i="20"/>
  <c r="CZ195" i="20"/>
  <c r="CY195" i="20"/>
  <c r="CX195" i="20"/>
  <c r="CW195" i="20"/>
  <c r="CV195" i="20"/>
  <c r="CU195" i="20"/>
  <c r="CT195" i="20"/>
  <c r="CS195" i="20"/>
  <c r="CR195" i="20"/>
  <c r="CQ195" i="20"/>
  <c r="CP195" i="20"/>
  <c r="CO195" i="20"/>
  <c r="CN195" i="20"/>
  <c r="CM195" i="20"/>
  <c r="CL195" i="20"/>
  <c r="CK195" i="20"/>
  <c r="CJ195" i="20"/>
  <c r="CI195" i="20"/>
  <c r="CH195" i="20"/>
  <c r="CG195" i="20"/>
  <c r="DB193" i="20"/>
  <c r="DA193" i="20"/>
  <c r="CZ193" i="20"/>
  <c r="CY193" i="20"/>
  <c r="CX193" i="20"/>
  <c r="CW193" i="20"/>
  <c r="CV193" i="20"/>
  <c r="CU193" i="20"/>
  <c r="CT193" i="20"/>
  <c r="CS193" i="20"/>
  <c r="CR193" i="20"/>
  <c r="CQ193" i="20"/>
  <c r="CP193" i="20"/>
  <c r="CO193" i="20"/>
  <c r="CN193" i="20"/>
  <c r="CM193" i="20"/>
  <c r="CL193" i="20"/>
  <c r="CK193" i="20"/>
  <c r="CJ193" i="20"/>
  <c r="CI193" i="20"/>
  <c r="CH193" i="20"/>
  <c r="CG193" i="20"/>
  <c r="DB171" i="20"/>
  <c r="DA171" i="20"/>
  <c r="CZ171" i="20"/>
  <c r="CY171" i="20"/>
  <c r="CX171" i="20"/>
  <c r="CW171" i="20"/>
  <c r="CV171" i="20"/>
  <c r="CU171" i="20"/>
  <c r="CT171" i="20"/>
  <c r="CS171" i="20"/>
  <c r="CR171" i="20"/>
  <c r="CQ171" i="20"/>
  <c r="CP171" i="20"/>
  <c r="CO171" i="20"/>
  <c r="CN171" i="20"/>
  <c r="CM171" i="20"/>
  <c r="CL171" i="20"/>
  <c r="CK171" i="20"/>
  <c r="CJ171" i="20"/>
  <c r="CI171" i="20"/>
  <c r="CH171" i="20"/>
  <c r="CG171" i="20"/>
  <c r="DB170" i="20"/>
  <c r="DA170" i="20"/>
  <c r="CZ170" i="20"/>
  <c r="CY170" i="20"/>
  <c r="CX170" i="20"/>
  <c r="CW170" i="20"/>
  <c r="CV170" i="20"/>
  <c r="CU170" i="20"/>
  <c r="CT170" i="20"/>
  <c r="CS170" i="20"/>
  <c r="CR170" i="20"/>
  <c r="CQ170" i="20"/>
  <c r="CP170" i="20"/>
  <c r="CO170" i="20"/>
  <c r="CN170" i="20"/>
  <c r="CM170" i="20"/>
  <c r="CL170" i="20"/>
  <c r="CK170" i="20"/>
  <c r="CJ170" i="20"/>
  <c r="CI170" i="20"/>
  <c r="CH170" i="20"/>
  <c r="CG170" i="20"/>
  <c r="DB169" i="20"/>
  <c r="DA169" i="20"/>
  <c r="CZ169" i="20"/>
  <c r="CY169" i="20"/>
  <c r="CX169" i="20"/>
  <c r="CW169" i="20"/>
  <c r="CV169" i="20"/>
  <c r="CU169" i="20"/>
  <c r="CT169" i="20"/>
  <c r="CS169" i="20"/>
  <c r="CR169" i="20"/>
  <c r="CQ169" i="20"/>
  <c r="CP169" i="20"/>
  <c r="CO169" i="20"/>
  <c r="CN169" i="20"/>
  <c r="CM169" i="20"/>
  <c r="CL169" i="20"/>
  <c r="CK169" i="20"/>
  <c r="CJ169" i="20"/>
  <c r="CI169" i="20"/>
  <c r="CH169" i="20"/>
  <c r="CG169" i="20"/>
  <c r="DB168" i="20"/>
  <c r="DA168" i="20"/>
  <c r="CZ168" i="20"/>
  <c r="CY168" i="20"/>
  <c r="CX168" i="20"/>
  <c r="CW168" i="20"/>
  <c r="CV168" i="20"/>
  <c r="CU168" i="20"/>
  <c r="CT168" i="20"/>
  <c r="CS168" i="20"/>
  <c r="CR168" i="20"/>
  <c r="CQ168" i="20"/>
  <c r="CP168" i="20"/>
  <c r="CO168" i="20"/>
  <c r="CN168" i="20"/>
  <c r="CM168" i="20"/>
  <c r="CL168" i="20"/>
  <c r="CK168" i="20"/>
  <c r="CJ168" i="20"/>
  <c r="CI168" i="20"/>
  <c r="CH168" i="20"/>
  <c r="CG168" i="20"/>
  <c r="DB167" i="20"/>
  <c r="DA167" i="20"/>
  <c r="CZ167" i="20"/>
  <c r="CY167" i="20"/>
  <c r="CX167" i="20"/>
  <c r="CW167" i="20"/>
  <c r="CV167" i="20"/>
  <c r="CU167" i="20"/>
  <c r="CT167" i="20"/>
  <c r="CS167" i="20"/>
  <c r="CR167" i="20"/>
  <c r="CQ167" i="20"/>
  <c r="CP167" i="20"/>
  <c r="CO167" i="20"/>
  <c r="CN167" i="20"/>
  <c r="CM167" i="20"/>
  <c r="CL167" i="20"/>
  <c r="CK167" i="20"/>
  <c r="CJ167" i="20"/>
  <c r="CI167" i="20"/>
  <c r="CH167" i="20"/>
  <c r="CG167" i="20"/>
  <c r="DB165" i="20"/>
  <c r="DA165" i="20"/>
  <c r="CZ165" i="20"/>
  <c r="CY165" i="20"/>
  <c r="CX165" i="20"/>
  <c r="CW165" i="20"/>
  <c r="CV165" i="20"/>
  <c r="CU165" i="20"/>
  <c r="CT165" i="20"/>
  <c r="CS165" i="20"/>
  <c r="CR165" i="20"/>
  <c r="CQ165" i="20"/>
  <c r="CP165" i="20"/>
  <c r="CO165" i="20"/>
  <c r="CN165" i="20"/>
  <c r="CM165" i="20"/>
  <c r="CL165" i="20"/>
  <c r="CK165" i="20"/>
  <c r="CJ165" i="20"/>
  <c r="CI165" i="20"/>
  <c r="CH165" i="20"/>
  <c r="CG165" i="20"/>
  <c r="DB164" i="20"/>
  <c r="DA164" i="20"/>
  <c r="CZ164" i="20"/>
  <c r="CY164" i="20"/>
  <c r="CX164" i="20"/>
  <c r="CW164" i="20"/>
  <c r="CV164" i="20"/>
  <c r="CU164" i="20"/>
  <c r="CT164" i="20"/>
  <c r="CS164" i="20"/>
  <c r="CR164" i="20"/>
  <c r="CQ164" i="20"/>
  <c r="CP164" i="20"/>
  <c r="CO164" i="20"/>
  <c r="CN164" i="20"/>
  <c r="CM164" i="20"/>
  <c r="CL164" i="20"/>
  <c r="CK164" i="20"/>
  <c r="CJ164" i="20"/>
  <c r="CI164" i="20"/>
  <c r="CH164" i="20"/>
  <c r="CG164" i="20"/>
  <c r="DB162" i="20"/>
  <c r="DA162" i="20"/>
  <c r="CZ162" i="20"/>
  <c r="CY162" i="20"/>
  <c r="CX162" i="20"/>
  <c r="CW162" i="20"/>
  <c r="CV162" i="20"/>
  <c r="CU162" i="20"/>
  <c r="CT162" i="20"/>
  <c r="CS162" i="20"/>
  <c r="CR162" i="20"/>
  <c r="CQ162" i="20"/>
  <c r="CP162" i="20"/>
  <c r="CO162" i="20"/>
  <c r="CN162" i="20"/>
  <c r="CM162" i="20"/>
  <c r="CL162" i="20"/>
  <c r="CK162" i="20"/>
  <c r="CJ162" i="20"/>
  <c r="CI162" i="20"/>
  <c r="CH162" i="20"/>
  <c r="CG162" i="20"/>
  <c r="DB109" i="20"/>
  <c r="DA109" i="20"/>
  <c r="CZ109" i="20"/>
  <c r="CY109" i="20"/>
  <c r="CX109" i="20"/>
  <c r="CW109" i="20"/>
  <c r="CV109" i="20"/>
  <c r="CU109" i="20"/>
  <c r="CT109" i="20"/>
  <c r="CS109" i="20"/>
  <c r="CR109" i="20"/>
  <c r="CQ109" i="20"/>
  <c r="CP109" i="20"/>
  <c r="CO109" i="20"/>
  <c r="CN109" i="20"/>
  <c r="CM109" i="20"/>
  <c r="CL109" i="20"/>
  <c r="CK109" i="20"/>
  <c r="CJ109" i="20"/>
  <c r="CI109" i="20"/>
  <c r="CH109" i="20"/>
  <c r="CG109" i="20"/>
  <c r="DB108" i="20"/>
  <c r="DA108" i="20"/>
  <c r="CZ108" i="20"/>
  <c r="CY108" i="20"/>
  <c r="CX108" i="20"/>
  <c r="CW108" i="20"/>
  <c r="CV108" i="20"/>
  <c r="CU108" i="20"/>
  <c r="CT108" i="20"/>
  <c r="CS108" i="20"/>
  <c r="CR108" i="20"/>
  <c r="CQ108" i="20"/>
  <c r="CP108" i="20"/>
  <c r="CO108" i="20"/>
  <c r="CN108" i="20"/>
  <c r="CM108" i="20"/>
  <c r="CL108" i="20"/>
  <c r="CK108" i="20"/>
  <c r="CJ108" i="20"/>
  <c r="CI108" i="20"/>
  <c r="CH108" i="20"/>
  <c r="CG108" i="20"/>
  <c r="DB107" i="20"/>
  <c r="DA107" i="20"/>
  <c r="CZ107" i="20"/>
  <c r="CY107" i="20"/>
  <c r="CX107" i="20"/>
  <c r="CW107" i="20"/>
  <c r="CV107" i="20"/>
  <c r="CU107" i="20"/>
  <c r="CT107" i="20"/>
  <c r="CS107" i="20"/>
  <c r="CR107" i="20"/>
  <c r="CQ107" i="20"/>
  <c r="CP107" i="20"/>
  <c r="CO107" i="20"/>
  <c r="CN107" i="20"/>
  <c r="CM107" i="20"/>
  <c r="CL107" i="20"/>
  <c r="CK107" i="20"/>
  <c r="CJ107" i="20"/>
  <c r="CI107" i="20"/>
  <c r="CH107" i="20"/>
  <c r="CG107" i="20"/>
  <c r="DB106" i="20"/>
  <c r="DA106" i="20"/>
  <c r="CZ106" i="20"/>
  <c r="CY106" i="20"/>
  <c r="CX106" i="20"/>
  <c r="CW106" i="20"/>
  <c r="CV106" i="20"/>
  <c r="CU106" i="20"/>
  <c r="CT106" i="20"/>
  <c r="CS106" i="20"/>
  <c r="CR106" i="20"/>
  <c r="CQ106" i="20"/>
  <c r="CP106" i="20"/>
  <c r="CO106" i="20"/>
  <c r="CN106" i="20"/>
  <c r="CM106" i="20"/>
  <c r="CL106" i="20"/>
  <c r="CK106" i="20"/>
  <c r="CJ106" i="20"/>
  <c r="CI106" i="20"/>
  <c r="CH106" i="20"/>
  <c r="CG106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DB103" i="20"/>
  <c r="DA103" i="20"/>
  <c r="CZ103" i="20"/>
  <c r="CY103" i="20"/>
  <c r="CX103" i="20"/>
  <c r="CW103" i="20"/>
  <c r="CV103" i="20"/>
  <c r="CU103" i="20"/>
  <c r="CT103" i="20"/>
  <c r="CS103" i="20"/>
  <c r="CR103" i="20"/>
  <c r="CQ103" i="20"/>
  <c r="CP103" i="20"/>
  <c r="CO103" i="20"/>
  <c r="CN103" i="20"/>
  <c r="CM103" i="20"/>
  <c r="CL103" i="20"/>
  <c r="CK103" i="20"/>
  <c r="CJ103" i="20"/>
  <c r="CI103" i="20"/>
  <c r="CH103" i="20"/>
  <c r="CG103" i="20"/>
  <c r="DB102" i="20"/>
  <c r="DA102" i="20"/>
  <c r="CZ102" i="20"/>
  <c r="CY102" i="20"/>
  <c r="CX102" i="20"/>
  <c r="CW102" i="20"/>
  <c r="CV102" i="20"/>
  <c r="CU102" i="20"/>
  <c r="CT102" i="20"/>
  <c r="CS102" i="20"/>
  <c r="CR102" i="20"/>
  <c r="CQ102" i="20"/>
  <c r="CP102" i="20"/>
  <c r="CO102" i="20"/>
  <c r="CN102" i="20"/>
  <c r="CM102" i="20"/>
  <c r="CL102" i="20"/>
  <c r="CK102" i="20"/>
  <c r="CJ102" i="20"/>
  <c r="CI102" i="20"/>
  <c r="CH102" i="20"/>
  <c r="CG102" i="20"/>
  <c r="DB100" i="20"/>
  <c r="DA100" i="20"/>
  <c r="CZ100" i="20"/>
  <c r="CY100" i="20"/>
  <c r="CX100" i="20"/>
  <c r="CW100" i="20"/>
  <c r="CV100" i="20"/>
  <c r="CU100" i="20"/>
  <c r="CT100" i="20"/>
  <c r="CS100" i="20"/>
  <c r="CR100" i="20"/>
  <c r="CQ100" i="20"/>
  <c r="CP100" i="20"/>
  <c r="CO100" i="20"/>
  <c r="CN100" i="20"/>
  <c r="CM100" i="20"/>
  <c r="CL100" i="20"/>
  <c r="CK100" i="20"/>
  <c r="CJ100" i="20"/>
  <c r="CI100" i="20"/>
  <c r="CH100" i="20"/>
  <c r="CG100" i="20"/>
  <c r="DB78" i="20"/>
  <c r="DA78" i="20"/>
  <c r="CZ78" i="20"/>
  <c r="CY78" i="20"/>
  <c r="CX78" i="20"/>
  <c r="CW78" i="20"/>
  <c r="CV78" i="20"/>
  <c r="CU78" i="20"/>
  <c r="CT78" i="20"/>
  <c r="CS78" i="20"/>
  <c r="CR78" i="20"/>
  <c r="CQ78" i="20"/>
  <c r="CP78" i="20"/>
  <c r="CO78" i="20"/>
  <c r="CN78" i="20"/>
  <c r="CM78" i="20"/>
  <c r="CL78" i="20"/>
  <c r="CK78" i="20"/>
  <c r="CJ78" i="20"/>
  <c r="CI78" i="20"/>
  <c r="CG78" i="20"/>
  <c r="DB77" i="20"/>
  <c r="DA77" i="20"/>
  <c r="CZ77" i="20"/>
  <c r="CY77" i="20"/>
  <c r="CX77" i="20"/>
  <c r="CW77" i="20"/>
  <c r="CV77" i="20"/>
  <c r="CU77" i="20"/>
  <c r="CT77" i="20"/>
  <c r="CS77" i="20"/>
  <c r="CR77" i="20"/>
  <c r="CQ77" i="20"/>
  <c r="CP77" i="20"/>
  <c r="CO77" i="20"/>
  <c r="CN77" i="20"/>
  <c r="CM77" i="20"/>
  <c r="CL77" i="20"/>
  <c r="CK77" i="20"/>
  <c r="CJ77" i="20"/>
  <c r="CI77" i="20"/>
  <c r="CH77" i="20"/>
  <c r="CG77" i="20"/>
  <c r="DB76" i="20"/>
  <c r="DA76" i="20"/>
  <c r="CZ76" i="20"/>
  <c r="CY76" i="20"/>
  <c r="CX76" i="20"/>
  <c r="CW76" i="20"/>
  <c r="CV76" i="20"/>
  <c r="CU76" i="20"/>
  <c r="CT76" i="20"/>
  <c r="CS76" i="20"/>
  <c r="CR76" i="20"/>
  <c r="CQ76" i="20"/>
  <c r="CP76" i="20"/>
  <c r="CO76" i="20"/>
  <c r="CN76" i="20"/>
  <c r="CM76" i="20"/>
  <c r="CL76" i="20"/>
  <c r="CK76" i="20"/>
  <c r="CJ76" i="20"/>
  <c r="CI76" i="20"/>
  <c r="CH76" i="20"/>
  <c r="CG76" i="20"/>
  <c r="DB75" i="20"/>
  <c r="DA75" i="20"/>
  <c r="CZ75" i="20"/>
  <c r="CY75" i="20"/>
  <c r="CX75" i="20"/>
  <c r="CW75" i="20"/>
  <c r="CV75" i="20"/>
  <c r="CU75" i="20"/>
  <c r="CT75" i="20"/>
  <c r="CS75" i="20"/>
  <c r="CR75" i="20"/>
  <c r="CQ75" i="20"/>
  <c r="CP75" i="20"/>
  <c r="CO75" i="20"/>
  <c r="CN75" i="20"/>
  <c r="CM75" i="20"/>
  <c r="CL75" i="20"/>
  <c r="CK75" i="20"/>
  <c r="CJ75" i="20"/>
  <c r="CI75" i="20"/>
  <c r="CH75" i="20"/>
  <c r="CG75" i="20"/>
  <c r="DB74" i="20"/>
  <c r="DA74" i="20"/>
  <c r="CZ74" i="20"/>
  <c r="CY74" i="20"/>
  <c r="CX74" i="20"/>
  <c r="CW74" i="20"/>
  <c r="CV74" i="20"/>
  <c r="CU74" i="20"/>
  <c r="CT74" i="20"/>
  <c r="CS74" i="20"/>
  <c r="CR74" i="20"/>
  <c r="CQ74" i="20"/>
  <c r="CP74" i="20"/>
  <c r="CO74" i="20"/>
  <c r="CN74" i="20"/>
  <c r="CM74" i="20"/>
  <c r="CL74" i="20"/>
  <c r="CK74" i="20"/>
  <c r="CJ74" i="20"/>
  <c r="CI74" i="20"/>
  <c r="CH74" i="20"/>
  <c r="CG74" i="20"/>
  <c r="DB72" i="20"/>
  <c r="DA72" i="20"/>
  <c r="CZ72" i="20"/>
  <c r="CY72" i="20"/>
  <c r="CX72" i="20"/>
  <c r="CW72" i="20"/>
  <c r="CV72" i="20"/>
  <c r="CU72" i="20"/>
  <c r="CT72" i="20"/>
  <c r="CS72" i="20"/>
  <c r="CR72" i="20"/>
  <c r="CQ72" i="20"/>
  <c r="CP72" i="20"/>
  <c r="CO72" i="20"/>
  <c r="CN72" i="20"/>
  <c r="CM72" i="20"/>
  <c r="CL72" i="20"/>
  <c r="CK72" i="20"/>
  <c r="CJ72" i="20"/>
  <c r="CI72" i="20"/>
  <c r="CH72" i="20"/>
  <c r="CG72" i="20"/>
  <c r="DB71" i="20"/>
  <c r="DA71" i="20"/>
  <c r="CZ71" i="20"/>
  <c r="CY71" i="20"/>
  <c r="CX71" i="20"/>
  <c r="CW71" i="20"/>
  <c r="CV71" i="20"/>
  <c r="CU71" i="20"/>
  <c r="CT71" i="20"/>
  <c r="CS71" i="20"/>
  <c r="CR71" i="20"/>
  <c r="CQ71" i="20"/>
  <c r="CP71" i="20"/>
  <c r="CO71" i="20"/>
  <c r="CN71" i="20"/>
  <c r="CM71" i="20"/>
  <c r="CL71" i="20"/>
  <c r="CK71" i="20"/>
  <c r="CJ71" i="20"/>
  <c r="CI71" i="20"/>
  <c r="CH71" i="20"/>
  <c r="CG71" i="20"/>
  <c r="DB69" i="20"/>
  <c r="DA69" i="20"/>
  <c r="CZ69" i="20"/>
  <c r="CY69" i="20"/>
  <c r="CX69" i="20"/>
  <c r="CW69" i="20"/>
  <c r="CV69" i="20"/>
  <c r="CU69" i="20"/>
  <c r="CT69" i="20"/>
  <c r="CS69" i="20"/>
  <c r="CR69" i="20"/>
  <c r="CQ69" i="20"/>
  <c r="CP69" i="20"/>
  <c r="CO69" i="20"/>
  <c r="CN69" i="20"/>
  <c r="CM69" i="20"/>
  <c r="CL69" i="20"/>
  <c r="CK69" i="20"/>
  <c r="CJ69" i="20"/>
  <c r="CI69" i="20"/>
  <c r="CH69" i="20"/>
  <c r="CG69" i="20"/>
  <c r="DB46" i="20"/>
  <c r="DA46" i="20"/>
  <c r="CZ46" i="20"/>
  <c r="CY46" i="20"/>
  <c r="CX46" i="20"/>
  <c r="CW46" i="20"/>
  <c r="CV46" i="20"/>
  <c r="CU46" i="20"/>
  <c r="CT46" i="20"/>
  <c r="CS46" i="20"/>
  <c r="CR46" i="20"/>
  <c r="CQ46" i="20"/>
  <c r="CP46" i="20"/>
  <c r="CO46" i="20"/>
  <c r="CN46" i="20"/>
  <c r="CM46" i="20"/>
  <c r="CL46" i="20"/>
  <c r="CK46" i="20"/>
  <c r="CJ46" i="20"/>
  <c r="CI46" i="20"/>
  <c r="CH46" i="20"/>
  <c r="CG46" i="20"/>
  <c r="DB45" i="20"/>
  <c r="DA45" i="20"/>
  <c r="CZ45" i="20"/>
  <c r="CY45" i="20"/>
  <c r="CX45" i="20"/>
  <c r="CW45" i="20"/>
  <c r="CV45" i="20"/>
  <c r="CU45" i="20"/>
  <c r="CT45" i="20"/>
  <c r="CS45" i="20"/>
  <c r="CR45" i="20"/>
  <c r="CQ45" i="20"/>
  <c r="CP45" i="20"/>
  <c r="CO45" i="20"/>
  <c r="CN45" i="20"/>
  <c r="CM45" i="20"/>
  <c r="CL45" i="20"/>
  <c r="CK45" i="20"/>
  <c r="CJ45" i="20"/>
  <c r="CI45" i="20"/>
  <c r="CH45" i="20"/>
  <c r="CG45" i="20"/>
  <c r="DB44" i="20"/>
  <c r="DA44" i="20"/>
  <c r="CZ44" i="20"/>
  <c r="CY44" i="20"/>
  <c r="CX44" i="20"/>
  <c r="CW44" i="20"/>
  <c r="CV44" i="20"/>
  <c r="CU44" i="20"/>
  <c r="CT44" i="20"/>
  <c r="CS44" i="20"/>
  <c r="CR44" i="20"/>
  <c r="CQ44" i="20"/>
  <c r="CP44" i="20"/>
  <c r="CO44" i="20"/>
  <c r="CN44" i="20"/>
  <c r="CM44" i="20"/>
  <c r="CL44" i="20"/>
  <c r="CK44" i="20"/>
  <c r="CJ44" i="20"/>
  <c r="CI44" i="20"/>
  <c r="CH44" i="20"/>
  <c r="CG44" i="20"/>
  <c r="DB43" i="20"/>
  <c r="DA43" i="20"/>
  <c r="CZ43" i="20"/>
  <c r="CY43" i="20"/>
  <c r="CX43" i="20"/>
  <c r="CW43" i="20"/>
  <c r="CV43" i="20"/>
  <c r="CU43" i="20"/>
  <c r="CT43" i="20"/>
  <c r="CS43" i="20"/>
  <c r="CR43" i="20"/>
  <c r="CQ43" i="20"/>
  <c r="CP43" i="20"/>
  <c r="CO43" i="20"/>
  <c r="CN43" i="20"/>
  <c r="CM43" i="20"/>
  <c r="CL43" i="20"/>
  <c r="CK43" i="20"/>
  <c r="CJ43" i="20"/>
  <c r="CI43" i="20"/>
  <c r="CH43" i="20"/>
  <c r="CG43" i="20"/>
  <c r="DB41" i="20"/>
  <c r="DA41" i="20"/>
  <c r="CZ41" i="20"/>
  <c r="CY41" i="20"/>
  <c r="CX41" i="20"/>
  <c r="CW41" i="20"/>
  <c r="CV41" i="20"/>
  <c r="CU41" i="20"/>
  <c r="CT41" i="20"/>
  <c r="CS41" i="20"/>
  <c r="CR41" i="20"/>
  <c r="CQ41" i="20"/>
  <c r="CP41" i="20"/>
  <c r="CO41" i="20"/>
  <c r="CN41" i="20"/>
  <c r="CM41" i="20"/>
  <c r="CL41" i="20"/>
  <c r="CK41" i="20"/>
  <c r="CJ41" i="20"/>
  <c r="CI41" i="20"/>
  <c r="CH41" i="20"/>
  <c r="CG41" i="20"/>
  <c r="DB40" i="20"/>
  <c r="DA40" i="20"/>
  <c r="CZ40" i="20"/>
  <c r="CY40" i="20"/>
  <c r="CX40" i="20"/>
  <c r="CW40" i="20"/>
  <c r="CV40" i="20"/>
  <c r="CU40" i="20"/>
  <c r="CT40" i="20"/>
  <c r="CS40" i="20"/>
  <c r="CR40" i="20"/>
  <c r="CQ40" i="20"/>
  <c r="CP40" i="20"/>
  <c r="CO40" i="20"/>
  <c r="CN40" i="20"/>
  <c r="CM40" i="20"/>
  <c r="CL40" i="20"/>
  <c r="CK40" i="20"/>
  <c r="CJ40" i="20"/>
  <c r="CI40" i="20"/>
  <c r="CH40" i="20"/>
  <c r="CG40" i="20"/>
  <c r="DA47" i="20"/>
  <c r="CY47" i="20"/>
  <c r="CW47" i="20"/>
  <c r="CU47" i="20"/>
  <c r="CS47" i="20"/>
  <c r="CQ47" i="20"/>
  <c r="CO47" i="20"/>
  <c r="CH78" i="20"/>
  <c r="CM47" i="20"/>
  <c r="CK47" i="20"/>
  <c r="CI47" i="20"/>
  <c r="DB47" i="20"/>
  <c r="CZ47" i="20"/>
  <c r="CX47" i="20"/>
  <c r="CV47" i="20"/>
  <c r="CT47" i="20"/>
  <c r="CR47" i="20"/>
  <c r="CP47" i="20"/>
  <c r="CN47" i="20"/>
  <c r="CL47" i="20"/>
  <c r="CJ47" i="20"/>
  <c r="CH317" i="20"/>
  <c r="CH289" i="20"/>
  <c r="CG47" i="20"/>
  <c r="DB258" i="20"/>
  <c r="DA258" i="20"/>
  <c r="CZ258" i="20"/>
  <c r="CY258" i="20"/>
  <c r="CX258" i="20"/>
  <c r="CW258" i="20"/>
  <c r="CV258" i="20"/>
  <c r="CU258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W67" i="20"/>
  <c r="CW38" i="20"/>
  <c r="CU67" i="20"/>
  <c r="CU38" i="20"/>
  <c r="CS67" i="20"/>
  <c r="CS38" i="20"/>
  <c r="CQ67" i="20"/>
  <c r="CQ38" i="20"/>
  <c r="CO67" i="20"/>
  <c r="CO38" i="20"/>
  <c r="DB67" i="20"/>
  <c r="DB38" i="20"/>
  <c r="DA67" i="20"/>
  <c r="DA38" i="20"/>
  <c r="CZ67" i="20"/>
  <c r="CZ38" i="20"/>
  <c r="CY67" i="20"/>
  <c r="CY38" i="20"/>
  <c r="CX67" i="20"/>
  <c r="CX38" i="20"/>
  <c r="CV67" i="20"/>
  <c r="CV38" i="20"/>
  <c r="CT67" i="20"/>
  <c r="CT38" i="20"/>
  <c r="CR67" i="20"/>
  <c r="CR38" i="20"/>
  <c r="CP67" i="20"/>
  <c r="CP38" i="20"/>
  <c r="CN67" i="20"/>
  <c r="CN38" i="20"/>
  <c r="CM67" i="20"/>
  <c r="CM38" i="20"/>
  <c r="CL67" i="20"/>
  <c r="CL38" i="20"/>
  <c r="CK67" i="20"/>
  <c r="CK38" i="20"/>
  <c r="CJ67" i="20"/>
  <c r="CJ38" i="20"/>
  <c r="CI67" i="20"/>
  <c r="CI38" i="20"/>
  <c r="CH67" i="20"/>
  <c r="CH38" i="20"/>
  <c r="CG67" i="20"/>
  <c r="CG38" i="20"/>
  <c r="CW36" i="20"/>
  <c r="CW7" i="20"/>
  <c r="CU36" i="20"/>
  <c r="CU7" i="20"/>
  <c r="CS36" i="20"/>
  <c r="CS7" i="20"/>
  <c r="CQ36" i="20"/>
  <c r="CQ7" i="20"/>
  <c r="CO36" i="20"/>
  <c r="CO7" i="20"/>
  <c r="DB36" i="20"/>
  <c r="DA36" i="20"/>
  <c r="CZ36" i="20"/>
  <c r="CY36" i="20"/>
  <c r="CX36" i="20"/>
  <c r="CV36" i="20"/>
  <c r="CT36" i="20"/>
  <c r="CR36" i="20"/>
  <c r="CP36" i="20"/>
  <c r="CN36" i="20"/>
  <c r="CM36" i="20"/>
  <c r="CL36" i="20"/>
  <c r="CK36" i="20"/>
  <c r="CJ36" i="20"/>
  <c r="CI36" i="20"/>
  <c r="CH36" i="20"/>
  <c r="CG36" i="20"/>
  <c r="B33" i="20"/>
  <c r="BX35" i="20"/>
  <c r="B32" i="20"/>
  <c r="BX34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DB15" i="20"/>
  <c r="DA15" i="20"/>
  <c r="CZ15" i="20"/>
  <c r="CY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DB14" i="20"/>
  <c r="DA14" i="20"/>
  <c r="CZ14" i="20"/>
  <c r="CY14" i="20"/>
  <c r="CX14" i="20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J14" i="20"/>
  <c r="CI14" i="20"/>
  <c r="CH14" i="20"/>
  <c r="CG14" i="20"/>
  <c r="DB13" i="20"/>
  <c r="DA13" i="20"/>
  <c r="CZ13" i="20"/>
  <c r="CY13" i="20"/>
  <c r="CX13" i="20"/>
  <c r="CW13" i="20"/>
  <c r="CV13" i="20"/>
  <c r="CU13" i="20"/>
  <c r="CT13" i="20"/>
  <c r="CS13" i="20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DB12" i="20"/>
  <c r="DA12" i="20"/>
  <c r="CZ12" i="20"/>
  <c r="CY12" i="20"/>
  <c r="CX12" i="20"/>
  <c r="CW12" i="20"/>
  <c r="CV12" i="20"/>
  <c r="CU12" i="20"/>
  <c r="CT12" i="20"/>
  <c r="CS12" i="20"/>
  <c r="CR12" i="20"/>
  <c r="CQ12" i="20"/>
  <c r="CP12" i="20"/>
  <c r="CO12" i="20"/>
  <c r="CN12" i="20"/>
  <c r="CM12" i="20"/>
  <c r="CL12" i="20"/>
  <c r="CK12" i="20"/>
  <c r="CJ12" i="20"/>
  <c r="CI12" i="20"/>
  <c r="CH12" i="20"/>
  <c r="CG12" i="20"/>
  <c r="DB10" i="20"/>
  <c r="DA10" i="20"/>
  <c r="CZ10" i="20"/>
  <c r="CY10" i="20"/>
  <c r="CX10" i="20"/>
  <c r="CW10" i="20"/>
  <c r="CV10" i="20"/>
  <c r="CU10" i="20"/>
  <c r="CT10" i="20"/>
  <c r="CS10" i="20"/>
  <c r="CR10" i="20"/>
  <c r="CQ10" i="20"/>
  <c r="CP10" i="20"/>
  <c r="CO10" i="20"/>
  <c r="CN10" i="20"/>
  <c r="CM10" i="20"/>
  <c r="CL10" i="20"/>
  <c r="CK10" i="20"/>
  <c r="CJ10" i="20"/>
  <c r="CI10" i="20"/>
  <c r="CH10" i="20"/>
  <c r="CG10" i="20"/>
  <c r="DB9" i="20"/>
  <c r="DA9" i="20"/>
  <c r="CZ9" i="20"/>
  <c r="CY9" i="20"/>
  <c r="CX9" i="20"/>
  <c r="CW9" i="20"/>
  <c r="CV9" i="20"/>
  <c r="CU9" i="20"/>
  <c r="CT9" i="20"/>
  <c r="CS9" i="20"/>
  <c r="CR9" i="20"/>
  <c r="CQ9" i="20"/>
  <c r="CP9" i="20"/>
  <c r="CO9" i="20"/>
  <c r="CN9" i="20"/>
  <c r="CM9" i="20"/>
  <c r="CL9" i="20"/>
  <c r="CK9" i="20"/>
  <c r="CJ9" i="20"/>
  <c r="CI9" i="20"/>
  <c r="CH9" i="20"/>
  <c r="CG9" i="20"/>
  <c r="DB7" i="20"/>
  <c r="DA7" i="20"/>
  <c r="CZ7" i="20"/>
  <c r="CY7" i="20"/>
  <c r="CX7" i="20"/>
  <c r="CV7" i="20"/>
  <c r="CT7" i="20"/>
  <c r="CR7" i="20"/>
  <c r="CP7" i="20"/>
  <c r="CN7" i="20"/>
  <c r="CM7" i="20"/>
  <c r="CL7" i="20"/>
  <c r="CK7" i="20"/>
  <c r="CJ7" i="20"/>
  <c r="CI7" i="20"/>
  <c r="CH7" i="20"/>
  <c r="CG7" i="20"/>
  <c r="I7" i="20"/>
  <c r="I32" i="20"/>
  <c r="H7" i="20"/>
  <c r="H32" i="20"/>
  <c r="G7" i="20"/>
  <c r="G32" i="20"/>
  <c r="F7" i="20"/>
  <c r="F32" i="20"/>
  <c r="E7" i="20"/>
  <c r="E32" i="20"/>
  <c r="I92" i="15"/>
  <c r="BX242" i="15"/>
  <c r="BW242" i="15"/>
  <c r="BV242" i="15"/>
  <c r="BU242" i="15"/>
  <c r="BT242" i="15"/>
  <c r="BS242" i="15"/>
  <c r="BR242" i="15"/>
  <c r="BQ242" i="15"/>
  <c r="BP242" i="15"/>
  <c r="BO242" i="15"/>
  <c r="BN242" i="15"/>
  <c r="BM242" i="15"/>
  <c r="BL242" i="15"/>
  <c r="BK242" i="15"/>
  <c r="BJ242" i="15"/>
  <c r="BI242" i="15"/>
  <c r="BH242" i="15"/>
  <c r="BG242" i="15"/>
  <c r="BF242" i="15"/>
  <c r="BE242" i="15"/>
  <c r="BD242" i="15"/>
  <c r="BC242" i="15"/>
  <c r="BB242" i="15"/>
  <c r="BA242" i="15"/>
  <c r="AZ242" i="15"/>
  <c r="AY242" i="15"/>
  <c r="AX242" i="15"/>
  <c r="AW242" i="15"/>
  <c r="AV242" i="15"/>
  <c r="AU242" i="15"/>
  <c r="AT242" i="15"/>
  <c r="AS242" i="15"/>
  <c r="AR242" i="15"/>
  <c r="AQ242" i="15"/>
  <c r="AP242" i="15"/>
  <c r="AO242" i="15"/>
  <c r="AN242" i="15"/>
  <c r="AM242" i="15"/>
  <c r="AL242" i="15"/>
  <c r="AK242" i="15"/>
  <c r="AJ242" i="15"/>
  <c r="AI242" i="15"/>
  <c r="AH242" i="15"/>
  <c r="AG242" i="15"/>
  <c r="AF242" i="15"/>
  <c r="AE242" i="15"/>
  <c r="AD242" i="15"/>
  <c r="AC242" i="15"/>
  <c r="AB242" i="15"/>
  <c r="AA242" i="15"/>
  <c r="Z242" i="15"/>
  <c r="Y242" i="15"/>
  <c r="X242" i="15"/>
  <c r="W242" i="15"/>
  <c r="V242" i="15"/>
  <c r="U242" i="15"/>
  <c r="T242" i="15"/>
  <c r="S242" i="15"/>
  <c r="R242" i="15"/>
  <c r="Q242" i="15"/>
  <c r="P242" i="15"/>
  <c r="O242" i="15"/>
  <c r="N242" i="15"/>
  <c r="M242" i="15"/>
  <c r="L242" i="15"/>
  <c r="K242" i="15"/>
  <c r="J242" i="15"/>
  <c r="BX241" i="15"/>
  <c r="BW241" i="15"/>
  <c r="BV241" i="15"/>
  <c r="BU241" i="15"/>
  <c r="BT241" i="15"/>
  <c r="BS241" i="15"/>
  <c r="BR241" i="15"/>
  <c r="BQ241" i="15"/>
  <c r="BP241" i="15"/>
  <c r="BO241" i="15"/>
  <c r="BN241" i="15"/>
  <c r="BM241" i="15"/>
  <c r="BL241" i="15"/>
  <c r="BK241" i="15"/>
  <c r="BJ241" i="15"/>
  <c r="BI241" i="15"/>
  <c r="BH241" i="15"/>
  <c r="BG241" i="15"/>
  <c r="BF241" i="15"/>
  <c r="BE241" i="15"/>
  <c r="BD241" i="15"/>
  <c r="BC241" i="15"/>
  <c r="BB241" i="15"/>
  <c r="BA241" i="15"/>
  <c r="AZ241" i="15"/>
  <c r="AY241" i="15"/>
  <c r="AX241" i="15"/>
  <c r="AW241" i="15"/>
  <c r="AV241" i="15"/>
  <c r="AU241" i="15"/>
  <c r="AT241" i="15"/>
  <c r="AS241" i="15"/>
  <c r="AR241" i="15"/>
  <c r="AQ241" i="15"/>
  <c r="AP241" i="15"/>
  <c r="AO241" i="15"/>
  <c r="AN241" i="15"/>
  <c r="AM241" i="15"/>
  <c r="AL241" i="15"/>
  <c r="AK241" i="15"/>
  <c r="AJ241" i="15"/>
  <c r="AI241" i="15"/>
  <c r="AH241" i="15"/>
  <c r="AG241" i="15"/>
  <c r="AF241" i="15"/>
  <c r="AE241" i="15"/>
  <c r="AD241" i="15"/>
  <c r="AC241" i="15"/>
  <c r="AB241" i="15"/>
  <c r="AA241" i="15"/>
  <c r="Z241" i="15"/>
  <c r="Y241" i="15"/>
  <c r="X241" i="15"/>
  <c r="W241" i="15"/>
  <c r="V241" i="15"/>
  <c r="U241" i="15"/>
  <c r="T241" i="15"/>
  <c r="S241" i="15"/>
  <c r="R241" i="15"/>
  <c r="Q241" i="15"/>
  <c r="P241" i="15"/>
  <c r="O241" i="15"/>
  <c r="N241" i="15"/>
  <c r="M241" i="15"/>
  <c r="L241" i="15"/>
  <c r="K241" i="15"/>
  <c r="J241" i="15"/>
  <c r="BX212" i="15"/>
  <c r="BW212" i="15"/>
  <c r="BV212" i="15"/>
  <c r="BU212" i="15"/>
  <c r="BT212" i="15"/>
  <c r="BS212" i="15"/>
  <c r="BR212" i="15"/>
  <c r="BQ212" i="15"/>
  <c r="BP212" i="15"/>
  <c r="BO212" i="15"/>
  <c r="BN212" i="15"/>
  <c r="BM212" i="15"/>
  <c r="BL212" i="15"/>
  <c r="BK212" i="15"/>
  <c r="BJ212" i="15"/>
  <c r="BI212" i="15"/>
  <c r="BH212" i="15"/>
  <c r="BG212" i="15"/>
  <c r="BF212" i="15"/>
  <c r="BE212" i="15"/>
  <c r="BD212" i="15"/>
  <c r="BC212" i="15"/>
  <c r="BB212" i="15"/>
  <c r="BA212" i="15"/>
  <c r="AZ212" i="15"/>
  <c r="AY212" i="15"/>
  <c r="AX212" i="15"/>
  <c r="AW212" i="15"/>
  <c r="AV212" i="15"/>
  <c r="AU212" i="15"/>
  <c r="AT212" i="15"/>
  <c r="AS212" i="15"/>
  <c r="AR212" i="15"/>
  <c r="AQ212" i="15"/>
  <c r="AP212" i="15"/>
  <c r="AO212" i="15"/>
  <c r="AN212" i="15"/>
  <c r="AM212" i="15"/>
  <c r="AL212" i="15"/>
  <c r="AK212" i="15"/>
  <c r="AJ212" i="15"/>
  <c r="AI212" i="15"/>
  <c r="AH212" i="15"/>
  <c r="AG212" i="15"/>
  <c r="AF212" i="15"/>
  <c r="AE212" i="15"/>
  <c r="AD212" i="15"/>
  <c r="AC212" i="15"/>
  <c r="AB212" i="15"/>
  <c r="AA212" i="15"/>
  <c r="Z212" i="15"/>
  <c r="Y212" i="15"/>
  <c r="X212" i="15"/>
  <c r="W212" i="15"/>
  <c r="V212" i="15"/>
  <c r="U212" i="15"/>
  <c r="T212" i="15"/>
  <c r="S212" i="15"/>
  <c r="R212" i="15"/>
  <c r="Q212" i="15"/>
  <c r="P212" i="15"/>
  <c r="O212" i="15"/>
  <c r="N212" i="15"/>
  <c r="M212" i="15"/>
  <c r="L212" i="15"/>
  <c r="K212" i="15"/>
  <c r="J212" i="15"/>
  <c r="BX211" i="15"/>
  <c r="BW211" i="15"/>
  <c r="BV211" i="15"/>
  <c r="BU211" i="15"/>
  <c r="BT211" i="15"/>
  <c r="BS211" i="15"/>
  <c r="BR211" i="15"/>
  <c r="BQ211" i="15"/>
  <c r="BP211" i="15"/>
  <c r="BO211" i="15"/>
  <c r="BN211" i="15"/>
  <c r="BM211" i="15"/>
  <c r="BL211" i="15"/>
  <c r="BK211" i="15"/>
  <c r="BJ211" i="15"/>
  <c r="BI211" i="15"/>
  <c r="BH211" i="15"/>
  <c r="BG211" i="15"/>
  <c r="BF211" i="15"/>
  <c r="BE211" i="15"/>
  <c r="BD211" i="15"/>
  <c r="BC211" i="15"/>
  <c r="BB211" i="15"/>
  <c r="BA211" i="15"/>
  <c r="AZ211" i="15"/>
  <c r="AY211" i="15"/>
  <c r="AX211" i="15"/>
  <c r="AW211" i="15"/>
  <c r="AV211" i="15"/>
  <c r="AU211" i="15"/>
  <c r="AT211" i="15"/>
  <c r="AS211" i="15"/>
  <c r="AR211" i="15"/>
  <c r="AQ211" i="15"/>
  <c r="AP211" i="15"/>
  <c r="AO211" i="15"/>
  <c r="AN211" i="15"/>
  <c r="AM211" i="15"/>
  <c r="AL211" i="15"/>
  <c r="AK211" i="15"/>
  <c r="AJ211" i="15"/>
  <c r="AI211" i="15"/>
  <c r="AH211" i="15"/>
  <c r="AG211" i="15"/>
  <c r="AF211" i="15"/>
  <c r="AE211" i="15"/>
  <c r="AD211" i="15"/>
  <c r="AC211" i="15"/>
  <c r="AB211" i="15"/>
  <c r="AA211" i="15"/>
  <c r="Z211" i="15"/>
  <c r="Y211" i="15"/>
  <c r="X211" i="15"/>
  <c r="W211" i="15"/>
  <c r="V211" i="15"/>
  <c r="U211" i="15"/>
  <c r="T211" i="15"/>
  <c r="S211" i="15"/>
  <c r="R211" i="15"/>
  <c r="Q211" i="15"/>
  <c r="P211" i="15"/>
  <c r="O211" i="15"/>
  <c r="N211" i="15"/>
  <c r="M211" i="15"/>
  <c r="L211" i="15"/>
  <c r="K211" i="15"/>
  <c r="J211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BX181" i="15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BX152" i="15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K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BX151" i="15"/>
  <c r="BW151" i="15"/>
  <c r="BV151" i="15"/>
  <c r="BU151" i="15"/>
  <c r="BT151" i="15"/>
  <c r="BS151" i="15"/>
  <c r="BR151" i="15"/>
  <c r="BQ151" i="15"/>
  <c r="BP151" i="15"/>
  <c r="BO151" i="15"/>
  <c r="BN151" i="15"/>
  <c r="BM151" i="15"/>
  <c r="BL151" i="15"/>
  <c r="BK151" i="15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BX122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BX121" i="15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BX92" i="15"/>
  <c r="BW92" i="15"/>
  <c r="BV92" i="15"/>
  <c r="BU92" i="15"/>
  <c r="BT92" i="15"/>
  <c r="BS92" i="15"/>
  <c r="BR92" i="15"/>
  <c r="BQ92" i="15"/>
  <c r="BP92" i="15"/>
  <c r="BO92" i="15"/>
  <c r="BN92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BX91" i="15"/>
  <c r="BW91" i="15"/>
  <c r="BV91" i="15"/>
  <c r="BU91" i="15"/>
  <c r="BT91" i="15"/>
  <c r="BS91" i="15"/>
  <c r="BR91" i="15"/>
  <c r="BQ91" i="15"/>
  <c r="BP91" i="15"/>
  <c r="BO91" i="15"/>
  <c r="BN91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BX62" i="15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CW251" i="15"/>
  <c r="CW16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239" i="15"/>
  <c r="H239" i="15"/>
  <c r="G239" i="15"/>
  <c r="F239" i="15"/>
  <c r="E239" i="15"/>
  <c r="I238" i="15"/>
  <c r="H238" i="15"/>
  <c r="G238" i="15"/>
  <c r="F238" i="15"/>
  <c r="E238" i="15"/>
  <c r="I237" i="15"/>
  <c r="H237" i="15"/>
  <c r="G237" i="15"/>
  <c r="F237" i="15"/>
  <c r="E237" i="15"/>
  <c r="I236" i="15"/>
  <c r="H236" i="15"/>
  <c r="G236" i="15"/>
  <c r="F236" i="15"/>
  <c r="E236" i="15"/>
  <c r="I235" i="15"/>
  <c r="H235" i="15"/>
  <c r="G235" i="15"/>
  <c r="F235" i="15"/>
  <c r="E235" i="15"/>
  <c r="I234" i="15"/>
  <c r="H234" i="15"/>
  <c r="G234" i="15"/>
  <c r="F234" i="15"/>
  <c r="E234" i="15"/>
  <c r="I233" i="15"/>
  <c r="H233" i="15"/>
  <c r="G233" i="15"/>
  <c r="F233" i="15"/>
  <c r="E233" i="15"/>
  <c r="I232" i="15"/>
  <c r="H232" i="15"/>
  <c r="G232" i="15"/>
  <c r="F232" i="15"/>
  <c r="E232" i="15"/>
  <c r="I231" i="15"/>
  <c r="H231" i="15"/>
  <c r="G231" i="15"/>
  <c r="F231" i="15"/>
  <c r="E231" i="15"/>
  <c r="I230" i="15"/>
  <c r="H230" i="15"/>
  <c r="G230" i="15"/>
  <c r="F230" i="15"/>
  <c r="E230" i="15"/>
  <c r="I229" i="15"/>
  <c r="H229" i="15"/>
  <c r="G229" i="15"/>
  <c r="F229" i="15"/>
  <c r="E229" i="15"/>
  <c r="I228" i="15"/>
  <c r="H228" i="15"/>
  <c r="G228" i="15"/>
  <c r="F228" i="15"/>
  <c r="E228" i="15"/>
  <c r="I227" i="15"/>
  <c r="H227" i="15"/>
  <c r="G227" i="15"/>
  <c r="F227" i="15"/>
  <c r="E227" i="15"/>
  <c r="I226" i="15"/>
  <c r="H226" i="15"/>
  <c r="G226" i="15"/>
  <c r="F226" i="15"/>
  <c r="E226" i="15"/>
  <c r="I225" i="15"/>
  <c r="H225" i="15"/>
  <c r="G225" i="15"/>
  <c r="F225" i="15"/>
  <c r="E225" i="15"/>
  <c r="I224" i="15"/>
  <c r="H224" i="15"/>
  <c r="G224" i="15"/>
  <c r="F224" i="15"/>
  <c r="E224" i="15"/>
  <c r="I223" i="15"/>
  <c r="H223" i="15"/>
  <c r="G223" i="15"/>
  <c r="F223" i="15"/>
  <c r="E223" i="15"/>
  <c r="I222" i="15"/>
  <c r="H222" i="15"/>
  <c r="G222" i="15"/>
  <c r="F222" i="15"/>
  <c r="E222" i="15"/>
  <c r="I221" i="15"/>
  <c r="H221" i="15"/>
  <c r="G221" i="15"/>
  <c r="F221" i="15"/>
  <c r="E221" i="15"/>
  <c r="I220" i="15"/>
  <c r="H220" i="15"/>
  <c r="G220" i="15"/>
  <c r="F220" i="15"/>
  <c r="E220" i="15"/>
  <c r="I219" i="15"/>
  <c r="H219" i="15"/>
  <c r="G219" i="15"/>
  <c r="F219" i="15"/>
  <c r="E219" i="15"/>
  <c r="I218" i="15"/>
  <c r="H218" i="15"/>
  <c r="G218" i="15"/>
  <c r="F218" i="15"/>
  <c r="E218" i="15"/>
  <c r="I217" i="15"/>
  <c r="H217" i="15"/>
  <c r="G217" i="15"/>
  <c r="F217" i="15"/>
  <c r="E217" i="15"/>
  <c r="I209" i="15"/>
  <c r="H209" i="15"/>
  <c r="G209" i="15"/>
  <c r="F209" i="15"/>
  <c r="E209" i="15"/>
  <c r="I208" i="15"/>
  <c r="H208" i="15"/>
  <c r="G208" i="15"/>
  <c r="F208" i="15"/>
  <c r="E208" i="15"/>
  <c r="I207" i="15"/>
  <c r="H207" i="15"/>
  <c r="G207" i="15"/>
  <c r="F207" i="15"/>
  <c r="E207" i="15"/>
  <c r="I206" i="15"/>
  <c r="H206" i="15"/>
  <c r="G206" i="15"/>
  <c r="F206" i="15"/>
  <c r="E206" i="15"/>
  <c r="I205" i="15"/>
  <c r="H205" i="15"/>
  <c r="G205" i="15"/>
  <c r="F205" i="15"/>
  <c r="E205" i="15"/>
  <c r="I204" i="15"/>
  <c r="H204" i="15"/>
  <c r="G204" i="15"/>
  <c r="F204" i="15"/>
  <c r="E204" i="15"/>
  <c r="I203" i="15"/>
  <c r="H203" i="15"/>
  <c r="G203" i="15"/>
  <c r="F203" i="15"/>
  <c r="E203" i="15"/>
  <c r="I202" i="15"/>
  <c r="H202" i="15"/>
  <c r="G202" i="15"/>
  <c r="F202" i="15"/>
  <c r="E202" i="15"/>
  <c r="I201" i="15"/>
  <c r="H201" i="15"/>
  <c r="G201" i="15"/>
  <c r="F201" i="15"/>
  <c r="E201" i="15"/>
  <c r="I200" i="15"/>
  <c r="H200" i="15"/>
  <c r="G200" i="15"/>
  <c r="F200" i="15"/>
  <c r="E200" i="15"/>
  <c r="I199" i="15"/>
  <c r="H199" i="15"/>
  <c r="G199" i="15"/>
  <c r="F199" i="15"/>
  <c r="E199" i="15"/>
  <c r="I198" i="15"/>
  <c r="H198" i="15"/>
  <c r="G198" i="15"/>
  <c r="F198" i="15"/>
  <c r="E198" i="15"/>
  <c r="I197" i="15"/>
  <c r="H197" i="15"/>
  <c r="G197" i="15"/>
  <c r="F197" i="15"/>
  <c r="E197" i="15"/>
  <c r="I196" i="15"/>
  <c r="H196" i="15"/>
  <c r="G196" i="15"/>
  <c r="F196" i="15"/>
  <c r="E196" i="15"/>
  <c r="I195" i="15"/>
  <c r="H195" i="15"/>
  <c r="G195" i="15"/>
  <c r="F195" i="15"/>
  <c r="E195" i="15"/>
  <c r="I194" i="15"/>
  <c r="H194" i="15"/>
  <c r="G194" i="15"/>
  <c r="F194" i="15"/>
  <c r="E194" i="15"/>
  <c r="I193" i="15"/>
  <c r="H193" i="15"/>
  <c r="G193" i="15"/>
  <c r="F193" i="15"/>
  <c r="E193" i="15"/>
  <c r="I192" i="15"/>
  <c r="H192" i="15"/>
  <c r="G192" i="15"/>
  <c r="F192" i="15"/>
  <c r="E192" i="15"/>
  <c r="I191" i="15"/>
  <c r="H191" i="15"/>
  <c r="G191" i="15"/>
  <c r="F191" i="15"/>
  <c r="E191" i="15"/>
  <c r="I190" i="15"/>
  <c r="H190" i="15"/>
  <c r="G190" i="15"/>
  <c r="F190" i="15"/>
  <c r="E190" i="15"/>
  <c r="I189" i="15"/>
  <c r="H189" i="15"/>
  <c r="G189" i="15"/>
  <c r="F189" i="15"/>
  <c r="E189" i="15"/>
  <c r="I188" i="15"/>
  <c r="H188" i="15"/>
  <c r="G188" i="15"/>
  <c r="F188" i="15"/>
  <c r="E188" i="15"/>
  <c r="I187" i="15"/>
  <c r="H187" i="15"/>
  <c r="G187" i="15"/>
  <c r="F187" i="15"/>
  <c r="E187" i="15"/>
  <c r="I179" i="15"/>
  <c r="H179" i="15"/>
  <c r="G179" i="15"/>
  <c r="F179" i="15"/>
  <c r="E179" i="15"/>
  <c r="I178" i="15"/>
  <c r="H178" i="15"/>
  <c r="G178" i="15"/>
  <c r="F178" i="15"/>
  <c r="E178" i="15"/>
  <c r="I177" i="15"/>
  <c r="H177" i="15"/>
  <c r="G177" i="15"/>
  <c r="F177" i="15"/>
  <c r="E177" i="15"/>
  <c r="I176" i="15"/>
  <c r="H176" i="15"/>
  <c r="G176" i="15"/>
  <c r="F176" i="15"/>
  <c r="E176" i="15"/>
  <c r="I175" i="15"/>
  <c r="H175" i="15"/>
  <c r="G175" i="15"/>
  <c r="F175" i="15"/>
  <c r="E175" i="15"/>
  <c r="I174" i="15"/>
  <c r="H174" i="15"/>
  <c r="G174" i="15"/>
  <c r="F174" i="15"/>
  <c r="E174" i="15"/>
  <c r="I173" i="15"/>
  <c r="H173" i="15"/>
  <c r="G173" i="15"/>
  <c r="F173" i="15"/>
  <c r="E173" i="15"/>
  <c r="I172" i="15"/>
  <c r="H172" i="15"/>
  <c r="G172" i="15"/>
  <c r="F172" i="15"/>
  <c r="E172" i="15"/>
  <c r="I171" i="15"/>
  <c r="H171" i="15"/>
  <c r="G171" i="15"/>
  <c r="F171" i="15"/>
  <c r="E171" i="15"/>
  <c r="I170" i="15"/>
  <c r="H170" i="15"/>
  <c r="G170" i="15"/>
  <c r="F170" i="15"/>
  <c r="E170" i="15"/>
  <c r="I169" i="15"/>
  <c r="H169" i="15"/>
  <c r="G169" i="15"/>
  <c r="F169" i="15"/>
  <c r="E169" i="15"/>
  <c r="I168" i="15"/>
  <c r="H168" i="15"/>
  <c r="G168" i="15"/>
  <c r="F168" i="15"/>
  <c r="E168" i="15"/>
  <c r="I167" i="15"/>
  <c r="H167" i="15"/>
  <c r="G167" i="15"/>
  <c r="F167" i="15"/>
  <c r="E167" i="15"/>
  <c r="I166" i="15"/>
  <c r="H166" i="15"/>
  <c r="G166" i="15"/>
  <c r="F166" i="15"/>
  <c r="E166" i="15"/>
  <c r="I165" i="15"/>
  <c r="H165" i="15"/>
  <c r="G165" i="15"/>
  <c r="F165" i="15"/>
  <c r="E165" i="15"/>
  <c r="I164" i="15"/>
  <c r="H164" i="15"/>
  <c r="G164" i="15"/>
  <c r="F164" i="15"/>
  <c r="E164" i="15"/>
  <c r="I163" i="15"/>
  <c r="H163" i="15"/>
  <c r="G163" i="15"/>
  <c r="F163" i="15"/>
  <c r="E163" i="15"/>
  <c r="I162" i="15"/>
  <c r="H162" i="15"/>
  <c r="G162" i="15"/>
  <c r="F162" i="15"/>
  <c r="E162" i="15"/>
  <c r="I161" i="15"/>
  <c r="H161" i="15"/>
  <c r="G161" i="15"/>
  <c r="F161" i="15"/>
  <c r="E161" i="15"/>
  <c r="I160" i="15"/>
  <c r="H160" i="15"/>
  <c r="G160" i="15"/>
  <c r="F160" i="15"/>
  <c r="E160" i="15"/>
  <c r="I159" i="15"/>
  <c r="H159" i="15"/>
  <c r="G159" i="15"/>
  <c r="F159" i="15"/>
  <c r="E159" i="15"/>
  <c r="I158" i="15"/>
  <c r="H158" i="15"/>
  <c r="G158" i="15"/>
  <c r="F158" i="15"/>
  <c r="E158" i="15"/>
  <c r="I157" i="15"/>
  <c r="H157" i="15"/>
  <c r="G157" i="15"/>
  <c r="F157" i="15"/>
  <c r="E157" i="15"/>
  <c r="I149" i="15"/>
  <c r="H149" i="15"/>
  <c r="G149" i="15"/>
  <c r="F149" i="15"/>
  <c r="E149" i="15"/>
  <c r="I148" i="15"/>
  <c r="H148" i="15"/>
  <c r="G148" i="15"/>
  <c r="F148" i="15"/>
  <c r="E148" i="15"/>
  <c r="I147" i="15"/>
  <c r="H147" i="15"/>
  <c r="G147" i="15"/>
  <c r="F147" i="15"/>
  <c r="E147" i="15"/>
  <c r="I146" i="15"/>
  <c r="H146" i="15"/>
  <c r="G146" i="15"/>
  <c r="F146" i="15"/>
  <c r="E146" i="15"/>
  <c r="I145" i="15"/>
  <c r="H145" i="15"/>
  <c r="G145" i="15"/>
  <c r="F145" i="15"/>
  <c r="E145" i="15"/>
  <c r="I144" i="15"/>
  <c r="H144" i="15"/>
  <c r="G144" i="15"/>
  <c r="F144" i="15"/>
  <c r="E144" i="15"/>
  <c r="I143" i="15"/>
  <c r="H143" i="15"/>
  <c r="G143" i="15"/>
  <c r="F143" i="15"/>
  <c r="E143" i="15"/>
  <c r="I142" i="15"/>
  <c r="H142" i="15"/>
  <c r="G142" i="15"/>
  <c r="F142" i="15"/>
  <c r="E142" i="15"/>
  <c r="I141" i="15"/>
  <c r="H141" i="15"/>
  <c r="G141" i="15"/>
  <c r="F141" i="15"/>
  <c r="E141" i="15"/>
  <c r="I140" i="15"/>
  <c r="H140" i="15"/>
  <c r="G140" i="15"/>
  <c r="F140" i="15"/>
  <c r="E140" i="15"/>
  <c r="I139" i="15"/>
  <c r="H139" i="15"/>
  <c r="G139" i="15"/>
  <c r="F139" i="15"/>
  <c r="E139" i="15"/>
  <c r="I138" i="15"/>
  <c r="H138" i="15"/>
  <c r="G138" i="15"/>
  <c r="F138" i="15"/>
  <c r="E138" i="15"/>
  <c r="I137" i="15"/>
  <c r="H137" i="15"/>
  <c r="G137" i="15"/>
  <c r="F137" i="15"/>
  <c r="E137" i="15"/>
  <c r="I136" i="15"/>
  <c r="H136" i="15"/>
  <c r="G136" i="15"/>
  <c r="F136" i="15"/>
  <c r="E136" i="15"/>
  <c r="I135" i="15"/>
  <c r="H135" i="15"/>
  <c r="G135" i="15"/>
  <c r="F135" i="15"/>
  <c r="E135" i="15"/>
  <c r="I134" i="15"/>
  <c r="H134" i="15"/>
  <c r="G134" i="15"/>
  <c r="F134" i="15"/>
  <c r="E134" i="15"/>
  <c r="I133" i="15"/>
  <c r="H133" i="15"/>
  <c r="G133" i="15"/>
  <c r="F133" i="15"/>
  <c r="E133" i="15"/>
  <c r="I132" i="15"/>
  <c r="H132" i="15"/>
  <c r="G132" i="15"/>
  <c r="F132" i="15"/>
  <c r="E132" i="15"/>
  <c r="I131" i="15"/>
  <c r="H131" i="15"/>
  <c r="G131" i="15"/>
  <c r="F131" i="15"/>
  <c r="E131" i="15"/>
  <c r="I130" i="15"/>
  <c r="H130" i="15"/>
  <c r="G130" i="15"/>
  <c r="F130" i="15"/>
  <c r="E130" i="15"/>
  <c r="I129" i="15"/>
  <c r="H129" i="15"/>
  <c r="G129" i="15"/>
  <c r="F129" i="15"/>
  <c r="E129" i="15"/>
  <c r="I128" i="15"/>
  <c r="H128" i="15"/>
  <c r="G128" i="15"/>
  <c r="F128" i="15"/>
  <c r="E128" i="15"/>
  <c r="I127" i="15"/>
  <c r="H127" i="15"/>
  <c r="G127" i="15"/>
  <c r="F127" i="15"/>
  <c r="E127" i="15"/>
  <c r="I119" i="15"/>
  <c r="H119" i="15"/>
  <c r="G119" i="15"/>
  <c r="F119" i="15"/>
  <c r="E119" i="15"/>
  <c r="I118" i="15"/>
  <c r="H118" i="15"/>
  <c r="G118" i="15"/>
  <c r="F118" i="15"/>
  <c r="E118" i="15"/>
  <c r="I117" i="15"/>
  <c r="H117" i="15"/>
  <c r="G117" i="15"/>
  <c r="F117" i="15"/>
  <c r="E117" i="15"/>
  <c r="I116" i="15"/>
  <c r="H116" i="15"/>
  <c r="G116" i="15"/>
  <c r="F116" i="15"/>
  <c r="E116" i="15"/>
  <c r="I115" i="15"/>
  <c r="H115" i="15"/>
  <c r="G115" i="15"/>
  <c r="F115" i="15"/>
  <c r="E115" i="15"/>
  <c r="I114" i="15"/>
  <c r="H114" i="15"/>
  <c r="G114" i="15"/>
  <c r="F114" i="15"/>
  <c r="E114" i="15"/>
  <c r="I113" i="15"/>
  <c r="H113" i="15"/>
  <c r="G113" i="15"/>
  <c r="F113" i="15"/>
  <c r="E113" i="15"/>
  <c r="I112" i="15"/>
  <c r="H112" i="15"/>
  <c r="G112" i="15"/>
  <c r="F112" i="15"/>
  <c r="E112" i="15"/>
  <c r="I111" i="15"/>
  <c r="H111" i="15"/>
  <c r="G111" i="15"/>
  <c r="F111" i="15"/>
  <c r="E111" i="15"/>
  <c r="I110" i="15"/>
  <c r="H110" i="15"/>
  <c r="G110" i="15"/>
  <c r="F110" i="15"/>
  <c r="E110" i="15"/>
  <c r="I109" i="15"/>
  <c r="H109" i="15"/>
  <c r="G109" i="15"/>
  <c r="F109" i="15"/>
  <c r="E109" i="15"/>
  <c r="I108" i="15"/>
  <c r="H108" i="15"/>
  <c r="G108" i="15"/>
  <c r="F108" i="15"/>
  <c r="E108" i="15"/>
  <c r="I107" i="15"/>
  <c r="H107" i="15"/>
  <c r="G107" i="15"/>
  <c r="F107" i="15"/>
  <c r="E107" i="15"/>
  <c r="I106" i="15"/>
  <c r="H106" i="15"/>
  <c r="G106" i="15"/>
  <c r="F106" i="15"/>
  <c r="E106" i="15"/>
  <c r="I105" i="15"/>
  <c r="H105" i="15"/>
  <c r="G105" i="15"/>
  <c r="F105" i="15"/>
  <c r="E105" i="15"/>
  <c r="I104" i="15"/>
  <c r="H104" i="15"/>
  <c r="G104" i="15"/>
  <c r="F104" i="15"/>
  <c r="E104" i="15"/>
  <c r="I103" i="15"/>
  <c r="H103" i="15"/>
  <c r="G103" i="15"/>
  <c r="F103" i="15"/>
  <c r="E103" i="15"/>
  <c r="I102" i="15"/>
  <c r="H102" i="15"/>
  <c r="G102" i="15"/>
  <c r="F102" i="15"/>
  <c r="E102" i="15"/>
  <c r="I101" i="15"/>
  <c r="H101" i="15"/>
  <c r="G101" i="15"/>
  <c r="F101" i="15"/>
  <c r="E101" i="15"/>
  <c r="I100" i="15"/>
  <c r="H100" i="15"/>
  <c r="G100" i="15"/>
  <c r="F100" i="15"/>
  <c r="E100" i="15"/>
  <c r="I99" i="15"/>
  <c r="H99" i="15"/>
  <c r="G99" i="15"/>
  <c r="F99" i="15"/>
  <c r="E99" i="15"/>
  <c r="I98" i="15"/>
  <c r="H98" i="15"/>
  <c r="G98" i="15"/>
  <c r="F98" i="15"/>
  <c r="E98" i="15"/>
  <c r="I97" i="15"/>
  <c r="H97" i="15"/>
  <c r="G97" i="15"/>
  <c r="F97" i="15"/>
  <c r="E97" i="15"/>
  <c r="F70" i="10"/>
  <c r="G70" i="10"/>
  <c r="H70" i="10"/>
  <c r="I70" i="10"/>
  <c r="F71" i="10"/>
  <c r="G71" i="10"/>
  <c r="H71" i="10"/>
  <c r="I71" i="10"/>
  <c r="F72" i="10"/>
  <c r="G72" i="10"/>
  <c r="H72" i="10"/>
  <c r="I72" i="10"/>
  <c r="F73" i="10"/>
  <c r="G73" i="10"/>
  <c r="H73" i="10"/>
  <c r="I73" i="10"/>
  <c r="F74" i="10"/>
  <c r="G74" i="10"/>
  <c r="H74" i="10"/>
  <c r="I74" i="10"/>
  <c r="F75" i="10"/>
  <c r="G75" i="10"/>
  <c r="H75" i="10"/>
  <c r="I75" i="10"/>
  <c r="F76" i="10"/>
  <c r="G76" i="10"/>
  <c r="H76" i="10"/>
  <c r="I76" i="10"/>
  <c r="F77" i="10"/>
  <c r="G77" i="10"/>
  <c r="H77" i="10"/>
  <c r="I77" i="10"/>
  <c r="F78" i="10"/>
  <c r="G78" i="10"/>
  <c r="H78" i="10"/>
  <c r="I78" i="10"/>
  <c r="F79" i="10"/>
  <c r="G79" i="10"/>
  <c r="H79" i="10"/>
  <c r="I79" i="10"/>
  <c r="F80" i="10"/>
  <c r="G80" i="10"/>
  <c r="H80" i="10"/>
  <c r="I80" i="10"/>
  <c r="F81" i="10"/>
  <c r="G81" i="10"/>
  <c r="H81" i="10"/>
  <c r="I81" i="10"/>
  <c r="F82" i="10"/>
  <c r="G82" i="10"/>
  <c r="H82" i="10"/>
  <c r="I82" i="10"/>
  <c r="F83" i="10"/>
  <c r="G83" i="10"/>
  <c r="H83" i="10"/>
  <c r="I83" i="10"/>
  <c r="F84" i="10"/>
  <c r="G84" i="10"/>
  <c r="H84" i="10"/>
  <c r="I84" i="10"/>
  <c r="F85" i="10"/>
  <c r="G85" i="10"/>
  <c r="H85" i="10"/>
  <c r="I85" i="10"/>
  <c r="F86" i="10"/>
  <c r="G86" i="10"/>
  <c r="H86" i="10"/>
  <c r="I86" i="10"/>
  <c r="F87" i="10"/>
  <c r="G87" i="10"/>
  <c r="H87" i="10"/>
  <c r="I87" i="10"/>
  <c r="F88" i="10"/>
  <c r="G88" i="10"/>
  <c r="H88" i="10"/>
  <c r="I88" i="10"/>
  <c r="F89" i="10"/>
  <c r="G89" i="10"/>
  <c r="H89" i="10"/>
  <c r="I89" i="10"/>
  <c r="F90" i="10"/>
  <c r="G90" i="10"/>
  <c r="H90" i="10"/>
  <c r="I90" i="10"/>
  <c r="F91" i="10"/>
  <c r="G91" i="10"/>
  <c r="H91" i="10"/>
  <c r="I91" i="10"/>
  <c r="F92" i="10"/>
  <c r="G92" i="10"/>
  <c r="H92" i="10"/>
  <c r="I92" i="10"/>
  <c r="EX410" i="16"/>
  <c r="EW410" i="16"/>
  <c r="EV410" i="16"/>
  <c r="EU410" i="16"/>
  <c r="ET410" i="16"/>
  <c r="ES410" i="16"/>
  <c r="ER410" i="16"/>
  <c r="EQ410" i="16"/>
  <c r="EP410" i="16"/>
  <c r="EO410" i="16"/>
  <c r="EN410" i="16"/>
  <c r="EM410" i="16"/>
  <c r="EL410" i="16"/>
  <c r="EK410" i="16"/>
  <c r="EJ410" i="16"/>
  <c r="EI410" i="16"/>
  <c r="EH410" i="16"/>
  <c r="EG410" i="16"/>
  <c r="EF410" i="16"/>
  <c r="EE410" i="16"/>
  <c r="ED410" i="16"/>
  <c r="EC410" i="16"/>
  <c r="EB410" i="16"/>
  <c r="EA410" i="16"/>
  <c r="DZ410" i="16"/>
  <c r="DY410" i="16"/>
  <c r="DX410" i="16"/>
  <c r="DW410" i="16"/>
  <c r="DV410" i="16"/>
  <c r="DU410" i="16"/>
  <c r="DT410" i="16"/>
  <c r="DS410" i="16"/>
  <c r="DR410" i="16"/>
  <c r="DQ410" i="16"/>
  <c r="DP410" i="16"/>
  <c r="DO410" i="16"/>
  <c r="DN410" i="16"/>
  <c r="DM410" i="16"/>
  <c r="DL410" i="16"/>
  <c r="DK410" i="16"/>
  <c r="DJ410" i="16"/>
  <c r="DI410" i="16"/>
  <c r="DH410" i="16"/>
  <c r="DG410" i="16"/>
  <c r="DF410" i="16"/>
  <c r="DE410" i="16"/>
  <c r="DD410" i="16"/>
  <c r="DC410" i="16"/>
  <c r="DB410" i="16"/>
  <c r="DA410" i="16"/>
  <c r="CZ410" i="16"/>
  <c r="CY410" i="16"/>
  <c r="CX410" i="16"/>
  <c r="CW410" i="16"/>
  <c r="CV410" i="16"/>
  <c r="CU410" i="16"/>
  <c r="CT410" i="16"/>
  <c r="CS410" i="16"/>
  <c r="CR410" i="16"/>
  <c r="CQ410" i="16"/>
  <c r="CP410" i="16"/>
  <c r="CO410" i="16"/>
  <c r="CN410" i="16"/>
  <c r="CM410" i="16"/>
  <c r="CL410" i="16"/>
  <c r="CK410" i="16"/>
  <c r="CJ410" i="16"/>
  <c r="CI410" i="16"/>
  <c r="CH410" i="16"/>
  <c r="CG410" i="16"/>
  <c r="DB408" i="16"/>
  <c r="DA408" i="16"/>
  <c r="CZ408" i="16"/>
  <c r="CY408" i="16"/>
  <c r="CX408" i="16"/>
  <c r="CW408" i="16"/>
  <c r="CV408" i="16"/>
  <c r="CU408" i="16"/>
  <c r="CT408" i="16"/>
  <c r="CS408" i="16"/>
  <c r="CR408" i="16"/>
  <c r="CQ408" i="16"/>
  <c r="CP408" i="16"/>
  <c r="CO408" i="16"/>
  <c r="CN408" i="16"/>
  <c r="CM408" i="16"/>
  <c r="CL408" i="16"/>
  <c r="CK408" i="16"/>
  <c r="CJ408" i="16"/>
  <c r="CI408" i="16"/>
  <c r="CH408" i="16"/>
  <c r="CG408" i="16"/>
  <c r="EX377" i="16"/>
  <c r="EW377" i="16"/>
  <c r="EV377" i="16"/>
  <c r="EU377" i="16"/>
  <c r="ET377" i="16"/>
  <c r="ES377" i="16"/>
  <c r="ER377" i="16"/>
  <c r="EQ377" i="16"/>
  <c r="EP377" i="16"/>
  <c r="EO377" i="16"/>
  <c r="EN377" i="16"/>
  <c r="EM377" i="16"/>
  <c r="EL377" i="16"/>
  <c r="EK377" i="16"/>
  <c r="EJ377" i="16"/>
  <c r="EI377" i="16"/>
  <c r="EH377" i="16"/>
  <c r="EG377" i="16"/>
  <c r="EF377" i="16"/>
  <c r="EE377" i="16"/>
  <c r="ED377" i="16"/>
  <c r="EC377" i="16"/>
  <c r="EB377" i="16"/>
  <c r="EA377" i="16"/>
  <c r="DZ377" i="16"/>
  <c r="DY377" i="16"/>
  <c r="DX377" i="16"/>
  <c r="DW377" i="16"/>
  <c r="DV377" i="16"/>
  <c r="DU377" i="16"/>
  <c r="DT377" i="16"/>
  <c r="DS377" i="16"/>
  <c r="DR377" i="16"/>
  <c r="DQ377" i="16"/>
  <c r="DP377" i="16"/>
  <c r="DO377" i="16"/>
  <c r="DN377" i="16"/>
  <c r="DM377" i="16"/>
  <c r="DL377" i="16"/>
  <c r="DK377" i="16"/>
  <c r="DJ377" i="16"/>
  <c r="DI377" i="16"/>
  <c r="DH377" i="16"/>
  <c r="DG377" i="16"/>
  <c r="DF377" i="16"/>
  <c r="DE377" i="16"/>
  <c r="DD377" i="16"/>
  <c r="DC377" i="16"/>
  <c r="DB377" i="16"/>
  <c r="DA377" i="16"/>
  <c r="CZ377" i="16"/>
  <c r="CY377" i="16"/>
  <c r="CX377" i="16"/>
  <c r="CW377" i="16"/>
  <c r="CV377" i="16"/>
  <c r="CU377" i="16"/>
  <c r="CT377" i="16"/>
  <c r="CS377" i="16"/>
  <c r="CR377" i="16"/>
  <c r="CQ377" i="16"/>
  <c r="CP377" i="16"/>
  <c r="CO377" i="16"/>
  <c r="CN377" i="16"/>
  <c r="CM377" i="16"/>
  <c r="CL377" i="16"/>
  <c r="CK377" i="16"/>
  <c r="CJ377" i="16"/>
  <c r="CI377" i="16"/>
  <c r="CH377" i="16"/>
  <c r="CG377" i="16"/>
  <c r="DB375" i="16"/>
  <c r="DA375" i="16"/>
  <c r="CZ375" i="16"/>
  <c r="CY375" i="16"/>
  <c r="CX375" i="16"/>
  <c r="CW375" i="16"/>
  <c r="CV375" i="16"/>
  <c r="CU375" i="16"/>
  <c r="CT375" i="16"/>
  <c r="CS375" i="16"/>
  <c r="CR375" i="16"/>
  <c r="CQ375" i="16"/>
  <c r="CP375" i="16"/>
  <c r="CO375" i="16"/>
  <c r="CN375" i="16"/>
  <c r="CM375" i="16"/>
  <c r="CL375" i="16"/>
  <c r="CK375" i="16"/>
  <c r="CJ375" i="16"/>
  <c r="CI375" i="16"/>
  <c r="CH375" i="16"/>
  <c r="CG375" i="16"/>
  <c r="EX344" i="16"/>
  <c r="EW344" i="16"/>
  <c r="EV344" i="16"/>
  <c r="EU344" i="16"/>
  <c r="ET344" i="16"/>
  <c r="ES344" i="16"/>
  <c r="ER344" i="16"/>
  <c r="EQ344" i="16"/>
  <c r="EP344" i="16"/>
  <c r="EO344" i="16"/>
  <c r="EN344" i="16"/>
  <c r="EM344" i="16"/>
  <c r="EL344" i="16"/>
  <c r="EK344" i="16"/>
  <c r="EJ344" i="16"/>
  <c r="EI344" i="16"/>
  <c r="EH344" i="16"/>
  <c r="EG344" i="16"/>
  <c r="EF344" i="16"/>
  <c r="EE344" i="16"/>
  <c r="ED344" i="16"/>
  <c r="EC344" i="16"/>
  <c r="EB344" i="16"/>
  <c r="EA344" i="16"/>
  <c r="DZ344" i="16"/>
  <c r="DY344" i="16"/>
  <c r="DX344" i="16"/>
  <c r="DW344" i="16"/>
  <c r="DV344" i="16"/>
  <c r="DU344" i="16"/>
  <c r="DT344" i="16"/>
  <c r="DS344" i="16"/>
  <c r="DR344" i="16"/>
  <c r="DQ344" i="16"/>
  <c r="DP344" i="16"/>
  <c r="DO344" i="16"/>
  <c r="DN344" i="16"/>
  <c r="DM344" i="16"/>
  <c r="DL344" i="16"/>
  <c r="DK344" i="16"/>
  <c r="DJ344" i="16"/>
  <c r="DI344" i="16"/>
  <c r="DH344" i="16"/>
  <c r="DG344" i="16"/>
  <c r="DF344" i="16"/>
  <c r="DE344" i="16"/>
  <c r="DD344" i="16"/>
  <c r="DC344" i="16"/>
  <c r="DB344" i="16"/>
  <c r="DA344" i="16"/>
  <c r="CZ344" i="16"/>
  <c r="CY344" i="16"/>
  <c r="CX344" i="16"/>
  <c r="CW344" i="16"/>
  <c r="CV344" i="16"/>
  <c r="CU344" i="16"/>
  <c r="CT344" i="16"/>
  <c r="CS344" i="16"/>
  <c r="CR344" i="16"/>
  <c r="CQ344" i="16"/>
  <c r="CP344" i="16"/>
  <c r="CO344" i="16"/>
  <c r="CN344" i="16"/>
  <c r="CM344" i="16"/>
  <c r="CL344" i="16"/>
  <c r="CK344" i="16"/>
  <c r="CJ344" i="16"/>
  <c r="CI344" i="16"/>
  <c r="CH344" i="16"/>
  <c r="CG344" i="16"/>
  <c r="DB342" i="16"/>
  <c r="DA342" i="16"/>
  <c r="CZ342" i="16"/>
  <c r="CY342" i="16"/>
  <c r="CX342" i="16"/>
  <c r="CW342" i="16"/>
  <c r="CV342" i="16"/>
  <c r="CU342" i="16"/>
  <c r="CT342" i="16"/>
  <c r="CS342" i="16"/>
  <c r="CR342" i="16"/>
  <c r="CQ342" i="16"/>
  <c r="CP342" i="16"/>
  <c r="CO342" i="16"/>
  <c r="CN342" i="16"/>
  <c r="CM342" i="16"/>
  <c r="CL342" i="16"/>
  <c r="CK342" i="16"/>
  <c r="CJ342" i="16"/>
  <c r="CI342" i="16"/>
  <c r="CH342" i="16"/>
  <c r="CG342" i="16"/>
  <c r="EX311" i="16"/>
  <c r="EW311" i="16"/>
  <c r="EV311" i="16"/>
  <c r="EU311" i="16"/>
  <c r="ET311" i="16"/>
  <c r="ES311" i="16"/>
  <c r="ER311" i="16"/>
  <c r="EQ311" i="16"/>
  <c r="EP311" i="16"/>
  <c r="EO311" i="16"/>
  <c r="EN311" i="16"/>
  <c r="EM311" i="16"/>
  <c r="EL311" i="16"/>
  <c r="EK311" i="16"/>
  <c r="EJ311" i="16"/>
  <c r="EI311" i="16"/>
  <c r="EH311" i="16"/>
  <c r="EG311" i="16"/>
  <c r="EF311" i="16"/>
  <c r="EE311" i="16"/>
  <c r="ED311" i="16"/>
  <c r="EC311" i="16"/>
  <c r="EB311" i="16"/>
  <c r="EA311" i="16"/>
  <c r="DZ311" i="16"/>
  <c r="DY311" i="16"/>
  <c r="DX311" i="16"/>
  <c r="DW311" i="16"/>
  <c r="DV311" i="16"/>
  <c r="DU311" i="16"/>
  <c r="DT311" i="16"/>
  <c r="DS311" i="16"/>
  <c r="DR311" i="16"/>
  <c r="DQ311" i="16"/>
  <c r="DP311" i="16"/>
  <c r="DO311" i="16"/>
  <c r="DN311" i="16"/>
  <c r="DM311" i="16"/>
  <c r="DL311" i="16"/>
  <c r="DK311" i="16"/>
  <c r="DJ311" i="16"/>
  <c r="DI311" i="16"/>
  <c r="DH311" i="16"/>
  <c r="DG311" i="16"/>
  <c r="DF311" i="16"/>
  <c r="DE311" i="16"/>
  <c r="DD311" i="16"/>
  <c r="DC311" i="16"/>
  <c r="DB311" i="16"/>
  <c r="DA311" i="16"/>
  <c r="CZ311" i="16"/>
  <c r="CY311" i="16"/>
  <c r="CX311" i="16"/>
  <c r="CW311" i="16"/>
  <c r="CV311" i="16"/>
  <c r="CU311" i="16"/>
  <c r="CT311" i="16"/>
  <c r="CS311" i="16"/>
  <c r="CR311" i="16"/>
  <c r="CQ311" i="16"/>
  <c r="CP311" i="16"/>
  <c r="CO311" i="16"/>
  <c r="CN311" i="16"/>
  <c r="CM311" i="16"/>
  <c r="CL311" i="16"/>
  <c r="CK311" i="16"/>
  <c r="CJ311" i="16"/>
  <c r="CI311" i="16"/>
  <c r="CH311" i="16"/>
  <c r="CG311" i="16"/>
  <c r="DB309" i="16"/>
  <c r="DA309" i="16"/>
  <c r="CZ309" i="16"/>
  <c r="CY309" i="16"/>
  <c r="CX309" i="16"/>
  <c r="CW309" i="16"/>
  <c r="CV309" i="16"/>
  <c r="CU309" i="16"/>
  <c r="CT309" i="16"/>
  <c r="CS309" i="16"/>
  <c r="CR309" i="16"/>
  <c r="CQ309" i="16"/>
  <c r="CP309" i="16"/>
  <c r="CO309" i="16"/>
  <c r="CN309" i="16"/>
  <c r="CM309" i="16"/>
  <c r="CL309" i="16"/>
  <c r="CK309" i="16"/>
  <c r="CJ309" i="16"/>
  <c r="CI309" i="16"/>
  <c r="CH309" i="16"/>
  <c r="CG309" i="16"/>
  <c r="EX278" i="16"/>
  <c r="EW278" i="16"/>
  <c r="EV278" i="16"/>
  <c r="EU278" i="16"/>
  <c r="ET278" i="16"/>
  <c r="ES278" i="16"/>
  <c r="ER278" i="16"/>
  <c r="EQ278" i="16"/>
  <c r="EP278" i="16"/>
  <c r="EO278" i="16"/>
  <c r="EN278" i="16"/>
  <c r="EM278" i="16"/>
  <c r="EL278" i="16"/>
  <c r="EK278" i="16"/>
  <c r="EJ278" i="16"/>
  <c r="EI278" i="16"/>
  <c r="EG278" i="16"/>
  <c r="EF278" i="16"/>
  <c r="EE278" i="16"/>
  <c r="ED278" i="16"/>
  <c r="EC278" i="16"/>
  <c r="EB278" i="16"/>
  <c r="EA278" i="16"/>
  <c r="DZ278" i="16"/>
  <c r="DY278" i="16"/>
  <c r="DX278" i="16"/>
  <c r="DW278" i="16"/>
  <c r="DV278" i="16"/>
  <c r="DU278" i="16"/>
  <c r="DT278" i="16"/>
  <c r="DS278" i="16"/>
  <c r="DR278" i="16"/>
  <c r="DP278" i="16"/>
  <c r="DO278" i="16"/>
  <c r="DN278" i="16"/>
  <c r="DM278" i="16"/>
  <c r="DL278" i="16"/>
  <c r="DK278" i="16"/>
  <c r="DJ278" i="16"/>
  <c r="DI278" i="16"/>
  <c r="DH278" i="16"/>
  <c r="DG278" i="16"/>
  <c r="DF278" i="16"/>
  <c r="DE278" i="16"/>
  <c r="DD278" i="16"/>
  <c r="DC278" i="16"/>
  <c r="DB278" i="16"/>
  <c r="DA278" i="16"/>
  <c r="CY278" i="16"/>
  <c r="CX278" i="16"/>
  <c r="CW278" i="16"/>
  <c r="CV278" i="16"/>
  <c r="CU278" i="16"/>
  <c r="CT278" i="16"/>
  <c r="CS278" i="16"/>
  <c r="CR278" i="16"/>
  <c r="CQ278" i="16"/>
  <c r="CP278" i="16"/>
  <c r="CO278" i="16"/>
  <c r="CN278" i="16"/>
  <c r="CM278" i="16"/>
  <c r="CL278" i="16"/>
  <c r="CK278" i="16"/>
  <c r="CJ278" i="16"/>
  <c r="CI278" i="16"/>
  <c r="CH278" i="16"/>
  <c r="CG278" i="16"/>
  <c r="DA276" i="16"/>
  <c r="CZ276" i="16"/>
  <c r="CY276" i="16"/>
  <c r="CX276" i="16"/>
  <c r="CV276" i="16"/>
  <c r="CU276" i="16"/>
  <c r="CT276" i="16"/>
  <c r="CS276" i="16"/>
  <c r="CQ276" i="16"/>
  <c r="CP276" i="16"/>
  <c r="CO276" i="16"/>
  <c r="CN276" i="16"/>
  <c r="CM276" i="16"/>
  <c r="CL276" i="16"/>
  <c r="CK276" i="16"/>
  <c r="CJ276" i="16"/>
  <c r="CI276" i="16"/>
  <c r="CH276" i="16"/>
  <c r="CG276" i="16"/>
  <c r="EX253" i="16"/>
  <c r="EW253" i="16"/>
  <c r="EV253" i="16"/>
  <c r="EU253" i="16"/>
  <c r="ET253" i="16"/>
  <c r="ES253" i="16"/>
  <c r="ER253" i="16"/>
  <c r="EQ253" i="16"/>
  <c r="EP253" i="16"/>
  <c r="EO253" i="16"/>
  <c r="EN253" i="16"/>
  <c r="EM253" i="16"/>
  <c r="EL253" i="16"/>
  <c r="EK253" i="16"/>
  <c r="EJ253" i="16"/>
  <c r="EI253" i="16"/>
  <c r="EG253" i="16"/>
  <c r="EF253" i="16"/>
  <c r="EE253" i="16"/>
  <c r="ED253" i="16"/>
  <c r="EC253" i="16"/>
  <c r="EB253" i="16"/>
  <c r="EA253" i="16"/>
  <c r="DZ253" i="16"/>
  <c r="DY253" i="16"/>
  <c r="DX253" i="16"/>
  <c r="DW253" i="16"/>
  <c r="DV253" i="16"/>
  <c r="DU253" i="16"/>
  <c r="DT253" i="16"/>
  <c r="DS253" i="16"/>
  <c r="DR253" i="16"/>
  <c r="DP253" i="16"/>
  <c r="DO253" i="16"/>
  <c r="DN253" i="16"/>
  <c r="DM253" i="16"/>
  <c r="DL253" i="16"/>
  <c r="DK253" i="16"/>
  <c r="DJ253" i="16"/>
  <c r="DI253" i="16"/>
  <c r="DH253" i="16"/>
  <c r="DG253" i="16"/>
  <c r="DF253" i="16"/>
  <c r="DE253" i="16"/>
  <c r="DD253" i="16"/>
  <c r="DC253" i="16"/>
  <c r="DB253" i="16"/>
  <c r="DA253" i="16"/>
  <c r="CY253" i="16"/>
  <c r="CX253" i="16"/>
  <c r="CW253" i="16"/>
  <c r="CV253" i="16"/>
  <c r="CU253" i="16"/>
  <c r="CT253" i="16"/>
  <c r="CS253" i="16"/>
  <c r="CR253" i="16"/>
  <c r="CQ253" i="16"/>
  <c r="CP253" i="16"/>
  <c r="CO253" i="16"/>
  <c r="CN253" i="16"/>
  <c r="CM253" i="16"/>
  <c r="CL253" i="16"/>
  <c r="CK253" i="16"/>
  <c r="CJ253" i="16"/>
  <c r="CI253" i="16"/>
  <c r="CH253" i="16"/>
  <c r="CG253" i="16"/>
  <c r="DA251" i="16"/>
  <c r="CZ251" i="16"/>
  <c r="CY251" i="16"/>
  <c r="CX251" i="16"/>
  <c r="CV251" i="16"/>
  <c r="CU251" i="16"/>
  <c r="CT251" i="16"/>
  <c r="CS251" i="16"/>
  <c r="CQ251" i="16"/>
  <c r="CP251" i="16"/>
  <c r="CO251" i="16"/>
  <c r="CN251" i="16"/>
  <c r="CM251" i="16"/>
  <c r="CL251" i="16"/>
  <c r="CK251" i="16"/>
  <c r="CJ251" i="16"/>
  <c r="CI251" i="16"/>
  <c r="CH251" i="16"/>
  <c r="CG251" i="16"/>
  <c r="B242" i="16"/>
  <c r="B241" i="16"/>
  <c r="EX217" i="16"/>
  <c r="EW217" i="16"/>
  <c r="EV217" i="16"/>
  <c r="EU217" i="16"/>
  <c r="ET217" i="16"/>
  <c r="ES217" i="16"/>
  <c r="ER217" i="16"/>
  <c r="EQ217" i="16"/>
  <c r="EP217" i="16"/>
  <c r="EO217" i="16"/>
  <c r="EN217" i="16"/>
  <c r="EM217" i="16"/>
  <c r="EL217" i="16"/>
  <c r="EK217" i="16"/>
  <c r="EJ217" i="16"/>
  <c r="EI217" i="16"/>
  <c r="EH217" i="16"/>
  <c r="EG217" i="16"/>
  <c r="EF217" i="16"/>
  <c r="EE217" i="16"/>
  <c r="ED217" i="16"/>
  <c r="EC217" i="16"/>
  <c r="EB217" i="16"/>
  <c r="EA217" i="16"/>
  <c r="DZ217" i="16"/>
  <c r="DY217" i="16"/>
  <c r="DX217" i="16"/>
  <c r="DW217" i="16"/>
  <c r="DV217" i="16"/>
  <c r="DU217" i="16"/>
  <c r="DT217" i="16"/>
  <c r="DS217" i="16"/>
  <c r="DR217" i="16"/>
  <c r="DQ217" i="16"/>
  <c r="DP217" i="16"/>
  <c r="DO217" i="16"/>
  <c r="DN217" i="16"/>
  <c r="DM217" i="16"/>
  <c r="DL217" i="16"/>
  <c r="DK217" i="16"/>
  <c r="DJ217" i="16"/>
  <c r="DI217" i="16"/>
  <c r="DH217" i="16"/>
  <c r="DG217" i="16"/>
  <c r="DF217" i="16"/>
  <c r="DE217" i="16"/>
  <c r="DD217" i="16"/>
  <c r="DC217" i="16"/>
  <c r="DB217" i="16"/>
  <c r="DA217" i="16"/>
  <c r="CZ217" i="16"/>
  <c r="CY217" i="16"/>
  <c r="CX217" i="16"/>
  <c r="CW217" i="16"/>
  <c r="CV217" i="16"/>
  <c r="CU217" i="16"/>
  <c r="CT217" i="16"/>
  <c r="CS217" i="16"/>
  <c r="CR217" i="16"/>
  <c r="CQ217" i="16"/>
  <c r="CP217" i="16"/>
  <c r="CO217" i="16"/>
  <c r="CN217" i="16"/>
  <c r="CM217" i="16"/>
  <c r="CL217" i="16"/>
  <c r="CK217" i="16"/>
  <c r="CJ217" i="16"/>
  <c r="CI217" i="16"/>
  <c r="CH217" i="16"/>
  <c r="CG217" i="16"/>
  <c r="I217" i="16"/>
  <c r="H217" i="16"/>
  <c r="H241" i="16"/>
  <c r="G217" i="16"/>
  <c r="F217" i="16"/>
  <c r="F241" i="16"/>
  <c r="E217" i="16"/>
  <c r="B212" i="16"/>
  <c r="B211" i="16"/>
  <c r="EX187" i="16"/>
  <c r="EW187" i="16"/>
  <c r="EV187" i="16"/>
  <c r="EU187" i="16"/>
  <c r="ET187" i="16"/>
  <c r="ES187" i="16"/>
  <c r="ER187" i="16"/>
  <c r="EQ187" i="16"/>
  <c r="EP187" i="16"/>
  <c r="EO187" i="16"/>
  <c r="EN187" i="16"/>
  <c r="EM187" i="16"/>
  <c r="EL187" i="16"/>
  <c r="EK187" i="16"/>
  <c r="EJ187" i="16"/>
  <c r="EI187" i="16"/>
  <c r="EH187" i="16"/>
  <c r="EG187" i="16"/>
  <c r="EF187" i="16"/>
  <c r="EE187" i="16"/>
  <c r="ED187" i="16"/>
  <c r="EC187" i="16"/>
  <c r="EB187" i="16"/>
  <c r="EA187" i="16"/>
  <c r="DZ187" i="16"/>
  <c r="DY187" i="16"/>
  <c r="DX187" i="16"/>
  <c r="DW187" i="16"/>
  <c r="DV187" i="16"/>
  <c r="DU187" i="16"/>
  <c r="DT187" i="16"/>
  <c r="DS187" i="16"/>
  <c r="DR187" i="16"/>
  <c r="DQ187" i="16"/>
  <c r="DP187" i="16"/>
  <c r="DO187" i="16"/>
  <c r="DN187" i="16"/>
  <c r="DM187" i="16"/>
  <c r="DL187" i="16"/>
  <c r="DK187" i="16"/>
  <c r="DJ187" i="16"/>
  <c r="DI187" i="16"/>
  <c r="DH187" i="16"/>
  <c r="DG187" i="16"/>
  <c r="DF187" i="16"/>
  <c r="DE187" i="16"/>
  <c r="DD187" i="16"/>
  <c r="DC187" i="16"/>
  <c r="DB187" i="16"/>
  <c r="DA187" i="16"/>
  <c r="CZ187" i="16"/>
  <c r="CY187" i="16"/>
  <c r="CX187" i="16"/>
  <c r="CW187" i="16"/>
  <c r="CV187" i="16"/>
  <c r="CU187" i="16"/>
  <c r="CT187" i="16"/>
  <c r="CS187" i="16"/>
  <c r="CR187" i="16"/>
  <c r="CQ187" i="16"/>
  <c r="CP187" i="16"/>
  <c r="CO187" i="16"/>
  <c r="CN187" i="16"/>
  <c r="CM187" i="16"/>
  <c r="CL187" i="16"/>
  <c r="CK187" i="16"/>
  <c r="CJ187" i="16"/>
  <c r="CI187" i="16"/>
  <c r="CH187" i="16"/>
  <c r="CG187" i="16"/>
  <c r="I187" i="16"/>
  <c r="H187" i="16"/>
  <c r="H211" i="16"/>
  <c r="G187" i="16"/>
  <c r="F187" i="16"/>
  <c r="F211" i="16"/>
  <c r="E187" i="16"/>
  <c r="EX157" i="16"/>
  <c r="EW157" i="16"/>
  <c r="EV157" i="16"/>
  <c r="EU157" i="16"/>
  <c r="ET157" i="16"/>
  <c r="ES157" i="16"/>
  <c r="ER157" i="16"/>
  <c r="EQ157" i="16"/>
  <c r="EP157" i="16"/>
  <c r="EO157" i="16"/>
  <c r="EN157" i="16"/>
  <c r="EM157" i="16"/>
  <c r="EL157" i="16"/>
  <c r="EK157" i="16"/>
  <c r="EJ157" i="16"/>
  <c r="EI157" i="16"/>
  <c r="EH157" i="16"/>
  <c r="EG157" i="16"/>
  <c r="EF157" i="16"/>
  <c r="EE157" i="16"/>
  <c r="ED157" i="16"/>
  <c r="EC157" i="16"/>
  <c r="EB157" i="16"/>
  <c r="EA157" i="16"/>
  <c r="DZ157" i="16"/>
  <c r="DY157" i="16"/>
  <c r="DX157" i="16"/>
  <c r="DW157" i="16"/>
  <c r="DV157" i="16"/>
  <c r="DU157" i="16"/>
  <c r="DT157" i="16"/>
  <c r="DS157" i="16"/>
  <c r="DR157" i="16"/>
  <c r="DQ157" i="16"/>
  <c r="DP157" i="16"/>
  <c r="DO157" i="16"/>
  <c r="DN157" i="16"/>
  <c r="DM157" i="16"/>
  <c r="DL157" i="16"/>
  <c r="DK157" i="16"/>
  <c r="DJ157" i="16"/>
  <c r="DI157" i="16"/>
  <c r="DH157" i="16"/>
  <c r="DG157" i="16"/>
  <c r="DF157" i="16"/>
  <c r="DE157" i="16"/>
  <c r="DD157" i="16"/>
  <c r="DC157" i="16"/>
  <c r="DB157" i="16"/>
  <c r="DA157" i="16"/>
  <c r="CZ157" i="16"/>
  <c r="CY157" i="16"/>
  <c r="CX157" i="16"/>
  <c r="CW157" i="16"/>
  <c r="CV157" i="16"/>
  <c r="CU157" i="16"/>
  <c r="CT157" i="16"/>
  <c r="CS157" i="16"/>
  <c r="CR157" i="16"/>
  <c r="CQ157" i="16"/>
  <c r="CP157" i="16"/>
  <c r="CO157" i="16"/>
  <c r="CN157" i="16"/>
  <c r="CM157" i="16"/>
  <c r="CL157" i="16"/>
  <c r="CK157" i="16"/>
  <c r="CJ157" i="16"/>
  <c r="CI157" i="16"/>
  <c r="CH157" i="16"/>
  <c r="CG157" i="16"/>
  <c r="I157" i="16"/>
  <c r="H157" i="16"/>
  <c r="H181" i="16"/>
  <c r="G157" i="16"/>
  <c r="F157" i="16"/>
  <c r="F181" i="16"/>
  <c r="E157" i="16"/>
  <c r="EX127" i="16"/>
  <c r="EW127" i="16"/>
  <c r="EV127" i="16"/>
  <c r="EU127" i="16"/>
  <c r="ET127" i="16"/>
  <c r="ES127" i="16"/>
  <c r="ER127" i="16"/>
  <c r="EQ127" i="16"/>
  <c r="EP127" i="16"/>
  <c r="EO127" i="16"/>
  <c r="EN127" i="16"/>
  <c r="EM127" i="16"/>
  <c r="EL127" i="16"/>
  <c r="EK127" i="16"/>
  <c r="EJ127" i="16"/>
  <c r="EI127" i="16"/>
  <c r="EH127" i="16"/>
  <c r="EG127" i="16"/>
  <c r="EF127" i="16"/>
  <c r="EE127" i="16"/>
  <c r="ED127" i="16"/>
  <c r="EC127" i="16"/>
  <c r="EB127" i="16"/>
  <c r="EA127" i="16"/>
  <c r="DZ127" i="16"/>
  <c r="DY127" i="16"/>
  <c r="DX127" i="16"/>
  <c r="DW127" i="16"/>
  <c r="DV127" i="16"/>
  <c r="DU127" i="16"/>
  <c r="DT127" i="16"/>
  <c r="DS127" i="16"/>
  <c r="DR127" i="16"/>
  <c r="DQ127" i="16"/>
  <c r="DP127" i="16"/>
  <c r="DO127" i="16"/>
  <c r="DN127" i="16"/>
  <c r="DM127" i="16"/>
  <c r="DL127" i="16"/>
  <c r="DK127" i="16"/>
  <c r="DJ127" i="16"/>
  <c r="DI127" i="16"/>
  <c r="DH127" i="16"/>
  <c r="DG127" i="16"/>
  <c r="DF127" i="16"/>
  <c r="DE127" i="16"/>
  <c r="DD127" i="16"/>
  <c r="DC127" i="16"/>
  <c r="DB127" i="16"/>
  <c r="DA127" i="16"/>
  <c r="CZ127" i="16"/>
  <c r="CY127" i="16"/>
  <c r="CX127" i="16"/>
  <c r="CW127" i="16"/>
  <c r="CV127" i="16"/>
  <c r="CU127" i="16"/>
  <c r="CT127" i="16"/>
  <c r="CS127" i="16"/>
  <c r="CR127" i="16"/>
  <c r="CQ127" i="16"/>
  <c r="CP127" i="16"/>
  <c r="CO127" i="16"/>
  <c r="CN127" i="16"/>
  <c r="CM127" i="16"/>
  <c r="CL127" i="16"/>
  <c r="CK127" i="16"/>
  <c r="CJ127" i="16"/>
  <c r="CI127" i="16"/>
  <c r="CH127" i="16"/>
  <c r="CG127" i="16"/>
  <c r="I127" i="16"/>
  <c r="H127" i="16"/>
  <c r="H151" i="16"/>
  <c r="G127" i="16"/>
  <c r="F127" i="16"/>
  <c r="F151" i="16"/>
  <c r="E127" i="16"/>
  <c r="EX97" i="16"/>
  <c r="EW97" i="16"/>
  <c r="EV97" i="16"/>
  <c r="EU97" i="16"/>
  <c r="ET97" i="16"/>
  <c r="ES97" i="16"/>
  <c r="ER97" i="16"/>
  <c r="EQ97" i="16"/>
  <c r="EP97" i="16"/>
  <c r="EO97" i="16"/>
  <c r="EN97" i="16"/>
  <c r="EM97" i="16"/>
  <c r="EL97" i="16"/>
  <c r="EK97" i="16"/>
  <c r="EJ97" i="16"/>
  <c r="EI97" i="16"/>
  <c r="EH97" i="16"/>
  <c r="EG97" i="16"/>
  <c r="EF97" i="16"/>
  <c r="EE97" i="16"/>
  <c r="ED97" i="16"/>
  <c r="EC97" i="16"/>
  <c r="EB97" i="16"/>
  <c r="EA97" i="16"/>
  <c r="DZ97" i="16"/>
  <c r="DY97" i="16"/>
  <c r="DX97" i="16"/>
  <c r="DW97" i="16"/>
  <c r="DV97" i="16"/>
  <c r="DU97" i="16"/>
  <c r="DT97" i="16"/>
  <c r="DS97" i="16"/>
  <c r="DR97" i="16"/>
  <c r="DQ97" i="16"/>
  <c r="DP97" i="16"/>
  <c r="DO97" i="16"/>
  <c r="DN97" i="16"/>
  <c r="DM97" i="16"/>
  <c r="DL97" i="16"/>
  <c r="DK97" i="16"/>
  <c r="DJ97" i="16"/>
  <c r="DI97" i="16"/>
  <c r="DH97" i="16"/>
  <c r="DG97" i="16"/>
  <c r="DF97" i="16"/>
  <c r="DE97" i="16"/>
  <c r="DD97" i="16"/>
  <c r="DC97" i="16"/>
  <c r="DB97" i="16"/>
  <c r="DA97" i="16"/>
  <c r="CZ97" i="16"/>
  <c r="CY97" i="16"/>
  <c r="CX97" i="16"/>
  <c r="CW97" i="16"/>
  <c r="CV97" i="16"/>
  <c r="CU97" i="16"/>
  <c r="CT97" i="16"/>
  <c r="CS97" i="16"/>
  <c r="CR97" i="16"/>
  <c r="CQ97" i="16"/>
  <c r="CP97" i="16"/>
  <c r="CO97" i="16"/>
  <c r="CN97" i="16"/>
  <c r="CM97" i="16"/>
  <c r="CL97" i="16"/>
  <c r="CK97" i="16"/>
  <c r="CJ97" i="16"/>
  <c r="CI97" i="16"/>
  <c r="CH97" i="16"/>
  <c r="CG97" i="16"/>
  <c r="I97" i="16"/>
  <c r="H97" i="16"/>
  <c r="G97" i="16"/>
  <c r="F97" i="16"/>
  <c r="E97" i="16"/>
  <c r="DQ278" i="16"/>
  <c r="CZ278" i="16"/>
  <c r="EX67" i="16"/>
  <c r="EW67" i="16"/>
  <c r="EV67" i="16"/>
  <c r="EU67" i="16"/>
  <c r="ET67" i="16"/>
  <c r="ES67" i="16"/>
  <c r="ER67" i="16"/>
  <c r="EQ67" i="16"/>
  <c r="EP67" i="16"/>
  <c r="EO67" i="16"/>
  <c r="EN67" i="16"/>
  <c r="EM67" i="16"/>
  <c r="EL67" i="16"/>
  <c r="EK67" i="16"/>
  <c r="EJ67" i="16"/>
  <c r="EI67" i="16"/>
  <c r="EH67" i="16"/>
  <c r="EG67" i="16"/>
  <c r="EF67" i="16"/>
  <c r="EE67" i="16"/>
  <c r="ED67" i="16"/>
  <c r="EC67" i="16"/>
  <c r="EB67" i="16"/>
  <c r="EA67" i="16"/>
  <c r="DZ67" i="16"/>
  <c r="DY67" i="16"/>
  <c r="DX67" i="16"/>
  <c r="DW67" i="16"/>
  <c r="DV67" i="16"/>
  <c r="DU67" i="16"/>
  <c r="DT67" i="16"/>
  <c r="DS67" i="16"/>
  <c r="DR67" i="16"/>
  <c r="DQ67" i="16"/>
  <c r="DP67" i="16"/>
  <c r="DO67" i="16"/>
  <c r="DN67" i="16"/>
  <c r="DM67" i="16"/>
  <c r="DL67" i="16"/>
  <c r="DK67" i="16"/>
  <c r="DJ67" i="16"/>
  <c r="DI67" i="16"/>
  <c r="DH67" i="16"/>
  <c r="DG67" i="16"/>
  <c r="DF67" i="16"/>
  <c r="DE67" i="16"/>
  <c r="DD67" i="16"/>
  <c r="DC67" i="16"/>
  <c r="DB67" i="16"/>
  <c r="DA67" i="16"/>
  <c r="CZ67" i="16"/>
  <c r="CY67" i="16"/>
  <c r="CX67" i="16"/>
  <c r="CW67" i="16"/>
  <c r="CV67" i="16"/>
  <c r="CU67" i="16"/>
  <c r="CT67" i="16"/>
  <c r="CS67" i="16"/>
  <c r="CR67" i="16"/>
  <c r="CQ67" i="16"/>
  <c r="CP67" i="16"/>
  <c r="CO67" i="16"/>
  <c r="CN67" i="16"/>
  <c r="CM67" i="16"/>
  <c r="CL67" i="16"/>
  <c r="CK67" i="16"/>
  <c r="CJ67" i="16"/>
  <c r="CI67" i="16"/>
  <c r="CH67" i="16"/>
  <c r="CG67" i="16"/>
  <c r="I67" i="16"/>
  <c r="I91" i="16"/>
  <c r="H67" i="16"/>
  <c r="H91" i="16"/>
  <c r="G67" i="16"/>
  <c r="G91" i="16"/>
  <c r="F67" i="16"/>
  <c r="F91" i="16"/>
  <c r="DB65" i="16"/>
  <c r="DA65" i="16"/>
  <c r="CZ65" i="16"/>
  <c r="CY65" i="16"/>
  <c r="CX65" i="16"/>
  <c r="CW65" i="16"/>
  <c r="CV65" i="16"/>
  <c r="CU65" i="16"/>
  <c r="CT65" i="16"/>
  <c r="CS65" i="16"/>
  <c r="CR65" i="16"/>
  <c r="CQ65" i="16"/>
  <c r="CP65" i="16"/>
  <c r="CO65" i="16"/>
  <c r="CN65" i="16"/>
  <c r="CM65" i="16"/>
  <c r="CL65" i="16"/>
  <c r="CK65" i="16"/>
  <c r="CJ65" i="16"/>
  <c r="CI65" i="16"/>
  <c r="CH65" i="16"/>
  <c r="CG65" i="16"/>
  <c r="EX46" i="16"/>
  <c r="EW46" i="16"/>
  <c r="EV46" i="16"/>
  <c r="EU46" i="16"/>
  <c r="ET46" i="16"/>
  <c r="ES46" i="16"/>
  <c r="ER46" i="16"/>
  <c r="EQ46" i="16"/>
  <c r="EP46" i="16"/>
  <c r="EO46" i="16"/>
  <c r="EN46" i="16"/>
  <c r="EM46" i="16"/>
  <c r="EL46" i="16"/>
  <c r="EK46" i="16"/>
  <c r="EJ46" i="16"/>
  <c r="EI46" i="16"/>
  <c r="EG46" i="16"/>
  <c r="EF46" i="16"/>
  <c r="EE46" i="16"/>
  <c r="ED46" i="16"/>
  <c r="EC46" i="16"/>
  <c r="EB46" i="16"/>
  <c r="EA46" i="16"/>
  <c r="DZ46" i="16"/>
  <c r="DY46" i="16"/>
  <c r="DX46" i="16"/>
  <c r="DW46" i="16"/>
  <c r="DV46" i="16"/>
  <c r="DU46" i="16"/>
  <c r="DT46" i="16"/>
  <c r="DS46" i="16"/>
  <c r="DR46" i="16"/>
  <c r="DP46" i="16"/>
  <c r="DO46" i="16"/>
  <c r="DN46" i="16"/>
  <c r="DM46" i="16"/>
  <c r="DL46" i="16"/>
  <c r="DK46" i="16"/>
  <c r="DJ46" i="16"/>
  <c r="DI46" i="16"/>
  <c r="DH46" i="16"/>
  <c r="DG46" i="16"/>
  <c r="DF46" i="16"/>
  <c r="DE46" i="16"/>
  <c r="DD46" i="16"/>
  <c r="DC46" i="16"/>
  <c r="DB46" i="16"/>
  <c r="DA46" i="16"/>
  <c r="CY46" i="16"/>
  <c r="CX46" i="16"/>
  <c r="CW46" i="16"/>
  <c r="CV46" i="16"/>
  <c r="CU46" i="16"/>
  <c r="CT46" i="16"/>
  <c r="CS46" i="16"/>
  <c r="CR46" i="16"/>
  <c r="CQ46" i="16"/>
  <c r="CP46" i="16"/>
  <c r="CO46" i="16"/>
  <c r="CN46" i="16"/>
  <c r="CM46" i="16"/>
  <c r="CL46" i="16"/>
  <c r="CK46" i="16"/>
  <c r="CJ46" i="16"/>
  <c r="CI46" i="16"/>
  <c r="CH46" i="16"/>
  <c r="CG46" i="16"/>
  <c r="EX45" i="16"/>
  <c r="EW45" i="16"/>
  <c r="EV45" i="16"/>
  <c r="EU45" i="16"/>
  <c r="ET45" i="16"/>
  <c r="ES45" i="16"/>
  <c r="ER45" i="16"/>
  <c r="EQ45" i="16"/>
  <c r="EP45" i="16"/>
  <c r="EO45" i="16"/>
  <c r="EN45" i="16"/>
  <c r="EM45" i="16"/>
  <c r="EL45" i="16"/>
  <c r="EK45" i="16"/>
  <c r="EJ45" i="16"/>
  <c r="EI45" i="16"/>
  <c r="EH45" i="16"/>
  <c r="EG45" i="16"/>
  <c r="EF45" i="16"/>
  <c r="EE45" i="16"/>
  <c r="ED45" i="16"/>
  <c r="EC45" i="16"/>
  <c r="EB45" i="16"/>
  <c r="EA45" i="16"/>
  <c r="DZ45" i="16"/>
  <c r="DY45" i="16"/>
  <c r="DX45" i="16"/>
  <c r="DW45" i="16"/>
  <c r="DV45" i="16"/>
  <c r="DU45" i="16"/>
  <c r="DT45" i="16"/>
  <c r="DS45" i="16"/>
  <c r="DR45" i="16"/>
  <c r="DQ45" i="16"/>
  <c r="DP45" i="16"/>
  <c r="DO45" i="16"/>
  <c r="DN45" i="16"/>
  <c r="DM45" i="16"/>
  <c r="DL45" i="16"/>
  <c r="DK45" i="16"/>
  <c r="DJ45" i="16"/>
  <c r="DI45" i="16"/>
  <c r="DH45" i="16"/>
  <c r="DG45" i="16"/>
  <c r="DF45" i="16"/>
  <c r="DE45" i="16"/>
  <c r="DD45" i="16"/>
  <c r="DC45" i="16"/>
  <c r="DB45" i="16"/>
  <c r="DA45" i="16"/>
  <c r="CZ45" i="16"/>
  <c r="CY45" i="16"/>
  <c r="CX45" i="16"/>
  <c r="CW45" i="16"/>
  <c r="CV45" i="16"/>
  <c r="CU45" i="16"/>
  <c r="CT45" i="16"/>
  <c r="CS45" i="16"/>
  <c r="CR45" i="16"/>
  <c r="CQ45" i="16"/>
  <c r="CP45" i="16"/>
  <c r="CO45" i="16"/>
  <c r="CN45" i="16"/>
  <c r="CM45" i="16"/>
  <c r="CL45" i="16"/>
  <c r="CK45" i="16"/>
  <c r="CJ45" i="16"/>
  <c r="CI45" i="16"/>
  <c r="CH45" i="16"/>
  <c r="CG45" i="16"/>
  <c r="EX44" i="16"/>
  <c r="EW44" i="16"/>
  <c r="EV44" i="16"/>
  <c r="EU44" i="16"/>
  <c r="ET44" i="16"/>
  <c r="ES44" i="16"/>
  <c r="ER44" i="16"/>
  <c r="EQ44" i="16"/>
  <c r="EP44" i="16"/>
  <c r="EO44" i="16"/>
  <c r="EN44" i="16"/>
  <c r="EM44" i="16"/>
  <c r="EL44" i="16"/>
  <c r="EK44" i="16"/>
  <c r="EJ44" i="16"/>
  <c r="EI44" i="16"/>
  <c r="EH44" i="16"/>
  <c r="EG44" i="16"/>
  <c r="EF44" i="16"/>
  <c r="EE44" i="16"/>
  <c r="ED44" i="16"/>
  <c r="EC44" i="16"/>
  <c r="EB44" i="16"/>
  <c r="EA44" i="16"/>
  <c r="DZ44" i="16"/>
  <c r="DY44" i="16"/>
  <c r="DX44" i="16"/>
  <c r="DW44" i="16"/>
  <c r="DV44" i="16"/>
  <c r="DU44" i="16"/>
  <c r="DT44" i="16"/>
  <c r="DS44" i="16"/>
  <c r="DR44" i="16"/>
  <c r="DQ44" i="16"/>
  <c r="DP44" i="16"/>
  <c r="DO44" i="16"/>
  <c r="DN44" i="16"/>
  <c r="DM44" i="16"/>
  <c r="DL44" i="16"/>
  <c r="DK44" i="16"/>
  <c r="DJ44" i="16"/>
  <c r="DI44" i="16"/>
  <c r="DH44" i="16"/>
  <c r="DG44" i="16"/>
  <c r="DF44" i="16"/>
  <c r="DE44" i="16"/>
  <c r="DD44" i="16"/>
  <c r="DC44" i="16"/>
  <c r="DB44" i="16"/>
  <c r="DA44" i="16"/>
  <c r="CZ44" i="16"/>
  <c r="CY44" i="16"/>
  <c r="CX44" i="16"/>
  <c r="CW44" i="16"/>
  <c r="CV44" i="16"/>
  <c r="CU44" i="16"/>
  <c r="CT44" i="16"/>
  <c r="CS44" i="16"/>
  <c r="CR44" i="16"/>
  <c r="CQ44" i="16"/>
  <c r="CP44" i="16"/>
  <c r="CO44" i="16"/>
  <c r="CN44" i="16"/>
  <c r="CM44" i="16"/>
  <c r="CL44" i="16"/>
  <c r="CK44" i="16"/>
  <c r="CJ44" i="16"/>
  <c r="CI44" i="16"/>
  <c r="CH44" i="16"/>
  <c r="CG44" i="16"/>
  <c r="EX43" i="16"/>
  <c r="EW43" i="16"/>
  <c r="EV43" i="16"/>
  <c r="EU43" i="16"/>
  <c r="ET43" i="16"/>
  <c r="ES43" i="16"/>
  <c r="ER43" i="16"/>
  <c r="EQ43" i="16"/>
  <c r="EP43" i="16"/>
  <c r="EO43" i="16"/>
  <c r="EN43" i="16"/>
  <c r="EM43" i="16"/>
  <c r="EL43" i="16"/>
  <c r="EK43" i="16"/>
  <c r="EJ43" i="16"/>
  <c r="EI43" i="16"/>
  <c r="EH43" i="16"/>
  <c r="EG43" i="16"/>
  <c r="EF43" i="16"/>
  <c r="EE43" i="16"/>
  <c r="ED43" i="16"/>
  <c r="EC43" i="16"/>
  <c r="EB43" i="16"/>
  <c r="EA43" i="16"/>
  <c r="DZ43" i="16"/>
  <c r="DY43" i="16"/>
  <c r="DX43" i="16"/>
  <c r="DW43" i="16"/>
  <c r="DV43" i="16"/>
  <c r="DU43" i="16"/>
  <c r="DT43" i="16"/>
  <c r="DS43" i="16"/>
  <c r="DR43" i="16"/>
  <c r="DQ43" i="16"/>
  <c r="DP43" i="16"/>
  <c r="DO43" i="16"/>
  <c r="DN43" i="16"/>
  <c r="DM43" i="16"/>
  <c r="DL43" i="16"/>
  <c r="DK43" i="16"/>
  <c r="DJ43" i="16"/>
  <c r="DI43" i="16"/>
  <c r="DH43" i="16"/>
  <c r="DG43" i="16"/>
  <c r="DF43" i="16"/>
  <c r="DE43" i="16"/>
  <c r="DD43" i="16"/>
  <c r="DC43" i="16"/>
  <c r="DB43" i="16"/>
  <c r="DA43" i="16"/>
  <c r="CZ43" i="16"/>
  <c r="CY43" i="16"/>
  <c r="CX43" i="16"/>
  <c r="CW43" i="16"/>
  <c r="CV43" i="16"/>
  <c r="CU43" i="16"/>
  <c r="CT43" i="16"/>
  <c r="CS43" i="16"/>
  <c r="CR43" i="16"/>
  <c r="CQ43" i="16"/>
  <c r="CP43" i="16"/>
  <c r="CO43" i="16"/>
  <c r="CN43" i="16"/>
  <c r="CM43" i="16"/>
  <c r="CL43" i="16"/>
  <c r="CK43" i="16"/>
  <c r="CJ43" i="16"/>
  <c r="CI43" i="16"/>
  <c r="CH43" i="16"/>
  <c r="CG43" i="16"/>
  <c r="EX42" i="16"/>
  <c r="EW42" i="16"/>
  <c r="EV42" i="16"/>
  <c r="EU42" i="16"/>
  <c r="ET42" i="16"/>
  <c r="ES42" i="16"/>
  <c r="ER42" i="16"/>
  <c r="EQ42" i="16"/>
  <c r="EP42" i="16"/>
  <c r="EO42" i="16"/>
  <c r="EN42" i="16"/>
  <c r="EM42" i="16"/>
  <c r="EL42" i="16"/>
  <c r="EK42" i="16"/>
  <c r="EJ42" i="16"/>
  <c r="EI42" i="16"/>
  <c r="EH42" i="16"/>
  <c r="EG42" i="16"/>
  <c r="EF42" i="16"/>
  <c r="EE42" i="16"/>
  <c r="ED42" i="16"/>
  <c r="EC42" i="16"/>
  <c r="EB42" i="16"/>
  <c r="EA42" i="16"/>
  <c r="DZ42" i="16"/>
  <c r="DY42" i="16"/>
  <c r="DX42" i="16"/>
  <c r="DW42" i="16"/>
  <c r="DV42" i="16"/>
  <c r="DU42" i="16"/>
  <c r="DT42" i="16"/>
  <c r="DS42" i="16"/>
  <c r="DR42" i="16"/>
  <c r="DQ42" i="16"/>
  <c r="DP42" i="16"/>
  <c r="DO42" i="16"/>
  <c r="DN42" i="16"/>
  <c r="DM42" i="16"/>
  <c r="DL42" i="16"/>
  <c r="DK42" i="16"/>
  <c r="DJ42" i="16"/>
  <c r="DI42" i="16"/>
  <c r="DH42" i="16"/>
  <c r="DG42" i="16"/>
  <c r="DF42" i="16"/>
  <c r="DE42" i="16"/>
  <c r="DD42" i="16"/>
  <c r="DC42" i="16"/>
  <c r="DB42" i="16"/>
  <c r="DA42" i="16"/>
  <c r="CZ42" i="16"/>
  <c r="CY42" i="16"/>
  <c r="CX42" i="16"/>
  <c r="CW42" i="16"/>
  <c r="CV42" i="16"/>
  <c r="CU42" i="16"/>
  <c r="CT42" i="16"/>
  <c r="CS42" i="16"/>
  <c r="CR42" i="16"/>
  <c r="CQ42" i="16"/>
  <c r="CP42" i="16"/>
  <c r="CO42" i="16"/>
  <c r="CN42" i="16"/>
  <c r="CM42" i="16"/>
  <c r="CL42" i="16"/>
  <c r="CK42" i="16"/>
  <c r="CJ42" i="16"/>
  <c r="CI42" i="16"/>
  <c r="CH42" i="16"/>
  <c r="CG42" i="16"/>
  <c r="EX40" i="16"/>
  <c r="EW40" i="16"/>
  <c r="EV40" i="16"/>
  <c r="EU40" i="16"/>
  <c r="ET40" i="16"/>
  <c r="ES40" i="16"/>
  <c r="ER40" i="16"/>
  <c r="EQ40" i="16"/>
  <c r="EP40" i="16"/>
  <c r="EO40" i="16"/>
  <c r="EN40" i="16"/>
  <c r="EM40" i="16"/>
  <c r="EL40" i="16"/>
  <c r="EK40" i="16"/>
  <c r="EJ40" i="16"/>
  <c r="EI40" i="16"/>
  <c r="EH40" i="16"/>
  <c r="EG40" i="16"/>
  <c r="EF40" i="16"/>
  <c r="EE40" i="16"/>
  <c r="ED40" i="16"/>
  <c r="EC40" i="16"/>
  <c r="EB40" i="16"/>
  <c r="EA40" i="16"/>
  <c r="DZ40" i="16"/>
  <c r="DY40" i="16"/>
  <c r="DX40" i="16"/>
  <c r="DW40" i="16"/>
  <c r="DV40" i="16"/>
  <c r="DU40" i="16"/>
  <c r="DT40" i="16"/>
  <c r="DS40" i="16"/>
  <c r="DR40" i="16"/>
  <c r="DQ40" i="16"/>
  <c r="DP40" i="16"/>
  <c r="DO40" i="16"/>
  <c r="DN40" i="16"/>
  <c r="DM40" i="16"/>
  <c r="DL40" i="16"/>
  <c r="DK40" i="16"/>
  <c r="DJ40" i="16"/>
  <c r="DI40" i="16"/>
  <c r="DH40" i="16"/>
  <c r="DG40" i="16"/>
  <c r="DF40" i="16"/>
  <c r="DE40" i="16"/>
  <c r="DD40" i="16"/>
  <c r="DC40" i="16"/>
  <c r="DB40" i="16"/>
  <c r="DA40" i="16"/>
  <c r="CZ40" i="16"/>
  <c r="CY40" i="16"/>
  <c r="CX40" i="16"/>
  <c r="CW40" i="16"/>
  <c r="CV40" i="16"/>
  <c r="CU40" i="16"/>
  <c r="CT40" i="16"/>
  <c r="CS40" i="16"/>
  <c r="CR40" i="16"/>
  <c r="CQ40" i="16"/>
  <c r="CP40" i="16"/>
  <c r="CO40" i="16"/>
  <c r="CN40" i="16"/>
  <c r="CM40" i="16"/>
  <c r="CL40" i="16"/>
  <c r="CK40" i="16"/>
  <c r="CJ40" i="16"/>
  <c r="CI40" i="16"/>
  <c r="CH40" i="16"/>
  <c r="CG40" i="16"/>
  <c r="EX39" i="16"/>
  <c r="EW39" i="16"/>
  <c r="EV39" i="16"/>
  <c r="EU39" i="16"/>
  <c r="ET39" i="16"/>
  <c r="ES39" i="16"/>
  <c r="ER39" i="16"/>
  <c r="EQ39" i="16"/>
  <c r="EP39" i="16"/>
  <c r="EO39" i="16"/>
  <c r="EN39" i="16"/>
  <c r="EM39" i="16"/>
  <c r="EL39" i="16"/>
  <c r="EK39" i="16"/>
  <c r="EJ39" i="16"/>
  <c r="EI39" i="16"/>
  <c r="EH39" i="16"/>
  <c r="EG39" i="16"/>
  <c r="EF39" i="16"/>
  <c r="EE39" i="16"/>
  <c r="ED39" i="16"/>
  <c r="EC39" i="16"/>
  <c r="EB39" i="16"/>
  <c r="EA39" i="16"/>
  <c r="DZ39" i="16"/>
  <c r="DY39" i="16"/>
  <c r="DX39" i="16"/>
  <c r="DW39" i="16"/>
  <c r="DV39" i="16"/>
  <c r="DU39" i="16"/>
  <c r="DT39" i="16"/>
  <c r="DS39" i="16"/>
  <c r="DR39" i="16"/>
  <c r="DQ39" i="16"/>
  <c r="DP39" i="16"/>
  <c r="DO39" i="16"/>
  <c r="DN39" i="16"/>
  <c r="DM39" i="16"/>
  <c r="DL39" i="16"/>
  <c r="DK39" i="16"/>
  <c r="DJ39" i="16"/>
  <c r="DI39" i="16"/>
  <c r="DH39" i="16"/>
  <c r="DG39" i="16"/>
  <c r="DF39" i="16"/>
  <c r="DE39" i="16"/>
  <c r="DD39" i="16"/>
  <c r="DC39" i="16"/>
  <c r="DB39" i="16"/>
  <c r="DA39" i="16"/>
  <c r="CZ39" i="16"/>
  <c r="CY39" i="16"/>
  <c r="CX39" i="16"/>
  <c r="CW39" i="16"/>
  <c r="CV39" i="16"/>
  <c r="CU39" i="16"/>
  <c r="CT39" i="16"/>
  <c r="CS39" i="16"/>
  <c r="CR39" i="16"/>
  <c r="CQ39" i="16"/>
  <c r="CP39" i="16"/>
  <c r="CO39" i="16"/>
  <c r="CN39" i="16"/>
  <c r="CM39" i="16"/>
  <c r="CL39" i="16"/>
  <c r="CK39" i="16"/>
  <c r="CJ39" i="16"/>
  <c r="CI39" i="16"/>
  <c r="CH39" i="16"/>
  <c r="CG39" i="16"/>
  <c r="EX37" i="16"/>
  <c r="EW37" i="16"/>
  <c r="EV37" i="16"/>
  <c r="EU37" i="16"/>
  <c r="ET37" i="16"/>
  <c r="ES37" i="16"/>
  <c r="ER37" i="16"/>
  <c r="EQ37" i="16"/>
  <c r="EP37" i="16"/>
  <c r="EO37" i="16"/>
  <c r="EN37" i="16"/>
  <c r="EM37" i="16"/>
  <c r="EL37" i="16"/>
  <c r="EK37" i="16"/>
  <c r="EJ37" i="16"/>
  <c r="EI37" i="16"/>
  <c r="EH37" i="16"/>
  <c r="EG37" i="16"/>
  <c r="EF37" i="16"/>
  <c r="EE37" i="16"/>
  <c r="ED37" i="16"/>
  <c r="EC37" i="16"/>
  <c r="EB37" i="16"/>
  <c r="EA37" i="16"/>
  <c r="DZ37" i="16"/>
  <c r="DY37" i="16"/>
  <c r="DX37" i="16"/>
  <c r="DW37" i="16"/>
  <c r="DV37" i="16"/>
  <c r="DU37" i="16"/>
  <c r="DT37" i="16"/>
  <c r="DS37" i="16"/>
  <c r="DR37" i="16"/>
  <c r="DQ37" i="16"/>
  <c r="DP37" i="16"/>
  <c r="DO37" i="16"/>
  <c r="DN37" i="16"/>
  <c r="DM37" i="16"/>
  <c r="DL37" i="16"/>
  <c r="DK37" i="16"/>
  <c r="DJ37" i="16"/>
  <c r="DI37" i="16"/>
  <c r="DH37" i="16"/>
  <c r="DG37" i="16"/>
  <c r="DF37" i="16"/>
  <c r="DE37" i="16"/>
  <c r="DD37" i="16"/>
  <c r="DC37" i="16"/>
  <c r="DB37" i="16"/>
  <c r="DA37" i="16"/>
  <c r="CZ37" i="16"/>
  <c r="CY37" i="16"/>
  <c r="CX37" i="16"/>
  <c r="CW37" i="16"/>
  <c r="CV37" i="16"/>
  <c r="CU37" i="16"/>
  <c r="CT37" i="16"/>
  <c r="CS37" i="16"/>
  <c r="CR37" i="16"/>
  <c r="CQ37" i="16"/>
  <c r="CP37" i="16"/>
  <c r="CO37" i="16"/>
  <c r="CN37" i="16"/>
  <c r="CM37" i="16"/>
  <c r="CL37" i="16"/>
  <c r="CK37" i="16"/>
  <c r="CJ37" i="16"/>
  <c r="CI37" i="16"/>
  <c r="CH37" i="16"/>
  <c r="CG37" i="16"/>
  <c r="I37" i="16"/>
  <c r="I61" i="16"/>
  <c r="H37" i="16"/>
  <c r="H61" i="16"/>
  <c r="G37" i="16"/>
  <c r="G61" i="16"/>
  <c r="F37" i="16"/>
  <c r="F61" i="16"/>
  <c r="DB35" i="16"/>
  <c r="DA35" i="16"/>
  <c r="CZ35" i="16"/>
  <c r="CY35" i="16"/>
  <c r="CX35" i="16"/>
  <c r="CW35" i="16"/>
  <c r="CV35" i="16"/>
  <c r="CU35" i="16"/>
  <c r="CT35" i="16"/>
  <c r="CS35" i="16"/>
  <c r="CR35" i="16"/>
  <c r="CQ35" i="16"/>
  <c r="CP35" i="16"/>
  <c r="CO35" i="16"/>
  <c r="CN35" i="16"/>
  <c r="CL35" i="16"/>
  <c r="CJ35" i="16"/>
  <c r="CH35" i="16"/>
  <c r="CG35" i="16"/>
  <c r="CR276" i="16"/>
  <c r="DA16" i="16"/>
  <c r="CZ16" i="16"/>
  <c r="CY16" i="16"/>
  <c r="CX16" i="16"/>
  <c r="CV16" i="16"/>
  <c r="CU16" i="16"/>
  <c r="CT16" i="16"/>
  <c r="CS16" i="16"/>
  <c r="CQ16" i="16"/>
  <c r="CP16" i="16"/>
  <c r="CO16" i="16"/>
  <c r="CN16" i="16"/>
  <c r="CM16" i="16"/>
  <c r="CL16" i="16"/>
  <c r="CK16" i="16"/>
  <c r="CJ16" i="16"/>
  <c r="CI16" i="16"/>
  <c r="CH16" i="16"/>
  <c r="CG16" i="16"/>
  <c r="DB15" i="16"/>
  <c r="DA15" i="16"/>
  <c r="CZ15" i="16"/>
  <c r="CY15" i="16"/>
  <c r="CX15" i="16"/>
  <c r="CW15" i="16"/>
  <c r="CV15" i="16"/>
  <c r="CU15" i="16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CH15" i="16"/>
  <c r="CG15" i="16"/>
  <c r="DB14" i="16"/>
  <c r="DA14" i="16"/>
  <c r="CZ14" i="16"/>
  <c r="CY14" i="16"/>
  <c r="CX14" i="16"/>
  <c r="CW14" i="16"/>
  <c r="CV14" i="16"/>
  <c r="CU14" i="16"/>
  <c r="CT14" i="16"/>
  <c r="CS14" i="16"/>
  <c r="CR14" i="16"/>
  <c r="CQ14" i="16"/>
  <c r="CP14" i="16"/>
  <c r="CO14" i="16"/>
  <c r="CN14" i="16"/>
  <c r="CM14" i="16"/>
  <c r="CL14" i="16"/>
  <c r="CK14" i="16"/>
  <c r="CJ14" i="16"/>
  <c r="CI14" i="16"/>
  <c r="CH14" i="16"/>
  <c r="CG14" i="16"/>
  <c r="DB13" i="16"/>
  <c r="DA13" i="16"/>
  <c r="CZ13" i="16"/>
  <c r="CY13" i="16"/>
  <c r="CX13" i="16"/>
  <c r="CW13" i="16"/>
  <c r="CV13" i="16"/>
  <c r="CU13" i="16"/>
  <c r="CT13" i="16"/>
  <c r="CS13" i="16"/>
  <c r="CR13" i="16"/>
  <c r="CQ13" i="16"/>
  <c r="CP13" i="16"/>
  <c r="CO13" i="16"/>
  <c r="CN13" i="16"/>
  <c r="CM13" i="16"/>
  <c r="CL13" i="16"/>
  <c r="CK13" i="16"/>
  <c r="CJ13" i="16"/>
  <c r="CI13" i="16"/>
  <c r="CH13" i="16"/>
  <c r="CG13" i="16"/>
  <c r="DB12" i="16"/>
  <c r="DA12" i="16"/>
  <c r="CZ12" i="16"/>
  <c r="CY12" i="16"/>
  <c r="CX12" i="16"/>
  <c r="CW12" i="16"/>
  <c r="CV12" i="16"/>
  <c r="CU12" i="16"/>
  <c r="CT12" i="16"/>
  <c r="CS12" i="16"/>
  <c r="CR12" i="16"/>
  <c r="CQ12" i="16"/>
  <c r="CP12" i="16"/>
  <c r="CO12" i="16"/>
  <c r="CN12" i="16"/>
  <c r="CM12" i="16"/>
  <c r="CL12" i="16"/>
  <c r="CK12" i="16"/>
  <c r="CJ12" i="16"/>
  <c r="CI12" i="16"/>
  <c r="CH12" i="16"/>
  <c r="CG12" i="16"/>
  <c r="DB10" i="16"/>
  <c r="DA10" i="16"/>
  <c r="CZ10" i="16"/>
  <c r="CY10" i="16"/>
  <c r="CX10" i="16"/>
  <c r="CW10" i="16"/>
  <c r="CV10" i="16"/>
  <c r="CU10" i="16"/>
  <c r="CT10" i="16"/>
  <c r="CS10" i="16"/>
  <c r="CR10" i="16"/>
  <c r="CQ10" i="16"/>
  <c r="CP10" i="16"/>
  <c r="CO10" i="16"/>
  <c r="CN10" i="16"/>
  <c r="CM10" i="16"/>
  <c r="CL10" i="16"/>
  <c r="CK10" i="16"/>
  <c r="CJ10" i="16"/>
  <c r="CI10" i="16"/>
  <c r="CH10" i="16"/>
  <c r="CG10" i="16"/>
  <c r="DB9" i="16"/>
  <c r="DA9" i="16"/>
  <c r="CZ9" i="16"/>
  <c r="CY9" i="16"/>
  <c r="CX9" i="16"/>
  <c r="CW9" i="16"/>
  <c r="CV9" i="16"/>
  <c r="CU9" i="16"/>
  <c r="CT9" i="16"/>
  <c r="CS9" i="16"/>
  <c r="CR9" i="16"/>
  <c r="CQ9" i="16"/>
  <c r="CP9" i="16"/>
  <c r="CO9" i="16"/>
  <c r="CN9" i="16"/>
  <c r="CM9" i="16"/>
  <c r="CL9" i="16"/>
  <c r="CK9" i="16"/>
  <c r="CJ9" i="16"/>
  <c r="CI9" i="16"/>
  <c r="CH9" i="16"/>
  <c r="CG9" i="16"/>
  <c r="DB7" i="16"/>
  <c r="DA7" i="16"/>
  <c r="CZ7" i="16"/>
  <c r="CY7" i="16"/>
  <c r="CX7" i="16"/>
  <c r="CW7" i="16"/>
  <c r="CV7" i="16"/>
  <c r="CU7" i="16"/>
  <c r="CT7" i="16"/>
  <c r="CS7" i="16"/>
  <c r="CR7" i="16"/>
  <c r="CQ7" i="16"/>
  <c r="CP7" i="16"/>
  <c r="CO7" i="16"/>
  <c r="CN7" i="16"/>
  <c r="CL7" i="16"/>
  <c r="CJ7" i="16"/>
  <c r="CH7" i="16"/>
  <c r="CG7" i="16"/>
  <c r="I7" i="16"/>
  <c r="I31" i="16"/>
  <c r="CR251" i="16"/>
  <c r="CR16" i="16"/>
  <c r="H7" i="16"/>
  <c r="H31" i="16"/>
  <c r="G7" i="16"/>
  <c r="G31" i="16"/>
  <c r="F7" i="16"/>
  <c r="F31" i="16"/>
  <c r="I67" i="15"/>
  <c r="I91" i="15"/>
  <c r="H67" i="15"/>
  <c r="G67" i="15"/>
  <c r="F67" i="15"/>
  <c r="I37" i="15"/>
  <c r="I61" i="15"/>
  <c r="H37" i="15"/>
  <c r="G37" i="15"/>
  <c r="F37" i="15"/>
  <c r="EX410" i="15"/>
  <c r="EW410" i="15"/>
  <c r="EV410" i="15"/>
  <c r="EU410" i="15"/>
  <c r="ET410" i="15"/>
  <c r="ES410" i="15"/>
  <c r="ER410" i="15"/>
  <c r="EQ410" i="15"/>
  <c r="EP410" i="15"/>
  <c r="EO410" i="15"/>
  <c r="EN410" i="15"/>
  <c r="EM410" i="15"/>
  <c r="EL410" i="15"/>
  <c r="EK410" i="15"/>
  <c r="EJ410" i="15"/>
  <c r="EI410" i="15"/>
  <c r="EH410" i="15"/>
  <c r="EG410" i="15"/>
  <c r="EF410" i="15"/>
  <c r="EE410" i="15"/>
  <c r="ED410" i="15"/>
  <c r="EC410" i="15"/>
  <c r="EB410" i="15"/>
  <c r="EA410" i="15"/>
  <c r="DZ410" i="15"/>
  <c r="DY410" i="15"/>
  <c r="DX410" i="15"/>
  <c r="DW410" i="15"/>
  <c r="DV410" i="15"/>
  <c r="DU410" i="15"/>
  <c r="DT410" i="15"/>
  <c r="DS410" i="15"/>
  <c r="DR410" i="15"/>
  <c r="DQ410" i="15"/>
  <c r="DP410" i="15"/>
  <c r="DO410" i="15"/>
  <c r="DN410" i="15"/>
  <c r="DM410" i="15"/>
  <c r="DL410" i="15"/>
  <c r="DK410" i="15"/>
  <c r="DJ410" i="15"/>
  <c r="DI410" i="15"/>
  <c r="DH410" i="15"/>
  <c r="DG410" i="15"/>
  <c r="DF410" i="15"/>
  <c r="DE410" i="15"/>
  <c r="DD410" i="15"/>
  <c r="DC410" i="15"/>
  <c r="DB410" i="15"/>
  <c r="DA410" i="15"/>
  <c r="CZ410" i="15"/>
  <c r="CY410" i="15"/>
  <c r="CX410" i="15"/>
  <c r="CW410" i="15"/>
  <c r="CV410" i="15"/>
  <c r="CU410" i="15"/>
  <c r="CT410" i="15"/>
  <c r="CS410" i="15"/>
  <c r="CR410" i="15"/>
  <c r="CQ410" i="15"/>
  <c r="CP410" i="15"/>
  <c r="CO410" i="15"/>
  <c r="CN410" i="15"/>
  <c r="CM410" i="15"/>
  <c r="CL410" i="15"/>
  <c r="CK410" i="15"/>
  <c r="CJ410" i="15"/>
  <c r="CI410" i="15"/>
  <c r="CH410" i="15"/>
  <c r="CG410" i="15"/>
  <c r="DB408" i="15"/>
  <c r="DA408" i="15"/>
  <c r="CZ408" i="15"/>
  <c r="CY408" i="15"/>
  <c r="CX408" i="15"/>
  <c r="CW408" i="15"/>
  <c r="CV408" i="15"/>
  <c r="CU408" i="15"/>
  <c r="CT408" i="15"/>
  <c r="CS408" i="15"/>
  <c r="CR408" i="15"/>
  <c r="CQ408" i="15"/>
  <c r="CP408" i="15"/>
  <c r="CO408" i="15"/>
  <c r="CN408" i="15"/>
  <c r="CM408" i="15"/>
  <c r="CL408" i="15"/>
  <c r="CK408" i="15"/>
  <c r="CJ408" i="15"/>
  <c r="CI408" i="15"/>
  <c r="CH408" i="15"/>
  <c r="CG408" i="15"/>
  <c r="EX377" i="15"/>
  <c r="EW377" i="15"/>
  <c r="EV377" i="15"/>
  <c r="EU377" i="15"/>
  <c r="ET377" i="15"/>
  <c r="ES377" i="15"/>
  <c r="ER377" i="15"/>
  <c r="EQ377" i="15"/>
  <c r="EP377" i="15"/>
  <c r="EO377" i="15"/>
  <c r="EN377" i="15"/>
  <c r="EM377" i="15"/>
  <c r="EL377" i="15"/>
  <c r="EK377" i="15"/>
  <c r="EJ377" i="15"/>
  <c r="EI377" i="15"/>
  <c r="EH377" i="15"/>
  <c r="EG377" i="15"/>
  <c r="EF377" i="15"/>
  <c r="EE377" i="15"/>
  <c r="ED377" i="15"/>
  <c r="EC377" i="15"/>
  <c r="EB377" i="15"/>
  <c r="EA377" i="15"/>
  <c r="DZ377" i="15"/>
  <c r="DY377" i="15"/>
  <c r="DX377" i="15"/>
  <c r="DW377" i="15"/>
  <c r="DV377" i="15"/>
  <c r="DU377" i="15"/>
  <c r="DT377" i="15"/>
  <c r="DS377" i="15"/>
  <c r="DR377" i="15"/>
  <c r="DQ377" i="15"/>
  <c r="DP377" i="15"/>
  <c r="DO377" i="15"/>
  <c r="DN377" i="15"/>
  <c r="DM377" i="15"/>
  <c r="DL377" i="15"/>
  <c r="DK377" i="15"/>
  <c r="DJ377" i="15"/>
  <c r="DI377" i="15"/>
  <c r="DH377" i="15"/>
  <c r="DG377" i="15"/>
  <c r="DF377" i="15"/>
  <c r="DE377" i="15"/>
  <c r="DD377" i="15"/>
  <c r="DC377" i="15"/>
  <c r="DB377" i="15"/>
  <c r="DA377" i="15"/>
  <c r="CZ377" i="15"/>
  <c r="CY377" i="15"/>
  <c r="CX377" i="15"/>
  <c r="CW377" i="15"/>
  <c r="CV377" i="15"/>
  <c r="CU377" i="15"/>
  <c r="CT377" i="15"/>
  <c r="CS377" i="15"/>
  <c r="CR377" i="15"/>
  <c r="CQ377" i="15"/>
  <c r="CP377" i="15"/>
  <c r="CO377" i="15"/>
  <c r="CN377" i="15"/>
  <c r="CM377" i="15"/>
  <c r="CL377" i="15"/>
  <c r="CK377" i="15"/>
  <c r="CJ377" i="15"/>
  <c r="CI377" i="15"/>
  <c r="CH377" i="15"/>
  <c r="CG377" i="15"/>
  <c r="DB375" i="15"/>
  <c r="DA375" i="15"/>
  <c r="CZ375" i="15"/>
  <c r="CY375" i="15"/>
  <c r="CX375" i="15"/>
  <c r="CW375" i="15"/>
  <c r="CV375" i="15"/>
  <c r="CU375" i="15"/>
  <c r="CT375" i="15"/>
  <c r="CS375" i="15"/>
  <c r="CR375" i="15"/>
  <c r="CQ375" i="15"/>
  <c r="CP375" i="15"/>
  <c r="CO375" i="15"/>
  <c r="CN375" i="15"/>
  <c r="CM375" i="15"/>
  <c r="CL375" i="15"/>
  <c r="CK375" i="15"/>
  <c r="CJ375" i="15"/>
  <c r="CI375" i="15"/>
  <c r="CH375" i="15"/>
  <c r="CG375" i="15"/>
  <c r="EX344" i="15"/>
  <c r="EW344" i="15"/>
  <c r="EV344" i="15"/>
  <c r="EU344" i="15"/>
  <c r="ET344" i="15"/>
  <c r="ES344" i="15"/>
  <c r="ER344" i="15"/>
  <c r="EQ344" i="15"/>
  <c r="EP344" i="15"/>
  <c r="EO344" i="15"/>
  <c r="EN344" i="15"/>
  <c r="EM344" i="15"/>
  <c r="EL344" i="15"/>
  <c r="EK344" i="15"/>
  <c r="EJ344" i="15"/>
  <c r="EI344" i="15"/>
  <c r="EH344" i="15"/>
  <c r="EG344" i="15"/>
  <c r="EF344" i="15"/>
  <c r="EE344" i="15"/>
  <c r="ED344" i="15"/>
  <c r="EC344" i="15"/>
  <c r="EB344" i="15"/>
  <c r="EA344" i="15"/>
  <c r="DZ344" i="15"/>
  <c r="DY344" i="15"/>
  <c r="DX344" i="15"/>
  <c r="DW344" i="15"/>
  <c r="DV344" i="15"/>
  <c r="DU344" i="15"/>
  <c r="DT344" i="15"/>
  <c r="DS344" i="15"/>
  <c r="DR344" i="15"/>
  <c r="DQ344" i="15"/>
  <c r="DP344" i="15"/>
  <c r="DO344" i="15"/>
  <c r="DN344" i="15"/>
  <c r="DM344" i="15"/>
  <c r="DL344" i="15"/>
  <c r="DK344" i="15"/>
  <c r="DJ344" i="15"/>
  <c r="DI344" i="15"/>
  <c r="DH344" i="15"/>
  <c r="DG344" i="15"/>
  <c r="DF344" i="15"/>
  <c r="DE344" i="15"/>
  <c r="DD344" i="15"/>
  <c r="DC344" i="15"/>
  <c r="DB344" i="15"/>
  <c r="DA344" i="15"/>
  <c r="CZ344" i="15"/>
  <c r="CY344" i="15"/>
  <c r="CX344" i="15"/>
  <c r="CW344" i="15"/>
  <c r="CV344" i="15"/>
  <c r="CU344" i="15"/>
  <c r="CT344" i="15"/>
  <c r="CS344" i="15"/>
  <c r="CR344" i="15"/>
  <c r="CQ344" i="15"/>
  <c r="CP344" i="15"/>
  <c r="CO344" i="15"/>
  <c r="CN344" i="15"/>
  <c r="CM344" i="15"/>
  <c r="CL344" i="15"/>
  <c r="CK344" i="15"/>
  <c r="CJ344" i="15"/>
  <c r="CI344" i="15"/>
  <c r="CH344" i="15"/>
  <c r="CG344" i="15"/>
  <c r="DB342" i="15"/>
  <c r="DA342" i="15"/>
  <c r="CZ342" i="15"/>
  <c r="CY342" i="15"/>
  <c r="CX342" i="15"/>
  <c r="CW342" i="15"/>
  <c r="CV342" i="15"/>
  <c r="CU342" i="15"/>
  <c r="CT342" i="15"/>
  <c r="CS342" i="15"/>
  <c r="CR342" i="15"/>
  <c r="CQ342" i="15"/>
  <c r="CP342" i="15"/>
  <c r="CO342" i="15"/>
  <c r="CN342" i="15"/>
  <c r="CM342" i="15"/>
  <c r="CL342" i="15"/>
  <c r="CK342" i="15"/>
  <c r="CJ342" i="15"/>
  <c r="CI342" i="15"/>
  <c r="CH342" i="15"/>
  <c r="CG342" i="15"/>
  <c r="EX311" i="15"/>
  <c r="EW311" i="15"/>
  <c r="EV311" i="15"/>
  <c r="EU311" i="15"/>
  <c r="ET311" i="15"/>
  <c r="ES311" i="15"/>
  <c r="ER311" i="15"/>
  <c r="EQ311" i="15"/>
  <c r="EP311" i="15"/>
  <c r="EO311" i="15"/>
  <c r="EN311" i="15"/>
  <c r="EM311" i="15"/>
  <c r="EL311" i="15"/>
  <c r="EK311" i="15"/>
  <c r="EJ311" i="15"/>
  <c r="EI311" i="15"/>
  <c r="EH311" i="15"/>
  <c r="EG311" i="15"/>
  <c r="EF311" i="15"/>
  <c r="EE311" i="15"/>
  <c r="ED311" i="15"/>
  <c r="EC311" i="15"/>
  <c r="EB311" i="15"/>
  <c r="EA311" i="15"/>
  <c r="DZ311" i="15"/>
  <c r="DY311" i="15"/>
  <c r="DX311" i="15"/>
  <c r="DW311" i="15"/>
  <c r="DV311" i="15"/>
  <c r="DU311" i="15"/>
  <c r="DT311" i="15"/>
  <c r="DS311" i="15"/>
  <c r="DR311" i="15"/>
  <c r="DQ311" i="15"/>
  <c r="DP311" i="15"/>
  <c r="DO311" i="15"/>
  <c r="DN311" i="15"/>
  <c r="DM311" i="15"/>
  <c r="DL311" i="15"/>
  <c r="DK311" i="15"/>
  <c r="DJ311" i="15"/>
  <c r="DI311" i="15"/>
  <c r="DH311" i="15"/>
  <c r="DG311" i="15"/>
  <c r="DF311" i="15"/>
  <c r="DE311" i="15"/>
  <c r="DD311" i="15"/>
  <c r="DC311" i="15"/>
  <c r="DB311" i="15"/>
  <c r="DA311" i="15"/>
  <c r="CZ311" i="15"/>
  <c r="CY311" i="15"/>
  <c r="CX311" i="15"/>
  <c r="CW311" i="15"/>
  <c r="CV311" i="15"/>
  <c r="CU311" i="15"/>
  <c r="CT311" i="15"/>
  <c r="CS311" i="15"/>
  <c r="CR311" i="15"/>
  <c r="CQ311" i="15"/>
  <c r="CP311" i="15"/>
  <c r="CO311" i="15"/>
  <c r="CN311" i="15"/>
  <c r="CM311" i="15"/>
  <c r="CL311" i="15"/>
  <c r="CK311" i="15"/>
  <c r="CJ311" i="15"/>
  <c r="CI311" i="15"/>
  <c r="CH311" i="15"/>
  <c r="CG311" i="15"/>
  <c r="DB309" i="15"/>
  <c r="DA309" i="15"/>
  <c r="CZ309" i="15"/>
  <c r="CY309" i="15"/>
  <c r="CX309" i="15"/>
  <c r="CW309" i="15"/>
  <c r="CV309" i="15"/>
  <c r="CU309" i="15"/>
  <c r="CT309" i="15"/>
  <c r="CS309" i="15"/>
  <c r="CR309" i="15"/>
  <c r="CQ309" i="15"/>
  <c r="CP309" i="15"/>
  <c r="CO309" i="15"/>
  <c r="CN309" i="15"/>
  <c r="CM309" i="15"/>
  <c r="CL309" i="15"/>
  <c r="CK309" i="15"/>
  <c r="CJ309" i="15"/>
  <c r="CI309" i="15"/>
  <c r="CH309" i="15"/>
  <c r="CG309" i="15"/>
  <c r="EX278" i="15"/>
  <c r="EW278" i="15"/>
  <c r="EV278" i="15"/>
  <c r="EU278" i="15"/>
  <c r="ET278" i="15"/>
  <c r="ES278" i="15"/>
  <c r="ER278" i="15"/>
  <c r="EQ278" i="15"/>
  <c r="EP278" i="15"/>
  <c r="EO278" i="15"/>
  <c r="EN278" i="15"/>
  <c r="EM278" i="15"/>
  <c r="EL278" i="15"/>
  <c r="EK278" i="15"/>
  <c r="EJ278" i="15"/>
  <c r="EI278" i="15"/>
  <c r="EG278" i="15"/>
  <c r="EF278" i="15"/>
  <c r="EE278" i="15"/>
  <c r="ED278" i="15"/>
  <c r="EC278" i="15"/>
  <c r="EB278" i="15"/>
  <c r="EA278" i="15"/>
  <c r="DZ278" i="15"/>
  <c r="DY278" i="15"/>
  <c r="DX278" i="15"/>
  <c r="DW278" i="15"/>
  <c r="DV278" i="15"/>
  <c r="DU278" i="15"/>
  <c r="DT278" i="15"/>
  <c r="DS278" i="15"/>
  <c r="DR278" i="15"/>
  <c r="DP278" i="15"/>
  <c r="DO278" i="15"/>
  <c r="DN278" i="15"/>
  <c r="DM278" i="15"/>
  <c r="DL278" i="15"/>
  <c r="DK278" i="15"/>
  <c r="DJ278" i="15"/>
  <c r="DI278" i="15"/>
  <c r="DH278" i="15"/>
  <c r="DG278" i="15"/>
  <c r="DF278" i="15"/>
  <c r="DE278" i="15"/>
  <c r="DD278" i="15"/>
  <c r="DC278" i="15"/>
  <c r="DB278" i="15"/>
  <c r="DA278" i="15"/>
  <c r="CY278" i="15"/>
  <c r="CX278" i="15"/>
  <c r="CW278" i="15"/>
  <c r="CV278" i="15"/>
  <c r="CU278" i="15"/>
  <c r="CT278" i="15"/>
  <c r="CS278" i="15"/>
  <c r="CR278" i="15"/>
  <c r="CQ278" i="15"/>
  <c r="CP278" i="15"/>
  <c r="CO278" i="15"/>
  <c r="CN278" i="15"/>
  <c r="CM278" i="15"/>
  <c r="CL278" i="15"/>
  <c r="CK278" i="15"/>
  <c r="CJ278" i="15"/>
  <c r="CI278" i="15"/>
  <c r="CH278" i="15"/>
  <c r="CG278" i="15"/>
  <c r="DA276" i="15"/>
  <c r="CZ276" i="15"/>
  <c r="CY276" i="15"/>
  <c r="CX276" i="15"/>
  <c r="CV276" i="15"/>
  <c r="CU276" i="15"/>
  <c r="CT276" i="15"/>
  <c r="CS276" i="15"/>
  <c r="CQ276" i="15"/>
  <c r="CP276" i="15"/>
  <c r="CO276" i="15"/>
  <c r="CN276" i="15"/>
  <c r="CM276" i="15"/>
  <c r="CL276" i="15"/>
  <c r="CK276" i="15"/>
  <c r="CJ276" i="15"/>
  <c r="CI276" i="15"/>
  <c r="CH276" i="15"/>
  <c r="CG276" i="15"/>
  <c r="EX253" i="15"/>
  <c r="EW253" i="15"/>
  <c r="EV253" i="15"/>
  <c r="EU253" i="15"/>
  <c r="ET253" i="15"/>
  <c r="ES253" i="15"/>
  <c r="ER253" i="15"/>
  <c r="EQ253" i="15"/>
  <c r="EP253" i="15"/>
  <c r="EO253" i="15"/>
  <c r="EN253" i="15"/>
  <c r="EM253" i="15"/>
  <c r="EL253" i="15"/>
  <c r="EK253" i="15"/>
  <c r="EJ253" i="15"/>
  <c r="EI253" i="15"/>
  <c r="EG253" i="15"/>
  <c r="EF253" i="15"/>
  <c r="EE253" i="15"/>
  <c r="ED253" i="15"/>
  <c r="EC253" i="15"/>
  <c r="EB253" i="15"/>
  <c r="EA253" i="15"/>
  <c r="DZ253" i="15"/>
  <c r="DY253" i="15"/>
  <c r="DX253" i="15"/>
  <c r="DW253" i="15"/>
  <c r="DV253" i="15"/>
  <c r="DU253" i="15"/>
  <c r="DT253" i="15"/>
  <c r="DS253" i="15"/>
  <c r="DR253" i="15"/>
  <c r="DP253" i="15"/>
  <c r="DO253" i="15"/>
  <c r="DN253" i="15"/>
  <c r="DM253" i="15"/>
  <c r="DL253" i="15"/>
  <c r="DK253" i="15"/>
  <c r="DJ253" i="15"/>
  <c r="DI253" i="15"/>
  <c r="DH253" i="15"/>
  <c r="DG253" i="15"/>
  <c r="DF253" i="15"/>
  <c r="DE253" i="15"/>
  <c r="DD253" i="15"/>
  <c r="DC253" i="15"/>
  <c r="DB253" i="15"/>
  <c r="DA253" i="15"/>
  <c r="CY253" i="15"/>
  <c r="CX253" i="15"/>
  <c r="CW253" i="15"/>
  <c r="CV253" i="15"/>
  <c r="CU253" i="15"/>
  <c r="CT253" i="15"/>
  <c r="CS253" i="15"/>
  <c r="CR253" i="15"/>
  <c r="CQ253" i="15"/>
  <c r="CP253" i="15"/>
  <c r="CO253" i="15"/>
  <c r="CN253" i="15"/>
  <c r="CM253" i="15"/>
  <c r="CL253" i="15"/>
  <c r="CK253" i="15"/>
  <c r="CJ253" i="15"/>
  <c r="CI253" i="15"/>
  <c r="CH253" i="15"/>
  <c r="CG253" i="15"/>
  <c r="DA251" i="15"/>
  <c r="CZ251" i="15"/>
  <c r="CY251" i="15"/>
  <c r="CX251" i="15"/>
  <c r="CV251" i="15"/>
  <c r="CU251" i="15"/>
  <c r="CT251" i="15"/>
  <c r="CS251" i="15"/>
  <c r="CQ251" i="15"/>
  <c r="CP251" i="15"/>
  <c r="CO251" i="15"/>
  <c r="CN251" i="15"/>
  <c r="CM251" i="15"/>
  <c r="CL251" i="15"/>
  <c r="CK251" i="15"/>
  <c r="CJ251" i="15"/>
  <c r="CI251" i="15"/>
  <c r="CH251" i="15"/>
  <c r="CG251" i="15"/>
  <c r="B242" i="15"/>
  <c r="BX244" i="15"/>
  <c r="B241" i="15"/>
  <c r="BW243" i="15"/>
  <c r="EX217" i="15"/>
  <c r="EW217" i="15"/>
  <c r="EV217" i="15"/>
  <c r="EU217" i="15"/>
  <c r="ET217" i="15"/>
  <c r="ES217" i="15"/>
  <c r="ER217" i="15"/>
  <c r="EQ217" i="15"/>
  <c r="EP217" i="15"/>
  <c r="EO217" i="15"/>
  <c r="EN217" i="15"/>
  <c r="EM217" i="15"/>
  <c r="EL217" i="15"/>
  <c r="EK217" i="15"/>
  <c r="EJ217" i="15"/>
  <c r="EI217" i="15"/>
  <c r="EH217" i="15"/>
  <c r="EG217" i="15"/>
  <c r="EF217" i="15"/>
  <c r="EE217" i="15"/>
  <c r="ED217" i="15"/>
  <c r="EC217" i="15"/>
  <c r="EB217" i="15"/>
  <c r="EA217" i="15"/>
  <c r="DZ217" i="15"/>
  <c r="DY217" i="15"/>
  <c r="DX217" i="15"/>
  <c r="DW217" i="15"/>
  <c r="DV217" i="15"/>
  <c r="DU217" i="15"/>
  <c r="DT217" i="15"/>
  <c r="DS217" i="15"/>
  <c r="DR217" i="15"/>
  <c r="DQ217" i="15"/>
  <c r="DP217" i="15"/>
  <c r="DO217" i="15"/>
  <c r="DN217" i="15"/>
  <c r="DM217" i="15"/>
  <c r="DL217" i="15"/>
  <c r="DK217" i="15"/>
  <c r="DJ217" i="15"/>
  <c r="DI217" i="15"/>
  <c r="DH217" i="15"/>
  <c r="DG217" i="15"/>
  <c r="DF217" i="15"/>
  <c r="DE217" i="15"/>
  <c r="DD217" i="15"/>
  <c r="DC217" i="15"/>
  <c r="DB217" i="15"/>
  <c r="DA217" i="15"/>
  <c r="CZ217" i="15"/>
  <c r="CY217" i="15"/>
  <c r="CX217" i="15"/>
  <c r="CW217" i="15"/>
  <c r="CV217" i="15"/>
  <c r="CU217" i="15"/>
  <c r="CT217" i="15"/>
  <c r="CS217" i="15"/>
  <c r="CR217" i="15"/>
  <c r="CQ217" i="15"/>
  <c r="CP217" i="15"/>
  <c r="CO217" i="15"/>
  <c r="CN217" i="15"/>
  <c r="CM217" i="15"/>
  <c r="CL217" i="15"/>
  <c r="CK217" i="15"/>
  <c r="CJ217" i="15"/>
  <c r="CI217" i="15"/>
  <c r="CH217" i="15"/>
  <c r="CG217" i="15"/>
  <c r="B212" i="15"/>
  <c r="BX214" i="15"/>
  <c r="B211" i="15"/>
  <c r="BW213" i="15"/>
  <c r="EX187" i="15"/>
  <c r="EW187" i="15"/>
  <c r="EV187" i="15"/>
  <c r="EU187" i="15"/>
  <c r="ET187" i="15"/>
  <c r="ES187" i="15"/>
  <c r="ER187" i="15"/>
  <c r="EQ187" i="15"/>
  <c r="EP187" i="15"/>
  <c r="EO187" i="15"/>
  <c r="EN187" i="15"/>
  <c r="EM187" i="15"/>
  <c r="EL187" i="15"/>
  <c r="EK187" i="15"/>
  <c r="EJ187" i="15"/>
  <c r="EI187" i="15"/>
  <c r="EH187" i="15"/>
  <c r="EG187" i="15"/>
  <c r="EF187" i="15"/>
  <c r="EE187" i="15"/>
  <c r="ED187" i="15"/>
  <c r="EC187" i="15"/>
  <c r="EB187" i="15"/>
  <c r="EA187" i="15"/>
  <c r="DZ187" i="15"/>
  <c r="DY187" i="15"/>
  <c r="DX187" i="15"/>
  <c r="DW187" i="15"/>
  <c r="DV187" i="15"/>
  <c r="DU187" i="15"/>
  <c r="DT187" i="15"/>
  <c r="DS187" i="15"/>
  <c r="DR187" i="15"/>
  <c r="DQ187" i="15"/>
  <c r="DP187" i="15"/>
  <c r="DO187" i="15"/>
  <c r="DN187" i="15"/>
  <c r="DM187" i="15"/>
  <c r="DL187" i="15"/>
  <c r="DK187" i="15"/>
  <c r="DJ187" i="15"/>
  <c r="DI187" i="15"/>
  <c r="DH187" i="15"/>
  <c r="DG187" i="15"/>
  <c r="DF187" i="15"/>
  <c r="DE187" i="15"/>
  <c r="DD187" i="15"/>
  <c r="DC187" i="15"/>
  <c r="DB187" i="15"/>
  <c r="DA187" i="15"/>
  <c r="CZ187" i="15"/>
  <c r="CY187" i="15"/>
  <c r="CX187" i="15"/>
  <c r="CW187" i="15"/>
  <c r="CV187" i="15"/>
  <c r="CU187" i="15"/>
  <c r="CT187" i="15"/>
  <c r="CS187" i="15"/>
  <c r="CR187" i="15"/>
  <c r="CQ187" i="15"/>
  <c r="CP187" i="15"/>
  <c r="CO187" i="15"/>
  <c r="CN187" i="15"/>
  <c r="CM187" i="15"/>
  <c r="CL187" i="15"/>
  <c r="CK187" i="15"/>
  <c r="CJ187" i="15"/>
  <c r="CI187" i="15"/>
  <c r="CH187" i="15"/>
  <c r="CG187" i="15"/>
  <c r="B182" i="15"/>
  <c r="BX184" i="15"/>
  <c r="B181" i="15"/>
  <c r="BW183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B152" i="15"/>
  <c r="BX154" i="15"/>
  <c r="B151" i="15"/>
  <c r="BW153" i="15"/>
  <c r="EX127" i="15"/>
  <c r="EW127" i="15"/>
  <c r="EV127" i="15"/>
  <c r="EU127" i="15"/>
  <c r="ET127" i="15"/>
  <c r="ES127" i="15"/>
  <c r="ER127" i="15"/>
  <c r="EQ127" i="15"/>
  <c r="EP127" i="15"/>
  <c r="EO127" i="15"/>
  <c r="EN127" i="15"/>
  <c r="EM127" i="15"/>
  <c r="EL127" i="15"/>
  <c r="EK127" i="15"/>
  <c r="EJ127" i="15"/>
  <c r="EI127" i="15"/>
  <c r="EH127" i="15"/>
  <c r="EG127" i="15"/>
  <c r="EF127" i="15"/>
  <c r="EE127" i="15"/>
  <c r="ED127" i="15"/>
  <c r="EC127" i="15"/>
  <c r="EB127" i="15"/>
  <c r="EA127" i="15"/>
  <c r="DZ127" i="15"/>
  <c r="DY127" i="15"/>
  <c r="DX127" i="15"/>
  <c r="DW127" i="15"/>
  <c r="DV127" i="15"/>
  <c r="DU127" i="15"/>
  <c r="DT127" i="15"/>
  <c r="DS127" i="15"/>
  <c r="DR127" i="15"/>
  <c r="DQ127" i="15"/>
  <c r="DP127" i="15"/>
  <c r="DO127" i="15"/>
  <c r="DN127" i="15"/>
  <c r="DM127" i="15"/>
  <c r="DL127" i="15"/>
  <c r="DK127" i="15"/>
  <c r="DJ127" i="15"/>
  <c r="DI127" i="15"/>
  <c r="DH127" i="15"/>
  <c r="DG127" i="15"/>
  <c r="DF127" i="15"/>
  <c r="DE127" i="15"/>
  <c r="DD127" i="15"/>
  <c r="DC127" i="15"/>
  <c r="DB127" i="15"/>
  <c r="DA127" i="15"/>
  <c r="CZ127" i="15"/>
  <c r="CY127" i="15"/>
  <c r="CX127" i="15"/>
  <c r="CW127" i="15"/>
  <c r="CV127" i="15"/>
  <c r="CU127" i="15"/>
  <c r="CT127" i="15"/>
  <c r="CS127" i="15"/>
  <c r="CR127" i="15"/>
  <c r="CQ127" i="15"/>
  <c r="CP127" i="15"/>
  <c r="CO127" i="15"/>
  <c r="CN127" i="15"/>
  <c r="CM127" i="15"/>
  <c r="CL127" i="15"/>
  <c r="CK127" i="15"/>
  <c r="CJ127" i="15"/>
  <c r="CI127" i="15"/>
  <c r="CH127" i="15"/>
  <c r="CG127" i="15"/>
  <c r="B122" i="15"/>
  <c r="BX124" i="15"/>
  <c r="B121" i="15"/>
  <c r="BW123" i="15"/>
  <c r="EX97" i="15"/>
  <c r="EW97" i="15"/>
  <c r="EV97" i="15"/>
  <c r="EU97" i="15"/>
  <c r="ET97" i="15"/>
  <c r="ES97" i="15"/>
  <c r="ER97" i="15"/>
  <c r="EQ97" i="15"/>
  <c r="EP97" i="15"/>
  <c r="EO97" i="15"/>
  <c r="EN97" i="15"/>
  <c r="EM97" i="15"/>
  <c r="EL97" i="15"/>
  <c r="EK97" i="15"/>
  <c r="EJ97" i="15"/>
  <c r="EI97" i="15"/>
  <c r="EH97" i="15"/>
  <c r="EG97" i="15"/>
  <c r="EF97" i="15"/>
  <c r="EE97" i="15"/>
  <c r="ED97" i="15"/>
  <c r="EC97" i="15"/>
  <c r="EB97" i="15"/>
  <c r="EA97" i="15"/>
  <c r="DZ97" i="15"/>
  <c r="DY97" i="15"/>
  <c r="DX97" i="15"/>
  <c r="DW97" i="15"/>
  <c r="DV97" i="15"/>
  <c r="DU97" i="15"/>
  <c r="DT97" i="15"/>
  <c r="DS97" i="15"/>
  <c r="DR97" i="15"/>
  <c r="DQ97" i="15"/>
  <c r="DP97" i="15"/>
  <c r="DO97" i="15"/>
  <c r="DN97" i="15"/>
  <c r="DM97" i="15"/>
  <c r="DL97" i="15"/>
  <c r="DK97" i="15"/>
  <c r="DJ97" i="15"/>
  <c r="DI97" i="15"/>
  <c r="DH97" i="15"/>
  <c r="DG97" i="15"/>
  <c r="DF97" i="15"/>
  <c r="DE97" i="15"/>
  <c r="DD97" i="15"/>
  <c r="DC97" i="15"/>
  <c r="DB97" i="15"/>
  <c r="DA97" i="15"/>
  <c r="CZ97" i="15"/>
  <c r="CY97" i="15"/>
  <c r="CX97" i="15"/>
  <c r="CW97" i="15"/>
  <c r="CV97" i="15"/>
  <c r="CU97" i="15"/>
  <c r="CT97" i="15"/>
  <c r="CS97" i="15"/>
  <c r="CR97" i="15"/>
  <c r="CQ97" i="15"/>
  <c r="CP97" i="15"/>
  <c r="CO97" i="15"/>
  <c r="CN97" i="15"/>
  <c r="CM97" i="15"/>
  <c r="CL97" i="15"/>
  <c r="CK97" i="15"/>
  <c r="CJ97" i="15"/>
  <c r="CI97" i="15"/>
  <c r="CH97" i="15"/>
  <c r="CG97" i="15"/>
  <c r="DQ278" i="15"/>
  <c r="BX94" i="15"/>
  <c r="CZ278" i="15"/>
  <c r="BX93" i="15"/>
  <c r="EX67" i="15"/>
  <c r="EW67" i="15"/>
  <c r="EV67" i="15"/>
  <c r="EU67" i="15"/>
  <c r="ET67" i="15"/>
  <c r="ES67" i="15"/>
  <c r="ER67" i="15"/>
  <c r="EQ67" i="15"/>
  <c r="EP67" i="15"/>
  <c r="EO67" i="15"/>
  <c r="EN67" i="15"/>
  <c r="EM67" i="15"/>
  <c r="EL67" i="15"/>
  <c r="EK67" i="15"/>
  <c r="EJ67" i="15"/>
  <c r="EI67" i="15"/>
  <c r="EH67" i="15"/>
  <c r="EG67" i="15"/>
  <c r="EF67" i="15"/>
  <c r="EE67" i="15"/>
  <c r="ED67" i="15"/>
  <c r="EC67" i="15"/>
  <c r="EB67" i="15"/>
  <c r="EA67" i="15"/>
  <c r="DZ67" i="15"/>
  <c r="DY67" i="15"/>
  <c r="DX67" i="15"/>
  <c r="DW67" i="15"/>
  <c r="DV67" i="15"/>
  <c r="DU67" i="15"/>
  <c r="DT67" i="15"/>
  <c r="DS67" i="15"/>
  <c r="DR67" i="15"/>
  <c r="DQ67" i="15"/>
  <c r="DP67" i="15"/>
  <c r="DO67" i="15"/>
  <c r="DN67" i="15"/>
  <c r="DM67" i="15"/>
  <c r="DL67" i="15"/>
  <c r="DK67" i="15"/>
  <c r="DJ67" i="15"/>
  <c r="DI67" i="15"/>
  <c r="DH67" i="15"/>
  <c r="DG67" i="15"/>
  <c r="DF67" i="15"/>
  <c r="DE67" i="15"/>
  <c r="DD67" i="15"/>
  <c r="DC67" i="15"/>
  <c r="DB67" i="15"/>
  <c r="DA67" i="15"/>
  <c r="CZ67" i="15"/>
  <c r="CY67" i="15"/>
  <c r="CX67" i="15"/>
  <c r="CW67" i="15"/>
  <c r="CV67" i="15"/>
  <c r="CU67" i="15"/>
  <c r="CT67" i="15"/>
  <c r="CS67" i="15"/>
  <c r="CR67" i="15"/>
  <c r="CQ67" i="15"/>
  <c r="CP67" i="15"/>
  <c r="CO67" i="15"/>
  <c r="CN67" i="15"/>
  <c r="CM67" i="15"/>
  <c r="CL67" i="15"/>
  <c r="CK67" i="15"/>
  <c r="CJ67" i="15"/>
  <c r="CI67" i="15"/>
  <c r="CH67" i="15"/>
  <c r="CG67" i="15"/>
  <c r="DB65" i="15"/>
  <c r="DA65" i="15"/>
  <c r="CZ65" i="15"/>
  <c r="CY65" i="15"/>
  <c r="CX65" i="15"/>
  <c r="CW65" i="15"/>
  <c r="CV65" i="15"/>
  <c r="CU65" i="15"/>
  <c r="CT65" i="15"/>
  <c r="CS65" i="15"/>
  <c r="CR65" i="15"/>
  <c r="CQ65" i="15"/>
  <c r="CP65" i="15"/>
  <c r="CO65" i="15"/>
  <c r="CN65" i="15"/>
  <c r="CM65" i="15"/>
  <c r="CL65" i="15"/>
  <c r="CK65" i="15"/>
  <c r="CJ65" i="15"/>
  <c r="CI65" i="15"/>
  <c r="CH65" i="15"/>
  <c r="CG65" i="15"/>
  <c r="BW64" i="15"/>
  <c r="BW63" i="15"/>
  <c r="EX46" i="15"/>
  <c r="EW46" i="15"/>
  <c r="EV46" i="15"/>
  <c r="EU46" i="15"/>
  <c r="ET46" i="15"/>
  <c r="ES46" i="15"/>
  <c r="ER46" i="15"/>
  <c r="EQ46" i="15"/>
  <c r="EP46" i="15"/>
  <c r="EO46" i="15"/>
  <c r="EN46" i="15"/>
  <c r="EM46" i="15"/>
  <c r="EL46" i="15"/>
  <c r="EK46" i="15"/>
  <c r="EJ46" i="15"/>
  <c r="EI46" i="15"/>
  <c r="EG46" i="15"/>
  <c r="EF46" i="15"/>
  <c r="EE46" i="15"/>
  <c r="ED46" i="15"/>
  <c r="EC46" i="15"/>
  <c r="EB46" i="15"/>
  <c r="EA46" i="15"/>
  <c r="DZ46" i="15"/>
  <c r="DY46" i="15"/>
  <c r="DX46" i="15"/>
  <c r="DW46" i="15"/>
  <c r="DV46" i="15"/>
  <c r="DU46" i="15"/>
  <c r="DT46" i="15"/>
  <c r="DS46" i="15"/>
  <c r="DR46" i="15"/>
  <c r="DP46" i="15"/>
  <c r="DO46" i="15"/>
  <c r="DN46" i="15"/>
  <c r="DM46" i="15"/>
  <c r="DL46" i="15"/>
  <c r="DK46" i="15"/>
  <c r="DJ46" i="15"/>
  <c r="DI46" i="15"/>
  <c r="DH46" i="15"/>
  <c r="DG46" i="15"/>
  <c r="DF46" i="15"/>
  <c r="DE46" i="15"/>
  <c r="DD46" i="15"/>
  <c r="DC46" i="15"/>
  <c r="DB46" i="15"/>
  <c r="DA46" i="15"/>
  <c r="CY46" i="15"/>
  <c r="CX46" i="15"/>
  <c r="CW46" i="15"/>
  <c r="CV46" i="15"/>
  <c r="CU46" i="15"/>
  <c r="CT46" i="15"/>
  <c r="CS46" i="15"/>
  <c r="CR46" i="15"/>
  <c r="CQ46" i="15"/>
  <c r="CP46" i="15"/>
  <c r="CO46" i="15"/>
  <c r="CN46" i="15"/>
  <c r="CM46" i="15"/>
  <c r="CL46" i="15"/>
  <c r="CK46" i="15"/>
  <c r="CJ46" i="15"/>
  <c r="CI46" i="15"/>
  <c r="CH46" i="15"/>
  <c r="CG46" i="15"/>
  <c r="EX45" i="15"/>
  <c r="EW45" i="15"/>
  <c r="EV45" i="15"/>
  <c r="EU45" i="15"/>
  <c r="ET45" i="15"/>
  <c r="ES45" i="15"/>
  <c r="ER45" i="15"/>
  <c r="EQ45" i="15"/>
  <c r="EP45" i="15"/>
  <c r="EO45" i="15"/>
  <c r="EN45" i="15"/>
  <c r="EM45" i="15"/>
  <c r="EL45" i="15"/>
  <c r="EK45" i="15"/>
  <c r="EJ45" i="15"/>
  <c r="EI45" i="15"/>
  <c r="EH45" i="15"/>
  <c r="EG45" i="15"/>
  <c r="EF45" i="15"/>
  <c r="EE45" i="15"/>
  <c r="ED45" i="15"/>
  <c r="EC45" i="15"/>
  <c r="EB45" i="15"/>
  <c r="EA45" i="15"/>
  <c r="DZ45" i="15"/>
  <c r="DY45" i="15"/>
  <c r="DX45" i="15"/>
  <c r="DW45" i="15"/>
  <c r="DV45" i="15"/>
  <c r="DU45" i="15"/>
  <c r="DT45" i="15"/>
  <c r="DS45" i="15"/>
  <c r="DR45" i="15"/>
  <c r="DQ45" i="15"/>
  <c r="DP45" i="15"/>
  <c r="DO45" i="15"/>
  <c r="DN45" i="15"/>
  <c r="DM45" i="15"/>
  <c r="DL45" i="15"/>
  <c r="DK45" i="15"/>
  <c r="DJ45" i="15"/>
  <c r="DI45" i="15"/>
  <c r="DH45" i="15"/>
  <c r="DG45" i="15"/>
  <c r="DF45" i="15"/>
  <c r="DE45" i="15"/>
  <c r="DD45" i="15"/>
  <c r="DC45" i="15"/>
  <c r="DB45" i="15"/>
  <c r="DA45" i="15"/>
  <c r="CZ45" i="15"/>
  <c r="CY45" i="15"/>
  <c r="CX45" i="15"/>
  <c r="CW45" i="15"/>
  <c r="CV45" i="15"/>
  <c r="CU45" i="15"/>
  <c r="CT45" i="15"/>
  <c r="CS45" i="15"/>
  <c r="CR45" i="15"/>
  <c r="CQ45" i="15"/>
  <c r="CP45" i="15"/>
  <c r="CO45" i="15"/>
  <c r="CN45" i="15"/>
  <c r="CM45" i="15"/>
  <c r="CL45" i="15"/>
  <c r="CK45" i="15"/>
  <c r="CJ45" i="15"/>
  <c r="CI45" i="15"/>
  <c r="CH45" i="15"/>
  <c r="CG45" i="15"/>
  <c r="EX44" i="15"/>
  <c r="EW44" i="15"/>
  <c r="EV44" i="15"/>
  <c r="EU44" i="15"/>
  <c r="ET44" i="15"/>
  <c r="ES44" i="15"/>
  <c r="ER44" i="15"/>
  <c r="EQ44" i="15"/>
  <c r="EP44" i="15"/>
  <c r="EO44" i="15"/>
  <c r="EN44" i="15"/>
  <c r="EM44" i="15"/>
  <c r="EL44" i="15"/>
  <c r="EK44" i="15"/>
  <c r="EJ44" i="15"/>
  <c r="EI44" i="15"/>
  <c r="EH44" i="15"/>
  <c r="EG44" i="15"/>
  <c r="EF44" i="15"/>
  <c r="EE44" i="15"/>
  <c r="ED44" i="15"/>
  <c r="EC44" i="15"/>
  <c r="EB44" i="15"/>
  <c r="EA44" i="15"/>
  <c r="DZ44" i="15"/>
  <c r="DY44" i="15"/>
  <c r="DX44" i="15"/>
  <c r="DW44" i="15"/>
  <c r="DV44" i="15"/>
  <c r="DU44" i="15"/>
  <c r="DT44" i="15"/>
  <c r="DS44" i="15"/>
  <c r="DR44" i="15"/>
  <c r="DQ44" i="15"/>
  <c r="DP44" i="15"/>
  <c r="DO44" i="15"/>
  <c r="DN44" i="15"/>
  <c r="DM44" i="15"/>
  <c r="DL44" i="15"/>
  <c r="DK44" i="15"/>
  <c r="DJ44" i="15"/>
  <c r="DI44" i="15"/>
  <c r="DH44" i="15"/>
  <c r="DG44" i="15"/>
  <c r="DF44" i="15"/>
  <c r="DE44" i="15"/>
  <c r="DD44" i="15"/>
  <c r="DC44" i="15"/>
  <c r="DB44" i="15"/>
  <c r="DA44" i="15"/>
  <c r="CZ44" i="15"/>
  <c r="CY44" i="15"/>
  <c r="CX44" i="15"/>
  <c r="CW44" i="15"/>
  <c r="CV44" i="15"/>
  <c r="CU44" i="15"/>
  <c r="CT44" i="15"/>
  <c r="CS44" i="15"/>
  <c r="CR44" i="15"/>
  <c r="CQ44" i="15"/>
  <c r="CP44" i="15"/>
  <c r="CO44" i="15"/>
  <c r="CN44" i="15"/>
  <c r="CM44" i="15"/>
  <c r="CL44" i="15"/>
  <c r="CK44" i="15"/>
  <c r="CJ44" i="15"/>
  <c r="CI44" i="15"/>
  <c r="CH44" i="15"/>
  <c r="CG44" i="15"/>
  <c r="EX43" i="15"/>
  <c r="EW43" i="15"/>
  <c r="EV43" i="15"/>
  <c r="EU43" i="15"/>
  <c r="ET43" i="15"/>
  <c r="ES43" i="15"/>
  <c r="ER43" i="15"/>
  <c r="EQ43" i="15"/>
  <c r="EP43" i="15"/>
  <c r="EO43" i="15"/>
  <c r="EN43" i="15"/>
  <c r="EM43" i="15"/>
  <c r="EL43" i="15"/>
  <c r="EK43" i="15"/>
  <c r="EJ43" i="15"/>
  <c r="EI43" i="15"/>
  <c r="EH43" i="15"/>
  <c r="EG43" i="15"/>
  <c r="EF43" i="15"/>
  <c r="EE43" i="15"/>
  <c r="ED43" i="15"/>
  <c r="EC43" i="15"/>
  <c r="EB43" i="15"/>
  <c r="EA43" i="15"/>
  <c r="DZ43" i="15"/>
  <c r="DY43" i="15"/>
  <c r="DX43" i="15"/>
  <c r="DW43" i="15"/>
  <c r="DV43" i="15"/>
  <c r="DU43" i="15"/>
  <c r="DT43" i="15"/>
  <c r="DS43" i="15"/>
  <c r="DR43" i="15"/>
  <c r="DQ43" i="15"/>
  <c r="DP43" i="15"/>
  <c r="DO43" i="15"/>
  <c r="DN43" i="15"/>
  <c r="DM43" i="15"/>
  <c r="DL43" i="15"/>
  <c r="DK43" i="15"/>
  <c r="DJ43" i="15"/>
  <c r="DI43" i="15"/>
  <c r="DH43" i="15"/>
  <c r="DG43" i="15"/>
  <c r="DF43" i="15"/>
  <c r="DE43" i="15"/>
  <c r="DD43" i="15"/>
  <c r="DC43" i="15"/>
  <c r="DB43" i="15"/>
  <c r="DA43" i="15"/>
  <c r="CZ43" i="15"/>
  <c r="CY43" i="15"/>
  <c r="CX43" i="15"/>
  <c r="CW43" i="15"/>
  <c r="CV43" i="15"/>
  <c r="CU43" i="15"/>
  <c r="CT43" i="15"/>
  <c r="CS43" i="15"/>
  <c r="CR43" i="15"/>
  <c r="CQ43" i="15"/>
  <c r="CP43" i="15"/>
  <c r="CO43" i="15"/>
  <c r="CN43" i="15"/>
  <c r="CM43" i="15"/>
  <c r="CL43" i="15"/>
  <c r="CK43" i="15"/>
  <c r="CJ43" i="15"/>
  <c r="CI43" i="15"/>
  <c r="CH43" i="15"/>
  <c r="CG43" i="15"/>
  <c r="EX42" i="15"/>
  <c r="EW42" i="15"/>
  <c r="EV42" i="15"/>
  <c r="EU42" i="15"/>
  <c r="ET42" i="15"/>
  <c r="ES42" i="15"/>
  <c r="ER42" i="15"/>
  <c r="EQ42" i="15"/>
  <c r="EP42" i="15"/>
  <c r="EO42" i="15"/>
  <c r="EN42" i="15"/>
  <c r="EM42" i="15"/>
  <c r="EL42" i="15"/>
  <c r="EK42" i="15"/>
  <c r="EJ42" i="15"/>
  <c r="EI42" i="15"/>
  <c r="EH42" i="15"/>
  <c r="EG42" i="15"/>
  <c r="EF42" i="15"/>
  <c r="EE42" i="15"/>
  <c r="ED42" i="15"/>
  <c r="EC42" i="15"/>
  <c r="EB42" i="15"/>
  <c r="EA42" i="15"/>
  <c r="DZ42" i="15"/>
  <c r="DY42" i="15"/>
  <c r="DX42" i="15"/>
  <c r="DW42" i="15"/>
  <c r="DV42" i="15"/>
  <c r="DU42" i="15"/>
  <c r="DT42" i="15"/>
  <c r="DS42" i="15"/>
  <c r="DR42" i="15"/>
  <c r="DQ42" i="15"/>
  <c r="DP42" i="15"/>
  <c r="DO42" i="15"/>
  <c r="DN42" i="15"/>
  <c r="DM42" i="15"/>
  <c r="DL42" i="15"/>
  <c r="DK42" i="15"/>
  <c r="DJ42" i="15"/>
  <c r="DI42" i="15"/>
  <c r="DH42" i="15"/>
  <c r="DG42" i="15"/>
  <c r="DF42" i="15"/>
  <c r="DE42" i="15"/>
  <c r="DD42" i="15"/>
  <c r="DC42" i="15"/>
  <c r="DB42" i="15"/>
  <c r="DA42" i="15"/>
  <c r="CZ42" i="15"/>
  <c r="CY42" i="15"/>
  <c r="CX42" i="15"/>
  <c r="CW42" i="15"/>
  <c r="CV42" i="15"/>
  <c r="CU42" i="15"/>
  <c r="CT42" i="15"/>
  <c r="CS42" i="15"/>
  <c r="CR42" i="15"/>
  <c r="CQ42" i="15"/>
  <c r="CP42" i="15"/>
  <c r="CO42" i="15"/>
  <c r="CN42" i="15"/>
  <c r="CM42" i="15"/>
  <c r="CL42" i="15"/>
  <c r="CK42" i="15"/>
  <c r="CJ42" i="15"/>
  <c r="CI42" i="15"/>
  <c r="CH42" i="15"/>
  <c r="CG42" i="15"/>
  <c r="EX40" i="15"/>
  <c r="EW40" i="15"/>
  <c r="EV40" i="15"/>
  <c r="EU40" i="15"/>
  <c r="ET40" i="15"/>
  <c r="ES40" i="15"/>
  <c r="ER40" i="15"/>
  <c r="EQ40" i="15"/>
  <c r="EP40" i="15"/>
  <c r="EO40" i="15"/>
  <c r="EN40" i="15"/>
  <c r="EM40" i="15"/>
  <c r="EL40" i="15"/>
  <c r="EK40" i="15"/>
  <c r="EJ40" i="15"/>
  <c r="EI40" i="15"/>
  <c r="EH40" i="15"/>
  <c r="EG40" i="15"/>
  <c r="EF40" i="15"/>
  <c r="EE40" i="15"/>
  <c r="ED40" i="15"/>
  <c r="EC40" i="15"/>
  <c r="EB40" i="15"/>
  <c r="EA40" i="15"/>
  <c r="DZ40" i="15"/>
  <c r="DY40" i="15"/>
  <c r="DX40" i="15"/>
  <c r="DW40" i="15"/>
  <c r="DV40" i="15"/>
  <c r="DU40" i="15"/>
  <c r="DT40" i="15"/>
  <c r="DS40" i="15"/>
  <c r="DR40" i="15"/>
  <c r="DQ40" i="15"/>
  <c r="DP40" i="15"/>
  <c r="DO40" i="15"/>
  <c r="DN40" i="15"/>
  <c r="DM40" i="15"/>
  <c r="DL40" i="15"/>
  <c r="DK40" i="15"/>
  <c r="DJ40" i="15"/>
  <c r="DI40" i="15"/>
  <c r="DH40" i="15"/>
  <c r="DG40" i="15"/>
  <c r="DF40" i="15"/>
  <c r="DE40" i="15"/>
  <c r="DD40" i="15"/>
  <c r="DC40" i="15"/>
  <c r="DB40" i="15"/>
  <c r="DA40" i="15"/>
  <c r="CZ40" i="15"/>
  <c r="CY40" i="15"/>
  <c r="CX40" i="15"/>
  <c r="CW40" i="15"/>
  <c r="CV40" i="15"/>
  <c r="CU40" i="15"/>
  <c r="CT40" i="15"/>
  <c r="CS40" i="15"/>
  <c r="CR40" i="15"/>
  <c r="CQ40" i="15"/>
  <c r="CP40" i="15"/>
  <c r="CO40" i="15"/>
  <c r="CN40" i="15"/>
  <c r="CM40" i="15"/>
  <c r="CL40" i="15"/>
  <c r="CK40" i="15"/>
  <c r="CJ40" i="15"/>
  <c r="CI40" i="15"/>
  <c r="CH40" i="15"/>
  <c r="CG40" i="15"/>
  <c r="EX39" i="15"/>
  <c r="EW39" i="15"/>
  <c r="EV39" i="15"/>
  <c r="EU39" i="15"/>
  <c r="ET39" i="15"/>
  <c r="ES39" i="15"/>
  <c r="ER39" i="15"/>
  <c r="EQ39" i="15"/>
  <c r="EP39" i="15"/>
  <c r="EO39" i="15"/>
  <c r="EN39" i="15"/>
  <c r="EM39" i="15"/>
  <c r="EL39" i="15"/>
  <c r="EK39" i="15"/>
  <c r="EJ39" i="15"/>
  <c r="EI39" i="15"/>
  <c r="EH39" i="15"/>
  <c r="EG39" i="15"/>
  <c r="EF39" i="15"/>
  <c r="EE39" i="15"/>
  <c r="ED39" i="15"/>
  <c r="EC39" i="15"/>
  <c r="EB39" i="15"/>
  <c r="EA39" i="15"/>
  <c r="DZ39" i="15"/>
  <c r="DY39" i="15"/>
  <c r="DX39" i="15"/>
  <c r="DW39" i="15"/>
  <c r="DV39" i="15"/>
  <c r="DU39" i="15"/>
  <c r="DT39" i="15"/>
  <c r="DS39" i="15"/>
  <c r="DR39" i="15"/>
  <c r="DQ39" i="15"/>
  <c r="DP39" i="15"/>
  <c r="DO39" i="15"/>
  <c r="DN39" i="15"/>
  <c r="DM39" i="15"/>
  <c r="DL39" i="15"/>
  <c r="DK39" i="15"/>
  <c r="DJ39" i="15"/>
  <c r="DI39" i="15"/>
  <c r="DH39" i="15"/>
  <c r="DG39" i="15"/>
  <c r="DF39" i="15"/>
  <c r="DE39" i="15"/>
  <c r="DD39" i="15"/>
  <c r="DC39" i="15"/>
  <c r="DB39" i="15"/>
  <c r="DA39" i="15"/>
  <c r="CZ39" i="15"/>
  <c r="CY39" i="15"/>
  <c r="CX39" i="15"/>
  <c r="CW39" i="15"/>
  <c r="CV39" i="15"/>
  <c r="CU39" i="15"/>
  <c r="CT39" i="15"/>
  <c r="CS39" i="15"/>
  <c r="CR39" i="15"/>
  <c r="CQ39" i="15"/>
  <c r="CP39" i="15"/>
  <c r="CO39" i="15"/>
  <c r="CN39" i="15"/>
  <c r="CM39" i="15"/>
  <c r="CL39" i="15"/>
  <c r="CK39" i="15"/>
  <c r="CJ39" i="15"/>
  <c r="CI39" i="15"/>
  <c r="CH39" i="15"/>
  <c r="CG39" i="15"/>
  <c r="EX37" i="15"/>
  <c r="EW37" i="15"/>
  <c r="EV37" i="15"/>
  <c r="EU37" i="15"/>
  <c r="ET37" i="15"/>
  <c r="ES37" i="15"/>
  <c r="ER37" i="15"/>
  <c r="EQ37" i="15"/>
  <c r="EP37" i="15"/>
  <c r="EO37" i="15"/>
  <c r="EN37" i="15"/>
  <c r="EM37" i="15"/>
  <c r="EL37" i="15"/>
  <c r="EK37" i="15"/>
  <c r="EJ37" i="15"/>
  <c r="EI37" i="15"/>
  <c r="EH37" i="15"/>
  <c r="EG37" i="15"/>
  <c r="EF37" i="15"/>
  <c r="EE37" i="15"/>
  <c r="ED37" i="15"/>
  <c r="EC37" i="15"/>
  <c r="EB37" i="15"/>
  <c r="EA37" i="15"/>
  <c r="DZ37" i="15"/>
  <c r="DY37" i="15"/>
  <c r="DX37" i="15"/>
  <c r="DW37" i="15"/>
  <c r="DV37" i="15"/>
  <c r="DU37" i="15"/>
  <c r="DT37" i="15"/>
  <c r="DS37" i="15"/>
  <c r="DR37" i="15"/>
  <c r="DQ37" i="15"/>
  <c r="DP37" i="15"/>
  <c r="DO37" i="15"/>
  <c r="DN37" i="15"/>
  <c r="DM37" i="15"/>
  <c r="DL37" i="15"/>
  <c r="DK37" i="15"/>
  <c r="DJ37" i="15"/>
  <c r="DI37" i="15"/>
  <c r="DH37" i="15"/>
  <c r="DG37" i="15"/>
  <c r="DF37" i="15"/>
  <c r="DE37" i="15"/>
  <c r="DD37" i="15"/>
  <c r="DC37" i="15"/>
  <c r="DB37" i="15"/>
  <c r="DA37" i="15"/>
  <c r="CZ37" i="15"/>
  <c r="CY37" i="15"/>
  <c r="CX37" i="15"/>
  <c r="CW37" i="15"/>
  <c r="CV37" i="15"/>
  <c r="CU37" i="15"/>
  <c r="CT37" i="15"/>
  <c r="CS37" i="15"/>
  <c r="CR37" i="15"/>
  <c r="CQ37" i="15"/>
  <c r="CP37" i="15"/>
  <c r="CO37" i="15"/>
  <c r="CN37" i="15"/>
  <c r="CM37" i="15"/>
  <c r="CL37" i="15"/>
  <c r="CK37" i="15"/>
  <c r="CJ37" i="15"/>
  <c r="CI37" i="15"/>
  <c r="CH37" i="15"/>
  <c r="CG37" i="15"/>
  <c r="DB35" i="15"/>
  <c r="DA35" i="15"/>
  <c r="DA7" i="15"/>
  <c r="CZ35" i="15"/>
  <c r="CY35" i="15"/>
  <c r="CY7" i="15"/>
  <c r="CX35" i="15"/>
  <c r="CW35" i="15"/>
  <c r="CW7" i="15"/>
  <c r="CV35" i="15"/>
  <c r="CU35" i="15"/>
  <c r="CU7" i="15"/>
  <c r="CT35" i="15"/>
  <c r="CS35" i="15"/>
  <c r="CS7" i="15"/>
  <c r="CR35" i="15"/>
  <c r="CQ35" i="15"/>
  <c r="CQ7" i="15"/>
  <c r="CP35" i="15"/>
  <c r="CO35" i="15"/>
  <c r="CO7" i="15"/>
  <c r="CN35" i="15"/>
  <c r="CM35" i="15"/>
  <c r="CM7" i="15"/>
  <c r="CL35" i="15"/>
  <c r="CK35" i="15"/>
  <c r="CK7" i="15"/>
  <c r="CJ35" i="15"/>
  <c r="CI35" i="15"/>
  <c r="CI7" i="15"/>
  <c r="CH35" i="15"/>
  <c r="CG35" i="15"/>
  <c r="CG7" i="15"/>
  <c r="CW276" i="15"/>
  <c r="BW34" i="15"/>
  <c r="CR276" i="15"/>
  <c r="BX33" i="15"/>
  <c r="DA16" i="15"/>
  <c r="CZ16" i="15"/>
  <c r="CY16" i="15"/>
  <c r="CX16" i="15"/>
  <c r="CV16" i="15"/>
  <c r="CU16" i="15"/>
  <c r="CT16" i="15"/>
  <c r="CS16" i="15"/>
  <c r="CQ16" i="15"/>
  <c r="CP16" i="15"/>
  <c r="CO16" i="15"/>
  <c r="CN16" i="15"/>
  <c r="CM16" i="15"/>
  <c r="CL16" i="15"/>
  <c r="CK16" i="15"/>
  <c r="CJ16" i="15"/>
  <c r="CI16" i="15"/>
  <c r="CH16" i="15"/>
  <c r="CG16" i="15"/>
  <c r="DB15" i="15"/>
  <c r="DA15" i="15"/>
  <c r="CZ15" i="15"/>
  <c r="CY15" i="15"/>
  <c r="CX15" i="15"/>
  <c r="CW15" i="15"/>
  <c r="CV15" i="15"/>
  <c r="CU15" i="15"/>
  <c r="CT15" i="15"/>
  <c r="CS15" i="15"/>
  <c r="CR15" i="15"/>
  <c r="CQ15" i="15"/>
  <c r="CP15" i="15"/>
  <c r="CO15" i="15"/>
  <c r="CN15" i="15"/>
  <c r="CM15" i="15"/>
  <c r="CL15" i="15"/>
  <c r="CK15" i="15"/>
  <c r="CJ15" i="15"/>
  <c r="CI15" i="15"/>
  <c r="CH15" i="15"/>
  <c r="CG15" i="15"/>
  <c r="DB14" i="15"/>
  <c r="DA14" i="15"/>
  <c r="CZ14" i="15"/>
  <c r="CY14" i="15"/>
  <c r="CX14" i="15"/>
  <c r="CW14" i="15"/>
  <c r="CV14" i="15"/>
  <c r="CU14" i="15"/>
  <c r="CT14" i="15"/>
  <c r="CS14" i="15"/>
  <c r="CR14" i="15"/>
  <c r="CQ14" i="15"/>
  <c r="CP14" i="15"/>
  <c r="CO14" i="15"/>
  <c r="CN14" i="15"/>
  <c r="CM14" i="15"/>
  <c r="CL14" i="15"/>
  <c r="CK14" i="15"/>
  <c r="CJ14" i="15"/>
  <c r="CI14" i="15"/>
  <c r="CH14" i="15"/>
  <c r="CG14" i="15"/>
  <c r="DB13" i="15"/>
  <c r="DA13" i="15"/>
  <c r="CZ13" i="15"/>
  <c r="CY13" i="15"/>
  <c r="CX13" i="15"/>
  <c r="CW13" i="15"/>
  <c r="CV13" i="15"/>
  <c r="CU13" i="15"/>
  <c r="CT13" i="15"/>
  <c r="CS13" i="15"/>
  <c r="CR13" i="15"/>
  <c r="CQ13" i="15"/>
  <c r="CP13" i="15"/>
  <c r="CO13" i="15"/>
  <c r="CN13" i="15"/>
  <c r="CM13" i="15"/>
  <c r="CL13" i="15"/>
  <c r="CK13" i="15"/>
  <c r="CJ13" i="15"/>
  <c r="CI13" i="15"/>
  <c r="CH13" i="15"/>
  <c r="CG13" i="15"/>
  <c r="DB12" i="15"/>
  <c r="DA12" i="15"/>
  <c r="CZ12" i="15"/>
  <c r="CY12" i="15"/>
  <c r="CX12" i="15"/>
  <c r="CW12" i="15"/>
  <c r="CV12" i="15"/>
  <c r="CU12" i="15"/>
  <c r="CT12" i="15"/>
  <c r="CS12" i="15"/>
  <c r="CR12" i="15"/>
  <c r="CQ12" i="15"/>
  <c r="CP12" i="15"/>
  <c r="CO12" i="15"/>
  <c r="CN12" i="15"/>
  <c r="CM12" i="15"/>
  <c r="CL12" i="15"/>
  <c r="CK12" i="15"/>
  <c r="CJ12" i="15"/>
  <c r="CI12" i="15"/>
  <c r="CH12" i="15"/>
  <c r="CG12" i="15"/>
  <c r="DB10" i="15"/>
  <c r="DA10" i="15"/>
  <c r="CZ10" i="15"/>
  <c r="CY10" i="15"/>
  <c r="CX10" i="15"/>
  <c r="CW10" i="15"/>
  <c r="CV10" i="15"/>
  <c r="CU10" i="15"/>
  <c r="CT10" i="15"/>
  <c r="CS10" i="15"/>
  <c r="CR10" i="15"/>
  <c r="CQ10" i="15"/>
  <c r="CP10" i="15"/>
  <c r="CO10" i="15"/>
  <c r="CN10" i="15"/>
  <c r="CM10" i="15"/>
  <c r="CL10" i="15"/>
  <c r="CK10" i="15"/>
  <c r="CJ10" i="15"/>
  <c r="CI10" i="15"/>
  <c r="CH10" i="15"/>
  <c r="CG10" i="15"/>
  <c r="DB9" i="15"/>
  <c r="DA9" i="15"/>
  <c r="CZ9" i="15"/>
  <c r="CY9" i="15"/>
  <c r="CX9" i="15"/>
  <c r="CW9" i="15"/>
  <c r="CV9" i="15"/>
  <c r="CU9" i="15"/>
  <c r="CT9" i="15"/>
  <c r="CS9" i="15"/>
  <c r="CR9" i="15"/>
  <c r="CQ9" i="15"/>
  <c r="CP9" i="15"/>
  <c r="CO9" i="15"/>
  <c r="CN9" i="15"/>
  <c r="CM9" i="15"/>
  <c r="CL9" i="15"/>
  <c r="CK9" i="15"/>
  <c r="CJ9" i="15"/>
  <c r="CI9" i="15"/>
  <c r="CH9" i="15"/>
  <c r="CG9" i="15"/>
  <c r="DB7" i="15"/>
  <c r="CZ7" i="15"/>
  <c r="CX7" i="15"/>
  <c r="CV7" i="15"/>
  <c r="CT7" i="15"/>
  <c r="CR7" i="15"/>
  <c r="CP7" i="15"/>
  <c r="CN7" i="15"/>
  <c r="CL7" i="15"/>
  <c r="CJ7" i="15"/>
  <c r="CH7" i="15"/>
  <c r="I7" i="15"/>
  <c r="I31" i="15"/>
  <c r="CR251" i="15"/>
  <c r="CR16" i="15"/>
  <c r="H7" i="15"/>
  <c r="G7" i="15"/>
  <c r="F7" i="15"/>
  <c r="L32" i="10"/>
  <c r="F39" i="10"/>
  <c r="G39" i="10"/>
  <c r="H39" i="10"/>
  <c r="I39" i="10"/>
  <c r="F40" i="10"/>
  <c r="G40" i="10"/>
  <c r="H40" i="10"/>
  <c r="I40" i="10"/>
  <c r="F41" i="10"/>
  <c r="G41" i="10"/>
  <c r="H41" i="10"/>
  <c r="I41" i="10"/>
  <c r="F42" i="10"/>
  <c r="G42" i="10"/>
  <c r="H42" i="10"/>
  <c r="I42" i="10"/>
  <c r="F43" i="10"/>
  <c r="G43" i="10"/>
  <c r="H43" i="10"/>
  <c r="I43" i="10"/>
  <c r="F44" i="10"/>
  <c r="G44" i="10"/>
  <c r="H44" i="10"/>
  <c r="I44" i="10"/>
  <c r="F45" i="10"/>
  <c r="G45" i="10"/>
  <c r="H45" i="10"/>
  <c r="I45" i="10"/>
  <c r="F46" i="10"/>
  <c r="G46" i="10"/>
  <c r="H46" i="10"/>
  <c r="I46" i="10"/>
  <c r="F47" i="10"/>
  <c r="G47" i="10"/>
  <c r="H47" i="10"/>
  <c r="I47" i="10"/>
  <c r="F48" i="10"/>
  <c r="G48" i="10"/>
  <c r="H48" i="10"/>
  <c r="I48" i="10"/>
  <c r="F49" i="10"/>
  <c r="G49" i="10"/>
  <c r="H49" i="10"/>
  <c r="I49" i="10"/>
  <c r="F50" i="10"/>
  <c r="G50" i="10"/>
  <c r="H50" i="10"/>
  <c r="I50" i="10"/>
  <c r="F51" i="10"/>
  <c r="G51" i="10"/>
  <c r="H51" i="10"/>
  <c r="I51" i="10"/>
  <c r="F52" i="10"/>
  <c r="G52" i="10"/>
  <c r="H52" i="10"/>
  <c r="I52" i="10"/>
  <c r="F53" i="10"/>
  <c r="G53" i="10"/>
  <c r="H53" i="10"/>
  <c r="I53" i="10"/>
  <c r="F54" i="10"/>
  <c r="G54" i="10"/>
  <c r="H54" i="10"/>
  <c r="I54" i="10"/>
  <c r="F55" i="10"/>
  <c r="G55" i="10"/>
  <c r="H55" i="10"/>
  <c r="I55" i="10"/>
  <c r="F56" i="10"/>
  <c r="G56" i="10"/>
  <c r="H56" i="10"/>
  <c r="I56" i="10"/>
  <c r="F57" i="10"/>
  <c r="G57" i="10"/>
  <c r="H57" i="10"/>
  <c r="I57" i="10"/>
  <c r="F58" i="10"/>
  <c r="G58" i="10"/>
  <c r="H58" i="10"/>
  <c r="I58" i="10"/>
  <c r="F59" i="10"/>
  <c r="G59" i="10"/>
  <c r="H59" i="10"/>
  <c r="I59" i="10"/>
  <c r="F60" i="10"/>
  <c r="G60" i="10"/>
  <c r="H60" i="10"/>
  <c r="I60" i="10"/>
  <c r="F61" i="10"/>
  <c r="G61" i="10"/>
  <c r="H61" i="10"/>
  <c r="I61" i="10"/>
  <c r="F8" i="10"/>
  <c r="G8" i="10"/>
  <c r="H8" i="10"/>
  <c r="I8" i="10"/>
  <c r="F9" i="10"/>
  <c r="G9" i="10"/>
  <c r="H9" i="10"/>
  <c r="I9" i="10"/>
  <c r="F10" i="10"/>
  <c r="G10" i="10"/>
  <c r="H10" i="10"/>
  <c r="I10" i="10"/>
  <c r="F11" i="10"/>
  <c r="G11" i="10"/>
  <c r="H11" i="10"/>
  <c r="I11" i="10"/>
  <c r="F12" i="10"/>
  <c r="G12" i="10"/>
  <c r="H12" i="10"/>
  <c r="I12" i="10"/>
  <c r="F13" i="10"/>
  <c r="G13" i="10"/>
  <c r="H13" i="10"/>
  <c r="I13" i="10"/>
  <c r="F14" i="10"/>
  <c r="G14" i="10"/>
  <c r="H14" i="10"/>
  <c r="I14" i="10"/>
  <c r="F15" i="10"/>
  <c r="G15" i="10"/>
  <c r="H15" i="10"/>
  <c r="I15" i="10"/>
  <c r="F16" i="10"/>
  <c r="G16" i="10"/>
  <c r="H16" i="10"/>
  <c r="I16" i="10"/>
  <c r="F17" i="10"/>
  <c r="G17" i="10"/>
  <c r="H17" i="10"/>
  <c r="I17" i="10"/>
  <c r="F18" i="10"/>
  <c r="G18" i="10"/>
  <c r="H18" i="10"/>
  <c r="I18" i="10"/>
  <c r="F19" i="10"/>
  <c r="G19" i="10"/>
  <c r="H19" i="10"/>
  <c r="I19" i="10"/>
  <c r="F20" i="10"/>
  <c r="G20" i="10"/>
  <c r="H20" i="10"/>
  <c r="I20" i="10"/>
  <c r="F21" i="10"/>
  <c r="G21" i="10"/>
  <c r="H21" i="10"/>
  <c r="I21" i="10"/>
  <c r="F22" i="10"/>
  <c r="G22" i="10"/>
  <c r="H22" i="10"/>
  <c r="I22" i="10"/>
  <c r="F23" i="10"/>
  <c r="G23" i="10"/>
  <c r="H23" i="10"/>
  <c r="I23" i="10"/>
  <c r="F24" i="10"/>
  <c r="G24" i="10"/>
  <c r="H24" i="10"/>
  <c r="I24" i="10"/>
  <c r="F25" i="10"/>
  <c r="G25" i="10"/>
  <c r="H25" i="10"/>
  <c r="I25" i="10"/>
  <c r="F26" i="10"/>
  <c r="G26" i="10"/>
  <c r="H26" i="10"/>
  <c r="I26" i="10"/>
  <c r="F27" i="10"/>
  <c r="G27" i="10"/>
  <c r="H27" i="10"/>
  <c r="I27" i="10"/>
  <c r="F28" i="10"/>
  <c r="G28" i="10"/>
  <c r="H28" i="10"/>
  <c r="I28" i="10"/>
  <c r="F29" i="10"/>
  <c r="G29" i="10"/>
  <c r="H29" i="10"/>
  <c r="I29" i="10"/>
  <c r="F30" i="10"/>
  <c r="G30" i="10"/>
  <c r="H30" i="10"/>
  <c r="I30" i="10"/>
  <c r="BX250" i="10"/>
  <c r="BW250" i="10"/>
  <c r="BV250" i="10"/>
  <c r="BU250" i="10"/>
  <c r="BT250" i="10"/>
  <c r="BS250" i="10"/>
  <c r="BR250" i="10"/>
  <c r="BQ250" i="10"/>
  <c r="BP250" i="10"/>
  <c r="BO250" i="10"/>
  <c r="BN250" i="10"/>
  <c r="BM250" i="10"/>
  <c r="BL250" i="10"/>
  <c r="BK250" i="10"/>
  <c r="BJ250" i="10"/>
  <c r="BI250" i="10"/>
  <c r="BH250" i="10"/>
  <c r="BG250" i="10"/>
  <c r="BF250" i="10"/>
  <c r="BE250" i="10"/>
  <c r="BD250" i="10"/>
  <c r="BC250" i="10"/>
  <c r="BB250" i="10"/>
  <c r="BA250" i="10"/>
  <c r="AZ250" i="10"/>
  <c r="AY250" i="10"/>
  <c r="AX250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I250" i="10"/>
  <c r="AH250" i="10"/>
  <c r="AG250" i="10"/>
  <c r="AF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BX249" i="10"/>
  <c r="BW249" i="10"/>
  <c r="BV249" i="10"/>
  <c r="BU249" i="10"/>
  <c r="BT249" i="10"/>
  <c r="BS249" i="10"/>
  <c r="BR249" i="10"/>
  <c r="BQ249" i="10"/>
  <c r="BP249" i="10"/>
  <c r="BO249" i="10"/>
  <c r="BN249" i="10"/>
  <c r="BM249" i="10"/>
  <c r="BL249" i="10"/>
  <c r="BK249" i="10"/>
  <c r="BJ249" i="10"/>
  <c r="BI249" i="10"/>
  <c r="BH249" i="10"/>
  <c r="BG249" i="10"/>
  <c r="BF249" i="10"/>
  <c r="BE249" i="10"/>
  <c r="BD249" i="10"/>
  <c r="BC249" i="10"/>
  <c r="BB249" i="10"/>
  <c r="BA249" i="10"/>
  <c r="AZ249" i="10"/>
  <c r="AY249" i="10"/>
  <c r="AX249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I249" i="10"/>
  <c r="AH249" i="10"/>
  <c r="AG249" i="10"/>
  <c r="AF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BX219" i="10"/>
  <c r="BW219" i="10"/>
  <c r="BV219" i="10"/>
  <c r="BU219" i="10"/>
  <c r="BT219" i="10"/>
  <c r="BS219" i="10"/>
  <c r="BR219" i="10"/>
  <c r="BQ219" i="10"/>
  <c r="BP219" i="10"/>
  <c r="BO219" i="10"/>
  <c r="BN219" i="10"/>
  <c r="BM219" i="10"/>
  <c r="BL219" i="10"/>
  <c r="BK219" i="10"/>
  <c r="BJ219" i="10"/>
  <c r="BI219" i="10"/>
  <c r="BH219" i="10"/>
  <c r="BG219" i="10"/>
  <c r="BF219" i="10"/>
  <c r="BE219" i="10"/>
  <c r="BD219" i="10"/>
  <c r="BC219" i="10"/>
  <c r="BB219" i="10"/>
  <c r="BA219" i="10"/>
  <c r="AZ219" i="10"/>
  <c r="AY219" i="10"/>
  <c r="AX219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I219" i="10"/>
  <c r="AH219" i="10"/>
  <c r="AG219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BX218" i="10"/>
  <c r="BW218" i="10"/>
  <c r="BV218" i="10"/>
  <c r="BU218" i="10"/>
  <c r="BT218" i="10"/>
  <c r="BS218" i="10"/>
  <c r="BR218" i="10"/>
  <c r="BQ218" i="10"/>
  <c r="BP218" i="10"/>
  <c r="BO218" i="10"/>
  <c r="BN218" i="10"/>
  <c r="BM218" i="10"/>
  <c r="BL218" i="10"/>
  <c r="BK218" i="10"/>
  <c r="BJ218" i="10"/>
  <c r="BI218" i="10"/>
  <c r="BH218" i="10"/>
  <c r="BG218" i="10"/>
  <c r="BF218" i="10"/>
  <c r="BE218" i="10"/>
  <c r="BD218" i="10"/>
  <c r="BC218" i="10"/>
  <c r="BB218" i="10"/>
  <c r="BA218" i="10"/>
  <c r="AZ218" i="10"/>
  <c r="AY218" i="10"/>
  <c r="AX218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BX188" i="10"/>
  <c r="BW188" i="10"/>
  <c r="BV188" i="10"/>
  <c r="BU188" i="10"/>
  <c r="BT188" i="10"/>
  <c r="BS188" i="10"/>
  <c r="BR188" i="10"/>
  <c r="BQ188" i="10"/>
  <c r="BP188" i="10"/>
  <c r="BO188" i="10"/>
  <c r="BN188" i="10"/>
  <c r="BM188" i="10"/>
  <c r="BL188" i="10"/>
  <c r="BK188" i="10"/>
  <c r="BJ188" i="10"/>
  <c r="BI188" i="10"/>
  <c r="BH188" i="10"/>
  <c r="BG188" i="10"/>
  <c r="BF188" i="10"/>
  <c r="BE188" i="10"/>
  <c r="BD188" i="10"/>
  <c r="BC188" i="10"/>
  <c r="BB188" i="10"/>
  <c r="BA188" i="10"/>
  <c r="AZ188" i="10"/>
  <c r="AY188" i="10"/>
  <c r="AX188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I188" i="10"/>
  <c r="AH188" i="10"/>
  <c r="AG188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BX187" i="10"/>
  <c r="BW187" i="10"/>
  <c r="BV187" i="10"/>
  <c r="BU187" i="10"/>
  <c r="BT187" i="10"/>
  <c r="BS187" i="10"/>
  <c r="BR187" i="10"/>
  <c r="BQ187" i="10"/>
  <c r="BP187" i="10"/>
  <c r="BO187" i="10"/>
  <c r="BN187" i="10"/>
  <c r="BM187" i="10"/>
  <c r="BL187" i="10"/>
  <c r="BK187" i="10"/>
  <c r="BJ187" i="10"/>
  <c r="BI187" i="10"/>
  <c r="BH187" i="10"/>
  <c r="BG187" i="10"/>
  <c r="BF187" i="10"/>
  <c r="BE187" i="10"/>
  <c r="BD187" i="10"/>
  <c r="BC187" i="10"/>
  <c r="BB187" i="10"/>
  <c r="BA187" i="10"/>
  <c r="AZ187" i="10"/>
  <c r="AY187" i="10"/>
  <c r="AX187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I187" i="10"/>
  <c r="AH187" i="10"/>
  <c r="AG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BX156" i="10"/>
  <c r="BW156" i="10"/>
  <c r="BV156" i="10"/>
  <c r="BU156" i="10"/>
  <c r="BT156" i="10"/>
  <c r="BS156" i="10"/>
  <c r="BR156" i="10"/>
  <c r="BQ156" i="10"/>
  <c r="BP156" i="10"/>
  <c r="BO156" i="10"/>
  <c r="BN156" i="10"/>
  <c r="BM156" i="10"/>
  <c r="BL156" i="10"/>
  <c r="BK156" i="10"/>
  <c r="BJ156" i="10"/>
  <c r="BI156" i="10"/>
  <c r="BH156" i="10"/>
  <c r="BG156" i="10"/>
  <c r="BF156" i="10"/>
  <c r="BE156" i="10"/>
  <c r="BD156" i="10"/>
  <c r="BC156" i="10"/>
  <c r="BB156" i="10"/>
  <c r="BA156" i="10"/>
  <c r="AZ156" i="10"/>
  <c r="AY156" i="10"/>
  <c r="AX156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BX126" i="10"/>
  <c r="BW126" i="10"/>
  <c r="BV126" i="10"/>
  <c r="BU126" i="10"/>
  <c r="BT126" i="10"/>
  <c r="BS126" i="10"/>
  <c r="BR126" i="10"/>
  <c r="BQ126" i="10"/>
  <c r="BP126" i="10"/>
  <c r="BO126" i="10"/>
  <c r="BN126" i="10"/>
  <c r="BM126" i="10"/>
  <c r="BL126" i="10"/>
  <c r="BK126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BX64" i="10"/>
  <c r="BW64" i="10"/>
  <c r="BV64" i="10"/>
  <c r="BU64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101" i="10"/>
  <c r="I104" i="10"/>
  <c r="I112" i="10"/>
  <c r="I119" i="10"/>
  <c r="I132" i="10"/>
  <c r="I135" i="10"/>
  <c r="I143" i="10"/>
  <c r="I150" i="10"/>
  <c r="I163" i="10"/>
  <c r="I166" i="10"/>
  <c r="I174" i="10"/>
  <c r="I181" i="10"/>
  <c r="BX33" i="10"/>
  <c r="BW33" i="10"/>
  <c r="BV33" i="10"/>
  <c r="BU33" i="10"/>
  <c r="BT33" i="10"/>
  <c r="BS33" i="10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K32" i="10"/>
  <c r="J32" i="10"/>
  <c r="E225" i="10"/>
  <c r="F225" i="10"/>
  <c r="G225" i="10"/>
  <c r="H225" i="10"/>
  <c r="I225" i="10"/>
  <c r="E226" i="10"/>
  <c r="F226" i="10"/>
  <c r="G226" i="10"/>
  <c r="H226" i="10"/>
  <c r="I226" i="10"/>
  <c r="E227" i="10"/>
  <c r="F227" i="10"/>
  <c r="G227" i="10"/>
  <c r="H227" i="10"/>
  <c r="I227" i="10"/>
  <c r="E228" i="10"/>
  <c r="F228" i="10"/>
  <c r="G228" i="10"/>
  <c r="H228" i="10"/>
  <c r="I228" i="10"/>
  <c r="E229" i="10"/>
  <c r="F229" i="10"/>
  <c r="G229" i="10"/>
  <c r="H229" i="10"/>
  <c r="I229" i="10"/>
  <c r="E230" i="10"/>
  <c r="F230" i="10"/>
  <c r="G230" i="10"/>
  <c r="H230" i="10"/>
  <c r="I230" i="10"/>
  <c r="E231" i="10"/>
  <c r="F231" i="10"/>
  <c r="G231" i="10"/>
  <c r="H231" i="10"/>
  <c r="I231" i="10"/>
  <c r="E232" i="10"/>
  <c r="F232" i="10"/>
  <c r="G232" i="10"/>
  <c r="H232" i="10"/>
  <c r="I232" i="10"/>
  <c r="E233" i="10"/>
  <c r="F233" i="10"/>
  <c r="G233" i="10"/>
  <c r="H233" i="10"/>
  <c r="I233" i="10"/>
  <c r="E234" i="10"/>
  <c r="F234" i="10"/>
  <c r="G234" i="10"/>
  <c r="H234" i="10"/>
  <c r="I234" i="10"/>
  <c r="E235" i="10"/>
  <c r="F235" i="10"/>
  <c r="G235" i="10"/>
  <c r="H235" i="10"/>
  <c r="I235" i="10"/>
  <c r="E236" i="10"/>
  <c r="F236" i="10"/>
  <c r="G236" i="10"/>
  <c r="H236" i="10"/>
  <c r="I236" i="10"/>
  <c r="E237" i="10"/>
  <c r="F237" i="10"/>
  <c r="G237" i="10"/>
  <c r="H237" i="10"/>
  <c r="I237" i="10"/>
  <c r="E238" i="10"/>
  <c r="F238" i="10"/>
  <c r="G238" i="10"/>
  <c r="H238" i="10"/>
  <c r="I238" i="10"/>
  <c r="E239" i="10"/>
  <c r="F239" i="10"/>
  <c r="G239" i="10"/>
  <c r="H239" i="10"/>
  <c r="I239" i="10"/>
  <c r="E240" i="10"/>
  <c r="F240" i="10"/>
  <c r="G240" i="10"/>
  <c r="H240" i="10"/>
  <c r="I240" i="10"/>
  <c r="E241" i="10"/>
  <c r="F241" i="10"/>
  <c r="G241" i="10"/>
  <c r="H241" i="10"/>
  <c r="I241" i="10"/>
  <c r="E242" i="10"/>
  <c r="F242" i="10"/>
  <c r="G242" i="10"/>
  <c r="H242" i="10"/>
  <c r="I242" i="10"/>
  <c r="E243" i="10"/>
  <c r="F243" i="10"/>
  <c r="G243" i="10"/>
  <c r="H243" i="10"/>
  <c r="I243" i="10"/>
  <c r="E244" i="10"/>
  <c r="F244" i="10"/>
  <c r="G244" i="10"/>
  <c r="H244" i="10"/>
  <c r="I244" i="10"/>
  <c r="E245" i="10"/>
  <c r="F245" i="10"/>
  <c r="G245" i="10"/>
  <c r="H245" i="10"/>
  <c r="I245" i="10"/>
  <c r="E246" i="10"/>
  <c r="F246" i="10"/>
  <c r="G246" i="10"/>
  <c r="H246" i="10"/>
  <c r="I246" i="10"/>
  <c r="E247" i="10"/>
  <c r="F247" i="10"/>
  <c r="G247" i="10"/>
  <c r="H247" i="10"/>
  <c r="I247" i="10"/>
  <c r="E194" i="10"/>
  <c r="F194" i="10"/>
  <c r="G194" i="10"/>
  <c r="H194" i="10"/>
  <c r="I194" i="10"/>
  <c r="E195" i="10"/>
  <c r="F195" i="10"/>
  <c r="G195" i="10"/>
  <c r="H195" i="10"/>
  <c r="I195" i="10"/>
  <c r="E196" i="10"/>
  <c r="F196" i="10"/>
  <c r="G196" i="10"/>
  <c r="H196" i="10"/>
  <c r="I196" i="10"/>
  <c r="E197" i="10"/>
  <c r="F197" i="10"/>
  <c r="G197" i="10"/>
  <c r="H197" i="10"/>
  <c r="I197" i="10"/>
  <c r="E198" i="10"/>
  <c r="F198" i="10"/>
  <c r="G198" i="10"/>
  <c r="H198" i="10"/>
  <c r="I198" i="10"/>
  <c r="E199" i="10"/>
  <c r="F199" i="10"/>
  <c r="G199" i="10"/>
  <c r="H199" i="10"/>
  <c r="I199" i="10"/>
  <c r="E200" i="10"/>
  <c r="F200" i="10"/>
  <c r="G200" i="10"/>
  <c r="H200" i="10"/>
  <c r="I200" i="10"/>
  <c r="E201" i="10"/>
  <c r="F201" i="10"/>
  <c r="G201" i="10"/>
  <c r="H201" i="10"/>
  <c r="I201" i="10"/>
  <c r="E202" i="10"/>
  <c r="F202" i="10"/>
  <c r="G202" i="10"/>
  <c r="H202" i="10"/>
  <c r="I202" i="10"/>
  <c r="E203" i="10"/>
  <c r="F203" i="10"/>
  <c r="G203" i="10"/>
  <c r="H203" i="10"/>
  <c r="I203" i="10"/>
  <c r="E204" i="10"/>
  <c r="F204" i="10"/>
  <c r="G204" i="10"/>
  <c r="H204" i="10"/>
  <c r="I204" i="10"/>
  <c r="E205" i="10"/>
  <c r="F205" i="10"/>
  <c r="G205" i="10"/>
  <c r="H205" i="10"/>
  <c r="I205" i="10"/>
  <c r="E206" i="10"/>
  <c r="F206" i="10"/>
  <c r="G206" i="10"/>
  <c r="H206" i="10"/>
  <c r="I206" i="10"/>
  <c r="E207" i="10"/>
  <c r="F207" i="10"/>
  <c r="G207" i="10"/>
  <c r="H207" i="10"/>
  <c r="I207" i="10"/>
  <c r="E208" i="10"/>
  <c r="F208" i="10"/>
  <c r="G208" i="10"/>
  <c r="H208" i="10"/>
  <c r="I208" i="10"/>
  <c r="E209" i="10"/>
  <c r="F209" i="10"/>
  <c r="G209" i="10"/>
  <c r="H209" i="10"/>
  <c r="I209" i="10"/>
  <c r="E210" i="10"/>
  <c r="F210" i="10"/>
  <c r="G210" i="10"/>
  <c r="H210" i="10"/>
  <c r="I210" i="10"/>
  <c r="E211" i="10"/>
  <c r="F211" i="10"/>
  <c r="G211" i="10"/>
  <c r="H211" i="10"/>
  <c r="I211" i="10"/>
  <c r="E212" i="10"/>
  <c r="F212" i="10"/>
  <c r="G212" i="10"/>
  <c r="H212" i="10"/>
  <c r="I212" i="10"/>
  <c r="E213" i="10"/>
  <c r="F213" i="10"/>
  <c r="G213" i="10"/>
  <c r="H213" i="10"/>
  <c r="I213" i="10"/>
  <c r="E214" i="10"/>
  <c r="F214" i="10"/>
  <c r="G214" i="10"/>
  <c r="H214" i="10"/>
  <c r="I214" i="10"/>
  <c r="E215" i="10"/>
  <c r="F215" i="10"/>
  <c r="G215" i="10"/>
  <c r="H215" i="10"/>
  <c r="I215" i="10"/>
  <c r="E216" i="10"/>
  <c r="F216" i="10"/>
  <c r="G216" i="10"/>
  <c r="H216" i="10"/>
  <c r="I216" i="10"/>
  <c r="E163" i="10"/>
  <c r="F163" i="10"/>
  <c r="G163" i="10"/>
  <c r="H163" i="10"/>
  <c r="E164" i="10"/>
  <c r="F164" i="10"/>
  <c r="G164" i="10"/>
  <c r="H164" i="10"/>
  <c r="I164" i="10"/>
  <c r="E165" i="10"/>
  <c r="F165" i="10"/>
  <c r="G165" i="10"/>
  <c r="H165" i="10"/>
  <c r="I165" i="10"/>
  <c r="E166" i="10"/>
  <c r="F166" i="10"/>
  <c r="G166" i="10"/>
  <c r="H166" i="10"/>
  <c r="E167" i="10"/>
  <c r="F167" i="10"/>
  <c r="G167" i="10"/>
  <c r="H167" i="10"/>
  <c r="I167" i="10"/>
  <c r="E168" i="10"/>
  <c r="F168" i="10"/>
  <c r="G168" i="10"/>
  <c r="H168" i="10"/>
  <c r="I168" i="10"/>
  <c r="E169" i="10"/>
  <c r="F169" i="10"/>
  <c r="G169" i="10"/>
  <c r="H169" i="10"/>
  <c r="I169" i="10"/>
  <c r="E170" i="10"/>
  <c r="F170" i="10"/>
  <c r="G170" i="10"/>
  <c r="H170" i="10"/>
  <c r="I170" i="10"/>
  <c r="E171" i="10"/>
  <c r="F171" i="10"/>
  <c r="G171" i="10"/>
  <c r="H171" i="10"/>
  <c r="I171" i="10"/>
  <c r="E172" i="10"/>
  <c r="F172" i="10"/>
  <c r="G172" i="10"/>
  <c r="H172" i="10"/>
  <c r="I172" i="10"/>
  <c r="E173" i="10"/>
  <c r="F173" i="10"/>
  <c r="G173" i="10"/>
  <c r="H173" i="10"/>
  <c r="H176" i="10"/>
  <c r="H177" i="10"/>
  <c r="H180" i="10"/>
  <c r="H181" i="10"/>
  <c r="H182" i="10"/>
  <c r="H184" i="10"/>
  <c r="H185" i="10"/>
  <c r="H188" i="10"/>
  <c r="I173" i="10"/>
  <c r="E174" i="10"/>
  <c r="F174" i="10"/>
  <c r="G174" i="10"/>
  <c r="H174" i="10"/>
  <c r="E175" i="10"/>
  <c r="F175" i="10"/>
  <c r="G175" i="10"/>
  <c r="H175" i="10"/>
  <c r="I175" i="10"/>
  <c r="E176" i="10"/>
  <c r="F176" i="10"/>
  <c r="G176" i="10"/>
  <c r="I176" i="10"/>
  <c r="E177" i="10"/>
  <c r="F177" i="10"/>
  <c r="G177" i="10"/>
  <c r="I177" i="10"/>
  <c r="E178" i="10"/>
  <c r="F178" i="10"/>
  <c r="G178" i="10"/>
  <c r="H178" i="10"/>
  <c r="I178" i="10"/>
  <c r="E179" i="10"/>
  <c r="F179" i="10"/>
  <c r="G179" i="10"/>
  <c r="H179" i="10"/>
  <c r="I179" i="10"/>
  <c r="E180" i="10"/>
  <c r="F180" i="10"/>
  <c r="G180" i="10"/>
  <c r="I180" i="10"/>
  <c r="E181" i="10"/>
  <c r="F181" i="10"/>
  <c r="G181" i="10"/>
  <c r="E182" i="10"/>
  <c r="F182" i="10"/>
  <c r="G182" i="10"/>
  <c r="I182" i="10"/>
  <c r="E183" i="10"/>
  <c r="F183" i="10"/>
  <c r="G183" i="10"/>
  <c r="H183" i="10"/>
  <c r="I183" i="10"/>
  <c r="E184" i="10"/>
  <c r="F184" i="10"/>
  <c r="G184" i="10"/>
  <c r="I184" i="10"/>
  <c r="E185" i="10"/>
  <c r="F185" i="10"/>
  <c r="G185" i="10"/>
  <c r="I185" i="10"/>
  <c r="E132" i="10"/>
  <c r="F132" i="10"/>
  <c r="G132" i="10"/>
  <c r="H132" i="10"/>
  <c r="E133" i="10"/>
  <c r="F133" i="10"/>
  <c r="G133" i="10"/>
  <c r="H133" i="10"/>
  <c r="I133" i="10"/>
  <c r="E134" i="10"/>
  <c r="F134" i="10"/>
  <c r="G134" i="10"/>
  <c r="H134" i="10"/>
  <c r="I134" i="10"/>
  <c r="E135" i="10"/>
  <c r="F135" i="10"/>
  <c r="G135" i="10"/>
  <c r="H135" i="10"/>
  <c r="E136" i="10"/>
  <c r="F136" i="10"/>
  <c r="G136" i="10"/>
  <c r="H136" i="10"/>
  <c r="I136" i="10"/>
  <c r="E137" i="10"/>
  <c r="F137" i="10"/>
  <c r="G137" i="10"/>
  <c r="H137" i="10"/>
  <c r="I137" i="10"/>
  <c r="E138" i="10"/>
  <c r="F138" i="10"/>
  <c r="G138" i="10"/>
  <c r="H138" i="10"/>
  <c r="I138" i="10"/>
  <c r="E139" i="10"/>
  <c r="F139" i="10"/>
  <c r="G139" i="10"/>
  <c r="H139" i="10"/>
  <c r="I139" i="10"/>
  <c r="E140" i="10"/>
  <c r="F140" i="10"/>
  <c r="G140" i="10"/>
  <c r="H140" i="10"/>
  <c r="I140" i="10"/>
  <c r="E141" i="10"/>
  <c r="F141" i="10"/>
  <c r="G141" i="10"/>
  <c r="H141" i="10"/>
  <c r="I141" i="10"/>
  <c r="E142" i="10"/>
  <c r="F142" i="10"/>
  <c r="G142" i="10"/>
  <c r="H142" i="10"/>
  <c r="H145" i="10"/>
  <c r="H146" i="10"/>
  <c r="H149" i="10"/>
  <c r="H150" i="10"/>
  <c r="H151" i="10"/>
  <c r="H153" i="10"/>
  <c r="H154" i="10"/>
  <c r="H157" i="10"/>
  <c r="I142" i="10"/>
  <c r="E143" i="10"/>
  <c r="F143" i="10"/>
  <c r="G143" i="10"/>
  <c r="H143" i="10"/>
  <c r="E144" i="10"/>
  <c r="F144" i="10"/>
  <c r="G144" i="10"/>
  <c r="H144" i="10"/>
  <c r="I144" i="10"/>
  <c r="E145" i="10"/>
  <c r="F145" i="10"/>
  <c r="G145" i="10"/>
  <c r="I145" i="10"/>
  <c r="E146" i="10"/>
  <c r="F146" i="10"/>
  <c r="G146" i="10"/>
  <c r="I146" i="10"/>
  <c r="E147" i="10"/>
  <c r="F147" i="10"/>
  <c r="G147" i="10"/>
  <c r="H147" i="10"/>
  <c r="I147" i="10"/>
  <c r="E148" i="10"/>
  <c r="F148" i="10"/>
  <c r="G148" i="10"/>
  <c r="H148" i="10"/>
  <c r="I148" i="10"/>
  <c r="E149" i="10"/>
  <c r="F149" i="10"/>
  <c r="G149" i="10"/>
  <c r="I149" i="10"/>
  <c r="E150" i="10"/>
  <c r="F150" i="10"/>
  <c r="G150" i="10"/>
  <c r="E151" i="10"/>
  <c r="F151" i="10"/>
  <c r="G151" i="10"/>
  <c r="I151" i="10"/>
  <c r="E152" i="10"/>
  <c r="F152" i="10"/>
  <c r="G152" i="10"/>
  <c r="H152" i="10"/>
  <c r="I152" i="10"/>
  <c r="E153" i="10"/>
  <c r="F153" i="10"/>
  <c r="G153" i="10"/>
  <c r="I153" i="10"/>
  <c r="E154" i="10"/>
  <c r="F154" i="10"/>
  <c r="G154" i="10"/>
  <c r="I154" i="10"/>
  <c r="E101" i="10"/>
  <c r="F101" i="10"/>
  <c r="G101" i="10"/>
  <c r="H101" i="10"/>
  <c r="E102" i="10"/>
  <c r="F102" i="10"/>
  <c r="G102" i="10"/>
  <c r="H102" i="10"/>
  <c r="I102" i="10"/>
  <c r="E103" i="10"/>
  <c r="F103" i="10"/>
  <c r="G103" i="10"/>
  <c r="H103" i="10"/>
  <c r="I103" i="10"/>
  <c r="E104" i="10"/>
  <c r="F104" i="10"/>
  <c r="G104" i="10"/>
  <c r="H104" i="10"/>
  <c r="E105" i="10"/>
  <c r="F105" i="10"/>
  <c r="G105" i="10"/>
  <c r="H105" i="10"/>
  <c r="I105" i="10"/>
  <c r="E106" i="10"/>
  <c r="F106" i="10"/>
  <c r="G106" i="10"/>
  <c r="H106" i="10"/>
  <c r="I106" i="10"/>
  <c r="E107" i="10"/>
  <c r="F107" i="10"/>
  <c r="G107" i="10"/>
  <c r="H107" i="10"/>
  <c r="I107" i="10"/>
  <c r="E108" i="10"/>
  <c r="F108" i="10"/>
  <c r="G108" i="10"/>
  <c r="H108" i="10"/>
  <c r="I108" i="10"/>
  <c r="E109" i="10"/>
  <c r="F109" i="10"/>
  <c r="G109" i="10"/>
  <c r="H109" i="10"/>
  <c r="I109" i="10"/>
  <c r="E110" i="10"/>
  <c r="F110" i="10"/>
  <c r="G110" i="10"/>
  <c r="H110" i="10"/>
  <c r="I110" i="10"/>
  <c r="E111" i="10"/>
  <c r="F111" i="10"/>
  <c r="G111" i="10"/>
  <c r="H111" i="10"/>
  <c r="H114" i="10"/>
  <c r="H115" i="10"/>
  <c r="H118" i="10"/>
  <c r="H119" i="10"/>
  <c r="H120" i="10"/>
  <c r="H122" i="10"/>
  <c r="H123" i="10"/>
  <c r="H126" i="10"/>
  <c r="I111" i="10"/>
  <c r="E112" i="10"/>
  <c r="F112" i="10"/>
  <c r="G112" i="10"/>
  <c r="H112" i="10"/>
  <c r="E113" i="10"/>
  <c r="F113" i="10"/>
  <c r="G113" i="10"/>
  <c r="H113" i="10"/>
  <c r="I113" i="10"/>
  <c r="E114" i="10"/>
  <c r="F114" i="10"/>
  <c r="G114" i="10"/>
  <c r="I114" i="10"/>
  <c r="E115" i="10"/>
  <c r="F115" i="10"/>
  <c r="G115" i="10"/>
  <c r="I115" i="10"/>
  <c r="E116" i="10"/>
  <c r="F116" i="10"/>
  <c r="G116" i="10"/>
  <c r="H116" i="10"/>
  <c r="I116" i="10"/>
  <c r="E117" i="10"/>
  <c r="F117" i="10"/>
  <c r="G117" i="10"/>
  <c r="H117" i="10"/>
  <c r="I117" i="10"/>
  <c r="E118" i="10"/>
  <c r="F118" i="10"/>
  <c r="G118" i="10"/>
  <c r="I118" i="10"/>
  <c r="E119" i="10"/>
  <c r="F119" i="10"/>
  <c r="G119" i="10"/>
  <c r="E120" i="10"/>
  <c r="F120" i="10"/>
  <c r="G120" i="10"/>
  <c r="I120" i="10"/>
  <c r="E121" i="10"/>
  <c r="F121" i="10"/>
  <c r="G121" i="10"/>
  <c r="H121" i="10"/>
  <c r="I121" i="10"/>
  <c r="E122" i="10"/>
  <c r="F122" i="10"/>
  <c r="G122" i="10"/>
  <c r="I122" i="10"/>
  <c r="E123" i="10"/>
  <c r="F123" i="10"/>
  <c r="G123" i="10"/>
  <c r="I123" i="10"/>
  <c r="BW34" i="10"/>
  <c r="I69" i="10"/>
  <c r="I94" i="10"/>
  <c r="I38" i="10"/>
  <c r="CV259" i="10"/>
  <c r="CV16" i="10"/>
  <c r="I7" i="10"/>
  <c r="B250" i="10"/>
  <c r="I252" i="10"/>
  <c r="B249" i="10"/>
  <c r="I224" i="10"/>
  <c r="H224" i="10"/>
  <c r="G224" i="10"/>
  <c r="F224" i="10"/>
  <c r="E224" i="10"/>
  <c r="B219" i="10"/>
  <c r="I221" i="10"/>
  <c r="B218" i="10"/>
  <c r="I193" i="10"/>
  <c r="H193" i="10"/>
  <c r="H220" i="10"/>
  <c r="G193" i="10"/>
  <c r="F193" i="10"/>
  <c r="E193" i="10"/>
  <c r="B188" i="10"/>
  <c r="I162" i="10"/>
  <c r="H162" i="10"/>
  <c r="H189" i="10"/>
  <c r="G162" i="10"/>
  <c r="F162" i="10"/>
  <c r="E162" i="10"/>
  <c r="I131" i="10"/>
  <c r="H131" i="10"/>
  <c r="H158" i="10"/>
  <c r="G131" i="10"/>
  <c r="F131" i="10"/>
  <c r="F158" i="10"/>
  <c r="E131" i="10"/>
  <c r="H100" i="10"/>
  <c r="H127" i="10"/>
  <c r="I100" i="10"/>
  <c r="G100" i="10"/>
  <c r="F100" i="10"/>
  <c r="F127" i="10"/>
  <c r="E100" i="10"/>
  <c r="H69" i="10"/>
  <c r="CL67" i="10"/>
  <c r="CL9" i="10"/>
  <c r="G69" i="10"/>
  <c r="F69" i="10"/>
  <c r="CJ67" i="10"/>
  <c r="CJ9" i="10"/>
  <c r="H38" i="10"/>
  <c r="H65" i="10"/>
  <c r="G38" i="10"/>
  <c r="G65" i="10"/>
  <c r="F38" i="10"/>
  <c r="F65" i="10"/>
  <c r="CX67" i="10"/>
  <c r="CX9" i="10"/>
  <c r="CZ67" i="10"/>
  <c r="CZ9" i="10"/>
  <c r="DB67" i="10"/>
  <c r="DB9" i="10"/>
  <c r="CP36" i="10"/>
  <c r="CP7" i="10"/>
  <c r="CT36" i="10"/>
  <c r="CT7" i="10"/>
  <c r="I9" i="7"/>
  <c r="BX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BX221" i="7"/>
  <c r="BW221" i="7"/>
  <c r="BV221" i="7"/>
  <c r="BU221" i="7"/>
  <c r="BT221" i="7"/>
  <c r="BS221" i="7"/>
  <c r="BR221" i="7"/>
  <c r="BQ221" i="7"/>
  <c r="BP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BX220" i="7"/>
  <c r="BW220" i="7"/>
  <c r="BV220" i="7"/>
  <c r="BU220" i="7"/>
  <c r="BT220" i="7"/>
  <c r="BS220" i="7"/>
  <c r="BR220" i="7"/>
  <c r="BQ220" i="7"/>
  <c r="BP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BX189" i="7"/>
  <c r="BW189" i="7"/>
  <c r="BV189" i="7"/>
  <c r="BU189" i="7"/>
  <c r="BT189" i="7"/>
  <c r="BS189" i="7"/>
  <c r="BR189" i="7"/>
  <c r="BQ189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E196" i="7"/>
  <c r="F196" i="7"/>
  <c r="G196" i="7"/>
  <c r="H196" i="7"/>
  <c r="I196" i="7"/>
  <c r="E197" i="7"/>
  <c r="F197" i="7"/>
  <c r="G197" i="7"/>
  <c r="H197" i="7"/>
  <c r="I197" i="7"/>
  <c r="E198" i="7"/>
  <c r="F198" i="7"/>
  <c r="G198" i="7"/>
  <c r="H198" i="7"/>
  <c r="I198" i="7"/>
  <c r="E199" i="7"/>
  <c r="F199" i="7"/>
  <c r="G199" i="7"/>
  <c r="H199" i="7"/>
  <c r="I199" i="7"/>
  <c r="E200" i="7"/>
  <c r="F200" i="7"/>
  <c r="G200" i="7"/>
  <c r="H200" i="7"/>
  <c r="I200" i="7"/>
  <c r="E201" i="7"/>
  <c r="F201" i="7"/>
  <c r="G201" i="7"/>
  <c r="H201" i="7"/>
  <c r="I201" i="7"/>
  <c r="E202" i="7"/>
  <c r="F202" i="7"/>
  <c r="G202" i="7"/>
  <c r="H202" i="7"/>
  <c r="I202" i="7"/>
  <c r="E203" i="7"/>
  <c r="F203" i="7"/>
  <c r="G203" i="7"/>
  <c r="H203" i="7"/>
  <c r="I203" i="7"/>
  <c r="E204" i="7"/>
  <c r="F204" i="7"/>
  <c r="G204" i="7"/>
  <c r="H204" i="7"/>
  <c r="I204" i="7"/>
  <c r="E205" i="7"/>
  <c r="F205" i="7"/>
  <c r="G205" i="7"/>
  <c r="H205" i="7"/>
  <c r="I205" i="7"/>
  <c r="E206" i="7"/>
  <c r="F206" i="7"/>
  <c r="G206" i="7"/>
  <c r="H206" i="7"/>
  <c r="I206" i="7"/>
  <c r="E207" i="7"/>
  <c r="F207" i="7"/>
  <c r="G207" i="7"/>
  <c r="H207" i="7"/>
  <c r="I207" i="7"/>
  <c r="E208" i="7"/>
  <c r="F208" i="7"/>
  <c r="G208" i="7"/>
  <c r="H208" i="7"/>
  <c r="I208" i="7"/>
  <c r="E209" i="7"/>
  <c r="F209" i="7"/>
  <c r="G209" i="7"/>
  <c r="H209" i="7"/>
  <c r="I209" i="7"/>
  <c r="E210" i="7"/>
  <c r="F210" i="7"/>
  <c r="G210" i="7"/>
  <c r="H210" i="7"/>
  <c r="I210" i="7"/>
  <c r="E211" i="7"/>
  <c r="F211" i="7"/>
  <c r="G211" i="7"/>
  <c r="H211" i="7"/>
  <c r="I211" i="7"/>
  <c r="E212" i="7"/>
  <c r="F212" i="7"/>
  <c r="G212" i="7"/>
  <c r="H212" i="7"/>
  <c r="I212" i="7"/>
  <c r="E213" i="7"/>
  <c r="F213" i="7"/>
  <c r="G213" i="7"/>
  <c r="H213" i="7"/>
  <c r="I213" i="7"/>
  <c r="E214" i="7"/>
  <c r="F214" i="7"/>
  <c r="G214" i="7"/>
  <c r="H214" i="7"/>
  <c r="I214" i="7"/>
  <c r="E215" i="7"/>
  <c r="F215" i="7"/>
  <c r="G215" i="7"/>
  <c r="H215" i="7"/>
  <c r="I215" i="7"/>
  <c r="E216" i="7"/>
  <c r="F216" i="7"/>
  <c r="G216" i="7"/>
  <c r="H216" i="7"/>
  <c r="I216" i="7"/>
  <c r="E217" i="7"/>
  <c r="F217" i="7"/>
  <c r="G217" i="7"/>
  <c r="H217" i="7"/>
  <c r="I217" i="7"/>
  <c r="E218" i="7"/>
  <c r="F218" i="7"/>
  <c r="G218" i="7"/>
  <c r="H218" i="7"/>
  <c r="I218" i="7"/>
  <c r="E227" i="7"/>
  <c r="F227" i="7"/>
  <c r="G227" i="7"/>
  <c r="H227" i="7"/>
  <c r="I227" i="7"/>
  <c r="E228" i="7"/>
  <c r="F228" i="7"/>
  <c r="G228" i="7"/>
  <c r="H228" i="7"/>
  <c r="I228" i="7"/>
  <c r="E229" i="7"/>
  <c r="F229" i="7"/>
  <c r="G229" i="7"/>
  <c r="H229" i="7"/>
  <c r="I229" i="7"/>
  <c r="E230" i="7"/>
  <c r="F230" i="7"/>
  <c r="G230" i="7"/>
  <c r="H230" i="7"/>
  <c r="I230" i="7"/>
  <c r="E231" i="7"/>
  <c r="F231" i="7"/>
  <c r="G231" i="7"/>
  <c r="H231" i="7"/>
  <c r="I231" i="7"/>
  <c r="E232" i="7"/>
  <c r="F232" i="7"/>
  <c r="G232" i="7"/>
  <c r="H232" i="7"/>
  <c r="I232" i="7"/>
  <c r="E233" i="7"/>
  <c r="F233" i="7"/>
  <c r="G233" i="7"/>
  <c r="H233" i="7"/>
  <c r="I233" i="7"/>
  <c r="E234" i="7"/>
  <c r="F234" i="7"/>
  <c r="G234" i="7"/>
  <c r="H234" i="7"/>
  <c r="I234" i="7"/>
  <c r="E235" i="7"/>
  <c r="F235" i="7"/>
  <c r="G235" i="7"/>
  <c r="H235" i="7"/>
  <c r="I235" i="7"/>
  <c r="E236" i="7"/>
  <c r="F236" i="7"/>
  <c r="G236" i="7"/>
  <c r="H236" i="7"/>
  <c r="I236" i="7"/>
  <c r="E237" i="7"/>
  <c r="F237" i="7"/>
  <c r="G237" i="7"/>
  <c r="H237" i="7"/>
  <c r="I237" i="7"/>
  <c r="E238" i="7"/>
  <c r="F238" i="7"/>
  <c r="G238" i="7"/>
  <c r="H238" i="7"/>
  <c r="I238" i="7"/>
  <c r="E239" i="7"/>
  <c r="F239" i="7"/>
  <c r="G239" i="7"/>
  <c r="H239" i="7"/>
  <c r="I239" i="7"/>
  <c r="E240" i="7"/>
  <c r="F240" i="7"/>
  <c r="G240" i="7"/>
  <c r="H240" i="7"/>
  <c r="I240" i="7"/>
  <c r="E241" i="7"/>
  <c r="F241" i="7"/>
  <c r="G241" i="7"/>
  <c r="H241" i="7"/>
  <c r="I241" i="7"/>
  <c r="E242" i="7"/>
  <c r="F242" i="7"/>
  <c r="G242" i="7"/>
  <c r="H242" i="7"/>
  <c r="I242" i="7"/>
  <c r="E243" i="7"/>
  <c r="F243" i="7"/>
  <c r="G243" i="7"/>
  <c r="H243" i="7"/>
  <c r="I243" i="7"/>
  <c r="E244" i="7"/>
  <c r="F244" i="7"/>
  <c r="G244" i="7"/>
  <c r="H244" i="7"/>
  <c r="I244" i="7"/>
  <c r="E245" i="7"/>
  <c r="F245" i="7"/>
  <c r="G245" i="7"/>
  <c r="H245" i="7"/>
  <c r="I245" i="7"/>
  <c r="E246" i="7"/>
  <c r="F246" i="7"/>
  <c r="G246" i="7"/>
  <c r="H246" i="7"/>
  <c r="I246" i="7"/>
  <c r="E247" i="7"/>
  <c r="F247" i="7"/>
  <c r="G247" i="7"/>
  <c r="H247" i="7"/>
  <c r="I247" i="7"/>
  <c r="E248" i="7"/>
  <c r="F248" i="7"/>
  <c r="G248" i="7"/>
  <c r="H248" i="7"/>
  <c r="I248" i="7"/>
  <c r="E165" i="7"/>
  <c r="F165" i="7"/>
  <c r="G165" i="7"/>
  <c r="H165" i="7"/>
  <c r="I165" i="7"/>
  <c r="E166" i="7"/>
  <c r="F166" i="7"/>
  <c r="G166" i="7"/>
  <c r="H166" i="7"/>
  <c r="I166" i="7"/>
  <c r="E167" i="7"/>
  <c r="F167" i="7"/>
  <c r="G167" i="7"/>
  <c r="H167" i="7"/>
  <c r="I167" i="7"/>
  <c r="E168" i="7"/>
  <c r="F168" i="7"/>
  <c r="G168" i="7"/>
  <c r="H168" i="7"/>
  <c r="I168" i="7"/>
  <c r="E169" i="7"/>
  <c r="F169" i="7"/>
  <c r="G169" i="7"/>
  <c r="H169" i="7"/>
  <c r="I169" i="7"/>
  <c r="E170" i="7"/>
  <c r="F170" i="7"/>
  <c r="G170" i="7"/>
  <c r="H170" i="7"/>
  <c r="I170" i="7"/>
  <c r="E171" i="7"/>
  <c r="F171" i="7"/>
  <c r="G171" i="7"/>
  <c r="H171" i="7"/>
  <c r="I171" i="7"/>
  <c r="E172" i="7"/>
  <c r="F172" i="7"/>
  <c r="G172" i="7"/>
  <c r="H172" i="7"/>
  <c r="I172" i="7"/>
  <c r="E173" i="7"/>
  <c r="F173" i="7"/>
  <c r="G173" i="7"/>
  <c r="H173" i="7"/>
  <c r="I173" i="7"/>
  <c r="E174" i="7"/>
  <c r="F174" i="7"/>
  <c r="G174" i="7"/>
  <c r="H174" i="7"/>
  <c r="I174" i="7"/>
  <c r="E175" i="7"/>
  <c r="F175" i="7"/>
  <c r="G175" i="7"/>
  <c r="H175" i="7"/>
  <c r="I175" i="7"/>
  <c r="E176" i="7"/>
  <c r="F176" i="7"/>
  <c r="G176" i="7"/>
  <c r="H176" i="7"/>
  <c r="I176" i="7"/>
  <c r="E177" i="7"/>
  <c r="F177" i="7"/>
  <c r="G177" i="7"/>
  <c r="H177" i="7"/>
  <c r="I177" i="7"/>
  <c r="E178" i="7"/>
  <c r="F178" i="7"/>
  <c r="G178" i="7"/>
  <c r="H178" i="7"/>
  <c r="I178" i="7"/>
  <c r="E179" i="7"/>
  <c r="F179" i="7"/>
  <c r="G179" i="7"/>
  <c r="H179" i="7"/>
  <c r="I179" i="7"/>
  <c r="E180" i="7"/>
  <c r="F180" i="7"/>
  <c r="G180" i="7"/>
  <c r="H180" i="7"/>
  <c r="I180" i="7"/>
  <c r="E181" i="7"/>
  <c r="F181" i="7"/>
  <c r="G181" i="7"/>
  <c r="H181" i="7"/>
  <c r="I181" i="7"/>
  <c r="E182" i="7"/>
  <c r="F182" i="7"/>
  <c r="G182" i="7"/>
  <c r="H182" i="7"/>
  <c r="I182" i="7"/>
  <c r="E183" i="7"/>
  <c r="F183" i="7"/>
  <c r="G183" i="7"/>
  <c r="H183" i="7"/>
  <c r="I183" i="7"/>
  <c r="E184" i="7"/>
  <c r="F184" i="7"/>
  <c r="G184" i="7"/>
  <c r="H184" i="7"/>
  <c r="I184" i="7"/>
  <c r="E185" i="7"/>
  <c r="F185" i="7"/>
  <c r="G185" i="7"/>
  <c r="H185" i="7"/>
  <c r="I185" i="7"/>
  <c r="E186" i="7"/>
  <c r="F186" i="7"/>
  <c r="G186" i="7"/>
  <c r="H186" i="7"/>
  <c r="I186" i="7"/>
  <c r="E187" i="7"/>
  <c r="F187" i="7"/>
  <c r="G187" i="7"/>
  <c r="H187" i="7"/>
  <c r="I187" i="7"/>
  <c r="E103" i="7"/>
  <c r="F103" i="7"/>
  <c r="G103" i="7"/>
  <c r="H103" i="7"/>
  <c r="I103" i="7"/>
  <c r="E104" i="7"/>
  <c r="F104" i="7"/>
  <c r="G104" i="7"/>
  <c r="H104" i="7"/>
  <c r="I104" i="7"/>
  <c r="E105" i="7"/>
  <c r="F105" i="7"/>
  <c r="G105" i="7"/>
  <c r="H105" i="7"/>
  <c r="I105" i="7"/>
  <c r="E106" i="7"/>
  <c r="F106" i="7"/>
  <c r="G106" i="7"/>
  <c r="H106" i="7"/>
  <c r="I106" i="7"/>
  <c r="E107" i="7"/>
  <c r="F107" i="7"/>
  <c r="G107" i="7"/>
  <c r="H107" i="7"/>
  <c r="I107" i="7"/>
  <c r="E108" i="7"/>
  <c r="F108" i="7"/>
  <c r="G108" i="7"/>
  <c r="H108" i="7"/>
  <c r="I108" i="7"/>
  <c r="E109" i="7"/>
  <c r="F109" i="7"/>
  <c r="G109" i="7"/>
  <c r="H109" i="7"/>
  <c r="I109" i="7"/>
  <c r="E110" i="7"/>
  <c r="F110" i="7"/>
  <c r="G110" i="7"/>
  <c r="H110" i="7"/>
  <c r="I110" i="7"/>
  <c r="E111" i="7"/>
  <c r="F111" i="7"/>
  <c r="G111" i="7"/>
  <c r="H111" i="7"/>
  <c r="I111" i="7"/>
  <c r="E112" i="7"/>
  <c r="F112" i="7"/>
  <c r="G112" i="7"/>
  <c r="H112" i="7"/>
  <c r="I112" i="7"/>
  <c r="E113" i="7"/>
  <c r="F113" i="7"/>
  <c r="G113" i="7"/>
  <c r="H113" i="7"/>
  <c r="I113" i="7"/>
  <c r="E114" i="7"/>
  <c r="F114" i="7"/>
  <c r="G114" i="7"/>
  <c r="H114" i="7"/>
  <c r="I114" i="7"/>
  <c r="E115" i="7"/>
  <c r="F115" i="7"/>
  <c r="G115" i="7"/>
  <c r="H115" i="7"/>
  <c r="I115" i="7"/>
  <c r="E116" i="7"/>
  <c r="F116" i="7"/>
  <c r="G116" i="7"/>
  <c r="H116" i="7"/>
  <c r="I116" i="7"/>
  <c r="E117" i="7"/>
  <c r="F117" i="7"/>
  <c r="G117" i="7"/>
  <c r="H117" i="7"/>
  <c r="I117" i="7"/>
  <c r="E118" i="7"/>
  <c r="F118" i="7"/>
  <c r="G118" i="7"/>
  <c r="H118" i="7"/>
  <c r="I118" i="7"/>
  <c r="E119" i="7"/>
  <c r="F119" i="7"/>
  <c r="G119" i="7"/>
  <c r="H119" i="7"/>
  <c r="I119" i="7"/>
  <c r="E120" i="7"/>
  <c r="F120" i="7"/>
  <c r="G120" i="7"/>
  <c r="H120" i="7"/>
  <c r="I120" i="7"/>
  <c r="E121" i="7"/>
  <c r="F121" i="7"/>
  <c r="G121" i="7"/>
  <c r="H121" i="7"/>
  <c r="I121" i="7"/>
  <c r="E122" i="7"/>
  <c r="F122" i="7"/>
  <c r="G122" i="7"/>
  <c r="H122" i="7"/>
  <c r="I122" i="7"/>
  <c r="E123" i="7"/>
  <c r="F123" i="7"/>
  <c r="G123" i="7"/>
  <c r="H123" i="7"/>
  <c r="I123" i="7"/>
  <c r="E124" i="7"/>
  <c r="F124" i="7"/>
  <c r="G124" i="7"/>
  <c r="H124" i="7"/>
  <c r="I124" i="7"/>
  <c r="E125" i="7"/>
  <c r="F125" i="7"/>
  <c r="G125" i="7"/>
  <c r="H125" i="7"/>
  <c r="I125" i="7"/>
  <c r="E134" i="7"/>
  <c r="F134" i="7"/>
  <c r="G134" i="7"/>
  <c r="H134" i="7"/>
  <c r="I134" i="7"/>
  <c r="E135" i="7"/>
  <c r="F135" i="7"/>
  <c r="G135" i="7"/>
  <c r="H135" i="7"/>
  <c r="I135" i="7"/>
  <c r="E136" i="7"/>
  <c r="F136" i="7"/>
  <c r="G136" i="7"/>
  <c r="H136" i="7"/>
  <c r="I136" i="7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E142" i="7"/>
  <c r="F142" i="7"/>
  <c r="G142" i="7"/>
  <c r="H142" i="7"/>
  <c r="I142" i="7"/>
  <c r="E143" i="7"/>
  <c r="F143" i="7"/>
  <c r="G143" i="7"/>
  <c r="H143" i="7"/>
  <c r="I143" i="7"/>
  <c r="E144" i="7"/>
  <c r="F144" i="7"/>
  <c r="G144" i="7"/>
  <c r="H144" i="7"/>
  <c r="I144" i="7"/>
  <c r="E145" i="7"/>
  <c r="F145" i="7"/>
  <c r="G145" i="7"/>
  <c r="H145" i="7"/>
  <c r="I145" i="7"/>
  <c r="E146" i="7"/>
  <c r="F146" i="7"/>
  <c r="G146" i="7"/>
  <c r="H146" i="7"/>
  <c r="I146" i="7"/>
  <c r="E147" i="7"/>
  <c r="F147" i="7"/>
  <c r="G147" i="7"/>
  <c r="H147" i="7"/>
  <c r="I147" i="7"/>
  <c r="E148" i="7"/>
  <c r="F148" i="7"/>
  <c r="G148" i="7"/>
  <c r="H148" i="7"/>
  <c r="I148" i="7"/>
  <c r="E149" i="7"/>
  <c r="F149" i="7"/>
  <c r="G149" i="7"/>
  <c r="H149" i="7"/>
  <c r="I149" i="7"/>
  <c r="E150" i="7"/>
  <c r="F150" i="7"/>
  <c r="G150" i="7"/>
  <c r="H150" i="7"/>
  <c r="I150" i="7"/>
  <c r="E151" i="7"/>
  <c r="F151" i="7"/>
  <c r="G151" i="7"/>
  <c r="H151" i="7"/>
  <c r="I151" i="7"/>
  <c r="E152" i="7"/>
  <c r="F152" i="7"/>
  <c r="G152" i="7"/>
  <c r="H152" i="7"/>
  <c r="I152" i="7"/>
  <c r="E153" i="7"/>
  <c r="F153" i="7"/>
  <c r="G153" i="7"/>
  <c r="H153" i="7"/>
  <c r="I153" i="7"/>
  <c r="E154" i="7"/>
  <c r="F154" i="7"/>
  <c r="G154" i="7"/>
  <c r="H154" i="7"/>
  <c r="I154" i="7"/>
  <c r="E155" i="7"/>
  <c r="F155" i="7"/>
  <c r="G155" i="7"/>
  <c r="H155" i="7"/>
  <c r="I155" i="7"/>
  <c r="E156" i="7"/>
  <c r="F156" i="7"/>
  <c r="G156" i="7"/>
  <c r="H156" i="7"/>
  <c r="I156" i="7"/>
  <c r="F72" i="7"/>
  <c r="G72" i="7"/>
  <c r="H72" i="7"/>
  <c r="I72" i="7"/>
  <c r="F73" i="7"/>
  <c r="G73" i="7"/>
  <c r="H73" i="7"/>
  <c r="I73" i="7"/>
  <c r="F74" i="7"/>
  <c r="G74" i="7"/>
  <c r="H74" i="7"/>
  <c r="I74" i="7"/>
  <c r="F75" i="7"/>
  <c r="G75" i="7"/>
  <c r="H75" i="7"/>
  <c r="I75" i="7"/>
  <c r="F76" i="7"/>
  <c r="G76" i="7"/>
  <c r="H76" i="7"/>
  <c r="I76" i="7"/>
  <c r="F77" i="7"/>
  <c r="G77" i="7"/>
  <c r="H77" i="7"/>
  <c r="I77" i="7"/>
  <c r="F78" i="7"/>
  <c r="G78" i="7"/>
  <c r="H78" i="7"/>
  <c r="I78" i="7"/>
  <c r="F79" i="7"/>
  <c r="G79" i="7"/>
  <c r="H79" i="7"/>
  <c r="I79" i="7"/>
  <c r="F80" i="7"/>
  <c r="G80" i="7"/>
  <c r="H80" i="7"/>
  <c r="I80" i="7"/>
  <c r="F81" i="7"/>
  <c r="G81" i="7"/>
  <c r="H81" i="7"/>
  <c r="I81" i="7"/>
  <c r="F82" i="7"/>
  <c r="G82" i="7"/>
  <c r="H82" i="7"/>
  <c r="I82" i="7"/>
  <c r="F83" i="7"/>
  <c r="G83" i="7"/>
  <c r="H83" i="7"/>
  <c r="I83" i="7"/>
  <c r="F84" i="7"/>
  <c r="G84" i="7"/>
  <c r="H84" i="7"/>
  <c r="I84" i="7"/>
  <c r="F85" i="7"/>
  <c r="G85" i="7"/>
  <c r="H85" i="7"/>
  <c r="I85" i="7"/>
  <c r="F86" i="7"/>
  <c r="G86" i="7"/>
  <c r="H86" i="7"/>
  <c r="I86" i="7"/>
  <c r="F87" i="7"/>
  <c r="G87" i="7"/>
  <c r="H87" i="7"/>
  <c r="I87" i="7"/>
  <c r="F88" i="7"/>
  <c r="G88" i="7"/>
  <c r="H88" i="7"/>
  <c r="I88" i="7"/>
  <c r="F89" i="7"/>
  <c r="G89" i="7"/>
  <c r="H89" i="7"/>
  <c r="I89" i="7"/>
  <c r="F90" i="7"/>
  <c r="G90" i="7"/>
  <c r="H90" i="7"/>
  <c r="I90" i="7"/>
  <c r="F91" i="7"/>
  <c r="G91" i="7"/>
  <c r="H91" i="7"/>
  <c r="I91" i="7"/>
  <c r="F92" i="7"/>
  <c r="G92" i="7"/>
  <c r="H92" i="7"/>
  <c r="I92" i="7"/>
  <c r="F93" i="7"/>
  <c r="G93" i="7"/>
  <c r="H93" i="7"/>
  <c r="I93" i="7"/>
  <c r="F94" i="7"/>
  <c r="G94" i="7"/>
  <c r="H94" i="7"/>
  <c r="I94" i="7"/>
  <c r="F41" i="7"/>
  <c r="G41" i="7"/>
  <c r="H41" i="7"/>
  <c r="I41" i="7"/>
  <c r="F42" i="7"/>
  <c r="CO38" i="7"/>
  <c r="CO9" i="7"/>
  <c r="G42" i="7"/>
  <c r="H42" i="7"/>
  <c r="CQ38" i="7"/>
  <c r="CQ9" i="7"/>
  <c r="I42" i="7"/>
  <c r="CS38" i="7"/>
  <c r="CS9" i="7"/>
  <c r="F43" i="7"/>
  <c r="G43" i="7"/>
  <c r="CU38" i="7"/>
  <c r="CU9" i="7"/>
  <c r="H43" i="7"/>
  <c r="I43" i="7"/>
  <c r="CW38" i="7"/>
  <c r="CW9" i="7"/>
  <c r="F44" i="7"/>
  <c r="G44" i="7"/>
  <c r="H44" i="7"/>
  <c r="I44" i="7"/>
  <c r="F45" i="7"/>
  <c r="G45" i="7"/>
  <c r="CZ38" i="7"/>
  <c r="CZ9" i="7"/>
  <c r="H45" i="7"/>
  <c r="I45" i="7"/>
  <c r="F46" i="7"/>
  <c r="G46" i="7"/>
  <c r="H46" i="7"/>
  <c r="I46" i="7"/>
  <c r="F47" i="7"/>
  <c r="G47" i="7"/>
  <c r="H47" i="7"/>
  <c r="I47" i="7"/>
  <c r="F48" i="7"/>
  <c r="G48" i="7"/>
  <c r="H48" i="7"/>
  <c r="H49" i="7"/>
  <c r="H51" i="7"/>
  <c r="H54" i="7"/>
  <c r="H55" i="7"/>
  <c r="H58" i="7"/>
  <c r="H59" i="7"/>
  <c r="H60" i="7"/>
  <c r="H62" i="7"/>
  <c r="H63" i="7"/>
  <c r="H66" i="7"/>
  <c r="I48" i="7"/>
  <c r="F49" i="7"/>
  <c r="G49" i="7"/>
  <c r="I49" i="7"/>
  <c r="F50" i="7"/>
  <c r="G50" i="7"/>
  <c r="H50" i="7"/>
  <c r="I50" i="7"/>
  <c r="F51" i="7"/>
  <c r="G51" i="7"/>
  <c r="I51" i="7"/>
  <c r="F52" i="7"/>
  <c r="G52" i="7"/>
  <c r="H52" i="7"/>
  <c r="I52" i="7"/>
  <c r="F53" i="7"/>
  <c r="G53" i="7"/>
  <c r="H53" i="7"/>
  <c r="I53" i="7"/>
  <c r="F54" i="7"/>
  <c r="G54" i="7"/>
  <c r="I54" i="7"/>
  <c r="F55" i="7"/>
  <c r="G55" i="7"/>
  <c r="I55" i="7"/>
  <c r="F56" i="7"/>
  <c r="G56" i="7"/>
  <c r="H56" i="7"/>
  <c r="I56" i="7"/>
  <c r="F57" i="7"/>
  <c r="G57" i="7"/>
  <c r="H57" i="7"/>
  <c r="I57" i="7"/>
  <c r="F58" i="7"/>
  <c r="G58" i="7"/>
  <c r="I58" i="7"/>
  <c r="F59" i="7"/>
  <c r="G59" i="7"/>
  <c r="I59" i="7"/>
  <c r="F60" i="7"/>
  <c r="G60" i="7"/>
  <c r="I60" i="7"/>
  <c r="F61" i="7"/>
  <c r="G61" i="7"/>
  <c r="H61" i="7"/>
  <c r="I61" i="7"/>
  <c r="F62" i="7"/>
  <c r="G62" i="7"/>
  <c r="I62" i="7"/>
  <c r="F63" i="7"/>
  <c r="G63" i="7"/>
  <c r="I63" i="7"/>
  <c r="F10" i="7"/>
  <c r="G10" i="7"/>
  <c r="H10" i="7"/>
  <c r="I10" i="7"/>
  <c r="F11" i="7"/>
  <c r="G11" i="7"/>
  <c r="H11" i="7"/>
  <c r="I11" i="7"/>
  <c r="F12" i="7"/>
  <c r="G12" i="7"/>
  <c r="H12" i="7"/>
  <c r="I12" i="7"/>
  <c r="F13" i="7"/>
  <c r="G13" i="7"/>
  <c r="H13" i="7"/>
  <c r="I13" i="7"/>
  <c r="F14" i="7"/>
  <c r="G14" i="7"/>
  <c r="H14" i="7"/>
  <c r="I14" i="7"/>
  <c r="F15" i="7"/>
  <c r="G15" i="7"/>
  <c r="H15" i="7"/>
  <c r="I15" i="7"/>
  <c r="I16" i="7"/>
  <c r="I17" i="7"/>
  <c r="I18" i="7"/>
  <c r="I20" i="7"/>
  <c r="I23" i="7"/>
  <c r="I24" i="7"/>
  <c r="I27" i="7"/>
  <c r="I28" i="7"/>
  <c r="I29" i="7"/>
  <c r="I31" i="7"/>
  <c r="I32" i="7"/>
  <c r="I35" i="7"/>
  <c r="F16" i="7"/>
  <c r="F17" i="7"/>
  <c r="F18" i="7"/>
  <c r="F20" i="7"/>
  <c r="F23" i="7"/>
  <c r="F24" i="7"/>
  <c r="F27" i="7"/>
  <c r="F28" i="7"/>
  <c r="F29" i="7"/>
  <c r="F31" i="7"/>
  <c r="F32" i="7"/>
  <c r="F35" i="7"/>
  <c r="G16" i="7"/>
  <c r="G17" i="7"/>
  <c r="G18" i="7"/>
  <c r="G20" i="7"/>
  <c r="G23" i="7"/>
  <c r="G24" i="7"/>
  <c r="G27" i="7"/>
  <c r="G28" i="7"/>
  <c r="G29" i="7"/>
  <c r="G31" i="7"/>
  <c r="G32" i="7"/>
  <c r="G35" i="7"/>
  <c r="H16" i="7"/>
  <c r="H17" i="7"/>
  <c r="H18" i="7"/>
  <c r="H20" i="7"/>
  <c r="H23" i="7"/>
  <c r="H24" i="7"/>
  <c r="H27" i="7"/>
  <c r="H28" i="7"/>
  <c r="H29" i="7"/>
  <c r="H31" i="7"/>
  <c r="H32" i="7"/>
  <c r="H35" i="7"/>
  <c r="F19" i="7"/>
  <c r="G19" i="7"/>
  <c r="H19" i="7"/>
  <c r="I19" i="7"/>
  <c r="F21" i="7"/>
  <c r="G21" i="7"/>
  <c r="H21" i="7"/>
  <c r="I21" i="7"/>
  <c r="F22" i="7"/>
  <c r="G22" i="7"/>
  <c r="H22" i="7"/>
  <c r="I22" i="7"/>
  <c r="F25" i="7"/>
  <c r="G25" i="7"/>
  <c r="H25" i="7"/>
  <c r="I25" i="7"/>
  <c r="F26" i="7"/>
  <c r="G26" i="7"/>
  <c r="H26" i="7"/>
  <c r="I26" i="7"/>
  <c r="F30" i="7"/>
  <c r="G30" i="7"/>
  <c r="H30" i="7"/>
  <c r="I30" i="7"/>
  <c r="E249" i="7"/>
  <c r="F249" i="7"/>
  <c r="G249" i="7"/>
  <c r="H249" i="7"/>
  <c r="I249" i="7"/>
  <c r="CY69" i="7"/>
  <c r="CY11" i="7"/>
  <c r="DA69" i="7"/>
  <c r="DA11" i="7"/>
  <c r="CY38" i="7"/>
  <c r="CY9" i="7"/>
  <c r="DA38" i="7"/>
  <c r="DA9" i="7"/>
  <c r="DA36" i="10"/>
  <c r="DA7" i="10"/>
  <c r="CW36" i="10"/>
  <c r="CW7" i="10"/>
  <c r="CS36" i="10"/>
  <c r="CS7" i="10"/>
  <c r="CO36" i="10"/>
  <c r="CO7" i="10"/>
  <c r="CL36" i="10"/>
  <c r="CL7" i="10"/>
  <c r="H7" i="10"/>
  <c r="H34" i="10"/>
  <c r="G7" i="10"/>
  <c r="G34" i="10"/>
  <c r="F7" i="10"/>
  <c r="F34" i="10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E116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E115" i="6"/>
  <c r="AE120" i="6"/>
  <c r="AF120" i="6"/>
  <c r="AG120" i="6"/>
  <c r="AH120" i="6"/>
  <c r="AH122" i="6"/>
  <c r="AH125" i="6"/>
  <c r="AI120" i="6"/>
  <c r="AJ120" i="6"/>
  <c r="AK120" i="6"/>
  <c r="AL120" i="6"/>
  <c r="AE121" i="6"/>
  <c r="AF121" i="6"/>
  <c r="AG121" i="6"/>
  <c r="AH121" i="6"/>
  <c r="AI121" i="6"/>
  <c r="AJ121" i="6"/>
  <c r="AK121" i="6"/>
  <c r="AL121" i="6"/>
  <c r="AE122" i="6"/>
  <c r="AF122" i="6"/>
  <c r="AF125" i="6"/>
  <c r="AG122" i="6"/>
  <c r="AI122" i="6"/>
  <c r="AJ122" i="6"/>
  <c r="AJ125" i="6"/>
  <c r="AK122" i="6"/>
  <c r="AL122" i="6"/>
  <c r="AL125" i="6"/>
  <c r="AE123" i="6"/>
  <c r="AF123" i="6"/>
  <c r="AF126" i="6"/>
  <c r="AG123" i="6"/>
  <c r="AH123" i="6"/>
  <c r="AH126" i="6"/>
  <c r="AI123" i="6"/>
  <c r="AJ123" i="6"/>
  <c r="AJ126" i="6"/>
  <c r="AK123" i="6"/>
  <c r="AL123" i="6"/>
  <c r="AL126" i="6"/>
  <c r="B146" i="6"/>
  <c r="B145" i="6"/>
  <c r="AB147" i="6"/>
  <c r="AN143" i="6"/>
  <c r="AL143" i="6"/>
  <c r="AK143" i="6"/>
  <c r="AJ143" i="6"/>
  <c r="AI143" i="6"/>
  <c r="AH143" i="6"/>
  <c r="AG143" i="6"/>
  <c r="AF143" i="6"/>
  <c r="AE143" i="6"/>
  <c r="AN142" i="6"/>
  <c r="AL142" i="6"/>
  <c r="AK142" i="6"/>
  <c r="AJ142" i="6"/>
  <c r="AI142" i="6"/>
  <c r="AH142" i="6"/>
  <c r="AG142" i="6"/>
  <c r="AF142" i="6"/>
  <c r="AE142" i="6"/>
  <c r="AN141" i="6"/>
  <c r="AL141" i="6"/>
  <c r="AK141" i="6"/>
  <c r="AK148" i="6"/>
  <c r="AJ141" i="6"/>
  <c r="AI141" i="6"/>
  <c r="AI148" i="6"/>
  <c r="AH141" i="6"/>
  <c r="AG141" i="6"/>
  <c r="AG148" i="6"/>
  <c r="AF141" i="6"/>
  <c r="AE141" i="6"/>
  <c r="AE148" i="6"/>
  <c r="AN140" i="6"/>
  <c r="AL140" i="6"/>
  <c r="AK140" i="6"/>
  <c r="AJ140" i="6"/>
  <c r="AI140" i="6"/>
  <c r="AH140" i="6"/>
  <c r="AG140" i="6"/>
  <c r="AF140" i="6"/>
  <c r="AE140" i="6"/>
  <c r="B136" i="6"/>
  <c r="AI131" i="6"/>
  <c r="AI133" i="6"/>
  <c r="AI138" i="6"/>
  <c r="B135" i="6"/>
  <c r="AD137" i="6"/>
  <c r="AC137" i="6"/>
  <c r="AN133" i="6"/>
  <c r="AL133" i="6"/>
  <c r="AK133" i="6"/>
  <c r="AJ133" i="6"/>
  <c r="AH133" i="6"/>
  <c r="AG133" i="6"/>
  <c r="AF133" i="6"/>
  <c r="AE133" i="6"/>
  <c r="AN132" i="6"/>
  <c r="AL132" i="6"/>
  <c r="AK132" i="6"/>
  <c r="AJ132" i="6"/>
  <c r="AI132" i="6"/>
  <c r="AH132" i="6"/>
  <c r="AG132" i="6"/>
  <c r="AF132" i="6"/>
  <c r="AE132" i="6"/>
  <c r="AN131" i="6"/>
  <c r="AL131" i="6"/>
  <c r="AK131" i="6"/>
  <c r="AK138" i="6"/>
  <c r="AJ131" i="6"/>
  <c r="AH131" i="6"/>
  <c r="AG131" i="6"/>
  <c r="AF131" i="6"/>
  <c r="AE131" i="6"/>
  <c r="AN130" i="6"/>
  <c r="AL130" i="6"/>
  <c r="AL137" i="6"/>
  <c r="AK130" i="6"/>
  <c r="AK137" i="6"/>
  <c r="AJ130" i="6"/>
  <c r="AJ137" i="6"/>
  <c r="AI130" i="6"/>
  <c r="AI137" i="6"/>
  <c r="AH130" i="6"/>
  <c r="AH137" i="6"/>
  <c r="AG130" i="6"/>
  <c r="AG137" i="6"/>
  <c r="AF130" i="6"/>
  <c r="AF137" i="6"/>
  <c r="AE130" i="6"/>
  <c r="AE137" i="6"/>
  <c r="B126" i="6"/>
  <c r="B125" i="6"/>
  <c r="AJ127" i="6"/>
  <c r="AN123" i="6"/>
  <c r="AN122" i="6"/>
  <c r="AN121" i="6"/>
  <c r="AN120" i="6"/>
  <c r="EX411" i="10"/>
  <c r="EW411" i="10"/>
  <c r="EV411" i="10"/>
  <c r="EU411" i="10"/>
  <c r="ET411" i="10"/>
  <c r="ES411" i="10"/>
  <c r="ER411" i="10"/>
  <c r="EQ411" i="10"/>
  <c r="EP411" i="10"/>
  <c r="EO411" i="10"/>
  <c r="EN411" i="10"/>
  <c r="EM411" i="10"/>
  <c r="EL411" i="10"/>
  <c r="EK411" i="10"/>
  <c r="EJ411" i="10"/>
  <c r="EI411" i="10"/>
  <c r="EH411" i="10"/>
  <c r="EG411" i="10"/>
  <c r="EF411" i="10"/>
  <c r="EE411" i="10"/>
  <c r="ED411" i="10"/>
  <c r="EC411" i="10"/>
  <c r="EB411" i="10"/>
  <c r="EA411" i="10"/>
  <c r="DZ411" i="10"/>
  <c r="DY411" i="10"/>
  <c r="DX411" i="10"/>
  <c r="DW411" i="10"/>
  <c r="DV411" i="10"/>
  <c r="DU411" i="10"/>
  <c r="DT411" i="10"/>
  <c r="DS411" i="10"/>
  <c r="DR411" i="10"/>
  <c r="DQ411" i="10"/>
  <c r="DP411" i="10"/>
  <c r="DO411" i="10"/>
  <c r="DN411" i="10"/>
  <c r="DM411" i="10"/>
  <c r="DL411" i="10"/>
  <c r="DK411" i="10"/>
  <c r="DJ411" i="10"/>
  <c r="DI411" i="10"/>
  <c r="DH411" i="10"/>
  <c r="DG411" i="10"/>
  <c r="DF411" i="10"/>
  <c r="DE411" i="10"/>
  <c r="DD411" i="10"/>
  <c r="DC411" i="10"/>
  <c r="DB411" i="10"/>
  <c r="DA411" i="10"/>
  <c r="CZ411" i="10"/>
  <c r="CY411" i="10"/>
  <c r="CX411" i="10"/>
  <c r="CW411" i="10"/>
  <c r="CV411" i="10"/>
  <c r="CU411" i="10"/>
  <c r="CT411" i="10"/>
  <c r="CS411" i="10"/>
  <c r="CR411" i="10"/>
  <c r="CQ411" i="10"/>
  <c r="CP411" i="10"/>
  <c r="CO411" i="10"/>
  <c r="CN411" i="10"/>
  <c r="CM411" i="10"/>
  <c r="CL411" i="10"/>
  <c r="CK411" i="10"/>
  <c r="CJ411" i="10"/>
  <c r="CI411" i="10"/>
  <c r="CH411" i="10"/>
  <c r="CG411" i="10"/>
  <c r="DB409" i="10"/>
  <c r="DA409" i="10"/>
  <c r="CZ409" i="10"/>
  <c r="CY409" i="10"/>
  <c r="CX409" i="10"/>
  <c r="CW409" i="10"/>
  <c r="CV409" i="10"/>
  <c r="CU409" i="10"/>
  <c r="CT409" i="10"/>
  <c r="CS409" i="10"/>
  <c r="CR409" i="10"/>
  <c r="CQ409" i="10"/>
  <c r="CP409" i="10"/>
  <c r="CO409" i="10"/>
  <c r="CN409" i="10"/>
  <c r="CM409" i="10"/>
  <c r="CL409" i="10"/>
  <c r="CK409" i="10"/>
  <c r="CJ409" i="10"/>
  <c r="CI409" i="10"/>
  <c r="CH409" i="10"/>
  <c r="CG409" i="10"/>
  <c r="EX378" i="10"/>
  <c r="EW378" i="10"/>
  <c r="EV378" i="10"/>
  <c r="EU378" i="10"/>
  <c r="ET378" i="10"/>
  <c r="ES378" i="10"/>
  <c r="ER378" i="10"/>
  <c r="EQ378" i="10"/>
  <c r="EP378" i="10"/>
  <c r="EO378" i="10"/>
  <c r="EN378" i="10"/>
  <c r="EM378" i="10"/>
  <c r="EL378" i="10"/>
  <c r="EK378" i="10"/>
  <c r="EJ378" i="10"/>
  <c r="EI378" i="10"/>
  <c r="EH378" i="10"/>
  <c r="EG378" i="10"/>
  <c r="EF378" i="10"/>
  <c r="EE378" i="10"/>
  <c r="ED378" i="10"/>
  <c r="EC378" i="10"/>
  <c r="EB378" i="10"/>
  <c r="EA378" i="10"/>
  <c r="DZ378" i="10"/>
  <c r="DY378" i="10"/>
  <c r="DX378" i="10"/>
  <c r="DW378" i="10"/>
  <c r="DV378" i="10"/>
  <c r="DU378" i="10"/>
  <c r="DT378" i="10"/>
  <c r="DS378" i="10"/>
  <c r="DR378" i="10"/>
  <c r="DQ378" i="10"/>
  <c r="DP378" i="10"/>
  <c r="DO378" i="10"/>
  <c r="DN378" i="10"/>
  <c r="DM378" i="10"/>
  <c r="DL378" i="10"/>
  <c r="DK378" i="10"/>
  <c r="DJ378" i="10"/>
  <c r="DI378" i="10"/>
  <c r="DH378" i="10"/>
  <c r="DG378" i="10"/>
  <c r="DF378" i="10"/>
  <c r="DE378" i="10"/>
  <c r="DD378" i="10"/>
  <c r="DC378" i="10"/>
  <c r="DB378" i="10"/>
  <c r="DA378" i="10"/>
  <c r="CZ378" i="10"/>
  <c r="CY378" i="10"/>
  <c r="CX378" i="10"/>
  <c r="CW378" i="10"/>
  <c r="CV378" i="10"/>
  <c r="CU378" i="10"/>
  <c r="CT378" i="10"/>
  <c r="CS378" i="10"/>
  <c r="CR378" i="10"/>
  <c r="CQ378" i="10"/>
  <c r="CP378" i="10"/>
  <c r="CO378" i="10"/>
  <c r="CN378" i="10"/>
  <c r="CM378" i="10"/>
  <c r="CL378" i="10"/>
  <c r="CK378" i="10"/>
  <c r="CJ378" i="10"/>
  <c r="CI378" i="10"/>
  <c r="CH378" i="10"/>
  <c r="CG378" i="10"/>
  <c r="DB376" i="10"/>
  <c r="DA376" i="10"/>
  <c r="CZ376" i="10"/>
  <c r="CY376" i="10"/>
  <c r="CX376" i="10"/>
  <c r="CW376" i="10"/>
  <c r="CV376" i="10"/>
  <c r="CU376" i="10"/>
  <c r="CT376" i="10"/>
  <c r="CS376" i="10"/>
  <c r="CR376" i="10"/>
  <c r="CQ376" i="10"/>
  <c r="CP376" i="10"/>
  <c r="CO376" i="10"/>
  <c r="CN376" i="10"/>
  <c r="CM376" i="10"/>
  <c r="CL376" i="10"/>
  <c r="CK376" i="10"/>
  <c r="CJ376" i="10"/>
  <c r="CI376" i="10"/>
  <c r="CH376" i="10"/>
  <c r="CG376" i="10"/>
  <c r="EX345" i="10"/>
  <c r="EW345" i="10"/>
  <c r="EV345" i="10"/>
  <c r="EU345" i="10"/>
  <c r="ET345" i="10"/>
  <c r="ES345" i="10"/>
  <c r="ER345" i="10"/>
  <c r="EQ345" i="10"/>
  <c r="EP345" i="10"/>
  <c r="EO345" i="10"/>
  <c r="EN345" i="10"/>
  <c r="EM345" i="10"/>
  <c r="EL345" i="10"/>
  <c r="EK345" i="10"/>
  <c r="EJ345" i="10"/>
  <c r="EI345" i="10"/>
  <c r="EH345" i="10"/>
  <c r="EG345" i="10"/>
  <c r="EF345" i="10"/>
  <c r="EE345" i="10"/>
  <c r="ED345" i="10"/>
  <c r="EC345" i="10"/>
  <c r="EB345" i="10"/>
  <c r="EA345" i="10"/>
  <c r="DZ345" i="10"/>
  <c r="DY345" i="10"/>
  <c r="DX345" i="10"/>
  <c r="DW345" i="10"/>
  <c r="DV345" i="10"/>
  <c r="DU345" i="10"/>
  <c r="DT345" i="10"/>
  <c r="DS345" i="10"/>
  <c r="DR345" i="10"/>
  <c r="DQ345" i="10"/>
  <c r="DP345" i="10"/>
  <c r="DO345" i="10"/>
  <c r="DN345" i="10"/>
  <c r="DM345" i="10"/>
  <c r="DL345" i="10"/>
  <c r="DK345" i="10"/>
  <c r="DJ345" i="10"/>
  <c r="DI345" i="10"/>
  <c r="DH345" i="10"/>
  <c r="DG345" i="10"/>
  <c r="DF345" i="10"/>
  <c r="DE345" i="10"/>
  <c r="DD345" i="10"/>
  <c r="DC345" i="10"/>
  <c r="DB345" i="10"/>
  <c r="DA345" i="10"/>
  <c r="CZ345" i="10"/>
  <c r="CY345" i="10"/>
  <c r="CX345" i="10"/>
  <c r="CW345" i="10"/>
  <c r="CV345" i="10"/>
  <c r="CU345" i="10"/>
  <c r="CT345" i="10"/>
  <c r="CS345" i="10"/>
  <c r="CR345" i="10"/>
  <c r="CQ345" i="10"/>
  <c r="CP345" i="10"/>
  <c r="CO345" i="10"/>
  <c r="CN345" i="10"/>
  <c r="CM345" i="10"/>
  <c r="CL345" i="10"/>
  <c r="CK345" i="10"/>
  <c r="CJ345" i="10"/>
  <c r="CI345" i="10"/>
  <c r="CH345" i="10"/>
  <c r="CG345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EX287" i="10"/>
  <c r="EW287" i="10"/>
  <c r="EV287" i="10"/>
  <c r="EU287" i="10"/>
  <c r="ET287" i="10"/>
  <c r="ES287" i="10"/>
  <c r="ER287" i="10"/>
  <c r="EQ287" i="10"/>
  <c r="EP287" i="10"/>
  <c r="EO287" i="10"/>
  <c r="EN287" i="10"/>
  <c r="EM287" i="10"/>
  <c r="EL287" i="10"/>
  <c r="EK287" i="10"/>
  <c r="EJ287" i="10"/>
  <c r="EI287" i="10"/>
  <c r="EH287" i="10"/>
  <c r="EG287" i="10"/>
  <c r="EF287" i="10"/>
  <c r="EE287" i="10"/>
  <c r="ED287" i="10"/>
  <c r="EC287" i="10"/>
  <c r="EB287" i="10"/>
  <c r="EA287" i="10"/>
  <c r="DZ287" i="10"/>
  <c r="DY287" i="10"/>
  <c r="DX287" i="10"/>
  <c r="DW287" i="10"/>
  <c r="DV287" i="10"/>
  <c r="DU287" i="10"/>
  <c r="DT287" i="10"/>
  <c r="DS287" i="10"/>
  <c r="DR287" i="10"/>
  <c r="DQ287" i="10"/>
  <c r="DP287" i="10"/>
  <c r="DO287" i="10"/>
  <c r="DN287" i="10"/>
  <c r="DM287" i="10"/>
  <c r="DL287" i="10"/>
  <c r="DK287" i="10"/>
  <c r="DJ287" i="10"/>
  <c r="DI287" i="10"/>
  <c r="DH287" i="10"/>
  <c r="DG287" i="10"/>
  <c r="DF287" i="10"/>
  <c r="DE287" i="10"/>
  <c r="DD287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DB285" i="10"/>
  <c r="DA285" i="10"/>
  <c r="CZ285" i="10"/>
  <c r="CY285" i="10"/>
  <c r="CX285" i="10"/>
  <c r="CW285" i="10"/>
  <c r="CV285" i="10"/>
  <c r="CU285" i="10"/>
  <c r="CT285" i="10"/>
  <c r="CS285" i="10"/>
  <c r="CR285" i="10"/>
  <c r="CQ285" i="10"/>
  <c r="CP285" i="10"/>
  <c r="CO285" i="10"/>
  <c r="CN285" i="10"/>
  <c r="CM285" i="10"/>
  <c r="CL285" i="10"/>
  <c r="CK285" i="10"/>
  <c r="CJ285" i="10"/>
  <c r="CI285" i="10"/>
  <c r="CH285" i="10"/>
  <c r="CG285" i="10"/>
  <c r="EX261" i="10"/>
  <c r="EW261" i="10"/>
  <c r="EV261" i="10"/>
  <c r="EU261" i="10"/>
  <c r="ET261" i="10"/>
  <c r="ES261" i="10"/>
  <c r="ER261" i="10"/>
  <c r="EQ261" i="10"/>
  <c r="EP261" i="10"/>
  <c r="EO261" i="10"/>
  <c r="EN261" i="10"/>
  <c r="EM261" i="10"/>
  <c r="EL261" i="10"/>
  <c r="EK261" i="10"/>
  <c r="EJ261" i="10"/>
  <c r="EI261" i="10"/>
  <c r="EH261" i="10"/>
  <c r="EG261" i="10"/>
  <c r="EF261" i="10"/>
  <c r="EE261" i="10"/>
  <c r="ED261" i="10"/>
  <c r="EC261" i="10"/>
  <c r="EB261" i="10"/>
  <c r="EA261" i="10"/>
  <c r="DZ261" i="10"/>
  <c r="DY261" i="10"/>
  <c r="DX261" i="10"/>
  <c r="DW261" i="10"/>
  <c r="DV261" i="10"/>
  <c r="DU261" i="10"/>
  <c r="DT261" i="10"/>
  <c r="DS261" i="10"/>
  <c r="DR261" i="10"/>
  <c r="DQ261" i="10"/>
  <c r="DP261" i="10"/>
  <c r="DO261" i="10"/>
  <c r="DN261" i="10"/>
  <c r="DM261" i="10"/>
  <c r="DL261" i="10"/>
  <c r="DK261" i="10"/>
  <c r="DJ261" i="10"/>
  <c r="DI261" i="10"/>
  <c r="DH261" i="10"/>
  <c r="DG261" i="10"/>
  <c r="DF261" i="10"/>
  <c r="DE261" i="10"/>
  <c r="DD261" i="10"/>
  <c r="DC261" i="10"/>
  <c r="DB261" i="10"/>
  <c r="DA261" i="10"/>
  <c r="CZ261" i="10"/>
  <c r="CY261" i="10"/>
  <c r="CX261" i="10"/>
  <c r="CW261" i="10"/>
  <c r="CV261" i="10"/>
  <c r="CU261" i="10"/>
  <c r="CT261" i="10"/>
  <c r="CS261" i="10"/>
  <c r="CR261" i="10"/>
  <c r="CQ261" i="10"/>
  <c r="CP261" i="10"/>
  <c r="CO261" i="10"/>
  <c r="CN261" i="10"/>
  <c r="CM261" i="10"/>
  <c r="CL261" i="10"/>
  <c r="CK261" i="10"/>
  <c r="CJ261" i="10"/>
  <c r="CI261" i="10"/>
  <c r="CH261" i="10"/>
  <c r="CG261" i="10"/>
  <c r="CZ259" i="10"/>
  <c r="CY259" i="10"/>
  <c r="CY16" i="10"/>
  <c r="CX259" i="10"/>
  <c r="CU259" i="10"/>
  <c r="CU16" i="10"/>
  <c r="CT259" i="10"/>
  <c r="CS259" i="10"/>
  <c r="CS16" i="10"/>
  <c r="CP259" i="10"/>
  <c r="CO259" i="10"/>
  <c r="CO16" i="10"/>
  <c r="CN259" i="10"/>
  <c r="CM259" i="10"/>
  <c r="CM16" i="10"/>
  <c r="CL259" i="10"/>
  <c r="CL16" i="10"/>
  <c r="CK259" i="10"/>
  <c r="CK16" i="10"/>
  <c r="CJ259" i="10"/>
  <c r="CI259" i="10"/>
  <c r="CI16" i="10"/>
  <c r="CH259" i="10"/>
  <c r="CG259" i="10"/>
  <c r="CG16" i="10"/>
  <c r="EX224" i="10"/>
  <c r="EW224" i="10"/>
  <c r="EV224" i="10"/>
  <c r="EU224" i="10"/>
  <c r="ET224" i="10"/>
  <c r="ES224" i="10"/>
  <c r="ER224" i="10"/>
  <c r="EQ224" i="10"/>
  <c r="EP224" i="10"/>
  <c r="EO224" i="10"/>
  <c r="EN224" i="10"/>
  <c r="EM224" i="10"/>
  <c r="EL224" i="10"/>
  <c r="EK224" i="10"/>
  <c r="EJ224" i="10"/>
  <c r="EI224" i="10"/>
  <c r="EH224" i="10"/>
  <c r="EG224" i="10"/>
  <c r="EF224" i="10"/>
  <c r="EE224" i="10"/>
  <c r="ED224" i="10"/>
  <c r="EC224" i="10"/>
  <c r="EB224" i="10"/>
  <c r="EA224" i="10"/>
  <c r="DZ224" i="10"/>
  <c r="DY224" i="10"/>
  <c r="DX224" i="10"/>
  <c r="DW224" i="10"/>
  <c r="DV224" i="10"/>
  <c r="DU224" i="10"/>
  <c r="DT224" i="10"/>
  <c r="DS224" i="10"/>
  <c r="DR224" i="10"/>
  <c r="DQ224" i="10"/>
  <c r="DP224" i="10"/>
  <c r="DO224" i="10"/>
  <c r="DN224" i="10"/>
  <c r="DM224" i="10"/>
  <c r="DL224" i="10"/>
  <c r="DK224" i="10"/>
  <c r="DJ224" i="10"/>
  <c r="DI224" i="10"/>
  <c r="DH224" i="10"/>
  <c r="DG224" i="10"/>
  <c r="DF224" i="10"/>
  <c r="DE224" i="10"/>
  <c r="DD224" i="10"/>
  <c r="DC224" i="10"/>
  <c r="DB224" i="10"/>
  <c r="DA224" i="10"/>
  <c r="CZ224" i="10"/>
  <c r="CY224" i="10"/>
  <c r="CX224" i="10"/>
  <c r="CW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EX193" i="10"/>
  <c r="EW193" i="10"/>
  <c r="EW45" i="10"/>
  <c r="EV193" i="10"/>
  <c r="EU193" i="10"/>
  <c r="EU45" i="10"/>
  <c r="ET193" i="10"/>
  <c r="ES193" i="10"/>
  <c r="ES45" i="10"/>
  <c r="ER193" i="10"/>
  <c r="EQ193" i="10"/>
  <c r="EQ45" i="10"/>
  <c r="EP193" i="10"/>
  <c r="EO193" i="10"/>
  <c r="EO45" i="10"/>
  <c r="EN193" i="10"/>
  <c r="EM193" i="10"/>
  <c r="EM45" i="10"/>
  <c r="EL193" i="10"/>
  <c r="EK193" i="10"/>
  <c r="EK45" i="10"/>
  <c r="EJ193" i="10"/>
  <c r="EI193" i="10"/>
  <c r="EI45" i="10"/>
  <c r="EH193" i="10"/>
  <c r="EG193" i="10"/>
  <c r="EG45" i="10"/>
  <c r="EF193" i="10"/>
  <c r="EE193" i="10"/>
  <c r="EE45" i="10"/>
  <c r="ED193" i="10"/>
  <c r="EC193" i="10"/>
  <c r="EC45" i="10"/>
  <c r="EB193" i="10"/>
  <c r="EA193" i="10"/>
  <c r="EA45" i="10"/>
  <c r="DZ193" i="10"/>
  <c r="DY193" i="10"/>
  <c r="DY45" i="10"/>
  <c r="DX193" i="10"/>
  <c r="DW193" i="10"/>
  <c r="DW45" i="10"/>
  <c r="DV193" i="10"/>
  <c r="DU193" i="10"/>
  <c r="DU45" i="10"/>
  <c r="DT193" i="10"/>
  <c r="DS193" i="10"/>
  <c r="DS45" i="10"/>
  <c r="DR193" i="10"/>
  <c r="DQ193" i="10"/>
  <c r="DQ45" i="10"/>
  <c r="DP193" i="10"/>
  <c r="DO193" i="10"/>
  <c r="DO45" i="10"/>
  <c r="DN193" i="10"/>
  <c r="DM193" i="10"/>
  <c r="DM45" i="10"/>
  <c r="DL193" i="10"/>
  <c r="DK193" i="10"/>
  <c r="DK45" i="10"/>
  <c r="DJ193" i="10"/>
  <c r="DI193" i="10"/>
  <c r="DI45" i="10"/>
  <c r="DH193" i="10"/>
  <c r="DG193" i="10"/>
  <c r="DG45" i="10"/>
  <c r="DF193" i="10"/>
  <c r="DE193" i="10"/>
  <c r="DE45" i="10"/>
  <c r="DD193" i="10"/>
  <c r="DC193" i="10"/>
  <c r="DC45" i="10"/>
  <c r="DB193" i="10"/>
  <c r="DA193" i="10"/>
  <c r="DA45" i="10"/>
  <c r="CZ193" i="10"/>
  <c r="CY193" i="10"/>
  <c r="CY45" i="10"/>
  <c r="CX193" i="10"/>
  <c r="CW193" i="10"/>
  <c r="CW45" i="10"/>
  <c r="CV193" i="10"/>
  <c r="CU193" i="10"/>
  <c r="CU45" i="10"/>
  <c r="CT193" i="10"/>
  <c r="CS193" i="10"/>
  <c r="CS45" i="10"/>
  <c r="CR193" i="10"/>
  <c r="CQ193" i="10"/>
  <c r="CQ45" i="10"/>
  <c r="CP193" i="10"/>
  <c r="CO193" i="10"/>
  <c r="CO45" i="10"/>
  <c r="CN193" i="10"/>
  <c r="CM193" i="10"/>
  <c r="CM45" i="10"/>
  <c r="CL193" i="10"/>
  <c r="CK193" i="10"/>
  <c r="CK45" i="10"/>
  <c r="CJ193" i="10"/>
  <c r="CI193" i="10"/>
  <c r="CI45" i="10"/>
  <c r="CH193" i="10"/>
  <c r="CG193" i="10"/>
  <c r="CG45" i="10"/>
  <c r="EX162" i="10"/>
  <c r="EW162" i="10"/>
  <c r="EW44" i="10"/>
  <c r="EV162" i="10"/>
  <c r="EU162" i="10"/>
  <c r="EU44" i="10"/>
  <c r="ET162" i="10"/>
  <c r="ES162" i="10"/>
  <c r="ES44" i="10"/>
  <c r="ER162" i="10"/>
  <c r="EQ162" i="10"/>
  <c r="EQ44" i="10"/>
  <c r="EP162" i="10"/>
  <c r="EO162" i="10"/>
  <c r="EO44" i="10"/>
  <c r="EN162" i="10"/>
  <c r="EM162" i="10"/>
  <c r="EM44" i="10"/>
  <c r="EL162" i="10"/>
  <c r="EK162" i="10"/>
  <c r="EK44" i="10"/>
  <c r="EJ162" i="10"/>
  <c r="EI162" i="10"/>
  <c r="EI44" i="10"/>
  <c r="EH162" i="10"/>
  <c r="EG162" i="10"/>
  <c r="EG44" i="10"/>
  <c r="EF162" i="10"/>
  <c r="EE162" i="10"/>
  <c r="EE44" i="10"/>
  <c r="ED162" i="10"/>
  <c r="EC162" i="10"/>
  <c r="EC44" i="10"/>
  <c r="EB162" i="10"/>
  <c r="EA162" i="10"/>
  <c r="EA44" i="10"/>
  <c r="DZ162" i="10"/>
  <c r="DY162" i="10"/>
  <c r="DY44" i="10"/>
  <c r="DX162" i="10"/>
  <c r="DW162" i="10"/>
  <c r="DW44" i="10"/>
  <c r="DV162" i="10"/>
  <c r="DU162" i="10"/>
  <c r="DU44" i="10"/>
  <c r="DT162" i="10"/>
  <c r="DS162" i="10"/>
  <c r="DS44" i="10"/>
  <c r="DR162" i="10"/>
  <c r="DQ162" i="10"/>
  <c r="DQ44" i="10"/>
  <c r="DP162" i="10"/>
  <c r="DO162" i="10"/>
  <c r="DO44" i="10"/>
  <c r="DN162" i="10"/>
  <c r="DM162" i="10"/>
  <c r="DM44" i="10"/>
  <c r="DL162" i="10"/>
  <c r="DK162" i="10"/>
  <c r="DK44" i="10"/>
  <c r="DJ162" i="10"/>
  <c r="DI162" i="10"/>
  <c r="DI44" i="10"/>
  <c r="DH162" i="10"/>
  <c r="DG162" i="10"/>
  <c r="DG44" i="10"/>
  <c r="DF162" i="10"/>
  <c r="DE162" i="10"/>
  <c r="DE44" i="10"/>
  <c r="DD162" i="10"/>
  <c r="DC162" i="10"/>
  <c r="DC44" i="10"/>
  <c r="DB162" i="10"/>
  <c r="DA162" i="10"/>
  <c r="DA44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EX131" i="10"/>
  <c r="EW131" i="10"/>
  <c r="EW43" i="10"/>
  <c r="EV131" i="10"/>
  <c r="EU131" i="10"/>
  <c r="EU43" i="10"/>
  <c r="ET131" i="10"/>
  <c r="ES131" i="10"/>
  <c r="ES43" i="10"/>
  <c r="ER131" i="10"/>
  <c r="EQ131" i="10"/>
  <c r="EQ43" i="10"/>
  <c r="EP131" i="10"/>
  <c r="EO131" i="10"/>
  <c r="EO43" i="10"/>
  <c r="EN131" i="10"/>
  <c r="EM131" i="10"/>
  <c r="EM43" i="10"/>
  <c r="EL131" i="10"/>
  <c r="EK131" i="10"/>
  <c r="EK43" i="10"/>
  <c r="EJ131" i="10"/>
  <c r="EI131" i="10"/>
  <c r="EI43" i="10"/>
  <c r="EH131" i="10"/>
  <c r="EG131" i="10"/>
  <c r="EG43" i="10"/>
  <c r="EF131" i="10"/>
  <c r="EE131" i="10"/>
  <c r="EE43" i="10"/>
  <c r="ED131" i="10"/>
  <c r="EC131" i="10"/>
  <c r="EC43" i="10"/>
  <c r="EB131" i="10"/>
  <c r="EA131" i="10"/>
  <c r="EA43" i="10"/>
  <c r="DZ131" i="10"/>
  <c r="DY131" i="10"/>
  <c r="DY43" i="10"/>
  <c r="DX131" i="10"/>
  <c r="DW131" i="10"/>
  <c r="DW43" i="10"/>
  <c r="DV131" i="10"/>
  <c r="DU131" i="10"/>
  <c r="DU43" i="10"/>
  <c r="DT131" i="10"/>
  <c r="DS131" i="10"/>
  <c r="DS43" i="10"/>
  <c r="DR131" i="10"/>
  <c r="DQ131" i="10"/>
  <c r="DQ43" i="10"/>
  <c r="DP131" i="10"/>
  <c r="DO131" i="10"/>
  <c r="DO43" i="10"/>
  <c r="DN131" i="10"/>
  <c r="DM131" i="10"/>
  <c r="DM43" i="10"/>
  <c r="DL131" i="10"/>
  <c r="DK131" i="10"/>
  <c r="DK43" i="10"/>
  <c r="DJ131" i="10"/>
  <c r="DI131" i="10"/>
  <c r="DI43" i="10"/>
  <c r="DH131" i="10"/>
  <c r="DG131" i="10"/>
  <c r="DG43" i="10"/>
  <c r="DF131" i="10"/>
  <c r="DE131" i="10"/>
  <c r="DE43" i="10"/>
  <c r="DD131" i="10"/>
  <c r="DC131" i="10"/>
  <c r="DC43" i="10"/>
  <c r="DB131" i="10"/>
  <c r="DA131" i="10"/>
  <c r="DA43" i="10"/>
  <c r="CZ131" i="10"/>
  <c r="CY131" i="10"/>
  <c r="CY43" i="10"/>
  <c r="CX131" i="10"/>
  <c r="CW131" i="10"/>
  <c r="CW43" i="10"/>
  <c r="CV131" i="10"/>
  <c r="CU131" i="10"/>
  <c r="CU43" i="10"/>
  <c r="CT131" i="10"/>
  <c r="CS131" i="10"/>
  <c r="CS43" i="10"/>
  <c r="CR131" i="10"/>
  <c r="CQ131" i="10"/>
  <c r="CQ43" i="10"/>
  <c r="CP131" i="10"/>
  <c r="CO131" i="10"/>
  <c r="CO43" i="10"/>
  <c r="CN131" i="10"/>
  <c r="CM131" i="10"/>
  <c r="CM43" i="10"/>
  <c r="CL131" i="10"/>
  <c r="CK131" i="10"/>
  <c r="CK43" i="10"/>
  <c r="CJ131" i="10"/>
  <c r="CI131" i="10"/>
  <c r="CI43" i="10"/>
  <c r="CH131" i="10"/>
  <c r="CG131" i="10"/>
  <c r="CG43" i="10"/>
  <c r="EX100" i="10"/>
  <c r="EX41" i="10"/>
  <c r="EW100" i="10"/>
  <c r="EV100" i="10"/>
  <c r="EV41" i="10"/>
  <c r="EU100" i="10"/>
  <c r="ET100" i="10"/>
  <c r="ET41" i="10"/>
  <c r="ES100" i="10"/>
  <c r="ER100" i="10"/>
  <c r="ER41" i="10"/>
  <c r="EQ100" i="10"/>
  <c r="EP100" i="10"/>
  <c r="EP41" i="10"/>
  <c r="EO100" i="10"/>
  <c r="EN100" i="10"/>
  <c r="EN41" i="10"/>
  <c r="EM100" i="10"/>
  <c r="EL100" i="10"/>
  <c r="EL41" i="10"/>
  <c r="EK100" i="10"/>
  <c r="EJ100" i="10"/>
  <c r="EJ41" i="10"/>
  <c r="EI100" i="10"/>
  <c r="EH100" i="10"/>
  <c r="EH41" i="10"/>
  <c r="EG100" i="10"/>
  <c r="EF100" i="10"/>
  <c r="EF41" i="10"/>
  <c r="EE100" i="10"/>
  <c r="ED100" i="10"/>
  <c r="ED41" i="10"/>
  <c r="EC100" i="10"/>
  <c r="EB100" i="10"/>
  <c r="EB41" i="10"/>
  <c r="EA100" i="10"/>
  <c r="DZ100" i="10"/>
  <c r="DZ41" i="10"/>
  <c r="DY100" i="10"/>
  <c r="DX100" i="10"/>
  <c r="DX41" i="10"/>
  <c r="DW100" i="10"/>
  <c r="DV100" i="10"/>
  <c r="DV41" i="10"/>
  <c r="DU100" i="10"/>
  <c r="DT100" i="10"/>
  <c r="DT41" i="10"/>
  <c r="DS100" i="10"/>
  <c r="DR100" i="10"/>
  <c r="DR41" i="10"/>
  <c r="DQ100" i="10"/>
  <c r="DP100" i="10"/>
  <c r="DP41" i="10"/>
  <c r="DO100" i="10"/>
  <c r="DN100" i="10"/>
  <c r="DN41" i="10"/>
  <c r="DM100" i="10"/>
  <c r="DL100" i="10"/>
  <c r="DL41" i="10"/>
  <c r="DK100" i="10"/>
  <c r="DJ100" i="10"/>
  <c r="DJ41" i="10"/>
  <c r="DI100" i="10"/>
  <c r="DH100" i="10"/>
  <c r="DH41" i="10"/>
  <c r="DG100" i="10"/>
  <c r="DF100" i="10"/>
  <c r="DF41" i="10"/>
  <c r="DE100" i="10"/>
  <c r="DD100" i="10"/>
  <c r="DD41" i="10"/>
  <c r="DC100" i="10"/>
  <c r="DB100" i="10"/>
  <c r="DB41" i="10"/>
  <c r="DA100" i="10"/>
  <c r="CZ100" i="10"/>
  <c r="CZ41" i="10"/>
  <c r="CY100" i="10"/>
  <c r="CX100" i="10"/>
  <c r="CX41" i="10"/>
  <c r="CW100" i="10"/>
  <c r="CV100" i="10"/>
  <c r="CV41" i="10"/>
  <c r="CU100" i="10"/>
  <c r="CT100" i="10"/>
  <c r="CT41" i="10"/>
  <c r="CS100" i="10"/>
  <c r="CR100" i="10"/>
  <c r="CR41" i="10"/>
  <c r="CQ100" i="10"/>
  <c r="CP100" i="10"/>
  <c r="CP41" i="10"/>
  <c r="CO100" i="10"/>
  <c r="CN100" i="10"/>
  <c r="CN41" i="10"/>
  <c r="CM100" i="10"/>
  <c r="CL100" i="10"/>
  <c r="CL41" i="10"/>
  <c r="CK100" i="10"/>
  <c r="CJ100" i="10"/>
  <c r="CJ41" i="10"/>
  <c r="CI100" i="10"/>
  <c r="CH100" i="10"/>
  <c r="CH41" i="10"/>
  <c r="CG100" i="10"/>
  <c r="EX69" i="10"/>
  <c r="EX40" i="10"/>
  <c r="EW69" i="10"/>
  <c r="EW40" i="10"/>
  <c r="EV69" i="10"/>
  <c r="EU69" i="10"/>
  <c r="EU40" i="10"/>
  <c r="ET69" i="10"/>
  <c r="ET40" i="10"/>
  <c r="ES69" i="10"/>
  <c r="ES40" i="10"/>
  <c r="ER69" i="10"/>
  <c r="EQ69" i="10"/>
  <c r="EQ40" i="10"/>
  <c r="EP69" i="10"/>
  <c r="EP40" i="10"/>
  <c r="EO69" i="10"/>
  <c r="EO40" i="10"/>
  <c r="EN69" i="10"/>
  <c r="EM69" i="10"/>
  <c r="EM40" i="10"/>
  <c r="EL69" i="10"/>
  <c r="EL40" i="10"/>
  <c r="EK69" i="10"/>
  <c r="EK40" i="10"/>
  <c r="EJ69" i="10"/>
  <c r="EI69" i="10"/>
  <c r="EI40" i="10"/>
  <c r="EH69" i="10"/>
  <c r="EH40" i="10"/>
  <c r="EG69" i="10"/>
  <c r="EG40" i="10"/>
  <c r="EF69" i="10"/>
  <c r="EE69" i="10"/>
  <c r="EE40" i="10"/>
  <c r="ED69" i="10"/>
  <c r="ED40" i="10"/>
  <c r="EC69" i="10"/>
  <c r="EC40" i="10"/>
  <c r="EB69" i="10"/>
  <c r="EA69" i="10"/>
  <c r="EA40" i="10"/>
  <c r="DZ69" i="10"/>
  <c r="DZ40" i="10"/>
  <c r="DY69" i="10"/>
  <c r="DY40" i="10"/>
  <c r="DX69" i="10"/>
  <c r="DW69" i="10"/>
  <c r="DW40" i="10"/>
  <c r="DV69" i="10"/>
  <c r="DV40" i="10"/>
  <c r="DU69" i="10"/>
  <c r="DU40" i="10"/>
  <c r="DT69" i="10"/>
  <c r="DS69" i="10"/>
  <c r="DS40" i="10"/>
  <c r="DR69" i="10"/>
  <c r="DR40" i="10"/>
  <c r="DQ69" i="10"/>
  <c r="DQ40" i="10"/>
  <c r="DP69" i="10"/>
  <c r="DO69" i="10"/>
  <c r="DO40" i="10"/>
  <c r="DN69" i="10"/>
  <c r="DN40" i="10"/>
  <c r="DM69" i="10"/>
  <c r="DM40" i="10"/>
  <c r="DL69" i="10"/>
  <c r="DK69" i="10"/>
  <c r="DK40" i="10"/>
  <c r="DJ69" i="10"/>
  <c r="DJ40" i="10"/>
  <c r="DI69" i="10"/>
  <c r="DI40" i="10"/>
  <c r="DH69" i="10"/>
  <c r="DG69" i="10"/>
  <c r="DG40" i="10"/>
  <c r="DF69" i="10"/>
  <c r="DF40" i="10"/>
  <c r="DE69" i="10"/>
  <c r="DE40" i="10"/>
  <c r="DD69" i="10"/>
  <c r="DC69" i="10"/>
  <c r="DC40" i="10"/>
  <c r="DB69" i="10"/>
  <c r="DB40" i="10"/>
  <c r="DA69" i="10"/>
  <c r="DA40" i="10"/>
  <c r="CZ69" i="10"/>
  <c r="CY69" i="10"/>
  <c r="CY40" i="10"/>
  <c r="CX69" i="10"/>
  <c r="CX40" i="10"/>
  <c r="CW69" i="10"/>
  <c r="CW40" i="10"/>
  <c r="CV69" i="10"/>
  <c r="CU69" i="10"/>
  <c r="CU40" i="10"/>
  <c r="CT69" i="10"/>
  <c r="CT40" i="10"/>
  <c r="CS69" i="10"/>
  <c r="CS40" i="10"/>
  <c r="CR69" i="10"/>
  <c r="CQ69" i="10"/>
  <c r="CQ40" i="10"/>
  <c r="CP69" i="10"/>
  <c r="CP40" i="10"/>
  <c r="CO69" i="10"/>
  <c r="CO40" i="10"/>
  <c r="CN69" i="10"/>
  <c r="CM69" i="10"/>
  <c r="CM40" i="10"/>
  <c r="CL69" i="10"/>
  <c r="CL40" i="10"/>
  <c r="CK69" i="10"/>
  <c r="CK40" i="10"/>
  <c r="CJ69" i="10"/>
  <c r="CI69" i="10"/>
  <c r="CI40" i="10"/>
  <c r="CH69" i="10"/>
  <c r="CG69" i="10"/>
  <c r="CG40" i="10"/>
  <c r="DA67" i="10"/>
  <c r="CY67" i="10"/>
  <c r="CY9" i="10"/>
  <c r="CW67" i="10"/>
  <c r="CV67" i="10"/>
  <c r="CV9" i="10"/>
  <c r="CU67" i="10"/>
  <c r="CU9" i="10"/>
  <c r="CT67" i="10"/>
  <c r="CT9" i="10"/>
  <c r="CS67" i="10"/>
  <c r="CR67" i="10"/>
  <c r="CR9" i="10"/>
  <c r="CQ67" i="10"/>
  <c r="CQ9" i="10"/>
  <c r="CP67" i="10"/>
  <c r="CP9" i="10"/>
  <c r="CO67" i="10"/>
  <c r="CN67" i="10"/>
  <c r="CN9" i="10"/>
  <c r="CM67" i="10"/>
  <c r="CM9" i="10"/>
  <c r="CI67" i="10"/>
  <c r="CH67" i="10"/>
  <c r="CG67" i="10"/>
  <c r="EX47" i="10"/>
  <c r="EW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EX46" i="10"/>
  <c r="EW46" i="10"/>
  <c r="EV46" i="10"/>
  <c r="EU46" i="10"/>
  <c r="ET46" i="10"/>
  <c r="ES46" i="10"/>
  <c r="ER46" i="10"/>
  <c r="EQ46" i="10"/>
  <c r="EP46" i="10"/>
  <c r="EO46" i="10"/>
  <c r="EN46" i="10"/>
  <c r="EM46" i="10"/>
  <c r="EL46" i="10"/>
  <c r="EK46" i="10"/>
  <c r="EJ46" i="10"/>
  <c r="EI46" i="10"/>
  <c r="EH46" i="10"/>
  <c r="EG46" i="10"/>
  <c r="EF46" i="10"/>
  <c r="EE46" i="10"/>
  <c r="ED46" i="10"/>
  <c r="EC46" i="10"/>
  <c r="EB46" i="10"/>
  <c r="EA46" i="10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D46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EX45" i="10"/>
  <c r="EV45" i="10"/>
  <c r="ET45" i="10"/>
  <c r="ER45" i="10"/>
  <c r="EP45" i="10"/>
  <c r="EN45" i="10"/>
  <c r="EL45" i="10"/>
  <c r="EJ45" i="10"/>
  <c r="EH45" i="10"/>
  <c r="EF45" i="10"/>
  <c r="ED45" i="10"/>
  <c r="EB45" i="10"/>
  <c r="DZ45" i="10"/>
  <c r="DX45" i="10"/>
  <c r="DV45" i="10"/>
  <c r="DT45" i="10"/>
  <c r="DR45" i="10"/>
  <c r="DP45" i="10"/>
  <c r="DN45" i="10"/>
  <c r="DL45" i="10"/>
  <c r="DJ45" i="10"/>
  <c r="DH45" i="10"/>
  <c r="DF45" i="10"/>
  <c r="DD45" i="10"/>
  <c r="DB45" i="10"/>
  <c r="CZ45" i="10"/>
  <c r="CX45" i="10"/>
  <c r="CV45" i="10"/>
  <c r="CT45" i="10"/>
  <c r="CR45" i="10"/>
  <c r="CP45" i="10"/>
  <c r="CN45" i="10"/>
  <c r="CL45" i="10"/>
  <c r="CJ45" i="10"/>
  <c r="CH45" i="10"/>
  <c r="EX44" i="10"/>
  <c r="EV44" i="10"/>
  <c r="ET44" i="10"/>
  <c r="ER44" i="10"/>
  <c r="EP44" i="10"/>
  <c r="EN44" i="10"/>
  <c r="EL44" i="10"/>
  <c r="EJ44" i="10"/>
  <c r="EH44" i="10"/>
  <c r="EF44" i="10"/>
  <c r="ED44" i="10"/>
  <c r="EB44" i="10"/>
  <c r="DZ44" i="10"/>
  <c r="DX44" i="10"/>
  <c r="DV44" i="10"/>
  <c r="DT44" i="10"/>
  <c r="DR44" i="10"/>
  <c r="DP44" i="10"/>
  <c r="DN44" i="10"/>
  <c r="DL44" i="10"/>
  <c r="DJ44" i="10"/>
  <c r="DH44" i="10"/>
  <c r="DF44" i="10"/>
  <c r="DD44" i="10"/>
  <c r="DB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EX43" i="10"/>
  <c r="EV43" i="10"/>
  <c r="ET43" i="10"/>
  <c r="ER43" i="10"/>
  <c r="EP43" i="10"/>
  <c r="EN43" i="10"/>
  <c r="EL43" i="10"/>
  <c r="EJ43" i="10"/>
  <c r="EH43" i="10"/>
  <c r="EF43" i="10"/>
  <c r="ED43" i="10"/>
  <c r="EB43" i="10"/>
  <c r="DZ43" i="10"/>
  <c r="DX43" i="10"/>
  <c r="DV43" i="10"/>
  <c r="DT43" i="10"/>
  <c r="DR43" i="10"/>
  <c r="DP43" i="10"/>
  <c r="DN43" i="10"/>
  <c r="DL43" i="10"/>
  <c r="DJ43" i="10"/>
  <c r="DH43" i="10"/>
  <c r="DF43" i="10"/>
  <c r="DD43" i="10"/>
  <c r="DB43" i="10"/>
  <c r="CZ43" i="10"/>
  <c r="CX43" i="10"/>
  <c r="CV43" i="10"/>
  <c r="CT43" i="10"/>
  <c r="CR43" i="10"/>
  <c r="CP43" i="10"/>
  <c r="CN43" i="10"/>
  <c r="CL43" i="10"/>
  <c r="CJ43" i="10"/>
  <c r="CH43" i="10"/>
  <c r="CY36" i="10"/>
  <c r="CY7" i="10"/>
  <c r="EW41" i="10"/>
  <c r="EU41" i="10"/>
  <c r="ES41" i="10"/>
  <c r="EQ41" i="10"/>
  <c r="EO41" i="10"/>
  <c r="EM41" i="10"/>
  <c r="EK41" i="10"/>
  <c r="EI41" i="10"/>
  <c r="EG41" i="10"/>
  <c r="EE41" i="10"/>
  <c r="EC41" i="10"/>
  <c r="EA41" i="10"/>
  <c r="DY41" i="10"/>
  <c r="DW41" i="10"/>
  <c r="DU41" i="10"/>
  <c r="DS41" i="10"/>
  <c r="DQ41" i="10"/>
  <c r="DO41" i="10"/>
  <c r="DM41" i="10"/>
  <c r="DK41" i="10"/>
  <c r="DI41" i="10"/>
  <c r="DG41" i="10"/>
  <c r="DE41" i="10"/>
  <c r="DC41" i="10"/>
  <c r="DA41" i="10"/>
  <c r="CY41" i="10"/>
  <c r="CW41" i="10"/>
  <c r="CU41" i="10"/>
  <c r="CS41" i="10"/>
  <c r="CQ41" i="10"/>
  <c r="CO41" i="10"/>
  <c r="CM41" i="10"/>
  <c r="CK41" i="10"/>
  <c r="CI41" i="10"/>
  <c r="CG41" i="10"/>
  <c r="CU36" i="10"/>
  <c r="CU7" i="10"/>
  <c r="EV40" i="10"/>
  <c r="ER40" i="10"/>
  <c r="EN40" i="10"/>
  <c r="EJ40" i="10"/>
  <c r="EF40" i="10"/>
  <c r="EB40" i="10"/>
  <c r="DX40" i="10"/>
  <c r="DT40" i="10"/>
  <c r="DP40" i="10"/>
  <c r="DL40" i="10"/>
  <c r="DH40" i="10"/>
  <c r="DD40" i="10"/>
  <c r="CZ40" i="10"/>
  <c r="CV40" i="10"/>
  <c r="CR40" i="10"/>
  <c r="CN40" i="10"/>
  <c r="CJ40" i="10"/>
  <c r="CH40" i="10"/>
  <c r="CQ36" i="10"/>
  <c r="CQ7" i="10"/>
  <c r="EX38" i="10"/>
  <c r="EW38" i="10"/>
  <c r="EV38" i="10"/>
  <c r="EU38" i="10"/>
  <c r="ET38" i="10"/>
  <c r="ES38" i="10"/>
  <c r="ER38" i="10"/>
  <c r="EQ38" i="10"/>
  <c r="EP38" i="10"/>
  <c r="EO38" i="10"/>
  <c r="EN38" i="10"/>
  <c r="EM38" i="10"/>
  <c r="EL38" i="10"/>
  <c r="EK38" i="10"/>
  <c r="EJ38" i="10"/>
  <c r="EI38" i="10"/>
  <c r="EH38" i="10"/>
  <c r="EG38" i="10"/>
  <c r="EF38" i="10"/>
  <c r="EE38" i="10"/>
  <c r="ED38" i="10"/>
  <c r="EC38" i="10"/>
  <c r="EB38" i="10"/>
  <c r="EA38" i="10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DE38" i="10"/>
  <c r="DD38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DB36" i="10"/>
  <c r="DB7" i="10"/>
  <c r="CZ36" i="10"/>
  <c r="CZ7" i="10"/>
  <c r="CX36" i="10"/>
  <c r="CX7" i="10"/>
  <c r="CV36" i="10"/>
  <c r="CV7" i="10"/>
  <c r="CR36" i="10"/>
  <c r="CR7" i="10"/>
  <c r="CN36" i="10"/>
  <c r="CN7" i="10"/>
  <c r="CH36" i="10"/>
  <c r="CH7" i="10"/>
  <c r="CG36" i="10"/>
  <c r="CG7" i="10"/>
  <c r="CZ16" i="10"/>
  <c r="CX16" i="10"/>
  <c r="CT16" i="10"/>
  <c r="CP16" i="10"/>
  <c r="CN16" i="10"/>
  <c r="CJ16" i="10"/>
  <c r="CH16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DA9" i="10"/>
  <c r="CW9" i="10"/>
  <c r="CS9" i="10"/>
  <c r="CO9" i="10"/>
  <c r="CI9" i="10"/>
  <c r="CH9" i="10"/>
  <c r="CG9" i="10"/>
  <c r="CW386" i="7"/>
  <c r="CU386" i="7"/>
  <c r="CT386" i="7"/>
  <c r="CS386" i="7"/>
  <c r="CJ12" i="7"/>
  <c r="EX263" i="7"/>
  <c r="EW263" i="7"/>
  <c r="EV263" i="7"/>
  <c r="EU263" i="7"/>
  <c r="ET263" i="7"/>
  <c r="ES263" i="7"/>
  <c r="ER263" i="7"/>
  <c r="EQ263" i="7"/>
  <c r="EP263" i="7"/>
  <c r="EO263" i="7"/>
  <c r="EN263" i="7"/>
  <c r="EM263" i="7"/>
  <c r="EL263" i="7"/>
  <c r="EK263" i="7"/>
  <c r="EJ263" i="7"/>
  <c r="EI263" i="7"/>
  <c r="EG263" i="7"/>
  <c r="EF263" i="7"/>
  <c r="EE263" i="7"/>
  <c r="ED263" i="7"/>
  <c r="EC263" i="7"/>
  <c r="EB263" i="7"/>
  <c r="EA263" i="7"/>
  <c r="DZ263" i="7"/>
  <c r="DY263" i="7"/>
  <c r="DX263" i="7"/>
  <c r="DW263" i="7"/>
  <c r="DV263" i="7"/>
  <c r="DU263" i="7"/>
  <c r="DT263" i="7"/>
  <c r="DS263" i="7"/>
  <c r="DR263" i="7"/>
  <c r="DQ263" i="7"/>
  <c r="DP263" i="7"/>
  <c r="DO263" i="7"/>
  <c r="DN263" i="7"/>
  <c r="DM263" i="7"/>
  <c r="DL263" i="7"/>
  <c r="DK263" i="7"/>
  <c r="DJ263" i="7"/>
  <c r="DI263" i="7"/>
  <c r="DH263" i="7"/>
  <c r="DG263" i="7"/>
  <c r="DF263" i="7"/>
  <c r="DE263" i="7"/>
  <c r="DD263" i="7"/>
  <c r="DC263" i="7"/>
  <c r="DB263" i="7"/>
  <c r="DA263" i="7"/>
  <c r="CZ263" i="7"/>
  <c r="CY263" i="7"/>
  <c r="CX263" i="7"/>
  <c r="CW263" i="7"/>
  <c r="CV263" i="7"/>
  <c r="CU263" i="7"/>
  <c r="CT263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G49" i="7"/>
  <c r="DA261" i="7"/>
  <c r="CZ261" i="7"/>
  <c r="CY261" i="7"/>
  <c r="CX261" i="7"/>
  <c r="CW261" i="7"/>
  <c r="CV261" i="7"/>
  <c r="CU261" i="7"/>
  <c r="CT261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EX226" i="7"/>
  <c r="EW226" i="7"/>
  <c r="EV226" i="7"/>
  <c r="EU226" i="7"/>
  <c r="ET226" i="7"/>
  <c r="ES226" i="7"/>
  <c r="ER226" i="7"/>
  <c r="EQ226" i="7"/>
  <c r="EP226" i="7"/>
  <c r="EO226" i="7"/>
  <c r="EN226" i="7"/>
  <c r="EM226" i="7"/>
  <c r="EL226" i="7"/>
  <c r="EK226" i="7"/>
  <c r="EJ226" i="7"/>
  <c r="EI226" i="7"/>
  <c r="EH226" i="7"/>
  <c r="EG226" i="7"/>
  <c r="EF226" i="7"/>
  <c r="EE226" i="7"/>
  <c r="ED226" i="7"/>
  <c r="EC226" i="7"/>
  <c r="EB226" i="7"/>
  <c r="EA226" i="7"/>
  <c r="DZ226" i="7"/>
  <c r="DY226" i="7"/>
  <c r="DX226" i="7"/>
  <c r="DW226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DE226" i="7"/>
  <c r="DD226" i="7"/>
  <c r="DC226" i="7"/>
  <c r="DB226" i="7"/>
  <c r="DA226" i="7"/>
  <c r="CZ226" i="7"/>
  <c r="CY226" i="7"/>
  <c r="CX226" i="7"/>
  <c r="CW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EX195" i="7"/>
  <c r="EW195" i="7"/>
  <c r="EV195" i="7"/>
  <c r="EU195" i="7"/>
  <c r="ET195" i="7"/>
  <c r="ES195" i="7"/>
  <c r="ER195" i="7"/>
  <c r="EQ195" i="7"/>
  <c r="EP195" i="7"/>
  <c r="EO195" i="7"/>
  <c r="EN195" i="7"/>
  <c r="EM195" i="7"/>
  <c r="EL195" i="7"/>
  <c r="EK195" i="7"/>
  <c r="EJ195" i="7"/>
  <c r="EI195" i="7"/>
  <c r="EH195" i="7"/>
  <c r="EG195" i="7"/>
  <c r="EF195" i="7"/>
  <c r="EE195" i="7"/>
  <c r="ED195" i="7"/>
  <c r="EC195" i="7"/>
  <c r="EB195" i="7"/>
  <c r="EA195" i="7"/>
  <c r="DZ195" i="7"/>
  <c r="DY195" i="7"/>
  <c r="DX195" i="7"/>
  <c r="DW195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EX164" i="7"/>
  <c r="EW164" i="7"/>
  <c r="EV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X164" i="7"/>
  <c r="DW164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EX133" i="7"/>
  <c r="EW133" i="7"/>
  <c r="EV133" i="7"/>
  <c r="EU133" i="7"/>
  <c r="ET133" i="7"/>
  <c r="ES133" i="7"/>
  <c r="ER133" i="7"/>
  <c r="EQ133" i="7"/>
  <c r="EP133" i="7"/>
  <c r="EO133" i="7"/>
  <c r="EN133" i="7"/>
  <c r="EM133" i="7"/>
  <c r="EL133" i="7"/>
  <c r="EK133" i="7"/>
  <c r="EJ133" i="7"/>
  <c r="EI133" i="7"/>
  <c r="EH133" i="7"/>
  <c r="EG133" i="7"/>
  <c r="EF133" i="7"/>
  <c r="EE133" i="7"/>
  <c r="ED133" i="7"/>
  <c r="EC133" i="7"/>
  <c r="EB133" i="7"/>
  <c r="EA133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EX102" i="7"/>
  <c r="EW102" i="7"/>
  <c r="EV102" i="7"/>
  <c r="EU102" i="7"/>
  <c r="ET102" i="7"/>
  <c r="ES102" i="7"/>
  <c r="ER102" i="7"/>
  <c r="EQ102" i="7"/>
  <c r="EP102" i="7"/>
  <c r="EO102" i="7"/>
  <c r="EN102" i="7"/>
  <c r="EM102" i="7"/>
  <c r="EL102" i="7"/>
  <c r="EK102" i="7"/>
  <c r="EJ102" i="7"/>
  <c r="EI102" i="7"/>
  <c r="EH102" i="7"/>
  <c r="EG102" i="7"/>
  <c r="EF102" i="7"/>
  <c r="EE102" i="7"/>
  <c r="ED102" i="7"/>
  <c r="EC102" i="7"/>
  <c r="EB102" i="7"/>
  <c r="EA102" i="7"/>
  <c r="DZ102" i="7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EX71" i="7"/>
  <c r="EW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H69" i="7"/>
  <c r="CG69" i="7"/>
  <c r="EX49" i="7"/>
  <c r="EW49" i="7"/>
  <c r="EV49" i="7"/>
  <c r="EU49" i="7"/>
  <c r="ET49" i="7"/>
  <c r="ES49" i="7"/>
  <c r="ER49" i="7"/>
  <c r="EQ49" i="7"/>
  <c r="EP49" i="7"/>
  <c r="EO49" i="7"/>
  <c r="EN49" i="7"/>
  <c r="EM49" i="7"/>
  <c r="EL49" i="7"/>
  <c r="EK49" i="7"/>
  <c r="EJ49" i="7"/>
  <c r="EI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EX47" i="7"/>
  <c r="EW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EX46" i="7"/>
  <c r="EW46" i="7"/>
  <c r="EV46" i="7"/>
  <c r="EU46" i="7"/>
  <c r="ET46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EX45" i="7"/>
  <c r="EW45" i="7"/>
  <c r="EV45" i="7"/>
  <c r="EU45" i="7"/>
  <c r="ET45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EX42" i="7"/>
  <c r="EW42" i="7"/>
  <c r="EV42" i="7"/>
  <c r="EU42" i="7"/>
  <c r="ET42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EX40" i="7"/>
  <c r="EW40" i="7"/>
  <c r="EV40" i="7"/>
  <c r="EU40" i="7"/>
  <c r="ET40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H38" i="7"/>
  <c r="CG38" i="7"/>
  <c r="CG9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H17" i="7"/>
  <c r="CG17" i="7"/>
  <c r="CH16" i="7"/>
  <c r="CG16" i="7"/>
  <c r="CH15" i="7"/>
  <c r="CG15" i="7"/>
  <c r="CH14" i="7"/>
  <c r="CG14" i="7"/>
  <c r="CH12" i="7"/>
  <c r="CG12" i="7"/>
  <c r="CH11" i="7"/>
  <c r="CG11" i="7"/>
  <c r="CH9" i="7"/>
  <c r="EX421" i="7"/>
  <c r="EW421" i="7"/>
  <c r="EV421" i="7"/>
  <c r="EU421" i="7"/>
  <c r="ET421" i="7"/>
  <c r="ES421" i="7"/>
  <c r="ER421" i="7"/>
  <c r="EQ421" i="7"/>
  <c r="EP421" i="7"/>
  <c r="EO421" i="7"/>
  <c r="EN421" i="7"/>
  <c r="EM421" i="7"/>
  <c r="EL421" i="7"/>
  <c r="EK421" i="7"/>
  <c r="EJ421" i="7"/>
  <c r="EI421" i="7"/>
  <c r="EH421" i="7"/>
  <c r="EG421" i="7"/>
  <c r="EF421" i="7"/>
  <c r="EE421" i="7"/>
  <c r="ED421" i="7"/>
  <c r="EC421" i="7"/>
  <c r="EB421" i="7"/>
  <c r="EA421" i="7"/>
  <c r="DZ421" i="7"/>
  <c r="DY421" i="7"/>
  <c r="DX421" i="7"/>
  <c r="DW421" i="7"/>
  <c r="DV421" i="7"/>
  <c r="DU421" i="7"/>
  <c r="DT421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G421" i="7"/>
  <c r="DF421" i="7"/>
  <c r="DE421" i="7"/>
  <c r="DD421" i="7"/>
  <c r="DC421" i="7"/>
  <c r="DB421" i="7"/>
  <c r="DA421" i="7"/>
  <c r="CZ421" i="7"/>
  <c r="CY421" i="7"/>
  <c r="CX421" i="7"/>
  <c r="CW421" i="7"/>
  <c r="CV421" i="7"/>
  <c r="CU421" i="7"/>
  <c r="CT421" i="7"/>
  <c r="CS421" i="7"/>
  <c r="CR421" i="7"/>
  <c r="CQ421" i="7"/>
  <c r="CP421" i="7"/>
  <c r="CO421" i="7"/>
  <c r="CN421" i="7"/>
  <c r="CM421" i="7"/>
  <c r="CL421" i="7"/>
  <c r="CK421" i="7"/>
  <c r="CJ421" i="7"/>
  <c r="CI421" i="7"/>
  <c r="CH421" i="7"/>
  <c r="CG421" i="7"/>
  <c r="DB419" i="7"/>
  <c r="DA419" i="7"/>
  <c r="CZ419" i="7"/>
  <c r="CY419" i="7"/>
  <c r="CX419" i="7"/>
  <c r="CW419" i="7"/>
  <c r="CV419" i="7"/>
  <c r="CU419" i="7"/>
  <c r="CT419" i="7"/>
  <c r="CS419" i="7"/>
  <c r="CR419" i="7"/>
  <c r="CQ419" i="7"/>
  <c r="CP419" i="7"/>
  <c r="CO419" i="7"/>
  <c r="CN419" i="7"/>
  <c r="CM419" i="7"/>
  <c r="CL419" i="7"/>
  <c r="CK419" i="7"/>
  <c r="CJ419" i="7"/>
  <c r="CI419" i="7"/>
  <c r="CH419" i="7"/>
  <c r="CG419" i="7"/>
  <c r="EG388" i="7"/>
  <c r="EF388" i="7"/>
  <c r="EE388" i="7"/>
  <c r="ED388" i="7"/>
  <c r="EC388" i="7"/>
  <c r="EB388" i="7"/>
  <c r="EA388" i="7"/>
  <c r="DZ388" i="7"/>
  <c r="DY388" i="7"/>
  <c r="DX388" i="7"/>
  <c r="DW388" i="7"/>
  <c r="DV388" i="7"/>
  <c r="DU388" i="7"/>
  <c r="DT388" i="7"/>
  <c r="DS388" i="7"/>
  <c r="DR388" i="7"/>
  <c r="DQ388" i="7"/>
  <c r="DP388" i="7"/>
  <c r="DO388" i="7"/>
  <c r="DN388" i="7"/>
  <c r="DM388" i="7"/>
  <c r="DL388" i="7"/>
  <c r="DK388" i="7"/>
  <c r="DJ388" i="7"/>
  <c r="DI388" i="7"/>
  <c r="DH388" i="7"/>
  <c r="DG388" i="7"/>
  <c r="DF388" i="7"/>
  <c r="DE388" i="7"/>
  <c r="DD388" i="7"/>
  <c r="DC388" i="7"/>
  <c r="DB388" i="7"/>
  <c r="DA388" i="7"/>
  <c r="CZ388" i="7"/>
  <c r="CY388" i="7"/>
  <c r="CX388" i="7"/>
  <c r="CW388" i="7"/>
  <c r="CV388" i="7"/>
  <c r="CU388" i="7"/>
  <c r="CT388" i="7"/>
  <c r="CS388" i="7"/>
  <c r="CR388" i="7"/>
  <c r="CQ388" i="7"/>
  <c r="CP388" i="7"/>
  <c r="CO388" i="7"/>
  <c r="CN388" i="7"/>
  <c r="CM388" i="7"/>
  <c r="CL388" i="7"/>
  <c r="CK388" i="7"/>
  <c r="CJ388" i="7"/>
  <c r="CI388" i="7"/>
  <c r="CH388" i="7"/>
  <c r="CG388" i="7"/>
  <c r="CM386" i="7"/>
  <c r="CL386" i="7"/>
  <c r="CK386" i="7"/>
  <c r="CJ386" i="7"/>
  <c r="CI386" i="7"/>
  <c r="CH386" i="7"/>
  <c r="CG386" i="7"/>
  <c r="EX355" i="7"/>
  <c r="EW355" i="7"/>
  <c r="EV355" i="7"/>
  <c r="EU355" i="7"/>
  <c r="ET355" i="7"/>
  <c r="ES355" i="7"/>
  <c r="ER355" i="7"/>
  <c r="EQ355" i="7"/>
  <c r="EP355" i="7"/>
  <c r="EO355" i="7"/>
  <c r="EN355" i="7"/>
  <c r="EM355" i="7"/>
  <c r="EL355" i="7"/>
  <c r="EK355" i="7"/>
  <c r="EJ355" i="7"/>
  <c r="EI355" i="7"/>
  <c r="EH355" i="7"/>
  <c r="EG355" i="7"/>
  <c r="EF355" i="7"/>
  <c r="EE355" i="7"/>
  <c r="ED355" i="7"/>
  <c r="EC355" i="7"/>
  <c r="EB355" i="7"/>
  <c r="EA355" i="7"/>
  <c r="DZ355" i="7"/>
  <c r="DY355" i="7"/>
  <c r="DX355" i="7"/>
  <c r="DW355" i="7"/>
  <c r="DV355" i="7"/>
  <c r="DU355" i="7"/>
  <c r="DT355" i="7"/>
  <c r="DS355" i="7"/>
  <c r="DR355" i="7"/>
  <c r="DQ355" i="7"/>
  <c r="DP355" i="7"/>
  <c r="DO355" i="7"/>
  <c r="DN355" i="7"/>
  <c r="DM355" i="7"/>
  <c r="DL355" i="7"/>
  <c r="DK355" i="7"/>
  <c r="DJ355" i="7"/>
  <c r="DI355" i="7"/>
  <c r="DH355" i="7"/>
  <c r="DG355" i="7"/>
  <c r="DF355" i="7"/>
  <c r="DE355" i="7"/>
  <c r="DD355" i="7"/>
  <c r="DC355" i="7"/>
  <c r="DB355" i="7"/>
  <c r="DA355" i="7"/>
  <c r="CZ355" i="7"/>
  <c r="CY355" i="7"/>
  <c r="CX355" i="7"/>
  <c r="CW355" i="7"/>
  <c r="CV355" i="7"/>
  <c r="CU355" i="7"/>
  <c r="CT355" i="7"/>
  <c r="CS355" i="7"/>
  <c r="CR355" i="7"/>
  <c r="CQ355" i="7"/>
  <c r="CP355" i="7"/>
  <c r="CO355" i="7"/>
  <c r="CN355" i="7"/>
  <c r="CM355" i="7"/>
  <c r="CL355" i="7"/>
  <c r="CK355" i="7"/>
  <c r="CJ355" i="7"/>
  <c r="CI355" i="7"/>
  <c r="CH355" i="7"/>
  <c r="CG355" i="7"/>
  <c r="DB353" i="7"/>
  <c r="DA353" i="7"/>
  <c r="CZ353" i="7"/>
  <c r="CY353" i="7"/>
  <c r="CX353" i="7"/>
  <c r="CW353" i="7"/>
  <c r="CV353" i="7"/>
  <c r="CU353" i="7"/>
  <c r="CT353" i="7"/>
  <c r="CS353" i="7"/>
  <c r="CR353" i="7"/>
  <c r="CQ353" i="7"/>
  <c r="CP353" i="7"/>
  <c r="CO353" i="7"/>
  <c r="CN353" i="7"/>
  <c r="CM353" i="7"/>
  <c r="CL353" i="7"/>
  <c r="CK353" i="7"/>
  <c r="CJ353" i="7"/>
  <c r="CI353" i="7"/>
  <c r="CH353" i="7"/>
  <c r="CG353" i="7"/>
  <c r="EX322" i="7"/>
  <c r="EW322" i="7"/>
  <c r="EV322" i="7"/>
  <c r="EU322" i="7"/>
  <c r="ET322" i="7"/>
  <c r="ES322" i="7"/>
  <c r="ER322" i="7"/>
  <c r="EQ322" i="7"/>
  <c r="EP322" i="7"/>
  <c r="EO322" i="7"/>
  <c r="EN322" i="7"/>
  <c r="EM322" i="7"/>
  <c r="EL322" i="7"/>
  <c r="EK322" i="7"/>
  <c r="EJ322" i="7"/>
  <c r="EI322" i="7"/>
  <c r="EH322" i="7"/>
  <c r="EG322" i="7"/>
  <c r="EF322" i="7"/>
  <c r="EE322" i="7"/>
  <c r="ED322" i="7"/>
  <c r="EC322" i="7"/>
  <c r="EB322" i="7"/>
  <c r="EA322" i="7"/>
  <c r="DZ322" i="7"/>
  <c r="DY322" i="7"/>
  <c r="DX322" i="7"/>
  <c r="DW322" i="7"/>
  <c r="DV322" i="7"/>
  <c r="DU322" i="7"/>
  <c r="DT322" i="7"/>
  <c r="DS322" i="7"/>
  <c r="DR322" i="7"/>
  <c r="DQ322" i="7"/>
  <c r="DP322" i="7"/>
  <c r="DO322" i="7"/>
  <c r="DN322" i="7"/>
  <c r="DM322" i="7"/>
  <c r="DL322" i="7"/>
  <c r="DK322" i="7"/>
  <c r="DJ322" i="7"/>
  <c r="DI322" i="7"/>
  <c r="DH322" i="7"/>
  <c r="DG322" i="7"/>
  <c r="DF322" i="7"/>
  <c r="DE322" i="7"/>
  <c r="DD322" i="7"/>
  <c r="DC322" i="7"/>
  <c r="DB322" i="7"/>
  <c r="DA322" i="7"/>
  <c r="CZ322" i="7"/>
  <c r="CY322" i="7"/>
  <c r="CX322" i="7"/>
  <c r="CW322" i="7"/>
  <c r="CV322" i="7"/>
  <c r="CU322" i="7"/>
  <c r="CT322" i="7"/>
  <c r="CS322" i="7"/>
  <c r="CR322" i="7"/>
  <c r="CQ322" i="7"/>
  <c r="CP322" i="7"/>
  <c r="CO322" i="7"/>
  <c r="CN322" i="7"/>
  <c r="CM322" i="7"/>
  <c r="CL322" i="7"/>
  <c r="CK322" i="7"/>
  <c r="CJ322" i="7"/>
  <c r="CI322" i="7"/>
  <c r="CH322" i="7"/>
  <c r="CG322" i="7"/>
  <c r="DB320" i="7"/>
  <c r="DA320" i="7"/>
  <c r="CZ320" i="7"/>
  <c r="CY320" i="7"/>
  <c r="CX320" i="7"/>
  <c r="CW320" i="7"/>
  <c r="CV320" i="7"/>
  <c r="CU320" i="7"/>
  <c r="CT320" i="7"/>
  <c r="CS320" i="7"/>
  <c r="CR320" i="7"/>
  <c r="CQ320" i="7"/>
  <c r="CP320" i="7"/>
  <c r="CO320" i="7"/>
  <c r="CN320" i="7"/>
  <c r="CM320" i="7"/>
  <c r="CL320" i="7"/>
  <c r="CK320" i="7"/>
  <c r="CJ320" i="7"/>
  <c r="CI320" i="7"/>
  <c r="CH320" i="7"/>
  <c r="CG320" i="7"/>
  <c r="EX289" i="7"/>
  <c r="EW289" i="7"/>
  <c r="EV289" i="7"/>
  <c r="EU289" i="7"/>
  <c r="ET289" i="7"/>
  <c r="ES289" i="7"/>
  <c r="ER289" i="7"/>
  <c r="EQ289" i="7"/>
  <c r="EP289" i="7"/>
  <c r="EO289" i="7"/>
  <c r="EN289" i="7"/>
  <c r="EM289" i="7"/>
  <c r="EL289" i="7"/>
  <c r="EK289" i="7"/>
  <c r="EJ289" i="7"/>
  <c r="EI289" i="7"/>
  <c r="EH289" i="7"/>
  <c r="EG289" i="7"/>
  <c r="EF289" i="7"/>
  <c r="EE289" i="7"/>
  <c r="ED289" i="7"/>
  <c r="EC289" i="7"/>
  <c r="EB289" i="7"/>
  <c r="EA289" i="7"/>
  <c r="DZ289" i="7"/>
  <c r="DY289" i="7"/>
  <c r="DX289" i="7"/>
  <c r="DW289" i="7"/>
  <c r="DV289" i="7"/>
  <c r="DU289" i="7"/>
  <c r="DT289" i="7"/>
  <c r="DS289" i="7"/>
  <c r="DR289" i="7"/>
  <c r="DQ289" i="7"/>
  <c r="DP289" i="7"/>
  <c r="DO289" i="7"/>
  <c r="DN289" i="7"/>
  <c r="DM289" i="7"/>
  <c r="DL289" i="7"/>
  <c r="DK289" i="7"/>
  <c r="DJ289" i="7"/>
  <c r="DI289" i="7"/>
  <c r="DH289" i="7"/>
  <c r="DG289" i="7"/>
  <c r="DF289" i="7"/>
  <c r="DE289" i="7"/>
  <c r="DD289" i="7"/>
  <c r="DC289" i="7"/>
  <c r="DB289" i="7"/>
  <c r="DA289" i="7"/>
  <c r="CZ289" i="7"/>
  <c r="CY289" i="7"/>
  <c r="CX289" i="7"/>
  <c r="CW289" i="7"/>
  <c r="CV289" i="7"/>
  <c r="CU289" i="7"/>
  <c r="CT289" i="7"/>
  <c r="CS289" i="7"/>
  <c r="CR289" i="7"/>
  <c r="CQ289" i="7"/>
  <c r="CP289" i="7"/>
  <c r="CO289" i="7"/>
  <c r="CN289" i="7"/>
  <c r="CM289" i="7"/>
  <c r="CL289" i="7"/>
  <c r="CK289" i="7"/>
  <c r="CJ289" i="7"/>
  <c r="CH289" i="7"/>
  <c r="CG289" i="7"/>
  <c r="DB287" i="7"/>
  <c r="DA287" i="7"/>
  <c r="CZ287" i="7"/>
  <c r="CY287" i="7"/>
  <c r="CX287" i="7"/>
  <c r="CW287" i="7"/>
  <c r="CV287" i="7"/>
  <c r="CU287" i="7"/>
  <c r="CT287" i="7"/>
  <c r="CS287" i="7"/>
  <c r="CR287" i="7"/>
  <c r="CQ287" i="7"/>
  <c r="CP287" i="7"/>
  <c r="CO287" i="7"/>
  <c r="CN287" i="7"/>
  <c r="CL287" i="7"/>
  <c r="CK287" i="7"/>
  <c r="CJ287" i="7"/>
  <c r="CI287" i="7"/>
  <c r="CH287" i="7"/>
  <c r="CG287" i="7"/>
  <c r="B252" i="7"/>
  <c r="B251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I226" i="7"/>
  <c r="H226" i="7"/>
  <c r="G226" i="7"/>
  <c r="F226" i="7"/>
  <c r="E226" i="7"/>
  <c r="E251" i="7"/>
  <c r="B221" i="7"/>
  <c r="B220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I195" i="7"/>
  <c r="H195" i="7"/>
  <c r="G195" i="7"/>
  <c r="F195" i="7"/>
  <c r="E195" i="7"/>
  <c r="B190" i="7"/>
  <c r="B189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I164" i="7"/>
  <c r="H164" i="7"/>
  <c r="G164" i="7"/>
  <c r="F164" i="7"/>
  <c r="E164" i="7"/>
  <c r="B159" i="7"/>
  <c r="B158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I133" i="7"/>
  <c r="H133" i="7"/>
  <c r="G133" i="7"/>
  <c r="F133" i="7"/>
  <c r="E133" i="7"/>
  <c r="B128" i="7"/>
  <c r="B127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I102" i="7"/>
  <c r="H102" i="7"/>
  <c r="G102" i="7"/>
  <c r="F102" i="7"/>
  <c r="E102" i="7"/>
  <c r="DB69" i="7"/>
  <c r="DB11" i="7"/>
  <c r="CZ69" i="7"/>
  <c r="CZ11" i="7"/>
  <c r="CX69" i="7"/>
  <c r="CX11" i="7"/>
  <c r="CW69" i="7"/>
  <c r="CW11" i="7"/>
  <c r="CV69" i="7"/>
  <c r="CV11" i="7"/>
  <c r="CU69" i="7"/>
  <c r="CU11" i="7"/>
  <c r="CT69" i="7"/>
  <c r="CT11" i="7"/>
  <c r="CS69" i="7"/>
  <c r="CS11" i="7"/>
  <c r="CR69" i="7"/>
  <c r="CR11" i="7"/>
  <c r="CQ69" i="7"/>
  <c r="CQ11" i="7"/>
  <c r="CP69" i="7"/>
  <c r="CP11" i="7"/>
  <c r="CO69" i="7"/>
  <c r="CO11" i="7"/>
  <c r="CN69" i="7"/>
  <c r="CN11" i="7"/>
  <c r="I71" i="7"/>
  <c r="H71" i="7"/>
  <c r="G71" i="7"/>
  <c r="F71" i="7"/>
  <c r="BH67" i="7"/>
  <c r="DB38" i="7"/>
  <c r="DB9" i="7"/>
  <c r="CX38" i="7"/>
  <c r="CX9" i="7"/>
  <c r="CV38" i="7"/>
  <c r="CV9" i="7"/>
  <c r="CT38" i="7"/>
  <c r="CT9" i="7"/>
  <c r="CR38" i="7"/>
  <c r="CR9" i="7"/>
  <c r="CP38" i="7"/>
  <c r="CP9" i="7"/>
  <c r="CN38" i="7"/>
  <c r="CN9" i="7"/>
  <c r="I40" i="7"/>
  <c r="CM38" i="7"/>
  <c r="CM9" i="7"/>
  <c r="H40" i="7"/>
  <c r="CL38" i="7"/>
  <c r="CL9" i="7"/>
  <c r="G40" i="7"/>
  <c r="CK38" i="7"/>
  <c r="CK9" i="7"/>
  <c r="F40" i="7"/>
  <c r="CJ38" i="7"/>
  <c r="CJ9" i="7"/>
  <c r="CI38" i="7"/>
  <c r="CI9" i="7"/>
  <c r="E53" i="6"/>
  <c r="B329" i="5"/>
  <c r="E331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B330" i="5"/>
  <c r="E332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F331" i="5"/>
  <c r="J331" i="5"/>
  <c r="N331" i="5"/>
  <c r="D332" i="5"/>
  <c r="F332" i="5"/>
  <c r="H332" i="5"/>
  <c r="J332" i="5"/>
  <c r="L332" i="5"/>
  <c r="N332" i="5"/>
  <c r="P332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B320" i="5"/>
  <c r="P322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B319" i="5"/>
  <c r="P321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D61" i="5"/>
  <c r="D60" i="5"/>
  <c r="D30" i="5"/>
  <c r="D29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B310" i="5"/>
  <c r="P312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B309" i="5"/>
  <c r="P311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B300" i="5"/>
  <c r="P302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B299" i="5"/>
  <c r="P301" i="5"/>
  <c r="F33" i="3"/>
  <c r="G33" i="3"/>
  <c r="L33" i="3"/>
  <c r="M33" i="3"/>
  <c r="N33" i="3"/>
  <c r="O33" i="3"/>
  <c r="P33" i="3"/>
  <c r="Q33" i="3"/>
  <c r="R33" i="3"/>
  <c r="F35" i="3"/>
  <c r="G35" i="3"/>
  <c r="L35" i="3"/>
  <c r="M35" i="3"/>
  <c r="N35" i="3"/>
  <c r="O35" i="3"/>
  <c r="P35" i="3"/>
  <c r="Q35" i="3"/>
  <c r="R35" i="3"/>
  <c r="F34" i="3"/>
  <c r="G34" i="3"/>
  <c r="L34" i="3"/>
  <c r="M34" i="3"/>
  <c r="N34" i="3"/>
  <c r="O34" i="3"/>
  <c r="P34" i="3"/>
  <c r="Q34" i="3"/>
  <c r="R34" i="3"/>
  <c r="E35" i="3"/>
  <c r="E34" i="3"/>
  <c r="E33" i="3"/>
  <c r="F32" i="3"/>
  <c r="G32" i="3"/>
  <c r="L32" i="3"/>
  <c r="M32" i="3"/>
  <c r="N32" i="3"/>
  <c r="O32" i="3"/>
  <c r="P32" i="3"/>
  <c r="Q32" i="3"/>
  <c r="R32" i="3"/>
  <c r="E32" i="3"/>
  <c r="H290" i="5"/>
  <c r="E290" i="5"/>
  <c r="F290" i="5"/>
  <c r="G290" i="5"/>
  <c r="I290" i="5"/>
  <c r="J290" i="5"/>
  <c r="K290" i="5"/>
  <c r="L290" i="5"/>
  <c r="M290" i="5"/>
  <c r="N290" i="5"/>
  <c r="O290" i="5"/>
  <c r="P290" i="5"/>
  <c r="Q290" i="5"/>
  <c r="D290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D289" i="5"/>
  <c r="B116" i="6"/>
  <c r="B115" i="6"/>
  <c r="G117" i="6"/>
  <c r="F117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E28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B290" i="5"/>
  <c r="E292" i="5"/>
  <c r="B289" i="5"/>
  <c r="F291" i="5"/>
  <c r="B279" i="5"/>
  <c r="Q281" i="5"/>
  <c r="B278" i="5"/>
  <c r="Q280" i="5"/>
  <c r="B247" i="5"/>
  <c r="Q249" i="5"/>
  <c r="B246" i="5"/>
  <c r="Q248" i="5"/>
  <c r="B216" i="5"/>
  <c r="Q218" i="5"/>
  <c r="B215" i="5"/>
  <c r="Q217" i="5"/>
  <c r="B185" i="5"/>
  <c r="Q187" i="5"/>
  <c r="B184" i="5"/>
  <c r="Q186" i="5"/>
  <c r="B154" i="5"/>
  <c r="Q156" i="5"/>
  <c r="B153" i="5"/>
  <c r="Q155" i="5"/>
  <c r="B123" i="5"/>
  <c r="Q125" i="5"/>
  <c r="B122" i="5"/>
  <c r="Q124" i="5"/>
  <c r="B92" i="5"/>
  <c r="Q94" i="5"/>
  <c r="B91" i="5"/>
  <c r="Q93" i="5"/>
  <c r="B61" i="5"/>
  <c r="F63" i="5"/>
  <c r="B60" i="5"/>
  <c r="M62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G311" i="5"/>
  <c r="K311" i="5"/>
  <c r="O311" i="5"/>
  <c r="E312" i="5"/>
  <c r="I312" i="5"/>
  <c r="M312" i="5"/>
  <c r="Q312" i="5"/>
  <c r="F311" i="5"/>
  <c r="J311" i="5"/>
  <c r="N311" i="5"/>
  <c r="F312" i="5"/>
  <c r="J312" i="5"/>
  <c r="N312" i="5"/>
  <c r="G301" i="5"/>
  <c r="K301" i="5"/>
  <c r="O301" i="5"/>
  <c r="E302" i="5"/>
  <c r="I302" i="5"/>
  <c r="M302" i="5"/>
  <c r="Q302" i="5"/>
  <c r="F301" i="5"/>
  <c r="J301" i="5"/>
  <c r="N301" i="5"/>
  <c r="F302" i="5"/>
  <c r="J302" i="5"/>
  <c r="N302" i="5"/>
  <c r="F107" i="6"/>
  <c r="H107" i="6"/>
  <c r="J107" i="6"/>
  <c r="L107" i="6"/>
  <c r="N107" i="6"/>
  <c r="P107" i="6"/>
  <c r="R107" i="6"/>
  <c r="T107" i="6"/>
  <c r="V107" i="6"/>
  <c r="X107" i="6"/>
  <c r="Z107" i="6"/>
  <c r="AB107" i="6"/>
  <c r="AD107" i="6"/>
  <c r="F108" i="6"/>
  <c r="N108" i="6"/>
  <c r="V108" i="6"/>
  <c r="AD108" i="6"/>
  <c r="E107" i="6"/>
  <c r="G107" i="6"/>
  <c r="I107" i="6"/>
  <c r="K107" i="6"/>
  <c r="M107" i="6"/>
  <c r="O107" i="6"/>
  <c r="Q107" i="6"/>
  <c r="S107" i="6"/>
  <c r="U107" i="6"/>
  <c r="W107" i="6"/>
  <c r="Y107" i="6"/>
  <c r="AA107" i="6"/>
  <c r="AC107" i="6"/>
  <c r="E108" i="6"/>
  <c r="M108" i="6"/>
  <c r="U108" i="6"/>
  <c r="AC108" i="6"/>
  <c r="F81" i="6"/>
  <c r="H81" i="6"/>
  <c r="J81" i="6"/>
  <c r="L81" i="6"/>
  <c r="N81" i="6"/>
  <c r="P81" i="6"/>
  <c r="R81" i="6"/>
  <c r="T81" i="6"/>
  <c r="V81" i="6"/>
  <c r="X81" i="6"/>
  <c r="Z81" i="6"/>
  <c r="AB81" i="6"/>
  <c r="AD81" i="6"/>
  <c r="F82" i="6"/>
  <c r="N82" i="6"/>
  <c r="V82" i="6"/>
  <c r="AD82" i="6"/>
  <c r="E81" i="6"/>
  <c r="G81" i="6"/>
  <c r="I81" i="6"/>
  <c r="K81" i="6"/>
  <c r="M81" i="6"/>
  <c r="O81" i="6"/>
  <c r="Q81" i="6"/>
  <c r="S81" i="6"/>
  <c r="U81" i="6"/>
  <c r="W81" i="6"/>
  <c r="Y81" i="6"/>
  <c r="AA81" i="6"/>
  <c r="AC81" i="6"/>
  <c r="E82" i="6"/>
  <c r="M82" i="6"/>
  <c r="U82" i="6"/>
  <c r="AC82" i="6"/>
  <c r="L55" i="6"/>
  <c r="T55" i="6"/>
  <c r="AB55" i="6"/>
  <c r="J56" i="6"/>
  <c r="R56" i="6"/>
  <c r="Z56" i="6"/>
  <c r="G55" i="6"/>
  <c r="O55" i="6"/>
  <c r="W55" i="6"/>
  <c r="E56" i="6"/>
  <c r="M56" i="6"/>
  <c r="U56" i="6"/>
  <c r="AC56" i="6"/>
  <c r="B30" i="5"/>
  <c r="D32" i="5"/>
  <c r="B29" i="5"/>
  <c r="E31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AN113" i="6"/>
  <c r="AL113" i="6"/>
  <c r="AK113" i="6"/>
  <c r="AJ113" i="6"/>
  <c r="AI113" i="6"/>
  <c r="AH113" i="6"/>
  <c r="AG113" i="6"/>
  <c r="AF113" i="6"/>
  <c r="AE113" i="6"/>
  <c r="AN112" i="6"/>
  <c r="AL112" i="6"/>
  <c r="AK112" i="6"/>
  <c r="AJ112" i="6"/>
  <c r="AI112" i="6"/>
  <c r="AH112" i="6"/>
  <c r="AG112" i="6"/>
  <c r="AF112" i="6"/>
  <c r="AE112" i="6"/>
  <c r="AN111" i="6"/>
  <c r="AL111" i="6"/>
  <c r="AL116" i="6"/>
  <c r="AK111" i="6"/>
  <c r="AK116" i="6"/>
  <c r="AJ111" i="6"/>
  <c r="AJ116" i="6"/>
  <c r="AI111" i="6"/>
  <c r="AI116" i="6"/>
  <c r="AH111" i="6"/>
  <c r="AH116" i="6"/>
  <c r="AG111" i="6"/>
  <c r="AG116" i="6"/>
  <c r="AF111" i="6"/>
  <c r="AF116" i="6"/>
  <c r="AE111" i="6"/>
  <c r="AE116" i="6"/>
  <c r="AN110" i="6"/>
  <c r="AL110" i="6"/>
  <c r="AL115" i="6"/>
  <c r="AK110" i="6"/>
  <c r="AK115" i="6"/>
  <c r="AJ110" i="6"/>
  <c r="AJ115" i="6"/>
  <c r="AI110" i="6"/>
  <c r="AI115" i="6"/>
  <c r="AH110" i="6"/>
  <c r="AH115" i="6"/>
  <c r="AG110" i="6"/>
  <c r="AG115" i="6"/>
  <c r="AF110" i="6"/>
  <c r="AF115" i="6"/>
  <c r="AE110" i="6"/>
  <c r="AE115" i="6"/>
  <c r="AN103" i="6"/>
  <c r="AL103" i="6"/>
  <c r="AK103" i="6"/>
  <c r="AJ103" i="6"/>
  <c r="AI103" i="6"/>
  <c r="AH103" i="6"/>
  <c r="AG103" i="6"/>
  <c r="AF103" i="6"/>
  <c r="AN102" i="6"/>
  <c r="AL102" i="6"/>
  <c r="AK102" i="6"/>
  <c r="AJ102" i="6"/>
  <c r="AI102" i="6"/>
  <c r="AH102" i="6"/>
  <c r="AG102" i="6"/>
  <c r="AF102" i="6"/>
  <c r="AN101" i="6"/>
  <c r="AL101" i="6"/>
  <c r="AK101" i="6"/>
  <c r="AJ101" i="6"/>
  <c r="AI101" i="6"/>
  <c r="AH101" i="6"/>
  <c r="AG101" i="6"/>
  <c r="AF101" i="6"/>
  <c r="AN100" i="6"/>
  <c r="AL100" i="6"/>
  <c r="AK100" i="6"/>
  <c r="AJ100" i="6"/>
  <c r="AI100" i="6"/>
  <c r="AH100" i="6"/>
  <c r="AG100" i="6"/>
  <c r="AF100" i="6"/>
  <c r="AN99" i="6"/>
  <c r="AL99" i="6"/>
  <c r="AK99" i="6"/>
  <c r="AJ99" i="6"/>
  <c r="AI99" i="6"/>
  <c r="AH99" i="6"/>
  <c r="AG99" i="6"/>
  <c r="AN98" i="6"/>
  <c r="AL98" i="6"/>
  <c r="AK98" i="6"/>
  <c r="AJ98" i="6"/>
  <c r="AI98" i="6"/>
  <c r="AH98" i="6"/>
  <c r="AG98" i="6"/>
  <c r="AF98" i="6"/>
  <c r="AN97" i="6"/>
  <c r="AL97" i="6"/>
  <c r="AK97" i="6"/>
  <c r="AJ97" i="6"/>
  <c r="AI97" i="6"/>
  <c r="AH97" i="6"/>
  <c r="AG97" i="6"/>
  <c r="AF97" i="6"/>
  <c r="AN96" i="6"/>
  <c r="AL96" i="6"/>
  <c r="AK96" i="6"/>
  <c r="AJ96" i="6"/>
  <c r="AI96" i="6"/>
  <c r="AH96" i="6"/>
  <c r="AG96" i="6"/>
  <c r="AF96" i="6"/>
  <c r="AN95" i="6"/>
  <c r="AL95" i="6"/>
  <c r="AK95" i="6"/>
  <c r="AJ95" i="6"/>
  <c r="AI95" i="6"/>
  <c r="AH95" i="6"/>
  <c r="AG95" i="6"/>
  <c r="AF95" i="6"/>
  <c r="AN94" i="6"/>
  <c r="AL94" i="6"/>
  <c r="AK94" i="6"/>
  <c r="AJ94" i="6"/>
  <c r="AI94" i="6"/>
  <c r="AH94" i="6"/>
  <c r="AG94" i="6"/>
  <c r="AF94" i="6"/>
  <c r="AN93" i="6"/>
  <c r="AL93" i="6"/>
  <c r="AK93" i="6"/>
  <c r="AJ93" i="6"/>
  <c r="AI93" i="6"/>
  <c r="AH93" i="6"/>
  <c r="AG93" i="6"/>
  <c r="AF93" i="6"/>
  <c r="AN92" i="6"/>
  <c r="AL92" i="6"/>
  <c r="AK92" i="6"/>
  <c r="AJ92" i="6"/>
  <c r="AI92" i="6"/>
  <c r="AH92" i="6"/>
  <c r="AG92" i="6"/>
  <c r="AF92" i="6"/>
  <c r="AN91" i="6"/>
  <c r="AL91" i="6"/>
  <c r="AK91" i="6"/>
  <c r="AJ91" i="6"/>
  <c r="AI91" i="6"/>
  <c r="AH91" i="6"/>
  <c r="AG91" i="6"/>
  <c r="AF91" i="6"/>
  <c r="AN90" i="6"/>
  <c r="AL90" i="6"/>
  <c r="AK90" i="6"/>
  <c r="AJ90" i="6"/>
  <c r="AI90" i="6"/>
  <c r="AH90" i="6"/>
  <c r="AG90" i="6"/>
  <c r="AF90" i="6"/>
  <c r="AN89" i="6"/>
  <c r="AL89" i="6"/>
  <c r="AK89" i="6"/>
  <c r="AJ89" i="6"/>
  <c r="AI89" i="6"/>
  <c r="AH89" i="6"/>
  <c r="AG89" i="6"/>
  <c r="AF89" i="6"/>
  <c r="AN88" i="6"/>
  <c r="AL88" i="6"/>
  <c r="AK88" i="6"/>
  <c r="AK106" i="6"/>
  <c r="AJ88" i="6"/>
  <c r="AJ108" i="6"/>
  <c r="AI88" i="6"/>
  <c r="AI106" i="6"/>
  <c r="AH88" i="6"/>
  <c r="AH108" i="6"/>
  <c r="AG88" i="6"/>
  <c r="AG106" i="6"/>
  <c r="AF88" i="6"/>
  <c r="AF106" i="6"/>
  <c r="AN87" i="6"/>
  <c r="AL87" i="6"/>
  <c r="AK87" i="6"/>
  <c r="AJ87" i="6"/>
  <c r="AI87" i="6"/>
  <c r="AH87" i="6"/>
  <c r="AG87" i="6"/>
  <c r="AF87" i="6"/>
  <c r="AN86" i="6"/>
  <c r="AL86" i="6"/>
  <c r="AK86" i="6"/>
  <c r="AJ86" i="6"/>
  <c r="AI86" i="6"/>
  <c r="AH86" i="6"/>
  <c r="AG86" i="6"/>
  <c r="AF86" i="6"/>
  <c r="AN85" i="6"/>
  <c r="AL85" i="6"/>
  <c r="AK85" i="6"/>
  <c r="AJ85" i="6"/>
  <c r="AI85" i="6"/>
  <c r="AH85" i="6"/>
  <c r="AG85" i="6"/>
  <c r="AN84" i="6"/>
  <c r="AL84" i="6"/>
  <c r="AL107" i="6"/>
  <c r="AK84" i="6"/>
  <c r="AK107" i="6"/>
  <c r="AJ84" i="6"/>
  <c r="AI84" i="6"/>
  <c r="AI107" i="6"/>
  <c r="AH84" i="6"/>
  <c r="AG84" i="6"/>
  <c r="AG107" i="6"/>
  <c r="AF84" i="6"/>
  <c r="AF105" i="6"/>
  <c r="AN77" i="6"/>
  <c r="AL77" i="6"/>
  <c r="AK77" i="6"/>
  <c r="AJ77" i="6"/>
  <c r="AI77" i="6"/>
  <c r="AH77" i="6"/>
  <c r="AG77" i="6"/>
  <c r="AF77" i="6"/>
  <c r="AN76" i="6"/>
  <c r="AL76" i="6"/>
  <c r="AK76" i="6"/>
  <c r="AJ76" i="6"/>
  <c r="AI76" i="6"/>
  <c r="AH76" i="6"/>
  <c r="AG76" i="6"/>
  <c r="AF76" i="6"/>
  <c r="AN75" i="6"/>
  <c r="AL75" i="6"/>
  <c r="AK75" i="6"/>
  <c r="AJ75" i="6"/>
  <c r="AI75" i="6"/>
  <c r="AH75" i="6"/>
  <c r="AG75" i="6"/>
  <c r="AF75" i="6"/>
  <c r="AN74" i="6"/>
  <c r="AL74" i="6"/>
  <c r="AK74" i="6"/>
  <c r="AJ74" i="6"/>
  <c r="AI74" i="6"/>
  <c r="AH74" i="6"/>
  <c r="AG74" i="6"/>
  <c r="AF74" i="6"/>
  <c r="AN73" i="6"/>
  <c r="AL73" i="6"/>
  <c r="AK73" i="6"/>
  <c r="AJ73" i="6"/>
  <c r="AI73" i="6"/>
  <c r="AH73" i="6"/>
  <c r="AG73" i="6"/>
  <c r="AN72" i="6"/>
  <c r="AL72" i="6"/>
  <c r="AK72" i="6"/>
  <c r="AJ72" i="6"/>
  <c r="AI72" i="6"/>
  <c r="AH72" i="6"/>
  <c r="AG72" i="6"/>
  <c r="AF72" i="6"/>
  <c r="AN71" i="6"/>
  <c r="AL71" i="6"/>
  <c r="AK71" i="6"/>
  <c r="AJ71" i="6"/>
  <c r="AI71" i="6"/>
  <c r="AH71" i="6"/>
  <c r="AG71" i="6"/>
  <c r="AF71" i="6"/>
  <c r="AN70" i="6"/>
  <c r="AL70" i="6"/>
  <c r="AK70" i="6"/>
  <c r="AJ70" i="6"/>
  <c r="AI70" i="6"/>
  <c r="AH70" i="6"/>
  <c r="AG70" i="6"/>
  <c r="AF70" i="6"/>
  <c r="AN69" i="6"/>
  <c r="AL69" i="6"/>
  <c r="AK69" i="6"/>
  <c r="AJ69" i="6"/>
  <c r="AI69" i="6"/>
  <c r="AH69" i="6"/>
  <c r="AG69" i="6"/>
  <c r="AF69" i="6"/>
  <c r="AN68" i="6"/>
  <c r="AL68" i="6"/>
  <c r="AK68" i="6"/>
  <c r="AJ68" i="6"/>
  <c r="AI68" i="6"/>
  <c r="AH68" i="6"/>
  <c r="AG68" i="6"/>
  <c r="AF68" i="6"/>
  <c r="AN67" i="6"/>
  <c r="AL67" i="6"/>
  <c r="AK67" i="6"/>
  <c r="AJ67" i="6"/>
  <c r="AI67" i="6"/>
  <c r="AH67" i="6"/>
  <c r="AG67" i="6"/>
  <c r="AF67" i="6"/>
  <c r="AN66" i="6"/>
  <c r="AL66" i="6"/>
  <c r="AK66" i="6"/>
  <c r="AJ66" i="6"/>
  <c r="AI66" i="6"/>
  <c r="AH66" i="6"/>
  <c r="AG66" i="6"/>
  <c r="AF66" i="6"/>
  <c r="AN65" i="6"/>
  <c r="AL65" i="6"/>
  <c r="AK65" i="6"/>
  <c r="AJ65" i="6"/>
  <c r="AI65" i="6"/>
  <c r="AH65" i="6"/>
  <c r="AG65" i="6"/>
  <c r="AF65" i="6"/>
  <c r="AN64" i="6"/>
  <c r="AL64" i="6"/>
  <c r="AK64" i="6"/>
  <c r="AJ64" i="6"/>
  <c r="AI64" i="6"/>
  <c r="AH64" i="6"/>
  <c r="AG64" i="6"/>
  <c r="AF64" i="6"/>
  <c r="AN63" i="6"/>
  <c r="AL63" i="6"/>
  <c r="AK63" i="6"/>
  <c r="AJ63" i="6"/>
  <c r="AI63" i="6"/>
  <c r="AH63" i="6"/>
  <c r="AG63" i="6"/>
  <c r="AF63" i="6"/>
  <c r="AN62" i="6"/>
  <c r="AL62" i="6"/>
  <c r="AL80" i="6"/>
  <c r="AK62" i="6"/>
  <c r="AK80" i="6"/>
  <c r="AJ62" i="6"/>
  <c r="AJ82" i="6"/>
  <c r="AI62" i="6"/>
  <c r="AI80" i="6"/>
  <c r="AH62" i="6"/>
  <c r="AH80" i="6"/>
  <c r="AG62" i="6"/>
  <c r="AG80" i="6"/>
  <c r="AF62" i="6"/>
  <c r="AF80" i="6"/>
  <c r="AN61" i="6"/>
  <c r="AL61" i="6"/>
  <c r="AK61" i="6"/>
  <c r="AJ61" i="6"/>
  <c r="AI61" i="6"/>
  <c r="AH61" i="6"/>
  <c r="AG61" i="6"/>
  <c r="AF61" i="6"/>
  <c r="AN60" i="6"/>
  <c r="AL60" i="6"/>
  <c r="AK60" i="6"/>
  <c r="AJ60" i="6"/>
  <c r="AI60" i="6"/>
  <c r="AH60" i="6"/>
  <c r="AG60" i="6"/>
  <c r="AF60" i="6"/>
  <c r="AN59" i="6"/>
  <c r="AL59" i="6"/>
  <c r="AK59" i="6"/>
  <c r="AJ59" i="6"/>
  <c r="AI59" i="6"/>
  <c r="AH59" i="6"/>
  <c r="AG59" i="6"/>
  <c r="AN58" i="6"/>
  <c r="AL58" i="6"/>
  <c r="AL81" i="6"/>
  <c r="AK58" i="6"/>
  <c r="AK81" i="6"/>
  <c r="AJ58" i="6"/>
  <c r="AI58" i="6"/>
  <c r="AI81" i="6"/>
  <c r="AH58" i="6"/>
  <c r="AG58" i="6"/>
  <c r="AG81" i="6"/>
  <c r="AF58" i="6"/>
  <c r="AF79" i="6"/>
  <c r="AN51" i="6"/>
  <c r="AL51" i="6"/>
  <c r="AK51" i="6"/>
  <c r="AJ51" i="6"/>
  <c r="AI51" i="6"/>
  <c r="AH51" i="6"/>
  <c r="AG51" i="6"/>
  <c r="AF51" i="6"/>
  <c r="AN50" i="6"/>
  <c r="AL50" i="6"/>
  <c r="AK50" i="6"/>
  <c r="AJ50" i="6"/>
  <c r="AI50" i="6"/>
  <c r="AH50" i="6"/>
  <c r="AG50" i="6"/>
  <c r="AF50" i="6"/>
  <c r="AN49" i="6"/>
  <c r="AL49" i="6"/>
  <c r="AK49" i="6"/>
  <c r="AJ49" i="6"/>
  <c r="AI49" i="6"/>
  <c r="AH49" i="6"/>
  <c r="AG49" i="6"/>
  <c r="AF49" i="6"/>
  <c r="AN48" i="6"/>
  <c r="AL48" i="6"/>
  <c r="AK48" i="6"/>
  <c r="AJ48" i="6"/>
  <c r="AI48" i="6"/>
  <c r="AH48" i="6"/>
  <c r="AG48" i="6"/>
  <c r="AF48" i="6"/>
  <c r="AN47" i="6"/>
  <c r="AL47" i="6"/>
  <c r="AK47" i="6"/>
  <c r="AJ47" i="6"/>
  <c r="AI47" i="6"/>
  <c r="AH47" i="6"/>
  <c r="AG47" i="6"/>
  <c r="AN46" i="6"/>
  <c r="AL46" i="6"/>
  <c r="AK46" i="6"/>
  <c r="AJ46" i="6"/>
  <c r="AI46" i="6"/>
  <c r="AH46" i="6"/>
  <c r="AG46" i="6"/>
  <c r="AF46" i="6"/>
  <c r="AN45" i="6"/>
  <c r="AL45" i="6"/>
  <c r="AK45" i="6"/>
  <c r="AJ45" i="6"/>
  <c r="AI45" i="6"/>
  <c r="AH45" i="6"/>
  <c r="AG45" i="6"/>
  <c r="AF45" i="6"/>
  <c r="AN44" i="6"/>
  <c r="AL44" i="6"/>
  <c r="AK44" i="6"/>
  <c r="AJ44" i="6"/>
  <c r="AI44" i="6"/>
  <c r="AH44" i="6"/>
  <c r="AG44" i="6"/>
  <c r="AF44" i="6"/>
  <c r="AN43" i="6"/>
  <c r="AL43" i="6"/>
  <c r="AK43" i="6"/>
  <c r="AJ43" i="6"/>
  <c r="AI43" i="6"/>
  <c r="AH43" i="6"/>
  <c r="AG43" i="6"/>
  <c r="AF43" i="6"/>
  <c r="AN42" i="6"/>
  <c r="AL42" i="6"/>
  <c r="AK42" i="6"/>
  <c r="AJ42" i="6"/>
  <c r="AI42" i="6"/>
  <c r="AH42" i="6"/>
  <c r="AG42" i="6"/>
  <c r="AF42" i="6"/>
  <c r="AN41" i="6"/>
  <c r="AL41" i="6"/>
  <c r="AK41" i="6"/>
  <c r="AJ41" i="6"/>
  <c r="AI41" i="6"/>
  <c r="AH41" i="6"/>
  <c r="AG41" i="6"/>
  <c r="AF41" i="6"/>
  <c r="AN40" i="6"/>
  <c r="AL40" i="6"/>
  <c r="AK40" i="6"/>
  <c r="AJ40" i="6"/>
  <c r="AI40" i="6"/>
  <c r="AH40" i="6"/>
  <c r="AG40" i="6"/>
  <c r="AF40" i="6"/>
  <c r="AN39" i="6"/>
  <c r="AL39" i="6"/>
  <c r="AK39" i="6"/>
  <c r="AJ39" i="6"/>
  <c r="AI39" i="6"/>
  <c r="AH39" i="6"/>
  <c r="AG39" i="6"/>
  <c r="AF39" i="6"/>
  <c r="AN38" i="6"/>
  <c r="AL38" i="6"/>
  <c r="AK38" i="6"/>
  <c r="AJ38" i="6"/>
  <c r="AI38" i="6"/>
  <c r="AH38" i="6"/>
  <c r="AG38" i="6"/>
  <c r="AF38" i="6"/>
  <c r="AN37" i="6"/>
  <c r="AL37" i="6"/>
  <c r="AK37" i="6"/>
  <c r="AJ37" i="6"/>
  <c r="AI37" i="6"/>
  <c r="AH37" i="6"/>
  <c r="AG37" i="6"/>
  <c r="AF37" i="6"/>
  <c r="AN36" i="6"/>
  <c r="AL36" i="6"/>
  <c r="AK36" i="6"/>
  <c r="AJ36" i="6"/>
  <c r="AI36" i="6"/>
  <c r="AH36" i="6"/>
  <c r="AG36" i="6"/>
  <c r="AG54" i="6"/>
  <c r="AF36" i="6"/>
  <c r="AN35" i="6"/>
  <c r="AL35" i="6"/>
  <c r="AK35" i="6"/>
  <c r="AJ35" i="6"/>
  <c r="AI35" i="6"/>
  <c r="AH35" i="6"/>
  <c r="AG35" i="6"/>
  <c r="AF35" i="6"/>
  <c r="AN34" i="6"/>
  <c r="AL34" i="6"/>
  <c r="AK34" i="6"/>
  <c r="AJ34" i="6"/>
  <c r="AI34" i="6"/>
  <c r="AH34" i="6"/>
  <c r="AG34" i="6"/>
  <c r="AF34" i="6"/>
  <c r="AN33" i="6"/>
  <c r="AL33" i="6"/>
  <c r="AK33" i="6"/>
  <c r="AJ33" i="6"/>
  <c r="AI33" i="6"/>
  <c r="AH33" i="6"/>
  <c r="AG33" i="6"/>
  <c r="AN32" i="6"/>
  <c r="AL32" i="6"/>
  <c r="AK32" i="6"/>
  <c r="AJ32" i="6"/>
  <c r="AI32" i="6"/>
  <c r="AH32" i="6"/>
  <c r="AH53" i="6"/>
  <c r="AG32" i="6"/>
  <c r="AF32" i="6"/>
  <c r="AF6" i="6"/>
  <c r="AG6" i="6"/>
  <c r="AG7" i="6"/>
  <c r="AF8" i="6"/>
  <c r="AG8" i="6"/>
  <c r="AF9" i="6"/>
  <c r="AG9" i="6"/>
  <c r="AF10" i="6"/>
  <c r="AG10" i="6"/>
  <c r="AF11" i="6"/>
  <c r="AG11" i="6"/>
  <c r="AF12" i="6"/>
  <c r="AG12" i="6"/>
  <c r="AF13" i="6"/>
  <c r="AG13" i="6"/>
  <c r="AF14" i="6"/>
  <c r="AG14" i="6"/>
  <c r="AF15" i="6"/>
  <c r="AG15" i="6"/>
  <c r="AF16" i="6"/>
  <c r="AG16" i="6"/>
  <c r="AF17" i="6"/>
  <c r="AG17" i="6"/>
  <c r="AF18" i="6"/>
  <c r="AG18" i="6"/>
  <c r="AF19" i="6"/>
  <c r="AG19" i="6"/>
  <c r="AF20" i="6"/>
  <c r="AG20" i="6"/>
  <c r="AG21" i="6"/>
  <c r="AF22" i="6"/>
  <c r="AG22" i="6"/>
  <c r="AF23" i="6"/>
  <c r="AG23" i="6"/>
  <c r="AF24" i="6"/>
  <c r="AG24" i="6"/>
  <c r="AF25" i="6"/>
  <c r="AG25" i="6"/>
  <c r="F32" i="5"/>
  <c r="H32" i="5"/>
  <c r="J32" i="5"/>
  <c r="L32" i="5"/>
  <c r="N32" i="5"/>
  <c r="P32" i="5"/>
  <c r="E32" i="5"/>
  <c r="G32" i="5"/>
  <c r="I32" i="5"/>
  <c r="K32" i="5"/>
  <c r="M32" i="5"/>
  <c r="O32" i="5"/>
  <c r="Q32" i="5"/>
  <c r="G31" i="5"/>
  <c r="K31" i="5"/>
  <c r="O31" i="5"/>
  <c r="F31" i="5"/>
  <c r="J31" i="5"/>
  <c r="N31" i="5"/>
  <c r="AF31" i="1"/>
  <c r="F9" i="7"/>
  <c r="F34" i="7"/>
  <c r="G9" i="7"/>
  <c r="G34" i="7"/>
  <c r="H9" i="7"/>
  <c r="H34" i="7"/>
  <c r="I34" i="7"/>
  <c r="DB261" i="7"/>
  <c r="DB18" i="7"/>
  <c r="Q31" i="1"/>
  <c r="R31" i="1"/>
  <c r="S31" i="1"/>
  <c r="T31" i="1"/>
  <c r="AE161" i="6"/>
  <c r="AF161" i="6"/>
  <c r="AG161" i="6"/>
  <c r="AH161" i="6"/>
  <c r="AI161" i="6"/>
  <c r="AJ161" i="6"/>
  <c r="AK161" i="6"/>
  <c r="AL161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55" i="6"/>
  <c r="P31" i="1"/>
  <c r="AE155" i="6"/>
  <c r="AL155" i="6"/>
  <c r="AL184" i="6"/>
  <c r="AL156" i="6"/>
  <c r="AL157" i="6"/>
  <c r="AL163" i="6"/>
  <c r="AL164" i="6"/>
  <c r="AL165" i="6"/>
  <c r="AL166" i="6"/>
  <c r="AL169" i="6"/>
  <c r="AL170" i="6"/>
  <c r="AL171" i="6"/>
  <c r="AL175" i="6"/>
  <c r="AL179" i="6"/>
  <c r="AL180" i="6"/>
  <c r="AL181" i="6"/>
  <c r="B184" i="6"/>
  <c r="AE186" i="6"/>
  <c r="AK155" i="6"/>
  <c r="AK156" i="6"/>
  <c r="AK157" i="6"/>
  <c r="AK163" i="6"/>
  <c r="AK164" i="6"/>
  <c r="AK165" i="6"/>
  <c r="AK166" i="6"/>
  <c r="AK169" i="6"/>
  <c r="AK170" i="6"/>
  <c r="AK171" i="6"/>
  <c r="AK175" i="6"/>
  <c r="AK179" i="6"/>
  <c r="AK180" i="6"/>
  <c r="AK181" i="6"/>
  <c r="AJ155" i="6"/>
  <c r="AJ184" i="6"/>
  <c r="AJ156" i="6"/>
  <c r="AJ157" i="6"/>
  <c r="AJ163" i="6"/>
  <c r="AJ164" i="6"/>
  <c r="AJ165" i="6"/>
  <c r="AJ166" i="6"/>
  <c r="AJ169" i="6"/>
  <c r="AJ170" i="6"/>
  <c r="AJ171" i="6"/>
  <c r="AJ175" i="6"/>
  <c r="AJ179" i="6"/>
  <c r="AJ180" i="6"/>
  <c r="AJ181" i="6"/>
  <c r="AI155" i="6"/>
  <c r="AI156" i="6"/>
  <c r="AI157" i="6"/>
  <c r="AI163" i="6"/>
  <c r="AI164" i="6"/>
  <c r="AI165" i="6"/>
  <c r="AI166" i="6"/>
  <c r="AI169" i="6"/>
  <c r="AI170" i="6"/>
  <c r="AI171" i="6"/>
  <c r="AI175" i="6"/>
  <c r="AI179" i="6"/>
  <c r="AI180" i="6"/>
  <c r="AI181" i="6"/>
  <c r="AH155" i="6"/>
  <c r="AH156" i="6"/>
  <c r="AH157" i="6"/>
  <c r="AH163" i="6"/>
  <c r="AH164" i="6"/>
  <c r="AH165" i="6"/>
  <c r="AH166" i="6"/>
  <c r="AH169" i="6"/>
  <c r="AH170" i="6"/>
  <c r="AH171" i="6"/>
  <c r="AH175" i="6"/>
  <c r="AH179" i="6"/>
  <c r="AH180" i="6"/>
  <c r="AH181" i="6"/>
  <c r="AG155" i="6"/>
  <c r="AG156" i="6"/>
  <c r="AG157" i="6"/>
  <c r="AG163" i="6"/>
  <c r="AG164" i="6"/>
  <c r="AG165" i="6"/>
  <c r="AG166" i="6"/>
  <c r="AG169" i="6"/>
  <c r="AG170" i="6"/>
  <c r="AG171" i="6"/>
  <c r="AG175" i="6"/>
  <c r="AG179" i="6"/>
  <c r="AG180" i="6"/>
  <c r="AG181" i="6"/>
  <c r="AF155" i="6"/>
  <c r="AF184" i="6"/>
  <c r="AF156" i="6"/>
  <c r="AF157" i="6"/>
  <c r="AF163" i="6"/>
  <c r="AF164" i="6"/>
  <c r="AF165" i="6"/>
  <c r="AF166" i="6"/>
  <c r="AF169" i="6"/>
  <c r="AF170" i="6"/>
  <c r="AF171" i="6"/>
  <c r="AF175" i="6"/>
  <c r="AF179" i="6"/>
  <c r="AF180" i="6"/>
  <c r="AF181" i="6"/>
  <c r="AE156" i="6"/>
  <c r="AE157" i="6"/>
  <c r="AE163" i="6"/>
  <c r="AE164" i="6"/>
  <c r="AE165" i="6"/>
  <c r="AE166" i="6"/>
  <c r="AE169" i="6"/>
  <c r="AE170" i="6"/>
  <c r="AE171" i="6"/>
  <c r="AE175" i="6"/>
  <c r="AE179" i="6"/>
  <c r="AE180" i="6"/>
  <c r="AE181" i="6"/>
  <c r="I186" i="6"/>
  <c r="AL158" i="6"/>
  <c r="AL183" i="6"/>
  <c r="AL159" i="6"/>
  <c r="AL160" i="6"/>
  <c r="AL167" i="6"/>
  <c r="AL168" i="6"/>
  <c r="AL172" i="6"/>
  <c r="AL173" i="6"/>
  <c r="AL174" i="6"/>
  <c r="AL176" i="6"/>
  <c r="AL177" i="6"/>
  <c r="AL178" i="6"/>
  <c r="B183" i="6"/>
  <c r="Y185" i="6"/>
  <c r="AK158" i="6"/>
  <c r="AK159" i="6"/>
  <c r="AK160" i="6"/>
  <c r="AK167" i="6"/>
  <c r="AK168" i="6"/>
  <c r="AK172" i="6"/>
  <c r="AK173" i="6"/>
  <c r="AK174" i="6"/>
  <c r="AK176" i="6"/>
  <c r="AK177" i="6"/>
  <c r="AK178" i="6"/>
  <c r="AJ158" i="6"/>
  <c r="AJ183" i="6"/>
  <c r="AJ159" i="6"/>
  <c r="AJ160" i="6"/>
  <c r="AJ167" i="6"/>
  <c r="AJ168" i="6"/>
  <c r="AJ172" i="6"/>
  <c r="AJ173" i="6"/>
  <c r="AJ174" i="6"/>
  <c r="AJ176" i="6"/>
  <c r="AJ177" i="6"/>
  <c r="AJ178" i="6"/>
  <c r="AI158" i="6"/>
  <c r="AI159" i="6"/>
  <c r="AI160" i="6"/>
  <c r="AI167" i="6"/>
  <c r="AI168" i="6"/>
  <c r="AI172" i="6"/>
  <c r="AI173" i="6"/>
  <c r="AI174" i="6"/>
  <c r="AI176" i="6"/>
  <c r="AI177" i="6"/>
  <c r="AI178" i="6"/>
  <c r="AH158" i="6"/>
  <c r="AH159" i="6"/>
  <c r="AH160" i="6"/>
  <c r="AH167" i="6"/>
  <c r="AH168" i="6"/>
  <c r="AH172" i="6"/>
  <c r="AH173" i="6"/>
  <c r="AH174" i="6"/>
  <c r="AH176" i="6"/>
  <c r="AH177" i="6"/>
  <c r="AH178" i="6"/>
  <c r="AG158" i="6"/>
  <c r="AG159" i="6"/>
  <c r="AG160" i="6"/>
  <c r="AG167" i="6"/>
  <c r="AG168" i="6"/>
  <c r="AG172" i="6"/>
  <c r="AG173" i="6"/>
  <c r="AG174" i="6"/>
  <c r="AG176" i="6"/>
  <c r="AG177" i="6"/>
  <c r="AG178" i="6"/>
  <c r="AF158" i="6"/>
  <c r="AF185" i="6"/>
  <c r="AF159" i="6"/>
  <c r="AF160" i="6"/>
  <c r="AF167" i="6"/>
  <c r="AF168" i="6"/>
  <c r="AF172" i="6"/>
  <c r="AF173" i="6"/>
  <c r="AF174" i="6"/>
  <c r="AF176" i="6"/>
  <c r="AF177" i="6"/>
  <c r="AF178" i="6"/>
  <c r="AE158" i="6"/>
  <c r="AE183" i="6"/>
  <c r="AE159" i="6"/>
  <c r="AE160" i="6"/>
  <c r="AE167" i="6"/>
  <c r="AE168" i="6"/>
  <c r="AE172" i="6"/>
  <c r="AE173" i="6"/>
  <c r="AE174" i="6"/>
  <c r="AE176" i="6"/>
  <c r="AE177" i="6"/>
  <c r="AE178" i="6"/>
  <c r="AK184" i="6"/>
  <c r="AG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AH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L6" i="6"/>
  <c r="AL7" i="6"/>
  <c r="AL8" i="6"/>
  <c r="AL12" i="6"/>
  <c r="AL13" i="6"/>
  <c r="AL14" i="6"/>
  <c r="AL15" i="6"/>
  <c r="AL16" i="6"/>
  <c r="AL17" i="6"/>
  <c r="AL20" i="6"/>
  <c r="AL21" i="6"/>
  <c r="AL22" i="6"/>
  <c r="AK6" i="6"/>
  <c r="AK7" i="6"/>
  <c r="AK8" i="6"/>
  <c r="AK12" i="6"/>
  <c r="AK13" i="6"/>
  <c r="AK14" i="6"/>
  <c r="AK15" i="6"/>
  <c r="AK16" i="6"/>
  <c r="AK17" i="6"/>
  <c r="AK20" i="6"/>
  <c r="AK21" i="6"/>
  <c r="AK22" i="6"/>
  <c r="AJ6" i="6"/>
  <c r="AJ7" i="6"/>
  <c r="AJ8" i="6"/>
  <c r="AJ12" i="6"/>
  <c r="AJ13" i="6"/>
  <c r="AJ14" i="6"/>
  <c r="AJ15" i="6"/>
  <c r="AJ16" i="6"/>
  <c r="AJ17" i="6"/>
  <c r="AJ20" i="6"/>
  <c r="AJ21" i="6"/>
  <c r="AJ22" i="6"/>
  <c r="AI6" i="6"/>
  <c r="AI7" i="6"/>
  <c r="AI8" i="6"/>
  <c r="AI12" i="6"/>
  <c r="AI13" i="6"/>
  <c r="AI14" i="6"/>
  <c r="AI15" i="6"/>
  <c r="AI16" i="6"/>
  <c r="AI17" i="6"/>
  <c r="AI20" i="6"/>
  <c r="AI21" i="6"/>
  <c r="AI22" i="6"/>
  <c r="AH6" i="6"/>
  <c r="AH7" i="6"/>
  <c r="AH8" i="6"/>
  <c r="AH12" i="6"/>
  <c r="AH13" i="6"/>
  <c r="AH14" i="6"/>
  <c r="AH15" i="6"/>
  <c r="AH16" i="6"/>
  <c r="AH17" i="6"/>
  <c r="AH20" i="6"/>
  <c r="AH21" i="6"/>
  <c r="AH22" i="6"/>
  <c r="AL9" i="6"/>
  <c r="AL10" i="6"/>
  <c r="AL11" i="6"/>
  <c r="AL18" i="6"/>
  <c r="AL19" i="6"/>
  <c r="AL23" i="6"/>
  <c r="AL24" i="6"/>
  <c r="AL25" i="6"/>
  <c r="AK9" i="6"/>
  <c r="AK10" i="6"/>
  <c r="AK11" i="6"/>
  <c r="AK18" i="6"/>
  <c r="AK19" i="6"/>
  <c r="AK23" i="6"/>
  <c r="AK24" i="6"/>
  <c r="AK25" i="6"/>
  <c r="AJ9" i="6"/>
  <c r="AJ10" i="6"/>
  <c r="AJ11" i="6"/>
  <c r="AJ18" i="6"/>
  <c r="AJ19" i="6"/>
  <c r="AJ23" i="6"/>
  <c r="AJ24" i="6"/>
  <c r="AJ25" i="6"/>
  <c r="AI9" i="6"/>
  <c r="AI10" i="6"/>
  <c r="AI11" i="6"/>
  <c r="AI18" i="6"/>
  <c r="AI19" i="6"/>
  <c r="AI23" i="6"/>
  <c r="AI24" i="6"/>
  <c r="AI25" i="6"/>
  <c r="AH9" i="6"/>
  <c r="AH10" i="6"/>
  <c r="AH11" i="6"/>
  <c r="AH18" i="6"/>
  <c r="AH19" i="6"/>
  <c r="AH23" i="6"/>
  <c r="AH24" i="6"/>
  <c r="AH25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L31" i="1"/>
  <c r="F1" i="1"/>
  <c r="G30" i="6"/>
  <c r="F29" i="6"/>
  <c r="M31" i="1"/>
  <c r="N31" i="1"/>
  <c r="O31" i="1"/>
  <c r="C40" i="3"/>
  <c r="C39" i="3"/>
  <c r="B32" i="1"/>
  <c r="B31" i="1"/>
  <c r="I185" i="6"/>
  <c r="Q185" i="6"/>
  <c r="S186" i="6"/>
  <c r="W186" i="6"/>
  <c r="Y186" i="6"/>
  <c r="AL185" i="6"/>
  <c r="AC186" i="6"/>
  <c r="AG186" i="6"/>
  <c r="G185" i="6"/>
  <c r="K185" i="6"/>
  <c r="O185" i="6"/>
  <c r="S185" i="6"/>
  <c r="W185" i="6"/>
  <c r="AA185" i="6"/>
  <c r="F185" i="6"/>
  <c r="H185" i="6"/>
  <c r="J185" i="6"/>
  <c r="L185" i="6"/>
  <c r="N185" i="6"/>
  <c r="P185" i="6"/>
  <c r="R185" i="6"/>
  <c r="T185" i="6"/>
  <c r="V185" i="6"/>
  <c r="X185" i="6"/>
  <c r="Z185" i="6"/>
  <c r="AB185" i="6"/>
  <c r="F186" i="6"/>
  <c r="H186" i="6"/>
  <c r="J186" i="6"/>
  <c r="L186" i="6"/>
  <c r="N186" i="6"/>
  <c r="P186" i="6"/>
  <c r="R186" i="6"/>
  <c r="T186" i="6"/>
  <c r="V186" i="6"/>
  <c r="X186" i="6"/>
  <c r="Z186" i="6"/>
  <c r="AB186" i="6"/>
  <c r="AF186" i="6"/>
  <c r="AH185" i="6"/>
  <c r="AJ185" i="6"/>
  <c r="AJ186" i="6"/>
  <c r="AH56" i="6"/>
  <c r="AL53" i="6"/>
  <c r="AK56" i="6"/>
  <c r="G321" i="5"/>
  <c r="K321" i="5"/>
  <c r="O321" i="5"/>
  <c r="F321" i="5"/>
  <c r="J321" i="5"/>
  <c r="N321" i="5"/>
  <c r="AF81" i="6"/>
  <c r="AJ80" i="6"/>
  <c r="AK82" i="6"/>
  <c r="AF107" i="6"/>
  <c r="AJ106" i="6"/>
  <c r="AK108" i="6"/>
  <c r="AG183" i="6"/>
  <c r="AG185" i="6"/>
  <c r="H82" i="6"/>
  <c r="L82" i="6"/>
  <c r="P82" i="6"/>
  <c r="T82" i="6"/>
  <c r="X82" i="6"/>
  <c r="AB82" i="6"/>
  <c r="G82" i="6"/>
  <c r="K82" i="6"/>
  <c r="O82" i="6"/>
  <c r="S82" i="6"/>
  <c r="W82" i="6"/>
  <c r="AA82" i="6"/>
  <c r="AI82" i="6"/>
  <c r="AL82" i="6"/>
  <c r="AG82" i="6"/>
  <c r="H108" i="6"/>
  <c r="L108" i="6"/>
  <c r="P108" i="6"/>
  <c r="T108" i="6"/>
  <c r="X108" i="6"/>
  <c r="AB108" i="6"/>
  <c r="G108" i="6"/>
  <c r="K108" i="6"/>
  <c r="O108" i="6"/>
  <c r="S108" i="6"/>
  <c r="W108" i="6"/>
  <c r="AA108" i="6"/>
  <c r="AI108" i="6"/>
  <c r="AL108" i="6"/>
  <c r="AG108" i="6"/>
  <c r="G118" i="6"/>
  <c r="I118" i="6"/>
  <c r="K118" i="6"/>
  <c r="M118" i="6"/>
  <c r="O118" i="6"/>
  <c r="Q118" i="6"/>
  <c r="S118" i="6"/>
  <c r="U118" i="6"/>
  <c r="W118" i="6"/>
  <c r="Y118" i="6"/>
  <c r="AA118" i="6"/>
  <c r="AC118" i="6"/>
  <c r="AE118" i="6"/>
  <c r="AG118" i="6"/>
  <c r="AI118" i="6"/>
  <c r="AK118" i="6"/>
  <c r="AK128" i="6"/>
  <c r="AI128" i="6"/>
  <c r="AG128" i="6"/>
  <c r="AE128" i="6"/>
  <c r="AC128" i="6"/>
  <c r="AA128" i="6"/>
  <c r="Y128" i="6"/>
  <c r="W128" i="6"/>
  <c r="U128" i="6"/>
  <c r="S128" i="6"/>
  <c r="Q128" i="6"/>
  <c r="O128" i="6"/>
  <c r="M128" i="6"/>
  <c r="K128" i="6"/>
  <c r="I128" i="6"/>
  <c r="G128" i="6"/>
  <c r="E128" i="6"/>
  <c r="AL128" i="6"/>
  <c r="AJ128" i="6"/>
  <c r="AC138" i="6"/>
  <c r="AA138" i="6"/>
  <c r="Y138" i="6"/>
  <c r="W138" i="6"/>
  <c r="U138" i="6"/>
  <c r="S138" i="6"/>
  <c r="Q138" i="6"/>
  <c r="O138" i="6"/>
  <c r="M138" i="6"/>
  <c r="K138" i="6"/>
  <c r="I138" i="6"/>
  <c r="G138" i="6"/>
  <c r="E138" i="6"/>
  <c r="AD138" i="6"/>
  <c r="AB138" i="6"/>
  <c r="Z138" i="6"/>
  <c r="X138" i="6"/>
  <c r="V138" i="6"/>
  <c r="T138" i="6"/>
  <c r="R138" i="6"/>
  <c r="P138" i="6"/>
  <c r="N138" i="6"/>
  <c r="L138" i="6"/>
  <c r="J138" i="6"/>
  <c r="H138" i="6"/>
  <c r="F138" i="6"/>
  <c r="AC148" i="6"/>
  <c r="AA148" i="6"/>
  <c r="Y148" i="6"/>
  <c r="W148" i="6"/>
  <c r="U148" i="6"/>
  <c r="S148" i="6"/>
  <c r="Q148" i="6"/>
  <c r="O148" i="6"/>
  <c r="M148" i="6"/>
  <c r="K148" i="6"/>
  <c r="I148" i="6"/>
  <c r="G148" i="6"/>
  <c r="E148" i="6"/>
  <c r="AD148" i="6"/>
  <c r="AB148" i="6"/>
  <c r="Z148" i="6"/>
  <c r="X148" i="6"/>
  <c r="V148" i="6"/>
  <c r="T148" i="6"/>
  <c r="R148" i="6"/>
  <c r="P148" i="6"/>
  <c r="N148" i="6"/>
  <c r="L148" i="6"/>
  <c r="J148" i="6"/>
  <c r="H148" i="6"/>
  <c r="F148" i="6"/>
  <c r="AK126" i="6"/>
  <c r="AI126" i="6"/>
  <c r="AG126" i="6"/>
  <c r="AE126" i="6"/>
  <c r="AK125" i="6"/>
  <c r="AI125" i="6"/>
  <c r="AG125" i="6"/>
  <c r="AE125" i="6"/>
  <c r="AL118" i="6"/>
  <c r="AH118" i="6"/>
  <c r="AD118" i="6"/>
  <c r="Z118" i="6"/>
  <c r="V118" i="6"/>
  <c r="R118" i="6"/>
  <c r="N118" i="6"/>
  <c r="J118" i="6"/>
  <c r="F118" i="6"/>
  <c r="F128" i="6"/>
  <c r="J128" i="6"/>
  <c r="N128" i="6"/>
  <c r="R128" i="6"/>
  <c r="V128" i="6"/>
  <c r="Z128" i="6"/>
  <c r="AD128" i="6"/>
  <c r="AH128" i="6"/>
  <c r="AI183" i="6"/>
  <c r="AI185" i="6"/>
  <c r="AK183" i="6"/>
  <c r="AK185" i="6"/>
  <c r="AH184" i="6"/>
  <c r="AH186" i="6"/>
  <c r="AH81" i="6"/>
  <c r="AH79" i="6"/>
  <c r="AJ79" i="6"/>
  <c r="AJ81" i="6"/>
  <c r="AH107" i="6"/>
  <c r="AH105" i="6"/>
  <c r="AJ105" i="6"/>
  <c r="AJ107" i="6"/>
  <c r="F55" i="6"/>
  <c r="J55" i="6"/>
  <c r="N55" i="6"/>
  <c r="R55" i="6"/>
  <c r="V55" i="6"/>
  <c r="Z55" i="6"/>
  <c r="AD55" i="6"/>
  <c r="E55" i="6"/>
  <c r="I55" i="6"/>
  <c r="M55" i="6"/>
  <c r="Q55" i="6"/>
  <c r="U55" i="6"/>
  <c r="Y55" i="6"/>
  <c r="AC55" i="6"/>
  <c r="AJ55" i="6"/>
  <c r="AK55" i="6"/>
  <c r="H56" i="6"/>
  <c r="L56" i="6"/>
  <c r="P56" i="6"/>
  <c r="T56" i="6"/>
  <c r="X56" i="6"/>
  <c r="AB56" i="6"/>
  <c r="G56" i="6"/>
  <c r="K56" i="6"/>
  <c r="O56" i="6"/>
  <c r="S56" i="6"/>
  <c r="W56" i="6"/>
  <c r="AA56" i="6"/>
  <c r="AI56" i="6"/>
  <c r="AL56" i="6"/>
  <c r="AG56" i="6"/>
  <c r="AL105" i="6"/>
  <c r="AL79" i="6"/>
  <c r="AH82" i="6"/>
  <c r="AG55" i="6"/>
  <c r="AF55" i="6"/>
  <c r="AE185" i="6"/>
  <c r="AE184" i="6"/>
  <c r="AI184" i="6"/>
  <c r="Y56" i="6"/>
  <c r="Q56" i="6"/>
  <c r="I56" i="6"/>
  <c r="AA55" i="6"/>
  <c r="S55" i="6"/>
  <c r="K55" i="6"/>
  <c r="AD56" i="6"/>
  <c r="V56" i="6"/>
  <c r="N56" i="6"/>
  <c r="F56" i="6"/>
  <c r="X55" i="6"/>
  <c r="P55" i="6"/>
  <c r="H55" i="6"/>
  <c r="Y82" i="6"/>
  <c r="Q82" i="6"/>
  <c r="I82" i="6"/>
  <c r="Z82" i="6"/>
  <c r="R82" i="6"/>
  <c r="J82" i="6"/>
  <c r="Y108" i="6"/>
  <c r="Q108" i="6"/>
  <c r="I108" i="6"/>
  <c r="Z108" i="6"/>
  <c r="R108" i="6"/>
  <c r="J108" i="6"/>
  <c r="AK127" i="6"/>
  <c r="E118" i="6"/>
  <c r="AJ118" i="6"/>
  <c r="AF118" i="6"/>
  <c r="AB118" i="6"/>
  <c r="X118" i="6"/>
  <c r="T118" i="6"/>
  <c r="P118" i="6"/>
  <c r="L118" i="6"/>
  <c r="H118" i="6"/>
  <c r="H128" i="6"/>
  <c r="L128" i="6"/>
  <c r="P128" i="6"/>
  <c r="T128" i="6"/>
  <c r="X128" i="6"/>
  <c r="AB128" i="6"/>
  <c r="AF128" i="6"/>
  <c r="AF138" i="6"/>
  <c r="AH138" i="6"/>
  <c r="AJ138" i="6"/>
  <c r="AL138" i="6"/>
  <c r="AF148" i="6"/>
  <c r="AH148" i="6"/>
  <c r="AJ148" i="6"/>
  <c r="AL148" i="6"/>
  <c r="E117" i="6"/>
  <c r="AL117" i="6"/>
  <c r="AJ117" i="6"/>
  <c r="AH117" i="6"/>
  <c r="AF117" i="6"/>
  <c r="AD117" i="6"/>
  <c r="AB117" i="6"/>
  <c r="Z117" i="6"/>
  <c r="X117" i="6"/>
  <c r="V117" i="6"/>
  <c r="T117" i="6"/>
  <c r="R117" i="6"/>
  <c r="P117" i="6"/>
  <c r="N117" i="6"/>
  <c r="L117" i="6"/>
  <c r="J117" i="6"/>
  <c r="H117" i="6"/>
  <c r="E127" i="6"/>
  <c r="G127" i="6"/>
  <c r="I127" i="6"/>
  <c r="K127" i="6"/>
  <c r="M127" i="6"/>
  <c r="O127" i="6"/>
  <c r="Q127" i="6"/>
  <c r="S127" i="6"/>
  <c r="U127" i="6"/>
  <c r="W127" i="6"/>
  <c r="Y127" i="6"/>
  <c r="AA127" i="6"/>
  <c r="AC127" i="6"/>
  <c r="AE127" i="6"/>
  <c r="AG127" i="6"/>
  <c r="AI127" i="6"/>
  <c r="E137" i="6"/>
  <c r="G137" i="6"/>
  <c r="I137" i="6"/>
  <c r="K137" i="6"/>
  <c r="M137" i="6"/>
  <c r="O137" i="6"/>
  <c r="Q137" i="6"/>
  <c r="S137" i="6"/>
  <c r="U137" i="6"/>
  <c r="W137" i="6"/>
  <c r="Y137" i="6"/>
  <c r="AA137" i="6"/>
  <c r="E147" i="6"/>
  <c r="G147" i="6"/>
  <c r="I147" i="6"/>
  <c r="K147" i="6"/>
  <c r="M147" i="6"/>
  <c r="O147" i="6"/>
  <c r="Q147" i="6"/>
  <c r="S147" i="6"/>
  <c r="U147" i="6"/>
  <c r="W147" i="6"/>
  <c r="Y147" i="6"/>
  <c r="AA147" i="6"/>
  <c r="CK67" i="10"/>
  <c r="CK9" i="10"/>
  <c r="CJ36" i="10"/>
  <c r="CJ7" i="10"/>
  <c r="BX68" i="7"/>
  <c r="BV68" i="7"/>
  <c r="BT68" i="7"/>
  <c r="BR68" i="7"/>
  <c r="BP68" i="7"/>
  <c r="BN68" i="7"/>
  <c r="BL68" i="7"/>
  <c r="BJ68" i="7"/>
  <c r="BH68" i="7"/>
  <c r="BF68" i="7"/>
  <c r="BD68" i="7"/>
  <c r="BB68" i="7"/>
  <c r="AZ68" i="7"/>
  <c r="AX68" i="7"/>
  <c r="AV68" i="7"/>
  <c r="AT68" i="7"/>
  <c r="AR68" i="7"/>
  <c r="AP68" i="7"/>
  <c r="AN68" i="7"/>
  <c r="AL68" i="7"/>
  <c r="AJ68" i="7"/>
  <c r="AH68" i="7"/>
  <c r="AF68" i="7"/>
  <c r="AD68" i="7"/>
  <c r="AB68" i="7"/>
  <c r="Z68" i="7"/>
  <c r="X68" i="7"/>
  <c r="V68" i="7"/>
  <c r="T68" i="7"/>
  <c r="R68" i="7"/>
  <c r="P68" i="7"/>
  <c r="N68" i="7"/>
  <c r="L68" i="7"/>
  <c r="J68" i="7"/>
  <c r="BW68" i="7"/>
  <c r="BU68" i="7"/>
  <c r="BS68" i="7"/>
  <c r="BQ68" i="7"/>
  <c r="BO68" i="7"/>
  <c r="BM68" i="7"/>
  <c r="BK68" i="7"/>
  <c r="BI68" i="7"/>
  <c r="BG68" i="7"/>
  <c r="BE68" i="7"/>
  <c r="BC68" i="7"/>
  <c r="BA68" i="7"/>
  <c r="AY68" i="7"/>
  <c r="AW68" i="7"/>
  <c r="AU68" i="7"/>
  <c r="AS68" i="7"/>
  <c r="AQ68" i="7"/>
  <c r="AO68" i="7"/>
  <c r="AM68" i="7"/>
  <c r="AK68" i="7"/>
  <c r="AI68" i="7"/>
  <c r="AG68" i="7"/>
  <c r="AE68" i="7"/>
  <c r="AC68" i="7"/>
  <c r="AA68" i="7"/>
  <c r="Y68" i="7"/>
  <c r="W68" i="7"/>
  <c r="U68" i="7"/>
  <c r="S68" i="7"/>
  <c r="Q68" i="7"/>
  <c r="O68" i="7"/>
  <c r="M68" i="7"/>
  <c r="K68" i="7"/>
  <c r="CJ69" i="7"/>
  <c r="CJ11" i="7"/>
  <c r="F98" i="7"/>
  <c r="F96" i="7"/>
  <c r="CL69" i="7"/>
  <c r="CL11" i="7"/>
  <c r="H98" i="7"/>
  <c r="H96" i="7"/>
  <c r="BX99" i="7"/>
  <c r="BV99" i="7"/>
  <c r="BT99" i="7"/>
  <c r="BR99" i="7"/>
  <c r="BP99" i="7"/>
  <c r="BN99" i="7"/>
  <c r="BL99" i="7"/>
  <c r="BJ99" i="7"/>
  <c r="BH99" i="7"/>
  <c r="BF99" i="7"/>
  <c r="BD99" i="7"/>
  <c r="BB99" i="7"/>
  <c r="AZ99" i="7"/>
  <c r="AX99" i="7"/>
  <c r="AV99" i="7"/>
  <c r="AT99" i="7"/>
  <c r="AR99" i="7"/>
  <c r="AP99" i="7"/>
  <c r="AN99" i="7"/>
  <c r="AL99" i="7"/>
  <c r="AJ99" i="7"/>
  <c r="AH99" i="7"/>
  <c r="AF99" i="7"/>
  <c r="AD99" i="7"/>
  <c r="AB99" i="7"/>
  <c r="Z99" i="7"/>
  <c r="X99" i="7"/>
  <c r="V99" i="7"/>
  <c r="T99" i="7"/>
  <c r="R99" i="7"/>
  <c r="P99" i="7"/>
  <c r="N99" i="7"/>
  <c r="L99" i="7"/>
  <c r="J99" i="7"/>
  <c r="BW99" i="7"/>
  <c r="BU99" i="7"/>
  <c r="BS99" i="7"/>
  <c r="BQ99" i="7"/>
  <c r="BO99" i="7"/>
  <c r="BM99" i="7"/>
  <c r="BK99" i="7"/>
  <c r="BI99" i="7"/>
  <c r="BG99" i="7"/>
  <c r="BE99" i="7"/>
  <c r="BC99" i="7"/>
  <c r="BA99" i="7"/>
  <c r="AY99" i="7"/>
  <c r="AW99" i="7"/>
  <c r="AU99" i="7"/>
  <c r="AS99" i="7"/>
  <c r="AQ99" i="7"/>
  <c r="AO99" i="7"/>
  <c r="AM99" i="7"/>
  <c r="AK99" i="7"/>
  <c r="AI99" i="7"/>
  <c r="AG99" i="7"/>
  <c r="AE99" i="7"/>
  <c r="AC99" i="7"/>
  <c r="AA99" i="7"/>
  <c r="Y99" i="7"/>
  <c r="W99" i="7"/>
  <c r="U99" i="7"/>
  <c r="S99" i="7"/>
  <c r="Q99" i="7"/>
  <c r="O99" i="7"/>
  <c r="CI289" i="7"/>
  <c r="M99" i="7"/>
  <c r="K99" i="7"/>
  <c r="F129" i="7"/>
  <c r="F127" i="7"/>
  <c r="CL12" i="7"/>
  <c r="H129" i="7"/>
  <c r="H127" i="7"/>
  <c r="BX130" i="7"/>
  <c r="BV130" i="7"/>
  <c r="BT130" i="7"/>
  <c r="BR130" i="7"/>
  <c r="BP130" i="7"/>
  <c r="BN130" i="7"/>
  <c r="BL130" i="7"/>
  <c r="BJ130" i="7"/>
  <c r="BH130" i="7"/>
  <c r="BF130" i="7"/>
  <c r="BD130" i="7"/>
  <c r="BB130" i="7"/>
  <c r="AZ130" i="7"/>
  <c r="AX130" i="7"/>
  <c r="AV130" i="7"/>
  <c r="AT130" i="7"/>
  <c r="AR130" i="7"/>
  <c r="AP130" i="7"/>
  <c r="AN130" i="7"/>
  <c r="AL130" i="7"/>
  <c r="AJ130" i="7"/>
  <c r="AH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BW130" i="7"/>
  <c r="BU130" i="7"/>
  <c r="BS130" i="7"/>
  <c r="BQ130" i="7"/>
  <c r="BO130" i="7"/>
  <c r="BM130" i="7"/>
  <c r="BK130" i="7"/>
  <c r="BI130" i="7"/>
  <c r="BG130" i="7"/>
  <c r="BE130" i="7"/>
  <c r="BC130" i="7"/>
  <c r="BA130" i="7"/>
  <c r="AY130" i="7"/>
  <c r="AW130" i="7"/>
  <c r="AU130" i="7"/>
  <c r="AS130" i="7"/>
  <c r="AQ130" i="7"/>
  <c r="AO130" i="7"/>
  <c r="AM130" i="7"/>
  <c r="AK130" i="7"/>
  <c r="AI130" i="7"/>
  <c r="AG130" i="7"/>
  <c r="AE130" i="7"/>
  <c r="AC130" i="7"/>
  <c r="AA130" i="7"/>
  <c r="Y130" i="7"/>
  <c r="W130" i="7"/>
  <c r="U130" i="7"/>
  <c r="S130" i="7"/>
  <c r="Q130" i="7"/>
  <c r="O130" i="7"/>
  <c r="M130" i="7"/>
  <c r="K130" i="7"/>
  <c r="CJ14" i="7"/>
  <c r="F160" i="7"/>
  <c r="F158" i="7"/>
  <c r="CL14" i="7"/>
  <c r="H160" i="7"/>
  <c r="H158" i="7"/>
  <c r="BW161" i="7"/>
  <c r="BU161" i="7"/>
  <c r="BS161" i="7"/>
  <c r="BQ161" i="7"/>
  <c r="BO161" i="7"/>
  <c r="BM161" i="7"/>
  <c r="BK161" i="7"/>
  <c r="BI161" i="7"/>
  <c r="BG161" i="7"/>
  <c r="BE161" i="7"/>
  <c r="BC161" i="7"/>
  <c r="BA161" i="7"/>
  <c r="AY161" i="7"/>
  <c r="AW161" i="7"/>
  <c r="AU161" i="7"/>
  <c r="AS161" i="7"/>
  <c r="AQ161" i="7"/>
  <c r="AO161" i="7"/>
  <c r="AM161" i="7"/>
  <c r="AK161" i="7"/>
  <c r="AI161" i="7"/>
  <c r="AG161" i="7"/>
  <c r="BX161" i="7"/>
  <c r="BV161" i="7"/>
  <c r="BT161" i="7"/>
  <c r="BR161" i="7"/>
  <c r="BP161" i="7"/>
  <c r="BN161" i="7"/>
  <c r="BL161" i="7"/>
  <c r="BJ161" i="7"/>
  <c r="BH161" i="7"/>
  <c r="BF161" i="7"/>
  <c r="BD161" i="7"/>
  <c r="BB161" i="7"/>
  <c r="AZ161" i="7"/>
  <c r="AX161" i="7"/>
  <c r="AV161" i="7"/>
  <c r="AT161" i="7"/>
  <c r="AR161" i="7"/>
  <c r="AP161" i="7"/>
  <c r="AN161" i="7"/>
  <c r="AL161" i="7"/>
  <c r="AJ161" i="7"/>
  <c r="AH161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AE161" i="7"/>
  <c r="AC161" i="7"/>
  <c r="AA161" i="7"/>
  <c r="Y161" i="7"/>
  <c r="W161" i="7"/>
  <c r="U161" i="7"/>
  <c r="S161" i="7"/>
  <c r="Q161" i="7"/>
  <c r="O161" i="7"/>
  <c r="M161" i="7"/>
  <c r="K161" i="7"/>
  <c r="CJ15" i="7"/>
  <c r="F191" i="7"/>
  <c r="F189" i="7"/>
  <c r="CL15" i="7"/>
  <c r="H191" i="7"/>
  <c r="H189" i="7"/>
  <c r="BW192" i="7"/>
  <c r="BU192" i="7"/>
  <c r="BS192" i="7"/>
  <c r="BQ192" i="7"/>
  <c r="BO192" i="7"/>
  <c r="BM192" i="7"/>
  <c r="BK192" i="7"/>
  <c r="BI192" i="7"/>
  <c r="BG192" i="7"/>
  <c r="BE192" i="7"/>
  <c r="BC192" i="7"/>
  <c r="BA192" i="7"/>
  <c r="AY192" i="7"/>
  <c r="AW192" i="7"/>
  <c r="AU192" i="7"/>
  <c r="AS192" i="7"/>
  <c r="AQ192" i="7"/>
  <c r="AO192" i="7"/>
  <c r="AM192" i="7"/>
  <c r="AK192" i="7"/>
  <c r="AI192" i="7"/>
  <c r="AG192" i="7"/>
  <c r="AE192" i="7"/>
  <c r="AC192" i="7"/>
  <c r="AA192" i="7"/>
  <c r="Y192" i="7"/>
  <c r="W192" i="7"/>
  <c r="U192" i="7"/>
  <c r="S192" i="7"/>
  <c r="Q192" i="7"/>
  <c r="O192" i="7"/>
  <c r="M192" i="7"/>
  <c r="K192" i="7"/>
  <c r="BX192" i="7"/>
  <c r="BV192" i="7"/>
  <c r="BT192" i="7"/>
  <c r="BR192" i="7"/>
  <c r="BP192" i="7"/>
  <c r="BN192" i="7"/>
  <c r="BL192" i="7"/>
  <c r="BJ192" i="7"/>
  <c r="BH192" i="7"/>
  <c r="BF192" i="7"/>
  <c r="BD192" i="7"/>
  <c r="BB192" i="7"/>
  <c r="AZ192" i="7"/>
  <c r="AX192" i="7"/>
  <c r="AV192" i="7"/>
  <c r="AT192" i="7"/>
  <c r="AR192" i="7"/>
  <c r="AP192" i="7"/>
  <c r="AN192" i="7"/>
  <c r="AL192" i="7"/>
  <c r="AJ192" i="7"/>
  <c r="AH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CJ16" i="7"/>
  <c r="F222" i="7"/>
  <c r="F220" i="7"/>
  <c r="CL16" i="7"/>
  <c r="H222" i="7"/>
  <c r="H220" i="7"/>
  <c r="BW223" i="7"/>
  <c r="BU223" i="7"/>
  <c r="BS223" i="7"/>
  <c r="BQ223" i="7"/>
  <c r="BO223" i="7"/>
  <c r="BM223" i="7"/>
  <c r="BK223" i="7"/>
  <c r="BI223" i="7"/>
  <c r="BG223" i="7"/>
  <c r="BE223" i="7"/>
  <c r="BC223" i="7"/>
  <c r="BA223" i="7"/>
  <c r="AY223" i="7"/>
  <c r="AW223" i="7"/>
  <c r="AU223" i="7"/>
  <c r="AS223" i="7"/>
  <c r="AQ223" i="7"/>
  <c r="AO223" i="7"/>
  <c r="AM223" i="7"/>
  <c r="AK223" i="7"/>
  <c r="AI223" i="7"/>
  <c r="AG223" i="7"/>
  <c r="AE223" i="7"/>
  <c r="AC223" i="7"/>
  <c r="AA223" i="7"/>
  <c r="Y223" i="7"/>
  <c r="W223" i="7"/>
  <c r="U223" i="7"/>
  <c r="S223" i="7"/>
  <c r="Q223" i="7"/>
  <c r="O223" i="7"/>
  <c r="M223" i="7"/>
  <c r="K223" i="7"/>
  <c r="BX223" i="7"/>
  <c r="BV223" i="7"/>
  <c r="BT223" i="7"/>
  <c r="BR223" i="7"/>
  <c r="BP223" i="7"/>
  <c r="BN223" i="7"/>
  <c r="BL223" i="7"/>
  <c r="BJ223" i="7"/>
  <c r="BH223" i="7"/>
  <c r="BF223" i="7"/>
  <c r="BD223" i="7"/>
  <c r="BB223" i="7"/>
  <c r="AZ223" i="7"/>
  <c r="AX223" i="7"/>
  <c r="AV223" i="7"/>
  <c r="AT223" i="7"/>
  <c r="AR223" i="7"/>
  <c r="AP223" i="7"/>
  <c r="AN223" i="7"/>
  <c r="AL223" i="7"/>
  <c r="AJ223" i="7"/>
  <c r="AH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CJ17" i="7"/>
  <c r="F253" i="7"/>
  <c r="F251" i="7"/>
  <c r="CL17" i="7"/>
  <c r="H253" i="7"/>
  <c r="H251" i="7"/>
  <c r="BW254" i="7"/>
  <c r="BU254" i="7"/>
  <c r="BS254" i="7"/>
  <c r="BQ254" i="7"/>
  <c r="BO254" i="7"/>
  <c r="BM254" i="7"/>
  <c r="BK254" i="7"/>
  <c r="BI254" i="7"/>
  <c r="BG254" i="7"/>
  <c r="BE254" i="7"/>
  <c r="BC254" i="7"/>
  <c r="BA254" i="7"/>
  <c r="AY254" i="7"/>
  <c r="AW254" i="7"/>
  <c r="AU254" i="7"/>
  <c r="AS254" i="7"/>
  <c r="AQ254" i="7"/>
  <c r="AO254" i="7"/>
  <c r="AM254" i="7"/>
  <c r="AK254" i="7"/>
  <c r="AI254" i="7"/>
  <c r="AG254" i="7"/>
  <c r="AE254" i="7"/>
  <c r="AC254" i="7"/>
  <c r="AA254" i="7"/>
  <c r="Y254" i="7"/>
  <c r="W254" i="7"/>
  <c r="U254" i="7"/>
  <c r="S254" i="7"/>
  <c r="Q254" i="7"/>
  <c r="O254" i="7"/>
  <c r="M254" i="7"/>
  <c r="K254" i="7"/>
  <c r="BX254" i="7"/>
  <c r="BV254" i="7"/>
  <c r="BT254" i="7"/>
  <c r="BR254" i="7"/>
  <c r="BP254" i="7"/>
  <c r="BN254" i="7"/>
  <c r="BL254" i="7"/>
  <c r="BJ254" i="7"/>
  <c r="BH254" i="7"/>
  <c r="BF254" i="7"/>
  <c r="BD254" i="7"/>
  <c r="BB254" i="7"/>
  <c r="AZ254" i="7"/>
  <c r="AX254" i="7"/>
  <c r="AV254" i="7"/>
  <c r="AT254" i="7"/>
  <c r="AR254" i="7"/>
  <c r="AP254" i="7"/>
  <c r="AN254" i="7"/>
  <c r="AL254" i="7"/>
  <c r="AJ254" i="7"/>
  <c r="AH254" i="7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99" i="7"/>
  <c r="H97" i="7"/>
  <c r="F99" i="7"/>
  <c r="F97" i="7"/>
  <c r="I161" i="7"/>
  <c r="I159" i="7"/>
  <c r="G161" i="7"/>
  <c r="G159" i="7"/>
  <c r="E161" i="7"/>
  <c r="E159" i="7"/>
  <c r="H130" i="7"/>
  <c r="H128" i="7"/>
  <c r="F130" i="7"/>
  <c r="F128" i="7"/>
  <c r="I192" i="7"/>
  <c r="I190" i="7"/>
  <c r="G192" i="7"/>
  <c r="G190" i="7"/>
  <c r="E192" i="7"/>
  <c r="E190" i="7"/>
  <c r="I254" i="7"/>
  <c r="I252" i="7"/>
  <c r="G254" i="7"/>
  <c r="G252" i="7"/>
  <c r="E254" i="7"/>
  <c r="E252" i="7"/>
  <c r="H223" i="7"/>
  <c r="H221" i="7"/>
  <c r="F223" i="7"/>
  <c r="F221" i="7"/>
  <c r="I68" i="7"/>
  <c r="G68" i="7"/>
  <c r="BW37" i="7"/>
  <c r="BU37" i="7"/>
  <c r="BS37" i="7"/>
  <c r="BQ37" i="7"/>
  <c r="BO37" i="7"/>
  <c r="BM37" i="7"/>
  <c r="BK37" i="7"/>
  <c r="BI37" i="7"/>
  <c r="BG37" i="7"/>
  <c r="BE37" i="7"/>
  <c r="BC37" i="7"/>
  <c r="BA37" i="7"/>
  <c r="AY37" i="7"/>
  <c r="AW37" i="7"/>
  <c r="AU37" i="7"/>
  <c r="AS37" i="7"/>
  <c r="AQ37" i="7"/>
  <c r="AO37" i="7"/>
  <c r="AM37" i="7"/>
  <c r="AK37" i="7"/>
  <c r="AI37" i="7"/>
  <c r="AG37" i="7"/>
  <c r="AE37" i="7"/>
  <c r="AC37" i="7"/>
  <c r="AA37" i="7"/>
  <c r="Y37" i="7"/>
  <c r="W37" i="7"/>
  <c r="U37" i="7"/>
  <c r="S37" i="7"/>
  <c r="Q37" i="7"/>
  <c r="O37" i="7"/>
  <c r="CM287" i="7"/>
  <c r="M37" i="7"/>
  <c r="K37" i="7"/>
  <c r="I37" i="7"/>
  <c r="G37" i="7"/>
  <c r="BX36" i="7"/>
  <c r="BV36" i="7"/>
  <c r="BT36" i="7"/>
  <c r="BR36" i="7"/>
  <c r="BP36" i="7"/>
  <c r="BN36" i="7"/>
  <c r="BL36" i="7"/>
  <c r="BJ36" i="7"/>
  <c r="BH36" i="7"/>
  <c r="BF36" i="7"/>
  <c r="BD36" i="7"/>
  <c r="BB36" i="7"/>
  <c r="AZ36" i="7"/>
  <c r="AX36" i="7"/>
  <c r="AV36" i="7"/>
  <c r="AT36" i="7"/>
  <c r="AR36" i="7"/>
  <c r="AP36" i="7"/>
  <c r="AN36" i="7"/>
  <c r="AL36" i="7"/>
  <c r="AJ36" i="7"/>
  <c r="AH3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F65" i="7"/>
  <c r="H65" i="7"/>
  <c r="F67" i="7"/>
  <c r="H67" i="7"/>
  <c r="J67" i="7"/>
  <c r="L67" i="7"/>
  <c r="N67" i="7"/>
  <c r="P67" i="7"/>
  <c r="R67" i="7"/>
  <c r="T67" i="7"/>
  <c r="V67" i="7"/>
  <c r="X67" i="7"/>
  <c r="Z67" i="7"/>
  <c r="AB67" i="7"/>
  <c r="AD67" i="7"/>
  <c r="AF67" i="7"/>
  <c r="AH67" i="7"/>
  <c r="AJ67" i="7"/>
  <c r="AL67" i="7"/>
  <c r="AN67" i="7"/>
  <c r="AP67" i="7"/>
  <c r="AR67" i="7"/>
  <c r="AT67" i="7"/>
  <c r="AV67" i="7"/>
  <c r="AX67" i="7"/>
  <c r="AZ67" i="7"/>
  <c r="BB67" i="7"/>
  <c r="BD67" i="7"/>
  <c r="BF67" i="7"/>
  <c r="BX67" i="7"/>
  <c r="BV67" i="7"/>
  <c r="BT67" i="7"/>
  <c r="BR67" i="7"/>
  <c r="BP67" i="7"/>
  <c r="BN67" i="7"/>
  <c r="BL67" i="7"/>
  <c r="BJ67" i="7"/>
  <c r="BW67" i="7"/>
  <c r="BU67" i="7"/>
  <c r="BS67" i="7"/>
  <c r="BQ67" i="7"/>
  <c r="BO67" i="7"/>
  <c r="BM67" i="7"/>
  <c r="BK67" i="7"/>
  <c r="BI67" i="7"/>
  <c r="CI69" i="7"/>
  <c r="CI11" i="7"/>
  <c r="CK69" i="7"/>
  <c r="CK11" i="7"/>
  <c r="G98" i="7"/>
  <c r="G96" i="7"/>
  <c r="CM69" i="7"/>
  <c r="CM11" i="7"/>
  <c r="I98" i="7"/>
  <c r="I96" i="7"/>
  <c r="EH263" i="7"/>
  <c r="EH49" i="7"/>
  <c r="BX98" i="7"/>
  <c r="BV98" i="7"/>
  <c r="BT98" i="7"/>
  <c r="BR98" i="7"/>
  <c r="BP98" i="7"/>
  <c r="BN98" i="7"/>
  <c r="BL98" i="7"/>
  <c r="BJ98" i="7"/>
  <c r="BH98" i="7"/>
  <c r="BF98" i="7"/>
  <c r="BD98" i="7"/>
  <c r="BB98" i="7"/>
  <c r="AZ98" i="7"/>
  <c r="AX98" i="7"/>
  <c r="AV98" i="7"/>
  <c r="AT98" i="7"/>
  <c r="AR98" i="7"/>
  <c r="AP98" i="7"/>
  <c r="AN98" i="7"/>
  <c r="AL98" i="7"/>
  <c r="AJ98" i="7"/>
  <c r="AH98" i="7"/>
  <c r="AF98" i="7"/>
  <c r="AD98" i="7"/>
  <c r="AB98" i="7"/>
  <c r="Z98" i="7"/>
  <c r="X98" i="7"/>
  <c r="V98" i="7"/>
  <c r="T98" i="7"/>
  <c r="R98" i="7"/>
  <c r="P98" i="7"/>
  <c r="N98" i="7"/>
  <c r="L98" i="7"/>
  <c r="J98" i="7"/>
  <c r="BW98" i="7"/>
  <c r="BU98" i="7"/>
  <c r="BS98" i="7"/>
  <c r="BQ98" i="7"/>
  <c r="BO98" i="7"/>
  <c r="BM98" i="7"/>
  <c r="BK98" i="7"/>
  <c r="BI98" i="7"/>
  <c r="BG98" i="7"/>
  <c r="BE98" i="7"/>
  <c r="BC98" i="7"/>
  <c r="BA98" i="7"/>
  <c r="AY98" i="7"/>
  <c r="AW98" i="7"/>
  <c r="AU98" i="7"/>
  <c r="AS98" i="7"/>
  <c r="AQ98" i="7"/>
  <c r="AO98" i="7"/>
  <c r="AM98" i="7"/>
  <c r="AK98" i="7"/>
  <c r="AI98" i="7"/>
  <c r="AG98" i="7"/>
  <c r="AE98" i="7"/>
  <c r="AC98" i="7"/>
  <c r="AA98" i="7"/>
  <c r="Y98" i="7"/>
  <c r="W98" i="7"/>
  <c r="U98" i="7"/>
  <c r="S98" i="7"/>
  <c r="Q98" i="7"/>
  <c r="O98" i="7"/>
  <c r="M98" i="7"/>
  <c r="K98" i="7"/>
  <c r="CI12" i="7"/>
  <c r="E129" i="7"/>
  <c r="E127" i="7"/>
  <c r="CK12" i="7"/>
  <c r="G129" i="7"/>
  <c r="G127" i="7"/>
  <c r="CM12" i="7"/>
  <c r="I129" i="7"/>
  <c r="I127" i="7"/>
  <c r="BX129" i="7"/>
  <c r="BV129" i="7"/>
  <c r="BT129" i="7"/>
  <c r="BR129" i="7"/>
  <c r="BP129" i="7"/>
  <c r="BN129" i="7"/>
  <c r="BL129" i="7"/>
  <c r="BJ129" i="7"/>
  <c r="BH129" i="7"/>
  <c r="BF129" i="7"/>
  <c r="BD129" i="7"/>
  <c r="BB129" i="7"/>
  <c r="AZ129" i="7"/>
  <c r="AX129" i="7"/>
  <c r="AV129" i="7"/>
  <c r="AT129" i="7"/>
  <c r="AR129" i="7"/>
  <c r="AP129" i="7"/>
  <c r="AN129" i="7"/>
  <c r="AL129" i="7"/>
  <c r="AJ129" i="7"/>
  <c r="AH129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BW129" i="7"/>
  <c r="BU129" i="7"/>
  <c r="BS129" i="7"/>
  <c r="BQ129" i="7"/>
  <c r="BO129" i="7"/>
  <c r="BM129" i="7"/>
  <c r="BK129" i="7"/>
  <c r="BI129" i="7"/>
  <c r="BG129" i="7"/>
  <c r="BE129" i="7"/>
  <c r="BC129" i="7"/>
  <c r="BA129" i="7"/>
  <c r="AY129" i="7"/>
  <c r="AW129" i="7"/>
  <c r="AU129" i="7"/>
  <c r="AS129" i="7"/>
  <c r="AQ129" i="7"/>
  <c r="AO129" i="7"/>
  <c r="AM129" i="7"/>
  <c r="AK129" i="7"/>
  <c r="AI129" i="7"/>
  <c r="AG129" i="7"/>
  <c r="AE129" i="7"/>
  <c r="AC129" i="7"/>
  <c r="AA129" i="7"/>
  <c r="Y129" i="7"/>
  <c r="W129" i="7"/>
  <c r="U129" i="7"/>
  <c r="S129" i="7"/>
  <c r="Q129" i="7"/>
  <c r="O129" i="7"/>
  <c r="M129" i="7"/>
  <c r="K129" i="7"/>
  <c r="CI14" i="7"/>
  <c r="E160" i="7"/>
  <c r="E158" i="7"/>
  <c r="CK14" i="7"/>
  <c r="G160" i="7"/>
  <c r="G158" i="7"/>
  <c r="CM14" i="7"/>
  <c r="I160" i="7"/>
  <c r="I158" i="7"/>
  <c r="BX160" i="7"/>
  <c r="BV160" i="7"/>
  <c r="BT160" i="7"/>
  <c r="BR160" i="7"/>
  <c r="BP160" i="7"/>
  <c r="BN160" i="7"/>
  <c r="BL160" i="7"/>
  <c r="BJ160" i="7"/>
  <c r="BH160" i="7"/>
  <c r="BF160" i="7"/>
  <c r="BD160" i="7"/>
  <c r="BB160" i="7"/>
  <c r="AZ160" i="7"/>
  <c r="AX160" i="7"/>
  <c r="AV160" i="7"/>
  <c r="AT160" i="7"/>
  <c r="AR160" i="7"/>
  <c r="AP160" i="7"/>
  <c r="AN160" i="7"/>
  <c r="AL160" i="7"/>
  <c r="AJ160" i="7"/>
  <c r="AH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BW160" i="7"/>
  <c r="BU160" i="7"/>
  <c r="BS160" i="7"/>
  <c r="BQ160" i="7"/>
  <c r="BO160" i="7"/>
  <c r="BM160" i="7"/>
  <c r="BK160" i="7"/>
  <c r="BI160" i="7"/>
  <c r="BG160" i="7"/>
  <c r="BE160" i="7"/>
  <c r="BC160" i="7"/>
  <c r="BA160" i="7"/>
  <c r="AY160" i="7"/>
  <c r="AW160" i="7"/>
  <c r="AU160" i="7"/>
  <c r="AS160" i="7"/>
  <c r="AQ160" i="7"/>
  <c r="AO160" i="7"/>
  <c r="AM160" i="7"/>
  <c r="AK160" i="7"/>
  <c r="AI160" i="7"/>
  <c r="AG160" i="7"/>
  <c r="AE160" i="7"/>
  <c r="AC160" i="7"/>
  <c r="AA160" i="7"/>
  <c r="Y160" i="7"/>
  <c r="W160" i="7"/>
  <c r="U160" i="7"/>
  <c r="S160" i="7"/>
  <c r="Q160" i="7"/>
  <c r="O160" i="7"/>
  <c r="M160" i="7"/>
  <c r="K160" i="7"/>
  <c r="E191" i="7"/>
  <c r="E189" i="7"/>
  <c r="G191" i="7"/>
  <c r="G189" i="7"/>
  <c r="I191" i="7"/>
  <c r="I189" i="7"/>
  <c r="BW191" i="7"/>
  <c r="BU191" i="7"/>
  <c r="BS191" i="7"/>
  <c r="BQ191" i="7"/>
  <c r="BO191" i="7"/>
  <c r="BM191" i="7"/>
  <c r="BK191" i="7"/>
  <c r="BI191" i="7"/>
  <c r="BG191" i="7"/>
  <c r="BE191" i="7"/>
  <c r="BC191" i="7"/>
  <c r="BA191" i="7"/>
  <c r="AY191" i="7"/>
  <c r="AW191" i="7"/>
  <c r="AU191" i="7"/>
  <c r="AS191" i="7"/>
  <c r="AQ191" i="7"/>
  <c r="AO191" i="7"/>
  <c r="AM191" i="7"/>
  <c r="AK191" i="7"/>
  <c r="AI191" i="7"/>
  <c r="AG191" i="7"/>
  <c r="AE191" i="7"/>
  <c r="AC191" i="7"/>
  <c r="AA191" i="7"/>
  <c r="Y191" i="7"/>
  <c r="W191" i="7"/>
  <c r="U191" i="7"/>
  <c r="S191" i="7"/>
  <c r="Q191" i="7"/>
  <c r="O191" i="7"/>
  <c r="M191" i="7"/>
  <c r="K191" i="7"/>
  <c r="BX191" i="7"/>
  <c r="BV191" i="7"/>
  <c r="BT191" i="7"/>
  <c r="BR191" i="7"/>
  <c r="BP191" i="7"/>
  <c r="BN191" i="7"/>
  <c r="BL191" i="7"/>
  <c r="BJ191" i="7"/>
  <c r="BH191" i="7"/>
  <c r="BF191" i="7"/>
  <c r="BD191" i="7"/>
  <c r="BB191" i="7"/>
  <c r="AZ191" i="7"/>
  <c r="AX191" i="7"/>
  <c r="AV191" i="7"/>
  <c r="AT191" i="7"/>
  <c r="AR191" i="7"/>
  <c r="AP191" i="7"/>
  <c r="AN191" i="7"/>
  <c r="AL191" i="7"/>
  <c r="AJ191" i="7"/>
  <c r="AH191" i="7"/>
  <c r="AF191" i="7"/>
  <c r="AD191" i="7"/>
  <c r="AB191" i="7"/>
  <c r="Z191" i="7"/>
  <c r="X191" i="7"/>
  <c r="V191" i="7"/>
  <c r="T191" i="7"/>
  <c r="R191" i="7"/>
  <c r="P191" i="7"/>
  <c r="N191" i="7"/>
  <c r="L191" i="7"/>
  <c r="J191" i="7"/>
  <c r="CI16" i="7"/>
  <c r="E222" i="7"/>
  <c r="E220" i="7"/>
  <c r="CK16" i="7"/>
  <c r="G222" i="7"/>
  <c r="G220" i="7"/>
  <c r="CM16" i="7"/>
  <c r="I222" i="7"/>
  <c r="I220" i="7"/>
  <c r="BW222" i="7"/>
  <c r="BU222" i="7"/>
  <c r="BS222" i="7"/>
  <c r="BQ222" i="7"/>
  <c r="BO222" i="7"/>
  <c r="BM222" i="7"/>
  <c r="BK222" i="7"/>
  <c r="BI222" i="7"/>
  <c r="BG222" i="7"/>
  <c r="BE222" i="7"/>
  <c r="BC222" i="7"/>
  <c r="BA222" i="7"/>
  <c r="AY222" i="7"/>
  <c r="AW222" i="7"/>
  <c r="AU222" i="7"/>
  <c r="AS222" i="7"/>
  <c r="AQ222" i="7"/>
  <c r="AO222" i="7"/>
  <c r="AM222" i="7"/>
  <c r="AK222" i="7"/>
  <c r="AI222" i="7"/>
  <c r="AG222" i="7"/>
  <c r="AE222" i="7"/>
  <c r="AC222" i="7"/>
  <c r="AA222" i="7"/>
  <c r="Y222" i="7"/>
  <c r="W222" i="7"/>
  <c r="U222" i="7"/>
  <c r="S222" i="7"/>
  <c r="Q222" i="7"/>
  <c r="O222" i="7"/>
  <c r="M222" i="7"/>
  <c r="K222" i="7"/>
  <c r="BX222" i="7"/>
  <c r="BV222" i="7"/>
  <c r="BT222" i="7"/>
  <c r="BR222" i="7"/>
  <c r="BP222" i="7"/>
  <c r="BN222" i="7"/>
  <c r="BL222" i="7"/>
  <c r="BJ222" i="7"/>
  <c r="BH222" i="7"/>
  <c r="BF222" i="7"/>
  <c r="BD222" i="7"/>
  <c r="BB222" i="7"/>
  <c r="AZ222" i="7"/>
  <c r="AX222" i="7"/>
  <c r="AV222" i="7"/>
  <c r="AT222" i="7"/>
  <c r="AR222" i="7"/>
  <c r="AP222" i="7"/>
  <c r="AN222" i="7"/>
  <c r="AL222" i="7"/>
  <c r="AJ222" i="7"/>
  <c r="AH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CI17" i="7"/>
  <c r="E253" i="7"/>
  <c r="CK17" i="7"/>
  <c r="G253" i="7"/>
  <c r="G251" i="7"/>
  <c r="CM17" i="7"/>
  <c r="I253" i="7"/>
  <c r="I251" i="7"/>
  <c r="BW253" i="7"/>
  <c r="BU253" i="7"/>
  <c r="BS253" i="7"/>
  <c r="BQ253" i="7"/>
  <c r="BO253" i="7"/>
  <c r="BM253" i="7"/>
  <c r="BK253" i="7"/>
  <c r="BI253" i="7"/>
  <c r="BG253" i="7"/>
  <c r="BE253" i="7"/>
  <c r="BC253" i="7"/>
  <c r="BA253" i="7"/>
  <c r="AY253" i="7"/>
  <c r="AW253" i="7"/>
  <c r="AU253" i="7"/>
  <c r="AS253" i="7"/>
  <c r="AQ253" i="7"/>
  <c r="AO253" i="7"/>
  <c r="AM253" i="7"/>
  <c r="AK253" i="7"/>
  <c r="AI253" i="7"/>
  <c r="AG253" i="7"/>
  <c r="AE253" i="7"/>
  <c r="AC253" i="7"/>
  <c r="AA253" i="7"/>
  <c r="Y253" i="7"/>
  <c r="W253" i="7"/>
  <c r="U253" i="7"/>
  <c r="S253" i="7"/>
  <c r="Q253" i="7"/>
  <c r="O253" i="7"/>
  <c r="M253" i="7"/>
  <c r="K253" i="7"/>
  <c r="BX253" i="7"/>
  <c r="BV253" i="7"/>
  <c r="BT253" i="7"/>
  <c r="BR253" i="7"/>
  <c r="BP253" i="7"/>
  <c r="BN253" i="7"/>
  <c r="BL253" i="7"/>
  <c r="BJ253" i="7"/>
  <c r="BH253" i="7"/>
  <c r="BF253" i="7"/>
  <c r="BD253" i="7"/>
  <c r="BB253" i="7"/>
  <c r="AZ253" i="7"/>
  <c r="AX253" i="7"/>
  <c r="AV253" i="7"/>
  <c r="AT253" i="7"/>
  <c r="AR253" i="7"/>
  <c r="AP253" i="7"/>
  <c r="AN253" i="7"/>
  <c r="AL253" i="7"/>
  <c r="AJ253" i="7"/>
  <c r="AH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I99" i="7"/>
  <c r="I97" i="7"/>
  <c r="G99" i="7"/>
  <c r="G97" i="7"/>
  <c r="H161" i="7"/>
  <c r="H159" i="7"/>
  <c r="F161" i="7"/>
  <c r="F159" i="7"/>
  <c r="I130" i="7"/>
  <c r="I128" i="7"/>
  <c r="G130" i="7"/>
  <c r="G128" i="7"/>
  <c r="E130" i="7"/>
  <c r="E128" i="7"/>
  <c r="H192" i="7"/>
  <c r="H190" i="7"/>
  <c r="F192" i="7"/>
  <c r="F190" i="7"/>
  <c r="H254" i="7"/>
  <c r="H252" i="7"/>
  <c r="F254" i="7"/>
  <c r="F252" i="7"/>
  <c r="I223" i="7"/>
  <c r="I221" i="7"/>
  <c r="G223" i="7"/>
  <c r="G221" i="7"/>
  <c r="E223" i="7"/>
  <c r="E221" i="7"/>
  <c r="H68" i="7"/>
  <c r="F68" i="7"/>
  <c r="BX37" i="7"/>
  <c r="BV37" i="7"/>
  <c r="BT37" i="7"/>
  <c r="BR37" i="7"/>
  <c r="BP37" i="7"/>
  <c r="BN37" i="7"/>
  <c r="BL37" i="7"/>
  <c r="BJ37" i="7"/>
  <c r="BH37" i="7"/>
  <c r="BF37" i="7"/>
  <c r="BD37" i="7"/>
  <c r="BB37" i="7"/>
  <c r="AZ37" i="7"/>
  <c r="AX37" i="7"/>
  <c r="AV37" i="7"/>
  <c r="AT37" i="7"/>
  <c r="AR37" i="7"/>
  <c r="AP37" i="7"/>
  <c r="AN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L37" i="7"/>
  <c r="H37" i="7"/>
  <c r="F37" i="7"/>
  <c r="BW36" i="7"/>
  <c r="BU36" i="7"/>
  <c r="BS36" i="7"/>
  <c r="BQ36" i="7"/>
  <c r="BO36" i="7"/>
  <c r="BM36" i="7"/>
  <c r="BK36" i="7"/>
  <c r="BI36" i="7"/>
  <c r="BG36" i="7"/>
  <c r="BE36" i="7"/>
  <c r="BC36" i="7"/>
  <c r="BA36" i="7"/>
  <c r="AY36" i="7"/>
  <c r="AW36" i="7"/>
  <c r="AU36" i="7"/>
  <c r="AS36" i="7"/>
  <c r="AQ36" i="7"/>
  <c r="AO36" i="7"/>
  <c r="AM36" i="7"/>
  <c r="AK36" i="7"/>
  <c r="AI36" i="7"/>
  <c r="AG36" i="7"/>
  <c r="AE36" i="7"/>
  <c r="AC36" i="7"/>
  <c r="AA36" i="7"/>
  <c r="Y36" i="7"/>
  <c r="W36" i="7"/>
  <c r="U36" i="7"/>
  <c r="S36" i="7"/>
  <c r="Q36" i="7"/>
  <c r="O36" i="7"/>
  <c r="M36" i="7"/>
  <c r="I36" i="7"/>
  <c r="G36" i="7"/>
  <c r="G65" i="7"/>
  <c r="I65" i="7"/>
  <c r="G66" i="7"/>
  <c r="I66" i="7"/>
  <c r="G67" i="7"/>
  <c r="I67" i="7"/>
  <c r="K67" i="7"/>
  <c r="M67" i="7"/>
  <c r="O67" i="7"/>
  <c r="Q67" i="7"/>
  <c r="S67" i="7"/>
  <c r="U67" i="7"/>
  <c r="W67" i="7"/>
  <c r="Y67" i="7"/>
  <c r="AA67" i="7"/>
  <c r="AC67" i="7"/>
  <c r="AE67" i="7"/>
  <c r="AG67" i="7"/>
  <c r="AI67" i="7"/>
  <c r="AK67" i="7"/>
  <c r="AM67" i="7"/>
  <c r="AO67" i="7"/>
  <c r="AQ67" i="7"/>
  <c r="AS67" i="7"/>
  <c r="AU67" i="7"/>
  <c r="AW67" i="7"/>
  <c r="AY67" i="7"/>
  <c r="BA67" i="7"/>
  <c r="BC67" i="7"/>
  <c r="BE67" i="7"/>
  <c r="BG67" i="7"/>
  <c r="CI36" i="10"/>
  <c r="CI7" i="10"/>
  <c r="CK36" i="10"/>
  <c r="CK7" i="10"/>
  <c r="CM36" i="10"/>
  <c r="CM7" i="10"/>
  <c r="AF145" i="6"/>
  <c r="AH145" i="6"/>
  <c r="AJ145" i="6"/>
  <c r="AL145" i="6"/>
  <c r="AF146" i="6"/>
  <c r="AH146" i="6"/>
  <c r="AJ146" i="6"/>
  <c r="AL146" i="6"/>
  <c r="AE145" i="6"/>
  <c r="AG145" i="6"/>
  <c r="AI145" i="6"/>
  <c r="AK145" i="6"/>
  <c r="AE146" i="6"/>
  <c r="AG146" i="6"/>
  <c r="AI146" i="6"/>
  <c r="AK146" i="6"/>
  <c r="AF135" i="6"/>
  <c r="AH135" i="6"/>
  <c r="AJ135" i="6"/>
  <c r="AL135" i="6"/>
  <c r="AF136" i="6"/>
  <c r="AH136" i="6"/>
  <c r="AJ136" i="6"/>
  <c r="AL136" i="6"/>
  <c r="AE135" i="6"/>
  <c r="AG135" i="6"/>
  <c r="AI135" i="6"/>
  <c r="AK135" i="6"/>
  <c r="AE136" i="6"/>
  <c r="AG136" i="6"/>
  <c r="AI136" i="6"/>
  <c r="AK136" i="6"/>
  <c r="AF54" i="6"/>
  <c r="M185" i="6"/>
  <c r="AC185" i="6"/>
  <c r="G186" i="6"/>
  <c r="K186" i="6"/>
  <c r="O186" i="6"/>
  <c r="U186" i="6"/>
  <c r="AF53" i="6"/>
  <c r="AH55" i="6"/>
  <c r="AJ53" i="6"/>
  <c r="AL55" i="6"/>
  <c r="AF56" i="6"/>
  <c r="AH54" i="6"/>
  <c r="AJ56" i="6"/>
  <c r="AL54" i="6"/>
  <c r="AH27" i="6"/>
  <c r="AI27" i="6"/>
  <c r="AJ27" i="6"/>
  <c r="AK27" i="6"/>
  <c r="AL27" i="6"/>
  <c r="AG28" i="6"/>
  <c r="AF27" i="6"/>
  <c r="AG53" i="6"/>
  <c r="AI55" i="6"/>
  <c r="AK53" i="6"/>
  <c r="AI54" i="6"/>
  <c r="AK54" i="6"/>
  <c r="AG79" i="6"/>
  <c r="AI79" i="6"/>
  <c r="AK79" i="6"/>
  <c r="AG105" i="6"/>
  <c r="AI105" i="6"/>
  <c r="AK105" i="6"/>
  <c r="AL106" i="6"/>
  <c r="AH28" i="6"/>
  <c r="AI28" i="6"/>
  <c r="AJ28" i="6"/>
  <c r="AK28" i="6"/>
  <c r="AL28" i="6"/>
  <c r="AF28" i="6"/>
  <c r="AG27" i="6"/>
  <c r="CO386" i="7"/>
  <c r="CQ386" i="7"/>
  <c r="CV386" i="7"/>
  <c r="CN386" i="7"/>
  <c r="CP386" i="7"/>
  <c r="CR386" i="7"/>
  <c r="CY386" i="7"/>
  <c r="DA386" i="7"/>
  <c r="EI388" i="7"/>
  <c r="EK388" i="7"/>
  <c r="EM388" i="7"/>
  <c r="EN388" i="7"/>
  <c r="EQ388" i="7"/>
  <c r="ER388" i="7"/>
  <c r="ET388" i="7"/>
  <c r="EV388" i="7"/>
  <c r="EX388" i="7"/>
  <c r="CX386" i="7"/>
  <c r="CZ386" i="7"/>
  <c r="DB386" i="7"/>
  <c r="EH388" i="7"/>
  <c r="EJ388" i="7"/>
  <c r="EL388" i="7"/>
  <c r="EO388" i="7"/>
  <c r="EP388" i="7"/>
  <c r="ES388" i="7"/>
  <c r="EU388" i="7"/>
  <c r="EW388" i="7"/>
  <c r="CI15" i="7"/>
  <c r="CK15" i="7"/>
  <c r="CM15" i="7"/>
  <c r="AJ54" i="6"/>
  <c r="E30" i="6"/>
  <c r="AK29" i="6"/>
  <c r="AI29" i="6"/>
  <c r="AG29" i="6"/>
  <c r="AC29" i="6"/>
  <c r="AA29" i="6"/>
  <c r="Y29" i="6"/>
  <c r="W29" i="6"/>
  <c r="U29" i="6"/>
  <c r="S29" i="6"/>
  <c r="Q29" i="6"/>
  <c r="O29" i="6"/>
  <c r="M29" i="6"/>
  <c r="K29" i="6"/>
  <c r="I29" i="6"/>
  <c r="G29" i="6"/>
  <c r="AL30" i="6"/>
  <c r="AJ30" i="6"/>
  <c r="AH30" i="6"/>
  <c r="AF30" i="6"/>
  <c r="AD30" i="6"/>
  <c r="AB30" i="6"/>
  <c r="Z30" i="6"/>
  <c r="X30" i="6"/>
  <c r="V30" i="6"/>
  <c r="T30" i="6"/>
  <c r="R30" i="6"/>
  <c r="P30" i="6"/>
  <c r="N30" i="6"/>
  <c r="L30" i="6"/>
  <c r="J30" i="6"/>
  <c r="H30" i="6"/>
  <c r="F30" i="6"/>
  <c r="AI53" i="6"/>
  <c r="E29" i="6"/>
  <c r="AL29" i="6"/>
  <c r="AJ29" i="6"/>
  <c r="AH29" i="6"/>
  <c r="AF29" i="6"/>
  <c r="AD29" i="6"/>
  <c r="AB29" i="6"/>
  <c r="Z29" i="6"/>
  <c r="X29" i="6"/>
  <c r="V29" i="6"/>
  <c r="T29" i="6"/>
  <c r="R29" i="6"/>
  <c r="P29" i="6"/>
  <c r="N29" i="6"/>
  <c r="L29" i="6"/>
  <c r="J29" i="6"/>
  <c r="H29" i="6"/>
  <c r="AK30" i="6"/>
  <c r="AI30" i="6"/>
  <c r="AG30" i="6"/>
  <c r="AC30" i="6"/>
  <c r="AA30" i="6"/>
  <c r="Y30" i="6"/>
  <c r="W30" i="6"/>
  <c r="U30" i="6"/>
  <c r="S30" i="6"/>
  <c r="Q30" i="6"/>
  <c r="O30" i="6"/>
  <c r="M30" i="6"/>
  <c r="K30" i="6"/>
  <c r="I30" i="6"/>
  <c r="D291" i="5"/>
  <c r="O291" i="5"/>
  <c r="K291" i="5"/>
  <c r="G291" i="5"/>
  <c r="D62" i="5"/>
  <c r="N62" i="5"/>
  <c r="I62" i="5"/>
  <c r="E62" i="5"/>
  <c r="F93" i="5"/>
  <c r="J93" i="5"/>
  <c r="N93" i="5"/>
  <c r="D124" i="5"/>
  <c r="H124" i="5"/>
  <c r="L124" i="5"/>
  <c r="P124" i="5"/>
  <c r="F155" i="5"/>
  <c r="J155" i="5"/>
  <c r="N155" i="5"/>
  <c r="D186" i="5"/>
  <c r="H186" i="5"/>
  <c r="L186" i="5"/>
  <c r="P186" i="5"/>
  <c r="F217" i="5"/>
  <c r="J217" i="5"/>
  <c r="N217" i="5"/>
  <c r="D248" i="5"/>
  <c r="H248" i="5"/>
  <c r="L248" i="5"/>
  <c r="P248" i="5"/>
  <c r="F280" i="5"/>
  <c r="J280" i="5"/>
  <c r="N280" i="5"/>
  <c r="Q291" i="5"/>
  <c r="M291" i="5"/>
  <c r="I291" i="5"/>
  <c r="E291" i="5"/>
  <c r="P62" i="5"/>
  <c r="K62" i="5"/>
  <c r="G62" i="5"/>
  <c r="D93" i="5"/>
  <c r="H93" i="5"/>
  <c r="L93" i="5"/>
  <c r="P93" i="5"/>
  <c r="F124" i="5"/>
  <c r="J124" i="5"/>
  <c r="N124" i="5"/>
  <c r="D155" i="5"/>
  <c r="H155" i="5"/>
  <c r="L155" i="5"/>
  <c r="P155" i="5"/>
  <c r="F186" i="5"/>
  <c r="J186" i="5"/>
  <c r="N186" i="5"/>
  <c r="D217" i="5"/>
  <c r="H217" i="5"/>
  <c r="L217" i="5"/>
  <c r="P217" i="5"/>
  <c r="F248" i="5"/>
  <c r="J248" i="5"/>
  <c r="N248" i="5"/>
  <c r="D280" i="5"/>
  <c r="H280" i="5"/>
  <c r="L280" i="5"/>
  <c r="P280" i="5"/>
  <c r="N322" i="5"/>
  <c r="J322" i="5"/>
  <c r="F322" i="5"/>
  <c r="Q322" i="5"/>
  <c r="M322" i="5"/>
  <c r="I322" i="5"/>
  <c r="E322" i="5"/>
  <c r="P292" i="5"/>
  <c r="N292" i="5"/>
  <c r="L292" i="5"/>
  <c r="J292" i="5"/>
  <c r="H292" i="5"/>
  <c r="F292" i="5"/>
  <c r="D31" i="5"/>
  <c r="Q63" i="5"/>
  <c r="O63" i="5"/>
  <c r="M63" i="5"/>
  <c r="K63" i="5"/>
  <c r="I63" i="5"/>
  <c r="G63" i="5"/>
  <c r="E63" i="5"/>
  <c r="D94" i="5"/>
  <c r="F94" i="5"/>
  <c r="H94" i="5"/>
  <c r="J94" i="5"/>
  <c r="L94" i="5"/>
  <c r="N94" i="5"/>
  <c r="P94" i="5"/>
  <c r="D125" i="5"/>
  <c r="F125" i="5"/>
  <c r="H125" i="5"/>
  <c r="J125" i="5"/>
  <c r="L125" i="5"/>
  <c r="N125" i="5"/>
  <c r="P125" i="5"/>
  <c r="D156" i="5"/>
  <c r="F156" i="5"/>
  <c r="H156" i="5"/>
  <c r="J156" i="5"/>
  <c r="L156" i="5"/>
  <c r="N156" i="5"/>
  <c r="P156" i="5"/>
  <c r="D187" i="5"/>
  <c r="F187" i="5"/>
  <c r="H187" i="5"/>
  <c r="J187" i="5"/>
  <c r="L187" i="5"/>
  <c r="N187" i="5"/>
  <c r="P187" i="5"/>
  <c r="D218" i="5"/>
  <c r="F218" i="5"/>
  <c r="H218" i="5"/>
  <c r="J218" i="5"/>
  <c r="L218" i="5"/>
  <c r="N218" i="5"/>
  <c r="P218" i="5"/>
  <c r="D249" i="5"/>
  <c r="F249" i="5"/>
  <c r="H249" i="5"/>
  <c r="J249" i="5"/>
  <c r="L249" i="5"/>
  <c r="N249" i="5"/>
  <c r="P249" i="5"/>
  <c r="D281" i="5"/>
  <c r="F281" i="5"/>
  <c r="H281" i="5"/>
  <c r="J281" i="5"/>
  <c r="L281" i="5"/>
  <c r="N281" i="5"/>
  <c r="P281" i="5"/>
  <c r="L322" i="5"/>
  <c r="H322" i="5"/>
  <c r="D322" i="5"/>
  <c r="L321" i="5"/>
  <c r="H321" i="5"/>
  <c r="D321" i="5"/>
  <c r="O322" i="5"/>
  <c r="K322" i="5"/>
  <c r="G322" i="5"/>
  <c r="Q321" i="5"/>
  <c r="M321" i="5"/>
  <c r="I321" i="5"/>
  <c r="E321" i="5"/>
  <c r="P31" i="5"/>
  <c r="L31" i="5"/>
  <c r="H31" i="5"/>
  <c r="Q31" i="5"/>
  <c r="M31" i="5"/>
  <c r="I31" i="5"/>
  <c r="L302" i="5"/>
  <c r="H302" i="5"/>
  <c r="D302" i="5"/>
  <c r="L301" i="5"/>
  <c r="H301" i="5"/>
  <c r="D301" i="5"/>
  <c r="O302" i="5"/>
  <c r="K302" i="5"/>
  <c r="G302" i="5"/>
  <c r="Q301" i="5"/>
  <c r="M301" i="5"/>
  <c r="I301" i="5"/>
  <c r="E301" i="5"/>
  <c r="L312" i="5"/>
  <c r="H312" i="5"/>
  <c r="D312" i="5"/>
  <c r="L311" i="5"/>
  <c r="H311" i="5"/>
  <c r="D311" i="5"/>
  <c r="O312" i="5"/>
  <c r="K312" i="5"/>
  <c r="G312" i="5"/>
  <c r="Q311" i="5"/>
  <c r="M311" i="5"/>
  <c r="I311" i="5"/>
  <c r="E311" i="5"/>
  <c r="D292" i="5"/>
  <c r="P291" i="5"/>
  <c r="N291" i="5"/>
  <c r="L291" i="5"/>
  <c r="J291" i="5"/>
  <c r="H291" i="5"/>
  <c r="Q292" i="5"/>
  <c r="O292" i="5"/>
  <c r="M292" i="5"/>
  <c r="K292" i="5"/>
  <c r="I292" i="5"/>
  <c r="G292" i="5"/>
  <c r="D63" i="5"/>
  <c r="P63" i="5"/>
  <c r="N63" i="5"/>
  <c r="L63" i="5"/>
  <c r="J63" i="5"/>
  <c r="H63" i="5"/>
  <c r="Q62" i="5"/>
  <c r="O62" i="5"/>
  <c r="L62" i="5"/>
  <c r="J62" i="5"/>
  <c r="H62" i="5"/>
  <c r="F62" i="5"/>
  <c r="E93" i="5"/>
  <c r="G93" i="5"/>
  <c r="I93" i="5"/>
  <c r="K93" i="5"/>
  <c r="M93" i="5"/>
  <c r="O93" i="5"/>
  <c r="E94" i="5"/>
  <c r="G94" i="5"/>
  <c r="I94" i="5"/>
  <c r="K94" i="5"/>
  <c r="M94" i="5"/>
  <c r="O94" i="5"/>
  <c r="E124" i="5"/>
  <c r="G124" i="5"/>
  <c r="I124" i="5"/>
  <c r="K124" i="5"/>
  <c r="M124" i="5"/>
  <c r="O124" i="5"/>
  <c r="E125" i="5"/>
  <c r="G125" i="5"/>
  <c r="I125" i="5"/>
  <c r="K125" i="5"/>
  <c r="M125" i="5"/>
  <c r="O125" i="5"/>
  <c r="E155" i="5"/>
  <c r="G155" i="5"/>
  <c r="I155" i="5"/>
  <c r="K155" i="5"/>
  <c r="M155" i="5"/>
  <c r="O155" i="5"/>
  <c r="E156" i="5"/>
  <c r="G156" i="5"/>
  <c r="I156" i="5"/>
  <c r="K156" i="5"/>
  <c r="M156" i="5"/>
  <c r="O156" i="5"/>
  <c r="E186" i="5"/>
  <c r="G186" i="5"/>
  <c r="I186" i="5"/>
  <c r="K186" i="5"/>
  <c r="M186" i="5"/>
  <c r="O186" i="5"/>
  <c r="E187" i="5"/>
  <c r="G187" i="5"/>
  <c r="I187" i="5"/>
  <c r="K187" i="5"/>
  <c r="M187" i="5"/>
  <c r="O187" i="5"/>
  <c r="E217" i="5"/>
  <c r="G217" i="5"/>
  <c r="I217" i="5"/>
  <c r="K217" i="5"/>
  <c r="M217" i="5"/>
  <c r="O217" i="5"/>
  <c r="E218" i="5"/>
  <c r="G218" i="5"/>
  <c r="I218" i="5"/>
  <c r="K218" i="5"/>
  <c r="M218" i="5"/>
  <c r="O218" i="5"/>
  <c r="E248" i="5"/>
  <c r="G248" i="5"/>
  <c r="I248" i="5"/>
  <c r="K248" i="5"/>
  <c r="M248" i="5"/>
  <c r="O248" i="5"/>
  <c r="E249" i="5"/>
  <c r="G249" i="5"/>
  <c r="I249" i="5"/>
  <c r="K249" i="5"/>
  <c r="M249" i="5"/>
  <c r="O249" i="5"/>
  <c r="E280" i="5"/>
  <c r="G280" i="5"/>
  <c r="I280" i="5"/>
  <c r="K280" i="5"/>
  <c r="M280" i="5"/>
  <c r="O280" i="5"/>
  <c r="E281" i="5"/>
  <c r="G281" i="5"/>
  <c r="I281" i="5"/>
  <c r="K281" i="5"/>
  <c r="M281" i="5"/>
  <c r="O281" i="5"/>
  <c r="CW259" i="10"/>
  <c r="CW16" i="10"/>
  <c r="U185" i="6"/>
  <c r="E186" i="6"/>
  <c r="M186" i="6"/>
  <c r="AA186" i="6"/>
  <c r="AI186" i="6"/>
  <c r="AK186" i="6"/>
  <c r="AL186" i="6"/>
  <c r="K36" i="7"/>
  <c r="J37" i="7"/>
  <c r="AF82" i="6"/>
  <c r="AF108" i="6"/>
  <c r="AH106" i="6"/>
  <c r="AK117" i="6"/>
  <c r="AG117" i="6"/>
  <c r="AC117" i="6"/>
  <c r="Y117" i="6"/>
  <c r="U117" i="6"/>
  <c r="Q117" i="6"/>
  <c r="M117" i="6"/>
  <c r="I117" i="6"/>
  <c r="F127" i="6"/>
  <c r="J127" i="6"/>
  <c r="N127" i="6"/>
  <c r="R127" i="6"/>
  <c r="V127" i="6"/>
  <c r="Z127" i="6"/>
  <c r="AD127" i="6"/>
  <c r="AH127" i="6"/>
  <c r="AL127" i="6"/>
  <c r="H137" i="6"/>
  <c r="L137" i="6"/>
  <c r="P137" i="6"/>
  <c r="T137" i="6"/>
  <c r="X137" i="6"/>
  <c r="AB137" i="6"/>
  <c r="F147" i="6"/>
  <c r="J147" i="6"/>
  <c r="N147" i="6"/>
  <c r="R147" i="6"/>
  <c r="V147" i="6"/>
  <c r="Z147" i="6"/>
  <c r="AD147" i="6"/>
  <c r="Q331" i="5"/>
  <c r="O331" i="5"/>
  <c r="M331" i="5"/>
  <c r="K331" i="5"/>
  <c r="I331" i="5"/>
  <c r="G331" i="5"/>
  <c r="AE138" i="6"/>
  <c r="AE147" i="6"/>
  <c r="AF147" i="6"/>
  <c r="AG147" i="6"/>
  <c r="AH147" i="6"/>
  <c r="AI147" i="6"/>
  <c r="AJ147" i="6"/>
  <c r="AK147" i="6"/>
  <c r="AL147" i="6"/>
  <c r="AC147" i="6"/>
  <c r="AI117" i="6"/>
  <c r="AE117" i="6"/>
  <c r="AA117" i="6"/>
  <c r="W117" i="6"/>
  <c r="S117" i="6"/>
  <c r="O117" i="6"/>
  <c r="K117" i="6"/>
  <c r="H127" i="6"/>
  <c r="L127" i="6"/>
  <c r="P127" i="6"/>
  <c r="T127" i="6"/>
  <c r="X127" i="6"/>
  <c r="AB127" i="6"/>
  <c r="AF127" i="6"/>
  <c r="F137" i="6"/>
  <c r="J137" i="6"/>
  <c r="N137" i="6"/>
  <c r="R137" i="6"/>
  <c r="V137" i="6"/>
  <c r="Z137" i="6"/>
  <c r="H147" i="6"/>
  <c r="L147" i="6"/>
  <c r="P147" i="6"/>
  <c r="T147" i="6"/>
  <c r="X147" i="6"/>
  <c r="F66" i="7"/>
  <c r="E250" i="10"/>
  <c r="G250" i="10"/>
  <c r="I250" i="10"/>
  <c r="F252" i="10"/>
  <c r="H252" i="10"/>
  <c r="E157" i="10"/>
  <c r="G157" i="10"/>
  <c r="I157" i="10"/>
  <c r="F159" i="10"/>
  <c r="H159" i="10"/>
  <c r="E126" i="10"/>
  <c r="G126" i="10"/>
  <c r="I126" i="10"/>
  <c r="F128" i="10"/>
  <c r="H128" i="10"/>
  <c r="E219" i="10"/>
  <c r="G219" i="10"/>
  <c r="I219" i="10"/>
  <c r="F221" i="10"/>
  <c r="H221" i="10"/>
  <c r="F95" i="10"/>
  <c r="H95" i="10"/>
  <c r="G95" i="10"/>
  <c r="F64" i="10"/>
  <c r="H64" i="10"/>
  <c r="G64" i="10"/>
  <c r="G249" i="10"/>
  <c r="I249" i="10"/>
  <c r="E251" i="10"/>
  <c r="F249" i="10"/>
  <c r="H249" i="10"/>
  <c r="E188" i="10"/>
  <c r="G188" i="10"/>
  <c r="I188" i="10"/>
  <c r="F190" i="10"/>
  <c r="H190" i="10"/>
  <c r="F187" i="10"/>
  <c r="H187" i="10"/>
  <c r="E187" i="10"/>
  <c r="G187" i="10"/>
  <c r="I187" i="10"/>
  <c r="F156" i="10"/>
  <c r="H156" i="10"/>
  <c r="E156" i="10"/>
  <c r="G156" i="10"/>
  <c r="I156" i="10"/>
  <c r="F125" i="10"/>
  <c r="H125" i="10"/>
  <c r="E125" i="10"/>
  <c r="G125" i="10"/>
  <c r="I125" i="10"/>
  <c r="G218" i="10"/>
  <c r="I218" i="10"/>
  <c r="E220" i="10"/>
  <c r="F218" i="10"/>
  <c r="H218" i="10"/>
  <c r="F94" i="10"/>
  <c r="H94" i="10"/>
  <c r="G94" i="10"/>
  <c r="F63" i="10"/>
  <c r="H63" i="10"/>
  <c r="G63" i="10"/>
  <c r="F32" i="10"/>
  <c r="H32" i="10"/>
  <c r="G32" i="10"/>
  <c r="BX127" i="10"/>
  <c r="BV127" i="10"/>
  <c r="BT127" i="10"/>
  <c r="BR127" i="10"/>
  <c r="BP127" i="10"/>
  <c r="BN127" i="10"/>
  <c r="BL127" i="10"/>
  <c r="BJ127" i="10"/>
  <c r="BH127" i="10"/>
  <c r="BF127" i="10"/>
  <c r="BD127" i="10"/>
  <c r="BB127" i="10"/>
  <c r="AZ127" i="10"/>
  <c r="AX127" i="10"/>
  <c r="AV127" i="10"/>
  <c r="AT127" i="10"/>
  <c r="AR127" i="10"/>
  <c r="AP127" i="10"/>
  <c r="AN127" i="10"/>
  <c r="AL127" i="10"/>
  <c r="AJ127" i="10"/>
  <c r="AH127" i="10"/>
  <c r="AF127" i="10"/>
  <c r="AD127" i="10"/>
  <c r="AB127" i="10"/>
  <c r="Z127" i="10"/>
  <c r="X127" i="10"/>
  <c r="V127" i="10"/>
  <c r="T127" i="10"/>
  <c r="R127" i="10"/>
  <c r="P127" i="10"/>
  <c r="N127" i="10"/>
  <c r="L127" i="10"/>
  <c r="J127" i="10"/>
  <c r="BW127" i="10"/>
  <c r="BU127" i="10"/>
  <c r="BS127" i="10"/>
  <c r="BQ127" i="10"/>
  <c r="BO127" i="10"/>
  <c r="BM127" i="10"/>
  <c r="BK127" i="10"/>
  <c r="BI127" i="10"/>
  <c r="BG127" i="10"/>
  <c r="BE127" i="10"/>
  <c r="BC127" i="10"/>
  <c r="BA127" i="10"/>
  <c r="AY127" i="10"/>
  <c r="AW127" i="10"/>
  <c r="AU127" i="10"/>
  <c r="AS127" i="10"/>
  <c r="AQ127" i="10"/>
  <c r="AO127" i="10"/>
  <c r="AM127" i="10"/>
  <c r="AK127" i="10"/>
  <c r="AI127" i="10"/>
  <c r="AG127" i="10"/>
  <c r="AE127" i="10"/>
  <c r="AC127" i="10"/>
  <c r="AA127" i="10"/>
  <c r="Y127" i="10"/>
  <c r="W127" i="10"/>
  <c r="U127" i="10"/>
  <c r="S127" i="10"/>
  <c r="Q127" i="10"/>
  <c r="O127" i="10"/>
  <c r="M127" i="10"/>
  <c r="K127" i="10"/>
  <c r="BX159" i="10"/>
  <c r="BV159" i="10"/>
  <c r="BT159" i="10"/>
  <c r="BR159" i="10"/>
  <c r="BP159" i="10"/>
  <c r="BN159" i="10"/>
  <c r="BL159" i="10"/>
  <c r="BJ159" i="10"/>
  <c r="BH159" i="10"/>
  <c r="BF159" i="10"/>
  <c r="BD159" i="10"/>
  <c r="BB159" i="10"/>
  <c r="AZ159" i="10"/>
  <c r="AX159" i="10"/>
  <c r="AV159" i="10"/>
  <c r="AT159" i="10"/>
  <c r="AR159" i="10"/>
  <c r="AP159" i="10"/>
  <c r="AN159" i="10"/>
  <c r="AL159" i="10"/>
  <c r="AJ159" i="10"/>
  <c r="AH159" i="10"/>
  <c r="AF159" i="10"/>
  <c r="AD159" i="10"/>
  <c r="AB159" i="10"/>
  <c r="Z159" i="10"/>
  <c r="X159" i="10"/>
  <c r="V159" i="10"/>
  <c r="T159" i="10"/>
  <c r="R159" i="10"/>
  <c r="P159" i="10"/>
  <c r="N159" i="10"/>
  <c r="L159" i="10"/>
  <c r="J159" i="10"/>
  <c r="BW159" i="10"/>
  <c r="BU159" i="10"/>
  <c r="BS159" i="10"/>
  <c r="BQ159" i="10"/>
  <c r="BO159" i="10"/>
  <c r="BM159" i="10"/>
  <c r="BK159" i="10"/>
  <c r="BI159" i="10"/>
  <c r="BG159" i="10"/>
  <c r="BE159" i="10"/>
  <c r="BC159" i="10"/>
  <c r="BA159" i="10"/>
  <c r="AY159" i="10"/>
  <c r="AW159" i="10"/>
  <c r="AU159" i="10"/>
  <c r="AS159" i="10"/>
  <c r="AQ159" i="10"/>
  <c r="AO159" i="10"/>
  <c r="AM159" i="10"/>
  <c r="AK159" i="10"/>
  <c r="AI159" i="10"/>
  <c r="AG159" i="10"/>
  <c r="AE159" i="10"/>
  <c r="AC159" i="10"/>
  <c r="AA159" i="10"/>
  <c r="Y159" i="10"/>
  <c r="W159" i="10"/>
  <c r="U159" i="10"/>
  <c r="S159" i="10"/>
  <c r="Q159" i="10"/>
  <c r="O159" i="10"/>
  <c r="M159" i="10"/>
  <c r="K159" i="10"/>
  <c r="BW189" i="10"/>
  <c r="BU189" i="10"/>
  <c r="BS189" i="10"/>
  <c r="BQ189" i="10"/>
  <c r="BO189" i="10"/>
  <c r="BM189" i="10"/>
  <c r="BK189" i="10"/>
  <c r="BI189" i="10"/>
  <c r="BG189" i="10"/>
  <c r="BE189" i="10"/>
  <c r="BC189" i="10"/>
  <c r="BA189" i="10"/>
  <c r="AY189" i="10"/>
  <c r="AW189" i="10"/>
  <c r="AU189" i="10"/>
  <c r="AS189" i="10"/>
  <c r="AQ189" i="10"/>
  <c r="AO189" i="10"/>
  <c r="AM189" i="10"/>
  <c r="AK189" i="10"/>
  <c r="AI189" i="10"/>
  <c r="AG189" i="10"/>
  <c r="AE189" i="10"/>
  <c r="AC189" i="10"/>
  <c r="AA189" i="10"/>
  <c r="Y189" i="10"/>
  <c r="W189" i="10"/>
  <c r="U189" i="10"/>
  <c r="S189" i="10"/>
  <c r="Q189" i="10"/>
  <c r="O189" i="10"/>
  <c r="M189" i="10"/>
  <c r="K189" i="10"/>
  <c r="BX189" i="10"/>
  <c r="BV189" i="10"/>
  <c r="BT189" i="10"/>
  <c r="BR189" i="10"/>
  <c r="BP189" i="10"/>
  <c r="BN189" i="10"/>
  <c r="BL189" i="10"/>
  <c r="BJ189" i="10"/>
  <c r="BH189" i="10"/>
  <c r="BF189" i="10"/>
  <c r="BD189" i="10"/>
  <c r="BB189" i="10"/>
  <c r="AZ189" i="10"/>
  <c r="AX189" i="10"/>
  <c r="AV189" i="10"/>
  <c r="AT189" i="10"/>
  <c r="AR189" i="10"/>
  <c r="AP189" i="10"/>
  <c r="AN189" i="10"/>
  <c r="AL189" i="10"/>
  <c r="AJ189" i="10"/>
  <c r="AH189" i="10"/>
  <c r="AF189" i="10"/>
  <c r="AD189" i="10"/>
  <c r="AB189" i="10"/>
  <c r="Z189" i="10"/>
  <c r="X189" i="10"/>
  <c r="V189" i="10"/>
  <c r="T189" i="10"/>
  <c r="R189" i="10"/>
  <c r="P189" i="10"/>
  <c r="N189" i="10"/>
  <c r="L189" i="10"/>
  <c r="J189" i="10"/>
  <c r="BX221" i="10"/>
  <c r="BV221" i="10"/>
  <c r="BT221" i="10"/>
  <c r="BR221" i="10"/>
  <c r="BP221" i="10"/>
  <c r="BN221" i="10"/>
  <c r="BL221" i="10"/>
  <c r="BJ221" i="10"/>
  <c r="BH221" i="10"/>
  <c r="BF221" i="10"/>
  <c r="BD221" i="10"/>
  <c r="BB221" i="10"/>
  <c r="AZ221" i="10"/>
  <c r="AX221" i="10"/>
  <c r="AV221" i="10"/>
  <c r="AT221" i="10"/>
  <c r="AR221" i="10"/>
  <c r="AP221" i="10"/>
  <c r="AN221" i="10"/>
  <c r="AL221" i="10"/>
  <c r="AJ221" i="10"/>
  <c r="AH221" i="10"/>
  <c r="AF221" i="10"/>
  <c r="AD221" i="10"/>
  <c r="AB221" i="10"/>
  <c r="Z221" i="10"/>
  <c r="X221" i="10"/>
  <c r="V221" i="10"/>
  <c r="T221" i="10"/>
  <c r="R221" i="10"/>
  <c r="P221" i="10"/>
  <c r="N221" i="10"/>
  <c r="L221" i="10"/>
  <c r="J221" i="10"/>
  <c r="BW221" i="10"/>
  <c r="BU221" i="10"/>
  <c r="BS221" i="10"/>
  <c r="BQ221" i="10"/>
  <c r="BO221" i="10"/>
  <c r="BM221" i="10"/>
  <c r="BK221" i="10"/>
  <c r="BI221" i="10"/>
  <c r="BG221" i="10"/>
  <c r="BE221" i="10"/>
  <c r="BC221" i="10"/>
  <c r="BA221" i="10"/>
  <c r="AY221" i="10"/>
  <c r="AW221" i="10"/>
  <c r="AU221" i="10"/>
  <c r="AS221" i="10"/>
  <c r="AQ221" i="10"/>
  <c r="AO221" i="10"/>
  <c r="AM221" i="10"/>
  <c r="AK221" i="10"/>
  <c r="AI221" i="10"/>
  <c r="AG221" i="10"/>
  <c r="AE221" i="10"/>
  <c r="AC221" i="10"/>
  <c r="AA221" i="10"/>
  <c r="Y221" i="10"/>
  <c r="W221" i="10"/>
  <c r="U221" i="10"/>
  <c r="S221" i="10"/>
  <c r="Q221" i="10"/>
  <c r="O221" i="10"/>
  <c r="M221" i="10"/>
  <c r="K221" i="10"/>
  <c r="BW251" i="10"/>
  <c r="BU251" i="10"/>
  <c r="BS251" i="10"/>
  <c r="BQ251" i="10"/>
  <c r="BO251" i="10"/>
  <c r="BM251" i="10"/>
  <c r="BK251" i="10"/>
  <c r="BI251" i="10"/>
  <c r="BG251" i="10"/>
  <c r="BE251" i="10"/>
  <c r="BC251" i="10"/>
  <c r="BA251" i="10"/>
  <c r="AY251" i="10"/>
  <c r="AW251" i="10"/>
  <c r="AU251" i="10"/>
  <c r="AS251" i="10"/>
  <c r="AQ251" i="10"/>
  <c r="AO251" i="10"/>
  <c r="AM251" i="10"/>
  <c r="AK251" i="10"/>
  <c r="AI251" i="10"/>
  <c r="AG251" i="10"/>
  <c r="AE251" i="10"/>
  <c r="AC251" i="10"/>
  <c r="AA251" i="10"/>
  <c r="Y251" i="10"/>
  <c r="W251" i="10"/>
  <c r="U251" i="10"/>
  <c r="S251" i="10"/>
  <c r="Q251" i="10"/>
  <c r="O251" i="10"/>
  <c r="M251" i="10"/>
  <c r="K251" i="10"/>
  <c r="BX251" i="10"/>
  <c r="BV251" i="10"/>
  <c r="BT251" i="10"/>
  <c r="BR251" i="10"/>
  <c r="BP251" i="10"/>
  <c r="BN251" i="10"/>
  <c r="BL251" i="10"/>
  <c r="BJ251" i="10"/>
  <c r="BH251" i="10"/>
  <c r="BF251" i="10"/>
  <c r="BD251" i="10"/>
  <c r="BB251" i="10"/>
  <c r="AZ251" i="10"/>
  <c r="AX251" i="10"/>
  <c r="AV251" i="10"/>
  <c r="AT251" i="10"/>
  <c r="AR251" i="10"/>
  <c r="AP251" i="10"/>
  <c r="AN251" i="10"/>
  <c r="AL251" i="10"/>
  <c r="AJ251" i="10"/>
  <c r="AH251" i="10"/>
  <c r="AF251" i="10"/>
  <c r="AD251" i="10"/>
  <c r="AB251" i="10"/>
  <c r="Z251" i="10"/>
  <c r="X251" i="10"/>
  <c r="V251" i="10"/>
  <c r="T251" i="10"/>
  <c r="R251" i="10"/>
  <c r="P251" i="10"/>
  <c r="N251" i="10"/>
  <c r="L251" i="10"/>
  <c r="J251" i="10"/>
  <c r="BX35" i="10"/>
  <c r="BV35" i="10"/>
  <c r="BT35" i="10"/>
  <c r="BR35" i="10"/>
  <c r="BP35" i="10"/>
  <c r="BN35" i="10"/>
  <c r="BL35" i="10"/>
  <c r="BJ35" i="10"/>
  <c r="BH35" i="10"/>
  <c r="BF35" i="10"/>
  <c r="BD35" i="10"/>
  <c r="BB35" i="10"/>
  <c r="AZ35" i="10"/>
  <c r="AX35" i="10"/>
  <c r="AV35" i="10"/>
  <c r="AT35" i="10"/>
  <c r="AR35" i="10"/>
  <c r="AP35" i="10"/>
  <c r="AN35" i="10"/>
  <c r="AL35" i="10"/>
  <c r="AJ35" i="10"/>
  <c r="AH35" i="10"/>
  <c r="AF35" i="10"/>
  <c r="AD35" i="10"/>
  <c r="AB35" i="10"/>
  <c r="Z35" i="10"/>
  <c r="X35" i="10"/>
  <c r="V35" i="10"/>
  <c r="T35" i="10"/>
  <c r="R35" i="10"/>
  <c r="P35" i="10"/>
  <c r="N35" i="10"/>
  <c r="L35" i="10"/>
  <c r="J35" i="10"/>
  <c r="H35" i="10"/>
  <c r="BW35" i="10"/>
  <c r="BU35" i="10"/>
  <c r="BS35" i="10"/>
  <c r="BQ35" i="10"/>
  <c r="BO35" i="10"/>
  <c r="BM35" i="10"/>
  <c r="BK35" i="10"/>
  <c r="BI35" i="10"/>
  <c r="BG35" i="10"/>
  <c r="BE35" i="10"/>
  <c r="BC35" i="10"/>
  <c r="BA35" i="10"/>
  <c r="AY35" i="10"/>
  <c r="AW35" i="10"/>
  <c r="AU35" i="10"/>
  <c r="AS35" i="10"/>
  <c r="AQ35" i="10"/>
  <c r="AO35" i="10"/>
  <c r="AM35" i="10"/>
  <c r="AK35" i="10"/>
  <c r="AI35" i="10"/>
  <c r="AG35" i="10"/>
  <c r="AE35" i="10"/>
  <c r="AC35" i="10"/>
  <c r="AA35" i="10"/>
  <c r="Y35" i="10"/>
  <c r="W35" i="10"/>
  <c r="U35" i="10"/>
  <c r="S35" i="10"/>
  <c r="Q35" i="10"/>
  <c r="O35" i="10"/>
  <c r="M35" i="10"/>
  <c r="K35" i="10"/>
  <c r="I35" i="10"/>
  <c r="G35" i="10"/>
  <c r="BW66" i="10"/>
  <c r="BU66" i="10"/>
  <c r="BS66" i="10"/>
  <c r="BQ66" i="10"/>
  <c r="BO66" i="10"/>
  <c r="BM66" i="10"/>
  <c r="BK66" i="10"/>
  <c r="BI66" i="10"/>
  <c r="BG66" i="10"/>
  <c r="BE66" i="10"/>
  <c r="BC66" i="10"/>
  <c r="BA66" i="10"/>
  <c r="AY66" i="10"/>
  <c r="AW66" i="10"/>
  <c r="AU66" i="10"/>
  <c r="AS66" i="10"/>
  <c r="AQ66" i="10"/>
  <c r="AO66" i="10"/>
  <c r="AM66" i="10"/>
  <c r="AK66" i="10"/>
  <c r="AI66" i="10"/>
  <c r="AG66" i="10"/>
  <c r="AE66" i="10"/>
  <c r="AC66" i="10"/>
  <c r="AA66" i="10"/>
  <c r="Y66" i="10"/>
  <c r="W66" i="10"/>
  <c r="U66" i="10"/>
  <c r="S66" i="10"/>
  <c r="Q66" i="10"/>
  <c r="O66" i="10"/>
  <c r="M66" i="10"/>
  <c r="K66" i="10"/>
  <c r="I66" i="10"/>
  <c r="BX66" i="10"/>
  <c r="BV66" i="10"/>
  <c r="BT66" i="10"/>
  <c r="BR66" i="10"/>
  <c r="BP66" i="10"/>
  <c r="BN66" i="10"/>
  <c r="BL66" i="10"/>
  <c r="BJ66" i="10"/>
  <c r="BH66" i="10"/>
  <c r="BF66" i="10"/>
  <c r="BD66" i="10"/>
  <c r="BB66" i="10"/>
  <c r="AZ66" i="10"/>
  <c r="AX66" i="10"/>
  <c r="AV66" i="10"/>
  <c r="AT66" i="10"/>
  <c r="AR66" i="10"/>
  <c r="AP66" i="10"/>
  <c r="AN66" i="10"/>
  <c r="AL66" i="10"/>
  <c r="AJ66" i="10"/>
  <c r="AH66" i="10"/>
  <c r="AF66" i="10"/>
  <c r="AD66" i="10"/>
  <c r="AB66" i="10"/>
  <c r="Z66" i="10"/>
  <c r="X66" i="10"/>
  <c r="V66" i="10"/>
  <c r="T66" i="10"/>
  <c r="R66" i="10"/>
  <c r="P66" i="10"/>
  <c r="N66" i="10"/>
  <c r="L66" i="10"/>
  <c r="J66" i="10"/>
  <c r="BW65" i="10"/>
  <c r="BU65" i="10"/>
  <c r="BS65" i="10"/>
  <c r="BQ65" i="10"/>
  <c r="BO65" i="10"/>
  <c r="BM65" i="10"/>
  <c r="BK65" i="10"/>
  <c r="BI65" i="10"/>
  <c r="BG65" i="10"/>
  <c r="BE65" i="10"/>
  <c r="BC65" i="10"/>
  <c r="BA65" i="10"/>
  <c r="AY65" i="10"/>
  <c r="AW65" i="10"/>
  <c r="AU65" i="10"/>
  <c r="AS65" i="10"/>
  <c r="AQ65" i="10"/>
  <c r="AO65" i="10"/>
  <c r="AM65" i="10"/>
  <c r="AK65" i="10"/>
  <c r="AI65" i="10"/>
  <c r="AG65" i="10"/>
  <c r="AE65" i="10"/>
  <c r="AC65" i="10"/>
  <c r="AA65" i="10"/>
  <c r="Y65" i="10"/>
  <c r="W65" i="10"/>
  <c r="U65" i="10"/>
  <c r="S65" i="10"/>
  <c r="Q65" i="10"/>
  <c r="O65" i="10"/>
  <c r="M65" i="10"/>
  <c r="K65" i="10"/>
  <c r="BX65" i="10"/>
  <c r="BV65" i="10"/>
  <c r="BT65" i="10"/>
  <c r="BR65" i="10"/>
  <c r="BP65" i="10"/>
  <c r="BN65" i="10"/>
  <c r="BL65" i="10"/>
  <c r="BJ65" i="10"/>
  <c r="BH65" i="10"/>
  <c r="BF65" i="10"/>
  <c r="BD65" i="10"/>
  <c r="BB65" i="10"/>
  <c r="AZ65" i="10"/>
  <c r="AX65" i="10"/>
  <c r="AV65" i="10"/>
  <c r="AT65" i="10"/>
  <c r="AR65" i="10"/>
  <c r="AP65" i="10"/>
  <c r="AN65" i="10"/>
  <c r="AL65" i="10"/>
  <c r="AJ65" i="10"/>
  <c r="AH65" i="10"/>
  <c r="AF65" i="10"/>
  <c r="AD65" i="10"/>
  <c r="AB65" i="10"/>
  <c r="Z65" i="10"/>
  <c r="X65" i="10"/>
  <c r="V65" i="10"/>
  <c r="T65" i="10"/>
  <c r="R65" i="10"/>
  <c r="P65" i="10"/>
  <c r="N65" i="10"/>
  <c r="L65" i="10"/>
  <c r="J65" i="10"/>
  <c r="BW97" i="10"/>
  <c r="BU97" i="10"/>
  <c r="BS97" i="10"/>
  <c r="BQ97" i="10"/>
  <c r="BO97" i="10"/>
  <c r="BM97" i="10"/>
  <c r="BK97" i="10"/>
  <c r="BI97" i="10"/>
  <c r="BG97" i="10"/>
  <c r="BE97" i="10"/>
  <c r="BC97" i="10"/>
  <c r="BA97" i="10"/>
  <c r="AY97" i="10"/>
  <c r="AW97" i="10"/>
  <c r="AU97" i="10"/>
  <c r="AS97" i="10"/>
  <c r="AQ97" i="10"/>
  <c r="AO97" i="10"/>
  <c r="AM97" i="10"/>
  <c r="AK97" i="10"/>
  <c r="AI97" i="10"/>
  <c r="AG97" i="10"/>
  <c r="AE97" i="10"/>
  <c r="AC97" i="10"/>
  <c r="AA97" i="10"/>
  <c r="Y97" i="10"/>
  <c r="W97" i="10"/>
  <c r="U97" i="10"/>
  <c r="S97" i="10"/>
  <c r="Q97" i="10"/>
  <c r="O97" i="10"/>
  <c r="M97" i="10"/>
  <c r="K97" i="10"/>
  <c r="I97" i="10"/>
  <c r="BX97" i="10"/>
  <c r="BV97" i="10"/>
  <c r="BT97" i="10"/>
  <c r="BR97" i="10"/>
  <c r="BP97" i="10"/>
  <c r="BN97" i="10"/>
  <c r="BL97" i="10"/>
  <c r="BJ97" i="10"/>
  <c r="BH97" i="10"/>
  <c r="BF97" i="10"/>
  <c r="BD97" i="10"/>
  <c r="BB97" i="10"/>
  <c r="AZ97" i="10"/>
  <c r="AX97" i="10"/>
  <c r="AV97" i="10"/>
  <c r="AT97" i="10"/>
  <c r="AR97" i="10"/>
  <c r="AP97" i="10"/>
  <c r="AN97" i="10"/>
  <c r="AL97" i="10"/>
  <c r="AJ97" i="10"/>
  <c r="AH97" i="10"/>
  <c r="AF97" i="10"/>
  <c r="AD97" i="10"/>
  <c r="AB97" i="10"/>
  <c r="Z97" i="10"/>
  <c r="X97" i="10"/>
  <c r="V97" i="10"/>
  <c r="T97" i="10"/>
  <c r="R97" i="10"/>
  <c r="P97" i="10"/>
  <c r="N97" i="10"/>
  <c r="L97" i="10"/>
  <c r="J97" i="10"/>
  <c r="BW96" i="10"/>
  <c r="BU96" i="10"/>
  <c r="BS96" i="10"/>
  <c r="BQ96" i="10"/>
  <c r="BO96" i="10"/>
  <c r="BM96" i="10"/>
  <c r="BK96" i="10"/>
  <c r="BI96" i="10"/>
  <c r="BG96" i="10"/>
  <c r="BE96" i="10"/>
  <c r="BC96" i="10"/>
  <c r="BA96" i="10"/>
  <c r="AY96" i="10"/>
  <c r="AW96" i="10"/>
  <c r="AU96" i="10"/>
  <c r="AS96" i="10"/>
  <c r="AQ96" i="10"/>
  <c r="AO96" i="10"/>
  <c r="AM96" i="10"/>
  <c r="AK96" i="10"/>
  <c r="AI96" i="10"/>
  <c r="AG96" i="10"/>
  <c r="AE96" i="10"/>
  <c r="AC96" i="10"/>
  <c r="AA96" i="10"/>
  <c r="Y96" i="10"/>
  <c r="W96" i="10"/>
  <c r="U96" i="10"/>
  <c r="S96" i="10"/>
  <c r="Q96" i="10"/>
  <c r="O96" i="10"/>
  <c r="M96" i="10"/>
  <c r="K96" i="10"/>
  <c r="I96" i="10"/>
  <c r="BX96" i="10"/>
  <c r="BV96" i="10"/>
  <c r="BT96" i="10"/>
  <c r="BR96" i="10"/>
  <c r="BP96" i="10"/>
  <c r="BN96" i="10"/>
  <c r="BL96" i="10"/>
  <c r="BJ96" i="10"/>
  <c r="BH96" i="10"/>
  <c r="BF96" i="10"/>
  <c r="BD96" i="10"/>
  <c r="BB96" i="10"/>
  <c r="AZ96" i="10"/>
  <c r="AX96" i="10"/>
  <c r="AV96" i="10"/>
  <c r="AT96" i="10"/>
  <c r="AR96" i="10"/>
  <c r="AP96" i="10"/>
  <c r="AN96" i="10"/>
  <c r="AL96" i="10"/>
  <c r="AJ96" i="10"/>
  <c r="AH96" i="10"/>
  <c r="AF96" i="10"/>
  <c r="AD96" i="10"/>
  <c r="AB96" i="10"/>
  <c r="Z96" i="10"/>
  <c r="X96" i="10"/>
  <c r="V96" i="10"/>
  <c r="T96" i="10"/>
  <c r="R96" i="10"/>
  <c r="P96" i="10"/>
  <c r="N96" i="10"/>
  <c r="L96" i="10"/>
  <c r="J96" i="10"/>
  <c r="H66" i="10"/>
  <c r="F66" i="10"/>
  <c r="H97" i="10"/>
  <c r="F97" i="10"/>
  <c r="H96" i="10"/>
  <c r="F96" i="10"/>
  <c r="G128" i="10"/>
  <c r="E128" i="10"/>
  <c r="G127" i="10"/>
  <c r="E127" i="10"/>
  <c r="G159" i="10"/>
  <c r="E159" i="10"/>
  <c r="G158" i="10"/>
  <c r="E158" i="10"/>
  <c r="G190" i="10"/>
  <c r="E190" i="10"/>
  <c r="G189" i="10"/>
  <c r="E189" i="10"/>
  <c r="G221" i="10"/>
  <c r="E221" i="10"/>
  <c r="F220" i="10"/>
  <c r="H250" i="10"/>
  <c r="F250" i="10"/>
  <c r="I251" i="10"/>
  <c r="G251" i="10"/>
  <c r="E249" i="10"/>
  <c r="I32" i="10"/>
  <c r="CQ259" i="10"/>
  <c r="CQ16" i="10"/>
  <c r="J34" i="10"/>
  <c r="L34" i="10"/>
  <c r="N34" i="10"/>
  <c r="P34" i="10"/>
  <c r="R34" i="10"/>
  <c r="T34" i="10"/>
  <c r="V34" i="10"/>
  <c r="X34" i="10"/>
  <c r="Z34" i="10"/>
  <c r="AB34" i="10"/>
  <c r="AD34" i="10"/>
  <c r="AF34" i="10"/>
  <c r="AH34" i="10"/>
  <c r="AJ34" i="10"/>
  <c r="AL34" i="10"/>
  <c r="AN34" i="10"/>
  <c r="AP34" i="10"/>
  <c r="AR34" i="10"/>
  <c r="AT34" i="10"/>
  <c r="AV34" i="10"/>
  <c r="AX34" i="10"/>
  <c r="AZ34" i="10"/>
  <c r="BB34" i="10"/>
  <c r="BD34" i="10"/>
  <c r="BF34" i="10"/>
  <c r="BH34" i="10"/>
  <c r="BJ34" i="10"/>
  <c r="BL34" i="10"/>
  <c r="BN34" i="10"/>
  <c r="BP34" i="10"/>
  <c r="BR34" i="10"/>
  <c r="BT34" i="10"/>
  <c r="BV34" i="10"/>
  <c r="BX34" i="10"/>
  <c r="BW128" i="10"/>
  <c r="BU128" i="10"/>
  <c r="BS128" i="10"/>
  <c r="BQ128" i="10"/>
  <c r="BO128" i="10"/>
  <c r="BM128" i="10"/>
  <c r="BK128" i="10"/>
  <c r="BI128" i="10"/>
  <c r="BG128" i="10"/>
  <c r="BE128" i="10"/>
  <c r="BC128" i="10"/>
  <c r="BA128" i="10"/>
  <c r="AY128" i="10"/>
  <c r="AW128" i="10"/>
  <c r="AU128" i="10"/>
  <c r="AS128" i="10"/>
  <c r="AQ128" i="10"/>
  <c r="AO128" i="10"/>
  <c r="AM128" i="10"/>
  <c r="AK128" i="10"/>
  <c r="AI128" i="10"/>
  <c r="AG128" i="10"/>
  <c r="AE128" i="10"/>
  <c r="AC128" i="10"/>
  <c r="AA128" i="10"/>
  <c r="Y128" i="10"/>
  <c r="W128" i="10"/>
  <c r="U128" i="10"/>
  <c r="S128" i="10"/>
  <c r="Q128" i="10"/>
  <c r="O128" i="10"/>
  <c r="M128" i="10"/>
  <c r="K128" i="10"/>
  <c r="BX128" i="10"/>
  <c r="BV128" i="10"/>
  <c r="BT128" i="10"/>
  <c r="BR128" i="10"/>
  <c r="BP128" i="10"/>
  <c r="BN128" i="10"/>
  <c r="BL128" i="10"/>
  <c r="BJ128" i="10"/>
  <c r="BH128" i="10"/>
  <c r="BF128" i="10"/>
  <c r="BD128" i="10"/>
  <c r="BB128" i="10"/>
  <c r="AZ128" i="10"/>
  <c r="AX128" i="10"/>
  <c r="AV128" i="10"/>
  <c r="AT128" i="10"/>
  <c r="AR128" i="10"/>
  <c r="AP128" i="10"/>
  <c r="AN128" i="10"/>
  <c r="AL128" i="10"/>
  <c r="AJ128" i="10"/>
  <c r="AH128" i="10"/>
  <c r="AF128" i="10"/>
  <c r="AD128" i="10"/>
  <c r="AB128" i="10"/>
  <c r="Z128" i="10"/>
  <c r="X128" i="10"/>
  <c r="V128" i="10"/>
  <c r="T128" i="10"/>
  <c r="R128" i="10"/>
  <c r="P128" i="10"/>
  <c r="N128" i="10"/>
  <c r="L128" i="10"/>
  <c r="J128" i="10"/>
  <c r="BW158" i="10"/>
  <c r="BU158" i="10"/>
  <c r="BS158" i="10"/>
  <c r="BQ158" i="10"/>
  <c r="BO158" i="10"/>
  <c r="BM158" i="10"/>
  <c r="BK158" i="10"/>
  <c r="BI158" i="10"/>
  <c r="BG158" i="10"/>
  <c r="BE158" i="10"/>
  <c r="BC158" i="10"/>
  <c r="BA158" i="10"/>
  <c r="AY158" i="10"/>
  <c r="AW158" i="10"/>
  <c r="AU158" i="10"/>
  <c r="AS158" i="10"/>
  <c r="AQ158" i="10"/>
  <c r="AO158" i="10"/>
  <c r="AM158" i="10"/>
  <c r="AK158" i="10"/>
  <c r="BX158" i="10"/>
  <c r="BV158" i="10"/>
  <c r="BT158" i="10"/>
  <c r="BR158" i="10"/>
  <c r="BP158" i="10"/>
  <c r="BN158" i="10"/>
  <c r="BL158" i="10"/>
  <c r="BJ158" i="10"/>
  <c r="BH158" i="10"/>
  <c r="BF158" i="10"/>
  <c r="BD158" i="10"/>
  <c r="BB158" i="10"/>
  <c r="AZ158" i="10"/>
  <c r="AX158" i="10"/>
  <c r="AV158" i="10"/>
  <c r="AT158" i="10"/>
  <c r="AR158" i="10"/>
  <c r="AP158" i="10"/>
  <c r="AN158" i="10"/>
  <c r="AL158" i="10"/>
  <c r="AJ158" i="10"/>
  <c r="AH158" i="10"/>
  <c r="AF158" i="10"/>
  <c r="AD158" i="10"/>
  <c r="AB158" i="10"/>
  <c r="Z158" i="10"/>
  <c r="X158" i="10"/>
  <c r="V158" i="10"/>
  <c r="T158" i="10"/>
  <c r="R158" i="10"/>
  <c r="P158" i="10"/>
  <c r="N158" i="10"/>
  <c r="L158" i="10"/>
  <c r="J158" i="10"/>
  <c r="AI158" i="10"/>
  <c r="AG158" i="10"/>
  <c r="AE158" i="10"/>
  <c r="AC158" i="10"/>
  <c r="AA158" i="10"/>
  <c r="Y158" i="10"/>
  <c r="W158" i="10"/>
  <c r="U158" i="10"/>
  <c r="S158" i="10"/>
  <c r="Q158" i="10"/>
  <c r="O158" i="10"/>
  <c r="M158" i="10"/>
  <c r="K158" i="10"/>
  <c r="BX190" i="10"/>
  <c r="BV190" i="10"/>
  <c r="BT190" i="10"/>
  <c r="BR190" i="10"/>
  <c r="BP190" i="10"/>
  <c r="BN190" i="10"/>
  <c r="BL190" i="10"/>
  <c r="BJ190" i="10"/>
  <c r="BH190" i="10"/>
  <c r="BF190" i="10"/>
  <c r="BD190" i="10"/>
  <c r="BB190" i="10"/>
  <c r="AZ190" i="10"/>
  <c r="AX190" i="10"/>
  <c r="AV190" i="10"/>
  <c r="AT190" i="10"/>
  <c r="AR190" i="10"/>
  <c r="AP190" i="10"/>
  <c r="AN190" i="10"/>
  <c r="AL190" i="10"/>
  <c r="AJ190" i="10"/>
  <c r="AH190" i="10"/>
  <c r="AF190" i="10"/>
  <c r="AD190" i="10"/>
  <c r="AB190" i="10"/>
  <c r="Z190" i="10"/>
  <c r="X190" i="10"/>
  <c r="V190" i="10"/>
  <c r="T190" i="10"/>
  <c r="R190" i="10"/>
  <c r="P190" i="10"/>
  <c r="N190" i="10"/>
  <c r="L190" i="10"/>
  <c r="J190" i="10"/>
  <c r="BW190" i="10"/>
  <c r="BU190" i="10"/>
  <c r="BS190" i="10"/>
  <c r="BQ190" i="10"/>
  <c r="BO190" i="10"/>
  <c r="BM190" i="10"/>
  <c r="BK190" i="10"/>
  <c r="BI190" i="10"/>
  <c r="BG190" i="10"/>
  <c r="BE190" i="10"/>
  <c r="BC190" i="10"/>
  <c r="BA190" i="10"/>
  <c r="AY190" i="10"/>
  <c r="AW190" i="10"/>
  <c r="AU190" i="10"/>
  <c r="AS190" i="10"/>
  <c r="AQ190" i="10"/>
  <c r="AO190" i="10"/>
  <c r="AM190" i="10"/>
  <c r="AK190" i="10"/>
  <c r="AI190" i="10"/>
  <c r="AG190" i="10"/>
  <c r="AE190" i="10"/>
  <c r="AC190" i="10"/>
  <c r="AA190" i="10"/>
  <c r="Y190" i="10"/>
  <c r="W190" i="10"/>
  <c r="U190" i="10"/>
  <c r="S190" i="10"/>
  <c r="Q190" i="10"/>
  <c r="O190" i="10"/>
  <c r="M190" i="10"/>
  <c r="K190" i="10"/>
  <c r="BW220" i="10"/>
  <c r="BU220" i="10"/>
  <c r="BS220" i="10"/>
  <c r="BQ220" i="10"/>
  <c r="BO220" i="10"/>
  <c r="BM220" i="10"/>
  <c r="BK220" i="10"/>
  <c r="BI220" i="10"/>
  <c r="BG220" i="10"/>
  <c r="BE220" i="10"/>
  <c r="BC220" i="10"/>
  <c r="BA220" i="10"/>
  <c r="AY220" i="10"/>
  <c r="AW220" i="10"/>
  <c r="AU220" i="10"/>
  <c r="AS220" i="10"/>
  <c r="AQ220" i="10"/>
  <c r="AO220" i="10"/>
  <c r="AM220" i="10"/>
  <c r="AK220" i="10"/>
  <c r="AI220" i="10"/>
  <c r="AG220" i="10"/>
  <c r="AE220" i="10"/>
  <c r="AC220" i="10"/>
  <c r="AA220" i="10"/>
  <c r="Y220" i="10"/>
  <c r="W220" i="10"/>
  <c r="U220" i="10"/>
  <c r="S220" i="10"/>
  <c r="Q220" i="10"/>
  <c r="O220" i="10"/>
  <c r="M220" i="10"/>
  <c r="K220" i="10"/>
  <c r="BX220" i="10"/>
  <c r="BV220" i="10"/>
  <c r="BT220" i="10"/>
  <c r="BR220" i="10"/>
  <c r="BP220" i="10"/>
  <c r="BN220" i="10"/>
  <c r="BL220" i="10"/>
  <c r="BJ220" i="10"/>
  <c r="BH220" i="10"/>
  <c r="BF220" i="10"/>
  <c r="BD220" i="10"/>
  <c r="BB220" i="10"/>
  <c r="AZ220" i="10"/>
  <c r="AX220" i="10"/>
  <c r="AV220" i="10"/>
  <c r="AT220" i="10"/>
  <c r="AR220" i="10"/>
  <c r="AP220" i="10"/>
  <c r="AN220" i="10"/>
  <c r="AL220" i="10"/>
  <c r="AJ220" i="10"/>
  <c r="AH220" i="10"/>
  <c r="AF220" i="10"/>
  <c r="AD220" i="10"/>
  <c r="AB220" i="10"/>
  <c r="Z220" i="10"/>
  <c r="X220" i="10"/>
  <c r="V220" i="10"/>
  <c r="T220" i="10"/>
  <c r="R220" i="10"/>
  <c r="P220" i="10"/>
  <c r="N220" i="10"/>
  <c r="L220" i="10"/>
  <c r="J220" i="10"/>
  <c r="BX252" i="10"/>
  <c r="BV252" i="10"/>
  <c r="BT252" i="10"/>
  <c r="BR252" i="10"/>
  <c r="BP252" i="10"/>
  <c r="BN252" i="10"/>
  <c r="BL252" i="10"/>
  <c r="BJ252" i="10"/>
  <c r="BH252" i="10"/>
  <c r="BF252" i="10"/>
  <c r="BD252" i="10"/>
  <c r="BB252" i="10"/>
  <c r="AZ252" i="10"/>
  <c r="AX252" i="10"/>
  <c r="AV252" i="10"/>
  <c r="AT252" i="10"/>
  <c r="AR252" i="10"/>
  <c r="AP252" i="10"/>
  <c r="AN252" i="10"/>
  <c r="AL252" i="10"/>
  <c r="AJ252" i="10"/>
  <c r="AH252" i="10"/>
  <c r="AF252" i="10"/>
  <c r="AD252" i="10"/>
  <c r="AB252" i="10"/>
  <c r="Z252" i="10"/>
  <c r="X252" i="10"/>
  <c r="V252" i="10"/>
  <c r="T252" i="10"/>
  <c r="R252" i="10"/>
  <c r="P252" i="10"/>
  <c r="N252" i="10"/>
  <c r="L252" i="10"/>
  <c r="J252" i="10"/>
  <c r="BW252" i="10"/>
  <c r="BU252" i="10"/>
  <c r="BS252" i="10"/>
  <c r="BQ252" i="10"/>
  <c r="BO252" i="10"/>
  <c r="BM252" i="10"/>
  <c r="BK252" i="10"/>
  <c r="BI252" i="10"/>
  <c r="BG252" i="10"/>
  <c r="BE252" i="10"/>
  <c r="BC252" i="10"/>
  <c r="BA252" i="10"/>
  <c r="AY252" i="10"/>
  <c r="AW252" i="10"/>
  <c r="AU252" i="10"/>
  <c r="AS252" i="10"/>
  <c r="AQ252" i="10"/>
  <c r="AO252" i="10"/>
  <c r="AM252" i="10"/>
  <c r="AK252" i="10"/>
  <c r="AI252" i="10"/>
  <c r="AG252" i="10"/>
  <c r="AE252" i="10"/>
  <c r="AC252" i="10"/>
  <c r="AA252" i="10"/>
  <c r="Y252" i="10"/>
  <c r="W252" i="10"/>
  <c r="U252" i="10"/>
  <c r="S252" i="10"/>
  <c r="Q252" i="10"/>
  <c r="O252" i="10"/>
  <c r="M252" i="10"/>
  <c r="K252" i="10"/>
  <c r="I63" i="10"/>
  <c r="CR259" i="10"/>
  <c r="CR16" i="10"/>
  <c r="I65" i="10"/>
  <c r="DB259" i="10"/>
  <c r="DB16" i="10"/>
  <c r="G66" i="10"/>
  <c r="G97" i="10"/>
  <c r="G96" i="10"/>
  <c r="I95" i="10"/>
  <c r="F126" i="10"/>
  <c r="F157" i="10"/>
  <c r="F188" i="10"/>
  <c r="F189" i="10"/>
  <c r="H219" i="10"/>
  <c r="F219" i="10"/>
  <c r="I220" i="10"/>
  <c r="G220" i="10"/>
  <c r="E218" i="10"/>
  <c r="G252" i="10"/>
  <c r="E252" i="10"/>
  <c r="H251" i="10"/>
  <c r="F251" i="10"/>
  <c r="K34" i="10"/>
  <c r="M34" i="10"/>
  <c r="O34" i="10"/>
  <c r="Q34" i="10"/>
  <c r="S34" i="10"/>
  <c r="U34" i="10"/>
  <c r="W34" i="10"/>
  <c r="Y34" i="10"/>
  <c r="AA34" i="10"/>
  <c r="AC34" i="10"/>
  <c r="AE34" i="10"/>
  <c r="AG34" i="10"/>
  <c r="AI34" i="10"/>
  <c r="AK34" i="10"/>
  <c r="AM34" i="10"/>
  <c r="AO34" i="10"/>
  <c r="AQ34" i="10"/>
  <c r="AS34" i="10"/>
  <c r="AU34" i="10"/>
  <c r="AW34" i="10"/>
  <c r="AY34" i="10"/>
  <c r="BA34" i="10"/>
  <c r="BC34" i="10"/>
  <c r="BE34" i="10"/>
  <c r="BG34" i="10"/>
  <c r="BI34" i="10"/>
  <c r="BK34" i="10"/>
  <c r="BM34" i="10"/>
  <c r="BO34" i="10"/>
  <c r="BQ34" i="10"/>
  <c r="BS34" i="10"/>
  <c r="BU34" i="10"/>
  <c r="F35" i="10"/>
  <c r="I190" i="10"/>
  <c r="I159" i="10"/>
  <c r="I128" i="10"/>
  <c r="I189" i="10"/>
  <c r="I158" i="10"/>
  <c r="I127" i="10"/>
  <c r="CW251" i="16"/>
  <c r="CW16" i="16"/>
  <c r="CZ253" i="16"/>
  <c r="CZ46" i="16"/>
  <c r="DQ253" i="16"/>
  <c r="DQ46" i="16"/>
  <c r="CZ253" i="15"/>
  <c r="CZ46" i="15"/>
  <c r="DQ253" i="15"/>
  <c r="DQ46" i="15"/>
  <c r="E241" i="16"/>
  <c r="G241" i="16"/>
  <c r="I241" i="16"/>
  <c r="F243" i="16"/>
  <c r="H243" i="16"/>
  <c r="E181" i="16"/>
  <c r="G181" i="16"/>
  <c r="I181" i="16"/>
  <c r="F183" i="16"/>
  <c r="H183" i="16"/>
  <c r="E151" i="16"/>
  <c r="G151" i="16"/>
  <c r="I151" i="16"/>
  <c r="F153" i="16"/>
  <c r="H153" i="16"/>
  <c r="H121" i="16"/>
  <c r="F121" i="16"/>
  <c r="I121" i="16"/>
  <c r="G121" i="16"/>
  <c r="E123" i="16"/>
  <c r="E211" i="16"/>
  <c r="G211" i="16"/>
  <c r="I211" i="16"/>
  <c r="F213" i="16"/>
  <c r="H213" i="16"/>
  <c r="E121" i="16"/>
  <c r="I123" i="16"/>
  <c r="G123" i="16"/>
  <c r="H123" i="16"/>
  <c r="F123" i="16"/>
  <c r="H184" i="16"/>
  <c r="F184" i="16"/>
  <c r="I184" i="16"/>
  <c r="G184" i="16"/>
  <c r="E184" i="16"/>
  <c r="H154" i="16"/>
  <c r="F154" i="16"/>
  <c r="I154" i="16"/>
  <c r="G154" i="16"/>
  <c r="E154" i="16"/>
  <c r="H122" i="16"/>
  <c r="F122" i="16"/>
  <c r="I122" i="16"/>
  <c r="G122" i="16"/>
  <c r="E124" i="16"/>
  <c r="H214" i="16"/>
  <c r="F214" i="16"/>
  <c r="I214" i="16"/>
  <c r="G214" i="16"/>
  <c r="E214" i="16"/>
  <c r="G94" i="16"/>
  <c r="H94" i="16"/>
  <c r="F94" i="16"/>
  <c r="G64" i="16"/>
  <c r="H64" i="16"/>
  <c r="F64" i="16"/>
  <c r="G32" i="16"/>
  <c r="H34" i="16"/>
  <c r="F34" i="16"/>
  <c r="H244" i="16"/>
  <c r="F244" i="16"/>
  <c r="I244" i="16"/>
  <c r="G244" i="16"/>
  <c r="E244" i="16"/>
  <c r="F182" i="16"/>
  <c r="H182" i="16"/>
  <c r="E182" i="16"/>
  <c r="G182" i="16"/>
  <c r="I182" i="16"/>
  <c r="F152" i="16"/>
  <c r="H152" i="16"/>
  <c r="E152" i="16"/>
  <c r="G152" i="16"/>
  <c r="I152" i="16"/>
  <c r="E122" i="16"/>
  <c r="I124" i="16"/>
  <c r="G124" i="16"/>
  <c r="H124" i="16"/>
  <c r="F124" i="16"/>
  <c r="F242" i="16"/>
  <c r="H242" i="16"/>
  <c r="E242" i="16"/>
  <c r="G242" i="16"/>
  <c r="I242" i="16"/>
  <c r="F212" i="16"/>
  <c r="H212" i="16"/>
  <c r="E212" i="16"/>
  <c r="G212" i="16"/>
  <c r="I212" i="16"/>
  <c r="F92" i="16"/>
  <c r="H92" i="16"/>
  <c r="G92" i="16"/>
  <c r="F62" i="16"/>
  <c r="H62" i="16"/>
  <c r="G62" i="16"/>
  <c r="G34" i="16"/>
  <c r="H32" i="16"/>
  <c r="F32" i="16"/>
  <c r="E213" i="22"/>
  <c r="H244" i="22"/>
  <c r="F244" i="22"/>
  <c r="H243" i="22"/>
  <c r="F243" i="22"/>
  <c r="I244" i="22"/>
  <c r="G244" i="22"/>
  <c r="I243" i="22"/>
  <c r="G243" i="22"/>
  <c r="H184" i="22"/>
  <c r="F184" i="22"/>
  <c r="H183" i="22"/>
  <c r="F183" i="22"/>
  <c r="I184" i="22"/>
  <c r="G184" i="22"/>
  <c r="I183" i="22"/>
  <c r="G183" i="22"/>
  <c r="H214" i="22"/>
  <c r="F214" i="22"/>
  <c r="H213" i="22"/>
  <c r="F213" i="22"/>
  <c r="I214" i="22"/>
  <c r="G214" i="22"/>
  <c r="I213" i="22"/>
  <c r="G213" i="22"/>
  <c r="H124" i="22"/>
  <c r="F124" i="22"/>
  <c r="H123" i="22"/>
  <c r="F123" i="22"/>
  <c r="I124" i="22"/>
  <c r="G124" i="22"/>
  <c r="I123" i="22"/>
  <c r="G123" i="22"/>
  <c r="H94" i="22"/>
  <c r="F94" i="22"/>
  <c r="H93" i="22"/>
  <c r="F93" i="22"/>
  <c r="G94" i="22"/>
  <c r="G93" i="22"/>
  <c r="H64" i="22"/>
  <c r="F64" i="22"/>
  <c r="H63" i="22"/>
  <c r="F63" i="22"/>
  <c r="G64" i="22"/>
  <c r="G63" i="22"/>
  <c r="H34" i="22"/>
  <c r="F34" i="22"/>
  <c r="H33" i="22"/>
  <c r="F33" i="22"/>
  <c r="G34" i="22"/>
  <c r="G33" i="22"/>
  <c r="E211" i="22"/>
  <c r="F364" i="22"/>
  <c r="H364" i="22"/>
  <c r="E367" i="22"/>
  <c r="E183" i="22"/>
  <c r="G365" i="22"/>
  <c r="I365" i="22"/>
  <c r="G364" i="22"/>
  <c r="I364" i="22"/>
  <c r="E181" i="22"/>
  <c r="E151" i="22"/>
  <c r="I487" i="22"/>
  <c r="G487" i="22"/>
  <c r="I486" i="22"/>
  <c r="G486" i="22"/>
  <c r="H487" i="22"/>
  <c r="F487" i="22"/>
  <c r="H486" i="22"/>
  <c r="F486" i="22"/>
  <c r="I427" i="22"/>
  <c r="G427" i="22"/>
  <c r="I426" i="22"/>
  <c r="G426" i="22"/>
  <c r="H427" i="22"/>
  <c r="F427" i="22"/>
  <c r="H426" i="22"/>
  <c r="F426" i="22"/>
  <c r="I397" i="22"/>
  <c r="G397" i="22"/>
  <c r="I396" i="22"/>
  <c r="G396" i="22"/>
  <c r="H397" i="22"/>
  <c r="F397" i="22"/>
  <c r="H396" i="22"/>
  <c r="F396" i="22"/>
  <c r="I457" i="22"/>
  <c r="G457" i="22"/>
  <c r="I456" i="22"/>
  <c r="G456" i="22"/>
  <c r="H457" i="22"/>
  <c r="F457" i="22"/>
  <c r="H456" i="22"/>
  <c r="F456" i="22"/>
  <c r="I367" i="22"/>
  <c r="G367" i="22"/>
  <c r="I366" i="22"/>
  <c r="G366" i="22"/>
  <c r="H367" i="22"/>
  <c r="F367" i="22"/>
  <c r="H366" i="22"/>
  <c r="F366" i="22"/>
  <c r="G337" i="22"/>
  <c r="G336" i="22"/>
  <c r="G334" i="22"/>
  <c r="H337" i="22"/>
  <c r="F337" i="22"/>
  <c r="H336" i="22"/>
  <c r="F336" i="22"/>
  <c r="F334" i="22"/>
  <c r="E306" i="22"/>
  <c r="H307" i="22"/>
  <c r="F307" i="22"/>
  <c r="G306" i="22"/>
  <c r="G307" i="22"/>
  <c r="H306" i="22"/>
  <c r="F306" i="22"/>
  <c r="H275" i="22"/>
  <c r="F275" i="22"/>
  <c r="F243" i="15"/>
  <c r="H243" i="15"/>
  <c r="E244" i="15"/>
  <c r="G244" i="15"/>
  <c r="I244" i="15"/>
  <c r="I34" i="10"/>
  <c r="DA259" i="10"/>
  <c r="DA16" i="10"/>
  <c r="H277" i="22"/>
  <c r="F277" i="22"/>
  <c r="E426" i="22"/>
  <c r="E427" i="22"/>
  <c r="H151" i="22"/>
  <c r="H94" i="15"/>
  <c r="F94" i="15"/>
  <c r="H93" i="15"/>
  <c r="F93" i="15"/>
  <c r="G94" i="15"/>
  <c r="H64" i="15"/>
  <c r="F64" i="15"/>
  <c r="G64" i="15"/>
  <c r="H34" i="15"/>
  <c r="F34" i="15"/>
  <c r="G34" i="15"/>
  <c r="G93" i="15"/>
  <c r="H63" i="15"/>
  <c r="F63" i="15"/>
  <c r="G63" i="15"/>
  <c r="H33" i="15"/>
  <c r="F33" i="15"/>
  <c r="G33" i="15"/>
  <c r="E241" i="15"/>
  <c r="G241" i="15"/>
  <c r="I241" i="15"/>
  <c r="E242" i="15"/>
  <c r="G242" i="15"/>
  <c r="I242" i="15"/>
  <c r="F241" i="15"/>
  <c r="H241" i="15"/>
  <c r="F242" i="15"/>
  <c r="H242" i="15"/>
  <c r="E181" i="15"/>
  <c r="G181" i="15"/>
  <c r="I181" i="15"/>
  <c r="E182" i="15"/>
  <c r="G182" i="15"/>
  <c r="I182" i="15"/>
  <c r="F181" i="15"/>
  <c r="H181" i="15"/>
  <c r="F182" i="15"/>
  <c r="H182" i="15"/>
  <c r="E151" i="15"/>
  <c r="G151" i="15"/>
  <c r="I151" i="15"/>
  <c r="E152" i="15"/>
  <c r="G152" i="15"/>
  <c r="I152" i="15"/>
  <c r="F151" i="15"/>
  <c r="H151" i="15"/>
  <c r="F152" i="15"/>
  <c r="H152" i="15"/>
  <c r="E121" i="15"/>
  <c r="G121" i="15"/>
  <c r="I121" i="15"/>
  <c r="E122" i="15"/>
  <c r="G122" i="15"/>
  <c r="I122" i="15"/>
  <c r="F121" i="15"/>
  <c r="H121" i="15"/>
  <c r="F122" i="15"/>
  <c r="H122" i="15"/>
  <c r="E211" i="15"/>
  <c r="G211" i="15"/>
  <c r="I211" i="15"/>
  <c r="E212" i="15"/>
  <c r="G212" i="15"/>
  <c r="I212" i="15"/>
  <c r="F211" i="15"/>
  <c r="H211" i="15"/>
  <c r="F212" i="15"/>
  <c r="H212" i="15"/>
  <c r="F91" i="15"/>
  <c r="H91" i="15"/>
  <c r="G92" i="15"/>
  <c r="G91" i="15"/>
  <c r="F92" i="15"/>
  <c r="H92" i="15"/>
  <c r="F61" i="15"/>
  <c r="H61" i="15"/>
  <c r="F62" i="15"/>
  <c r="H62" i="15"/>
  <c r="G61" i="15"/>
  <c r="G62" i="15"/>
  <c r="F31" i="15"/>
  <c r="H31" i="15"/>
  <c r="F32" i="15"/>
  <c r="H32" i="15"/>
  <c r="G31" i="15"/>
  <c r="G32" i="15"/>
  <c r="AE31" i="1"/>
  <c r="AD31" i="1"/>
  <c r="CM35" i="16"/>
  <c r="CM7" i="16"/>
  <c r="AB31" i="1"/>
  <c r="AC31" i="1"/>
  <c r="U31" i="1"/>
  <c r="E61" i="22"/>
  <c r="E62" i="22"/>
  <c r="E91" i="22"/>
  <c r="E92" i="22"/>
  <c r="G151" i="22"/>
  <c r="I151" i="22"/>
  <c r="G152" i="22"/>
  <c r="I152" i="22"/>
  <c r="F153" i="22"/>
  <c r="H153" i="22"/>
  <c r="J153" i="22"/>
  <c r="L153" i="22"/>
  <c r="N153" i="22"/>
  <c r="P153" i="22"/>
  <c r="R153" i="22"/>
  <c r="T153" i="22"/>
  <c r="V153" i="22"/>
  <c r="X153" i="22"/>
  <c r="Z153" i="22"/>
  <c r="AB153" i="22"/>
  <c r="AD153" i="22"/>
  <c r="AF153" i="22"/>
  <c r="AH153" i="22"/>
  <c r="AJ153" i="22"/>
  <c r="AL153" i="22"/>
  <c r="AN153" i="22"/>
  <c r="AP153" i="22"/>
  <c r="AR153" i="22"/>
  <c r="AT153" i="22"/>
  <c r="AV153" i="22"/>
  <c r="AX153" i="22"/>
  <c r="AZ153" i="22"/>
  <c r="BB153" i="22"/>
  <c r="BD153" i="22"/>
  <c r="BF153" i="22"/>
  <c r="BH153" i="22"/>
  <c r="BJ153" i="22"/>
  <c r="BL153" i="22"/>
  <c r="BN153" i="22"/>
  <c r="BP153" i="22"/>
  <c r="BR153" i="22"/>
  <c r="BT153" i="22"/>
  <c r="BV153" i="22"/>
  <c r="BX153" i="22"/>
  <c r="BZ153" i="22"/>
  <c r="CB153" i="22"/>
  <c r="K154" i="22"/>
  <c r="M154" i="22"/>
  <c r="O154" i="22"/>
  <c r="Q154" i="22"/>
  <c r="S154" i="22"/>
  <c r="U154" i="22"/>
  <c r="W154" i="22"/>
  <c r="Y154" i="22"/>
  <c r="AA154" i="22"/>
  <c r="AC154" i="22"/>
  <c r="AG154" i="22"/>
  <c r="AI154" i="22"/>
  <c r="AK154" i="22"/>
  <c r="AM154" i="22"/>
  <c r="AO154" i="22"/>
  <c r="AQ154" i="22"/>
  <c r="AS154" i="22"/>
  <c r="AU154" i="22"/>
  <c r="AW154" i="22"/>
  <c r="AY154" i="22"/>
  <c r="BA154" i="22"/>
  <c r="BC154" i="22"/>
  <c r="BG154" i="22"/>
  <c r="BI154" i="22"/>
  <c r="BK154" i="22"/>
  <c r="BM154" i="22"/>
  <c r="BO154" i="22"/>
  <c r="BQ154" i="22"/>
  <c r="BS154" i="22"/>
  <c r="BU154" i="22"/>
  <c r="BW154" i="22"/>
  <c r="BY154" i="22"/>
  <c r="CA154" i="22"/>
  <c r="CC154" i="22"/>
  <c r="E243" i="22"/>
  <c r="F152" i="22"/>
  <c r="H152" i="22"/>
  <c r="K153" i="22"/>
  <c r="M153" i="22"/>
  <c r="O153" i="22"/>
  <c r="Q153" i="22"/>
  <c r="S153" i="22"/>
  <c r="U153" i="22"/>
  <c r="W153" i="22"/>
  <c r="Y153" i="22"/>
  <c r="AA153" i="22"/>
  <c r="AC153" i="22"/>
  <c r="AG153" i="22"/>
  <c r="AI153" i="22"/>
  <c r="AK153" i="22"/>
  <c r="AM153" i="22"/>
  <c r="AO153" i="22"/>
  <c r="AQ153" i="22"/>
  <c r="AS153" i="22"/>
  <c r="AU153" i="22"/>
  <c r="AW153" i="22"/>
  <c r="AY153" i="22"/>
  <c r="BA153" i="22"/>
  <c r="BC153" i="22"/>
  <c r="BG153" i="22"/>
  <c r="BI153" i="22"/>
  <c r="BK153" i="22"/>
  <c r="BM153" i="22"/>
  <c r="BO153" i="22"/>
  <c r="BQ153" i="22"/>
  <c r="BS153" i="22"/>
  <c r="BU153" i="22"/>
  <c r="BW153" i="22"/>
  <c r="BY153" i="22"/>
  <c r="CA153" i="22"/>
  <c r="J154" i="22"/>
  <c r="L154" i="22"/>
  <c r="N154" i="22"/>
  <c r="P154" i="22"/>
  <c r="R154" i="22"/>
  <c r="T154" i="22"/>
  <c r="V154" i="22"/>
  <c r="X154" i="22"/>
  <c r="Z154" i="22"/>
  <c r="AB154" i="22"/>
  <c r="AD154" i="22"/>
  <c r="AF154" i="22"/>
  <c r="AH154" i="22"/>
  <c r="AJ154" i="22"/>
  <c r="AL154" i="22"/>
  <c r="AN154" i="22"/>
  <c r="AP154" i="22"/>
  <c r="AR154" i="22"/>
  <c r="AT154" i="22"/>
  <c r="AV154" i="22"/>
  <c r="AX154" i="22"/>
  <c r="AZ154" i="22"/>
  <c r="BB154" i="22"/>
  <c r="BD154" i="22"/>
  <c r="BF154" i="22"/>
  <c r="BH154" i="22"/>
  <c r="BJ154" i="22"/>
  <c r="BL154" i="22"/>
  <c r="BN154" i="22"/>
  <c r="BP154" i="22"/>
  <c r="BR154" i="22"/>
  <c r="BT154" i="22"/>
  <c r="BV154" i="22"/>
  <c r="BX154" i="22"/>
  <c r="BZ154" i="22"/>
  <c r="E242" i="22"/>
  <c r="E276" i="22"/>
  <c r="E304" i="22"/>
  <c r="E305" i="22"/>
  <c r="E336" i="22"/>
  <c r="CJ342" i="22"/>
  <c r="CL342" i="22"/>
  <c r="E364" i="22"/>
  <c r="E365" i="22"/>
  <c r="E182" i="22"/>
  <c r="E396" i="22"/>
  <c r="E424" i="22"/>
  <c r="E425" i="22"/>
  <c r="E275" i="22"/>
  <c r="E335" i="22"/>
  <c r="E152" i="22"/>
  <c r="E395" i="22"/>
  <c r="E212" i="22"/>
  <c r="E456" i="22"/>
  <c r="E484" i="22"/>
  <c r="E485" i="22"/>
  <c r="E455" i="22"/>
  <c r="E122" i="22"/>
  <c r="E214" i="22"/>
  <c r="E184" i="22"/>
  <c r="E154" i="22"/>
  <c r="E124" i="22"/>
  <c r="V31" i="1"/>
  <c r="BZ377" i="20"/>
  <c r="CB377" i="20"/>
  <c r="BY377" i="20"/>
  <c r="CA377" i="20"/>
  <c r="CC377" i="20"/>
  <c r="W31" i="1"/>
  <c r="X31" i="1"/>
  <c r="Y31" i="1"/>
  <c r="AA31" i="1"/>
  <c r="Z31" i="1"/>
  <c r="E185" i="6"/>
  <c r="I34" i="16"/>
  <c r="K34" i="16"/>
  <c r="M34" i="16"/>
  <c r="O34" i="16"/>
  <c r="Q34" i="16"/>
  <c r="S34" i="16"/>
  <c r="U34" i="16"/>
  <c r="W34" i="16"/>
  <c r="Y34" i="16"/>
  <c r="AA34" i="16"/>
  <c r="AC34" i="16"/>
  <c r="AE34" i="16"/>
  <c r="AG34" i="16"/>
  <c r="AI34" i="16"/>
  <c r="AK34" i="16"/>
  <c r="AM34" i="16"/>
  <c r="AO34" i="16"/>
  <c r="AQ34" i="16"/>
  <c r="AS34" i="16"/>
  <c r="AU34" i="16"/>
  <c r="AW34" i="16"/>
  <c r="AY34" i="16"/>
  <c r="BA34" i="16"/>
  <c r="BC34" i="16"/>
  <c r="BE34" i="16"/>
  <c r="BG34" i="16"/>
  <c r="BI34" i="16"/>
  <c r="BK34" i="16"/>
  <c r="BM34" i="16"/>
  <c r="BO34" i="16"/>
  <c r="BQ34" i="16"/>
  <c r="BS34" i="16"/>
  <c r="BU34" i="16"/>
  <c r="BW34" i="16"/>
  <c r="J34" i="16"/>
  <c r="L34" i="16"/>
  <c r="N34" i="16"/>
  <c r="P34" i="16"/>
  <c r="R34" i="16"/>
  <c r="T34" i="16"/>
  <c r="V34" i="16"/>
  <c r="X34" i="16"/>
  <c r="Z34" i="16"/>
  <c r="AB34" i="16"/>
  <c r="AD34" i="16"/>
  <c r="AF34" i="16"/>
  <c r="AH34" i="16"/>
  <c r="AJ34" i="16"/>
  <c r="AL34" i="16"/>
  <c r="AN34" i="16"/>
  <c r="AP34" i="16"/>
  <c r="AR34" i="16"/>
  <c r="AT34" i="16"/>
  <c r="AV34" i="16"/>
  <c r="AX34" i="16"/>
  <c r="AZ34" i="16"/>
  <c r="BB34" i="16"/>
  <c r="BD34" i="16"/>
  <c r="BF34" i="16"/>
  <c r="BH34" i="16"/>
  <c r="BJ34" i="16"/>
  <c r="BL34" i="16"/>
  <c r="BN34" i="16"/>
  <c r="BP34" i="16"/>
  <c r="BR34" i="16"/>
  <c r="BT34" i="16"/>
  <c r="BV34" i="16"/>
  <c r="BX34" i="16"/>
  <c r="BX63" i="16"/>
  <c r="BV63" i="16"/>
  <c r="BT63" i="16"/>
  <c r="BR63" i="16"/>
  <c r="BP63" i="16"/>
  <c r="BN63" i="16"/>
  <c r="BL63" i="16"/>
  <c r="BJ63" i="16"/>
  <c r="BH63" i="16"/>
  <c r="BF63" i="16"/>
  <c r="BD63" i="16"/>
  <c r="BB63" i="16"/>
  <c r="AZ63" i="16"/>
  <c r="AX63" i="16"/>
  <c r="AV63" i="16"/>
  <c r="AT63" i="16"/>
  <c r="AR63" i="16"/>
  <c r="AP63" i="16"/>
  <c r="AN63" i="16"/>
  <c r="AL63" i="16"/>
  <c r="AJ63" i="16"/>
  <c r="AH63" i="16"/>
  <c r="AF63" i="16"/>
  <c r="AD63" i="16"/>
  <c r="AB63" i="16"/>
  <c r="Z63" i="16"/>
  <c r="X63" i="16"/>
  <c r="V63" i="16"/>
  <c r="T63" i="16"/>
  <c r="R63" i="16"/>
  <c r="P63" i="16"/>
  <c r="N63" i="16"/>
  <c r="L63" i="16"/>
  <c r="J63" i="16"/>
  <c r="H63" i="16"/>
  <c r="F63" i="16"/>
  <c r="BW63" i="16"/>
  <c r="BU63" i="16"/>
  <c r="BS63" i="16"/>
  <c r="BQ63" i="16"/>
  <c r="BO63" i="16"/>
  <c r="BM63" i="16"/>
  <c r="BK63" i="16"/>
  <c r="BI63" i="16"/>
  <c r="BG63" i="16"/>
  <c r="BE63" i="16"/>
  <c r="BC63" i="16"/>
  <c r="BA63" i="16"/>
  <c r="AY63" i="16"/>
  <c r="AW63" i="16"/>
  <c r="AU63" i="16"/>
  <c r="AS63" i="16"/>
  <c r="AQ63" i="16"/>
  <c r="AO63" i="16"/>
  <c r="AM63" i="16"/>
  <c r="AK63" i="16"/>
  <c r="AI63" i="16"/>
  <c r="AG63" i="16"/>
  <c r="AE63" i="16"/>
  <c r="AC63" i="16"/>
  <c r="AA63" i="16"/>
  <c r="Y63" i="16"/>
  <c r="W63" i="16"/>
  <c r="U63" i="16"/>
  <c r="S63" i="16"/>
  <c r="Q63" i="16"/>
  <c r="O63" i="16"/>
  <c r="M63" i="16"/>
  <c r="K63" i="16"/>
  <c r="I63" i="16"/>
  <c r="G63" i="16"/>
  <c r="BX64" i="16"/>
  <c r="BV64" i="16"/>
  <c r="BT64" i="16"/>
  <c r="BR64" i="16"/>
  <c r="BP64" i="16"/>
  <c r="BN64" i="16"/>
  <c r="BL64" i="16"/>
  <c r="BJ64" i="16"/>
  <c r="BH64" i="16"/>
  <c r="BF64" i="16"/>
  <c r="BD64" i="16"/>
  <c r="BB64" i="16"/>
  <c r="AZ64" i="16"/>
  <c r="AX64" i="16"/>
  <c r="AV64" i="16"/>
  <c r="AT64" i="16"/>
  <c r="AR64" i="16"/>
  <c r="AP64" i="16"/>
  <c r="AN64" i="16"/>
  <c r="AL64" i="16"/>
  <c r="AJ64" i="16"/>
  <c r="AH64" i="16"/>
  <c r="AF64" i="16"/>
  <c r="AD64" i="16"/>
  <c r="AB64" i="16"/>
  <c r="Z64" i="16"/>
  <c r="X64" i="16"/>
  <c r="V64" i="16"/>
  <c r="T64" i="16"/>
  <c r="R64" i="16"/>
  <c r="P64" i="16"/>
  <c r="N64" i="16"/>
  <c r="L64" i="16"/>
  <c r="J64" i="16"/>
  <c r="BW64" i="16"/>
  <c r="BU64" i="16"/>
  <c r="BS64" i="16"/>
  <c r="BQ64" i="16"/>
  <c r="BO64" i="16"/>
  <c r="BM64" i="16"/>
  <c r="BK64" i="16"/>
  <c r="BI64" i="16"/>
  <c r="BG64" i="16"/>
  <c r="BE64" i="16"/>
  <c r="BC64" i="16"/>
  <c r="BA64" i="16"/>
  <c r="AY64" i="16"/>
  <c r="AW64" i="16"/>
  <c r="AU64" i="16"/>
  <c r="AS64" i="16"/>
  <c r="AQ64" i="16"/>
  <c r="AO64" i="16"/>
  <c r="AM64" i="16"/>
  <c r="AK64" i="16"/>
  <c r="AI64" i="16"/>
  <c r="AG64" i="16"/>
  <c r="AE64" i="16"/>
  <c r="AC64" i="16"/>
  <c r="AA64" i="16"/>
  <c r="Y64" i="16"/>
  <c r="W64" i="16"/>
  <c r="U64" i="16"/>
  <c r="S64" i="16"/>
  <c r="Q64" i="16"/>
  <c r="O64" i="16"/>
  <c r="M64" i="16"/>
  <c r="K64" i="16"/>
  <c r="I64" i="16"/>
  <c r="BX94" i="16"/>
  <c r="BV94" i="16"/>
  <c r="BT94" i="16"/>
  <c r="BR94" i="16"/>
  <c r="BP94" i="16"/>
  <c r="BN94" i="16"/>
  <c r="BL94" i="16"/>
  <c r="BJ94" i="16"/>
  <c r="BH94" i="16"/>
  <c r="BF94" i="16"/>
  <c r="BD94" i="16"/>
  <c r="BB94" i="16"/>
  <c r="AZ94" i="16"/>
  <c r="AX94" i="16"/>
  <c r="AV94" i="16"/>
  <c r="AT94" i="16"/>
  <c r="AR94" i="16"/>
  <c r="AP94" i="16"/>
  <c r="AN94" i="16"/>
  <c r="AL94" i="16"/>
  <c r="AJ94" i="16"/>
  <c r="AH94" i="16"/>
  <c r="AF94" i="16"/>
  <c r="AD94" i="16"/>
  <c r="AB94" i="16"/>
  <c r="Z94" i="16"/>
  <c r="X94" i="16"/>
  <c r="V94" i="16"/>
  <c r="T94" i="16"/>
  <c r="R94" i="16"/>
  <c r="P94" i="16"/>
  <c r="N94" i="16"/>
  <c r="L94" i="16"/>
  <c r="J94" i="16"/>
  <c r="BW94" i="16"/>
  <c r="BU94" i="16"/>
  <c r="BS94" i="16"/>
  <c r="BQ94" i="16"/>
  <c r="BO94" i="16"/>
  <c r="BM94" i="16"/>
  <c r="BK94" i="16"/>
  <c r="BI94" i="16"/>
  <c r="BG94" i="16"/>
  <c r="BE94" i="16"/>
  <c r="BC94" i="16"/>
  <c r="BA94" i="16"/>
  <c r="AY94" i="16"/>
  <c r="AW94" i="16"/>
  <c r="AU94" i="16"/>
  <c r="AS94" i="16"/>
  <c r="AQ94" i="16"/>
  <c r="AO94" i="16"/>
  <c r="AM94" i="16"/>
  <c r="AK94" i="16"/>
  <c r="AI94" i="16"/>
  <c r="AG94" i="16"/>
  <c r="AE94" i="16"/>
  <c r="AC94" i="16"/>
  <c r="AA94" i="16"/>
  <c r="Y94" i="16"/>
  <c r="W94" i="16"/>
  <c r="U94" i="16"/>
  <c r="S94" i="16"/>
  <c r="Q94" i="16"/>
  <c r="O94" i="16"/>
  <c r="M94" i="16"/>
  <c r="K94" i="16"/>
  <c r="I94" i="16"/>
  <c r="I337" i="22"/>
  <c r="I94" i="22"/>
  <c r="K123" i="16"/>
  <c r="M123" i="16"/>
  <c r="O123" i="16"/>
  <c r="J123" i="16"/>
  <c r="L123" i="16"/>
  <c r="N123" i="16"/>
  <c r="P123" i="16"/>
  <c r="BX123" i="16"/>
  <c r="BV123" i="16"/>
  <c r="BT123" i="16"/>
  <c r="BR123" i="16"/>
  <c r="BP123" i="16"/>
  <c r="BN123" i="16"/>
  <c r="BL123" i="16"/>
  <c r="BJ123" i="16"/>
  <c r="BH123" i="16"/>
  <c r="BF123" i="16"/>
  <c r="BD123" i="16"/>
  <c r="BB123" i="16"/>
  <c r="AZ123" i="16"/>
  <c r="AX123" i="16"/>
  <c r="AV123" i="16"/>
  <c r="AT123" i="16"/>
  <c r="AR123" i="16"/>
  <c r="AP123" i="16"/>
  <c r="AN123" i="16"/>
  <c r="AL123" i="16"/>
  <c r="AJ123" i="16"/>
  <c r="AH123" i="16"/>
  <c r="AF123" i="16"/>
  <c r="AD123" i="16"/>
  <c r="AB123" i="16"/>
  <c r="Z123" i="16"/>
  <c r="X123" i="16"/>
  <c r="V123" i="16"/>
  <c r="T123" i="16"/>
  <c r="R123" i="16"/>
  <c r="BW123" i="16"/>
  <c r="BU123" i="16"/>
  <c r="BS123" i="16"/>
  <c r="BQ123" i="16"/>
  <c r="BO123" i="16"/>
  <c r="BM123" i="16"/>
  <c r="BK123" i="16"/>
  <c r="BI123" i="16"/>
  <c r="BG123" i="16"/>
  <c r="BE123" i="16"/>
  <c r="BC123" i="16"/>
  <c r="BA123" i="16"/>
  <c r="AY123" i="16"/>
  <c r="AW123" i="16"/>
  <c r="AU123" i="16"/>
  <c r="AS123" i="16"/>
  <c r="AQ123" i="16"/>
  <c r="AO123" i="16"/>
  <c r="AM123" i="16"/>
  <c r="AK123" i="16"/>
  <c r="AI123" i="16"/>
  <c r="AG123" i="16"/>
  <c r="AE123" i="16"/>
  <c r="AC123" i="16"/>
  <c r="AA123" i="16"/>
  <c r="Y123" i="16"/>
  <c r="W123" i="16"/>
  <c r="U123" i="16"/>
  <c r="S123" i="16"/>
  <c r="Q123" i="16"/>
  <c r="BX154" i="16"/>
  <c r="BV154" i="16"/>
  <c r="BT154" i="16"/>
  <c r="BR154" i="16"/>
  <c r="BP154" i="16"/>
  <c r="BN154" i="16"/>
  <c r="BL154" i="16"/>
  <c r="BJ154" i="16"/>
  <c r="BH154" i="16"/>
  <c r="BF154" i="16"/>
  <c r="BD154" i="16"/>
  <c r="BB154" i="16"/>
  <c r="AZ154" i="16"/>
  <c r="AX154" i="16"/>
  <c r="AV154" i="16"/>
  <c r="AT154" i="16"/>
  <c r="AR154" i="16"/>
  <c r="AP154" i="16"/>
  <c r="AN154" i="16"/>
  <c r="AL154" i="16"/>
  <c r="AJ154" i="16"/>
  <c r="AH154" i="16"/>
  <c r="AF154" i="16"/>
  <c r="AD154" i="16"/>
  <c r="AB154" i="16"/>
  <c r="Z154" i="16"/>
  <c r="X154" i="16"/>
  <c r="V154" i="16"/>
  <c r="T154" i="16"/>
  <c r="R154" i="16"/>
  <c r="P154" i="16"/>
  <c r="N154" i="16"/>
  <c r="L154" i="16"/>
  <c r="J154" i="16"/>
  <c r="BW154" i="16"/>
  <c r="BU154" i="16"/>
  <c r="BS154" i="16"/>
  <c r="BQ154" i="16"/>
  <c r="BO154" i="16"/>
  <c r="BM154" i="16"/>
  <c r="BK154" i="16"/>
  <c r="BI154" i="16"/>
  <c r="BG154" i="16"/>
  <c r="BE154" i="16"/>
  <c r="BC154" i="16"/>
  <c r="BA154" i="16"/>
  <c r="AY154" i="16"/>
  <c r="AW154" i="16"/>
  <c r="AU154" i="16"/>
  <c r="AS154" i="16"/>
  <c r="AQ154" i="16"/>
  <c r="AO154" i="16"/>
  <c r="AM154" i="16"/>
  <c r="AK154" i="16"/>
  <c r="AI154" i="16"/>
  <c r="AG154" i="16"/>
  <c r="AE154" i="16"/>
  <c r="AC154" i="16"/>
  <c r="AA154" i="16"/>
  <c r="Y154" i="16"/>
  <c r="W154" i="16"/>
  <c r="U154" i="16"/>
  <c r="S154" i="16"/>
  <c r="Q154" i="16"/>
  <c r="O154" i="16"/>
  <c r="M154" i="16"/>
  <c r="K154" i="16"/>
  <c r="BW183" i="16"/>
  <c r="BU183" i="16"/>
  <c r="BS183" i="16"/>
  <c r="BQ183" i="16"/>
  <c r="BO183" i="16"/>
  <c r="BM183" i="16"/>
  <c r="BK183" i="16"/>
  <c r="BI183" i="16"/>
  <c r="BG183" i="16"/>
  <c r="BE183" i="16"/>
  <c r="BC183" i="16"/>
  <c r="BA183" i="16"/>
  <c r="AY183" i="16"/>
  <c r="AW183" i="16"/>
  <c r="AU183" i="16"/>
  <c r="AS183" i="16"/>
  <c r="AQ183" i="16"/>
  <c r="AO183" i="16"/>
  <c r="AM183" i="16"/>
  <c r="AK183" i="16"/>
  <c r="AI183" i="16"/>
  <c r="AG183" i="16"/>
  <c r="AE183" i="16"/>
  <c r="AC183" i="16"/>
  <c r="AA183" i="16"/>
  <c r="Y183" i="16"/>
  <c r="W183" i="16"/>
  <c r="U183" i="16"/>
  <c r="S183" i="16"/>
  <c r="Q183" i="16"/>
  <c r="O183" i="16"/>
  <c r="M183" i="16"/>
  <c r="K183" i="16"/>
  <c r="BX183" i="16"/>
  <c r="BV183" i="16"/>
  <c r="BT183" i="16"/>
  <c r="BR183" i="16"/>
  <c r="BP183" i="16"/>
  <c r="BN183" i="16"/>
  <c r="BL183" i="16"/>
  <c r="BJ183" i="16"/>
  <c r="BH183" i="16"/>
  <c r="BF183" i="16"/>
  <c r="BD183" i="16"/>
  <c r="BB183" i="16"/>
  <c r="AZ183" i="16"/>
  <c r="AX183" i="16"/>
  <c r="AV183" i="16"/>
  <c r="AT183" i="16"/>
  <c r="AR183" i="16"/>
  <c r="AP183" i="16"/>
  <c r="AN183" i="16"/>
  <c r="AL183" i="16"/>
  <c r="AJ183" i="16"/>
  <c r="AH183" i="16"/>
  <c r="AF183" i="16"/>
  <c r="AD183" i="16"/>
  <c r="AB183" i="16"/>
  <c r="Z183" i="16"/>
  <c r="X183" i="16"/>
  <c r="V183" i="16"/>
  <c r="T183" i="16"/>
  <c r="R183" i="16"/>
  <c r="P183" i="16"/>
  <c r="N183" i="16"/>
  <c r="L183" i="16"/>
  <c r="J183" i="16"/>
  <c r="E183" i="16"/>
  <c r="G183" i="16"/>
  <c r="I183" i="16"/>
  <c r="BX214" i="16"/>
  <c r="BV214" i="16"/>
  <c r="BT214" i="16"/>
  <c r="BR214" i="16"/>
  <c r="BP214" i="16"/>
  <c r="BN214" i="16"/>
  <c r="BL214" i="16"/>
  <c r="BJ214" i="16"/>
  <c r="BH214" i="16"/>
  <c r="BF214" i="16"/>
  <c r="BD214" i="16"/>
  <c r="BB214" i="16"/>
  <c r="AZ214" i="16"/>
  <c r="AX214" i="16"/>
  <c r="AV214" i="16"/>
  <c r="AT214" i="16"/>
  <c r="AR214" i="16"/>
  <c r="AP214" i="16"/>
  <c r="AN214" i="16"/>
  <c r="AL214" i="16"/>
  <c r="AJ214" i="16"/>
  <c r="AH214" i="16"/>
  <c r="AF214" i="16"/>
  <c r="AD214" i="16"/>
  <c r="AB214" i="16"/>
  <c r="Z214" i="16"/>
  <c r="X214" i="16"/>
  <c r="V214" i="16"/>
  <c r="T214" i="16"/>
  <c r="R214" i="16"/>
  <c r="P214" i="16"/>
  <c r="N214" i="16"/>
  <c r="L214" i="16"/>
  <c r="J214" i="16"/>
  <c r="BW214" i="16"/>
  <c r="BU214" i="16"/>
  <c r="BS214" i="16"/>
  <c r="BQ214" i="16"/>
  <c r="BO214" i="16"/>
  <c r="BM214" i="16"/>
  <c r="BK214" i="16"/>
  <c r="BI214" i="16"/>
  <c r="BG214" i="16"/>
  <c r="BE214" i="16"/>
  <c r="BC214" i="16"/>
  <c r="BA214" i="16"/>
  <c r="AY214" i="16"/>
  <c r="AW214" i="16"/>
  <c r="AU214" i="16"/>
  <c r="AS214" i="16"/>
  <c r="AQ214" i="16"/>
  <c r="AO214" i="16"/>
  <c r="AM214" i="16"/>
  <c r="AK214" i="16"/>
  <c r="AI214" i="16"/>
  <c r="AG214" i="16"/>
  <c r="AE214" i="16"/>
  <c r="AC214" i="16"/>
  <c r="AA214" i="16"/>
  <c r="Y214" i="16"/>
  <c r="W214" i="16"/>
  <c r="U214" i="16"/>
  <c r="S214" i="16"/>
  <c r="Q214" i="16"/>
  <c r="O214" i="16"/>
  <c r="M214" i="16"/>
  <c r="K214" i="16"/>
  <c r="BW243" i="16"/>
  <c r="BU243" i="16"/>
  <c r="BS243" i="16"/>
  <c r="BQ243" i="16"/>
  <c r="BO243" i="16"/>
  <c r="BM243" i="16"/>
  <c r="BK243" i="16"/>
  <c r="BI243" i="16"/>
  <c r="BG243" i="16"/>
  <c r="BE243" i="16"/>
  <c r="BC243" i="16"/>
  <c r="BA243" i="16"/>
  <c r="AY243" i="16"/>
  <c r="AW243" i="16"/>
  <c r="AU243" i="16"/>
  <c r="AS243" i="16"/>
  <c r="AQ243" i="16"/>
  <c r="AO243" i="16"/>
  <c r="AM243" i="16"/>
  <c r="AK243" i="16"/>
  <c r="AI243" i="16"/>
  <c r="AG243" i="16"/>
  <c r="AE243" i="16"/>
  <c r="AC243" i="16"/>
  <c r="AA243" i="16"/>
  <c r="Y243" i="16"/>
  <c r="W243" i="16"/>
  <c r="U243" i="16"/>
  <c r="S243" i="16"/>
  <c r="Q243" i="16"/>
  <c r="O243" i="16"/>
  <c r="M243" i="16"/>
  <c r="K243" i="16"/>
  <c r="BX243" i="16"/>
  <c r="BV243" i="16"/>
  <c r="BT243" i="16"/>
  <c r="BR243" i="16"/>
  <c r="BP243" i="16"/>
  <c r="BN243" i="16"/>
  <c r="BL243" i="16"/>
  <c r="BJ243" i="16"/>
  <c r="BH243" i="16"/>
  <c r="BF243" i="16"/>
  <c r="BD243" i="16"/>
  <c r="BB243" i="16"/>
  <c r="AZ243" i="16"/>
  <c r="AX243" i="16"/>
  <c r="AV243" i="16"/>
  <c r="AT243" i="16"/>
  <c r="AR243" i="16"/>
  <c r="AP243" i="16"/>
  <c r="AN243" i="16"/>
  <c r="AL243" i="16"/>
  <c r="AJ243" i="16"/>
  <c r="AH243" i="16"/>
  <c r="AF243" i="16"/>
  <c r="AD243" i="16"/>
  <c r="AB243" i="16"/>
  <c r="Z243" i="16"/>
  <c r="X243" i="16"/>
  <c r="V243" i="16"/>
  <c r="T243" i="16"/>
  <c r="R243" i="16"/>
  <c r="P243" i="16"/>
  <c r="N243" i="16"/>
  <c r="L243" i="16"/>
  <c r="J243" i="16"/>
  <c r="E243" i="16"/>
  <c r="G243" i="16"/>
  <c r="I243" i="16"/>
  <c r="E123" i="15"/>
  <c r="F123" i="15"/>
  <c r="G123" i="15"/>
  <c r="H123" i="15"/>
  <c r="I123" i="15"/>
  <c r="E124" i="15"/>
  <c r="F124" i="15"/>
  <c r="G124" i="15"/>
  <c r="H124" i="15"/>
  <c r="I124" i="15"/>
  <c r="E183" i="15"/>
  <c r="F183" i="15"/>
  <c r="G183" i="15"/>
  <c r="H183" i="15"/>
  <c r="I183" i="15"/>
  <c r="E184" i="15"/>
  <c r="F184" i="15"/>
  <c r="G184" i="15"/>
  <c r="H184" i="15"/>
  <c r="I184" i="15"/>
  <c r="E243" i="15"/>
  <c r="I243" i="15"/>
  <c r="H244" i="15"/>
  <c r="I33" i="15"/>
  <c r="DB251" i="15"/>
  <c r="DB16" i="15"/>
  <c r="K33" i="15"/>
  <c r="M33" i="15"/>
  <c r="O33" i="15"/>
  <c r="DB276" i="15"/>
  <c r="Q33" i="15"/>
  <c r="S33" i="15"/>
  <c r="U33" i="15"/>
  <c r="W33" i="15"/>
  <c r="Y33" i="15"/>
  <c r="AA33" i="15"/>
  <c r="AC33" i="15"/>
  <c r="AE33" i="15"/>
  <c r="AG33" i="15"/>
  <c r="AI33" i="15"/>
  <c r="AK33" i="15"/>
  <c r="AM33" i="15"/>
  <c r="AO33" i="15"/>
  <c r="AQ33" i="15"/>
  <c r="AS33" i="15"/>
  <c r="AU33" i="15"/>
  <c r="AW33" i="15"/>
  <c r="AY33" i="15"/>
  <c r="BA33" i="15"/>
  <c r="BC33" i="15"/>
  <c r="BE33" i="15"/>
  <c r="BG33" i="15"/>
  <c r="BI33" i="15"/>
  <c r="BK33" i="15"/>
  <c r="BM33" i="15"/>
  <c r="BO33" i="15"/>
  <c r="BQ33" i="15"/>
  <c r="BS33" i="15"/>
  <c r="BU33" i="15"/>
  <c r="BW33" i="15"/>
  <c r="J34" i="15"/>
  <c r="L34" i="15"/>
  <c r="N34" i="15"/>
  <c r="P34" i="15"/>
  <c r="R34" i="15"/>
  <c r="T34" i="15"/>
  <c r="V34" i="15"/>
  <c r="X34" i="15"/>
  <c r="Z34" i="15"/>
  <c r="AB34" i="15"/>
  <c r="AD34" i="15"/>
  <c r="AF34" i="15"/>
  <c r="AH34" i="15"/>
  <c r="AJ34" i="15"/>
  <c r="AL34" i="15"/>
  <c r="AN34" i="15"/>
  <c r="AP34" i="15"/>
  <c r="AR34" i="15"/>
  <c r="AT34" i="15"/>
  <c r="AV34" i="15"/>
  <c r="AX34" i="15"/>
  <c r="AZ34" i="15"/>
  <c r="BB34" i="15"/>
  <c r="BD34" i="15"/>
  <c r="BF34" i="15"/>
  <c r="BH34" i="15"/>
  <c r="BJ34" i="15"/>
  <c r="BL34" i="15"/>
  <c r="BN34" i="15"/>
  <c r="BP34" i="15"/>
  <c r="BR34" i="15"/>
  <c r="BT34" i="15"/>
  <c r="BV34" i="15"/>
  <c r="BX34" i="15"/>
  <c r="J63" i="15"/>
  <c r="L63" i="15"/>
  <c r="N63" i="15"/>
  <c r="P63" i="15"/>
  <c r="R63" i="15"/>
  <c r="T63" i="15"/>
  <c r="V63" i="15"/>
  <c r="X63" i="15"/>
  <c r="Z63" i="15"/>
  <c r="AB63" i="15"/>
  <c r="AD63" i="15"/>
  <c r="AF63" i="15"/>
  <c r="AH63" i="15"/>
  <c r="AJ63" i="15"/>
  <c r="AL63" i="15"/>
  <c r="AN63" i="15"/>
  <c r="AP63" i="15"/>
  <c r="AR63" i="15"/>
  <c r="AT63" i="15"/>
  <c r="AV63" i="15"/>
  <c r="AX63" i="15"/>
  <c r="AZ63" i="15"/>
  <c r="BB63" i="15"/>
  <c r="BD63" i="15"/>
  <c r="BF63" i="15"/>
  <c r="BH63" i="15"/>
  <c r="BJ63" i="15"/>
  <c r="BL63" i="15"/>
  <c r="BN63" i="15"/>
  <c r="BP63" i="15"/>
  <c r="BR63" i="15"/>
  <c r="BT63" i="15"/>
  <c r="BV63" i="15"/>
  <c r="BX63" i="15"/>
  <c r="J64" i="15"/>
  <c r="L64" i="15"/>
  <c r="N64" i="15"/>
  <c r="P64" i="15"/>
  <c r="R64" i="15"/>
  <c r="T64" i="15"/>
  <c r="V64" i="15"/>
  <c r="X64" i="15"/>
  <c r="Z64" i="15"/>
  <c r="AB64" i="15"/>
  <c r="AD64" i="15"/>
  <c r="AF64" i="15"/>
  <c r="AH64" i="15"/>
  <c r="AJ64" i="15"/>
  <c r="AL64" i="15"/>
  <c r="AN64" i="15"/>
  <c r="AP64" i="15"/>
  <c r="AR64" i="15"/>
  <c r="AT64" i="15"/>
  <c r="AV64" i="15"/>
  <c r="AX64" i="15"/>
  <c r="AZ64" i="15"/>
  <c r="BB64" i="15"/>
  <c r="BD64" i="15"/>
  <c r="BF64" i="15"/>
  <c r="BH64" i="15"/>
  <c r="BJ64" i="15"/>
  <c r="BL64" i="15"/>
  <c r="BN64" i="15"/>
  <c r="BP64" i="15"/>
  <c r="BR64" i="15"/>
  <c r="BT64" i="15"/>
  <c r="BV64" i="15"/>
  <c r="BX64" i="15"/>
  <c r="K93" i="15"/>
  <c r="M93" i="15"/>
  <c r="O93" i="15"/>
  <c r="EH278" i="15"/>
  <c r="Q93" i="15"/>
  <c r="S93" i="15"/>
  <c r="U93" i="15"/>
  <c r="W93" i="15"/>
  <c r="Y93" i="15"/>
  <c r="AA93" i="15"/>
  <c r="AC93" i="15"/>
  <c r="AE93" i="15"/>
  <c r="AG93" i="15"/>
  <c r="AI93" i="15"/>
  <c r="AK93" i="15"/>
  <c r="AM93" i="15"/>
  <c r="AO93" i="15"/>
  <c r="AQ93" i="15"/>
  <c r="AS93" i="15"/>
  <c r="AU93" i="15"/>
  <c r="AW93" i="15"/>
  <c r="AY93" i="15"/>
  <c r="BA93" i="15"/>
  <c r="BC93" i="15"/>
  <c r="BE93" i="15"/>
  <c r="BG93" i="15"/>
  <c r="BI93" i="15"/>
  <c r="BK93" i="15"/>
  <c r="BM93" i="15"/>
  <c r="BO93" i="15"/>
  <c r="BQ93" i="15"/>
  <c r="BS93" i="15"/>
  <c r="BU93" i="15"/>
  <c r="BW93" i="15"/>
  <c r="I94" i="15"/>
  <c r="K94" i="15"/>
  <c r="M94" i="15"/>
  <c r="O94" i="15"/>
  <c r="Q94" i="15"/>
  <c r="S94" i="15"/>
  <c r="U94" i="15"/>
  <c r="W94" i="15"/>
  <c r="Y94" i="15"/>
  <c r="AA94" i="15"/>
  <c r="AC94" i="15"/>
  <c r="AE94" i="15"/>
  <c r="AG94" i="15"/>
  <c r="AI94" i="15"/>
  <c r="AK94" i="15"/>
  <c r="AM94" i="15"/>
  <c r="AO94" i="15"/>
  <c r="AQ94" i="15"/>
  <c r="AS94" i="15"/>
  <c r="AU94" i="15"/>
  <c r="AW94" i="15"/>
  <c r="AY94" i="15"/>
  <c r="BA94" i="15"/>
  <c r="BC94" i="15"/>
  <c r="BE94" i="15"/>
  <c r="BG94" i="15"/>
  <c r="BI94" i="15"/>
  <c r="BK94" i="15"/>
  <c r="BM94" i="15"/>
  <c r="BO94" i="15"/>
  <c r="BQ94" i="15"/>
  <c r="BS94" i="15"/>
  <c r="BU94" i="15"/>
  <c r="BW94" i="15"/>
  <c r="J123" i="15"/>
  <c r="L123" i="15"/>
  <c r="N123" i="15"/>
  <c r="P123" i="15"/>
  <c r="R123" i="15"/>
  <c r="T123" i="15"/>
  <c r="V123" i="15"/>
  <c r="X123" i="15"/>
  <c r="Z123" i="15"/>
  <c r="AB123" i="15"/>
  <c r="AD123" i="15"/>
  <c r="AF123" i="15"/>
  <c r="AH123" i="15"/>
  <c r="AJ123" i="15"/>
  <c r="AL123" i="15"/>
  <c r="AN123" i="15"/>
  <c r="AP123" i="15"/>
  <c r="AR123" i="15"/>
  <c r="AT123" i="15"/>
  <c r="AV123" i="15"/>
  <c r="AX123" i="15"/>
  <c r="AZ123" i="15"/>
  <c r="BB123" i="15"/>
  <c r="BD123" i="15"/>
  <c r="BF123" i="15"/>
  <c r="BH123" i="15"/>
  <c r="BJ123" i="15"/>
  <c r="BL123" i="15"/>
  <c r="BN123" i="15"/>
  <c r="BP123" i="15"/>
  <c r="BR123" i="15"/>
  <c r="BT123" i="15"/>
  <c r="BV123" i="15"/>
  <c r="BX123" i="15"/>
  <c r="K124" i="15"/>
  <c r="M124" i="15"/>
  <c r="O124" i="15"/>
  <c r="Q124" i="15"/>
  <c r="S124" i="15"/>
  <c r="U124" i="15"/>
  <c r="W124" i="15"/>
  <c r="Y124" i="15"/>
  <c r="AA124" i="15"/>
  <c r="AC124" i="15"/>
  <c r="AE124" i="15"/>
  <c r="AG124" i="15"/>
  <c r="AI124" i="15"/>
  <c r="AK124" i="15"/>
  <c r="AM124" i="15"/>
  <c r="AO124" i="15"/>
  <c r="AQ124" i="15"/>
  <c r="AS124" i="15"/>
  <c r="AU124" i="15"/>
  <c r="AW124" i="15"/>
  <c r="AY124" i="15"/>
  <c r="BA124" i="15"/>
  <c r="BC124" i="15"/>
  <c r="BE124" i="15"/>
  <c r="BG124" i="15"/>
  <c r="BI124" i="15"/>
  <c r="BK124" i="15"/>
  <c r="BM124" i="15"/>
  <c r="BO124" i="15"/>
  <c r="BQ124" i="15"/>
  <c r="BS124" i="15"/>
  <c r="BU124" i="15"/>
  <c r="BW124" i="15"/>
  <c r="J153" i="15"/>
  <c r="L153" i="15"/>
  <c r="N153" i="15"/>
  <c r="P153" i="15"/>
  <c r="R153" i="15"/>
  <c r="T153" i="15"/>
  <c r="V153" i="15"/>
  <c r="X153" i="15"/>
  <c r="Z153" i="15"/>
  <c r="AB153" i="15"/>
  <c r="AD153" i="15"/>
  <c r="AF153" i="15"/>
  <c r="AH153" i="15"/>
  <c r="AJ153" i="15"/>
  <c r="AL153" i="15"/>
  <c r="AN153" i="15"/>
  <c r="AP153" i="15"/>
  <c r="AR153" i="15"/>
  <c r="AT153" i="15"/>
  <c r="AV153" i="15"/>
  <c r="AX153" i="15"/>
  <c r="AZ153" i="15"/>
  <c r="BB153" i="15"/>
  <c r="BD153" i="15"/>
  <c r="BF153" i="15"/>
  <c r="BH153" i="15"/>
  <c r="BJ153" i="15"/>
  <c r="BL153" i="15"/>
  <c r="BN153" i="15"/>
  <c r="BP153" i="15"/>
  <c r="BR153" i="15"/>
  <c r="BT153" i="15"/>
  <c r="BV153" i="15"/>
  <c r="BX153" i="15"/>
  <c r="K154" i="15"/>
  <c r="M154" i="15"/>
  <c r="O154" i="15"/>
  <c r="Q154" i="15"/>
  <c r="S154" i="15"/>
  <c r="U154" i="15"/>
  <c r="W154" i="15"/>
  <c r="Y154" i="15"/>
  <c r="AA154" i="15"/>
  <c r="AC154" i="15"/>
  <c r="AE154" i="15"/>
  <c r="AG154" i="15"/>
  <c r="AI154" i="15"/>
  <c r="AK154" i="15"/>
  <c r="AM154" i="15"/>
  <c r="AO154" i="15"/>
  <c r="AQ154" i="15"/>
  <c r="AS154" i="15"/>
  <c r="AU154" i="15"/>
  <c r="AW154" i="15"/>
  <c r="AY154" i="15"/>
  <c r="BA154" i="15"/>
  <c r="BC154" i="15"/>
  <c r="BE154" i="15"/>
  <c r="BG154" i="15"/>
  <c r="BI154" i="15"/>
  <c r="BK154" i="15"/>
  <c r="BM154" i="15"/>
  <c r="BO154" i="15"/>
  <c r="BQ154" i="15"/>
  <c r="BS154" i="15"/>
  <c r="BU154" i="15"/>
  <c r="BW154" i="15"/>
  <c r="J183" i="15"/>
  <c r="L183" i="15"/>
  <c r="N183" i="15"/>
  <c r="P183" i="15"/>
  <c r="R183" i="15"/>
  <c r="T183" i="15"/>
  <c r="V183" i="15"/>
  <c r="X183" i="15"/>
  <c r="Z183" i="15"/>
  <c r="AB183" i="15"/>
  <c r="AD183" i="15"/>
  <c r="AF183" i="15"/>
  <c r="AH183" i="15"/>
  <c r="AJ183" i="15"/>
  <c r="AL183" i="15"/>
  <c r="AN183" i="15"/>
  <c r="AP183" i="15"/>
  <c r="AR183" i="15"/>
  <c r="AT183" i="15"/>
  <c r="AV183" i="15"/>
  <c r="AX183" i="15"/>
  <c r="AZ183" i="15"/>
  <c r="BB183" i="15"/>
  <c r="BD183" i="15"/>
  <c r="BF183" i="15"/>
  <c r="BH183" i="15"/>
  <c r="BJ183" i="15"/>
  <c r="BL183" i="15"/>
  <c r="BN183" i="15"/>
  <c r="BP183" i="15"/>
  <c r="BR183" i="15"/>
  <c r="BT183" i="15"/>
  <c r="BV183" i="15"/>
  <c r="BX183" i="15"/>
  <c r="K184" i="15"/>
  <c r="M184" i="15"/>
  <c r="O184" i="15"/>
  <c r="Q184" i="15"/>
  <c r="S184" i="15"/>
  <c r="U184" i="15"/>
  <c r="W184" i="15"/>
  <c r="Y184" i="15"/>
  <c r="AA184" i="15"/>
  <c r="AC184" i="15"/>
  <c r="AE184" i="15"/>
  <c r="AG184" i="15"/>
  <c r="AI184" i="15"/>
  <c r="AK184" i="15"/>
  <c r="AM184" i="15"/>
  <c r="AO184" i="15"/>
  <c r="AQ184" i="15"/>
  <c r="AS184" i="15"/>
  <c r="AU184" i="15"/>
  <c r="AW184" i="15"/>
  <c r="AY184" i="15"/>
  <c r="BA184" i="15"/>
  <c r="BC184" i="15"/>
  <c r="BE184" i="15"/>
  <c r="BG184" i="15"/>
  <c r="BI184" i="15"/>
  <c r="BK184" i="15"/>
  <c r="BM184" i="15"/>
  <c r="BO184" i="15"/>
  <c r="BQ184" i="15"/>
  <c r="BS184" i="15"/>
  <c r="BU184" i="15"/>
  <c r="BW184" i="15"/>
  <c r="J213" i="15"/>
  <c r="L213" i="15"/>
  <c r="N213" i="15"/>
  <c r="P213" i="15"/>
  <c r="R213" i="15"/>
  <c r="T213" i="15"/>
  <c r="V213" i="15"/>
  <c r="X213" i="15"/>
  <c r="Z213" i="15"/>
  <c r="AB213" i="15"/>
  <c r="AD213" i="15"/>
  <c r="AF213" i="15"/>
  <c r="AH213" i="15"/>
  <c r="AJ213" i="15"/>
  <c r="AL213" i="15"/>
  <c r="AN213" i="15"/>
  <c r="AP213" i="15"/>
  <c r="AR213" i="15"/>
  <c r="AT213" i="15"/>
  <c r="AV213" i="15"/>
  <c r="AX213" i="15"/>
  <c r="AZ213" i="15"/>
  <c r="BB213" i="15"/>
  <c r="BD213" i="15"/>
  <c r="BF213" i="15"/>
  <c r="BH213" i="15"/>
  <c r="BJ213" i="15"/>
  <c r="BL213" i="15"/>
  <c r="BN213" i="15"/>
  <c r="BP213" i="15"/>
  <c r="BR213" i="15"/>
  <c r="BT213" i="15"/>
  <c r="BV213" i="15"/>
  <c r="BX213" i="15"/>
  <c r="K214" i="15"/>
  <c r="M214" i="15"/>
  <c r="O214" i="15"/>
  <c r="Q214" i="15"/>
  <c r="S214" i="15"/>
  <c r="U214" i="15"/>
  <c r="W214" i="15"/>
  <c r="Y214" i="15"/>
  <c r="AA214" i="15"/>
  <c r="AC214" i="15"/>
  <c r="AE214" i="15"/>
  <c r="AG214" i="15"/>
  <c r="AI214" i="15"/>
  <c r="AK214" i="15"/>
  <c r="AM214" i="15"/>
  <c r="AO214" i="15"/>
  <c r="AQ214" i="15"/>
  <c r="AS214" i="15"/>
  <c r="AU214" i="15"/>
  <c r="AW214" i="15"/>
  <c r="AY214" i="15"/>
  <c r="BA214" i="15"/>
  <c r="BC214" i="15"/>
  <c r="BE214" i="15"/>
  <c r="BG214" i="15"/>
  <c r="BI214" i="15"/>
  <c r="BK214" i="15"/>
  <c r="BM214" i="15"/>
  <c r="BO214" i="15"/>
  <c r="BQ214" i="15"/>
  <c r="BS214" i="15"/>
  <c r="BU214" i="15"/>
  <c r="BW214" i="15"/>
  <c r="J243" i="15"/>
  <c r="L243" i="15"/>
  <c r="N243" i="15"/>
  <c r="P243" i="15"/>
  <c r="R243" i="15"/>
  <c r="T243" i="15"/>
  <c r="V243" i="15"/>
  <c r="X243" i="15"/>
  <c r="Z243" i="15"/>
  <c r="AB243" i="15"/>
  <c r="AD243" i="15"/>
  <c r="AF243" i="15"/>
  <c r="AH243" i="15"/>
  <c r="AJ243" i="15"/>
  <c r="AL243" i="15"/>
  <c r="AN243" i="15"/>
  <c r="AP243" i="15"/>
  <c r="AR243" i="15"/>
  <c r="AT243" i="15"/>
  <c r="AV243" i="15"/>
  <c r="AX243" i="15"/>
  <c r="AZ243" i="15"/>
  <c r="BB243" i="15"/>
  <c r="BD243" i="15"/>
  <c r="BF243" i="15"/>
  <c r="BH243" i="15"/>
  <c r="BJ243" i="15"/>
  <c r="BL243" i="15"/>
  <c r="BN243" i="15"/>
  <c r="BP243" i="15"/>
  <c r="BR243" i="15"/>
  <c r="BT243" i="15"/>
  <c r="BV243" i="15"/>
  <c r="BX243" i="15"/>
  <c r="K244" i="15"/>
  <c r="M244" i="15"/>
  <c r="O244" i="15"/>
  <c r="Q244" i="15"/>
  <c r="S244" i="15"/>
  <c r="U244" i="15"/>
  <c r="W244" i="15"/>
  <c r="Y244" i="15"/>
  <c r="AA244" i="15"/>
  <c r="AC244" i="15"/>
  <c r="AE244" i="15"/>
  <c r="AG244" i="15"/>
  <c r="AI244" i="15"/>
  <c r="AK244" i="15"/>
  <c r="AM244" i="15"/>
  <c r="AO244" i="15"/>
  <c r="AQ244" i="15"/>
  <c r="AS244" i="15"/>
  <c r="AU244" i="15"/>
  <c r="AW244" i="15"/>
  <c r="AY244" i="15"/>
  <c r="BA244" i="15"/>
  <c r="BC244" i="15"/>
  <c r="BE244" i="15"/>
  <c r="BG244" i="15"/>
  <c r="BI244" i="15"/>
  <c r="BK244" i="15"/>
  <c r="BM244" i="15"/>
  <c r="BO244" i="15"/>
  <c r="BQ244" i="15"/>
  <c r="BS244" i="15"/>
  <c r="BU244" i="15"/>
  <c r="BW244" i="15"/>
  <c r="I93" i="15"/>
  <c r="EH253" i="15"/>
  <c r="EH46" i="15"/>
  <c r="I33" i="16"/>
  <c r="F33" i="16"/>
  <c r="H33" i="16"/>
  <c r="K33" i="16"/>
  <c r="M33" i="16"/>
  <c r="O33" i="16"/>
  <c r="Q33" i="16"/>
  <c r="S33" i="16"/>
  <c r="U33" i="16"/>
  <c r="W33" i="16"/>
  <c r="Y33" i="16"/>
  <c r="AA33" i="16"/>
  <c r="AC33" i="16"/>
  <c r="AE33" i="16"/>
  <c r="AG33" i="16"/>
  <c r="AI33" i="16"/>
  <c r="AK33" i="16"/>
  <c r="AM33" i="16"/>
  <c r="AO33" i="16"/>
  <c r="AQ33" i="16"/>
  <c r="AS33" i="16"/>
  <c r="AU33" i="16"/>
  <c r="AW33" i="16"/>
  <c r="AY33" i="16"/>
  <c r="BA33" i="16"/>
  <c r="BC33" i="16"/>
  <c r="BE33" i="16"/>
  <c r="BG33" i="16"/>
  <c r="BI33" i="16"/>
  <c r="BK33" i="16"/>
  <c r="BM33" i="16"/>
  <c r="BO33" i="16"/>
  <c r="BQ33" i="16"/>
  <c r="BS33" i="16"/>
  <c r="BU33" i="16"/>
  <c r="BW33" i="16"/>
  <c r="G33" i="16"/>
  <c r="J33" i="16"/>
  <c r="L33" i="16"/>
  <c r="N33" i="16"/>
  <c r="P33" i="16"/>
  <c r="R33" i="16"/>
  <c r="T33" i="16"/>
  <c r="V33" i="16"/>
  <c r="X33" i="16"/>
  <c r="Z33" i="16"/>
  <c r="AB33" i="16"/>
  <c r="AD33" i="16"/>
  <c r="AF33" i="16"/>
  <c r="AH33" i="16"/>
  <c r="AJ33" i="16"/>
  <c r="AL33" i="16"/>
  <c r="AN33" i="16"/>
  <c r="AP33" i="16"/>
  <c r="AR33" i="16"/>
  <c r="AT33" i="16"/>
  <c r="AV33" i="16"/>
  <c r="AX33" i="16"/>
  <c r="AZ33" i="16"/>
  <c r="BB33" i="16"/>
  <c r="BD33" i="16"/>
  <c r="BF33" i="16"/>
  <c r="BH33" i="16"/>
  <c r="BJ33" i="16"/>
  <c r="BL33" i="16"/>
  <c r="BN33" i="16"/>
  <c r="BP33" i="16"/>
  <c r="BR33" i="16"/>
  <c r="BT33" i="16"/>
  <c r="BV33" i="16"/>
  <c r="BX33" i="16"/>
  <c r="BX93" i="16"/>
  <c r="BV93" i="16"/>
  <c r="BT93" i="16"/>
  <c r="BR93" i="16"/>
  <c r="BP93" i="16"/>
  <c r="BN93" i="16"/>
  <c r="BL93" i="16"/>
  <c r="BJ93" i="16"/>
  <c r="BH93" i="16"/>
  <c r="BF93" i="16"/>
  <c r="BD93" i="16"/>
  <c r="BB93" i="16"/>
  <c r="AZ93" i="16"/>
  <c r="AX93" i="16"/>
  <c r="AV93" i="16"/>
  <c r="AT93" i="16"/>
  <c r="AR93" i="16"/>
  <c r="AP93" i="16"/>
  <c r="AN93" i="16"/>
  <c r="AL93" i="16"/>
  <c r="AJ93" i="16"/>
  <c r="AH93" i="16"/>
  <c r="AF93" i="16"/>
  <c r="AD93" i="16"/>
  <c r="AB93" i="16"/>
  <c r="Z93" i="16"/>
  <c r="X93" i="16"/>
  <c r="V93" i="16"/>
  <c r="T93" i="16"/>
  <c r="R93" i="16"/>
  <c r="P93" i="16"/>
  <c r="N93" i="16"/>
  <c r="L93" i="16"/>
  <c r="J93" i="16"/>
  <c r="H93" i="16"/>
  <c r="F93" i="16"/>
  <c r="BW93" i="16"/>
  <c r="BU93" i="16"/>
  <c r="BS93" i="16"/>
  <c r="BQ93" i="16"/>
  <c r="BO93" i="16"/>
  <c r="BM93" i="16"/>
  <c r="BK93" i="16"/>
  <c r="BI93" i="16"/>
  <c r="BG93" i="16"/>
  <c r="BE93" i="16"/>
  <c r="BC93" i="16"/>
  <c r="BA93" i="16"/>
  <c r="AY93" i="16"/>
  <c r="AW93" i="16"/>
  <c r="AU93" i="16"/>
  <c r="AS93" i="16"/>
  <c r="AQ93" i="16"/>
  <c r="AO93" i="16"/>
  <c r="AM93" i="16"/>
  <c r="AK93" i="16"/>
  <c r="AI93" i="16"/>
  <c r="AG93" i="16"/>
  <c r="AE93" i="16"/>
  <c r="AC93" i="16"/>
  <c r="AA93" i="16"/>
  <c r="Y93" i="16"/>
  <c r="W93" i="16"/>
  <c r="U93" i="16"/>
  <c r="S93" i="16"/>
  <c r="Q93" i="16"/>
  <c r="O93" i="16"/>
  <c r="M93" i="16"/>
  <c r="K93" i="16"/>
  <c r="I93" i="16"/>
  <c r="G93" i="16"/>
  <c r="J124" i="16"/>
  <c r="L124" i="16"/>
  <c r="N124" i="16"/>
  <c r="P124" i="16"/>
  <c r="K124" i="16"/>
  <c r="M124" i="16"/>
  <c r="O124" i="16"/>
  <c r="BX124" i="16"/>
  <c r="BV124" i="16"/>
  <c r="BT124" i="16"/>
  <c r="BR124" i="16"/>
  <c r="BP124" i="16"/>
  <c r="BN124" i="16"/>
  <c r="BL124" i="16"/>
  <c r="BJ124" i="16"/>
  <c r="BH124" i="16"/>
  <c r="BF124" i="16"/>
  <c r="BD124" i="16"/>
  <c r="BB124" i="16"/>
  <c r="AZ124" i="16"/>
  <c r="AX124" i="16"/>
  <c r="AV124" i="16"/>
  <c r="AT124" i="16"/>
  <c r="AR124" i="16"/>
  <c r="AP124" i="16"/>
  <c r="AN124" i="16"/>
  <c r="AL124" i="16"/>
  <c r="BW124" i="16"/>
  <c r="BU124" i="16"/>
  <c r="BS124" i="16"/>
  <c r="BQ124" i="16"/>
  <c r="BO124" i="16"/>
  <c r="BM124" i="16"/>
  <c r="BK124" i="16"/>
  <c r="BI124" i="16"/>
  <c r="BG124" i="16"/>
  <c r="BE124" i="16"/>
  <c r="BC124" i="16"/>
  <c r="BA124" i="16"/>
  <c r="AY124" i="16"/>
  <c r="AW124" i="16"/>
  <c r="AU124" i="16"/>
  <c r="AS124" i="16"/>
  <c r="AQ124" i="16"/>
  <c r="AO124" i="16"/>
  <c r="AM124" i="16"/>
  <c r="AJ124" i="16"/>
  <c r="AH124" i="16"/>
  <c r="AF124" i="16"/>
  <c r="AD124" i="16"/>
  <c r="AB124" i="16"/>
  <c r="Z124" i="16"/>
  <c r="X124" i="16"/>
  <c r="V124" i="16"/>
  <c r="T124" i="16"/>
  <c r="R124" i="16"/>
  <c r="AK124" i="16"/>
  <c r="AI124" i="16"/>
  <c r="AG124" i="16"/>
  <c r="AE124" i="16"/>
  <c r="AC124" i="16"/>
  <c r="AA124" i="16"/>
  <c r="Y124" i="16"/>
  <c r="W124" i="16"/>
  <c r="U124" i="16"/>
  <c r="S124" i="16"/>
  <c r="Q124" i="16"/>
  <c r="BW153" i="16"/>
  <c r="BU153" i="16"/>
  <c r="BS153" i="16"/>
  <c r="BQ153" i="16"/>
  <c r="BO153" i="16"/>
  <c r="BM153" i="16"/>
  <c r="BK153" i="16"/>
  <c r="BI153" i="16"/>
  <c r="BG153" i="16"/>
  <c r="BE153" i="16"/>
  <c r="BC153" i="16"/>
  <c r="BA153" i="16"/>
  <c r="AY153" i="16"/>
  <c r="AW153" i="16"/>
  <c r="AU153" i="16"/>
  <c r="AS153" i="16"/>
  <c r="AQ153" i="16"/>
  <c r="AO153" i="16"/>
  <c r="AM153" i="16"/>
  <c r="AK153" i="16"/>
  <c r="AI153" i="16"/>
  <c r="AG153" i="16"/>
  <c r="AE153" i="16"/>
  <c r="AC153" i="16"/>
  <c r="AA153" i="16"/>
  <c r="Y153" i="16"/>
  <c r="W153" i="16"/>
  <c r="U153" i="16"/>
  <c r="S153" i="16"/>
  <c r="Q153" i="16"/>
  <c r="O153" i="16"/>
  <c r="M153" i="16"/>
  <c r="K153" i="16"/>
  <c r="BX153" i="16"/>
  <c r="BV153" i="16"/>
  <c r="BT153" i="16"/>
  <c r="BR153" i="16"/>
  <c r="BP153" i="16"/>
  <c r="BN153" i="16"/>
  <c r="BL153" i="16"/>
  <c r="BJ153" i="16"/>
  <c r="BH153" i="16"/>
  <c r="BF153" i="16"/>
  <c r="BD153" i="16"/>
  <c r="BB153" i="16"/>
  <c r="AZ153" i="16"/>
  <c r="AX153" i="16"/>
  <c r="AV153" i="16"/>
  <c r="AT153" i="16"/>
  <c r="AR153" i="16"/>
  <c r="AP153" i="16"/>
  <c r="AN153" i="16"/>
  <c r="AL153" i="16"/>
  <c r="AJ153" i="16"/>
  <c r="AH153" i="16"/>
  <c r="AF153" i="16"/>
  <c r="AD153" i="16"/>
  <c r="AB153" i="16"/>
  <c r="Z153" i="16"/>
  <c r="X153" i="16"/>
  <c r="V153" i="16"/>
  <c r="T153" i="16"/>
  <c r="R153" i="16"/>
  <c r="P153" i="16"/>
  <c r="N153" i="16"/>
  <c r="L153" i="16"/>
  <c r="J153" i="16"/>
  <c r="E153" i="16"/>
  <c r="G153" i="16"/>
  <c r="I153" i="16"/>
  <c r="BX184" i="16"/>
  <c r="BV184" i="16"/>
  <c r="BT184" i="16"/>
  <c r="BR184" i="16"/>
  <c r="BP184" i="16"/>
  <c r="BN184" i="16"/>
  <c r="BL184" i="16"/>
  <c r="BJ184" i="16"/>
  <c r="BH184" i="16"/>
  <c r="BF184" i="16"/>
  <c r="BD184" i="16"/>
  <c r="BB184" i="16"/>
  <c r="AZ184" i="16"/>
  <c r="AX184" i="16"/>
  <c r="AV184" i="16"/>
  <c r="AT184" i="16"/>
  <c r="AR184" i="16"/>
  <c r="AP184" i="16"/>
  <c r="AN184" i="16"/>
  <c r="AL184" i="16"/>
  <c r="AJ184" i="16"/>
  <c r="AH184" i="16"/>
  <c r="AF184" i="16"/>
  <c r="AD184" i="16"/>
  <c r="AB184" i="16"/>
  <c r="Z184" i="16"/>
  <c r="X184" i="16"/>
  <c r="V184" i="16"/>
  <c r="T184" i="16"/>
  <c r="R184" i="16"/>
  <c r="P184" i="16"/>
  <c r="N184" i="16"/>
  <c r="L184" i="16"/>
  <c r="J184" i="16"/>
  <c r="BW184" i="16"/>
  <c r="BU184" i="16"/>
  <c r="BS184" i="16"/>
  <c r="BQ184" i="16"/>
  <c r="BO184" i="16"/>
  <c r="BM184" i="16"/>
  <c r="BK184" i="16"/>
  <c r="BI184" i="16"/>
  <c r="BG184" i="16"/>
  <c r="BE184" i="16"/>
  <c r="BC184" i="16"/>
  <c r="BA184" i="16"/>
  <c r="AY184" i="16"/>
  <c r="AW184" i="16"/>
  <c r="AU184" i="16"/>
  <c r="AS184" i="16"/>
  <c r="AQ184" i="16"/>
  <c r="AO184" i="16"/>
  <c r="AM184" i="16"/>
  <c r="AK184" i="16"/>
  <c r="AI184" i="16"/>
  <c r="AG184" i="16"/>
  <c r="AE184" i="16"/>
  <c r="AC184" i="16"/>
  <c r="AA184" i="16"/>
  <c r="Y184" i="16"/>
  <c r="W184" i="16"/>
  <c r="U184" i="16"/>
  <c r="S184" i="16"/>
  <c r="Q184" i="16"/>
  <c r="O184" i="16"/>
  <c r="M184" i="16"/>
  <c r="K184" i="16"/>
  <c r="BW213" i="16"/>
  <c r="BU213" i="16"/>
  <c r="BS213" i="16"/>
  <c r="BQ213" i="16"/>
  <c r="BO213" i="16"/>
  <c r="BM213" i="16"/>
  <c r="BK213" i="16"/>
  <c r="BI213" i="16"/>
  <c r="BG213" i="16"/>
  <c r="BE213" i="16"/>
  <c r="BC213" i="16"/>
  <c r="BA213" i="16"/>
  <c r="AY213" i="16"/>
  <c r="AW213" i="16"/>
  <c r="AU213" i="16"/>
  <c r="AS213" i="16"/>
  <c r="AQ213" i="16"/>
  <c r="AO213" i="16"/>
  <c r="AM213" i="16"/>
  <c r="AK213" i="16"/>
  <c r="AI213" i="16"/>
  <c r="AG213" i="16"/>
  <c r="AE213" i="16"/>
  <c r="AC213" i="16"/>
  <c r="AA213" i="16"/>
  <c r="Y213" i="16"/>
  <c r="W213" i="16"/>
  <c r="U213" i="16"/>
  <c r="S213" i="16"/>
  <c r="Q213" i="16"/>
  <c r="O213" i="16"/>
  <c r="M213" i="16"/>
  <c r="K213" i="16"/>
  <c r="BX213" i="16"/>
  <c r="BV213" i="16"/>
  <c r="BT213" i="16"/>
  <c r="BR213" i="16"/>
  <c r="BP213" i="16"/>
  <c r="BN213" i="16"/>
  <c r="BL213" i="16"/>
  <c r="BJ213" i="16"/>
  <c r="BH213" i="16"/>
  <c r="BF213" i="16"/>
  <c r="BD213" i="16"/>
  <c r="BB213" i="16"/>
  <c r="AZ213" i="16"/>
  <c r="AX213" i="16"/>
  <c r="AV213" i="16"/>
  <c r="AT213" i="16"/>
  <c r="AR213" i="16"/>
  <c r="AP213" i="16"/>
  <c r="AN213" i="16"/>
  <c r="AL213" i="16"/>
  <c r="AJ213" i="16"/>
  <c r="AH213" i="16"/>
  <c r="AF213" i="16"/>
  <c r="AD213" i="16"/>
  <c r="AB213" i="16"/>
  <c r="Z213" i="16"/>
  <c r="X213" i="16"/>
  <c r="V213" i="16"/>
  <c r="T213" i="16"/>
  <c r="R213" i="16"/>
  <c r="P213" i="16"/>
  <c r="N213" i="16"/>
  <c r="L213" i="16"/>
  <c r="J213" i="16"/>
  <c r="E213" i="16"/>
  <c r="G213" i="16"/>
  <c r="I213" i="16"/>
  <c r="BX244" i="16"/>
  <c r="BV244" i="16"/>
  <c r="BT244" i="16"/>
  <c r="BR244" i="16"/>
  <c r="BP244" i="16"/>
  <c r="BN244" i="16"/>
  <c r="BL244" i="16"/>
  <c r="BJ244" i="16"/>
  <c r="BH244" i="16"/>
  <c r="BF244" i="16"/>
  <c r="BD244" i="16"/>
  <c r="BB244" i="16"/>
  <c r="AZ244" i="16"/>
  <c r="AX244" i="16"/>
  <c r="AV244" i="16"/>
  <c r="AT244" i="16"/>
  <c r="AR244" i="16"/>
  <c r="AP244" i="16"/>
  <c r="AN244" i="16"/>
  <c r="AL244" i="16"/>
  <c r="AJ244" i="16"/>
  <c r="AH244" i="16"/>
  <c r="AF244" i="16"/>
  <c r="AD244" i="16"/>
  <c r="AB244" i="16"/>
  <c r="Z244" i="16"/>
  <c r="X244" i="16"/>
  <c r="V244" i="16"/>
  <c r="T244" i="16"/>
  <c r="R244" i="16"/>
  <c r="P244" i="16"/>
  <c r="N244" i="16"/>
  <c r="L244" i="16"/>
  <c r="J244" i="16"/>
  <c r="BW244" i="16"/>
  <c r="BU244" i="16"/>
  <c r="BS244" i="16"/>
  <c r="BQ244" i="16"/>
  <c r="BO244" i="16"/>
  <c r="BM244" i="16"/>
  <c r="BK244" i="16"/>
  <c r="BI244" i="16"/>
  <c r="BG244" i="16"/>
  <c r="BE244" i="16"/>
  <c r="BC244" i="16"/>
  <c r="BA244" i="16"/>
  <c r="AY244" i="16"/>
  <c r="AW244" i="16"/>
  <c r="AU244" i="16"/>
  <c r="AS244" i="16"/>
  <c r="AQ244" i="16"/>
  <c r="AO244" i="16"/>
  <c r="AM244" i="16"/>
  <c r="AK244" i="16"/>
  <c r="AI244" i="16"/>
  <c r="AG244" i="16"/>
  <c r="AE244" i="16"/>
  <c r="AC244" i="16"/>
  <c r="AA244" i="16"/>
  <c r="Y244" i="16"/>
  <c r="W244" i="16"/>
  <c r="U244" i="16"/>
  <c r="S244" i="16"/>
  <c r="Q244" i="16"/>
  <c r="O244" i="16"/>
  <c r="M244" i="16"/>
  <c r="K244" i="16"/>
  <c r="CW276" i="16"/>
  <c r="CI35" i="16"/>
  <c r="CI7" i="16"/>
  <c r="CK35" i="16"/>
  <c r="CK7" i="16"/>
  <c r="E153" i="15"/>
  <c r="F153" i="15"/>
  <c r="G153" i="15"/>
  <c r="H153" i="15"/>
  <c r="I153" i="15"/>
  <c r="E154" i="15"/>
  <c r="F154" i="15"/>
  <c r="G154" i="15"/>
  <c r="H154" i="15"/>
  <c r="I154" i="15"/>
  <c r="E213" i="15"/>
  <c r="F213" i="15"/>
  <c r="G213" i="15"/>
  <c r="H213" i="15"/>
  <c r="I213" i="15"/>
  <c r="E214" i="15"/>
  <c r="F214" i="15"/>
  <c r="G214" i="15"/>
  <c r="H214" i="15"/>
  <c r="I214" i="15"/>
  <c r="G243" i="15"/>
  <c r="F244" i="15"/>
  <c r="J33" i="15"/>
  <c r="L33" i="15"/>
  <c r="N33" i="15"/>
  <c r="P33" i="15"/>
  <c r="R33" i="15"/>
  <c r="T33" i="15"/>
  <c r="V33" i="15"/>
  <c r="X33" i="15"/>
  <c r="Z33" i="15"/>
  <c r="AB33" i="15"/>
  <c r="AD33" i="15"/>
  <c r="AF33" i="15"/>
  <c r="AH33" i="15"/>
  <c r="AJ33" i="15"/>
  <c r="AL33" i="15"/>
  <c r="AN33" i="15"/>
  <c r="AP33" i="15"/>
  <c r="AR33" i="15"/>
  <c r="AT33" i="15"/>
  <c r="AV33" i="15"/>
  <c r="AX33" i="15"/>
  <c r="AZ33" i="15"/>
  <c r="BB33" i="15"/>
  <c r="BD33" i="15"/>
  <c r="BF33" i="15"/>
  <c r="BH33" i="15"/>
  <c r="BJ33" i="15"/>
  <c r="BL33" i="15"/>
  <c r="BN33" i="15"/>
  <c r="BP33" i="15"/>
  <c r="BR33" i="15"/>
  <c r="BT33" i="15"/>
  <c r="BV33" i="15"/>
  <c r="I34" i="15"/>
  <c r="K34" i="15"/>
  <c r="M34" i="15"/>
  <c r="O34" i="15"/>
  <c r="Q34" i="15"/>
  <c r="S34" i="15"/>
  <c r="U34" i="15"/>
  <c r="W34" i="15"/>
  <c r="Y34" i="15"/>
  <c r="AA34" i="15"/>
  <c r="AC34" i="15"/>
  <c r="AE34" i="15"/>
  <c r="AG34" i="15"/>
  <c r="AI34" i="15"/>
  <c r="AK34" i="15"/>
  <c r="AM34" i="15"/>
  <c r="AO34" i="15"/>
  <c r="AQ34" i="15"/>
  <c r="AS34" i="15"/>
  <c r="AU34" i="15"/>
  <c r="AW34" i="15"/>
  <c r="AY34" i="15"/>
  <c r="BA34" i="15"/>
  <c r="BC34" i="15"/>
  <c r="BE34" i="15"/>
  <c r="BG34" i="15"/>
  <c r="BI34" i="15"/>
  <c r="BK34" i="15"/>
  <c r="BM34" i="15"/>
  <c r="BO34" i="15"/>
  <c r="BQ34" i="15"/>
  <c r="BS34" i="15"/>
  <c r="BU34" i="15"/>
  <c r="I63" i="15"/>
  <c r="K63" i="15"/>
  <c r="M63" i="15"/>
  <c r="O63" i="15"/>
  <c r="Q63" i="15"/>
  <c r="S63" i="15"/>
  <c r="U63" i="15"/>
  <c r="W63" i="15"/>
  <c r="Y63" i="15"/>
  <c r="AA63" i="15"/>
  <c r="AC63" i="15"/>
  <c r="AE63" i="15"/>
  <c r="AG63" i="15"/>
  <c r="AI63" i="15"/>
  <c r="AK63" i="15"/>
  <c r="AM63" i="15"/>
  <c r="AO63" i="15"/>
  <c r="AQ63" i="15"/>
  <c r="AS63" i="15"/>
  <c r="AU63" i="15"/>
  <c r="AW63" i="15"/>
  <c r="AY63" i="15"/>
  <c r="BA63" i="15"/>
  <c r="BC63" i="15"/>
  <c r="BE63" i="15"/>
  <c r="BG63" i="15"/>
  <c r="BI63" i="15"/>
  <c r="BK63" i="15"/>
  <c r="BM63" i="15"/>
  <c r="BO63" i="15"/>
  <c r="BQ63" i="15"/>
  <c r="BS63" i="15"/>
  <c r="BU63" i="15"/>
  <c r="I64" i="15"/>
  <c r="K64" i="15"/>
  <c r="M64" i="15"/>
  <c r="O64" i="15"/>
  <c r="Q64" i="15"/>
  <c r="S64" i="15"/>
  <c r="U64" i="15"/>
  <c r="W64" i="15"/>
  <c r="Y64" i="15"/>
  <c r="AA64" i="15"/>
  <c r="AC64" i="15"/>
  <c r="AE64" i="15"/>
  <c r="AG64" i="15"/>
  <c r="AI64" i="15"/>
  <c r="AK64" i="15"/>
  <c r="AM64" i="15"/>
  <c r="AO64" i="15"/>
  <c r="AQ64" i="15"/>
  <c r="AS64" i="15"/>
  <c r="AU64" i="15"/>
  <c r="AW64" i="15"/>
  <c r="AY64" i="15"/>
  <c r="BA64" i="15"/>
  <c r="BC64" i="15"/>
  <c r="BE64" i="15"/>
  <c r="BG64" i="15"/>
  <c r="BI64" i="15"/>
  <c r="BK64" i="15"/>
  <c r="BM64" i="15"/>
  <c r="BO64" i="15"/>
  <c r="BQ64" i="15"/>
  <c r="BS64" i="15"/>
  <c r="BU64" i="15"/>
  <c r="J93" i="15"/>
  <c r="L93" i="15"/>
  <c r="N93" i="15"/>
  <c r="P93" i="15"/>
  <c r="R93" i="15"/>
  <c r="T93" i="15"/>
  <c r="V93" i="15"/>
  <c r="X93" i="15"/>
  <c r="Z93" i="15"/>
  <c r="AB93" i="15"/>
  <c r="AD93" i="15"/>
  <c r="AF93" i="15"/>
  <c r="AH93" i="15"/>
  <c r="AJ93" i="15"/>
  <c r="AL93" i="15"/>
  <c r="AN93" i="15"/>
  <c r="AP93" i="15"/>
  <c r="AR93" i="15"/>
  <c r="AT93" i="15"/>
  <c r="AV93" i="15"/>
  <c r="AX93" i="15"/>
  <c r="AZ93" i="15"/>
  <c r="BB93" i="15"/>
  <c r="BD93" i="15"/>
  <c r="BF93" i="15"/>
  <c r="BH93" i="15"/>
  <c r="BJ93" i="15"/>
  <c r="BL93" i="15"/>
  <c r="BN93" i="15"/>
  <c r="BP93" i="15"/>
  <c r="BR93" i="15"/>
  <c r="BT93" i="15"/>
  <c r="BV93" i="15"/>
  <c r="J94" i="15"/>
  <c r="L94" i="15"/>
  <c r="N94" i="15"/>
  <c r="P94" i="15"/>
  <c r="R94" i="15"/>
  <c r="T94" i="15"/>
  <c r="V94" i="15"/>
  <c r="X94" i="15"/>
  <c r="Z94" i="15"/>
  <c r="AB94" i="15"/>
  <c r="AD94" i="15"/>
  <c r="AF94" i="15"/>
  <c r="AH94" i="15"/>
  <c r="AJ94" i="15"/>
  <c r="AL94" i="15"/>
  <c r="AN94" i="15"/>
  <c r="AP94" i="15"/>
  <c r="AR94" i="15"/>
  <c r="AT94" i="15"/>
  <c r="AV94" i="15"/>
  <c r="AX94" i="15"/>
  <c r="AZ94" i="15"/>
  <c r="BB94" i="15"/>
  <c r="BD94" i="15"/>
  <c r="BF94" i="15"/>
  <c r="BH94" i="15"/>
  <c r="BJ94" i="15"/>
  <c r="BL94" i="15"/>
  <c r="BN94" i="15"/>
  <c r="BP94" i="15"/>
  <c r="BR94" i="15"/>
  <c r="BT94" i="15"/>
  <c r="BV94" i="15"/>
  <c r="K123" i="15"/>
  <c r="M123" i="15"/>
  <c r="O123" i="15"/>
  <c r="Q123" i="15"/>
  <c r="S123" i="15"/>
  <c r="U123" i="15"/>
  <c r="W123" i="15"/>
  <c r="Y123" i="15"/>
  <c r="AA123" i="15"/>
  <c r="AC123" i="15"/>
  <c r="AE123" i="15"/>
  <c r="AG123" i="15"/>
  <c r="AI123" i="15"/>
  <c r="AK123" i="15"/>
  <c r="AM123" i="15"/>
  <c r="AO123" i="15"/>
  <c r="AQ123" i="15"/>
  <c r="AS123" i="15"/>
  <c r="AU123" i="15"/>
  <c r="AW123" i="15"/>
  <c r="AY123" i="15"/>
  <c r="BA123" i="15"/>
  <c r="BC123" i="15"/>
  <c r="BE123" i="15"/>
  <c r="BG123" i="15"/>
  <c r="BI123" i="15"/>
  <c r="BK123" i="15"/>
  <c r="BM123" i="15"/>
  <c r="BO123" i="15"/>
  <c r="BQ123" i="15"/>
  <c r="BS123" i="15"/>
  <c r="BU123" i="15"/>
  <c r="J124" i="15"/>
  <c r="L124" i="15"/>
  <c r="N124" i="15"/>
  <c r="P124" i="15"/>
  <c r="R124" i="15"/>
  <c r="T124" i="15"/>
  <c r="V124" i="15"/>
  <c r="X124" i="15"/>
  <c r="Z124" i="15"/>
  <c r="AB124" i="15"/>
  <c r="AD124" i="15"/>
  <c r="AF124" i="15"/>
  <c r="AH124" i="15"/>
  <c r="AJ124" i="15"/>
  <c r="AL124" i="15"/>
  <c r="AN124" i="15"/>
  <c r="AP124" i="15"/>
  <c r="AR124" i="15"/>
  <c r="AT124" i="15"/>
  <c r="AV124" i="15"/>
  <c r="AX124" i="15"/>
  <c r="AZ124" i="15"/>
  <c r="BB124" i="15"/>
  <c r="BD124" i="15"/>
  <c r="BF124" i="15"/>
  <c r="BH124" i="15"/>
  <c r="BJ124" i="15"/>
  <c r="BL124" i="15"/>
  <c r="BN124" i="15"/>
  <c r="BP124" i="15"/>
  <c r="BR124" i="15"/>
  <c r="BT124" i="15"/>
  <c r="BV124" i="15"/>
  <c r="K153" i="15"/>
  <c r="M153" i="15"/>
  <c r="O153" i="15"/>
  <c r="Q153" i="15"/>
  <c r="S153" i="15"/>
  <c r="U153" i="15"/>
  <c r="W153" i="15"/>
  <c r="Y153" i="15"/>
  <c r="AA153" i="15"/>
  <c r="AC153" i="15"/>
  <c r="AE153" i="15"/>
  <c r="AG153" i="15"/>
  <c r="AI153" i="15"/>
  <c r="AK153" i="15"/>
  <c r="AM153" i="15"/>
  <c r="AO153" i="15"/>
  <c r="AQ153" i="15"/>
  <c r="AS153" i="15"/>
  <c r="AU153" i="15"/>
  <c r="AW153" i="15"/>
  <c r="AY153" i="15"/>
  <c r="BA153" i="15"/>
  <c r="BC153" i="15"/>
  <c r="BE153" i="15"/>
  <c r="BG153" i="15"/>
  <c r="BI153" i="15"/>
  <c r="BK153" i="15"/>
  <c r="BM153" i="15"/>
  <c r="BO153" i="15"/>
  <c r="BQ153" i="15"/>
  <c r="BS153" i="15"/>
  <c r="BU153" i="15"/>
  <c r="J154" i="15"/>
  <c r="L154" i="15"/>
  <c r="N154" i="15"/>
  <c r="P154" i="15"/>
  <c r="R154" i="15"/>
  <c r="T154" i="15"/>
  <c r="V154" i="15"/>
  <c r="X154" i="15"/>
  <c r="Z154" i="15"/>
  <c r="AB154" i="15"/>
  <c r="AD154" i="15"/>
  <c r="AF154" i="15"/>
  <c r="AH154" i="15"/>
  <c r="AJ154" i="15"/>
  <c r="AL154" i="15"/>
  <c r="AN154" i="15"/>
  <c r="AP154" i="15"/>
  <c r="AR154" i="15"/>
  <c r="AT154" i="15"/>
  <c r="AV154" i="15"/>
  <c r="AX154" i="15"/>
  <c r="AZ154" i="15"/>
  <c r="BB154" i="15"/>
  <c r="BD154" i="15"/>
  <c r="BF154" i="15"/>
  <c r="BH154" i="15"/>
  <c r="BJ154" i="15"/>
  <c r="BL154" i="15"/>
  <c r="BN154" i="15"/>
  <c r="BP154" i="15"/>
  <c r="BR154" i="15"/>
  <c r="BT154" i="15"/>
  <c r="BV154" i="15"/>
  <c r="K183" i="15"/>
  <c r="M183" i="15"/>
  <c r="O183" i="15"/>
  <c r="Q183" i="15"/>
  <c r="S183" i="15"/>
  <c r="U183" i="15"/>
  <c r="W183" i="15"/>
  <c r="Y183" i="15"/>
  <c r="AA183" i="15"/>
  <c r="AC183" i="15"/>
  <c r="AE183" i="15"/>
  <c r="AG183" i="15"/>
  <c r="AI183" i="15"/>
  <c r="AK183" i="15"/>
  <c r="AM183" i="15"/>
  <c r="AO183" i="15"/>
  <c r="AQ183" i="15"/>
  <c r="AS183" i="15"/>
  <c r="AU183" i="15"/>
  <c r="AW183" i="15"/>
  <c r="AY183" i="15"/>
  <c r="BA183" i="15"/>
  <c r="BC183" i="15"/>
  <c r="BE183" i="15"/>
  <c r="BG183" i="15"/>
  <c r="BI183" i="15"/>
  <c r="BK183" i="15"/>
  <c r="BM183" i="15"/>
  <c r="BO183" i="15"/>
  <c r="BQ183" i="15"/>
  <c r="BS183" i="15"/>
  <c r="BU183" i="15"/>
  <c r="J184" i="15"/>
  <c r="L184" i="15"/>
  <c r="N184" i="15"/>
  <c r="P184" i="15"/>
  <c r="R184" i="15"/>
  <c r="T184" i="15"/>
  <c r="V184" i="15"/>
  <c r="X184" i="15"/>
  <c r="Z184" i="15"/>
  <c r="AB184" i="15"/>
  <c r="AD184" i="15"/>
  <c r="AF184" i="15"/>
  <c r="AH184" i="15"/>
  <c r="AJ184" i="15"/>
  <c r="AL184" i="15"/>
  <c r="AN184" i="15"/>
  <c r="AP184" i="15"/>
  <c r="AR184" i="15"/>
  <c r="AT184" i="15"/>
  <c r="AV184" i="15"/>
  <c r="AX184" i="15"/>
  <c r="AZ184" i="15"/>
  <c r="BB184" i="15"/>
  <c r="BD184" i="15"/>
  <c r="BF184" i="15"/>
  <c r="BH184" i="15"/>
  <c r="BJ184" i="15"/>
  <c r="BL184" i="15"/>
  <c r="BN184" i="15"/>
  <c r="BP184" i="15"/>
  <c r="BR184" i="15"/>
  <c r="BT184" i="15"/>
  <c r="BV184" i="15"/>
  <c r="K213" i="15"/>
  <c r="M213" i="15"/>
  <c r="O213" i="15"/>
  <c r="Q213" i="15"/>
  <c r="S213" i="15"/>
  <c r="U213" i="15"/>
  <c r="W213" i="15"/>
  <c r="Y213" i="15"/>
  <c r="AA213" i="15"/>
  <c r="AC213" i="15"/>
  <c r="AE213" i="15"/>
  <c r="AG213" i="15"/>
  <c r="AI213" i="15"/>
  <c r="AK213" i="15"/>
  <c r="AM213" i="15"/>
  <c r="AO213" i="15"/>
  <c r="AQ213" i="15"/>
  <c r="AS213" i="15"/>
  <c r="AU213" i="15"/>
  <c r="AW213" i="15"/>
  <c r="AY213" i="15"/>
  <c r="BA213" i="15"/>
  <c r="BC213" i="15"/>
  <c r="BE213" i="15"/>
  <c r="BG213" i="15"/>
  <c r="BI213" i="15"/>
  <c r="BK213" i="15"/>
  <c r="BM213" i="15"/>
  <c r="BO213" i="15"/>
  <c r="BQ213" i="15"/>
  <c r="BS213" i="15"/>
  <c r="BU213" i="15"/>
  <c r="J214" i="15"/>
  <c r="L214" i="15"/>
  <c r="N214" i="15"/>
  <c r="P214" i="15"/>
  <c r="R214" i="15"/>
  <c r="T214" i="15"/>
  <c r="V214" i="15"/>
  <c r="X214" i="15"/>
  <c r="Z214" i="15"/>
  <c r="AB214" i="15"/>
  <c r="AD214" i="15"/>
  <c r="AF214" i="15"/>
  <c r="AH214" i="15"/>
  <c r="AJ214" i="15"/>
  <c r="AL214" i="15"/>
  <c r="AN214" i="15"/>
  <c r="AP214" i="15"/>
  <c r="AR214" i="15"/>
  <c r="AT214" i="15"/>
  <c r="AV214" i="15"/>
  <c r="AX214" i="15"/>
  <c r="AZ214" i="15"/>
  <c r="BB214" i="15"/>
  <c r="BD214" i="15"/>
  <c r="BF214" i="15"/>
  <c r="BH214" i="15"/>
  <c r="BJ214" i="15"/>
  <c r="BL214" i="15"/>
  <c r="BN214" i="15"/>
  <c r="BP214" i="15"/>
  <c r="BR214" i="15"/>
  <c r="BT214" i="15"/>
  <c r="BV214" i="15"/>
  <c r="K243" i="15"/>
  <c r="M243" i="15"/>
  <c r="O243" i="15"/>
  <c r="Q243" i="15"/>
  <c r="S243" i="15"/>
  <c r="U243" i="15"/>
  <c r="W243" i="15"/>
  <c r="Y243" i="15"/>
  <c r="AA243" i="15"/>
  <c r="AC243" i="15"/>
  <c r="AE243" i="15"/>
  <c r="AG243" i="15"/>
  <c r="AI243" i="15"/>
  <c r="AK243" i="15"/>
  <c r="AM243" i="15"/>
  <c r="AO243" i="15"/>
  <c r="AQ243" i="15"/>
  <c r="AS243" i="15"/>
  <c r="AU243" i="15"/>
  <c r="AW243" i="15"/>
  <c r="AY243" i="15"/>
  <c r="BA243" i="15"/>
  <c r="BC243" i="15"/>
  <c r="BE243" i="15"/>
  <c r="BG243" i="15"/>
  <c r="BI243" i="15"/>
  <c r="BK243" i="15"/>
  <c r="BM243" i="15"/>
  <c r="BO243" i="15"/>
  <c r="BQ243" i="15"/>
  <c r="BS243" i="15"/>
  <c r="BU243" i="15"/>
  <c r="J244" i="15"/>
  <c r="L244" i="15"/>
  <c r="N244" i="15"/>
  <c r="P244" i="15"/>
  <c r="R244" i="15"/>
  <c r="T244" i="15"/>
  <c r="V244" i="15"/>
  <c r="X244" i="15"/>
  <c r="Z244" i="15"/>
  <c r="AB244" i="15"/>
  <c r="AD244" i="15"/>
  <c r="AF244" i="15"/>
  <c r="AH244" i="15"/>
  <c r="AJ244" i="15"/>
  <c r="AL244" i="15"/>
  <c r="AN244" i="15"/>
  <c r="AP244" i="15"/>
  <c r="AR244" i="15"/>
  <c r="AT244" i="15"/>
  <c r="AV244" i="15"/>
  <c r="AX244" i="15"/>
  <c r="AZ244" i="15"/>
  <c r="BB244" i="15"/>
  <c r="BD244" i="15"/>
  <c r="BF244" i="15"/>
  <c r="BH244" i="15"/>
  <c r="BJ244" i="15"/>
  <c r="BL244" i="15"/>
  <c r="BN244" i="15"/>
  <c r="BP244" i="15"/>
  <c r="BR244" i="15"/>
  <c r="BT244" i="15"/>
  <c r="BV244" i="15"/>
  <c r="I63" i="22"/>
  <c r="K63" i="22"/>
  <c r="M63" i="22"/>
  <c r="O63" i="22"/>
  <c r="Q63" i="22"/>
  <c r="S63" i="22"/>
  <c r="U63" i="22"/>
  <c r="W63" i="22"/>
  <c r="Y63" i="22"/>
  <c r="AA63" i="22"/>
  <c r="AC63" i="22"/>
  <c r="AE63" i="22"/>
  <c r="AG63" i="22"/>
  <c r="AI63" i="22"/>
  <c r="AK63" i="22"/>
  <c r="AM63" i="22"/>
  <c r="AO63" i="22"/>
  <c r="AQ63" i="22"/>
  <c r="AS63" i="22"/>
  <c r="AU63" i="22"/>
  <c r="AW63" i="22"/>
  <c r="AY63" i="22"/>
  <c r="BA63" i="22"/>
  <c r="BC63" i="22"/>
  <c r="BE63" i="22"/>
  <c r="BG63" i="22"/>
  <c r="BI63" i="22"/>
  <c r="BK63" i="22"/>
  <c r="BM63" i="22"/>
  <c r="BO63" i="22"/>
  <c r="BQ63" i="22"/>
  <c r="BS63" i="22"/>
  <c r="BU63" i="22"/>
  <c r="BW63" i="22"/>
  <c r="BY63" i="22"/>
  <c r="CA63" i="22"/>
  <c r="CC63" i="22"/>
  <c r="J63" i="22"/>
  <c r="L63" i="22"/>
  <c r="N63" i="22"/>
  <c r="P63" i="22"/>
  <c r="R63" i="22"/>
  <c r="T63" i="22"/>
  <c r="V63" i="22"/>
  <c r="X63" i="22"/>
  <c r="Z63" i="22"/>
  <c r="AB63" i="22"/>
  <c r="AD63" i="22"/>
  <c r="AF63" i="22"/>
  <c r="AH63" i="22"/>
  <c r="AJ63" i="22"/>
  <c r="AL63" i="22"/>
  <c r="AN63" i="22"/>
  <c r="AP63" i="22"/>
  <c r="AR63" i="22"/>
  <c r="AT63" i="22"/>
  <c r="AV63" i="22"/>
  <c r="AX63" i="22"/>
  <c r="AZ63" i="22"/>
  <c r="BB63" i="22"/>
  <c r="BD63" i="22"/>
  <c r="BF63" i="22"/>
  <c r="BH63" i="22"/>
  <c r="BJ63" i="22"/>
  <c r="BL63" i="22"/>
  <c r="BN63" i="22"/>
  <c r="BP63" i="22"/>
  <c r="BR63" i="22"/>
  <c r="BT63" i="22"/>
  <c r="BV63" i="22"/>
  <c r="BX63" i="22"/>
  <c r="BZ63" i="22"/>
  <c r="CB63" i="22"/>
  <c r="J64" i="22"/>
  <c r="L64" i="22"/>
  <c r="N64" i="22"/>
  <c r="P64" i="22"/>
  <c r="R64" i="22"/>
  <c r="T64" i="22"/>
  <c r="V64" i="22"/>
  <c r="X64" i="22"/>
  <c r="Z64" i="22"/>
  <c r="AB64" i="22"/>
  <c r="AD64" i="22"/>
  <c r="AF64" i="22"/>
  <c r="AH64" i="22"/>
  <c r="AJ64" i="22"/>
  <c r="AL64" i="22"/>
  <c r="AN64" i="22"/>
  <c r="AP64" i="22"/>
  <c r="AR64" i="22"/>
  <c r="AT64" i="22"/>
  <c r="AV64" i="22"/>
  <c r="AX64" i="22"/>
  <c r="AZ64" i="22"/>
  <c r="BB64" i="22"/>
  <c r="BD64" i="22"/>
  <c r="BF64" i="22"/>
  <c r="BH64" i="22"/>
  <c r="BJ64" i="22"/>
  <c r="BL64" i="22"/>
  <c r="BN64" i="22"/>
  <c r="BP64" i="22"/>
  <c r="BR64" i="22"/>
  <c r="BT64" i="22"/>
  <c r="BV64" i="22"/>
  <c r="BX64" i="22"/>
  <c r="BZ64" i="22"/>
  <c r="CB64" i="22"/>
  <c r="I64" i="22"/>
  <c r="K64" i="22"/>
  <c r="M64" i="22"/>
  <c r="O64" i="22"/>
  <c r="Q64" i="22"/>
  <c r="S64" i="22"/>
  <c r="U64" i="22"/>
  <c r="W64" i="22"/>
  <c r="Y64" i="22"/>
  <c r="AA64" i="22"/>
  <c r="AC64" i="22"/>
  <c r="AE64" i="22"/>
  <c r="AG64" i="22"/>
  <c r="AI64" i="22"/>
  <c r="AK64" i="22"/>
  <c r="AM64" i="22"/>
  <c r="AO64" i="22"/>
  <c r="AQ64" i="22"/>
  <c r="AS64" i="22"/>
  <c r="AU64" i="22"/>
  <c r="AW64" i="22"/>
  <c r="AY64" i="22"/>
  <c r="BA64" i="22"/>
  <c r="BC64" i="22"/>
  <c r="BE64" i="22"/>
  <c r="BG64" i="22"/>
  <c r="BI64" i="22"/>
  <c r="BK64" i="22"/>
  <c r="BM64" i="22"/>
  <c r="BO64" i="22"/>
  <c r="BQ64" i="22"/>
  <c r="BS64" i="22"/>
  <c r="BU64" i="22"/>
  <c r="BW64" i="22"/>
  <c r="BY64" i="22"/>
  <c r="CA64" i="22"/>
  <c r="CC64" i="22"/>
  <c r="J123" i="22"/>
  <c r="L123" i="22"/>
  <c r="N123" i="22"/>
  <c r="P123" i="22"/>
  <c r="R123" i="22"/>
  <c r="T123" i="22"/>
  <c r="V123" i="22"/>
  <c r="X123" i="22"/>
  <c r="Z123" i="22"/>
  <c r="AB123" i="22"/>
  <c r="AD123" i="22"/>
  <c r="AG123" i="22"/>
  <c r="AI123" i="22"/>
  <c r="AK123" i="22"/>
  <c r="AM123" i="22"/>
  <c r="AO123" i="22"/>
  <c r="AQ123" i="22"/>
  <c r="AS123" i="22"/>
  <c r="AU123" i="22"/>
  <c r="AW123" i="22"/>
  <c r="AY123" i="22"/>
  <c r="BA123" i="22"/>
  <c r="BC123" i="22"/>
  <c r="BF123" i="22"/>
  <c r="BH123" i="22"/>
  <c r="BJ123" i="22"/>
  <c r="BL123" i="22"/>
  <c r="BN123" i="22"/>
  <c r="BP123" i="22"/>
  <c r="BR123" i="22"/>
  <c r="BT123" i="22"/>
  <c r="BV123" i="22"/>
  <c r="BX123" i="22"/>
  <c r="BZ123" i="22"/>
  <c r="CB123" i="22"/>
  <c r="K123" i="22"/>
  <c r="M123" i="22"/>
  <c r="O123" i="22"/>
  <c r="Q123" i="22"/>
  <c r="S123" i="22"/>
  <c r="U123" i="22"/>
  <c r="W123" i="22"/>
  <c r="Y123" i="22"/>
  <c r="AA123" i="22"/>
  <c r="AC123" i="22"/>
  <c r="AF123" i="22"/>
  <c r="AH123" i="22"/>
  <c r="AJ123" i="22"/>
  <c r="AL123" i="22"/>
  <c r="AN123" i="22"/>
  <c r="AP123" i="22"/>
  <c r="AR123" i="22"/>
  <c r="AT123" i="22"/>
  <c r="AV123" i="22"/>
  <c r="AX123" i="22"/>
  <c r="AZ123" i="22"/>
  <c r="BB123" i="22"/>
  <c r="BD123" i="22"/>
  <c r="BG123" i="22"/>
  <c r="BI123" i="22"/>
  <c r="BK123" i="22"/>
  <c r="BM123" i="22"/>
  <c r="BO123" i="22"/>
  <c r="BQ123" i="22"/>
  <c r="BS123" i="22"/>
  <c r="BU123" i="22"/>
  <c r="BW123" i="22"/>
  <c r="BY123" i="22"/>
  <c r="CA123" i="22"/>
  <c r="CC123" i="22"/>
  <c r="J184" i="22"/>
  <c r="L184" i="22"/>
  <c r="N184" i="22"/>
  <c r="P184" i="22"/>
  <c r="R184" i="22"/>
  <c r="T184" i="22"/>
  <c r="V184" i="22"/>
  <c r="X184" i="22"/>
  <c r="Z184" i="22"/>
  <c r="AB184" i="22"/>
  <c r="AD184" i="22"/>
  <c r="AG184" i="22"/>
  <c r="AI184" i="22"/>
  <c r="AK184" i="22"/>
  <c r="AM184" i="22"/>
  <c r="AO184" i="22"/>
  <c r="AQ184" i="22"/>
  <c r="AS184" i="22"/>
  <c r="AU184" i="22"/>
  <c r="AW184" i="22"/>
  <c r="AY184" i="22"/>
  <c r="BA184" i="22"/>
  <c r="BC184" i="22"/>
  <c r="BF184" i="22"/>
  <c r="BH184" i="22"/>
  <c r="BJ184" i="22"/>
  <c r="BL184" i="22"/>
  <c r="BN184" i="22"/>
  <c r="BP184" i="22"/>
  <c r="BR184" i="22"/>
  <c r="BT184" i="22"/>
  <c r="BV184" i="22"/>
  <c r="BX184" i="22"/>
  <c r="BZ184" i="22"/>
  <c r="CB184" i="22"/>
  <c r="K184" i="22"/>
  <c r="M184" i="22"/>
  <c r="O184" i="22"/>
  <c r="Q184" i="22"/>
  <c r="S184" i="22"/>
  <c r="U184" i="22"/>
  <c r="W184" i="22"/>
  <c r="Y184" i="22"/>
  <c r="AA184" i="22"/>
  <c r="AC184" i="22"/>
  <c r="AF184" i="22"/>
  <c r="AH184" i="22"/>
  <c r="AJ184" i="22"/>
  <c r="AL184" i="22"/>
  <c r="AN184" i="22"/>
  <c r="AP184" i="22"/>
  <c r="AR184" i="22"/>
  <c r="AT184" i="22"/>
  <c r="AV184" i="22"/>
  <c r="AX184" i="22"/>
  <c r="AZ184" i="22"/>
  <c r="BB184" i="22"/>
  <c r="BD184" i="22"/>
  <c r="BG184" i="22"/>
  <c r="BI184" i="22"/>
  <c r="BK184" i="22"/>
  <c r="BM184" i="22"/>
  <c r="BO184" i="22"/>
  <c r="BQ184" i="22"/>
  <c r="BS184" i="22"/>
  <c r="BU184" i="22"/>
  <c r="BW184" i="22"/>
  <c r="BY184" i="22"/>
  <c r="CA184" i="22"/>
  <c r="CC184" i="22"/>
  <c r="J213" i="22"/>
  <c r="L213" i="22"/>
  <c r="N213" i="22"/>
  <c r="P213" i="22"/>
  <c r="R213" i="22"/>
  <c r="T213" i="22"/>
  <c r="V213" i="22"/>
  <c r="X213" i="22"/>
  <c r="Z213" i="22"/>
  <c r="AB213" i="22"/>
  <c r="AD213" i="22"/>
  <c r="AG213" i="22"/>
  <c r="AI213" i="22"/>
  <c r="AK213" i="22"/>
  <c r="AM213" i="22"/>
  <c r="AO213" i="22"/>
  <c r="AQ213" i="22"/>
  <c r="AS213" i="22"/>
  <c r="AU213" i="22"/>
  <c r="AW213" i="22"/>
  <c r="AY213" i="22"/>
  <c r="BA213" i="22"/>
  <c r="BC213" i="22"/>
  <c r="BF213" i="22"/>
  <c r="BH213" i="22"/>
  <c r="BJ213" i="22"/>
  <c r="BL213" i="22"/>
  <c r="BN213" i="22"/>
  <c r="BP213" i="22"/>
  <c r="BR213" i="22"/>
  <c r="BT213" i="22"/>
  <c r="BV213" i="22"/>
  <c r="BX213" i="22"/>
  <c r="BZ213" i="22"/>
  <c r="CB213" i="22"/>
  <c r="K213" i="22"/>
  <c r="M213" i="22"/>
  <c r="O213" i="22"/>
  <c r="Q213" i="22"/>
  <c r="S213" i="22"/>
  <c r="U213" i="22"/>
  <c r="W213" i="22"/>
  <c r="Y213" i="22"/>
  <c r="AA213" i="22"/>
  <c r="AC213" i="22"/>
  <c r="AF213" i="22"/>
  <c r="AH213" i="22"/>
  <c r="AJ213" i="22"/>
  <c r="AL213" i="22"/>
  <c r="AN213" i="22"/>
  <c r="AP213" i="22"/>
  <c r="AR213" i="22"/>
  <c r="AT213" i="22"/>
  <c r="AV213" i="22"/>
  <c r="AX213" i="22"/>
  <c r="AZ213" i="22"/>
  <c r="BB213" i="22"/>
  <c r="BD213" i="22"/>
  <c r="BG213" i="22"/>
  <c r="BI213" i="22"/>
  <c r="BK213" i="22"/>
  <c r="BM213" i="22"/>
  <c r="BO213" i="22"/>
  <c r="BQ213" i="22"/>
  <c r="BS213" i="22"/>
  <c r="BU213" i="22"/>
  <c r="BW213" i="22"/>
  <c r="BY213" i="22"/>
  <c r="CA213" i="22"/>
  <c r="CC213" i="22"/>
  <c r="J244" i="22"/>
  <c r="L244" i="22"/>
  <c r="N244" i="22"/>
  <c r="P244" i="22"/>
  <c r="R244" i="22"/>
  <c r="T244" i="22"/>
  <c r="V244" i="22"/>
  <c r="X244" i="22"/>
  <c r="Z244" i="22"/>
  <c r="AB244" i="22"/>
  <c r="AD244" i="22"/>
  <c r="AF244" i="22"/>
  <c r="AH244" i="22"/>
  <c r="AJ244" i="22"/>
  <c r="AL244" i="22"/>
  <c r="AN244" i="22"/>
  <c r="AP244" i="22"/>
  <c r="AR244" i="22"/>
  <c r="AT244" i="22"/>
  <c r="AV244" i="22"/>
  <c r="AX244" i="22"/>
  <c r="AZ244" i="22"/>
  <c r="BB244" i="22"/>
  <c r="BD244" i="22"/>
  <c r="BF244" i="22"/>
  <c r="BH244" i="22"/>
  <c r="BJ244" i="22"/>
  <c r="BL244" i="22"/>
  <c r="BN244" i="22"/>
  <c r="BP244" i="22"/>
  <c r="BR244" i="22"/>
  <c r="BT244" i="22"/>
  <c r="BV244" i="22"/>
  <c r="BX244" i="22"/>
  <c r="BZ244" i="22"/>
  <c r="CB244" i="22"/>
  <c r="K244" i="22"/>
  <c r="M244" i="22"/>
  <c r="O244" i="22"/>
  <c r="Q244" i="22"/>
  <c r="S244" i="22"/>
  <c r="U244" i="22"/>
  <c r="W244" i="22"/>
  <c r="Y244" i="22"/>
  <c r="AA244" i="22"/>
  <c r="AC244" i="22"/>
  <c r="AE244" i="22"/>
  <c r="AG244" i="22"/>
  <c r="AI244" i="22"/>
  <c r="AK244" i="22"/>
  <c r="AM244" i="22"/>
  <c r="AO244" i="22"/>
  <c r="AQ244" i="22"/>
  <c r="AS244" i="22"/>
  <c r="AU244" i="22"/>
  <c r="AW244" i="22"/>
  <c r="AY244" i="22"/>
  <c r="BA244" i="22"/>
  <c r="BC244" i="22"/>
  <c r="BE244" i="22"/>
  <c r="BG244" i="22"/>
  <c r="BI244" i="22"/>
  <c r="BK244" i="22"/>
  <c r="BM244" i="22"/>
  <c r="BO244" i="22"/>
  <c r="BQ244" i="22"/>
  <c r="BS244" i="22"/>
  <c r="BU244" i="22"/>
  <c r="BW244" i="22"/>
  <c r="BY244" i="22"/>
  <c r="CA244" i="22"/>
  <c r="CC244" i="22"/>
  <c r="F276" i="22"/>
  <c r="H276" i="22"/>
  <c r="J276" i="22"/>
  <c r="L276" i="22"/>
  <c r="N276" i="22"/>
  <c r="P276" i="22"/>
  <c r="R276" i="22"/>
  <c r="T276" i="22"/>
  <c r="V276" i="22"/>
  <c r="X276" i="22"/>
  <c r="Z276" i="22"/>
  <c r="AB276" i="22"/>
  <c r="AD276" i="22"/>
  <c r="AF276" i="22"/>
  <c r="AH276" i="22"/>
  <c r="AJ276" i="22"/>
  <c r="AL276" i="22"/>
  <c r="AN276" i="22"/>
  <c r="AP276" i="22"/>
  <c r="AR276" i="22"/>
  <c r="AT276" i="22"/>
  <c r="AV276" i="22"/>
  <c r="AX276" i="22"/>
  <c r="AZ276" i="22"/>
  <c r="BB276" i="22"/>
  <c r="BD276" i="22"/>
  <c r="BF276" i="22"/>
  <c r="BH276" i="22"/>
  <c r="BJ276" i="22"/>
  <c r="BL276" i="22"/>
  <c r="BN276" i="22"/>
  <c r="BP276" i="22"/>
  <c r="BR276" i="22"/>
  <c r="BT276" i="22"/>
  <c r="BV276" i="22"/>
  <c r="BX276" i="22"/>
  <c r="BZ276" i="22"/>
  <c r="CB276" i="22"/>
  <c r="G276" i="22"/>
  <c r="I276" i="22"/>
  <c r="K276" i="22"/>
  <c r="M276" i="22"/>
  <c r="O276" i="22"/>
  <c r="Q276" i="22"/>
  <c r="S276" i="22"/>
  <c r="U276" i="22"/>
  <c r="W276" i="22"/>
  <c r="Y276" i="22"/>
  <c r="AA276" i="22"/>
  <c r="AC276" i="22"/>
  <c r="AE276" i="22"/>
  <c r="AG276" i="22"/>
  <c r="AI276" i="22"/>
  <c r="AK276" i="22"/>
  <c r="AM276" i="22"/>
  <c r="AO276" i="22"/>
  <c r="AQ276" i="22"/>
  <c r="AS276" i="22"/>
  <c r="AU276" i="22"/>
  <c r="AW276" i="22"/>
  <c r="AY276" i="22"/>
  <c r="BA276" i="22"/>
  <c r="BC276" i="22"/>
  <c r="BE276" i="22"/>
  <c r="BG276" i="22"/>
  <c r="BI276" i="22"/>
  <c r="BK276" i="22"/>
  <c r="BM276" i="22"/>
  <c r="BO276" i="22"/>
  <c r="BQ276" i="22"/>
  <c r="BS276" i="22"/>
  <c r="BU276" i="22"/>
  <c r="BW276" i="22"/>
  <c r="BY276" i="22"/>
  <c r="CA276" i="22"/>
  <c r="CC276" i="22"/>
  <c r="G277" i="22"/>
  <c r="J277" i="22"/>
  <c r="L277" i="22"/>
  <c r="N277" i="22"/>
  <c r="P277" i="22"/>
  <c r="R277" i="22"/>
  <c r="T277" i="22"/>
  <c r="V277" i="22"/>
  <c r="X277" i="22"/>
  <c r="Z277" i="22"/>
  <c r="AB277" i="22"/>
  <c r="AD277" i="22"/>
  <c r="AF277" i="22"/>
  <c r="AH277" i="22"/>
  <c r="AJ277" i="22"/>
  <c r="AL277" i="22"/>
  <c r="AN277" i="22"/>
  <c r="AP277" i="22"/>
  <c r="AR277" i="22"/>
  <c r="AT277" i="22"/>
  <c r="AV277" i="22"/>
  <c r="AX277" i="22"/>
  <c r="AZ277" i="22"/>
  <c r="BB277" i="22"/>
  <c r="BD277" i="22"/>
  <c r="BF277" i="22"/>
  <c r="BH277" i="22"/>
  <c r="BJ277" i="22"/>
  <c r="BL277" i="22"/>
  <c r="BN277" i="22"/>
  <c r="BP277" i="22"/>
  <c r="BR277" i="22"/>
  <c r="BT277" i="22"/>
  <c r="BV277" i="22"/>
  <c r="BX277" i="22"/>
  <c r="BZ277" i="22"/>
  <c r="CB277" i="22"/>
  <c r="I277" i="22"/>
  <c r="K277" i="22"/>
  <c r="M277" i="22"/>
  <c r="O277" i="22"/>
  <c r="Q277" i="22"/>
  <c r="S277" i="22"/>
  <c r="U277" i="22"/>
  <c r="W277" i="22"/>
  <c r="Y277" i="22"/>
  <c r="AA277" i="22"/>
  <c r="AC277" i="22"/>
  <c r="AE277" i="22"/>
  <c r="AG277" i="22"/>
  <c r="AI277" i="22"/>
  <c r="AK277" i="22"/>
  <c r="AM277" i="22"/>
  <c r="AO277" i="22"/>
  <c r="AQ277" i="22"/>
  <c r="AS277" i="22"/>
  <c r="AU277" i="22"/>
  <c r="AW277" i="22"/>
  <c r="AY277" i="22"/>
  <c r="BA277" i="22"/>
  <c r="BC277" i="22"/>
  <c r="BE277" i="22"/>
  <c r="BG277" i="22"/>
  <c r="BI277" i="22"/>
  <c r="BK277" i="22"/>
  <c r="BM277" i="22"/>
  <c r="BO277" i="22"/>
  <c r="BQ277" i="22"/>
  <c r="BS277" i="22"/>
  <c r="BU277" i="22"/>
  <c r="BW277" i="22"/>
  <c r="BY277" i="22"/>
  <c r="CA277" i="22"/>
  <c r="CC277" i="22"/>
  <c r="I306" i="22"/>
  <c r="K306" i="22"/>
  <c r="M306" i="22"/>
  <c r="O306" i="22"/>
  <c r="Q306" i="22"/>
  <c r="S306" i="22"/>
  <c r="U306" i="22"/>
  <c r="W306" i="22"/>
  <c r="Y306" i="22"/>
  <c r="AA306" i="22"/>
  <c r="AC306" i="22"/>
  <c r="AE306" i="22"/>
  <c r="AG306" i="22"/>
  <c r="AI306" i="22"/>
  <c r="AK306" i="22"/>
  <c r="AM306" i="22"/>
  <c r="AO306" i="22"/>
  <c r="AQ306" i="22"/>
  <c r="AS306" i="22"/>
  <c r="AU306" i="22"/>
  <c r="AW306" i="22"/>
  <c r="AY306" i="22"/>
  <c r="BA306" i="22"/>
  <c r="BC306" i="22"/>
  <c r="BE306" i="22"/>
  <c r="BG306" i="22"/>
  <c r="BI306" i="22"/>
  <c r="BK306" i="22"/>
  <c r="BM306" i="22"/>
  <c r="BO306" i="22"/>
  <c r="BQ306" i="22"/>
  <c r="BS306" i="22"/>
  <c r="BU306" i="22"/>
  <c r="BW306" i="22"/>
  <c r="BY306" i="22"/>
  <c r="CA306" i="22"/>
  <c r="CC306" i="22"/>
  <c r="J306" i="22"/>
  <c r="L306" i="22"/>
  <c r="N306" i="22"/>
  <c r="P306" i="22"/>
  <c r="R306" i="22"/>
  <c r="T306" i="22"/>
  <c r="V306" i="22"/>
  <c r="X306" i="22"/>
  <c r="Z306" i="22"/>
  <c r="AB306" i="22"/>
  <c r="AD306" i="22"/>
  <c r="AF306" i="22"/>
  <c r="AH306" i="22"/>
  <c r="AJ306" i="22"/>
  <c r="AL306" i="22"/>
  <c r="AN306" i="22"/>
  <c r="AP306" i="22"/>
  <c r="AR306" i="22"/>
  <c r="AT306" i="22"/>
  <c r="AV306" i="22"/>
  <c r="AX306" i="22"/>
  <c r="AZ306" i="22"/>
  <c r="BB306" i="22"/>
  <c r="BD306" i="22"/>
  <c r="BF306" i="22"/>
  <c r="BH306" i="22"/>
  <c r="BJ306" i="22"/>
  <c r="BL306" i="22"/>
  <c r="BN306" i="22"/>
  <c r="BP306" i="22"/>
  <c r="BR306" i="22"/>
  <c r="BT306" i="22"/>
  <c r="BV306" i="22"/>
  <c r="BX306" i="22"/>
  <c r="BZ306" i="22"/>
  <c r="CB306" i="22"/>
  <c r="CD306" i="22"/>
  <c r="I307" i="22"/>
  <c r="K307" i="22"/>
  <c r="M307" i="22"/>
  <c r="O307" i="22"/>
  <c r="Q307" i="22"/>
  <c r="S307" i="22"/>
  <c r="U307" i="22"/>
  <c r="W307" i="22"/>
  <c r="Y307" i="22"/>
  <c r="AA307" i="22"/>
  <c r="AC307" i="22"/>
  <c r="AE307" i="22"/>
  <c r="AG307" i="22"/>
  <c r="AI307" i="22"/>
  <c r="AK307" i="22"/>
  <c r="AM307" i="22"/>
  <c r="AO307" i="22"/>
  <c r="AQ307" i="22"/>
  <c r="AS307" i="22"/>
  <c r="AU307" i="22"/>
  <c r="AW307" i="22"/>
  <c r="AY307" i="22"/>
  <c r="BA307" i="22"/>
  <c r="BC307" i="22"/>
  <c r="BE307" i="22"/>
  <c r="BG307" i="22"/>
  <c r="BI307" i="22"/>
  <c r="BK307" i="22"/>
  <c r="BM307" i="22"/>
  <c r="BO307" i="22"/>
  <c r="BQ307" i="22"/>
  <c r="BS307" i="22"/>
  <c r="BU307" i="22"/>
  <c r="BW307" i="22"/>
  <c r="BY307" i="22"/>
  <c r="CA307" i="22"/>
  <c r="CC307" i="22"/>
  <c r="J307" i="22"/>
  <c r="L307" i="22"/>
  <c r="N307" i="22"/>
  <c r="P307" i="22"/>
  <c r="R307" i="22"/>
  <c r="T307" i="22"/>
  <c r="V307" i="22"/>
  <c r="X307" i="22"/>
  <c r="Z307" i="22"/>
  <c r="AB307" i="22"/>
  <c r="AD307" i="22"/>
  <c r="AF307" i="22"/>
  <c r="AH307" i="22"/>
  <c r="AJ307" i="22"/>
  <c r="AL307" i="22"/>
  <c r="AN307" i="22"/>
  <c r="AP307" i="22"/>
  <c r="AR307" i="22"/>
  <c r="AT307" i="22"/>
  <c r="AV307" i="22"/>
  <c r="AX307" i="22"/>
  <c r="AZ307" i="22"/>
  <c r="BB307" i="22"/>
  <c r="BD307" i="22"/>
  <c r="BF307" i="22"/>
  <c r="BH307" i="22"/>
  <c r="BJ307" i="22"/>
  <c r="BL307" i="22"/>
  <c r="BN307" i="22"/>
  <c r="BP307" i="22"/>
  <c r="BR307" i="22"/>
  <c r="BT307" i="22"/>
  <c r="BV307" i="22"/>
  <c r="BX307" i="22"/>
  <c r="BZ307" i="22"/>
  <c r="CB307" i="22"/>
  <c r="CD307" i="22"/>
  <c r="I336" i="22"/>
  <c r="K336" i="22"/>
  <c r="M336" i="22"/>
  <c r="O336" i="22"/>
  <c r="Q336" i="22"/>
  <c r="S336" i="22"/>
  <c r="U336" i="22"/>
  <c r="W336" i="22"/>
  <c r="Y336" i="22"/>
  <c r="AA336" i="22"/>
  <c r="AC336" i="22"/>
  <c r="AE336" i="22"/>
  <c r="AG336" i="22"/>
  <c r="AI336" i="22"/>
  <c r="AK336" i="22"/>
  <c r="AM336" i="22"/>
  <c r="AO336" i="22"/>
  <c r="AQ336" i="22"/>
  <c r="AS336" i="22"/>
  <c r="AU336" i="22"/>
  <c r="AW336" i="22"/>
  <c r="AY336" i="22"/>
  <c r="BA336" i="22"/>
  <c r="BC336" i="22"/>
  <c r="BE336" i="22"/>
  <c r="BG336" i="22"/>
  <c r="BI336" i="22"/>
  <c r="BK336" i="22"/>
  <c r="BM336" i="22"/>
  <c r="BO336" i="22"/>
  <c r="BQ336" i="22"/>
  <c r="BS336" i="22"/>
  <c r="BU336" i="22"/>
  <c r="BW336" i="22"/>
  <c r="BY336" i="22"/>
  <c r="CA336" i="22"/>
  <c r="CC336" i="22"/>
  <c r="J336" i="22"/>
  <c r="L336" i="22"/>
  <c r="N336" i="22"/>
  <c r="P336" i="22"/>
  <c r="R336" i="22"/>
  <c r="T336" i="22"/>
  <c r="V336" i="22"/>
  <c r="X336" i="22"/>
  <c r="Z336" i="22"/>
  <c r="AB336" i="22"/>
  <c r="AD336" i="22"/>
  <c r="AF336" i="22"/>
  <c r="AH336" i="22"/>
  <c r="AJ336" i="22"/>
  <c r="AL336" i="22"/>
  <c r="AN336" i="22"/>
  <c r="AP336" i="22"/>
  <c r="AR336" i="22"/>
  <c r="AT336" i="22"/>
  <c r="AV336" i="22"/>
  <c r="AX336" i="22"/>
  <c r="AZ336" i="22"/>
  <c r="BB336" i="22"/>
  <c r="BD336" i="22"/>
  <c r="BF336" i="22"/>
  <c r="BH336" i="22"/>
  <c r="BJ336" i="22"/>
  <c r="BL336" i="22"/>
  <c r="BN336" i="22"/>
  <c r="BP336" i="22"/>
  <c r="BR336" i="22"/>
  <c r="BT336" i="22"/>
  <c r="BV336" i="22"/>
  <c r="BX336" i="22"/>
  <c r="BZ336" i="22"/>
  <c r="CB336" i="22"/>
  <c r="J337" i="22"/>
  <c r="L337" i="22"/>
  <c r="N337" i="22"/>
  <c r="P337" i="22"/>
  <c r="R337" i="22"/>
  <c r="T337" i="22"/>
  <c r="V337" i="22"/>
  <c r="X337" i="22"/>
  <c r="Z337" i="22"/>
  <c r="AB337" i="22"/>
  <c r="AD337" i="22"/>
  <c r="AG337" i="22"/>
  <c r="AI337" i="22"/>
  <c r="AK337" i="22"/>
  <c r="AM337" i="22"/>
  <c r="AO337" i="22"/>
  <c r="AQ337" i="22"/>
  <c r="AS337" i="22"/>
  <c r="AU337" i="22"/>
  <c r="AW337" i="22"/>
  <c r="AY337" i="22"/>
  <c r="BA337" i="22"/>
  <c r="BC337" i="22"/>
  <c r="BE337" i="22"/>
  <c r="BE151" i="22"/>
  <c r="BF337" i="22"/>
  <c r="BH337" i="22"/>
  <c r="BJ337" i="22"/>
  <c r="BL337" i="22"/>
  <c r="BN337" i="22"/>
  <c r="BP337" i="22"/>
  <c r="BR337" i="22"/>
  <c r="BT337" i="22"/>
  <c r="BV337" i="22"/>
  <c r="BX337" i="22"/>
  <c r="BZ337" i="22"/>
  <c r="CB337" i="22"/>
  <c r="K337" i="22"/>
  <c r="M337" i="22"/>
  <c r="O337" i="22"/>
  <c r="Q337" i="22"/>
  <c r="S337" i="22"/>
  <c r="U337" i="22"/>
  <c r="W337" i="22"/>
  <c r="Y337" i="22"/>
  <c r="AA337" i="22"/>
  <c r="AC337" i="22"/>
  <c r="AE337" i="22"/>
  <c r="AE151" i="22"/>
  <c r="AF337" i="22"/>
  <c r="AH337" i="22"/>
  <c r="AJ337" i="22"/>
  <c r="AL337" i="22"/>
  <c r="AN337" i="22"/>
  <c r="AP337" i="22"/>
  <c r="AR337" i="22"/>
  <c r="AT337" i="22"/>
  <c r="AV337" i="22"/>
  <c r="AX337" i="22"/>
  <c r="AZ337" i="22"/>
  <c r="BB337" i="22"/>
  <c r="BD337" i="22"/>
  <c r="BG337" i="22"/>
  <c r="BI337" i="22"/>
  <c r="BK337" i="22"/>
  <c r="BM337" i="22"/>
  <c r="BO337" i="22"/>
  <c r="BQ337" i="22"/>
  <c r="BS337" i="22"/>
  <c r="BU337" i="22"/>
  <c r="BW337" i="22"/>
  <c r="BY337" i="22"/>
  <c r="CA337" i="22"/>
  <c r="CC337" i="22"/>
  <c r="J366" i="22"/>
  <c r="L366" i="22"/>
  <c r="N366" i="22"/>
  <c r="P366" i="22"/>
  <c r="R366" i="22"/>
  <c r="T366" i="22"/>
  <c r="V366" i="22"/>
  <c r="X366" i="22"/>
  <c r="Z366" i="22"/>
  <c r="AB366" i="22"/>
  <c r="AD366" i="22"/>
  <c r="AF366" i="22"/>
  <c r="AH366" i="22"/>
  <c r="AJ366" i="22"/>
  <c r="AL366" i="22"/>
  <c r="AN366" i="22"/>
  <c r="AP366" i="22"/>
  <c r="AR366" i="22"/>
  <c r="AT366" i="22"/>
  <c r="AV366" i="22"/>
  <c r="AX366" i="22"/>
  <c r="AZ366" i="22"/>
  <c r="BB366" i="22"/>
  <c r="BD366" i="22"/>
  <c r="BF366" i="22"/>
  <c r="BH366" i="22"/>
  <c r="BJ366" i="22"/>
  <c r="BL366" i="22"/>
  <c r="BN366" i="22"/>
  <c r="BP366" i="22"/>
  <c r="BR366" i="22"/>
  <c r="BT366" i="22"/>
  <c r="BV366" i="22"/>
  <c r="BX366" i="22"/>
  <c r="BZ366" i="22"/>
  <c r="CB366" i="22"/>
  <c r="K366" i="22"/>
  <c r="M366" i="22"/>
  <c r="O366" i="22"/>
  <c r="Q366" i="22"/>
  <c r="S366" i="22"/>
  <c r="U366" i="22"/>
  <c r="W366" i="22"/>
  <c r="Y366" i="22"/>
  <c r="AA366" i="22"/>
  <c r="AC366" i="22"/>
  <c r="AE366" i="22"/>
  <c r="AG366" i="22"/>
  <c r="AI366" i="22"/>
  <c r="AK366" i="22"/>
  <c r="AM366" i="22"/>
  <c r="AO366" i="22"/>
  <c r="AQ366" i="22"/>
  <c r="AS366" i="22"/>
  <c r="AU366" i="22"/>
  <c r="AW366" i="22"/>
  <c r="AY366" i="22"/>
  <c r="BA366" i="22"/>
  <c r="BC366" i="22"/>
  <c r="BE366" i="22"/>
  <c r="BG366" i="22"/>
  <c r="BI366" i="22"/>
  <c r="BK366" i="22"/>
  <c r="BM366" i="22"/>
  <c r="BO366" i="22"/>
  <c r="BQ366" i="22"/>
  <c r="BS366" i="22"/>
  <c r="BU366" i="22"/>
  <c r="BW366" i="22"/>
  <c r="BY366" i="22"/>
  <c r="CA366" i="22"/>
  <c r="CC366" i="22"/>
  <c r="J397" i="22"/>
  <c r="L397" i="22"/>
  <c r="N397" i="22"/>
  <c r="P397" i="22"/>
  <c r="R397" i="22"/>
  <c r="T397" i="22"/>
  <c r="V397" i="22"/>
  <c r="X397" i="22"/>
  <c r="Z397" i="22"/>
  <c r="AB397" i="22"/>
  <c r="AD397" i="22"/>
  <c r="AG397" i="22"/>
  <c r="AI397" i="22"/>
  <c r="AK397" i="22"/>
  <c r="AM397" i="22"/>
  <c r="AO397" i="22"/>
  <c r="AQ397" i="22"/>
  <c r="AS397" i="22"/>
  <c r="AU397" i="22"/>
  <c r="AW397" i="22"/>
  <c r="AY397" i="22"/>
  <c r="BA397" i="22"/>
  <c r="BC397" i="22"/>
  <c r="BE397" i="22"/>
  <c r="BE211" i="22"/>
  <c r="BF397" i="22"/>
  <c r="BH397" i="22"/>
  <c r="BJ397" i="22"/>
  <c r="BL397" i="22"/>
  <c r="BN397" i="22"/>
  <c r="BP397" i="22"/>
  <c r="BR397" i="22"/>
  <c r="BT397" i="22"/>
  <c r="BV397" i="22"/>
  <c r="BX397" i="22"/>
  <c r="BZ397" i="22"/>
  <c r="CB397" i="22"/>
  <c r="K397" i="22"/>
  <c r="M397" i="22"/>
  <c r="O397" i="22"/>
  <c r="Q397" i="22"/>
  <c r="S397" i="22"/>
  <c r="U397" i="22"/>
  <c r="W397" i="22"/>
  <c r="Y397" i="22"/>
  <c r="AA397" i="22"/>
  <c r="AC397" i="22"/>
  <c r="AE397" i="22"/>
  <c r="AE211" i="22"/>
  <c r="AF397" i="22"/>
  <c r="AH397" i="22"/>
  <c r="AJ397" i="22"/>
  <c r="AL397" i="22"/>
  <c r="AN397" i="22"/>
  <c r="AP397" i="22"/>
  <c r="AR397" i="22"/>
  <c r="AT397" i="22"/>
  <c r="AV397" i="22"/>
  <c r="AX397" i="22"/>
  <c r="AZ397" i="22"/>
  <c r="BB397" i="22"/>
  <c r="BD397" i="22"/>
  <c r="BG397" i="22"/>
  <c r="BI397" i="22"/>
  <c r="BK397" i="22"/>
  <c r="BM397" i="22"/>
  <c r="BO397" i="22"/>
  <c r="BQ397" i="22"/>
  <c r="BS397" i="22"/>
  <c r="BU397" i="22"/>
  <c r="BW397" i="22"/>
  <c r="BY397" i="22"/>
  <c r="CA397" i="22"/>
  <c r="CC397" i="22"/>
  <c r="J426" i="22"/>
  <c r="L426" i="22"/>
  <c r="N426" i="22"/>
  <c r="P426" i="22"/>
  <c r="R426" i="22"/>
  <c r="T426" i="22"/>
  <c r="V426" i="22"/>
  <c r="X426" i="22"/>
  <c r="Z426" i="22"/>
  <c r="AB426" i="22"/>
  <c r="AD426" i="22"/>
  <c r="AF426" i="22"/>
  <c r="AH426" i="22"/>
  <c r="AJ426" i="22"/>
  <c r="AL426" i="22"/>
  <c r="AN426" i="22"/>
  <c r="AP426" i="22"/>
  <c r="AR426" i="22"/>
  <c r="AT426" i="22"/>
  <c r="AV426" i="22"/>
  <c r="AX426" i="22"/>
  <c r="AZ426" i="22"/>
  <c r="BB426" i="22"/>
  <c r="BD426" i="22"/>
  <c r="BF426" i="22"/>
  <c r="BH426" i="22"/>
  <c r="BJ426" i="22"/>
  <c r="BL426" i="22"/>
  <c r="BN426" i="22"/>
  <c r="BP426" i="22"/>
  <c r="BR426" i="22"/>
  <c r="BT426" i="22"/>
  <c r="BV426" i="22"/>
  <c r="BX426" i="22"/>
  <c r="BZ426" i="22"/>
  <c r="CB426" i="22"/>
  <c r="K426" i="22"/>
  <c r="M426" i="22"/>
  <c r="O426" i="22"/>
  <c r="Q426" i="22"/>
  <c r="S426" i="22"/>
  <c r="U426" i="22"/>
  <c r="W426" i="22"/>
  <c r="Y426" i="22"/>
  <c r="AA426" i="22"/>
  <c r="AC426" i="22"/>
  <c r="AE426" i="22"/>
  <c r="AG426" i="22"/>
  <c r="AI426" i="22"/>
  <c r="AK426" i="22"/>
  <c r="AM426" i="22"/>
  <c r="AO426" i="22"/>
  <c r="AQ426" i="22"/>
  <c r="AS426" i="22"/>
  <c r="AU426" i="22"/>
  <c r="AW426" i="22"/>
  <c r="AY426" i="22"/>
  <c r="BA426" i="22"/>
  <c r="BC426" i="22"/>
  <c r="BE426" i="22"/>
  <c r="BG426" i="22"/>
  <c r="BI426" i="22"/>
  <c r="BK426" i="22"/>
  <c r="BM426" i="22"/>
  <c r="BO426" i="22"/>
  <c r="BQ426" i="22"/>
  <c r="BS426" i="22"/>
  <c r="BU426" i="22"/>
  <c r="BW426" i="22"/>
  <c r="BY426" i="22"/>
  <c r="CA426" i="22"/>
  <c r="CC426" i="22"/>
  <c r="J486" i="22"/>
  <c r="L486" i="22"/>
  <c r="N486" i="22"/>
  <c r="P486" i="22"/>
  <c r="R486" i="22"/>
  <c r="T486" i="22"/>
  <c r="V486" i="22"/>
  <c r="X486" i="22"/>
  <c r="Z486" i="22"/>
  <c r="AB486" i="22"/>
  <c r="AD486" i="22"/>
  <c r="AF486" i="22"/>
  <c r="AH486" i="22"/>
  <c r="AJ486" i="22"/>
  <c r="AL486" i="22"/>
  <c r="AN486" i="22"/>
  <c r="AP486" i="22"/>
  <c r="AR486" i="22"/>
  <c r="AT486" i="22"/>
  <c r="AV486" i="22"/>
  <c r="AX486" i="22"/>
  <c r="AZ486" i="22"/>
  <c r="BB486" i="22"/>
  <c r="BD486" i="22"/>
  <c r="BF486" i="22"/>
  <c r="BH486" i="22"/>
  <c r="BJ486" i="22"/>
  <c r="BL486" i="22"/>
  <c r="BN486" i="22"/>
  <c r="BP486" i="22"/>
  <c r="BR486" i="22"/>
  <c r="BT486" i="22"/>
  <c r="BV486" i="22"/>
  <c r="BX486" i="22"/>
  <c r="BZ486" i="22"/>
  <c r="CB486" i="22"/>
  <c r="K486" i="22"/>
  <c r="M486" i="22"/>
  <c r="O486" i="22"/>
  <c r="Q486" i="22"/>
  <c r="S486" i="22"/>
  <c r="U486" i="22"/>
  <c r="W486" i="22"/>
  <c r="Y486" i="22"/>
  <c r="AA486" i="22"/>
  <c r="AC486" i="22"/>
  <c r="AE486" i="22"/>
  <c r="AG486" i="22"/>
  <c r="AI486" i="22"/>
  <c r="AK486" i="22"/>
  <c r="AM486" i="22"/>
  <c r="AO486" i="22"/>
  <c r="AQ486" i="22"/>
  <c r="AS486" i="22"/>
  <c r="AU486" i="22"/>
  <c r="AW486" i="22"/>
  <c r="AY486" i="22"/>
  <c r="BA486" i="22"/>
  <c r="BC486" i="22"/>
  <c r="BE486" i="22"/>
  <c r="BG486" i="22"/>
  <c r="BI486" i="22"/>
  <c r="BK486" i="22"/>
  <c r="BM486" i="22"/>
  <c r="BO486" i="22"/>
  <c r="BQ486" i="22"/>
  <c r="BS486" i="22"/>
  <c r="BU486" i="22"/>
  <c r="BW486" i="22"/>
  <c r="BY486" i="22"/>
  <c r="CA486" i="22"/>
  <c r="CC486" i="22"/>
  <c r="BY378" i="20"/>
  <c r="CA378" i="20"/>
  <c r="CC378" i="20"/>
  <c r="BY408" i="20"/>
  <c r="CA408" i="20"/>
  <c r="CC408" i="20"/>
  <c r="BZ409" i="20"/>
  <c r="CB409" i="20"/>
  <c r="BY439" i="20"/>
  <c r="CA439" i="20"/>
  <c r="CC439" i="20"/>
  <c r="BZ440" i="20"/>
  <c r="CB440" i="20"/>
  <c r="BY471" i="20"/>
  <c r="CA471" i="20"/>
  <c r="CC471" i="20"/>
  <c r="BZ501" i="20"/>
  <c r="CB501" i="20"/>
  <c r="BY502" i="20"/>
  <c r="CA502" i="20"/>
  <c r="CC502" i="20"/>
  <c r="BZ34" i="20"/>
  <c r="CB34" i="20"/>
  <c r="BY35" i="20"/>
  <c r="CA35" i="20"/>
  <c r="CC35" i="20"/>
  <c r="BZ65" i="20"/>
  <c r="CB65" i="20"/>
  <c r="BY66" i="20"/>
  <c r="CA66" i="20"/>
  <c r="CC66" i="20"/>
  <c r="BZ96" i="20"/>
  <c r="CB96" i="20"/>
  <c r="BY97" i="20"/>
  <c r="CA97" i="20"/>
  <c r="CC97" i="20"/>
  <c r="BZ127" i="20"/>
  <c r="CB127" i="20"/>
  <c r="BY128" i="20"/>
  <c r="CA128" i="20"/>
  <c r="CC128" i="20"/>
  <c r="BZ158" i="20"/>
  <c r="CB158" i="20"/>
  <c r="BY159" i="20"/>
  <c r="CA159" i="20"/>
  <c r="CC159" i="20"/>
  <c r="BZ189" i="20"/>
  <c r="CB189" i="20"/>
  <c r="BY190" i="20"/>
  <c r="CA190" i="20"/>
  <c r="CC190" i="20"/>
  <c r="BZ220" i="20"/>
  <c r="CB220" i="20"/>
  <c r="BY221" i="20"/>
  <c r="CA221" i="20"/>
  <c r="CC221" i="20"/>
  <c r="BZ251" i="20"/>
  <c r="CB251" i="20"/>
  <c r="BY252" i="20"/>
  <c r="CA252" i="20"/>
  <c r="CC252" i="20"/>
  <c r="E34" i="20"/>
  <c r="G34" i="20"/>
  <c r="I34" i="20"/>
  <c r="K34" i="20"/>
  <c r="M34" i="20"/>
  <c r="O34" i="20"/>
  <c r="Q34" i="20"/>
  <c r="S34" i="20"/>
  <c r="U34" i="20"/>
  <c r="W34" i="20"/>
  <c r="Y34" i="20"/>
  <c r="AA34" i="20"/>
  <c r="AC34" i="20"/>
  <c r="AE34" i="20"/>
  <c r="AG34" i="20"/>
  <c r="AI34" i="20"/>
  <c r="AK34" i="20"/>
  <c r="AM34" i="20"/>
  <c r="AO34" i="20"/>
  <c r="AQ34" i="20"/>
  <c r="AS34" i="20"/>
  <c r="AU34" i="20"/>
  <c r="AW34" i="20"/>
  <c r="AY34" i="20"/>
  <c r="BA34" i="20"/>
  <c r="BC34" i="20"/>
  <c r="BE34" i="20"/>
  <c r="BG34" i="20"/>
  <c r="BI34" i="20"/>
  <c r="BK34" i="20"/>
  <c r="BM34" i="20"/>
  <c r="BO34" i="20"/>
  <c r="BQ34" i="20"/>
  <c r="BS34" i="20"/>
  <c r="BU34" i="20"/>
  <c r="BW34" i="20"/>
  <c r="E35" i="20"/>
  <c r="G35" i="20"/>
  <c r="I35" i="20"/>
  <c r="K35" i="20"/>
  <c r="M35" i="20"/>
  <c r="O35" i="20"/>
  <c r="O285" i="20"/>
  <c r="Q35" i="20"/>
  <c r="S35" i="20"/>
  <c r="U35" i="20"/>
  <c r="W35" i="20"/>
  <c r="Y35" i="20"/>
  <c r="AA35" i="20"/>
  <c r="AC35" i="20"/>
  <c r="AE35" i="20"/>
  <c r="AG35" i="20"/>
  <c r="AI35" i="20"/>
  <c r="AK35" i="20"/>
  <c r="AM35" i="20"/>
  <c r="AO35" i="20"/>
  <c r="AQ35" i="20"/>
  <c r="AS35" i="20"/>
  <c r="AU35" i="20"/>
  <c r="AW35" i="20"/>
  <c r="AY35" i="20"/>
  <c r="BA35" i="20"/>
  <c r="BC35" i="20"/>
  <c r="BE35" i="20"/>
  <c r="BG35" i="20"/>
  <c r="BI35" i="20"/>
  <c r="BK35" i="20"/>
  <c r="BM35" i="20"/>
  <c r="BO35" i="20"/>
  <c r="BQ35" i="20"/>
  <c r="BS35" i="20"/>
  <c r="BU35" i="20"/>
  <c r="BW35" i="20"/>
  <c r="E65" i="20"/>
  <c r="G65" i="20"/>
  <c r="I65" i="20"/>
  <c r="K65" i="20"/>
  <c r="M65" i="20"/>
  <c r="O65" i="20"/>
  <c r="Q65" i="20"/>
  <c r="S65" i="20"/>
  <c r="U65" i="20"/>
  <c r="W65" i="20"/>
  <c r="Y65" i="20"/>
  <c r="AA65" i="20"/>
  <c r="AC65" i="20"/>
  <c r="AE65" i="20"/>
  <c r="AG65" i="20"/>
  <c r="AI65" i="20"/>
  <c r="AK65" i="20"/>
  <c r="AM65" i="20"/>
  <c r="AO65" i="20"/>
  <c r="AQ65" i="20"/>
  <c r="AS65" i="20"/>
  <c r="AU65" i="20"/>
  <c r="AW65" i="20"/>
  <c r="AY65" i="20"/>
  <c r="BA65" i="20"/>
  <c r="BC65" i="20"/>
  <c r="BE65" i="20"/>
  <c r="BG65" i="20"/>
  <c r="BI65" i="20"/>
  <c r="BK65" i="20"/>
  <c r="BM65" i="20"/>
  <c r="BO65" i="20"/>
  <c r="BQ65" i="20"/>
  <c r="BS65" i="20"/>
  <c r="BU65" i="20"/>
  <c r="BW65" i="20"/>
  <c r="E66" i="20"/>
  <c r="G66" i="20"/>
  <c r="I66" i="20"/>
  <c r="K66" i="20"/>
  <c r="M66" i="20"/>
  <c r="O66" i="20"/>
  <c r="Q66" i="20"/>
  <c r="S66" i="20"/>
  <c r="U66" i="20"/>
  <c r="W66" i="20"/>
  <c r="Y66" i="20"/>
  <c r="AA66" i="20"/>
  <c r="AC66" i="20"/>
  <c r="AE66" i="20"/>
  <c r="AG66" i="20"/>
  <c r="AI66" i="20"/>
  <c r="AK66" i="20"/>
  <c r="AM66" i="20"/>
  <c r="AO66" i="20"/>
  <c r="AQ66" i="20"/>
  <c r="AS66" i="20"/>
  <c r="AU66" i="20"/>
  <c r="AW66" i="20"/>
  <c r="AY66" i="20"/>
  <c r="BA66" i="20"/>
  <c r="BC66" i="20"/>
  <c r="BE66" i="20"/>
  <c r="BG66" i="20"/>
  <c r="BI66" i="20"/>
  <c r="BK66" i="20"/>
  <c r="BM66" i="20"/>
  <c r="BO66" i="20"/>
  <c r="BQ66" i="20"/>
  <c r="BS66" i="20"/>
  <c r="BU66" i="20"/>
  <c r="BW66" i="20"/>
  <c r="E96" i="20"/>
  <c r="G96" i="20"/>
  <c r="I96" i="20"/>
  <c r="K96" i="20"/>
  <c r="M96" i="20"/>
  <c r="O96" i="20"/>
  <c r="Q96" i="20"/>
  <c r="S96" i="20"/>
  <c r="U96" i="20"/>
  <c r="W96" i="20"/>
  <c r="Y96" i="20"/>
  <c r="AA96" i="20"/>
  <c r="AC96" i="20"/>
  <c r="AE96" i="20"/>
  <c r="AG96" i="20"/>
  <c r="AI96" i="20"/>
  <c r="AK96" i="20"/>
  <c r="AM96" i="20"/>
  <c r="AO96" i="20"/>
  <c r="AQ96" i="20"/>
  <c r="AS96" i="20"/>
  <c r="AU96" i="20"/>
  <c r="AW96" i="20"/>
  <c r="AY96" i="20"/>
  <c r="BA96" i="20"/>
  <c r="BC96" i="20"/>
  <c r="BE96" i="20"/>
  <c r="BG96" i="20"/>
  <c r="BI96" i="20"/>
  <c r="BK96" i="20"/>
  <c r="BM96" i="20"/>
  <c r="BO96" i="20"/>
  <c r="BQ96" i="20"/>
  <c r="BS96" i="20"/>
  <c r="BU96" i="20"/>
  <c r="BW96" i="20"/>
  <c r="E97" i="20"/>
  <c r="G97" i="20"/>
  <c r="I97" i="20"/>
  <c r="K97" i="20"/>
  <c r="M97" i="20"/>
  <c r="O97" i="20"/>
  <c r="Q97" i="20"/>
  <c r="S97" i="20"/>
  <c r="U97" i="20"/>
  <c r="W97" i="20"/>
  <c r="Y97" i="20"/>
  <c r="AA97" i="20"/>
  <c r="AC97" i="20"/>
  <c r="AE97" i="20"/>
  <c r="AG97" i="20"/>
  <c r="AI97" i="20"/>
  <c r="AK97" i="20"/>
  <c r="AM97" i="20"/>
  <c r="AO97" i="20"/>
  <c r="AQ97" i="20"/>
  <c r="AS97" i="20"/>
  <c r="AU97" i="20"/>
  <c r="AW97" i="20"/>
  <c r="AY97" i="20"/>
  <c r="BA97" i="20"/>
  <c r="BC97" i="20"/>
  <c r="BE97" i="20"/>
  <c r="BG97" i="20"/>
  <c r="BI97" i="20"/>
  <c r="BK97" i="20"/>
  <c r="BM97" i="20"/>
  <c r="BO97" i="20"/>
  <c r="BQ97" i="20"/>
  <c r="BS97" i="20"/>
  <c r="BU97" i="20"/>
  <c r="BW97" i="20"/>
  <c r="E127" i="20"/>
  <c r="G127" i="20"/>
  <c r="I127" i="20"/>
  <c r="K127" i="20"/>
  <c r="M127" i="20"/>
  <c r="O127" i="20"/>
  <c r="Q127" i="20"/>
  <c r="S127" i="20"/>
  <c r="U127" i="20"/>
  <c r="W127" i="20"/>
  <c r="Y127" i="20"/>
  <c r="AA127" i="20"/>
  <c r="AC127" i="20"/>
  <c r="AE127" i="20"/>
  <c r="AG127" i="20"/>
  <c r="AI127" i="20"/>
  <c r="AK127" i="20"/>
  <c r="AM127" i="20"/>
  <c r="AO127" i="20"/>
  <c r="AQ127" i="20"/>
  <c r="AS127" i="20"/>
  <c r="AU127" i="20"/>
  <c r="AW127" i="20"/>
  <c r="AY127" i="20"/>
  <c r="BA127" i="20"/>
  <c r="BC127" i="20"/>
  <c r="BE127" i="20"/>
  <c r="BG127" i="20"/>
  <c r="BI127" i="20"/>
  <c r="BK127" i="20"/>
  <c r="BM127" i="20"/>
  <c r="BO127" i="20"/>
  <c r="BQ127" i="20"/>
  <c r="BS127" i="20"/>
  <c r="BU127" i="20"/>
  <c r="BW127" i="20"/>
  <c r="E128" i="20"/>
  <c r="G128" i="20"/>
  <c r="I128" i="20"/>
  <c r="K128" i="20"/>
  <c r="M128" i="20"/>
  <c r="O128" i="20"/>
  <c r="Q128" i="20"/>
  <c r="S128" i="20"/>
  <c r="U128" i="20"/>
  <c r="W128" i="20"/>
  <c r="Y128" i="20"/>
  <c r="AA128" i="20"/>
  <c r="AC128" i="20"/>
  <c r="AE128" i="20"/>
  <c r="AG128" i="20"/>
  <c r="AI128" i="20"/>
  <c r="AK128" i="20"/>
  <c r="AM128" i="20"/>
  <c r="AO128" i="20"/>
  <c r="AQ128" i="20"/>
  <c r="AS128" i="20"/>
  <c r="AU128" i="20"/>
  <c r="AW128" i="20"/>
  <c r="AY128" i="20"/>
  <c r="BA128" i="20"/>
  <c r="BC128" i="20"/>
  <c r="BE128" i="20"/>
  <c r="BG128" i="20"/>
  <c r="BI128" i="20"/>
  <c r="BK128" i="20"/>
  <c r="BM128" i="20"/>
  <c r="BO128" i="20"/>
  <c r="BQ128" i="20"/>
  <c r="BS128" i="20"/>
  <c r="BU128" i="20"/>
  <c r="BW128" i="20"/>
  <c r="E158" i="20"/>
  <c r="G158" i="20"/>
  <c r="I158" i="20"/>
  <c r="K158" i="20"/>
  <c r="M158" i="20"/>
  <c r="O158" i="20"/>
  <c r="Q158" i="20"/>
  <c r="S158" i="20"/>
  <c r="U158" i="20"/>
  <c r="W158" i="20"/>
  <c r="Y158" i="20"/>
  <c r="AA158" i="20"/>
  <c r="AC158" i="20"/>
  <c r="AE158" i="20"/>
  <c r="AG158" i="20"/>
  <c r="AI158" i="20"/>
  <c r="AK158" i="20"/>
  <c r="AM158" i="20"/>
  <c r="AO158" i="20"/>
  <c r="AQ158" i="20"/>
  <c r="AS158" i="20"/>
  <c r="AU158" i="20"/>
  <c r="AW158" i="20"/>
  <c r="AY158" i="20"/>
  <c r="BA158" i="20"/>
  <c r="BC158" i="20"/>
  <c r="BE158" i="20"/>
  <c r="BG158" i="20"/>
  <c r="BI158" i="20"/>
  <c r="BK158" i="20"/>
  <c r="BM158" i="20"/>
  <c r="BO158" i="20"/>
  <c r="BQ158" i="20"/>
  <c r="BS158" i="20"/>
  <c r="BU158" i="20"/>
  <c r="BW158" i="20"/>
  <c r="E159" i="20"/>
  <c r="G159" i="20"/>
  <c r="I159" i="20"/>
  <c r="K159" i="20"/>
  <c r="M159" i="20"/>
  <c r="O159" i="20"/>
  <c r="Q159" i="20"/>
  <c r="S159" i="20"/>
  <c r="U159" i="20"/>
  <c r="W159" i="20"/>
  <c r="Y159" i="20"/>
  <c r="AA159" i="20"/>
  <c r="AC159" i="20"/>
  <c r="AE159" i="20"/>
  <c r="AG159" i="20"/>
  <c r="AI159" i="20"/>
  <c r="AK159" i="20"/>
  <c r="AM159" i="20"/>
  <c r="AO159" i="20"/>
  <c r="AQ159" i="20"/>
  <c r="AS159" i="20"/>
  <c r="AU159" i="20"/>
  <c r="AW159" i="20"/>
  <c r="AY159" i="20"/>
  <c r="BA159" i="20"/>
  <c r="BC159" i="20"/>
  <c r="BE159" i="20"/>
  <c r="BG159" i="20"/>
  <c r="BI159" i="20"/>
  <c r="BK159" i="20"/>
  <c r="BM159" i="20"/>
  <c r="BO159" i="20"/>
  <c r="BQ159" i="20"/>
  <c r="BS159" i="20"/>
  <c r="BU159" i="20"/>
  <c r="BW159" i="20"/>
  <c r="E189" i="20"/>
  <c r="G189" i="20"/>
  <c r="I189" i="20"/>
  <c r="K189" i="20"/>
  <c r="M189" i="20"/>
  <c r="O189" i="20"/>
  <c r="Q189" i="20"/>
  <c r="S189" i="20"/>
  <c r="U189" i="20"/>
  <c r="W189" i="20"/>
  <c r="Y189" i="20"/>
  <c r="AA189" i="20"/>
  <c r="AC189" i="20"/>
  <c r="AE189" i="20"/>
  <c r="AG189" i="20"/>
  <c r="AI189" i="20"/>
  <c r="AK189" i="20"/>
  <c r="AM189" i="20"/>
  <c r="AO189" i="20"/>
  <c r="AQ189" i="20"/>
  <c r="AS189" i="20"/>
  <c r="AU189" i="20"/>
  <c r="AW189" i="20"/>
  <c r="AY189" i="20"/>
  <c r="BA189" i="20"/>
  <c r="BC189" i="20"/>
  <c r="BE189" i="20"/>
  <c r="BG189" i="20"/>
  <c r="BI189" i="20"/>
  <c r="BK189" i="20"/>
  <c r="BM189" i="20"/>
  <c r="BO189" i="20"/>
  <c r="BQ189" i="20"/>
  <c r="BS189" i="20"/>
  <c r="BU189" i="20"/>
  <c r="BW189" i="20"/>
  <c r="E190" i="20"/>
  <c r="G190" i="20"/>
  <c r="I190" i="20"/>
  <c r="K190" i="20"/>
  <c r="M190" i="20"/>
  <c r="O190" i="20"/>
  <c r="Q190" i="20"/>
  <c r="S190" i="20"/>
  <c r="U190" i="20"/>
  <c r="W190" i="20"/>
  <c r="Y190" i="20"/>
  <c r="AA190" i="20"/>
  <c r="AC190" i="20"/>
  <c r="AE190" i="20"/>
  <c r="AG190" i="20"/>
  <c r="AI190" i="20"/>
  <c r="AK190" i="20"/>
  <c r="AM190" i="20"/>
  <c r="AO190" i="20"/>
  <c r="AQ190" i="20"/>
  <c r="AS190" i="20"/>
  <c r="AU190" i="20"/>
  <c r="AW190" i="20"/>
  <c r="AY190" i="20"/>
  <c r="BA190" i="20"/>
  <c r="BC190" i="20"/>
  <c r="BE190" i="20"/>
  <c r="BG190" i="20"/>
  <c r="BI190" i="20"/>
  <c r="BK190" i="20"/>
  <c r="BM190" i="20"/>
  <c r="BO190" i="20"/>
  <c r="BQ190" i="20"/>
  <c r="BS190" i="20"/>
  <c r="BU190" i="20"/>
  <c r="BW190" i="20"/>
  <c r="E220" i="20"/>
  <c r="G220" i="20"/>
  <c r="I220" i="20"/>
  <c r="K220" i="20"/>
  <c r="M220" i="20"/>
  <c r="O220" i="20"/>
  <c r="Q220" i="20"/>
  <c r="S220" i="20"/>
  <c r="U220" i="20"/>
  <c r="W220" i="20"/>
  <c r="Y220" i="20"/>
  <c r="AA220" i="20"/>
  <c r="AC220" i="20"/>
  <c r="AE220" i="20"/>
  <c r="AG220" i="20"/>
  <c r="AI220" i="20"/>
  <c r="AK220" i="20"/>
  <c r="AM220" i="20"/>
  <c r="AO220" i="20"/>
  <c r="AQ220" i="20"/>
  <c r="AS220" i="20"/>
  <c r="AU220" i="20"/>
  <c r="AW220" i="20"/>
  <c r="AY220" i="20"/>
  <c r="BA220" i="20"/>
  <c r="BC220" i="20"/>
  <c r="BE220" i="20"/>
  <c r="BG220" i="20"/>
  <c r="BI220" i="20"/>
  <c r="BK220" i="20"/>
  <c r="BM220" i="20"/>
  <c r="BO220" i="20"/>
  <c r="BQ220" i="20"/>
  <c r="BS220" i="20"/>
  <c r="BU220" i="20"/>
  <c r="BW220" i="20"/>
  <c r="E221" i="20"/>
  <c r="G221" i="20"/>
  <c r="I221" i="20"/>
  <c r="K221" i="20"/>
  <c r="M221" i="20"/>
  <c r="O221" i="20"/>
  <c r="Q221" i="20"/>
  <c r="S221" i="20"/>
  <c r="U221" i="20"/>
  <c r="W221" i="20"/>
  <c r="Y221" i="20"/>
  <c r="AA221" i="20"/>
  <c r="AC221" i="20"/>
  <c r="AE221" i="20"/>
  <c r="AG221" i="20"/>
  <c r="AI221" i="20"/>
  <c r="AK221" i="20"/>
  <c r="AM221" i="20"/>
  <c r="AO221" i="20"/>
  <c r="AQ221" i="20"/>
  <c r="AS221" i="20"/>
  <c r="AU221" i="20"/>
  <c r="AW221" i="20"/>
  <c r="AY221" i="20"/>
  <c r="BA221" i="20"/>
  <c r="BC221" i="20"/>
  <c r="BE221" i="20"/>
  <c r="BG221" i="20"/>
  <c r="BI221" i="20"/>
  <c r="BK221" i="20"/>
  <c r="BM221" i="20"/>
  <c r="BO221" i="20"/>
  <c r="BQ221" i="20"/>
  <c r="BS221" i="20"/>
  <c r="BU221" i="20"/>
  <c r="BW221" i="20"/>
  <c r="E251" i="20"/>
  <c r="G251" i="20"/>
  <c r="I251" i="20"/>
  <c r="K251" i="20"/>
  <c r="M251" i="20"/>
  <c r="O251" i="20"/>
  <c r="Q251" i="20"/>
  <c r="S251" i="20"/>
  <c r="U251" i="20"/>
  <c r="W251" i="20"/>
  <c r="Y251" i="20"/>
  <c r="AA251" i="20"/>
  <c r="AC251" i="20"/>
  <c r="AE251" i="20"/>
  <c r="AG251" i="20"/>
  <c r="AI251" i="20"/>
  <c r="AK251" i="20"/>
  <c r="AM251" i="20"/>
  <c r="AO251" i="20"/>
  <c r="AQ251" i="20"/>
  <c r="AS251" i="20"/>
  <c r="AU251" i="20"/>
  <c r="AW251" i="20"/>
  <c r="AY251" i="20"/>
  <c r="BA251" i="20"/>
  <c r="BC251" i="20"/>
  <c r="BE251" i="20"/>
  <c r="BG251" i="20"/>
  <c r="BI251" i="20"/>
  <c r="BK251" i="20"/>
  <c r="BM251" i="20"/>
  <c r="BO251" i="20"/>
  <c r="BQ251" i="20"/>
  <c r="BS251" i="20"/>
  <c r="BU251" i="20"/>
  <c r="BW251" i="20"/>
  <c r="E252" i="20"/>
  <c r="G252" i="20"/>
  <c r="I252" i="20"/>
  <c r="K252" i="20"/>
  <c r="M252" i="20"/>
  <c r="O252" i="20"/>
  <c r="Q252" i="20"/>
  <c r="S252" i="20"/>
  <c r="U252" i="20"/>
  <c r="W252" i="20"/>
  <c r="Y252" i="20"/>
  <c r="AA252" i="20"/>
  <c r="AC252" i="20"/>
  <c r="AE252" i="20"/>
  <c r="AG252" i="20"/>
  <c r="AI252" i="20"/>
  <c r="AK252" i="20"/>
  <c r="AM252" i="20"/>
  <c r="AO252" i="20"/>
  <c r="AQ252" i="20"/>
  <c r="AS252" i="20"/>
  <c r="AU252" i="20"/>
  <c r="AW252" i="20"/>
  <c r="AY252" i="20"/>
  <c r="BA252" i="20"/>
  <c r="BC252" i="20"/>
  <c r="BE252" i="20"/>
  <c r="BG252" i="20"/>
  <c r="BI252" i="20"/>
  <c r="BK252" i="20"/>
  <c r="BM252" i="20"/>
  <c r="BO252" i="20"/>
  <c r="BQ252" i="20"/>
  <c r="BS252" i="20"/>
  <c r="BU252" i="20"/>
  <c r="BW252" i="20"/>
  <c r="E284" i="20"/>
  <c r="G284" i="20"/>
  <c r="I284" i="20"/>
  <c r="K284" i="20"/>
  <c r="M284" i="20"/>
  <c r="O284" i="20"/>
  <c r="Q284" i="20"/>
  <c r="S284" i="20"/>
  <c r="U284" i="20"/>
  <c r="W284" i="20"/>
  <c r="Y284" i="20"/>
  <c r="AA284" i="20"/>
  <c r="AC284" i="20"/>
  <c r="AE284" i="20"/>
  <c r="AG284" i="20"/>
  <c r="AI284" i="20"/>
  <c r="AK284" i="20"/>
  <c r="AM284" i="20"/>
  <c r="AO284" i="20"/>
  <c r="AQ284" i="20"/>
  <c r="AS284" i="20"/>
  <c r="AU284" i="20"/>
  <c r="AW284" i="20"/>
  <c r="AY284" i="20"/>
  <c r="BA284" i="20"/>
  <c r="BC284" i="20"/>
  <c r="BE284" i="20"/>
  <c r="BG284" i="20"/>
  <c r="BI284" i="20"/>
  <c r="BK284" i="20"/>
  <c r="BM284" i="20"/>
  <c r="BO284" i="20"/>
  <c r="BQ284" i="20"/>
  <c r="BS284" i="20"/>
  <c r="BU284" i="20"/>
  <c r="BW284" i="20"/>
  <c r="E285" i="20"/>
  <c r="G285" i="20"/>
  <c r="I285" i="20"/>
  <c r="K285" i="20"/>
  <c r="M285" i="20"/>
  <c r="Q285" i="20"/>
  <c r="S285" i="20"/>
  <c r="U285" i="20"/>
  <c r="W285" i="20"/>
  <c r="Y285" i="20"/>
  <c r="AA285" i="20"/>
  <c r="AC285" i="20"/>
  <c r="AE285" i="20"/>
  <c r="AG285" i="20"/>
  <c r="AI285" i="20"/>
  <c r="AK285" i="20"/>
  <c r="AM285" i="20"/>
  <c r="AO285" i="20"/>
  <c r="AQ285" i="20"/>
  <c r="AS285" i="20"/>
  <c r="AU285" i="20"/>
  <c r="AW285" i="20"/>
  <c r="AY285" i="20"/>
  <c r="BA285" i="20"/>
  <c r="BC285" i="20"/>
  <c r="BE285" i="20"/>
  <c r="BG285" i="20"/>
  <c r="BI285" i="20"/>
  <c r="BK285" i="20"/>
  <c r="BM285" i="20"/>
  <c r="BO285" i="20"/>
  <c r="BQ285" i="20"/>
  <c r="BS285" i="20"/>
  <c r="BU285" i="20"/>
  <c r="BW285" i="20"/>
  <c r="E346" i="20"/>
  <c r="G346" i="20"/>
  <c r="I346" i="20"/>
  <c r="K346" i="20"/>
  <c r="M346" i="20"/>
  <c r="O346" i="20"/>
  <c r="Q346" i="20"/>
  <c r="S346" i="20"/>
  <c r="U346" i="20"/>
  <c r="W346" i="20"/>
  <c r="Y346" i="20"/>
  <c r="AA346" i="20"/>
  <c r="AC346" i="20"/>
  <c r="AE346" i="20"/>
  <c r="AG346" i="20"/>
  <c r="AI346" i="20"/>
  <c r="AK346" i="20"/>
  <c r="AM346" i="20"/>
  <c r="AO346" i="20"/>
  <c r="AQ346" i="20"/>
  <c r="AS346" i="20"/>
  <c r="AU346" i="20"/>
  <c r="AW346" i="20"/>
  <c r="AY346" i="20"/>
  <c r="BA346" i="20"/>
  <c r="BC346" i="20"/>
  <c r="BE346" i="20"/>
  <c r="BG346" i="20"/>
  <c r="BI346" i="20"/>
  <c r="BK346" i="20"/>
  <c r="BM346" i="20"/>
  <c r="BO346" i="20"/>
  <c r="BQ346" i="20"/>
  <c r="BS346" i="20"/>
  <c r="BU346" i="20"/>
  <c r="BW346" i="20"/>
  <c r="E347" i="20"/>
  <c r="G347" i="20"/>
  <c r="I347" i="20"/>
  <c r="K347" i="20"/>
  <c r="M347" i="20"/>
  <c r="O347" i="20"/>
  <c r="Q347" i="20"/>
  <c r="S347" i="20"/>
  <c r="U347" i="20"/>
  <c r="W347" i="20"/>
  <c r="Y347" i="20"/>
  <c r="AA347" i="20"/>
  <c r="AC347" i="20"/>
  <c r="AE347" i="20"/>
  <c r="AG347" i="20"/>
  <c r="AI347" i="20"/>
  <c r="AK347" i="20"/>
  <c r="AM347" i="20"/>
  <c r="AO347" i="20"/>
  <c r="AQ347" i="20"/>
  <c r="AS347" i="20"/>
  <c r="AU347" i="20"/>
  <c r="AW347" i="20"/>
  <c r="AY347" i="20"/>
  <c r="BA347" i="20"/>
  <c r="BC347" i="20"/>
  <c r="BE347" i="20"/>
  <c r="BG347" i="20"/>
  <c r="BI347" i="20"/>
  <c r="BK347" i="20"/>
  <c r="BM347" i="20"/>
  <c r="BO347" i="20"/>
  <c r="BQ347" i="20"/>
  <c r="BS347" i="20"/>
  <c r="BU347" i="20"/>
  <c r="BW347" i="20"/>
  <c r="E377" i="20"/>
  <c r="G377" i="20"/>
  <c r="I377" i="20"/>
  <c r="K377" i="20"/>
  <c r="M377" i="20"/>
  <c r="O377" i="20"/>
  <c r="Q377" i="20"/>
  <c r="S377" i="20"/>
  <c r="U377" i="20"/>
  <c r="W377" i="20"/>
  <c r="Y377" i="20"/>
  <c r="AA377" i="20"/>
  <c r="AC377" i="20"/>
  <c r="AE377" i="20"/>
  <c r="AG377" i="20"/>
  <c r="AI377" i="20"/>
  <c r="AK377" i="20"/>
  <c r="AM377" i="20"/>
  <c r="AO377" i="20"/>
  <c r="AQ377" i="20"/>
  <c r="AS377" i="20"/>
  <c r="AU377" i="20"/>
  <c r="AW377" i="20"/>
  <c r="AY377" i="20"/>
  <c r="BA377" i="20"/>
  <c r="BC377" i="20"/>
  <c r="BE377" i="20"/>
  <c r="BG377" i="20"/>
  <c r="BI377" i="20"/>
  <c r="BK377" i="20"/>
  <c r="BM377" i="20"/>
  <c r="BO377" i="20"/>
  <c r="BQ377" i="20"/>
  <c r="BS377" i="20"/>
  <c r="BU377" i="20"/>
  <c r="BW377" i="20"/>
  <c r="E378" i="20"/>
  <c r="G378" i="20"/>
  <c r="I378" i="20"/>
  <c r="K378" i="20"/>
  <c r="M378" i="20"/>
  <c r="O378" i="20"/>
  <c r="Q378" i="20"/>
  <c r="S378" i="20"/>
  <c r="U378" i="20"/>
  <c r="W378" i="20"/>
  <c r="Y378" i="20"/>
  <c r="AA378" i="20"/>
  <c r="AC378" i="20"/>
  <c r="AE378" i="20"/>
  <c r="AG378" i="20"/>
  <c r="AI378" i="20"/>
  <c r="AK378" i="20"/>
  <c r="AM378" i="20"/>
  <c r="AO378" i="20"/>
  <c r="AQ378" i="20"/>
  <c r="AS378" i="20"/>
  <c r="AU378" i="20"/>
  <c r="AW378" i="20"/>
  <c r="AY378" i="20"/>
  <c r="BA378" i="20"/>
  <c r="BC378" i="20"/>
  <c r="BE378" i="20"/>
  <c r="BG378" i="20"/>
  <c r="BI378" i="20"/>
  <c r="BK378" i="20"/>
  <c r="BM378" i="20"/>
  <c r="BO378" i="20"/>
  <c r="BQ378" i="20"/>
  <c r="BS378" i="20"/>
  <c r="BU378" i="20"/>
  <c r="BW378" i="20"/>
  <c r="E408" i="20"/>
  <c r="G408" i="20"/>
  <c r="I408" i="20"/>
  <c r="K408" i="20"/>
  <c r="M408" i="20"/>
  <c r="O408" i="20"/>
  <c r="Q408" i="20"/>
  <c r="S408" i="20"/>
  <c r="U408" i="20"/>
  <c r="W408" i="20"/>
  <c r="Y408" i="20"/>
  <c r="AA408" i="20"/>
  <c r="AC408" i="20"/>
  <c r="AE408" i="20"/>
  <c r="AG408" i="20"/>
  <c r="AI408" i="20"/>
  <c r="AK408" i="20"/>
  <c r="AM408" i="20"/>
  <c r="AO408" i="20"/>
  <c r="AQ408" i="20"/>
  <c r="AS408" i="20"/>
  <c r="AU408" i="20"/>
  <c r="AW408" i="20"/>
  <c r="AY408" i="20"/>
  <c r="BA408" i="20"/>
  <c r="BC408" i="20"/>
  <c r="BE408" i="20"/>
  <c r="BG408" i="20"/>
  <c r="BI408" i="20"/>
  <c r="BK408" i="20"/>
  <c r="BM408" i="20"/>
  <c r="BO408" i="20"/>
  <c r="BQ408" i="20"/>
  <c r="BS408" i="20"/>
  <c r="BU408" i="20"/>
  <c r="BW408" i="20"/>
  <c r="E409" i="20"/>
  <c r="G409" i="20"/>
  <c r="I409" i="20"/>
  <c r="K409" i="20"/>
  <c r="M409" i="20"/>
  <c r="O409" i="20"/>
  <c r="Q409" i="20"/>
  <c r="S409" i="20"/>
  <c r="U409" i="20"/>
  <c r="W409" i="20"/>
  <c r="Y409" i="20"/>
  <c r="AA409" i="20"/>
  <c r="AC409" i="20"/>
  <c r="AE409" i="20"/>
  <c r="AG409" i="20"/>
  <c r="AI409" i="20"/>
  <c r="AK409" i="20"/>
  <c r="AM409" i="20"/>
  <c r="AO409" i="20"/>
  <c r="AQ409" i="20"/>
  <c r="AS409" i="20"/>
  <c r="AU409" i="20"/>
  <c r="AW409" i="20"/>
  <c r="AY409" i="20"/>
  <c r="BA409" i="20"/>
  <c r="BC409" i="20"/>
  <c r="BE409" i="20"/>
  <c r="BG409" i="20"/>
  <c r="BI409" i="20"/>
  <c r="BK409" i="20"/>
  <c r="BM409" i="20"/>
  <c r="BO409" i="20"/>
  <c r="BQ409" i="20"/>
  <c r="BS409" i="20"/>
  <c r="BU409" i="20"/>
  <c r="BW409" i="20"/>
  <c r="E439" i="20"/>
  <c r="G439" i="20"/>
  <c r="I439" i="20"/>
  <c r="K439" i="20"/>
  <c r="M439" i="20"/>
  <c r="O439" i="20"/>
  <c r="Q439" i="20"/>
  <c r="S439" i="20"/>
  <c r="U439" i="20"/>
  <c r="W439" i="20"/>
  <c r="Y439" i="20"/>
  <c r="AA439" i="20"/>
  <c r="AC439" i="20"/>
  <c r="AE439" i="20"/>
  <c r="AG439" i="20"/>
  <c r="AI439" i="20"/>
  <c r="AK439" i="20"/>
  <c r="AM439" i="20"/>
  <c r="AO439" i="20"/>
  <c r="AQ439" i="20"/>
  <c r="AS439" i="20"/>
  <c r="AU439" i="20"/>
  <c r="AW439" i="20"/>
  <c r="AY439" i="20"/>
  <c r="BA439" i="20"/>
  <c r="BC439" i="20"/>
  <c r="BE439" i="20"/>
  <c r="BG439" i="20"/>
  <c r="BI439" i="20"/>
  <c r="BK439" i="20"/>
  <c r="BM439" i="20"/>
  <c r="BO439" i="20"/>
  <c r="BQ439" i="20"/>
  <c r="BS439" i="20"/>
  <c r="BU439" i="20"/>
  <c r="BW439" i="20"/>
  <c r="E440" i="20"/>
  <c r="G440" i="20"/>
  <c r="I440" i="20"/>
  <c r="K440" i="20"/>
  <c r="M440" i="20"/>
  <c r="O440" i="20"/>
  <c r="Q440" i="20"/>
  <c r="S440" i="20"/>
  <c r="U440" i="20"/>
  <c r="W440" i="20"/>
  <c r="Y440" i="20"/>
  <c r="AA440" i="20"/>
  <c r="AC440" i="20"/>
  <c r="AE440" i="20"/>
  <c r="AG440" i="20"/>
  <c r="AI440" i="20"/>
  <c r="AK440" i="20"/>
  <c r="AM440" i="20"/>
  <c r="AO440" i="20"/>
  <c r="AQ440" i="20"/>
  <c r="AS440" i="20"/>
  <c r="AU440" i="20"/>
  <c r="AW440" i="20"/>
  <c r="AY440" i="20"/>
  <c r="BA440" i="20"/>
  <c r="BC440" i="20"/>
  <c r="BE440" i="20"/>
  <c r="BG440" i="20"/>
  <c r="BI440" i="20"/>
  <c r="BK440" i="20"/>
  <c r="BM440" i="20"/>
  <c r="BO440" i="20"/>
  <c r="BQ440" i="20"/>
  <c r="BS440" i="20"/>
  <c r="BU440" i="20"/>
  <c r="BW440" i="20"/>
  <c r="E470" i="20"/>
  <c r="G470" i="20"/>
  <c r="I470" i="20"/>
  <c r="K470" i="20"/>
  <c r="M470" i="20"/>
  <c r="O470" i="20"/>
  <c r="Q470" i="20"/>
  <c r="S470" i="20"/>
  <c r="U470" i="20"/>
  <c r="W470" i="20"/>
  <c r="Y470" i="20"/>
  <c r="AA470" i="20"/>
  <c r="AC470" i="20"/>
  <c r="AE470" i="20"/>
  <c r="AG470" i="20"/>
  <c r="AI470" i="20"/>
  <c r="AK470" i="20"/>
  <c r="AM470" i="20"/>
  <c r="AO470" i="20"/>
  <c r="AQ470" i="20"/>
  <c r="AS470" i="20"/>
  <c r="AU470" i="20"/>
  <c r="AW470" i="20"/>
  <c r="AY470" i="20"/>
  <c r="BA470" i="20"/>
  <c r="BC470" i="20"/>
  <c r="BE470" i="20"/>
  <c r="BG470" i="20"/>
  <c r="BI470" i="20"/>
  <c r="BK470" i="20"/>
  <c r="BM470" i="20"/>
  <c r="BO470" i="20"/>
  <c r="BQ470" i="20"/>
  <c r="BS470" i="20"/>
  <c r="BU470" i="20"/>
  <c r="BW470" i="20"/>
  <c r="E471" i="20"/>
  <c r="G471" i="20"/>
  <c r="I471" i="20"/>
  <c r="K471" i="20"/>
  <c r="M471" i="20"/>
  <c r="O471" i="20"/>
  <c r="Q471" i="20"/>
  <c r="S471" i="20"/>
  <c r="U471" i="20"/>
  <c r="W471" i="20"/>
  <c r="Y471" i="20"/>
  <c r="AA471" i="20"/>
  <c r="AC471" i="20"/>
  <c r="AE471" i="20"/>
  <c r="AG471" i="20"/>
  <c r="AI471" i="20"/>
  <c r="AK471" i="20"/>
  <c r="AM471" i="20"/>
  <c r="AO471" i="20"/>
  <c r="AQ471" i="20"/>
  <c r="AS471" i="20"/>
  <c r="AU471" i="20"/>
  <c r="AW471" i="20"/>
  <c r="AY471" i="20"/>
  <c r="BA471" i="20"/>
  <c r="BC471" i="20"/>
  <c r="BE471" i="20"/>
  <c r="BG471" i="20"/>
  <c r="BI471" i="20"/>
  <c r="BK471" i="20"/>
  <c r="BM471" i="20"/>
  <c r="BO471" i="20"/>
  <c r="BQ471" i="20"/>
  <c r="BS471" i="20"/>
  <c r="BU471" i="20"/>
  <c r="BW471" i="20"/>
  <c r="E501" i="20"/>
  <c r="G501" i="20"/>
  <c r="I501" i="20"/>
  <c r="K501" i="20"/>
  <c r="M501" i="20"/>
  <c r="O501" i="20"/>
  <c r="Q501" i="20"/>
  <c r="S501" i="20"/>
  <c r="U501" i="20"/>
  <c r="W501" i="20"/>
  <c r="Y501" i="20"/>
  <c r="AA501" i="20"/>
  <c r="AC501" i="20"/>
  <c r="AE501" i="20"/>
  <c r="AG501" i="20"/>
  <c r="AI501" i="20"/>
  <c r="AK501" i="20"/>
  <c r="AM501" i="20"/>
  <c r="AO501" i="20"/>
  <c r="AQ501" i="20"/>
  <c r="AS501" i="20"/>
  <c r="AU501" i="20"/>
  <c r="AW501" i="20"/>
  <c r="AY501" i="20"/>
  <c r="BA501" i="20"/>
  <c r="BC501" i="20"/>
  <c r="BE501" i="20"/>
  <c r="BG501" i="20"/>
  <c r="BI501" i="20"/>
  <c r="BK501" i="20"/>
  <c r="BM501" i="20"/>
  <c r="BO501" i="20"/>
  <c r="BQ501" i="20"/>
  <c r="BS501" i="20"/>
  <c r="BU501" i="20"/>
  <c r="BW501" i="20"/>
  <c r="E502" i="20"/>
  <c r="G502" i="20"/>
  <c r="I502" i="20"/>
  <c r="K502" i="20"/>
  <c r="M502" i="20"/>
  <c r="O502" i="20"/>
  <c r="Q502" i="20"/>
  <c r="S502" i="20"/>
  <c r="U502" i="20"/>
  <c r="W502" i="20"/>
  <c r="Y502" i="20"/>
  <c r="AA502" i="20"/>
  <c r="AC502" i="20"/>
  <c r="AE502" i="20"/>
  <c r="AG502" i="20"/>
  <c r="AI502" i="20"/>
  <c r="AK502" i="20"/>
  <c r="AM502" i="20"/>
  <c r="AO502" i="20"/>
  <c r="AQ502" i="20"/>
  <c r="AS502" i="20"/>
  <c r="AU502" i="20"/>
  <c r="AW502" i="20"/>
  <c r="AY502" i="20"/>
  <c r="BA502" i="20"/>
  <c r="BC502" i="20"/>
  <c r="BE502" i="20"/>
  <c r="BG502" i="20"/>
  <c r="BI502" i="20"/>
  <c r="BK502" i="20"/>
  <c r="BM502" i="20"/>
  <c r="BO502" i="20"/>
  <c r="BQ502" i="20"/>
  <c r="BS502" i="20"/>
  <c r="BU502" i="20"/>
  <c r="BW502" i="20"/>
  <c r="I33" i="22"/>
  <c r="K33" i="22"/>
  <c r="M33" i="22"/>
  <c r="O33" i="22"/>
  <c r="Q33" i="22"/>
  <c r="S33" i="22"/>
  <c r="U33" i="22"/>
  <c r="W33" i="22"/>
  <c r="Y33" i="22"/>
  <c r="AA33" i="22"/>
  <c r="AC33" i="22"/>
  <c r="AF33" i="22"/>
  <c r="AH33" i="22"/>
  <c r="AJ33" i="22"/>
  <c r="AL33" i="22"/>
  <c r="AN33" i="22"/>
  <c r="AP33" i="22"/>
  <c r="AR33" i="22"/>
  <c r="AT33" i="22"/>
  <c r="AV33" i="22"/>
  <c r="AX33" i="22"/>
  <c r="AZ33" i="22"/>
  <c r="BB33" i="22"/>
  <c r="BD33" i="22"/>
  <c r="BG33" i="22"/>
  <c r="BI33" i="22"/>
  <c r="BK33" i="22"/>
  <c r="BM33" i="22"/>
  <c r="BO33" i="22"/>
  <c r="BQ33" i="22"/>
  <c r="BS33" i="22"/>
  <c r="BU33" i="22"/>
  <c r="BW33" i="22"/>
  <c r="BY33" i="22"/>
  <c r="CA33" i="22"/>
  <c r="CC33" i="22"/>
  <c r="J33" i="22"/>
  <c r="L33" i="22"/>
  <c r="N33" i="22"/>
  <c r="P33" i="22"/>
  <c r="R33" i="22"/>
  <c r="T33" i="22"/>
  <c r="V33" i="22"/>
  <c r="X33" i="22"/>
  <c r="Z33" i="22"/>
  <c r="AB33" i="22"/>
  <c r="AD33" i="22"/>
  <c r="AG33" i="22"/>
  <c r="AI33" i="22"/>
  <c r="AK33" i="22"/>
  <c r="AM33" i="22"/>
  <c r="AO33" i="22"/>
  <c r="AQ33" i="22"/>
  <c r="AS33" i="22"/>
  <c r="AU33" i="22"/>
  <c r="AW33" i="22"/>
  <c r="AY33" i="22"/>
  <c r="BA33" i="22"/>
  <c r="BC33" i="22"/>
  <c r="BF33" i="22"/>
  <c r="BH33" i="22"/>
  <c r="BJ33" i="22"/>
  <c r="BL33" i="22"/>
  <c r="BN33" i="22"/>
  <c r="BP33" i="22"/>
  <c r="BR33" i="22"/>
  <c r="BT33" i="22"/>
  <c r="BV33" i="22"/>
  <c r="BX33" i="22"/>
  <c r="BZ33" i="22"/>
  <c r="CB33" i="22"/>
  <c r="J34" i="22"/>
  <c r="L34" i="22"/>
  <c r="N34" i="22"/>
  <c r="P34" i="22"/>
  <c r="R34" i="22"/>
  <c r="T34" i="22"/>
  <c r="V34" i="22"/>
  <c r="X34" i="22"/>
  <c r="Z34" i="22"/>
  <c r="AB34" i="22"/>
  <c r="AD34" i="22"/>
  <c r="AG34" i="22"/>
  <c r="AI34" i="22"/>
  <c r="AK34" i="22"/>
  <c r="AM34" i="22"/>
  <c r="AO34" i="22"/>
  <c r="AQ34" i="22"/>
  <c r="AS34" i="22"/>
  <c r="AU34" i="22"/>
  <c r="AW34" i="22"/>
  <c r="AY34" i="22"/>
  <c r="BA34" i="22"/>
  <c r="BC34" i="22"/>
  <c r="BF34" i="22"/>
  <c r="BH34" i="22"/>
  <c r="BJ34" i="22"/>
  <c r="BL34" i="22"/>
  <c r="BN34" i="22"/>
  <c r="BP34" i="22"/>
  <c r="BR34" i="22"/>
  <c r="BT34" i="22"/>
  <c r="BV34" i="22"/>
  <c r="BX34" i="22"/>
  <c r="BZ34" i="22"/>
  <c r="CB34" i="22"/>
  <c r="I34" i="22"/>
  <c r="K34" i="22"/>
  <c r="M34" i="22"/>
  <c r="O34" i="22"/>
  <c r="Q34" i="22"/>
  <c r="S34" i="22"/>
  <c r="U34" i="22"/>
  <c r="W34" i="22"/>
  <c r="Y34" i="22"/>
  <c r="AA34" i="22"/>
  <c r="AC34" i="22"/>
  <c r="AF34" i="22"/>
  <c r="AH34" i="22"/>
  <c r="AJ34" i="22"/>
  <c r="AL34" i="22"/>
  <c r="AN34" i="22"/>
  <c r="AP34" i="22"/>
  <c r="AR34" i="22"/>
  <c r="AT34" i="22"/>
  <c r="AV34" i="22"/>
  <c r="AX34" i="22"/>
  <c r="AZ34" i="22"/>
  <c r="BB34" i="22"/>
  <c r="BD34" i="22"/>
  <c r="BG34" i="22"/>
  <c r="BI34" i="22"/>
  <c r="BK34" i="22"/>
  <c r="BM34" i="22"/>
  <c r="BO34" i="22"/>
  <c r="BQ34" i="22"/>
  <c r="BS34" i="22"/>
  <c r="BU34" i="22"/>
  <c r="BW34" i="22"/>
  <c r="BY34" i="22"/>
  <c r="CA34" i="22"/>
  <c r="CC34" i="22"/>
  <c r="I93" i="22"/>
  <c r="K93" i="22"/>
  <c r="M93" i="22"/>
  <c r="O93" i="22"/>
  <c r="Q93" i="22"/>
  <c r="S93" i="22"/>
  <c r="U93" i="22"/>
  <c r="W93" i="22"/>
  <c r="Y93" i="22"/>
  <c r="AA93" i="22"/>
  <c r="AC93" i="22"/>
  <c r="AE93" i="22"/>
  <c r="AG93" i="22"/>
  <c r="AI93" i="22"/>
  <c r="AK93" i="22"/>
  <c r="AM93" i="22"/>
  <c r="AO93" i="22"/>
  <c r="AQ93" i="22"/>
  <c r="AS93" i="22"/>
  <c r="AU93" i="22"/>
  <c r="AW93" i="22"/>
  <c r="AY93" i="22"/>
  <c r="BA93" i="22"/>
  <c r="BC93" i="22"/>
  <c r="BE93" i="22"/>
  <c r="BG93" i="22"/>
  <c r="BI93" i="22"/>
  <c r="BK93" i="22"/>
  <c r="BM93" i="22"/>
  <c r="BO93" i="22"/>
  <c r="BQ93" i="22"/>
  <c r="BS93" i="22"/>
  <c r="BU93" i="22"/>
  <c r="BW93" i="22"/>
  <c r="BY93" i="22"/>
  <c r="CA93" i="22"/>
  <c r="CC93" i="22"/>
  <c r="J93" i="22"/>
  <c r="L93" i="22"/>
  <c r="N93" i="22"/>
  <c r="P93" i="22"/>
  <c r="R93" i="22"/>
  <c r="T93" i="22"/>
  <c r="V93" i="22"/>
  <c r="X93" i="22"/>
  <c r="Z93" i="22"/>
  <c r="AB93" i="22"/>
  <c r="AD93" i="22"/>
  <c r="AF93" i="22"/>
  <c r="AH93" i="22"/>
  <c r="AJ93" i="22"/>
  <c r="AL93" i="22"/>
  <c r="AN93" i="22"/>
  <c r="AP93" i="22"/>
  <c r="AR93" i="22"/>
  <c r="AT93" i="22"/>
  <c r="AV93" i="22"/>
  <c r="AX93" i="22"/>
  <c r="AZ93" i="22"/>
  <c r="BB93" i="22"/>
  <c r="BD93" i="22"/>
  <c r="BF93" i="22"/>
  <c r="BH93" i="22"/>
  <c r="BJ93" i="22"/>
  <c r="BL93" i="22"/>
  <c r="BN93" i="22"/>
  <c r="BP93" i="22"/>
  <c r="BR93" i="22"/>
  <c r="BT93" i="22"/>
  <c r="BV93" i="22"/>
  <c r="BX93" i="22"/>
  <c r="BZ93" i="22"/>
  <c r="CB93" i="22"/>
  <c r="J94" i="22"/>
  <c r="L94" i="22"/>
  <c r="N94" i="22"/>
  <c r="P94" i="22"/>
  <c r="R94" i="22"/>
  <c r="T94" i="22"/>
  <c r="V94" i="22"/>
  <c r="X94" i="22"/>
  <c r="Z94" i="22"/>
  <c r="AB94" i="22"/>
  <c r="AD94" i="22"/>
  <c r="AF94" i="22"/>
  <c r="AH94" i="22"/>
  <c r="AJ94" i="22"/>
  <c r="AL94" i="22"/>
  <c r="AN94" i="22"/>
  <c r="AP94" i="22"/>
  <c r="AR94" i="22"/>
  <c r="AT94" i="22"/>
  <c r="AV94" i="22"/>
  <c r="AX94" i="22"/>
  <c r="AZ94" i="22"/>
  <c r="BB94" i="22"/>
  <c r="BD94" i="22"/>
  <c r="BF94" i="22"/>
  <c r="BH94" i="22"/>
  <c r="BJ94" i="22"/>
  <c r="BL94" i="22"/>
  <c r="BN94" i="22"/>
  <c r="BP94" i="22"/>
  <c r="BR94" i="22"/>
  <c r="BT94" i="22"/>
  <c r="BV94" i="22"/>
  <c r="BX94" i="22"/>
  <c r="BZ94" i="22"/>
  <c r="CB94" i="22"/>
  <c r="K94" i="22"/>
  <c r="M94" i="22"/>
  <c r="O94" i="22"/>
  <c r="Q94" i="22"/>
  <c r="S94" i="22"/>
  <c r="U94" i="22"/>
  <c r="W94" i="22"/>
  <c r="Y94" i="22"/>
  <c r="AA94" i="22"/>
  <c r="AC94" i="22"/>
  <c r="AE94" i="22"/>
  <c r="AG94" i="22"/>
  <c r="AI94" i="22"/>
  <c r="AK94" i="22"/>
  <c r="AM94" i="22"/>
  <c r="AO94" i="22"/>
  <c r="AQ94" i="22"/>
  <c r="AS94" i="22"/>
  <c r="AU94" i="22"/>
  <c r="AW94" i="22"/>
  <c r="AY94" i="22"/>
  <c r="BA94" i="22"/>
  <c r="BC94" i="22"/>
  <c r="BE94" i="22"/>
  <c r="BG94" i="22"/>
  <c r="BI94" i="22"/>
  <c r="BK94" i="22"/>
  <c r="BM94" i="22"/>
  <c r="BO94" i="22"/>
  <c r="BQ94" i="22"/>
  <c r="BS94" i="22"/>
  <c r="BU94" i="22"/>
  <c r="BW94" i="22"/>
  <c r="BY94" i="22"/>
  <c r="CA94" i="22"/>
  <c r="CC94" i="22"/>
  <c r="J124" i="22"/>
  <c r="L124" i="22"/>
  <c r="N124" i="22"/>
  <c r="P124" i="22"/>
  <c r="R124" i="22"/>
  <c r="T124" i="22"/>
  <c r="V124" i="22"/>
  <c r="X124" i="22"/>
  <c r="Z124" i="22"/>
  <c r="AB124" i="22"/>
  <c r="AD124" i="22"/>
  <c r="AG124" i="22"/>
  <c r="AI124" i="22"/>
  <c r="AK124" i="22"/>
  <c r="AM124" i="22"/>
  <c r="AO124" i="22"/>
  <c r="AQ124" i="22"/>
  <c r="AS124" i="22"/>
  <c r="AU124" i="22"/>
  <c r="AW124" i="22"/>
  <c r="AY124" i="22"/>
  <c r="BA124" i="22"/>
  <c r="BC124" i="22"/>
  <c r="BF124" i="22"/>
  <c r="BH124" i="22"/>
  <c r="BJ124" i="22"/>
  <c r="BL124" i="22"/>
  <c r="BN124" i="22"/>
  <c r="BP124" i="22"/>
  <c r="BR124" i="22"/>
  <c r="BT124" i="22"/>
  <c r="BV124" i="22"/>
  <c r="BX124" i="22"/>
  <c r="BZ124" i="22"/>
  <c r="CB124" i="22"/>
  <c r="K124" i="22"/>
  <c r="M124" i="22"/>
  <c r="O124" i="22"/>
  <c r="Q124" i="22"/>
  <c r="S124" i="22"/>
  <c r="U124" i="22"/>
  <c r="W124" i="22"/>
  <c r="Y124" i="22"/>
  <c r="AA124" i="22"/>
  <c r="AC124" i="22"/>
  <c r="AF124" i="22"/>
  <c r="AH124" i="22"/>
  <c r="AJ124" i="22"/>
  <c r="AL124" i="22"/>
  <c r="AN124" i="22"/>
  <c r="AP124" i="22"/>
  <c r="AR124" i="22"/>
  <c r="AT124" i="22"/>
  <c r="AV124" i="22"/>
  <c r="AX124" i="22"/>
  <c r="AZ124" i="22"/>
  <c r="BB124" i="22"/>
  <c r="BD124" i="22"/>
  <c r="BG124" i="22"/>
  <c r="BI124" i="22"/>
  <c r="BK124" i="22"/>
  <c r="BM124" i="22"/>
  <c r="BO124" i="22"/>
  <c r="BQ124" i="22"/>
  <c r="BS124" i="22"/>
  <c r="BU124" i="22"/>
  <c r="BW124" i="22"/>
  <c r="BY124" i="22"/>
  <c r="CA124" i="22"/>
  <c r="CC124" i="22"/>
  <c r="AE153" i="22"/>
  <c r="BE153" i="22"/>
  <c r="J183" i="22"/>
  <c r="L183" i="22"/>
  <c r="N183" i="22"/>
  <c r="P183" i="22"/>
  <c r="R183" i="22"/>
  <c r="T183" i="22"/>
  <c r="V183" i="22"/>
  <c r="X183" i="22"/>
  <c r="Z183" i="22"/>
  <c r="AB183" i="22"/>
  <c r="AD183" i="22"/>
  <c r="AG183" i="22"/>
  <c r="AI183" i="22"/>
  <c r="AK183" i="22"/>
  <c r="AM183" i="22"/>
  <c r="AO183" i="22"/>
  <c r="AQ183" i="22"/>
  <c r="AS183" i="22"/>
  <c r="AU183" i="22"/>
  <c r="AW183" i="22"/>
  <c r="AY183" i="22"/>
  <c r="BA183" i="22"/>
  <c r="BC183" i="22"/>
  <c r="BF183" i="22"/>
  <c r="BH183" i="22"/>
  <c r="BJ183" i="22"/>
  <c r="BL183" i="22"/>
  <c r="BN183" i="22"/>
  <c r="BP183" i="22"/>
  <c r="BR183" i="22"/>
  <c r="BT183" i="22"/>
  <c r="BV183" i="22"/>
  <c r="BX183" i="22"/>
  <c r="BZ183" i="22"/>
  <c r="CB183" i="22"/>
  <c r="K183" i="22"/>
  <c r="M183" i="22"/>
  <c r="O183" i="22"/>
  <c r="Q183" i="22"/>
  <c r="S183" i="22"/>
  <c r="U183" i="22"/>
  <c r="W183" i="22"/>
  <c r="Y183" i="22"/>
  <c r="AA183" i="22"/>
  <c r="AC183" i="22"/>
  <c r="AF183" i="22"/>
  <c r="AH183" i="22"/>
  <c r="AJ183" i="22"/>
  <c r="AL183" i="22"/>
  <c r="AN183" i="22"/>
  <c r="AP183" i="22"/>
  <c r="AR183" i="22"/>
  <c r="AT183" i="22"/>
  <c r="AV183" i="22"/>
  <c r="AX183" i="22"/>
  <c r="AZ183" i="22"/>
  <c r="BB183" i="22"/>
  <c r="BD183" i="22"/>
  <c r="BG183" i="22"/>
  <c r="BI183" i="22"/>
  <c r="BK183" i="22"/>
  <c r="BM183" i="22"/>
  <c r="BO183" i="22"/>
  <c r="BQ183" i="22"/>
  <c r="BS183" i="22"/>
  <c r="BU183" i="22"/>
  <c r="BW183" i="22"/>
  <c r="BY183" i="22"/>
  <c r="CA183" i="22"/>
  <c r="CC183" i="22"/>
  <c r="J214" i="22"/>
  <c r="L214" i="22"/>
  <c r="N214" i="22"/>
  <c r="P214" i="22"/>
  <c r="R214" i="22"/>
  <c r="T214" i="22"/>
  <c r="V214" i="22"/>
  <c r="X214" i="22"/>
  <c r="Z214" i="22"/>
  <c r="AB214" i="22"/>
  <c r="AD214" i="22"/>
  <c r="AG214" i="22"/>
  <c r="AI214" i="22"/>
  <c r="AK214" i="22"/>
  <c r="AM214" i="22"/>
  <c r="AO214" i="22"/>
  <c r="AQ214" i="22"/>
  <c r="AS214" i="22"/>
  <c r="AU214" i="22"/>
  <c r="AW214" i="22"/>
  <c r="AY214" i="22"/>
  <c r="BA214" i="22"/>
  <c r="BC214" i="22"/>
  <c r="BF214" i="22"/>
  <c r="BH214" i="22"/>
  <c r="BJ214" i="22"/>
  <c r="BL214" i="22"/>
  <c r="BN214" i="22"/>
  <c r="BP214" i="22"/>
  <c r="BR214" i="22"/>
  <c r="BT214" i="22"/>
  <c r="BV214" i="22"/>
  <c r="BX214" i="22"/>
  <c r="BZ214" i="22"/>
  <c r="CB214" i="22"/>
  <c r="K214" i="22"/>
  <c r="M214" i="22"/>
  <c r="O214" i="22"/>
  <c r="Q214" i="22"/>
  <c r="S214" i="22"/>
  <c r="U214" i="22"/>
  <c r="W214" i="22"/>
  <c r="Y214" i="22"/>
  <c r="AA214" i="22"/>
  <c r="AC214" i="22"/>
  <c r="AF214" i="22"/>
  <c r="AH214" i="22"/>
  <c r="AJ214" i="22"/>
  <c r="AL214" i="22"/>
  <c r="AN214" i="22"/>
  <c r="AP214" i="22"/>
  <c r="AR214" i="22"/>
  <c r="AT214" i="22"/>
  <c r="AV214" i="22"/>
  <c r="AX214" i="22"/>
  <c r="AZ214" i="22"/>
  <c r="BB214" i="22"/>
  <c r="BD214" i="22"/>
  <c r="BG214" i="22"/>
  <c r="BI214" i="22"/>
  <c r="BK214" i="22"/>
  <c r="BM214" i="22"/>
  <c r="BO214" i="22"/>
  <c r="BQ214" i="22"/>
  <c r="BS214" i="22"/>
  <c r="BU214" i="22"/>
  <c r="BW214" i="22"/>
  <c r="BY214" i="22"/>
  <c r="CA214" i="22"/>
  <c r="CC214" i="22"/>
  <c r="J243" i="22"/>
  <c r="L243" i="22"/>
  <c r="N243" i="22"/>
  <c r="P243" i="22"/>
  <c r="R243" i="22"/>
  <c r="T243" i="22"/>
  <c r="V243" i="22"/>
  <c r="X243" i="22"/>
  <c r="Z243" i="22"/>
  <c r="AB243" i="22"/>
  <c r="AD243" i="22"/>
  <c r="AF243" i="22"/>
  <c r="AH243" i="22"/>
  <c r="AJ243" i="22"/>
  <c r="AL243" i="22"/>
  <c r="AN243" i="22"/>
  <c r="AP243" i="22"/>
  <c r="AR243" i="22"/>
  <c r="AT243" i="22"/>
  <c r="AV243" i="22"/>
  <c r="AX243" i="22"/>
  <c r="AZ243" i="22"/>
  <c r="BB243" i="22"/>
  <c r="BD243" i="22"/>
  <c r="BF243" i="22"/>
  <c r="BH243" i="22"/>
  <c r="BJ243" i="22"/>
  <c r="BL243" i="22"/>
  <c r="BN243" i="22"/>
  <c r="BP243" i="22"/>
  <c r="BR243" i="22"/>
  <c r="BT243" i="22"/>
  <c r="BV243" i="22"/>
  <c r="BX243" i="22"/>
  <c r="BZ243" i="22"/>
  <c r="CB243" i="22"/>
  <c r="K243" i="22"/>
  <c r="M243" i="22"/>
  <c r="O243" i="22"/>
  <c r="Q243" i="22"/>
  <c r="S243" i="22"/>
  <c r="U243" i="22"/>
  <c r="W243" i="22"/>
  <c r="Y243" i="22"/>
  <c r="AA243" i="22"/>
  <c r="AC243" i="22"/>
  <c r="AE243" i="22"/>
  <c r="AG243" i="22"/>
  <c r="AI243" i="22"/>
  <c r="AK243" i="22"/>
  <c r="AM243" i="22"/>
  <c r="AO243" i="22"/>
  <c r="AQ243" i="22"/>
  <c r="AS243" i="22"/>
  <c r="AU243" i="22"/>
  <c r="AW243" i="22"/>
  <c r="AY243" i="22"/>
  <c r="BA243" i="22"/>
  <c r="BC243" i="22"/>
  <c r="BE243" i="22"/>
  <c r="BG243" i="22"/>
  <c r="BI243" i="22"/>
  <c r="BK243" i="22"/>
  <c r="BM243" i="22"/>
  <c r="BO243" i="22"/>
  <c r="BQ243" i="22"/>
  <c r="BS243" i="22"/>
  <c r="BU243" i="22"/>
  <c r="BW243" i="22"/>
  <c r="BY243" i="22"/>
  <c r="CA243" i="22"/>
  <c r="CC243" i="22"/>
  <c r="J396" i="22"/>
  <c r="L396" i="22"/>
  <c r="N396" i="22"/>
  <c r="P396" i="22"/>
  <c r="R396" i="22"/>
  <c r="T396" i="22"/>
  <c r="V396" i="22"/>
  <c r="X396" i="22"/>
  <c r="Z396" i="22"/>
  <c r="AB396" i="22"/>
  <c r="AD396" i="22"/>
  <c r="AF396" i="22"/>
  <c r="AH396" i="22"/>
  <c r="AJ396" i="22"/>
  <c r="AL396" i="22"/>
  <c r="AN396" i="22"/>
  <c r="AP396" i="22"/>
  <c r="AR396" i="22"/>
  <c r="AT396" i="22"/>
  <c r="AV396" i="22"/>
  <c r="AX396" i="22"/>
  <c r="AZ396" i="22"/>
  <c r="BB396" i="22"/>
  <c r="BD396" i="22"/>
  <c r="BF396" i="22"/>
  <c r="BH396" i="22"/>
  <c r="BJ396" i="22"/>
  <c r="BL396" i="22"/>
  <c r="BN396" i="22"/>
  <c r="BP396" i="22"/>
  <c r="BR396" i="22"/>
  <c r="BT396" i="22"/>
  <c r="BV396" i="22"/>
  <c r="BX396" i="22"/>
  <c r="BZ396" i="22"/>
  <c r="CB396" i="22"/>
  <c r="K396" i="22"/>
  <c r="M396" i="22"/>
  <c r="O396" i="22"/>
  <c r="Q396" i="22"/>
  <c r="S396" i="22"/>
  <c r="U396" i="22"/>
  <c r="W396" i="22"/>
  <c r="Y396" i="22"/>
  <c r="AA396" i="22"/>
  <c r="AC396" i="22"/>
  <c r="AE396" i="22"/>
  <c r="AG396" i="22"/>
  <c r="AI396" i="22"/>
  <c r="AK396" i="22"/>
  <c r="AM396" i="22"/>
  <c r="AO396" i="22"/>
  <c r="AQ396" i="22"/>
  <c r="AS396" i="22"/>
  <c r="AU396" i="22"/>
  <c r="AW396" i="22"/>
  <c r="AY396" i="22"/>
  <c r="BA396" i="22"/>
  <c r="BC396" i="22"/>
  <c r="BE396" i="22"/>
  <c r="BG396" i="22"/>
  <c r="BI396" i="22"/>
  <c r="BK396" i="22"/>
  <c r="BM396" i="22"/>
  <c r="BO396" i="22"/>
  <c r="BQ396" i="22"/>
  <c r="BS396" i="22"/>
  <c r="BU396" i="22"/>
  <c r="BW396" i="22"/>
  <c r="BY396" i="22"/>
  <c r="CA396" i="22"/>
  <c r="CC396" i="22"/>
  <c r="J427" i="22"/>
  <c r="L427" i="22"/>
  <c r="N427" i="22"/>
  <c r="P427" i="22"/>
  <c r="R427" i="22"/>
  <c r="T427" i="22"/>
  <c r="V427" i="22"/>
  <c r="X427" i="22"/>
  <c r="Z427" i="22"/>
  <c r="AB427" i="22"/>
  <c r="AD427" i="22"/>
  <c r="AF427" i="22"/>
  <c r="AH427" i="22"/>
  <c r="AJ427" i="22"/>
  <c r="AL427" i="22"/>
  <c r="AN427" i="22"/>
  <c r="AP427" i="22"/>
  <c r="AR427" i="22"/>
  <c r="AT427" i="22"/>
  <c r="AV427" i="22"/>
  <c r="AX427" i="22"/>
  <c r="AZ427" i="22"/>
  <c r="BB427" i="22"/>
  <c r="BD427" i="22"/>
  <c r="BF427" i="22"/>
  <c r="BH427" i="22"/>
  <c r="BJ427" i="22"/>
  <c r="BL427" i="22"/>
  <c r="BN427" i="22"/>
  <c r="BP427" i="22"/>
  <c r="BR427" i="22"/>
  <c r="BT427" i="22"/>
  <c r="BV427" i="22"/>
  <c r="BX427" i="22"/>
  <c r="BZ427" i="22"/>
  <c r="CB427" i="22"/>
  <c r="K427" i="22"/>
  <c r="M427" i="22"/>
  <c r="O427" i="22"/>
  <c r="Q427" i="22"/>
  <c r="S427" i="22"/>
  <c r="U427" i="22"/>
  <c r="W427" i="22"/>
  <c r="Y427" i="22"/>
  <c r="AA427" i="22"/>
  <c r="AC427" i="22"/>
  <c r="AE427" i="22"/>
  <c r="AG427" i="22"/>
  <c r="AI427" i="22"/>
  <c r="AK427" i="22"/>
  <c r="AM427" i="22"/>
  <c r="AO427" i="22"/>
  <c r="AQ427" i="22"/>
  <c r="AS427" i="22"/>
  <c r="AU427" i="22"/>
  <c r="AW427" i="22"/>
  <c r="AY427" i="22"/>
  <c r="BA427" i="22"/>
  <c r="BC427" i="22"/>
  <c r="BE427" i="22"/>
  <c r="BG427" i="22"/>
  <c r="BI427" i="22"/>
  <c r="BK427" i="22"/>
  <c r="BM427" i="22"/>
  <c r="BO427" i="22"/>
  <c r="BQ427" i="22"/>
  <c r="BS427" i="22"/>
  <c r="BU427" i="22"/>
  <c r="BW427" i="22"/>
  <c r="BY427" i="22"/>
  <c r="CA427" i="22"/>
  <c r="CC427" i="22"/>
  <c r="J487" i="22"/>
  <c r="L487" i="22"/>
  <c r="N487" i="22"/>
  <c r="P487" i="22"/>
  <c r="R487" i="22"/>
  <c r="T487" i="22"/>
  <c r="V487" i="22"/>
  <c r="X487" i="22"/>
  <c r="Z487" i="22"/>
  <c r="AB487" i="22"/>
  <c r="AD487" i="22"/>
  <c r="AF487" i="22"/>
  <c r="AH487" i="22"/>
  <c r="AJ487" i="22"/>
  <c r="AL487" i="22"/>
  <c r="AN487" i="22"/>
  <c r="AP487" i="22"/>
  <c r="AR487" i="22"/>
  <c r="AT487" i="22"/>
  <c r="AV487" i="22"/>
  <c r="AX487" i="22"/>
  <c r="AZ487" i="22"/>
  <c r="BB487" i="22"/>
  <c r="BD487" i="22"/>
  <c r="BF487" i="22"/>
  <c r="BH487" i="22"/>
  <c r="BJ487" i="22"/>
  <c r="BL487" i="22"/>
  <c r="BN487" i="22"/>
  <c r="BP487" i="22"/>
  <c r="BR487" i="22"/>
  <c r="BT487" i="22"/>
  <c r="BV487" i="22"/>
  <c r="BX487" i="22"/>
  <c r="BZ487" i="22"/>
  <c r="CB487" i="22"/>
  <c r="K487" i="22"/>
  <c r="M487" i="22"/>
  <c r="O487" i="22"/>
  <c r="Q487" i="22"/>
  <c r="S487" i="22"/>
  <c r="U487" i="22"/>
  <c r="W487" i="22"/>
  <c r="Y487" i="22"/>
  <c r="AA487" i="22"/>
  <c r="AC487" i="22"/>
  <c r="AE487" i="22"/>
  <c r="AG487" i="22"/>
  <c r="AI487" i="22"/>
  <c r="AK487" i="22"/>
  <c r="AM487" i="22"/>
  <c r="AO487" i="22"/>
  <c r="AQ487" i="22"/>
  <c r="AS487" i="22"/>
  <c r="AU487" i="22"/>
  <c r="AW487" i="22"/>
  <c r="AY487" i="22"/>
  <c r="BA487" i="22"/>
  <c r="BC487" i="22"/>
  <c r="BE487" i="22"/>
  <c r="BG487" i="22"/>
  <c r="BI487" i="22"/>
  <c r="BK487" i="22"/>
  <c r="BM487" i="22"/>
  <c r="BO487" i="22"/>
  <c r="BQ487" i="22"/>
  <c r="BS487" i="22"/>
  <c r="BU487" i="22"/>
  <c r="BW487" i="22"/>
  <c r="BY487" i="22"/>
  <c r="CA487" i="22"/>
  <c r="CC487" i="22"/>
  <c r="BZ378" i="20"/>
  <c r="CB378" i="20"/>
  <c r="BZ408" i="20"/>
  <c r="CB408" i="20"/>
  <c r="BY409" i="20"/>
  <c r="CA409" i="20"/>
  <c r="CC409" i="20"/>
  <c r="BZ439" i="20"/>
  <c r="CB439" i="20"/>
  <c r="BY440" i="20"/>
  <c r="CA440" i="20"/>
  <c r="CC440" i="20"/>
  <c r="BZ471" i="20"/>
  <c r="CB471" i="20"/>
  <c r="BY501" i="20"/>
  <c r="CA501" i="20"/>
  <c r="CC501" i="20"/>
  <c r="BZ502" i="20"/>
  <c r="CB502" i="20"/>
  <c r="BY34" i="20"/>
  <c r="CA34" i="20"/>
  <c r="CC34" i="20"/>
  <c r="BZ35" i="20"/>
  <c r="CB35" i="20"/>
  <c r="BY65" i="20"/>
  <c r="CA65" i="20"/>
  <c r="CC65" i="20"/>
  <c r="BZ66" i="20"/>
  <c r="CB66" i="20"/>
  <c r="BY96" i="20"/>
  <c r="CA96" i="20"/>
  <c r="CC96" i="20"/>
  <c r="BZ97" i="20"/>
  <c r="CB97" i="20"/>
  <c r="BY127" i="20"/>
  <c r="CA127" i="20"/>
  <c r="CC127" i="20"/>
  <c r="BZ128" i="20"/>
  <c r="CB128" i="20"/>
  <c r="BY158" i="20"/>
  <c r="CA158" i="20"/>
  <c r="CC158" i="20"/>
  <c r="BZ159" i="20"/>
  <c r="CB159" i="20"/>
  <c r="BY189" i="20"/>
  <c r="CA189" i="20"/>
  <c r="CC189" i="20"/>
  <c r="BZ190" i="20"/>
  <c r="CB190" i="20"/>
  <c r="BY220" i="20"/>
  <c r="CA220" i="20"/>
  <c r="CC220" i="20"/>
  <c r="BZ221" i="20"/>
  <c r="CB221" i="20"/>
  <c r="BY251" i="20"/>
  <c r="CA251" i="20"/>
  <c r="CC251" i="20"/>
  <c r="BZ252" i="20"/>
  <c r="CB252" i="20"/>
  <c r="F34" i="20"/>
  <c r="H34" i="20"/>
  <c r="J34" i="20"/>
  <c r="L34" i="20"/>
  <c r="N34" i="20"/>
  <c r="P34" i="20"/>
  <c r="R34" i="20"/>
  <c r="T34" i="20"/>
  <c r="V34" i="20"/>
  <c r="X34" i="20"/>
  <c r="Z34" i="20"/>
  <c r="AB34" i="20"/>
  <c r="AD34" i="20"/>
  <c r="AF34" i="20"/>
  <c r="AH34" i="20"/>
  <c r="AJ34" i="20"/>
  <c r="AL34" i="20"/>
  <c r="AN34" i="20"/>
  <c r="AP34" i="20"/>
  <c r="AR34" i="20"/>
  <c r="AT34" i="20"/>
  <c r="AV34" i="20"/>
  <c r="AX34" i="20"/>
  <c r="AZ34" i="20"/>
  <c r="BB34" i="20"/>
  <c r="BD34" i="20"/>
  <c r="BF34" i="20"/>
  <c r="BH34" i="20"/>
  <c r="BJ34" i="20"/>
  <c r="BL34" i="20"/>
  <c r="BN34" i="20"/>
  <c r="BP34" i="20"/>
  <c r="BR34" i="20"/>
  <c r="BT34" i="20"/>
  <c r="BV34" i="20"/>
  <c r="F35" i="20"/>
  <c r="H35" i="20"/>
  <c r="J35" i="20"/>
  <c r="L35" i="20"/>
  <c r="N35" i="20"/>
  <c r="P35" i="20"/>
  <c r="R35" i="20"/>
  <c r="T35" i="20"/>
  <c r="V35" i="20"/>
  <c r="X35" i="20"/>
  <c r="Z35" i="20"/>
  <c r="AB35" i="20"/>
  <c r="AD35" i="20"/>
  <c r="AF35" i="20"/>
  <c r="AH35" i="20"/>
  <c r="AJ35" i="20"/>
  <c r="AL35" i="20"/>
  <c r="AN35" i="20"/>
  <c r="AP35" i="20"/>
  <c r="AR35" i="20"/>
  <c r="AT35" i="20"/>
  <c r="AV35" i="20"/>
  <c r="AX35" i="20"/>
  <c r="AZ35" i="20"/>
  <c r="BB35" i="20"/>
  <c r="BD35" i="20"/>
  <c r="BF35" i="20"/>
  <c r="BH35" i="20"/>
  <c r="BJ35" i="20"/>
  <c r="BL35" i="20"/>
  <c r="BN35" i="20"/>
  <c r="BP35" i="20"/>
  <c r="BR35" i="20"/>
  <c r="BT35" i="20"/>
  <c r="BV35" i="20"/>
  <c r="F65" i="20"/>
  <c r="H65" i="20"/>
  <c r="J65" i="20"/>
  <c r="L65" i="20"/>
  <c r="N65" i="20"/>
  <c r="P65" i="20"/>
  <c r="R65" i="20"/>
  <c r="T65" i="20"/>
  <c r="V65" i="20"/>
  <c r="X65" i="20"/>
  <c r="Z65" i="20"/>
  <c r="AB65" i="20"/>
  <c r="AD65" i="20"/>
  <c r="AF65" i="20"/>
  <c r="AH65" i="20"/>
  <c r="AJ65" i="20"/>
  <c r="AL65" i="20"/>
  <c r="AN65" i="20"/>
  <c r="AP65" i="20"/>
  <c r="AR65" i="20"/>
  <c r="AT65" i="20"/>
  <c r="AV65" i="20"/>
  <c r="AX65" i="20"/>
  <c r="AZ65" i="20"/>
  <c r="BB65" i="20"/>
  <c r="BD65" i="20"/>
  <c r="BF65" i="20"/>
  <c r="BH65" i="20"/>
  <c r="BJ65" i="20"/>
  <c r="BL65" i="20"/>
  <c r="BN65" i="20"/>
  <c r="BP65" i="20"/>
  <c r="BR65" i="20"/>
  <c r="BT65" i="20"/>
  <c r="BV65" i="20"/>
  <c r="F66" i="20"/>
  <c r="H66" i="20"/>
  <c r="J66" i="20"/>
  <c r="L66" i="20"/>
  <c r="N66" i="20"/>
  <c r="P66" i="20"/>
  <c r="R66" i="20"/>
  <c r="T66" i="20"/>
  <c r="V66" i="20"/>
  <c r="X66" i="20"/>
  <c r="Z66" i="20"/>
  <c r="AB66" i="20"/>
  <c r="AD66" i="20"/>
  <c r="AF66" i="20"/>
  <c r="AH66" i="20"/>
  <c r="AJ66" i="20"/>
  <c r="AL66" i="20"/>
  <c r="AN66" i="20"/>
  <c r="AP66" i="20"/>
  <c r="AR66" i="20"/>
  <c r="AT66" i="20"/>
  <c r="AV66" i="20"/>
  <c r="AX66" i="20"/>
  <c r="AZ66" i="20"/>
  <c r="BB66" i="20"/>
  <c r="BD66" i="20"/>
  <c r="BF66" i="20"/>
  <c r="BH66" i="20"/>
  <c r="BJ66" i="20"/>
  <c r="BL66" i="20"/>
  <c r="BN66" i="20"/>
  <c r="BP66" i="20"/>
  <c r="BR66" i="20"/>
  <c r="BT66" i="20"/>
  <c r="BV66" i="20"/>
  <c r="F96" i="20"/>
  <c r="H96" i="20"/>
  <c r="J96" i="20"/>
  <c r="L96" i="20"/>
  <c r="N96" i="20"/>
  <c r="P96" i="20"/>
  <c r="R96" i="20"/>
  <c r="T96" i="20"/>
  <c r="V96" i="20"/>
  <c r="X96" i="20"/>
  <c r="Z96" i="20"/>
  <c r="AB96" i="20"/>
  <c r="AD96" i="20"/>
  <c r="AF96" i="20"/>
  <c r="AH96" i="20"/>
  <c r="AJ96" i="20"/>
  <c r="AL96" i="20"/>
  <c r="AN96" i="20"/>
  <c r="AP96" i="20"/>
  <c r="AR96" i="20"/>
  <c r="AT96" i="20"/>
  <c r="AV96" i="20"/>
  <c r="AX96" i="20"/>
  <c r="AZ96" i="20"/>
  <c r="BB96" i="20"/>
  <c r="BD96" i="20"/>
  <c r="BF96" i="20"/>
  <c r="BH96" i="20"/>
  <c r="BJ96" i="20"/>
  <c r="BL96" i="20"/>
  <c r="BN96" i="20"/>
  <c r="BP96" i="20"/>
  <c r="BR96" i="20"/>
  <c r="BT96" i="20"/>
  <c r="BV96" i="20"/>
  <c r="F97" i="20"/>
  <c r="H97" i="20"/>
  <c r="J97" i="20"/>
  <c r="L97" i="20"/>
  <c r="N97" i="20"/>
  <c r="P97" i="20"/>
  <c r="R97" i="20"/>
  <c r="T97" i="20"/>
  <c r="V97" i="20"/>
  <c r="X97" i="20"/>
  <c r="Z97" i="20"/>
  <c r="AB97" i="20"/>
  <c r="AD97" i="20"/>
  <c r="AF97" i="20"/>
  <c r="AH97" i="20"/>
  <c r="AJ97" i="20"/>
  <c r="AL97" i="20"/>
  <c r="AN97" i="20"/>
  <c r="AP97" i="20"/>
  <c r="AR97" i="20"/>
  <c r="AT97" i="20"/>
  <c r="AV97" i="20"/>
  <c r="AX97" i="20"/>
  <c r="AZ97" i="20"/>
  <c r="BB97" i="20"/>
  <c r="BD97" i="20"/>
  <c r="BF97" i="20"/>
  <c r="BH97" i="20"/>
  <c r="BJ97" i="20"/>
  <c r="BL97" i="20"/>
  <c r="BN97" i="20"/>
  <c r="BP97" i="20"/>
  <c r="BR97" i="20"/>
  <c r="BT97" i="20"/>
  <c r="BV97" i="20"/>
  <c r="F127" i="20"/>
  <c r="H127" i="20"/>
  <c r="J127" i="20"/>
  <c r="L127" i="20"/>
  <c r="N127" i="20"/>
  <c r="P127" i="20"/>
  <c r="R127" i="20"/>
  <c r="T127" i="20"/>
  <c r="V127" i="20"/>
  <c r="X127" i="20"/>
  <c r="Z127" i="20"/>
  <c r="AB127" i="20"/>
  <c r="AD127" i="20"/>
  <c r="AF127" i="20"/>
  <c r="AH127" i="20"/>
  <c r="AJ127" i="20"/>
  <c r="AL127" i="20"/>
  <c r="AN127" i="20"/>
  <c r="AP127" i="20"/>
  <c r="AR127" i="20"/>
  <c r="AT127" i="20"/>
  <c r="AV127" i="20"/>
  <c r="AX127" i="20"/>
  <c r="AZ127" i="20"/>
  <c r="BB127" i="20"/>
  <c r="BD127" i="20"/>
  <c r="BF127" i="20"/>
  <c r="BH127" i="20"/>
  <c r="BJ127" i="20"/>
  <c r="BL127" i="20"/>
  <c r="BN127" i="20"/>
  <c r="BP127" i="20"/>
  <c r="BR127" i="20"/>
  <c r="BT127" i="20"/>
  <c r="BV127" i="20"/>
  <c r="F128" i="20"/>
  <c r="H128" i="20"/>
  <c r="J128" i="20"/>
  <c r="L128" i="20"/>
  <c r="N128" i="20"/>
  <c r="P128" i="20"/>
  <c r="R128" i="20"/>
  <c r="T128" i="20"/>
  <c r="V128" i="20"/>
  <c r="X128" i="20"/>
  <c r="Z128" i="20"/>
  <c r="AB128" i="20"/>
  <c r="AD128" i="20"/>
  <c r="AF128" i="20"/>
  <c r="AH128" i="20"/>
  <c r="AJ128" i="20"/>
  <c r="AL128" i="20"/>
  <c r="AN128" i="20"/>
  <c r="AP128" i="20"/>
  <c r="AR128" i="20"/>
  <c r="AT128" i="20"/>
  <c r="AV128" i="20"/>
  <c r="AX128" i="20"/>
  <c r="AZ128" i="20"/>
  <c r="BB128" i="20"/>
  <c r="BD128" i="20"/>
  <c r="BF128" i="20"/>
  <c r="BH128" i="20"/>
  <c r="BJ128" i="20"/>
  <c r="BL128" i="20"/>
  <c r="BN128" i="20"/>
  <c r="BP128" i="20"/>
  <c r="BR128" i="20"/>
  <c r="BT128" i="20"/>
  <c r="BV128" i="20"/>
  <c r="F158" i="20"/>
  <c r="H158" i="20"/>
  <c r="J158" i="20"/>
  <c r="L158" i="20"/>
  <c r="N158" i="20"/>
  <c r="P158" i="20"/>
  <c r="R158" i="20"/>
  <c r="T158" i="20"/>
  <c r="V158" i="20"/>
  <c r="X158" i="20"/>
  <c r="Z158" i="20"/>
  <c r="AB158" i="20"/>
  <c r="AD158" i="20"/>
  <c r="AF158" i="20"/>
  <c r="AH158" i="20"/>
  <c r="AJ158" i="20"/>
  <c r="AL158" i="20"/>
  <c r="AN158" i="20"/>
  <c r="AP158" i="20"/>
  <c r="AR158" i="20"/>
  <c r="AT158" i="20"/>
  <c r="AV158" i="20"/>
  <c r="AX158" i="20"/>
  <c r="AZ158" i="20"/>
  <c r="BB158" i="20"/>
  <c r="BD158" i="20"/>
  <c r="BF158" i="20"/>
  <c r="BH158" i="20"/>
  <c r="BJ158" i="20"/>
  <c r="BL158" i="20"/>
  <c r="BN158" i="20"/>
  <c r="BP158" i="20"/>
  <c r="BR158" i="20"/>
  <c r="BT158" i="20"/>
  <c r="BV158" i="20"/>
  <c r="F159" i="20"/>
  <c r="H159" i="20"/>
  <c r="J159" i="20"/>
  <c r="L159" i="20"/>
  <c r="N159" i="20"/>
  <c r="P159" i="20"/>
  <c r="R159" i="20"/>
  <c r="T159" i="20"/>
  <c r="V159" i="20"/>
  <c r="X159" i="20"/>
  <c r="Z159" i="20"/>
  <c r="AB159" i="20"/>
  <c r="AD159" i="20"/>
  <c r="AF159" i="20"/>
  <c r="AH159" i="20"/>
  <c r="AJ159" i="20"/>
  <c r="AL159" i="20"/>
  <c r="AN159" i="20"/>
  <c r="AP159" i="20"/>
  <c r="AR159" i="20"/>
  <c r="AT159" i="20"/>
  <c r="AV159" i="20"/>
  <c r="AX159" i="20"/>
  <c r="AZ159" i="20"/>
  <c r="BB159" i="20"/>
  <c r="BD159" i="20"/>
  <c r="BF159" i="20"/>
  <c r="BH159" i="20"/>
  <c r="BJ159" i="20"/>
  <c r="BL159" i="20"/>
  <c r="BN159" i="20"/>
  <c r="BP159" i="20"/>
  <c r="BR159" i="20"/>
  <c r="BT159" i="20"/>
  <c r="BV159" i="20"/>
  <c r="F189" i="20"/>
  <c r="H189" i="20"/>
  <c r="J189" i="20"/>
  <c r="L189" i="20"/>
  <c r="N189" i="20"/>
  <c r="P189" i="20"/>
  <c r="R189" i="20"/>
  <c r="T189" i="20"/>
  <c r="V189" i="20"/>
  <c r="X189" i="20"/>
  <c r="Z189" i="20"/>
  <c r="AB189" i="20"/>
  <c r="AD189" i="20"/>
  <c r="AF189" i="20"/>
  <c r="AH189" i="20"/>
  <c r="AJ189" i="20"/>
  <c r="AL189" i="20"/>
  <c r="AN189" i="20"/>
  <c r="AP189" i="20"/>
  <c r="AR189" i="20"/>
  <c r="AT189" i="20"/>
  <c r="AV189" i="20"/>
  <c r="AX189" i="20"/>
  <c r="AZ189" i="20"/>
  <c r="BB189" i="20"/>
  <c r="BD189" i="20"/>
  <c r="BF189" i="20"/>
  <c r="BH189" i="20"/>
  <c r="BJ189" i="20"/>
  <c r="BL189" i="20"/>
  <c r="BN189" i="20"/>
  <c r="BP189" i="20"/>
  <c r="BR189" i="20"/>
  <c r="BT189" i="20"/>
  <c r="BV189" i="20"/>
  <c r="F190" i="20"/>
  <c r="H190" i="20"/>
  <c r="J190" i="20"/>
  <c r="L190" i="20"/>
  <c r="N190" i="20"/>
  <c r="P190" i="20"/>
  <c r="R190" i="20"/>
  <c r="T190" i="20"/>
  <c r="V190" i="20"/>
  <c r="X190" i="20"/>
  <c r="Z190" i="20"/>
  <c r="AB190" i="20"/>
  <c r="AD190" i="20"/>
  <c r="AF190" i="20"/>
  <c r="AH190" i="20"/>
  <c r="AJ190" i="20"/>
  <c r="AL190" i="20"/>
  <c r="AN190" i="20"/>
  <c r="AP190" i="20"/>
  <c r="AR190" i="20"/>
  <c r="AT190" i="20"/>
  <c r="AV190" i="20"/>
  <c r="AX190" i="20"/>
  <c r="AZ190" i="20"/>
  <c r="BB190" i="20"/>
  <c r="BD190" i="20"/>
  <c r="BF190" i="20"/>
  <c r="BH190" i="20"/>
  <c r="BJ190" i="20"/>
  <c r="BL190" i="20"/>
  <c r="BN190" i="20"/>
  <c r="BP190" i="20"/>
  <c r="BR190" i="20"/>
  <c r="BT190" i="20"/>
  <c r="BV190" i="20"/>
  <c r="F220" i="20"/>
  <c r="H220" i="20"/>
  <c r="J220" i="20"/>
  <c r="L220" i="20"/>
  <c r="N220" i="20"/>
  <c r="P220" i="20"/>
  <c r="R220" i="20"/>
  <c r="T220" i="20"/>
  <c r="V220" i="20"/>
  <c r="X220" i="20"/>
  <c r="Z220" i="20"/>
  <c r="AB220" i="20"/>
  <c r="AD220" i="20"/>
  <c r="AF220" i="20"/>
  <c r="AH220" i="20"/>
  <c r="AJ220" i="20"/>
  <c r="AL220" i="20"/>
  <c r="AN220" i="20"/>
  <c r="AP220" i="20"/>
  <c r="AR220" i="20"/>
  <c r="AT220" i="20"/>
  <c r="AV220" i="20"/>
  <c r="AX220" i="20"/>
  <c r="AZ220" i="20"/>
  <c r="BB220" i="20"/>
  <c r="BD220" i="20"/>
  <c r="BF220" i="20"/>
  <c r="BH220" i="20"/>
  <c r="BJ220" i="20"/>
  <c r="BL220" i="20"/>
  <c r="BN220" i="20"/>
  <c r="BP220" i="20"/>
  <c r="BR220" i="20"/>
  <c r="BT220" i="20"/>
  <c r="BV220" i="20"/>
  <c r="F221" i="20"/>
  <c r="H221" i="20"/>
  <c r="J221" i="20"/>
  <c r="L221" i="20"/>
  <c r="N221" i="20"/>
  <c r="P221" i="20"/>
  <c r="R221" i="20"/>
  <c r="T221" i="20"/>
  <c r="V221" i="20"/>
  <c r="X221" i="20"/>
  <c r="Z221" i="20"/>
  <c r="AB221" i="20"/>
  <c r="AD221" i="20"/>
  <c r="AF221" i="20"/>
  <c r="AH221" i="20"/>
  <c r="AJ221" i="20"/>
  <c r="AL221" i="20"/>
  <c r="AN221" i="20"/>
  <c r="AP221" i="20"/>
  <c r="AR221" i="20"/>
  <c r="AT221" i="20"/>
  <c r="AV221" i="20"/>
  <c r="AX221" i="20"/>
  <c r="AZ221" i="20"/>
  <c r="BB221" i="20"/>
  <c r="BD221" i="20"/>
  <c r="BF221" i="20"/>
  <c r="BH221" i="20"/>
  <c r="BJ221" i="20"/>
  <c r="BL221" i="20"/>
  <c r="BN221" i="20"/>
  <c r="BP221" i="20"/>
  <c r="BR221" i="20"/>
  <c r="BT221" i="20"/>
  <c r="BV221" i="20"/>
  <c r="F251" i="20"/>
  <c r="H251" i="20"/>
  <c r="J251" i="20"/>
  <c r="L251" i="20"/>
  <c r="N251" i="20"/>
  <c r="P251" i="20"/>
  <c r="R251" i="20"/>
  <c r="T251" i="20"/>
  <c r="V251" i="20"/>
  <c r="X251" i="20"/>
  <c r="Z251" i="20"/>
  <c r="AB251" i="20"/>
  <c r="AD251" i="20"/>
  <c r="AF251" i="20"/>
  <c r="AH251" i="20"/>
  <c r="AJ251" i="20"/>
  <c r="AL251" i="20"/>
  <c r="AN251" i="20"/>
  <c r="AP251" i="20"/>
  <c r="AR251" i="20"/>
  <c r="AT251" i="20"/>
  <c r="AV251" i="20"/>
  <c r="AX251" i="20"/>
  <c r="AZ251" i="20"/>
  <c r="BB251" i="20"/>
  <c r="BD251" i="20"/>
  <c r="BF251" i="20"/>
  <c r="BH251" i="20"/>
  <c r="BJ251" i="20"/>
  <c r="BL251" i="20"/>
  <c r="BN251" i="20"/>
  <c r="BP251" i="20"/>
  <c r="BR251" i="20"/>
  <c r="BT251" i="20"/>
  <c r="BV251" i="20"/>
  <c r="F252" i="20"/>
  <c r="H252" i="20"/>
  <c r="J252" i="20"/>
  <c r="L252" i="20"/>
  <c r="N252" i="20"/>
  <c r="P252" i="20"/>
  <c r="R252" i="20"/>
  <c r="T252" i="20"/>
  <c r="V252" i="20"/>
  <c r="X252" i="20"/>
  <c r="Z252" i="20"/>
  <c r="AB252" i="20"/>
  <c r="AD252" i="20"/>
  <c r="AF252" i="20"/>
  <c r="AH252" i="20"/>
  <c r="AJ252" i="20"/>
  <c r="AL252" i="20"/>
  <c r="AN252" i="20"/>
  <c r="AP252" i="20"/>
  <c r="AR252" i="20"/>
  <c r="AT252" i="20"/>
  <c r="AV252" i="20"/>
  <c r="AX252" i="20"/>
  <c r="AZ252" i="20"/>
  <c r="BB252" i="20"/>
  <c r="BD252" i="20"/>
  <c r="BF252" i="20"/>
  <c r="BH252" i="20"/>
  <c r="BJ252" i="20"/>
  <c r="BL252" i="20"/>
  <c r="BN252" i="20"/>
  <c r="BP252" i="20"/>
  <c r="BR252" i="20"/>
  <c r="BT252" i="20"/>
  <c r="BV252" i="20"/>
  <c r="F284" i="20"/>
  <c r="H284" i="20"/>
  <c r="J284" i="20"/>
  <c r="L284" i="20"/>
  <c r="N284" i="20"/>
  <c r="P284" i="20"/>
  <c r="R284" i="20"/>
  <c r="T284" i="20"/>
  <c r="V284" i="20"/>
  <c r="X284" i="20"/>
  <c r="Z284" i="20"/>
  <c r="AB284" i="20"/>
  <c r="AD284" i="20"/>
  <c r="AF284" i="20"/>
  <c r="AH284" i="20"/>
  <c r="AJ284" i="20"/>
  <c r="AL284" i="20"/>
  <c r="AN284" i="20"/>
  <c r="AP284" i="20"/>
  <c r="AR284" i="20"/>
  <c r="AT284" i="20"/>
  <c r="AV284" i="20"/>
  <c r="AX284" i="20"/>
  <c r="AZ284" i="20"/>
  <c r="BB284" i="20"/>
  <c r="BD284" i="20"/>
  <c r="BF284" i="20"/>
  <c r="BH284" i="20"/>
  <c r="BJ284" i="20"/>
  <c r="BL284" i="20"/>
  <c r="BN284" i="20"/>
  <c r="BP284" i="20"/>
  <c r="BR284" i="20"/>
  <c r="BT284" i="20"/>
  <c r="BV284" i="20"/>
  <c r="F285" i="20"/>
  <c r="H285" i="20"/>
  <c r="J285" i="20"/>
  <c r="L285" i="20"/>
  <c r="N285" i="20"/>
  <c r="P285" i="20"/>
  <c r="R285" i="20"/>
  <c r="T285" i="20"/>
  <c r="V285" i="20"/>
  <c r="X285" i="20"/>
  <c r="Z285" i="20"/>
  <c r="AB285" i="20"/>
  <c r="AD285" i="20"/>
  <c r="AF285" i="20"/>
  <c r="AH285" i="20"/>
  <c r="AJ285" i="20"/>
  <c r="AL285" i="20"/>
  <c r="AN285" i="20"/>
  <c r="AP285" i="20"/>
  <c r="AR285" i="20"/>
  <c r="AT285" i="20"/>
  <c r="AV285" i="20"/>
  <c r="AX285" i="20"/>
  <c r="AZ285" i="20"/>
  <c r="BB285" i="20"/>
  <c r="BD285" i="20"/>
  <c r="BF285" i="20"/>
  <c r="BH285" i="20"/>
  <c r="BJ285" i="20"/>
  <c r="BL285" i="20"/>
  <c r="BN285" i="20"/>
  <c r="BP285" i="20"/>
  <c r="BR285" i="20"/>
  <c r="BT285" i="20"/>
  <c r="BV285" i="20"/>
  <c r="F346" i="20"/>
  <c r="H346" i="20"/>
  <c r="J346" i="20"/>
  <c r="L346" i="20"/>
  <c r="N346" i="20"/>
  <c r="P346" i="20"/>
  <c r="R346" i="20"/>
  <c r="T346" i="20"/>
  <c r="V346" i="20"/>
  <c r="X346" i="20"/>
  <c r="Z346" i="20"/>
  <c r="AB346" i="20"/>
  <c r="AD346" i="20"/>
  <c r="AF346" i="20"/>
  <c r="AH346" i="20"/>
  <c r="AJ346" i="20"/>
  <c r="AL346" i="20"/>
  <c r="AN346" i="20"/>
  <c r="AP346" i="20"/>
  <c r="AR346" i="20"/>
  <c r="AT346" i="20"/>
  <c r="AV346" i="20"/>
  <c r="AX346" i="20"/>
  <c r="AZ346" i="20"/>
  <c r="BB346" i="20"/>
  <c r="BD346" i="20"/>
  <c r="BF346" i="20"/>
  <c r="BH346" i="20"/>
  <c r="BJ346" i="20"/>
  <c r="BL346" i="20"/>
  <c r="BN346" i="20"/>
  <c r="BP346" i="20"/>
  <c r="BR346" i="20"/>
  <c r="BT346" i="20"/>
  <c r="BV346" i="20"/>
  <c r="F347" i="20"/>
  <c r="H347" i="20"/>
  <c r="J347" i="20"/>
  <c r="L347" i="20"/>
  <c r="N347" i="20"/>
  <c r="P347" i="20"/>
  <c r="R347" i="20"/>
  <c r="T347" i="20"/>
  <c r="V347" i="20"/>
  <c r="X347" i="20"/>
  <c r="Z347" i="20"/>
  <c r="AB347" i="20"/>
  <c r="AD347" i="20"/>
  <c r="AF347" i="20"/>
  <c r="AH347" i="20"/>
  <c r="AJ347" i="20"/>
  <c r="AL347" i="20"/>
  <c r="AN347" i="20"/>
  <c r="AP347" i="20"/>
  <c r="AR347" i="20"/>
  <c r="AT347" i="20"/>
  <c r="AV347" i="20"/>
  <c r="AX347" i="20"/>
  <c r="AZ347" i="20"/>
  <c r="BB347" i="20"/>
  <c r="BD347" i="20"/>
  <c r="BF347" i="20"/>
  <c r="BH347" i="20"/>
  <c r="BJ347" i="20"/>
  <c r="BL347" i="20"/>
  <c r="BN347" i="20"/>
  <c r="BP347" i="20"/>
  <c r="BR347" i="20"/>
  <c r="BT347" i="20"/>
  <c r="BV347" i="20"/>
  <c r="F377" i="20"/>
  <c r="H377" i="20"/>
  <c r="J377" i="20"/>
  <c r="L377" i="20"/>
  <c r="N377" i="20"/>
  <c r="P377" i="20"/>
  <c r="R377" i="20"/>
  <c r="T377" i="20"/>
  <c r="V377" i="20"/>
  <c r="X377" i="20"/>
  <c r="Z377" i="20"/>
  <c r="AB377" i="20"/>
  <c r="AD377" i="20"/>
  <c r="AF377" i="20"/>
  <c r="AH377" i="20"/>
  <c r="AJ377" i="20"/>
  <c r="AL377" i="20"/>
  <c r="AN377" i="20"/>
  <c r="AP377" i="20"/>
  <c r="AR377" i="20"/>
  <c r="AT377" i="20"/>
  <c r="AV377" i="20"/>
  <c r="AX377" i="20"/>
  <c r="AZ377" i="20"/>
  <c r="BB377" i="20"/>
  <c r="BD377" i="20"/>
  <c r="BF377" i="20"/>
  <c r="BH377" i="20"/>
  <c r="BJ377" i="20"/>
  <c r="BL377" i="20"/>
  <c r="BN377" i="20"/>
  <c r="BP377" i="20"/>
  <c r="BR377" i="20"/>
  <c r="BT377" i="20"/>
  <c r="BV377" i="20"/>
  <c r="F378" i="20"/>
  <c r="H378" i="20"/>
  <c r="J378" i="20"/>
  <c r="L378" i="20"/>
  <c r="N378" i="20"/>
  <c r="P378" i="20"/>
  <c r="R378" i="20"/>
  <c r="T378" i="20"/>
  <c r="V378" i="20"/>
  <c r="X378" i="20"/>
  <c r="Z378" i="20"/>
  <c r="AB378" i="20"/>
  <c r="AD378" i="20"/>
  <c r="AF378" i="20"/>
  <c r="AH378" i="20"/>
  <c r="AJ378" i="20"/>
  <c r="AL378" i="20"/>
  <c r="AN378" i="20"/>
  <c r="AP378" i="20"/>
  <c r="AR378" i="20"/>
  <c r="AT378" i="20"/>
  <c r="AV378" i="20"/>
  <c r="AX378" i="20"/>
  <c r="AZ378" i="20"/>
  <c r="BB378" i="20"/>
  <c r="BD378" i="20"/>
  <c r="BF378" i="20"/>
  <c r="BH378" i="20"/>
  <c r="BJ378" i="20"/>
  <c r="BL378" i="20"/>
  <c r="BN378" i="20"/>
  <c r="BP378" i="20"/>
  <c r="BR378" i="20"/>
  <c r="BT378" i="20"/>
  <c r="BV378" i="20"/>
  <c r="F408" i="20"/>
  <c r="H408" i="20"/>
  <c r="J408" i="20"/>
  <c r="L408" i="20"/>
  <c r="N408" i="20"/>
  <c r="P408" i="20"/>
  <c r="R408" i="20"/>
  <c r="T408" i="20"/>
  <c r="V408" i="20"/>
  <c r="X408" i="20"/>
  <c r="Z408" i="20"/>
  <c r="AB408" i="20"/>
  <c r="AD408" i="20"/>
  <c r="AF408" i="20"/>
  <c r="AH408" i="20"/>
  <c r="AJ408" i="20"/>
  <c r="AL408" i="20"/>
  <c r="AN408" i="20"/>
  <c r="AP408" i="20"/>
  <c r="AR408" i="20"/>
  <c r="AT408" i="20"/>
  <c r="AV408" i="20"/>
  <c r="AX408" i="20"/>
  <c r="AZ408" i="20"/>
  <c r="BB408" i="20"/>
  <c r="BD408" i="20"/>
  <c r="BF408" i="20"/>
  <c r="BH408" i="20"/>
  <c r="BJ408" i="20"/>
  <c r="BL408" i="20"/>
  <c r="BN408" i="20"/>
  <c r="BP408" i="20"/>
  <c r="BR408" i="20"/>
  <c r="BT408" i="20"/>
  <c r="BV408" i="20"/>
  <c r="F409" i="20"/>
  <c r="H409" i="20"/>
  <c r="J409" i="20"/>
  <c r="L409" i="20"/>
  <c r="N409" i="20"/>
  <c r="P409" i="20"/>
  <c r="R409" i="20"/>
  <c r="T409" i="20"/>
  <c r="V409" i="20"/>
  <c r="X409" i="20"/>
  <c r="Z409" i="20"/>
  <c r="AB409" i="20"/>
  <c r="AD409" i="20"/>
  <c r="AF409" i="20"/>
  <c r="AH409" i="20"/>
  <c r="AJ409" i="20"/>
  <c r="AL409" i="20"/>
  <c r="AN409" i="20"/>
  <c r="AP409" i="20"/>
  <c r="AR409" i="20"/>
  <c r="AT409" i="20"/>
  <c r="AV409" i="20"/>
  <c r="AX409" i="20"/>
  <c r="AZ409" i="20"/>
  <c r="BB409" i="20"/>
  <c r="BD409" i="20"/>
  <c r="BF409" i="20"/>
  <c r="BH409" i="20"/>
  <c r="BJ409" i="20"/>
  <c r="BL409" i="20"/>
  <c r="BN409" i="20"/>
  <c r="BP409" i="20"/>
  <c r="BR409" i="20"/>
  <c r="BT409" i="20"/>
  <c r="BV409" i="20"/>
  <c r="F439" i="20"/>
  <c r="H439" i="20"/>
  <c r="J439" i="20"/>
  <c r="L439" i="20"/>
  <c r="N439" i="20"/>
  <c r="P439" i="20"/>
  <c r="R439" i="20"/>
  <c r="T439" i="20"/>
  <c r="V439" i="20"/>
  <c r="X439" i="20"/>
  <c r="Z439" i="20"/>
  <c r="AB439" i="20"/>
  <c r="AD439" i="20"/>
  <c r="AF439" i="20"/>
  <c r="AH439" i="20"/>
  <c r="AJ439" i="20"/>
  <c r="AL439" i="20"/>
  <c r="AN439" i="20"/>
  <c r="AP439" i="20"/>
  <c r="AR439" i="20"/>
  <c r="AT439" i="20"/>
  <c r="AV439" i="20"/>
  <c r="AX439" i="20"/>
  <c r="AZ439" i="20"/>
  <c r="BB439" i="20"/>
  <c r="BD439" i="20"/>
  <c r="BF439" i="20"/>
  <c r="BH439" i="20"/>
  <c r="BJ439" i="20"/>
  <c r="BL439" i="20"/>
  <c r="BN439" i="20"/>
  <c r="BP439" i="20"/>
  <c r="BR439" i="20"/>
  <c r="BT439" i="20"/>
  <c r="BV439" i="20"/>
  <c r="F440" i="20"/>
  <c r="H440" i="20"/>
  <c r="J440" i="20"/>
  <c r="L440" i="20"/>
  <c r="N440" i="20"/>
  <c r="P440" i="20"/>
  <c r="R440" i="20"/>
  <c r="T440" i="20"/>
  <c r="V440" i="20"/>
  <c r="X440" i="20"/>
  <c r="Z440" i="20"/>
  <c r="AB440" i="20"/>
  <c r="AD440" i="20"/>
  <c r="AF440" i="20"/>
  <c r="AH440" i="20"/>
  <c r="AJ440" i="20"/>
  <c r="AL440" i="20"/>
  <c r="AN440" i="20"/>
  <c r="AP440" i="20"/>
  <c r="AR440" i="20"/>
  <c r="AT440" i="20"/>
  <c r="AV440" i="20"/>
  <c r="AX440" i="20"/>
  <c r="AZ440" i="20"/>
  <c r="BB440" i="20"/>
  <c r="BD440" i="20"/>
  <c r="BF440" i="20"/>
  <c r="BH440" i="20"/>
  <c r="BJ440" i="20"/>
  <c r="BL440" i="20"/>
  <c r="BN440" i="20"/>
  <c r="BP440" i="20"/>
  <c r="BR440" i="20"/>
  <c r="BT440" i="20"/>
  <c r="BV440" i="20"/>
  <c r="F470" i="20"/>
  <c r="H470" i="20"/>
  <c r="J470" i="20"/>
  <c r="L470" i="20"/>
  <c r="N470" i="20"/>
  <c r="P470" i="20"/>
  <c r="R470" i="20"/>
  <c r="T470" i="20"/>
  <c r="V470" i="20"/>
  <c r="X470" i="20"/>
  <c r="Z470" i="20"/>
  <c r="AB470" i="20"/>
  <c r="AD470" i="20"/>
  <c r="AF470" i="20"/>
  <c r="AH470" i="20"/>
  <c r="AJ470" i="20"/>
  <c r="AL470" i="20"/>
  <c r="AN470" i="20"/>
  <c r="AP470" i="20"/>
  <c r="AR470" i="20"/>
  <c r="AT470" i="20"/>
  <c r="AV470" i="20"/>
  <c r="AX470" i="20"/>
  <c r="AZ470" i="20"/>
  <c r="BB470" i="20"/>
  <c r="BD470" i="20"/>
  <c r="BF470" i="20"/>
  <c r="BH470" i="20"/>
  <c r="BJ470" i="20"/>
  <c r="BL470" i="20"/>
  <c r="BN470" i="20"/>
  <c r="BP470" i="20"/>
  <c r="BR470" i="20"/>
  <c r="BT470" i="20"/>
  <c r="BV470" i="20"/>
  <c r="F471" i="20"/>
  <c r="H471" i="20"/>
  <c r="J471" i="20"/>
  <c r="L471" i="20"/>
  <c r="N471" i="20"/>
  <c r="P471" i="20"/>
  <c r="R471" i="20"/>
  <c r="T471" i="20"/>
  <c r="V471" i="20"/>
  <c r="X471" i="20"/>
  <c r="Z471" i="20"/>
  <c r="AB471" i="20"/>
  <c r="AD471" i="20"/>
  <c r="AF471" i="20"/>
  <c r="AH471" i="20"/>
  <c r="AJ471" i="20"/>
  <c r="AL471" i="20"/>
  <c r="AN471" i="20"/>
  <c r="AP471" i="20"/>
  <c r="AR471" i="20"/>
  <c r="AT471" i="20"/>
  <c r="AV471" i="20"/>
  <c r="AX471" i="20"/>
  <c r="AZ471" i="20"/>
  <c r="BB471" i="20"/>
  <c r="BD471" i="20"/>
  <c r="BF471" i="20"/>
  <c r="BH471" i="20"/>
  <c r="BJ471" i="20"/>
  <c r="BL471" i="20"/>
  <c r="BN471" i="20"/>
  <c r="BP471" i="20"/>
  <c r="BR471" i="20"/>
  <c r="BT471" i="20"/>
  <c r="BV471" i="20"/>
  <c r="F501" i="20"/>
  <c r="H501" i="20"/>
  <c r="J501" i="20"/>
  <c r="L501" i="20"/>
  <c r="N501" i="20"/>
  <c r="P501" i="20"/>
  <c r="R501" i="20"/>
  <c r="T501" i="20"/>
  <c r="V501" i="20"/>
  <c r="X501" i="20"/>
  <c r="Z501" i="20"/>
  <c r="AB501" i="20"/>
  <c r="AD501" i="20"/>
  <c r="AF501" i="20"/>
  <c r="AH501" i="20"/>
  <c r="AJ501" i="20"/>
  <c r="AL501" i="20"/>
  <c r="AN501" i="20"/>
  <c r="AP501" i="20"/>
  <c r="AR501" i="20"/>
  <c r="AT501" i="20"/>
  <c r="AV501" i="20"/>
  <c r="AX501" i="20"/>
  <c r="AZ501" i="20"/>
  <c r="BB501" i="20"/>
  <c r="BD501" i="20"/>
  <c r="BF501" i="20"/>
  <c r="BH501" i="20"/>
  <c r="BJ501" i="20"/>
  <c r="BL501" i="20"/>
  <c r="BN501" i="20"/>
  <c r="BP501" i="20"/>
  <c r="BR501" i="20"/>
  <c r="BT501" i="20"/>
  <c r="BV501" i="20"/>
  <c r="F502" i="20"/>
  <c r="H502" i="20"/>
  <c r="J502" i="20"/>
  <c r="L502" i="20"/>
  <c r="N502" i="20"/>
  <c r="P502" i="20"/>
  <c r="R502" i="20"/>
  <c r="T502" i="20"/>
  <c r="V502" i="20"/>
  <c r="X502" i="20"/>
  <c r="Z502" i="20"/>
  <c r="AB502" i="20"/>
  <c r="AD502" i="20"/>
  <c r="AF502" i="20"/>
  <c r="AH502" i="20"/>
  <c r="AJ502" i="20"/>
  <c r="AL502" i="20"/>
  <c r="AN502" i="20"/>
  <c r="AP502" i="20"/>
  <c r="AR502" i="20"/>
  <c r="AT502" i="20"/>
  <c r="AV502" i="20"/>
  <c r="AX502" i="20"/>
  <c r="AZ502" i="20"/>
  <c r="BB502" i="20"/>
  <c r="BD502" i="20"/>
  <c r="BF502" i="20"/>
  <c r="BH502" i="20"/>
  <c r="BJ502" i="20"/>
  <c r="BL502" i="20"/>
  <c r="BN502" i="20"/>
  <c r="BP502" i="20"/>
  <c r="BR502" i="20"/>
  <c r="BT502" i="20"/>
  <c r="BV502" i="20"/>
  <c r="E244" i="22"/>
  <c r="E277" i="22"/>
  <c r="E153" i="22"/>
  <c r="AE214" i="22"/>
  <c r="AE212" i="22"/>
  <c r="BE154" i="22"/>
  <c r="BE152" i="22"/>
  <c r="BE124" i="22"/>
  <c r="BE122" i="22"/>
  <c r="DB251" i="16"/>
  <c r="DB16" i="16"/>
  <c r="BE213" i="22"/>
  <c r="AE213" i="22"/>
  <c r="BE214" i="22"/>
  <c r="BE212" i="22"/>
  <c r="AE154" i="22"/>
  <c r="AE152" i="22"/>
  <c r="AE122" i="22"/>
  <c r="AE124" i="22"/>
  <c r="DB276" i="16"/>
  <c r="E184" i="69"/>
  <c r="E185" i="69"/>
  <c r="E125" i="69"/>
  <c r="E155" i="69"/>
  <c r="E157" i="69"/>
  <c r="CH47" i="20"/>
  <c r="AG31" i="1"/>
  <c r="EH278" i="16"/>
  <c r="EH253" i="16"/>
  <c r="EH46" i="16"/>
  <c r="AG138" i="6"/>
  <c r="AF183" i="6"/>
  <c r="Q186" i="6"/>
  <c r="Q332" i="5"/>
  <c r="O332" i="5"/>
  <c r="M332" i="5"/>
  <c r="K332" i="5"/>
  <c r="I332" i="5"/>
  <c r="G332" i="5"/>
  <c r="P331" i="5"/>
  <c r="L331" i="5"/>
  <c r="H331" i="5"/>
  <c r="D331" i="5"/>
  <c r="CW276" i="22"/>
  <c r="CM65" i="22"/>
  <c r="CM9" i="22"/>
  <c r="AZ217" i="69"/>
  <c r="AZ219" i="69"/>
  <c r="BJ219" i="69"/>
  <c r="BJ217" i="69"/>
  <c r="BO367" i="22"/>
  <c r="BO365" i="22"/>
  <c r="BE181" i="22"/>
  <c r="BE184" i="22"/>
  <c r="BE367" i="22"/>
  <c r="BE182" i="22"/>
  <c r="BE365" i="22"/>
  <c r="BE183" i="22"/>
  <c r="AE367" i="22"/>
  <c r="AE184" i="22"/>
  <c r="AE182" i="22"/>
  <c r="AE181" i="22"/>
  <c r="AE365" i="22"/>
  <c r="AE183" i="22"/>
  <c r="AK217" i="69"/>
  <c r="AK219" i="69"/>
  <c r="T367" i="22"/>
  <c r="T365" i="22"/>
  <c r="BP219" i="69"/>
  <c r="BP217" i="69"/>
  <c r="AO219" i="69"/>
  <c r="AO217" i="69"/>
  <c r="AI365" i="22"/>
  <c r="AI367" i="22"/>
  <c r="AP367" i="22"/>
  <c r="AP365" i="22"/>
  <c r="AO365" i="22"/>
  <c r="AO367" i="22"/>
  <c r="U365" i="22"/>
  <c r="U367" i="22"/>
  <c r="AA367" i="22"/>
  <c r="AA365" i="22"/>
  <c r="BV219" i="69"/>
  <c r="BV217" i="69"/>
  <c r="Z365" i="22"/>
  <c r="Z367" i="22"/>
  <c r="AF217" i="69"/>
  <c r="AF219" i="69"/>
  <c r="Y217" i="69"/>
  <c r="Y219" i="69"/>
  <c r="BR219" i="69"/>
  <c r="BR217" i="69"/>
  <c r="BG367" i="22"/>
  <c r="BG365" i="22"/>
  <c r="AY367" i="22"/>
  <c r="AY365" i="22"/>
  <c r="J219" i="69"/>
  <c r="J217" i="69"/>
  <c r="BJ365" i="22"/>
  <c r="BJ367" i="22"/>
  <c r="CB367" i="22"/>
  <c r="CB365" i="22"/>
  <c r="AD365" i="22"/>
  <c r="AD367" i="22"/>
  <c r="P365" i="22"/>
  <c r="P367" i="22"/>
  <c r="T217" i="69"/>
  <c r="T219" i="69"/>
  <c r="BX219" i="69"/>
  <c r="BX217" i="69"/>
  <c r="BZ217" i="69"/>
  <c r="BZ219" i="69"/>
  <c r="AQ367" i="22"/>
  <c r="AQ365" i="22"/>
  <c r="BP367" i="22"/>
  <c r="BP365" i="22"/>
  <c r="O367" i="22"/>
  <c r="O365" i="22"/>
  <c r="BA219" i="69"/>
  <c r="BA217" i="69"/>
  <c r="BK365" i="22"/>
  <c r="BK367" i="22"/>
  <c r="J367" i="22"/>
  <c r="J365" i="22"/>
  <c r="AN217" i="69"/>
  <c r="AN219" i="69"/>
  <c r="AG217" i="69"/>
  <c r="AG219" i="69"/>
  <c r="BB219" i="69"/>
  <c r="BB217" i="69"/>
  <c r="CA217" i="69"/>
  <c r="CA219" i="69"/>
  <c r="AW367" i="22"/>
  <c r="AW365" i="22"/>
  <c r="BI217" i="69"/>
  <c r="BI219" i="69"/>
  <c r="AC367" i="22"/>
  <c r="AC365" i="22"/>
  <c r="Z219" i="69"/>
  <c r="Z217" i="69"/>
  <c r="AV365" i="22"/>
  <c r="AV367" i="22"/>
  <c r="V367" i="22"/>
  <c r="V365" i="22"/>
  <c r="L367" i="22"/>
  <c r="L365" i="22"/>
  <c r="AN367" i="22"/>
  <c r="AN365" i="22"/>
  <c r="BU365" i="22"/>
  <c r="BU367" i="22"/>
  <c r="AE123" i="22"/>
  <c r="AE121" i="22"/>
  <c r="AV219" i="69"/>
  <c r="AV217" i="69"/>
  <c r="AW219" i="69"/>
  <c r="AW217" i="69"/>
  <c r="AE219" i="69"/>
  <c r="AE217" i="69"/>
  <c r="BM367" i="22"/>
  <c r="BM365" i="22"/>
  <c r="AJ365" i="22"/>
  <c r="AJ367" i="22"/>
  <c r="BZ365" i="22"/>
  <c r="BZ367" i="22"/>
  <c r="R219" i="69"/>
  <c r="R217" i="69"/>
  <c r="BW219" i="69"/>
  <c r="BW217" i="69"/>
  <c r="BY365" i="22"/>
  <c r="BY367" i="22"/>
  <c r="AJ217" i="69"/>
  <c r="AJ219" i="69"/>
  <c r="AT219" i="69"/>
  <c r="AT217" i="69"/>
  <c r="BS365" i="22"/>
  <c r="BS367" i="22"/>
  <c r="BG217" i="69"/>
  <c r="BG219" i="69"/>
  <c r="BW365" i="22"/>
  <c r="BW367" i="22"/>
  <c r="Q219" i="69"/>
  <c r="Q217" i="69"/>
  <c r="M365" i="22"/>
  <c r="M367" i="22"/>
  <c r="AG367" i="22"/>
  <c r="AG365" i="22"/>
  <c r="AI217" i="69"/>
  <c r="AI219" i="69"/>
  <c r="AF365" i="22"/>
  <c r="AF367" i="22"/>
  <c r="BE219" i="69"/>
  <c r="BE217" i="69"/>
  <c r="BL367" i="22"/>
  <c r="BL365" i="22"/>
  <c r="BT367" i="22"/>
  <c r="BT365" i="22"/>
  <c r="BV367" i="22"/>
  <c r="BV365" i="22"/>
  <c r="AX217" i="69"/>
  <c r="AX219" i="69"/>
  <c r="AR365" i="22"/>
  <c r="AR367" i="22"/>
  <c r="AS217" i="69"/>
  <c r="AS219" i="69"/>
  <c r="R367" i="22"/>
  <c r="R365" i="22"/>
  <c r="BN219" i="69"/>
  <c r="BN217" i="69"/>
  <c r="Q367" i="22"/>
  <c r="Q365" i="22"/>
  <c r="P219" i="69"/>
  <c r="P217" i="69"/>
  <c r="M219" i="69"/>
  <c r="M217" i="69"/>
  <c r="U219" i="69"/>
  <c r="U217" i="69"/>
  <c r="BU219" i="69"/>
  <c r="BU217" i="69"/>
  <c r="BS219" i="69"/>
  <c r="BS217" i="69"/>
  <c r="AH367" i="22"/>
  <c r="AH365" i="22"/>
  <c r="AB217" i="69"/>
  <c r="AB219" i="69"/>
  <c r="AD219" i="69"/>
  <c r="AD217" i="69"/>
  <c r="W217" i="69"/>
  <c r="W219" i="69"/>
  <c r="AX365" i="22"/>
  <c r="AX367" i="22"/>
  <c r="BQ217" i="69"/>
  <c r="BQ219" i="69"/>
  <c r="BY217" i="69"/>
  <c r="BY219" i="69"/>
  <c r="BN365" i="22"/>
  <c r="BN367" i="22"/>
  <c r="BL219" i="69"/>
  <c r="BL217" i="69"/>
  <c r="CC219" i="69"/>
  <c r="CC217" i="69"/>
  <c r="BK219" i="69"/>
  <c r="BK217" i="69"/>
  <c r="BI365" i="22"/>
  <c r="BI367" i="22"/>
  <c r="BB367" i="22"/>
  <c r="BB365" i="22"/>
  <c r="BQ365" i="22"/>
  <c r="BQ367" i="22"/>
  <c r="BE123" i="22"/>
  <c r="BE121" i="22"/>
  <c r="AT367" i="22"/>
  <c r="AT365" i="22"/>
  <c r="BX365" i="22"/>
  <c r="BX367" i="22"/>
  <c r="AR217" i="69"/>
  <c r="AR219" i="69"/>
  <c r="N219" i="69"/>
  <c r="N217" i="69"/>
  <c r="BC217" i="69"/>
  <c r="BC219" i="69"/>
  <c r="AS367" i="22"/>
  <c r="AS365" i="22"/>
  <c r="AH219" i="69"/>
  <c r="AH217" i="69"/>
  <c r="BF217" i="69"/>
  <c r="BF219" i="69"/>
  <c r="S367" i="22"/>
  <c r="S365" i="22"/>
  <c r="K367" i="22"/>
  <c r="K365" i="22"/>
  <c r="AM367" i="22"/>
  <c r="AM365" i="22"/>
  <c r="AB367" i="22"/>
  <c r="AB365" i="22"/>
  <c r="BT219" i="69"/>
  <c r="BT217" i="69"/>
  <c r="BM219" i="69"/>
  <c r="BM217" i="69"/>
  <c r="O219" i="69"/>
  <c r="O217" i="69"/>
  <c r="BA367" i="22"/>
  <c r="BA365" i="22"/>
  <c r="BR365" i="22"/>
  <c r="BR367" i="22"/>
  <c r="E124" i="69"/>
  <c r="E126" i="69"/>
  <c r="BO219" i="69"/>
  <c r="BO217" i="69"/>
  <c r="AA219" i="69"/>
  <c r="AA217" i="69"/>
  <c r="AY217" i="69"/>
  <c r="AY219" i="69"/>
  <c r="AQ219" i="69"/>
  <c r="AQ217" i="69"/>
  <c r="AP217" i="69"/>
  <c r="AP219" i="69"/>
  <c r="AZ367" i="22"/>
  <c r="AZ365" i="22"/>
  <c r="N367" i="22"/>
  <c r="N365" i="22"/>
  <c r="X217" i="69"/>
  <c r="X219" i="69"/>
  <c r="CB217" i="69"/>
  <c r="CB219" i="69"/>
  <c r="AL219" i="69"/>
  <c r="AL217" i="69"/>
  <c r="AU365" i="22"/>
  <c r="AU367" i="22"/>
  <c r="X365" i="22"/>
  <c r="X367" i="22"/>
  <c r="Y365" i="22"/>
  <c r="Y367" i="22"/>
  <c r="BE126" i="69"/>
  <c r="BE124" i="69"/>
  <c r="AK365" i="22"/>
  <c r="AK367" i="22"/>
  <c r="AC219" i="69"/>
  <c r="AC217" i="69"/>
  <c r="AE126" i="69"/>
  <c r="AE124" i="69"/>
  <c r="AL367" i="22"/>
  <c r="AL365" i="22"/>
  <c r="CC367" i="22"/>
  <c r="CC365" i="22"/>
  <c r="L217" i="69"/>
  <c r="L219" i="69"/>
  <c r="V219" i="69"/>
  <c r="V217" i="69"/>
  <c r="BF367" i="22"/>
  <c r="BF365" i="22"/>
  <c r="S219" i="69"/>
  <c r="S217" i="69"/>
  <c r="K217" i="69"/>
  <c r="K219" i="69"/>
  <c r="W367" i="22"/>
  <c r="W365" i="22"/>
  <c r="BH217" i="69"/>
  <c r="BH219" i="69"/>
  <c r="AM217" i="69"/>
  <c r="AM219" i="69"/>
  <c r="E121" i="22"/>
  <c r="E123" i="22"/>
  <c r="BH367" i="22"/>
  <c r="BH365" i="22"/>
  <c r="BD219" i="69"/>
  <c r="BD217" i="69"/>
  <c r="AU219" i="69"/>
  <c r="AU217" i="69"/>
  <c r="BD365" i="22"/>
  <c r="BD367" i="22"/>
  <c r="BC367" i="22"/>
  <c r="BC365" i="22"/>
  <c r="CA365" i="22"/>
  <c r="CA367" i="22"/>
  <c r="AE33" i="22"/>
  <c r="BE33" i="22"/>
  <c r="BE127" i="50"/>
  <c r="BE32" i="22"/>
  <c r="BE31" i="22"/>
  <c r="BE34" i="22"/>
  <c r="E127" i="50"/>
  <c r="BE124" i="50"/>
  <c r="BE125" i="50"/>
  <c r="BE126" i="50"/>
  <c r="E34" i="22"/>
  <c r="AE126" i="50"/>
  <c r="E31" i="22"/>
  <c r="E32" i="22"/>
  <c r="E33" i="22"/>
  <c r="E124" i="50"/>
  <c r="E125" i="50"/>
  <c r="E126" i="50"/>
  <c r="AE32" i="22"/>
  <c r="AE31" i="22"/>
  <c r="AE34" i="22"/>
  <c r="AE125" i="50"/>
  <c r="AE124" i="50"/>
  <c r="AE127" i="50"/>
</calcChain>
</file>

<file path=xl/sharedStrings.xml><?xml version="1.0" encoding="utf-8"?>
<sst xmlns="http://schemas.openxmlformats.org/spreadsheetml/2006/main" count="29050" uniqueCount="219">
  <si>
    <t>BE0</t>
  </si>
  <si>
    <t>M</t>
  </si>
  <si>
    <t>+ve</t>
  </si>
  <si>
    <t>WT</t>
  </si>
  <si>
    <t>BE2</t>
  </si>
  <si>
    <t>BF1</t>
  </si>
  <si>
    <t>BH2</t>
  </si>
  <si>
    <t>BH3</t>
  </si>
  <si>
    <t>BI0</t>
  </si>
  <si>
    <t>BI1</t>
  </si>
  <si>
    <t>BI2</t>
  </si>
  <si>
    <t>BJ0</t>
  </si>
  <si>
    <t>BJ1</t>
  </si>
  <si>
    <t>BL0</t>
  </si>
  <si>
    <t>BL1</t>
  </si>
  <si>
    <t>BM0</t>
  </si>
  <si>
    <t>BM1</t>
  </si>
  <si>
    <t>BN0</t>
  </si>
  <si>
    <t>BN1</t>
  </si>
  <si>
    <t>BN2</t>
  </si>
  <si>
    <t>BP1</t>
  </si>
  <si>
    <t>BP2</t>
  </si>
  <si>
    <t>BQ0</t>
  </si>
  <si>
    <t>BQ1</t>
  </si>
  <si>
    <t>BT0</t>
  </si>
  <si>
    <t>BT1</t>
  </si>
  <si>
    <t>BT3</t>
  </si>
  <si>
    <t>BU1</t>
  </si>
  <si>
    <t>BU2</t>
  </si>
  <si>
    <t>BU3</t>
  </si>
  <si>
    <t>19B=1 for testing</t>
  </si>
  <si>
    <t>Alias</t>
  </si>
  <si>
    <t>Gender</t>
  </si>
  <si>
    <t>DoB</t>
  </si>
  <si>
    <t>Genotype</t>
  </si>
  <si>
    <t>Age (d)</t>
  </si>
  <si>
    <t>Age (M)</t>
  </si>
  <si>
    <t>Trevor Humby: PL 80/0339</t>
  </si>
  <si>
    <t>E0</t>
  </si>
  <si>
    <t>E1</t>
  </si>
  <si>
    <t>E3</t>
  </si>
  <si>
    <t>Mean</t>
  </si>
  <si>
    <t>Tau</t>
  </si>
  <si>
    <t>SE</t>
  </si>
  <si>
    <t>Project licence: PPL 30/2267 (MG)</t>
  </si>
  <si>
    <t>CMT</t>
  </si>
  <si>
    <t>LMA</t>
  </si>
  <si>
    <t>In box</t>
  </si>
  <si>
    <t>SNP</t>
  </si>
  <si>
    <t>E2</t>
  </si>
  <si>
    <t>E4</t>
  </si>
  <si>
    <t>E5</t>
  </si>
  <si>
    <t>Enter session number</t>
  </si>
  <si>
    <t>Enter date of test</t>
  </si>
  <si>
    <t>ID</t>
  </si>
  <si>
    <t>Panel Pushes</t>
  </si>
  <si>
    <t>Beam Breaks</t>
  </si>
  <si>
    <t>.</t>
  </si>
  <si>
    <t>ZZ</t>
  </si>
  <si>
    <t>All trials</t>
  </si>
  <si>
    <t>Left Responses</t>
  </si>
  <si>
    <t>Right Responses</t>
  </si>
  <si>
    <t>Trials</t>
  </si>
  <si>
    <t>DNS</t>
  </si>
  <si>
    <t>Omits</t>
  </si>
  <si>
    <t>Left</t>
  </si>
  <si>
    <t>Right</t>
  </si>
  <si>
    <t>CPL</t>
  </si>
  <si>
    <t>RL</t>
  </si>
  <si>
    <t>MagL</t>
  </si>
  <si>
    <t>Eat D</t>
  </si>
  <si>
    <t>CNP</t>
  </si>
  <si>
    <t>LNP</t>
  </si>
  <si>
    <t>RNP</t>
  </si>
  <si>
    <t>PP</t>
  </si>
  <si>
    <t>BB</t>
  </si>
  <si>
    <t>% responding</t>
  </si>
  <si>
    <t>R/L</t>
  </si>
  <si>
    <t>%DNS</t>
  </si>
  <si>
    <t xml:space="preserve">Tau - DelRei </t>
  </si>
  <si>
    <t>Train1</t>
  </si>
  <si>
    <t>All latencines are in s</t>
  </si>
  <si>
    <t>Pref side</t>
  </si>
  <si>
    <t>Subject</t>
  </si>
  <si>
    <t>Gtype</t>
  </si>
  <si>
    <t>Task</t>
  </si>
  <si>
    <t>Session</t>
  </si>
  <si>
    <t>Double Nping - Centre light=40s, stimuli=20s durations</t>
  </si>
  <si>
    <t>Total</t>
  </si>
  <si>
    <t>Correct</t>
  </si>
  <si>
    <t>Incorrect</t>
  </si>
  <si>
    <t>DNP</t>
  </si>
  <si>
    <t>First</t>
  </si>
  <si>
    <t>Last</t>
  </si>
  <si>
    <t>Final session</t>
  </si>
  <si>
    <t>First E0 session</t>
  </si>
  <si>
    <t>NA</t>
  </si>
  <si>
    <t>Choice Total</t>
  </si>
  <si>
    <t>Forced Total</t>
  </si>
  <si>
    <t>Bias</t>
  </si>
  <si>
    <t>Inco</t>
  </si>
  <si>
    <t>Responses</t>
  </si>
  <si>
    <t>% (AD/NA)</t>
  </si>
  <si>
    <t>Latency to Initiate (CP)</t>
  </si>
  <si>
    <t>Latency to respond (NP)</t>
  </si>
  <si>
    <t>Latency to collect</t>
  </si>
  <si>
    <t>Duration of first eat (PP)</t>
  </si>
  <si>
    <t>Number of NPs</t>
  </si>
  <si>
    <t>All</t>
  </si>
  <si>
    <t>AD</t>
  </si>
  <si>
    <t>Panel pushes</t>
  </si>
  <si>
    <t>X</t>
  </si>
  <si>
    <t>Tot</t>
  </si>
  <si>
    <t>The following data are responses/zone (as in parts of each trial):</t>
  </si>
  <si>
    <t>All NPs</t>
  </si>
  <si>
    <t>Centre NPs only</t>
  </si>
  <si>
    <t>Adjusted NPs only</t>
  </si>
  <si>
    <t>Non-adjusted NPs only</t>
  </si>
  <si>
    <t>Z0:Initiation Stimulus on, Z1: Choice stimuli on, Z2: in delay to reward, Z3:Reward delivery, Z4: In ITI</t>
  </si>
  <si>
    <t>Centre</t>
  </si>
  <si>
    <t>N</t>
  </si>
  <si>
    <t>Forced trials only - Incoorect reponses</t>
  </si>
  <si>
    <t>Latency to repond</t>
  </si>
  <si>
    <t>CP</t>
  </si>
  <si>
    <t>ADNP</t>
  </si>
  <si>
    <t>NANP</t>
  </si>
  <si>
    <t>ALL CP</t>
  </si>
  <si>
    <t>ADCP</t>
  </si>
  <si>
    <t>NACP</t>
  </si>
  <si>
    <t>ADRT</t>
  </si>
  <si>
    <t>NART</t>
  </si>
  <si>
    <t>ADML</t>
  </si>
  <si>
    <t>NAML</t>
  </si>
  <si>
    <t>FT</t>
  </si>
  <si>
    <t>CT</t>
  </si>
  <si>
    <t>F3</t>
  </si>
  <si>
    <t>Forced - B3</t>
  </si>
  <si>
    <t>F2</t>
  </si>
  <si>
    <t>Forced - B2</t>
  </si>
  <si>
    <t>Forced - B1</t>
  </si>
  <si>
    <t>F1</t>
  </si>
  <si>
    <t>FE0F</t>
  </si>
  <si>
    <t>Tau SE</t>
  </si>
  <si>
    <t>WT SE</t>
  </si>
  <si>
    <t>C3</t>
  </si>
  <si>
    <t>C2</t>
  </si>
  <si>
    <t>C1</t>
  </si>
  <si>
    <t>Choice - B1</t>
  </si>
  <si>
    <t>Choice - B2</t>
  </si>
  <si>
    <t>Choice - B3</t>
  </si>
  <si>
    <t>Block</t>
  </si>
  <si>
    <t>Adjusted delays/block</t>
  </si>
  <si>
    <t>Delays are : Adjusted=1s, non-adjusted=1s in all blocks</t>
  </si>
  <si>
    <t>Non-adjusted delay is 1s in all blocks</t>
  </si>
  <si>
    <t>All Bias</t>
  </si>
  <si>
    <t>% Responses</t>
  </si>
  <si>
    <t>E6</t>
  </si>
  <si>
    <t>E7</t>
  </si>
  <si>
    <t>GB0</t>
  </si>
  <si>
    <t>GF0</t>
  </si>
  <si>
    <t>GF1</t>
  </si>
  <si>
    <t>GC1</t>
  </si>
  <si>
    <t>GC2</t>
  </si>
  <si>
    <t>GC3</t>
  </si>
  <si>
    <t>GE0</t>
  </si>
  <si>
    <t>GE1</t>
  </si>
  <si>
    <t>GE2</t>
  </si>
  <si>
    <t>GE3</t>
  </si>
  <si>
    <t>GK2</t>
  </si>
  <si>
    <t>GK3</t>
  </si>
  <si>
    <t>GK4</t>
  </si>
  <si>
    <t>GA0</t>
  </si>
  <si>
    <t>GA1</t>
  </si>
  <si>
    <t>GA2</t>
  </si>
  <si>
    <t>GJ1</t>
  </si>
  <si>
    <t>GJ3</t>
  </si>
  <si>
    <t>GG1</t>
  </si>
  <si>
    <t>GG2</t>
  </si>
  <si>
    <t>*</t>
  </si>
  <si>
    <t>Grb10</t>
  </si>
  <si>
    <t>GB1</t>
  </si>
  <si>
    <t>GC0</t>
  </si>
  <si>
    <t>GK1</t>
  </si>
  <si>
    <t>GJ2</t>
  </si>
  <si>
    <t xml:space="preserve">Grb10 - DelRei </t>
  </si>
  <si>
    <t>First E2 session</t>
  </si>
  <si>
    <t>Last E1 session</t>
  </si>
  <si>
    <t>Block 1</t>
  </si>
  <si>
    <t>Block 2</t>
  </si>
  <si>
    <t>Block 3</t>
  </si>
  <si>
    <t>MEAN</t>
  </si>
  <si>
    <t>Grb11</t>
  </si>
  <si>
    <t>F.D 25/04/11</t>
  </si>
  <si>
    <t>1s</t>
  </si>
  <si>
    <t>8s</t>
  </si>
  <si>
    <t>16s</t>
  </si>
  <si>
    <t>Session Last -1</t>
  </si>
  <si>
    <t>Session Last -2</t>
  </si>
  <si>
    <t>Last E3 session</t>
  </si>
  <si>
    <t>First E3 session</t>
  </si>
  <si>
    <t>E9</t>
  </si>
  <si>
    <t>LAST</t>
  </si>
  <si>
    <t>TOTALS</t>
  </si>
  <si>
    <t>% (AD/AD+NA)</t>
  </si>
  <si>
    <t>LAST -1</t>
  </si>
  <si>
    <t>LAST -2</t>
  </si>
  <si>
    <t>E3 -TOTALS</t>
  </si>
  <si>
    <t>Significant effect of delay F(2,20)=7.952, p=.003</t>
  </si>
  <si>
    <t>No effect of genotype: F(1,10)=.321, p=.584</t>
  </si>
  <si>
    <t>E3 -FORCED</t>
  </si>
  <si>
    <t>LAST-1</t>
  </si>
  <si>
    <t>Forced B2</t>
  </si>
  <si>
    <t>Total Latency to initiate NA</t>
  </si>
  <si>
    <t>NPs (totals)</t>
  </si>
  <si>
    <t>PPs (totals)</t>
  </si>
  <si>
    <t>No effect of DELAY on panel pushes F(2,42)=2.393, p=.946</t>
  </si>
  <si>
    <t>No effect of GENO on panel pushes F(1,21)=2.133, p=.159</t>
  </si>
  <si>
    <r>
      <t>Grb10</t>
    </r>
    <r>
      <rPr>
        <vertAlign val="superscript"/>
        <sz val="12"/>
        <rFont val="Calibri"/>
        <family val="2"/>
      </rPr>
      <t xml:space="preserve">m+/p- </t>
    </r>
  </si>
  <si>
    <r>
      <t>Grb10</t>
    </r>
    <r>
      <rPr>
        <vertAlign val="superscript"/>
        <sz val="12"/>
        <rFont val="Calibri"/>
        <family val="2"/>
      </rPr>
      <t>m+/p-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</si>
</sst>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00"/>
    <numFmt numFmtId="166" formatCode="0.0000"/>
  </numFmts>
  <fonts count="51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b/>
      <sz val="16"/>
      <name val="Times New Roman"/>
      <family val="1"/>
    </font>
    <font>
      <b/>
      <sz val="12"/>
      <color indexed="10"/>
      <name val="Times New Roman"/>
      <family val="1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Times New Roman"/>
      <family val="1"/>
    </font>
    <font>
      <b/>
      <sz val="14"/>
      <color indexed="10"/>
      <name val="Times New Roman"/>
      <family val="1"/>
    </font>
    <font>
      <b/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sz val="10"/>
      <name val="Times New Roman"/>
      <family val="1"/>
    </font>
    <font>
      <b/>
      <sz val="10"/>
      <color indexed="40"/>
      <name val="Times New Roman"/>
      <family val="1"/>
    </font>
    <font>
      <sz val="16"/>
      <name val="Times New Roman"/>
      <family val="1"/>
    </font>
    <font>
      <sz val="10"/>
      <color indexed="10"/>
      <name val="Times New Roman"/>
      <family val="1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color indexed="10"/>
      <name val="Times New Roman"/>
      <family val="1"/>
    </font>
    <font>
      <b/>
      <sz val="12"/>
      <color indexed="9"/>
      <name val="Times New Roman"/>
      <family val="1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color indexed="1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2"/>
      <name val="Arial"/>
      <family val="2"/>
    </font>
    <font>
      <sz val="10"/>
      <name val="Verdana"/>
      <family val="2"/>
    </font>
    <font>
      <i/>
      <sz val="12"/>
      <name val="Calibri"/>
      <family val="2"/>
    </font>
    <font>
      <vertAlign val="superscript"/>
      <sz val="12"/>
      <name val="Calibri"/>
      <family val="2"/>
    </font>
    <font>
      <sz val="12"/>
      <name val="Calibri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8"/>
      </bottom>
      <diagonal/>
    </border>
  </borders>
  <cellStyleXfs count="196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</cellStyleXfs>
  <cellXfs count="175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3" fillId="24" borderId="0" xfId="0" quotePrefix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/>
    <xf numFmtId="0" fontId="5" fillId="25" borderId="0" xfId="0" applyFont="1" applyFill="1" applyBorder="1" applyAlignment="1">
      <alignment horizontal="center"/>
    </xf>
    <xf numFmtId="0" fontId="12" fillId="0" borderId="0" xfId="41"/>
    <xf numFmtId="0" fontId="4" fillId="0" borderId="0" xfId="41" applyFont="1" applyFill="1"/>
    <xf numFmtId="0" fontId="4" fillId="0" borderId="0" xfId="41" applyFont="1"/>
    <xf numFmtId="164" fontId="12" fillId="0" borderId="0" xfId="41" applyNumberFormat="1" applyAlignment="1">
      <alignment horizontal="center"/>
    </xf>
    <xf numFmtId="0" fontId="27" fillId="0" borderId="0" xfId="41" applyFont="1" applyFill="1" applyBorder="1" applyAlignment="1">
      <alignment horizontal="center"/>
    </xf>
    <xf numFmtId="0" fontId="5" fillId="25" borderId="0" xfId="41" applyFont="1" applyFill="1" applyBorder="1" applyAlignment="1">
      <alignment horizontal="center"/>
    </xf>
    <xf numFmtId="0" fontId="12" fillId="0" borderId="0" xfId="41" applyBorder="1" applyAlignment="1">
      <alignment horizontal="center"/>
    </xf>
    <xf numFmtId="0" fontId="29" fillId="0" borderId="0" xfId="41" applyFont="1" applyAlignment="1">
      <alignment horizontal="center"/>
    </xf>
    <xf numFmtId="0" fontId="29" fillId="0" borderId="0" xfId="41" applyFont="1" applyFill="1" applyBorder="1" applyAlignment="1">
      <alignment horizontal="center"/>
    </xf>
    <xf numFmtId="2" fontId="29" fillId="0" borderId="0" xfId="41" applyNumberFormat="1" applyFont="1" applyFill="1" applyBorder="1" applyAlignment="1">
      <alignment horizontal="center"/>
    </xf>
    <xf numFmtId="2" fontId="29" fillId="0" borderId="0" xfId="41" applyNumberFormat="1" applyFont="1" applyBorder="1" applyAlignment="1">
      <alignment horizontal="center"/>
    </xf>
    <xf numFmtId="0" fontId="30" fillId="0" borderId="0" xfId="41" applyFont="1"/>
    <xf numFmtId="0" fontId="27" fillId="0" borderId="0" xfId="41" applyFont="1" applyAlignment="1">
      <alignment horizontal="center"/>
    </xf>
    <xf numFmtId="2" fontId="27" fillId="0" borderId="0" xfId="41" applyNumberFormat="1" applyFont="1" applyBorder="1" applyAlignment="1">
      <alignment horizontal="center"/>
    </xf>
    <xf numFmtId="165" fontId="28" fillId="0" borderId="0" xfId="41" applyNumberFormat="1" applyFont="1" applyBorder="1" applyAlignment="1">
      <alignment horizontal="center"/>
    </xf>
    <xf numFmtId="0" fontId="31" fillId="0" borderId="0" xfId="0" applyFont="1" applyBorder="1"/>
    <xf numFmtId="0" fontId="31" fillId="0" borderId="0" xfId="0" applyFont="1" applyBorder="1" applyAlignment="1">
      <alignment horizontal="center"/>
    </xf>
    <xf numFmtId="164" fontId="31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12" fillId="0" borderId="0" xfId="41" applyBorder="1"/>
    <xf numFmtId="0" fontId="29" fillId="0" borderId="0" xfId="41" applyFont="1" applyBorder="1" applyAlignment="1">
      <alignment horizontal="center"/>
    </xf>
    <xf numFmtId="0" fontId="27" fillId="0" borderId="0" xfId="41" applyFont="1" applyBorder="1" applyAlignment="1">
      <alignment horizontal="center"/>
    </xf>
    <xf numFmtId="0" fontId="31" fillId="0" borderId="0" xfId="0" applyFont="1"/>
    <xf numFmtId="0" fontId="31" fillId="0" borderId="0" xfId="41" applyFont="1"/>
    <xf numFmtId="0" fontId="2" fillId="0" borderId="0" xfId="0" applyFont="1"/>
    <xf numFmtId="164" fontId="4" fillId="0" borderId="0" xfId="0" applyNumberFormat="1" applyFont="1" applyBorder="1" applyAlignment="1">
      <alignment horizontal="left"/>
    </xf>
    <xf numFmtId="0" fontId="4" fillId="0" borderId="0" xfId="41" applyFont="1" applyFill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41" applyFont="1" applyAlignment="1">
      <alignment horizontal="left"/>
    </xf>
    <xf numFmtId="0" fontId="3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left"/>
    </xf>
    <xf numFmtId="0" fontId="34" fillId="25" borderId="0" xfId="0" applyFont="1" applyFill="1" applyAlignment="1">
      <alignment horizontal="center"/>
    </xf>
    <xf numFmtId="0" fontId="12" fillId="0" borderId="0" xfId="42" applyAlignment="1">
      <alignment horizontal="center"/>
    </xf>
    <xf numFmtId="0" fontId="12" fillId="0" borderId="0" xfId="37" applyAlignment="1">
      <alignment horizontal="center"/>
    </xf>
    <xf numFmtId="0" fontId="35" fillId="0" borderId="0" xfId="39" applyFont="1" applyAlignment="1">
      <alignment horizontal="left"/>
    </xf>
    <xf numFmtId="2" fontId="35" fillId="0" borderId="0" xfId="39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27" fillId="25" borderId="0" xfId="39" applyFont="1" applyFill="1" applyAlignment="1">
      <alignment horizontal="center"/>
    </xf>
    <xf numFmtId="2" fontId="27" fillId="25" borderId="0" xfId="39" applyNumberFormat="1" applyFont="1" applyFill="1" applyAlignment="1">
      <alignment horizontal="center"/>
    </xf>
    <xf numFmtId="0" fontId="27" fillId="25" borderId="0" xfId="38" applyFont="1" applyFill="1" applyAlignment="1">
      <alignment horizontal="center"/>
    </xf>
    <xf numFmtId="0" fontId="2" fillId="0" borderId="0" xfId="0" applyFont="1" applyAlignment="1"/>
    <xf numFmtId="0" fontId="27" fillId="26" borderId="0" xfId="0" applyFont="1" applyFill="1" applyAlignment="1">
      <alignment horizontal="center"/>
    </xf>
    <xf numFmtId="0" fontId="27" fillId="25" borderId="0" xfId="0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26" borderId="0" xfId="0" applyNumberFormat="1" applyFont="1" applyFill="1" applyAlignment="1">
      <alignment horizontal="center"/>
    </xf>
    <xf numFmtId="2" fontId="27" fillId="25" borderId="0" xfId="41" applyNumberFormat="1" applyFont="1" applyFill="1" applyBorder="1" applyAlignment="1">
      <alignment horizontal="center"/>
    </xf>
    <xf numFmtId="164" fontId="2" fillId="0" borderId="0" xfId="41" applyNumberFormat="1" applyFont="1" applyFill="1" applyBorder="1" applyAlignment="1">
      <alignment horizontal="center"/>
    </xf>
    <xf numFmtId="0" fontId="2" fillId="0" borderId="0" xfId="37" applyFont="1" applyAlignment="1">
      <alignment horizontal="center"/>
    </xf>
    <xf numFmtId="2" fontId="2" fillId="0" borderId="0" xfId="37" applyNumberFormat="1" applyFont="1" applyAlignment="1">
      <alignment horizontal="center"/>
    </xf>
    <xf numFmtId="0" fontId="2" fillId="0" borderId="0" xfId="41" applyFont="1" applyBorder="1"/>
    <xf numFmtId="0" fontId="2" fillId="25" borderId="0" xfId="37" applyFont="1" applyFill="1" applyAlignment="1">
      <alignment horizontal="center"/>
    </xf>
    <xf numFmtId="0" fontId="25" fillId="0" borderId="0" xfId="0" applyFont="1"/>
    <xf numFmtId="0" fontId="29" fillId="0" borderId="0" xfId="0" applyFo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39" applyFont="1" applyFill="1" applyAlignment="1">
      <alignment horizontal="center"/>
    </xf>
    <xf numFmtId="2" fontId="27" fillId="0" borderId="0" xfId="39" applyNumberFormat="1" applyFont="1" applyFill="1" applyAlignment="1">
      <alignment horizontal="center"/>
    </xf>
    <xf numFmtId="0" fontId="27" fillId="0" borderId="0" xfId="38" applyFont="1" applyFill="1" applyAlignment="1">
      <alignment horizontal="center"/>
    </xf>
    <xf numFmtId="0" fontId="2" fillId="0" borderId="0" xfId="0" applyFont="1" applyFill="1" applyAlignment="1"/>
    <xf numFmtId="0" fontId="27" fillId="0" borderId="0" xfId="0" applyFont="1" applyFill="1" applyAlignment="1">
      <alignment horizontal="center"/>
    </xf>
    <xf numFmtId="0" fontId="2" fillId="0" borderId="0" xfId="37" applyFont="1" applyFill="1" applyAlignment="1">
      <alignment horizontal="center"/>
    </xf>
    <xf numFmtId="0" fontId="2" fillId="25" borderId="0" xfId="0" applyFont="1" applyFill="1" applyAlignment="1"/>
    <xf numFmtId="0" fontId="27" fillId="25" borderId="0" xfId="37" applyFont="1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41" applyFont="1" applyAlignment="1">
      <alignment horizontal="center"/>
    </xf>
    <xf numFmtId="0" fontId="25" fillId="25" borderId="0" xfId="37" applyFont="1" applyFill="1" applyAlignment="1">
      <alignment horizontal="left"/>
    </xf>
    <xf numFmtId="0" fontId="26" fillId="25" borderId="0" xfId="37" applyFont="1" applyFill="1" applyAlignment="1">
      <alignment horizontal="left"/>
    </xf>
    <xf numFmtId="0" fontId="32" fillId="25" borderId="0" xfId="37" applyFont="1" applyFill="1" applyAlignment="1">
      <alignment horizontal="center"/>
    </xf>
    <xf numFmtId="2" fontId="25" fillId="0" borderId="0" xfId="0" applyNumberFormat="1" applyFont="1"/>
    <xf numFmtId="2" fontId="27" fillId="25" borderId="0" xfId="37" applyNumberFormat="1" applyFont="1" applyFill="1" applyAlignment="1">
      <alignment horizontal="center"/>
    </xf>
    <xf numFmtId="0" fontId="27" fillId="25" borderId="0" xfId="38" applyFont="1" applyFill="1" applyAlignment="1">
      <alignment horizontal="left"/>
    </xf>
    <xf numFmtId="2" fontId="27" fillId="25" borderId="0" xfId="38" applyNumberFormat="1" applyFont="1" applyFill="1" applyAlignment="1">
      <alignment horizontal="left"/>
    </xf>
    <xf numFmtId="2" fontId="27" fillId="25" borderId="0" xfId="40" applyNumberFormat="1" applyFont="1" applyFill="1" applyAlignment="1">
      <alignment horizontal="left"/>
    </xf>
    <xf numFmtId="2" fontId="27" fillId="25" borderId="0" xfId="38" applyNumberFormat="1" applyFont="1" applyFill="1" applyAlignment="1">
      <alignment horizontal="center"/>
    </xf>
    <xf numFmtId="2" fontId="27" fillId="25" borderId="0" xfId="40" applyNumberFormat="1" applyFont="1" applyFill="1" applyAlignment="1">
      <alignment horizontal="center"/>
    </xf>
    <xf numFmtId="0" fontId="27" fillId="25" borderId="0" xfId="0" applyFont="1" applyFill="1" applyAlignment="1">
      <alignment horizontal="left"/>
    </xf>
    <xf numFmtId="0" fontId="35" fillId="0" borderId="0" xfId="0" applyFont="1"/>
    <xf numFmtId="2" fontId="3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" fillId="25" borderId="0" xfId="0" applyFont="1" applyFill="1"/>
    <xf numFmtId="0" fontId="27" fillId="25" borderId="0" xfId="0" applyFont="1" applyFill="1"/>
    <xf numFmtId="0" fontId="29" fillId="25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Fill="1"/>
    <xf numFmtId="0" fontId="3" fillId="0" borderId="0" xfId="0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2" fillId="0" borderId="0" xfId="41" applyFont="1" applyFill="1" applyBorder="1"/>
    <xf numFmtId="2" fontId="27" fillId="0" borderId="0" xfId="4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12" fillId="0" borderId="0" xfId="42" applyFill="1" applyAlignment="1">
      <alignment horizontal="center"/>
    </xf>
    <xf numFmtId="0" fontId="12" fillId="0" borderId="0" xfId="37" applyFill="1" applyAlignment="1">
      <alignment horizontal="center"/>
    </xf>
    <xf numFmtId="0" fontId="12" fillId="0" borderId="0" xfId="41" applyFill="1" applyBorder="1"/>
    <xf numFmtId="0" fontId="0" fillId="0" borderId="0" xfId="0" applyFill="1"/>
    <xf numFmtId="0" fontId="37" fillId="0" borderId="0" xfId="0" quotePrefix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0" fontId="0" fillId="0" borderId="0" xfId="0" applyFont="1" applyFill="1"/>
    <xf numFmtId="0" fontId="0" fillId="0" borderId="11" xfId="0" applyFont="1" applyFill="1" applyBorder="1"/>
    <xf numFmtId="0" fontId="36" fillId="0" borderId="0" xfId="0" applyFont="1" applyFill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2" fillId="27" borderId="0" xfId="0" applyFont="1" applyFill="1"/>
    <xf numFmtId="0" fontId="2" fillId="27" borderId="0" xfId="0" applyFont="1" applyFill="1" applyAlignment="1">
      <alignment horizontal="center"/>
    </xf>
    <xf numFmtId="0" fontId="38" fillId="0" borderId="0" xfId="37" applyFont="1" applyFill="1" applyAlignment="1">
      <alignment horizontal="center" wrapText="1"/>
    </xf>
    <xf numFmtId="2" fontId="2" fillId="0" borderId="0" xfId="0" applyNumberFormat="1" applyFont="1" applyFill="1"/>
    <xf numFmtId="0" fontId="25" fillId="0" borderId="0" xfId="37" applyFont="1" applyFill="1" applyAlignment="1">
      <alignment horizontal="left"/>
    </xf>
    <xf numFmtId="2" fontId="2" fillId="0" borderId="0" xfId="37" applyNumberFormat="1" applyFont="1" applyFill="1" applyAlignment="1">
      <alignment horizontal="center"/>
    </xf>
    <xf numFmtId="2" fontId="27" fillId="0" borderId="0" xfId="37" applyNumberFormat="1" applyFont="1" applyFill="1" applyAlignment="1">
      <alignment horizontal="center"/>
    </xf>
    <xf numFmtId="0" fontId="39" fillId="0" borderId="0" xfId="0" applyFont="1" applyFill="1"/>
    <xf numFmtId="2" fontId="0" fillId="0" borderId="0" xfId="0" applyNumberFormat="1" applyFill="1"/>
    <xf numFmtId="0" fontId="40" fillId="0" borderId="0" xfId="0" applyFont="1" applyFill="1"/>
    <xf numFmtId="2" fontId="2" fillId="0" borderId="0" xfId="0" applyNumberFormat="1" applyFont="1" applyFill="1" applyAlignment="1">
      <alignment horizontal="left"/>
    </xf>
    <xf numFmtId="0" fontId="4" fillId="0" borderId="0" xfId="37" applyFont="1" applyAlignment="1">
      <alignment horizontal="left"/>
    </xf>
    <xf numFmtId="0" fontId="4" fillId="0" borderId="0" xfId="41" applyFont="1" applyBorder="1" applyAlignment="1">
      <alignment horizontal="left"/>
    </xf>
    <xf numFmtId="0" fontId="41" fillId="0" borderId="0" xfId="0" applyFont="1"/>
    <xf numFmtId="2" fontId="41" fillId="0" borderId="0" xfId="0" applyNumberFormat="1" applyFont="1" applyFill="1" applyAlignment="1">
      <alignment horizontal="center"/>
    </xf>
    <xf numFmtId="2" fontId="41" fillId="0" borderId="0" xfId="0" applyNumberFormat="1" applyFont="1"/>
    <xf numFmtId="2" fontId="29" fillId="0" borderId="0" xfId="0" applyNumberFormat="1" applyFont="1"/>
    <xf numFmtId="2" fontId="29" fillId="0" borderId="0" xfId="0" applyNumberFormat="1" applyFont="1" applyFill="1" applyAlignment="1">
      <alignment horizontal="center"/>
    </xf>
    <xf numFmtId="0" fontId="40" fillId="0" borderId="10" xfId="0" applyFont="1" applyFill="1" applyBorder="1"/>
    <xf numFmtId="0" fontId="29" fillId="0" borderId="10" xfId="0" applyFont="1" applyBorder="1"/>
    <xf numFmtId="2" fontId="29" fillId="0" borderId="10" xfId="0" applyNumberFormat="1" applyFont="1" applyFill="1" applyBorder="1" applyAlignment="1">
      <alignment horizontal="center"/>
    </xf>
    <xf numFmtId="2" fontId="2" fillId="0" borderId="10" xfId="0" applyNumberFormat="1" applyFont="1" applyBorder="1"/>
    <xf numFmtId="0" fontId="2" fillId="0" borderId="10" xfId="0" applyFont="1" applyBorder="1"/>
    <xf numFmtId="0" fontId="41" fillId="0" borderId="0" xfId="0" applyFont="1" applyBorder="1" applyAlignment="1">
      <alignment horizontal="center" vertical="top" wrapText="1"/>
    </xf>
    <xf numFmtId="0" fontId="41" fillId="0" borderId="0" xfId="0" applyFont="1" applyBorder="1" applyAlignment="1">
      <alignment horizontal="center" vertical="top"/>
    </xf>
    <xf numFmtId="2" fontId="42" fillId="0" borderId="0" xfId="0" applyNumberFormat="1" applyFont="1" applyFill="1" applyAlignment="1">
      <alignment horizontal="center"/>
    </xf>
    <xf numFmtId="2" fontId="42" fillId="0" borderId="0" xfId="0" applyNumberFormat="1" applyFont="1"/>
    <xf numFmtId="0" fontId="40" fillId="0" borderId="0" xfId="0" applyFont="1"/>
    <xf numFmtId="2" fontId="27" fillId="28" borderId="0" xfId="41" applyNumberFormat="1" applyFont="1" applyFill="1" applyBorder="1" applyAlignment="1">
      <alignment horizontal="center"/>
    </xf>
    <xf numFmtId="0" fontId="2" fillId="28" borderId="0" xfId="0" applyFont="1" applyFill="1"/>
    <xf numFmtId="0" fontId="0" fillId="28" borderId="0" xfId="0" applyFill="1"/>
    <xf numFmtId="0" fontId="43" fillId="0" borderId="0" xfId="41" applyFont="1" applyBorder="1" applyAlignment="1">
      <alignment horizontal="center"/>
    </xf>
    <xf numFmtId="0" fontId="29" fillId="0" borderId="0" xfId="0" applyFont="1" applyBorder="1"/>
    <xf numFmtId="2" fontId="29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Border="1"/>
    <xf numFmtId="0" fontId="4" fillId="0" borderId="0" xfId="37" applyFont="1" applyAlignment="1">
      <alignment horizontal="center"/>
    </xf>
    <xf numFmtId="2" fontId="27" fillId="25" borderId="0" xfId="38" applyNumberFormat="1" applyFont="1" applyFill="1" applyAlignment="1">
      <alignment horizontal="left" wrapText="1"/>
    </xf>
    <xf numFmtId="0" fontId="40" fillId="28" borderId="0" xfId="0" applyFont="1" applyFill="1"/>
    <xf numFmtId="0" fontId="44" fillId="0" borderId="0" xfId="0" applyFont="1"/>
    <xf numFmtId="2" fontId="3" fillId="0" borderId="0" xfId="0" applyNumberFormat="1" applyFont="1" applyFill="1" applyAlignment="1">
      <alignment horizontal="center"/>
    </xf>
    <xf numFmtId="0" fontId="4" fillId="0" borderId="0" xfId="37" applyFont="1" applyFill="1" applyAlignment="1">
      <alignment horizontal="center"/>
    </xf>
    <xf numFmtId="0" fontId="44" fillId="0" borderId="0" xfId="0" applyFont="1" applyFill="1"/>
    <xf numFmtId="0" fontId="29" fillId="0" borderId="0" xfId="0" applyFont="1" applyFill="1" applyBorder="1"/>
    <xf numFmtId="0" fontId="41" fillId="0" borderId="0" xfId="0" applyFont="1" applyFill="1"/>
    <xf numFmtId="2" fontId="2" fillId="0" borderId="0" xfId="0" applyNumberFormat="1" applyFont="1" applyFill="1" applyBorder="1"/>
    <xf numFmtId="2" fontId="41" fillId="0" borderId="0" xfId="0" applyNumberFormat="1" applyFont="1" applyFill="1"/>
    <xf numFmtId="0" fontId="45" fillId="0" borderId="0" xfId="0" applyFont="1"/>
    <xf numFmtId="0" fontId="2" fillId="0" borderId="0" xfId="42" applyFont="1" applyAlignment="1">
      <alignment horizontal="center"/>
    </xf>
    <xf numFmtId="0" fontId="46" fillId="0" borderId="0" xfId="0" applyFont="1"/>
    <xf numFmtId="0" fontId="1" fillId="0" borderId="0" xfId="0" applyFont="1"/>
    <xf numFmtId="0" fontId="48" fillId="0" borderId="0" xfId="0" applyFont="1"/>
    <xf numFmtId="166" fontId="2" fillId="0" borderId="0" xfId="0" applyNumberFormat="1" applyFont="1" applyFill="1" applyBorder="1"/>
  </cellXfs>
  <cellStyles count="19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_DELTR" xfId="37"/>
    <cellStyle name="Normal_DR0-30" xfId="38"/>
    <cellStyle name="Normal_E45" xfId="39"/>
    <cellStyle name="Normal_Grb10 - DR data" xfId="40"/>
    <cellStyle name="Normal_Tau - Final SSRTT-2-others" xfId="41"/>
    <cellStyle name="Normal_TRAIN" xfId="42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colors>
    <mruColors>
      <color rgb="FF009900"/>
      <color rgb="FFCB012C"/>
      <color rgb="FFC9033C"/>
      <color rgb="FFC8044A"/>
      <color rgb="FF00CC99"/>
      <color rgb="FF99CC00"/>
      <color rgb="FFFF6600"/>
      <color rgb="FFCC0066"/>
      <color rgb="FF99009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719884076990376"/>
          <c:y val="0.0512987681557772"/>
          <c:w val="0.895146460372723"/>
          <c:h val="0.832951023468672"/>
        </c:manualLayout>
      </c:layout>
      <c:lineChart>
        <c:grouping val="standard"/>
        <c:varyColors val="0"/>
        <c:ser>
          <c:idx val="0"/>
          <c:order val="0"/>
          <c:tx>
            <c:strRef>
              <c:f>Trainer1!$V$16</c:f>
              <c:strCache>
                <c:ptCount val="1"/>
                <c:pt idx="0">
                  <c:v>Grb10m+/p- 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Trainer1!$W$17:$AE$17</c:f>
                <c:numCache>
                  <c:formatCode>General</c:formatCode>
                  <c:ptCount val="9"/>
                  <c:pt idx="0">
                    <c:v>7.090844723688674</c:v>
                  </c:pt>
                  <c:pt idx="1">
                    <c:v>6.483555286405275</c:v>
                  </c:pt>
                  <c:pt idx="2">
                    <c:v>7.727866529938033</c:v>
                  </c:pt>
                  <c:pt idx="3">
                    <c:v>6.50398148428553</c:v>
                  </c:pt>
                  <c:pt idx="4">
                    <c:v>7.500032873037754</c:v>
                  </c:pt>
                  <c:pt idx="5">
                    <c:v>6.923717919043583</c:v>
                  </c:pt>
                  <c:pt idx="6">
                    <c:v>6.965256125901494</c:v>
                  </c:pt>
                  <c:pt idx="7">
                    <c:v>8.288379736641966</c:v>
                  </c:pt>
                  <c:pt idx="8">
                    <c:v>8.934343020452069</c:v>
                  </c:pt>
                </c:numCache>
              </c:numRef>
            </c:plus>
            <c:minus>
              <c:numRef>
                <c:f>Trainer1!$W$17:$AE$17</c:f>
                <c:numCache>
                  <c:formatCode>General</c:formatCode>
                  <c:ptCount val="9"/>
                  <c:pt idx="0">
                    <c:v>7.090844723688674</c:v>
                  </c:pt>
                  <c:pt idx="1">
                    <c:v>6.483555286405275</c:v>
                  </c:pt>
                  <c:pt idx="2">
                    <c:v>7.727866529938033</c:v>
                  </c:pt>
                  <c:pt idx="3">
                    <c:v>6.50398148428553</c:v>
                  </c:pt>
                  <c:pt idx="4">
                    <c:v>7.500032873037754</c:v>
                  </c:pt>
                  <c:pt idx="5">
                    <c:v>6.923717919043583</c:v>
                  </c:pt>
                  <c:pt idx="6">
                    <c:v>6.965256125901494</c:v>
                  </c:pt>
                  <c:pt idx="7">
                    <c:v>8.288379736641966</c:v>
                  </c:pt>
                  <c:pt idx="8">
                    <c:v>8.934343020452069</c:v>
                  </c:pt>
                </c:numCache>
              </c:numRef>
            </c:minus>
          </c:errBars>
          <c:val>
            <c:numRef>
              <c:f>Trainer1!$W$16:$AE$16</c:f>
              <c:numCache>
                <c:formatCode>General</c:formatCode>
                <c:ptCount val="9"/>
                <c:pt idx="0">
                  <c:v>20.84615384615385</c:v>
                </c:pt>
                <c:pt idx="1">
                  <c:v>30.84615384615385</c:v>
                </c:pt>
                <c:pt idx="2">
                  <c:v>42.23076923076923</c:v>
                </c:pt>
                <c:pt idx="3">
                  <c:v>37.38461538461539</c:v>
                </c:pt>
                <c:pt idx="4">
                  <c:v>41.38461538461539</c:v>
                </c:pt>
                <c:pt idx="5">
                  <c:v>40.23076923076923</c:v>
                </c:pt>
                <c:pt idx="6">
                  <c:v>38.23076923076923</c:v>
                </c:pt>
                <c:pt idx="7">
                  <c:v>50.6923076923077</c:v>
                </c:pt>
                <c:pt idx="8">
                  <c:v>53.76923076923077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Trainer1!$V$30</c:f>
              <c:strCache>
                <c:ptCount val="1"/>
                <c:pt idx="0">
                  <c:v>WT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Trainer1!$W$31:$AE$31</c:f>
                <c:numCache>
                  <c:formatCode>General</c:formatCode>
                  <c:ptCount val="9"/>
                  <c:pt idx="0">
                    <c:v>5.543665881432491</c:v>
                  </c:pt>
                  <c:pt idx="1">
                    <c:v>5.601062472999768</c:v>
                  </c:pt>
                  <c:pt idx="2">
                    <c:v>5.795552583841001</c:v>
                  </c:pt>
                  <c:pt idx="3">
                    <c:v>5.638269472509104</c:v>
                  </c:pt>
                  <c:pt idx="4">
                    <c:v>5.73260934630604</c:v>
                  </c:pt>
                  <c:pt idx="5">
                    <c:v>5.786847441032563</c:v>
                  </c:pt>
                  <c:pt idx="6">
                    <c:v>5.519162710483664</c:v>
                  </c:pt>
                  <c:pt idx="7">
                    <c:v>7.315329766099191</c:v>
                  </c:pt>
                  <c:pt idx="8">
                    <c:v>7.49842958765312</c:v>
                  </c:pt>
                </c:numCache>
              </c:numRef>
            </c:plus>
            <c:minus>
              <c:numRef>
                <c:f>Trainer1!$W$31:$AE$31</c:f>
                <c:numCache>
                  <c:formatCode>General</c:formatCode>
                  <c:ptCount val="9"/>
                  <c:pt idx="0">
                    <c:v>5.543665881432491</c:v>
                  </c:pt>
                  <c:pt idx="1">
                    <c:v>5.601062472999768</c:v>
                  </c:pt>
                  <c:pt idx="2">
                    <c:v>5.795552583841001</c:v>
                  </c:pt>
                  <c:pt idx="3">
                    <c:v>5.638269472509104</c:v>
                  </c:pt>
                  <c:pt idx="4">
                    <c:v>5.73260934630604</c:v>
                  </c:pt>
                  <c:pt idx="5">
                    <c:v>5.786847441032563</c:v>
                  </c:pt>
                  <c:pt idx="6">
                    <c:v>5.519162710483664</c:v>
                  </c:pt>
                  <c:pt idx="7">
                    <c:v>7.315329766099191</c:v>
                  </c:pt>
                  <c:pt idx="8">
                    <c:v>7.49842958765312</c:v>
                  </c:pt>
                </c:numCache>
              </c:numRef>
            </c:minus>
          </c:errBars>
          <c:val>
            <c:numRef>
              <c:f>Trainer1!$W$30:$AE$30</c:f>
              <c:numCache>
                <c:formatCode>General</c:formatCode>
                <c:ptCount val="9"/>
                <c:pt idx="0">
                  <c:v>21.36363636363636</c:v>
                </c:pt>
                <c:pt idx="1">
                  <c:v>24.09090909090909</c:v>
                </c:pt>
                <c:pt idx="2">
                  <c:v>28.45454545454545</c:v>
                </c:pt>
                <c:pt idx="3">
                  <c:v>31.90909090909091</c:v>
                </c:pt>
                <c:pt idx="4">
                  <c:v>32.90909090909091</c:v>
                </c:pt>
                <c:pt idx="5">
                  <c:v>31.18181818181818</c:v>
                </c:pt>
                <c:pt idx="6">
                  <c:v>29.54545454545455</c:v>
                </c:pt>
                <c:pt idx="7">
                  <c:v>38.36363636363637</c:v>
                </c:pt>
                <c:pt idx="8">
                  <c:v>41.90909090909091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8346264"/>
        <c:axId val="-2138343240"/>
      </c:lineChart>
      <c:catAx>
        <c:axId val="-2138346264"/>
        <c:scaling>
          <c:orientation val="minMax"/>
        </c:scaling>
        <c:delete val="0"/>
        <c:axPos val="b"/>
        <c:majorTickMark val="out"/>
        <c:minorTickMark val="none"/>
        <c:tickLblPos val="nextTo"/>
        <c:crossAx val="-2138343240"/>
        <c:crosses val="autoZero"/>
        <c:auto val="1"/>
        <c:lblAlgn val="ctr"/>
        <c:lblOffset val="100"/>
        <c:noMultiLvlLbl val="0"/>
      </c:catAx>
      <c:valAx>
        <c:axId val="-2138343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138346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0983471128608925"/>
          <c:y val="0.0375705393534191"/>
          <c:w val="0.246289770736852"/>
          <c:h val="0.16710282128308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DNP!$AS$27</c:f>
              <c:strCache>
                <c:ptCount val="1"/>
                <c:pt idx="0">
                  <c:v>WT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DNP!$AT$29:$AW$29</c:f>
                <c:numCache>
                  <c:formatCode>General</c:formatCode>
                  <c:ptCount val="4"/>
                  <c:pt idx="0">
                    <c:v>8.34374349770866</c:v>
                  </c:pt>
                  <c:pt idx="1">
                    <c:v>6.707053593138688</c:v>
                  </c:pt>
                  <c:pt idx="2">
                    <c:v>8.18384436814235</c:v>
                  </c:pt>
                  <c:pt idx="3">
                    <c:v>8.680277773333191</c:v>
                  </c:pt>
                </c:numCache>
              </c:numRef>
            </c:plus>
            <c:minus>
              <c:numRef>
                <c:f>DNP!$AT$29:$AW$29</c:f>
                <c:numCache>
                  <c:formatCode>General</c:formatCode>
                  <c:ptCount val="4"/>
                  <c:pt idx="0">
                    <c:v>8.34374349770866</c:v>
                  </c:pt>
                  <c:pt idx="1">
                    <c:v>6.707053593138688</c:v>
                  </c:pt>
                  <c:pt idx="2">
                    <c:v>8.18384436814235</c:v>
                  </c:pt>
                  <c:pt idx="3">
                    <c:v>8.680277773333191</c:v>
                  </c:pt>
                </c:numCache>
              </c:numRef>
            </c:minus>
          </c:errBars>
          <c:cat>
            <c:numRef>
              <c:f>DNP!$AT$26:$AW$26</c:f>
              <c:numCache>
                <c:formatCode>General</c:formatCode>
                <c:ptCount val="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</c:numCache>
            </c:numRef>
          </c:cat>
          <c:val>
            <c:numRef>
              <c:f>DNP!$AT$27:$AW$27</c:f>
              <c:numCache>
                <c:formatCode>0.00</c:formatCode>
                <c:ptCount val="4"/>
                <c:pt idx="0">
                  <c:v>62.5</c:v>
                </c:pt>
                <c:pt idx="1">
                  <c:v>71.11111111111111</c:v>
                </c:pt>
                <c:pt idx="2">
                  <c:v>70.55555555555556</c:v>
                </c:pt>
                <c:pt idx="3">
                  <c:v>70.0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DNP!$AS$28</c:f>
              <c:strCache>
                <c:ptCount val="1"/>
                <c:pt idx="0">
                  <c:v>Grb10m+/p-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DNP!$AT$30:$AW$30</c:f>
                <c:numCache>
                  <c:formatCode>General</c:formatCode>
                  <c:ptCount val="4"/>
                  <c:pt idx="0">
                    <c:v>7.502754315186497</c:v>
                  </c:pt>
                  <c:pt idx="1">
                    <c:v>8.048150549829897</c:v>
                  </c:pt>
                  <c:pt idx="2">
                    <c:v>6.519994676264113</c:v>
                  </c:pt>
                  <c:pt idx="3">
                    <c:v>6.179979673132473</c:v>
                  </c:pt>
                </c:numCache>
              </c:numRef>
            </c:plus>
            <c:minus>
              <c:numRef>
                <c:f>DNP!$AT$30:$AW$30</c:f>
                <c:numCache>
                  <c:formatCode>General</c:formatCode>
                  <c:ptCount val="4"/>
                  <c:pt idx="0">
                    <c:v>7.502754315186497</c:v>
                  </c:pt>
                  <c:pt idx="1">
                    <c:v>8.048150549829897</c:v>
                  </c:pt>
                  <c:pt idx="2">
                    <c:v>6.519994676264113</c:v>
                  </c:pt>
                  <c:pt idx="3">
                    <c:v>6.179979673132473</c:v>
                  </c:pt>
                </c:numCache>
              </c:numRef>
            </c:minus>
          </c:errBars>
          <c:cat>
            <c:numRef>
              <c:f>DNP!$AT$26:$AW$26</c:f>
              <c:numCache>
                <c:formatCode>General</c:formatCode>
                <c:ptCount val="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</c:numCache>
            </c:numRef>
          </c:cat>
          <c:val>
            <c:numRef>
              <c:f>DNP!$AT$28:$AW$28</c:f>
              <c:numCache>
                <c:formatCode>0.00</c:formatCode>
                <c:ptCount val="4"/>
                <c:pt idx="0">
                  <c:v>61.36363636363637</c:v>
                </c:pt>
                <c:pt idx="1">
                  <c:v>70.0</c:v>
                </c:pt>
                <c:pt idx="2">
                  <c:v>66.81818181818181</c:v>
                </c:pt>
                <c:pt idx="3">
                  <c:v>69.31818181818181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8246808"/>
        <c:axId val="-2138243896"/>
      </c:lineChart>
      <c:catAx>
        <c:axId val="-213824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38243896"/>
        <c:crosses val="autoZero"/>
        <c:auto val="1"/>
        <c:lblAlgn val="ctr"/>
        <c:lblOffset val="100"/>
        <c:noMultiLvlLbl val="0"/>
      </c:catAx>
      <c:valAx>
        <c:axId val="-2138243896"/>
        <c:scaling>
          <c:orientation val="minMax"/>
          <c:max val="100.0"/>
          <c:min val="0.0"/>
        </c:scaling>
        <c:delete val="0"/>
        <c:axPos val="l"/>
        <c:numFmt formatCode="0.00" sourceLinked="1"/>
        <c:majorTickMark val="out"/>
        <c:minorTickMark val="none"/>
        <c:tickLblPos val="nextTo"/>
        <c:crossAx val="-2138246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'E3-Totals'!$Q$423</c:f>
              <c:strCache>
                <c:ptCount val="1"/>
                <c:pt idx="0">
                  <c:v>WT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'E3-Totals'!$R$425:$T$425</c:f>
                <c:numCache>
                  <c:formatCode>General</c:formatCode>
                  <c:ptCount val="3"/>
                  <c:pt idx="0">
                    <c:v>102.3534998906964</c:v>
                  </c:pt>
                  <c:pt idx="1">
                    <c:v>209.5802923333252</c:v>
                  </c:pt>
                  <c:pt idx="2">
                    <c:v>334.8741480655937</c:v>
                  </c:pt>
                </c:numCache>
              </c:numRef>
            </c:plus>
            <c:minus>
              <c:numRef>
                <c:f>'E3-Totals'!$R$425:$T$425</c:f>
                <c:numCache>
                  <c:formatCode>General</c:formatCode>
                  <c:ptCount val="3"/>
                  <c:pt idx="0">
                    <c:v>102.3534998906964</c:v>
                  </c:pt>
                  <c:pt idx="1">
                    <c:v>209.5802923333252</c:v>
                  </c:pt>
                  <c:pt idx="2">
                    <c:v>334.8741480655937</c:v>
                  </c:pt>
                </c:numCache>
              </c:numRef>
            </c:minus>
          </c:errBars>
          <c:cat>
            <c:strRef>
              <c:f>'E3-Totals'!$R$422:$T$422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'E3-Totals'!$R$423:$T$423</c:f>
              <c:numCache>
                <c:formatCode>0.00</c:formatCode>
                <c:ptCount val="3"/>
                <c:pt idx="0">
                  <c:v>468.020194</c:v>
                </c:pt>
                <c:pt idx="1">
                  <c:v>819.304783937037</c:v>
                </c:pt>
                <c:pt idx="2">
                  <c:v>1645.763668429629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'E3-Totals'!$Q$424</c:f>
              <c:strCache>
                <c:ptCount val="1"/>
                <c:pt idx="0">
                  <c:v>Grb10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'E3-Totals'!$R$426:$T$426</c:f>
                <c:numCache>
                  <c:formatCode>General</c:formatCode>
                  <c:ptCount val="3"/>
                  <c:pt idx="0">
                    <c:v>50.94618822708644</c:v>
                  </c:pt>
                  <c:pt idx="1">
                    <c:v>116.5804822215801</c:v>
                  </c:pt>
                  <c:pt idx="2">
                    <c:v>225.8838451673351</c:v>
                  </c:pt>
                </c:numCache>
              </c:numRef>
            </c:plus>
            <c:minus>
              <c:numRef>
                <c:f>'E3-Totals'!$R$426:$T$426</c:f>
                <c:numCache>
                  <c:formatCode>General</c:formatCode>
                  <c:ptCount val="3"/>
                  <c:pt idx="0">
                    <c:v>50.94618822708644</c:v>
                  </c:pt>
                  <c:pt idx="1">
                    <c:v>116.5804822215801</c:v>
                  </c:pt>
                  <c:pt idx="2">
                    <c:v>225.8838451673351</c:v>
                  </c:pt>
                </c:numCache>
              </c:numRef>
            </c:minus>
          </c:errBars>
          <c:cat>
            <c:strRef>
              <c:f>'E3-Totals'!$R$422:$T$422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'E3-Totals'!$R$424:$T$424</c:f>
              <c:numCache>
                <c:formatCode>0.00</c:formatCode>
                <c:ptCount val="3"/>
                <c:pt idx="0">
                  <c:v>293.0761904761904</c:v>
                </c:pt>
                <c:pt idx="1">
                  <c:v>717.7118055208333</c:v>
                </c:pt>
                <c:pt idx="2">
                  <c:v>1118.497530840741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767192"/>
        <c:axId val="-2134770120"/>
      </c:lineChart>
      <c:catAx>
        <c:axId val="-2134767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34770120"/>
        <c:crosses val="autoZero"/>
        <c:auto val="1"/>
        <c:lblAlgn val="ctr"/>
        <c:lblOffset val="100"/>
        <c:noMultiLvlLbl val="0"/>
      </c:catAx>
      <c:valAx>
        <c:axId val="-21347701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134767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4"/>
    </mc:Choice>
    <mc:Fallback>
      <c:style val="14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'E3-Totals'!$AF$425</c:f>
              <c:strCache>
                <c:ptCount val="1"/>
                <c:pt idx="0">
                  <c:v>WT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'E3-Totals'!$AG$427:$AI$427</c:f>
                <c:numCache>
                  <c:formatCode>General</c:formatCode>
                  <c:ptCount val="3"/>
                  <c:pt idx="0">
                    <c:v>3.518294339836908</c:v>
                  </c:pt>
                  <c:pt idx="1">
                    <c:v>3.745219174716833</c:v>
                  </c:pt>
                  <c:pt idx="2">
                    <c:v>4.359465365340677</c:v>
                  </c:pt>
                </c:numCache>
              </c:numRef>
            </c:plus>
            <c:minus>
              <c:numRef>
                <c:f>'E3-Totals'!$AG$427:$AI$427</c:f>
                <c:numCache>
                  <c:formatCode>General</c:formatCode>
                  <c:ptCount val="3"/>
                  <c:pt idx="0">
                    <c:v>3.518294339836908</c:v>
                  </c:pt>
                  <c:pt idx="1">
                    <c:v>3.745219174716833</c:v>
                  </c:pt>
                  <c:pt idx="2">
                    <c:v>4.359465365340677</c:v>
                  </c:pt>
                </c:numCache>
              </c:numRef>
            </c:minus>
          </c:errBars>
          <c:cat>
            <c:strRef>
              <c:f>'E3-Totals'!$AG$424:$AI$424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'E3-Totals'!$AG$425:$AI$425</c:f>
              <c:numCache>
                <c:formatCode>0.00</c:formatCode>
                <c:ptCount val="3"/>
                <c:pt idx="0">
                  <c:v>35.16666666666666</c:v>
                </c:pt>
                <c:pt idx="1">
                  <c:v>23.06666666666667</c:v>
                </c:pt>
                <c:pt idx="2">
                  <c:v>20.66666666666666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'E3-Totals'!$AF$426</c:f>
              <c:strCache>
                <c:ptCount val="1"/>
                <c:pt idx="0">
                  <c:v>Grb10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'E3-Totals'!$AG$428:$AI$428</c:f>
                <c:numCache>
                  <c:formatCode>General</c:formatCode>
                  <c:ptCount val="3"/>
                  <c:pt idx="0">
                    <c:v>8.45636982777106</c:v>
                  </c:pt>
                  <c:pt idx="1">
                    <c:v>5.878210953589746</c:v>
                  </c:pt>
                  <c:pt idx="2">
                    <c:v>5.438315862602436</c:v>
                  </c:pt>
                </c:numCache>
              </c:numRef>
            </c:plus>
            <c:minus>
              <c:numRef>
                <c:f>'E3-Totals'!$AG$428:$AI$428</c:f>
                <c:numCache>
                  <c:formatCode>General</c:formatCode>
                  <c:ptCount val="3"/>
                  <c:pt idx="0">
                    <c:v>8.45636982777106</c:v>
                  </c:pt>
                  <c:pt idx="1">
                    <c:v>5.878210953589746</c:v>
                  </c:pt>
                  <c:pt idx="2">
                    <c:v>5.438315862602436</c:v>
                  </c:pt>
                </c:numCache>
              </c:numRef>
            </c:minus>
          </c:errBars>
          <c:cat>
            <c:strRef>
              <c:f>'E3-Totals'!$AG$424:$AI$424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'E3-Totals'!$AG$426:$AI$426</c:f>
              <c:numCache>
                <c:formatCode>0.00</c:formatCode>
                <c:ptCount val="3"/>
                <c:pt idx="0">
                  <c:v>36.58974358974359</c:v>
                </c:pt>
                <c:pt idx="1">
                  <c:v>28.02564102564103</c:v>
                </c:pt>
                <c:pt idx="2">
                  <c:v>21.71794871794872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808248"/>
        <c:axId val="-2134811176"/>
      </c:lineChart>
      <c:catAx>
        <c:axId val="-2134808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34811176"/>
        <c:crosses val="autoZero"/>
        <c:auto val="1"/>
        <c:lblAlgn val="ctr"/>
        <c:lblOffset val="100"/>
        <c:noMultiLvlLbl val="0"/>
      </c:catAx>
      <c:valAx>
        <c:axId val="-21348111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134808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4"/>
    </mc:Choice>
    <mc:Fallback>
      <c:style val="14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'E3-Totals'!$AF$445</c:f>
              <c:strCache>
                <c:ptCount val="1"/>
                <c:pt idx="0">
                  <c:v>WT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'E3-Totals'!$AG$447:$AI$447</c:f>
                <c:numCache>
                  <c:formatCode>General</c:formatCode>
                  <c:ptCount val="3"/>
                  <c:pt idx="0">
                    <c:v>2.939387691339814</c:v>
                  </c:pt>
                  <c:pt idx="1">
                    <c:v>4.246072986003555</c:v>
                  </c:pt>
                  <c:pt idx="2">
                    <c:v>4.422850318320935</c:v>
                  </c:pt>
                </c:numCache>
              </c:numRef>
            </c:plus>
            <c:minus>
              <c:numRef>
                <c:f>'E3-Totals'!$AG$447:$AI$447</c:f>
                <c:numCache>
                  <c:formatCode>General</c:formatCode>
                  <c:ptCount val="3"/>
                  <c:pt idx="0">
                    <c:v>2.939387691339814</c:v>
                  </c:pt>
                  <c:pt idx="1">
                    <c:v>4.246072986003555</c:v>
                  </c:pt>
                  <c:pt idx="2">
                    <c:v>4.422850318320935</c:v>
                  </c:pt>
                </c:numCache>
              </c:numRef>
            </c:minus>
          </c:errBars>
          <c:cat>
            <c:strRef>
              <c:f>'E3-Totals'!$AG$444:$AI$444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'E3-Totals'!$AG$445:$AI$445</c:f>
              <c:numCache>
                <c:formatCode>0.00</c:formatCode>
                <c:ptCount val="3"/>
                <c:pt idx="0">
                  <c:v>16.86666666666667</c:v>
                </c:pt>
                <c:pt idx="1">
                  <c:v>15.93333333333333</c:v>
                </c:pt>
                <c:pt idx="2">
                  <c:v>15.7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'E3-Totals'!$AF$446</c:f>
              <c:strCache>
                <c:ptCount val="1"/>
                <c:pt idx="0">
                  <c:v>Grb10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'E3-Totals'!$AG$448:$AI$448</c:f>
                <c:numCache>
                  <c:formatCode>General</c:formatCode>
                  <c:ptCount val="3"/>
                  <c:pt idx="0">
                    <c:v>1.49254851641577</c:v>
                  </c:pt>
                  <c:pt idx="1">
                    <c:v>1.4811992937473</c:v>
                  </c:pt>
                  <c:pt idx="2">
                    <c:v>1.771489948652444</c:v>
                  </c:pt>
                </c:numCache>
              </c:numRef>
            </c:plus>
            <c:minus>
              <c:numRef>
                <c:f>'E3-Totals'!$AG$448:$AI$448</c:f>
                <c:numCache>
                  <c:formatCode>General</c:formatCode>
                  <c:ptCount val="3"/>
                  <c:pt idx="0">
                    <c:v>1.49254851641577</c:v>
                  </c:pt>
                  <c:pt idx="1">
                    <c:v>1.4811992937473</c:v>
                  </c:pt>
                  <c:pt idx="2">
                    <c:v>1.771489948652444</c:v>
                  </c:pt>
                </c:numCache>
              </c:numRef>
            </c:minus>
          </c:errBars>
          <c:cat>
            <c:strRef>
              <c:f>'E3-Totals'!$AG$444:$AI$444</c:f>
              <c:strCache>
                <c:ptCount val="3"/>
                <c:pt idx="0">
                  <c:v>1s</c:v>
                </c:pt>
                <c:pt idx="1">
                  <c:v>8s</c:v>
                </c:pt>
                <c:pt idx="2">
                  <c:v>16s</c:v>
                </c:pt>
              </c:strCache>
            </c:strRef>
          </c:cat>
          <c:val>
            <c:numRef>
              <c:f>'E3-Totals'!$AG$446:$AI$446</c:f>
              <c:numCache>
                <c:formatCode>0.00</c:formatCode>
                <c:ptCount val="3"/>
                <c:pt idx="0">
                  <c:v>11.61538461538462</c:v>
                </c:pt>
                <c:pt idx="1">
                  <c:v>11.41025641025641</c:v>
                </c:pt>
                <c:pt idx="2">
                  <c:v>11.66666666666667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843992"/>
        <c:axId val="-2134846920"/>
      </c:lineChart>
      <c:catAx>
        <c:axId val="-2134843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34846920"/>
        <c:crosses val="autoZero"/>
        <c:auto val="1"/>
        <c:lblAlgn val="ctr"/>
        <c:lblOffset val="100"/>
        <c:noMultiLvlLbl val="0"/>
      </c:catAx>
      <c:valAx>
        <c:axId val="-21348469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134843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'E3-FORCED'!$AR$386</c:f>
              <c:strCache>
                <c:ptCount val="1"/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'E3-FORCED'!$AS$388:$AU$388</c:f>
                <c:numCache>
                  <c:formatCode>General</c:formatCode>
                  <c:ptCount val="3"/>
                </c:numCache>
              </c:numRef>
            </c:plus>
            <c:minus>
              <c:numRef>
                <c:f>'E3-FORCED'!$AS$388:$AU$388</c:f>
                <c:numCache>
                  <c:formatCode>General</c:formatCode>
                  <c:ptCount val="3"/>
                </c:numCache>
              </c:numRef>
            </c:minus>
          </c:errBars>
          <c:cat>
            <c:numRef>
              <c:f>'E3-FORCED'!$AS$385:$AU$385</c:f>
              <c:numCache>
                <c:formatCode>General</c:formatCode>
                <c:ptCount val="3"/>
              </c:numCache>
            </c:numRef>
          </c:cat>
          <c:val>
            <c:numRef>
              <c:f>'E3-FORCED'!$AS$386:$AU$386</c:f>
              <c:numCache>
                <c:formatCode>General</c:formatCode>
                <c:ptCount val="3"/>
              </c:numCache>
            </c:numRef>
          </c:val>
          <c:smooth val="0"/>
        </c:ser>
        <c:ser>
          <c:idx val="1"/>
          <c:order val="1"/>
          <c:tx>
            <c:strRef>
              <c:f>'E3-FORCED'!$AR$387</c:f>
              <c:strCache>
                <c:ptCount val="1"/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'E3-FORCED'!$AS$389:$AU$389</c:f>
                <c:numCache>
                  <c:formatCode>General</c:formatCode>
                  <c:ptCount val="3"/>
                </c:numCache>
              </c:numRef>
            </c:plus>
            <c:minus>
              <c:numRef>
                <c:f>'E3-FORCED'!$AS$389:$AU$389</c:f>
                <c:numCache>
                  <c:formatCode>General</c:formatCode>
                  <c:ptCount val="3"/>
                </c:numCache>
              </c:numRef>
            </c:minus>
          </c:errBars>
          <c:cat>
            <c:numRef>
              <c:f>'E3-FORCED'!$AS$385:$AU$385</c:f>
              <c:numCache>
                <c:formatCode>General</c:formatCode>
                <c:ptCount val="3"/>
              </c:numCache>
            </c:numRef>
          </c:cat>
          <c:val>
            <c:numRef>
              <c:f>'E3-FORCED'!$AS$387:$AU$387</c:f>
              <c:numCache>
                <c:formatCode>General</c:formatCode>
                <c:ptCount val="3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102632"/>
        <c:axId val="2058105608"/>
      </c:lineChart>
      <c:catAx>
        <c:axId val="205810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58105608"/>
        <c:crosses val="autoZero"/>
        <c:auto val="1"/>
        <c:lblAlgn val="ctr"/>
        <c:lblOffset val="100"/>
        <c:noMultiLvlLbl val="0"/>
      </c:catAx>
      <c:valAx>
        <c:axId val="205810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58102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272143</xdr:colOff>
      <xdr:row>34</xdr:row>
      <xdr:rowOff>68036</xdr:rowOff>
    </xdr:from>
    <xdr:to>
      <xdr:col>28</xdr:col>
      <xdr:colOff>285750</xdr:colOff>
      <xdr:row>51</xdr:row>
      <xdr:rowOff>40822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92226</xdr:colOff>
      <xdr:row>29</xdr:row>
      <xdr:rowOff>231322</xdr:rowOff>
    </xdr:from>
    <xdr:to>
      <xdr:col>51</xdr:col>
      <xdr:colOff>408213</xdr:colOff>
      <xdr:row>46</xdr:row>
      <xdr:rowOff>146655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204107</xdr:colOff>
      <xdr:row>421</xdr:row>
      <xdr:rowOff>27214</xdr:rowOff>
    </xdr:from>
    <xdr:to>
      <xdr:col>27</xdr:col>
      <xdr:colOff>489857</xdr:colOff>
      <xdr:row>438</xdr:row>
      <xdr:rowOff>-1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176894</xdr:colOff>
      <xdr:row>420</xdr:row>
      <xdr:rowOff>122463</xdr:rowOff>
    </xdr:from>
    <xdr:to>
      <xdr:col>43</xdr:col>
      <xdr:colOff>462644</xdr:colOff>
      <xdr:row>437</xdr:row>
      <xdr:rowOff>54428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176894</xdr:colOff>
      <xdr:row>440</xdr:row>
      <xdr:rowOff>122463</xdr:rowOff>
    </xdr:from>
    <xdr:to>
      <xdr:col>43</xdr:col>
      <xdr:colOff>462644</xdr:colOff>
      <xdr:row>457</xdr:row>
      <xdr:rowOff>54428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349250</xdr:colOff>
      <xdr:row>377</xdr:row>
      <xdr:rowOff>95250</xdr:rowOff>
    </xdr:from>
    <xdr:to>
      <xdr:col>55</xdr:col>
      <xdr:colOff>95250</xdr:colOff>
      <xdr:row>394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M65"/>
  <sheetViews>
    <sheetView zoomScale="75" workbookViewId="0">
      <pane xSplit="4" topLeftCell="Q1" activePane="topRight" state="frozen"/>
      <selection pane="topRight" activeCell="AB43" sqref="AB43"/>
    </sheetView>
  </sheetViews>
  <sheetFormatPr baseColWidth="10" defaultColWidth="8.83203125" defaultRowHeight="12" x14ac:dyDescent="0"/>
  <cols>
    <col min="1" max="1" width="10" style="38" customWidth="1"/>
    <col min="2" max="2" width="8.83203125" style="38"/>
    <col min="3" max="3" width="14" style="38" customWidth="1"/>
    <col min="4" max="4" width="22.83203125" style="38" customWidth="1"/>
    <col min="5" max="5" width="8.83203125" style="38"/>
    <col min="6" max="6" width="15.6640625" style="38" customWidth="1"/>
    <col min="7" max="7" width="13.5" style="38" customWidth="1"/>
    <col min="8" max="8" width="1.5" style="38" customWidth="1"/>
    <col min="9" max="9" width="11.6640625" style="38" customWidth="1"/>
    <col min="10" max="10" width="5.33203125" style="38" customWidth="1"/>
    <col min="11" max="11" width="11.5" style="38" customWidth="1"/>
    <col min="12" max="33" width="8.83203125" style="38"/>
    <col min="34" max="34" width="11.5" style="38" customWidth="1"/>
    <col min="35" max="35" width="11.33203125" style="38" customWidth="1"/>
    <col min="36" max="16384" width="8.83203125" style="38"/>
  </cols>
  <sheetData>
    <row r="1" spans="1:39" s="36" customFormat="1" ht="18">
      <c r="A1" s="16" t="s">
        <v>179</v>
      </c>
      <c r="B1" s="30"/>
      <c r="C1" s="31"/>
      <c r="D1" s="11"/>
      <c r="E1" s="30"/>
      <c r="F1" s="32">
        <f ca="1">TODAY()</f>
        <v>43171</v>
      </c>
      <c r="G1" s="29"/>
      <c r="H1" s="15"/>
      <c r="I1" s="12" t="s">
        <v>44</v>
      </c>
      <c r="O1" s="11" t="s">
        <v>30</v>
      </c>
      <c r="S1" s="37"/>
      <c r="T1" s="37"/>
      <c r="U1" s="37"/>
      <c r="V1" s="16" t="s">
        <v>37</v>
      </c>
    </row>
    <row r="2" spans="1:39" s="36" customFormat="1" ht="18">
      <c r="A2" s="16"/>
      <c r="B2" s="30"/>
      <c r="C2" s="31"/>
      <c r="D2" s="11"/>
      <c r="E2" s="30"/>
      <c r="F2" s="32"/>
      <c r="G2" s="29"/>
      <c r="H2" s="15"/>
      <c r="I2" s="12"/>
      <c r="O2" s="11"/>
      <c r="S2" s="37"/>
      <c r="T2" s="37"/>
      <c r="U2" s="37"/>
      <c r="V2" s="16"/>
    </row>
    <row r="3" spans="1:39" s="41" customFormat="1" ht="18">
      <c r="A3" s="11"/>
      <c r="B3" s="11"/>
      <c r="C3" s="39"/>
      <c r="D3" s="11"/>
      <c r="E3" s="11"/>
      <c r="F3" s="39"/>
      <c r="G3" s="11"/>
      <c r="H3" s="40"/>
      <c r="I3" s="41" t="s">
        <v>53</v>
      </c>
      <c r="L3" s="41" t="s">
        <v>52</v>
      </c>
      <c r="O3" s="11"/>
      <c r="S3" s="42"/>
      <c r="T3" s="42"/>
      <c r="U3" s="42"/>
      <c r="V3" s="42"/>
    </row>
    <row r="4" spans="1:39" s="41" customFormat="1" ht="18">
      <c r="A4" s="11"/>
      <c r="B4" s="11"/>
      <c r="C4" s="39"/>
      <c r="D4" s="11"/>
      <c r="E4" s="11"/>
      <c r="F4" s="39"/>
      <c r="G4" s="11"/>
      <c r="H4" s="40"/>
      <c r="N4" s="41" t="s">
        <v>91</v>
      </c>
      <c r="O4" s="11"/>
      <c r="P4" s="81" t="s">
        <v>38</v>
      </c>
      <c r="Q4" s="81"/>
      <c r="R4" s="81" t="s">
        <v>39</v>
      </c>
      <c r="S4" s="82"/>
      <c r="T4" s="82" t="s">
        <v>49</v>
      </c>
      <c r="U4" s="82"/>
      <c r="V4" s="82" t="s">
        <v>40</v>
      </c>
      <c r="W4" s="81"/>
      <c r="X4" s="81" t="s">
        <v>50</v>
      </c>
      <c r="Y4" s="81"/>
      <c r="Z4" s="81" t="s">
        <v>51</v>
      </c>
      <c r="AB4" s="81" t="s">
        <v>156</v>
      </c>
      <c r="AD4" s="81" t="s">
        <v>157</v>
      </c>
      <c r="AF4" s="81" t="s">
        <v>38</v>
      </c>
      <c r="AH4" s="81" t="s">
        <v>200</v>
      </c>
      <c r="AJ4" s="41" t="s">
        <v>38</v>
      </c>
      <c r="AL4" s="41" t="s">
        <v>157</v>
      </c>
    </row>
    <row r="5" spans="1:39" ht="15">
      <c r="A5" s="13" t="s">
        <v>31</v>
      </c>
      <c r="B5" s="13" t="s">
        <v>32</v>
      </c>
      <c r="C5" s="13" t="s">
        <v>33</v>
      </c>
      <c r="D5" s="13" t="s">
        <v>34</v>
      </c>
      <c r="E5" s="13" t="s">
        <v>54</v>
      </c>
      <c r="F5" s="13" t="s">
        <v>35</v>
      </c>
      <c r="G5" s="13" t="s">
        <v>36</v>
      </c>
      <c r="I5" s="13" t="s">
        <v>45</v>
      </c>
      <c r="J5" s="13" t="s">
        <v>46</v>
      </c>
      <c r="K5" s="13" t="s">
        <v>47</v>
      </c>
      <c r="L5" s="13" t="s">
        <v>47</v>
      </c>
      <c r="M5" s="13" t="s">
        <v>48</v>
      </c>
      <c r="N5" s="13" t="s">
        <v>92</v>
      </c>
      <c r="O5" s="13" t="s">
        <v>93</v>
      </c>
      <c r="P5" s="13" t="s">
        <v>92</v>
      </c>
      <c r="Q5" s="13" t="s">
        <v>93</v>
      </c>
      <c r="R5" s="13" t="s">
        <v>92</v>
      </c>
      <c r="S5" s="13" t="s">
        <v>93</v>
      </c>
      <c r="T5" s="13" t="s">
        <v>92</v>
      </c>
      <c r="U5" s="13" t="s">
        <v>93</v>
      </c>
      <c r="V5" s="13" t="s">
        <v>92</v>
      </c>
      <c r="W5" s="13" t="s">
        <v>93</v>
      </c>
      <c r="X5" s="13" t="s">
        <v>92</v>
      </c>
      <c r="Y5" s="13" t="s">
        <v>93</v>
      </c>
      <c r="Z5" s="13" t="s">
        <v>92</v>
      </c>
      <c r="AA5" s="13" t="s">
        <v>93</v>
      </c>
      <c r="AB5" s="13" t="s">
        <v>92</v>
      </c>
      <c r="AC5" s="13" t="s">
        <v>93</v>
      </c>
      <c r="AD5" s="13" t="s">
        <v>92</v>
      </c>
      <c r="AE5" s="13" t="s">
        <v>93</v>
      </c>
      <c r="AF5" s="13" t="s">
        <v>92</v>
      </c>
      <c r="AG5" s="13" t="s">
        <v>93</v>
      </c>
      <c r="AH5" s="13" t="s">
        <v>92</v>
      </c>
      <c r="AI5" s="13" t="s">
        <v>93</v>
      </c>
      <c r="AJ5" s="13" t="s">
        <v>92</v>
      </c>
      <c r="AK5" s="13" t="s">
        <v>93</v>
      </c>
      <c r="AL5" s="13" t="s">
        <v>92</v>
      </c>
      <c r="AM5" s="13" t="s">
        <v>93</v>
      </c>
    </row>
    <row r="6" spans="1:39">
      <c r="A6" s="1" t="s">
        <v>158</v>
      </c>
      <c r="B6" s="2" t="s">
        <v>1</v>
      </c>
      <c r="C6" s="3"/>
      <c r="D6" s="115"/>
      <c r="E6" s="4"/>
      <c r="F6" s="4"/>
      <c r="G6" s="7"/>
      <c r="I6" s="62"/>
      <c r="J6" s="62"/>
      <c r="K6" s="62"/>
      <c r="L6" s="10"/>
      <c r="M6" s="10"/>
      <c r="N6" s="10">
        <v>16</v>
      </c>
      <c r="O6" s="10">
        <v>19</v>
      </c>
      <c r="P6" s="10">
        <v>20</v>
      </c>
      <c r="Q6" s="10">
        <v>29</v>
      </c>
      <c r="R6" s="10">
        <v>30</v>
      </c>
      <c r="S6" s="10">
        <v>34</v>
      </c>
      <c r="T6" s="10">
        <f>S6+1</f>
        <v>35</v>
      </c>
      <c r="U6" s="10">
        <f>T6+4</f>
        <v>39</v>
      </c>
      <c r="V6" s="10">
        <v>40</v>
      </c>
      <c r="W6" s="10">
        <f>V6+4</f>
        <v>44</v>
      </c>
      <c r="X6" s="10">
        <v>48</v>
      </c>
      <c r="Y6" s="10">
        <f>X6+4</f>
        <v>52</v>
      </c>
      <c r="Z6" s="10">
        <f t="shared" ref="Z6:Z18" si="0">Y6+1</f>
        <v>53</v>
      </c>
      <c r="AA6" s="10">
        <f t="shared" ref="AA6:AA18" si="1">Z6+4</f>
        <v>57</v>
      </c>
      <c r="AB6" s="10">
        <f t="shared" ref="AB6:AB18" si="2">AA6+1</f>
        <v>58</v>
      </c>
      <c r="AC6" s="10">
        <f t="shared" ref="AC6:AC18" si="3">AB6+4</f>
        <v>62</v>
      </c>
      <c r="AD6" s="10">
        <f>AC6+1</f>
        <v>63</v>
      </c>
      <c r="AE6" s="10">
        <f>AD6+4</f>
        <v>67</v>
      </c>
      <c r="AF6" s="10">
        <f>AE6+1</f>
        <v>68</v>
      </c>
      <c r="AG6" s="10">
        <f t="shared" ref="AG6:AG18" si="4">AF6+4</f>
        <v>72</v>
      </c>
      <c r="AH6" s="10">
        <f>AG6+1</f>
        <v>73</v>
      </c>
      <c r="AI6" s="10">
        <f t="shared" ref="AI6:AI18" si="5">AH6+4</f>
        <v>77</v>
      </c>
      <c r="AJ6" s="10">
        <f t="shared" ref="AJ6:AJ18" si="6">AI6+1</f>
        <v>78</v>
      </c>
      <c r="AK6" s="10">
        <f t="shared" ref="AK6:AK18" si="7">AJ6+4</f>
        <v>82</v>
      </c>
      <c r="AL6" s="10">
        <f t="shared" ref="AL6:AL18" si="8">AK6+1</f>
        <v>83</v>
      </c>
      <c r="AM6" s="10">
        <f t="shared" ref="AM6:AM18" si="9">AL6+4</f>
        <v>87</v>
      </c>
    </row>
    <row r="7" spans="1:39">
      <c r="A7" s="1" t="s">
        <v>180</v>
      </c>
      <c r="B7" s="2" t="s">
        <v>1</v>
      </c>
      <c r="C7" s="3"/>
      <c r="D7" s="115"/>
      <c r="E7" s="4"/>
      <c r="F7" s="4"/>
      <c r="G7" s="7"/>
      <c r="I7" s="62"/>
      <c r="J7" s="62"/>
      <c r="K7" s="62"/>
      <c r="L7" s="10"/>
      <c r="M7" s="10"/>
      <c r="N7" s="10">
        <v>20</v>
      </c>
      <c r="O7" s="10">
        <v>23</v>
      </c>
      <c r="P7" s="10">
        <v>24</v>
      </c>
      <c r="Q7" s="10">
        <v>36</v>
      </c>
      <c r="R7" s="10">
        <v>37</v>
      </c>
      <c r="S7" s="10">
        <v>41</v>
      </c>
      <c r="T7" s="10">
        <f>S7+1</f>
        <v>42</v>
      </c>
      <c r="U7" s="10">
        <f>T7+4</f>
        <v>46</v>
      </c>
      <c r="V7" s="10">
        <v>48</v>
      </c>
      <c r="W7" s="10">
        <f t="shared" ref="W7:Y29" si="10">V7+4</f>
        <v>52</v>
      </c>
      <c r="X7" s="10">
        <v>53</v>
      </c>
      <c r="Y7" s="10">
        <f t="shared" si="10"/>
        <v>57</v>
      </c>
      <c r="Z7" s="10">
        <f t="shared" si="0"/>
        <v>58</v>
      </c>
      <c r="AA7" s="10">
        <f t="shared" si="1"/>
        <v>62</v>
      </c>
      <c r="AB7" s="10">
        <f t="shared" si="2"/>
        <v>63</v>
      </c>
      <c r="AC7" s="10">
        <f t="shared" si="3"/>
        <v>67</v>
      </c>
      <c r="AD7" s="10"/>
      <c r="AE7" s="10"/>
      <c r="AF7" s="10">
        <v>68</v>
      </c>
      <c r="AG7" s="10">
        <f t="shared" si="4"/>
        <v>72</v>
      </c>
      <c r="AH7" s="10">
        <f t="shared" ref="AH7:AH29" si="11">AG7+1</f>
        <v>73</v>
      </c>
      <c r="AI7" s="10">
        <f t="shared" si="5"/>
        <v>77</v>
      </c>
      <c r="AJ7" s="10">
        <f t="shared" si="6"/>
        <v>78</v>
      </c>
      <c r="AK7" s="10">
        <f t="shared" si="7"/>
        <v>82</v>
      </c>
      <c r="AL7" s="10">
        <f t="shared" si="8"/>
        <v>83</v>
      </c>
      <c r="AM7" s="10">
        <f t="shared" si="9"/>
        <v>87</v>
      </c>
    </row>
    <row r="8" spans="1:39">
      <c r="A8" s="1" t="s">
        <v>159</v>
      </c>
      <c r="B8" s="2" t="s">
        <v>1</v>
      </c>
      <c r="C8" s="3"/>
      <c r="D8" s="115"/>
      <c r="E8" s="4"/>
      <c r="F8" s="4"/>
      <c r="G8" s="7"/>
      <c r="I8" s="62"/>
      <c r="J8" s="62"/>
      <c r="K8" s="62"/>
      <c r="L8" s="10"/>
      <c r="M8" s="10"/>
      <c r="N8" s="10">
        <v>16</v>
      </c>
      <c r="O8" s="10">
        <v>19</v>
      </c>
      <c r="P8" s="10">
        <v>20</v>
      </c>
      <c r="Q8" s="10">
        <v>34</v>
      </c>
      <c r="R8" s="10">
        <v>35</v>
      </c>
      <c r="S8" s="10">
        <v>39</v>
      </c>
      <c r="T8" s="10">
        <f>S8+1</f>
        <v>40</v>
      </c>
      <c r="U8" s="10">
        <f>T8+4</f>
        <v>44</v>
      </c>
      <c r="V8" s="10">
        <v>48</v>
      </c>
      <c r="W8" s="10">
        <f t="shared" si="10"/>
        <v>52</v>
      </c>
      <c r="X8" s="10">
        <v>53</v>
      </c>
      <c r="Y8" s="10">
        <f t="shared" si="10"/>
        <v>57</v>
      </c>
      <c r="Z8" s="10">
        <f t="shared" si="0"/>
        <v>58</v>
      </c>
      <c r="AA8" s="10">
        <f t="shared" si="1"/>
        <v>62</v>
      </c>
      <c r="AB8" s="10">
        <f t="shared" si="2"/>
        <v>63</v>
      </c>
      <c r="AC8" s="10">
        <f t="shared" si="3"/>
        <v>67</v>
      </c>
      <c r="AD8" s="10"/>
      <c r="AE8" s="10"/>
      <c r="AF8" s="10">
        <v>68</v>
      </c>
      <c r="AG8" s="10">
        <f t="shared" si="4"/>
        <v>72</v>
      </c>
      <c r="AH8" s="10">
        <f t="shared" si="11"/>
        <v>73</v>
      </c>
      <c r="AI8" s="10">
        <f t="shared" si="5"/>
        <v>77</v>
      </c>
      <c r="AJ8" s="10">
        <f t="shared" si="6"/>
        <v>78</v>
      </c>
      <c r="AK8" s="10">
        <f t="shared" si="7"/>
        <v>82</v>
      </c>
      <c r="AL8" s="10">
        <f t="shared" si="8"/>
        <v>83</v>
      </c>
      <c r="AM8" s="10">
        <f t="shared" si="9"/>
        <v>87</v>
      </c>
    </row>
    <row r="9" spans="1:39">
      <c r="A9" s="1" t="s">
        <v>160</v>
      </c>
      <c r="B9" s="2" t="s">
        <v>1</v>
      </c>
      <c r="C9" s="3"/>
      <c r="D9" s="116"/>
      <c r="E9" s="4"/>
      <c r="F9" s="4"/>
      <c r="G9" s="7"/>
      <c r="I9" s="62"/>
      <c r="J9" s="62"/>
      <c r="K9" s="62"/>
      <c r="L9" s="10"/>
      <c r="M9" s="10"/>
      <c r="N9" s="10">
        <v>16</v>
      </c>
      <c r="O9" s="10">
        <v>19</v>
      </c>
      <c r="P9" s="10">
        <v>20</v>
      </c>
      <c r="Q9" s="10">
        <v>34</v>
      </c>
      <c r="R9" s="10">
        <v>35</v>
      </c>
      <c r="S9" s="10">
        <v>39</v>
      </c>
      <c r="T9" s="10">
        <f>S9+1</f>
        <v>40</v>
      </c>
      <c r="U9" s="10">
        <f>T9+4</f>
        <v>44</v>
      </c>
      <c r="V9" s="10">
        <v>48</v>
      </c>
      <c r="W9" s="10">
        <f t="shared" si="10"/>
        <v>52</v>
      </c>
      <c r="X9" s="10">
        <v>53</v>
      </c>
      <c r="Y9" s="10">
        <f t="shared" si="10"/>
        <v>57</v>
      </c>
      <c r="Z9" s="10">
        <f t="shared" si="0"/>
        <v>58</v>
      </c>
      <c r="AA9" s="10">
        <f t="shared" si="1"/>
        <v>62</v>
      </c>
      <c r="AB9" s="10">
        <f t="shared" si="2"/>
        <v>63</v>
      </c>
      <c r="AC9" s="10">
        <f t="shared" si="3"/>
        <v>67</v>
      </c>
      <c r="AD9" s="10"/>
      <c r="AE9" s="10"/>
      <c r="AF9" s="10">
        <v>68</v>
      </c>
      <c r="AG9" s="10">
        <f t="shared" si="4"/>
        <v>72</v>
      </c>
      <c r="AH9" s="10">
        <f t="shared" si="11"/>
        <v>73</v>
      </c>
      <c r="AI9" s="10">
        <f t="shared" si="5"/>
        <v>77</v>
      </c>
      <c r="AJ9" s="10">
        <f t="shared" si="6"/>
        <v>78</v>
      </c>
      <c r="AK9" s="10">
        <f t="shared" si="7"/>
        <v>82</v>
      </c>
      <c r="AL9" s="10">
        <f t="shared" si="8"/>
        <v>83</v>
      </c>
      <c r="AM9" s="10">
        <f t="shared" si="9"/>
        <v>87</v>
      </c>
    </row>
    <row r="10" spans="1:39">
      <c r="A10" s="1" t="s">
        <v>181</v>
      </c>
      <c r="B10" s="2" t="s">
        <v>1</v>
      </c>
      <c r="C10" s="3"/>
      <c r="D10" s="116" t="s">
        <v>178</v>
      </c>
      <c r="E10" s="43"/>
      <c r="F10" s="4"/>
      <c r="G10" s="7"/>
      <c r="I10" s="62"/>
      <c r="J10" s="62"/>
      <c r="K10" s="62"/>
      <c r="L10" s="10"/>
      <c r="M10" s="10"/>
      <c r="N10" s="10">
        <v>16</v>
      </c>
      <c r="O10" s="10">
        <v>19</v>
      </c>
      <c r="P10" s="10">
        <v>20</v>
      </c>
      <c r="Q10" s="10">
        <v>36</v>
      </c>
      <c r="R10" s="10">
        <v>37</v>
      </c>
      <c r="S10" s="10">
        <v>41</v>
      </c>
      <c r="T10" s="10">
        <f>S10+1</f>
        <v>42</v>
      </c>
      <c r="U10" s="10">
        <f>T10+4</f>
        <v>46</v>
      </c>
      <c r="V10" s="10">
        <v>48</v>
      </c>
      <c r="W10" s="10">
        <f t="shared" si="10"/>
        <v>52</v>
      </c>
      <c r="X10" s="10">
        <v>53</v>
      </c>
      <c r="Y10" s="10">
        <f t="shared" si="10"/>
        <v>57</v>
      </c>
      <c r="Z10" s="10">
        <f t="shared" si="0"/>
        <v>58</v>
      </c>
      <c r="AA10" s="10">
        <f t="shared" si="1"/>
        <v>62</v>
      </c>
      <c r="AB10" s="10">
        <f t="shared" si="2"/>
        <v>63</v>
      </c>
      <c r="AC10" s="10">
        <f t="shared" si="3"/>
        <v>67</v>
      </c>
      <c r="AD10" s="10"/>
      <c r="AE10" s="10"/>
      <c r="AF10" s="10">
        <v>68</v>
      </c>
      <c r="AG10" s="10">
        <f t="shared" si="4"/>
        <v>72</v>
      </c>
      <c r="AH10" s="10">
        <f t="shared" si="11"/>
        <v>73</v>
      </c>
      <c r="AI10" s="10">
        <f t="shared" si="5"/>
        <v>77</v>
      </c>
      <c r="AJ10" s="10">
        <f t="shared" si="6"/>
        <v>78</v>
      </c>
      <c r="AK10" s="10">
        <f t="shared" si="7"/>
        <v>82</v>
      </c>
      <c r="AL10" s="10">
        <f t="shared" si="8"/>
        <v>83</v>
      </c>
      <c r="AM10" s="10">
        <f t="shared" si="9"/>
        <v>87</v>
      </c>
    </row>
    <row r="11" spans="1:39">
      <c r="A11" s="1" t="s">
        <v>161</v>
      </c>
      <c r="B11" s="2" t="s">
        <v>1</v>
      </c>
      <c r="C11" s="3"/>
      <c r="D11" s="116"/>
      <c r="E11" s="4"/>
      <c r="F11" s="4"/>
      <c r="G11" s="7"/>
      <c r="I11" s="62"/>
      <c r="J11" s="62"/>
      <c r="K11" s="62"/>
      <c r="L11" s="10"/>
      <c r="M11" s="10"/>
      <c r="N11" s="10">
        <v>16</v>
      </c>
      <c r="O11" s="10">
        <v>19</v>
      </c>
      <c r="P11" s="10">
        <v>20</v>
      </c>
      <c r="Q11" s="10">
        <v>35</v>
      </c>
      <c r="R11" s="10">
        <v>36</v>
      </c>
      <c r="S11" s="10">
        <v>40</v>
      </c>
      <c r="T11" s="10">
        <f t="shared" ref="T11:T29" si="12">S11+1</f>
        <v>41</v>
      </c>
      <c r="U11" s="10">
        <f t="shared" ref="U11:U29" si="13">T11+4</f>
        <v>45</v>
      </c>
      <c r="V11" s="10">
        <v>48</v>
      </c>
      <c r="W11" s="10">
        <f t="shared" si="10"/>
        <v>52</v>
      </c>
      <c r="X11" s="10">
        <v>53</v>
      </c>
      <c r="Y11" s="10">
        <f t="shared" si="10"/>
        <v>57</v>
      </c>
      <c r="Z11" s="10">
        <f t="shared" si="0"/>
        <v>58</v>
      </c>
      <c r="AA11" s="10">
        <f t="shared" si="1"/>
        <v>62</v>
      </c>
      <c r="AB11" s="10">
        <f t="shared" si="2"/>
        <v>63</v>
      </c>
      <c r="AC11" s="10">
        <f t="shared" si="3"/>
        <v>67</v>
      </c>
      <c r="AD11" s="10"/>
      <c r="AE11" s="10"/>
      <c r="AF11" s="10">
        <v>68</v>
      </c>
      <c r="AG11" s="10">
        <f t="shared" si="4"/>
        <v>72</v>
      </c>
      <c r="AH11" s="10">
        <f t="shared" si="11"/>
        <v>73</v>
      </c>
      <c r="AI11" s="10">
        <f t="shared" si="5"/>
        <v>77</v>
      </c>
      <c r="AJ11" s="10">
        <f t="shared" si="6"/>
        <v>78</v>
      </c>
      <c r="AK11" s="10">
        <f t="shared" si="7"/>
        <v>82</v>
      </c>
      <c r="AL11" s="10">
        <f t="shared" si="8"/>
        <v>83</v>
      </c>
      <c r="AM11" s="10">
        <f t="shared" si="9"/>
        <v>87</v>
      </c>
    </row>
    <row r="12" spans="1:39">
      <c r="A12" s="1" t="s">
        <v>162</v>
      </c>
      <c r="B12" s="2" t="s">
        <v>1</v>
      </c>
      <c r="C12" s="3"/>
      <c r="D12" s="115" t="s">
        <v>178</v>
      </c>
      <c r="E12" s="4"/>
      <c r="F12" s="4"/>
      <c r="G12" s="7"/>
      <c r="I12" s="62"/>
      <c r="J12" s="62"/>
      <c r="K12" s="62"/>
      <c r="L12" s="10"/>
      <c r="M12" s="10"/>
      <c r="N12" s="10">
        <v>16</v>
      </c>
      <c r="O12" s="10">
        <v>19</v>
      </c>
      <c r="P12" s="10">
        <v>20</v>
      </c>
      <c r="Q12" s="10">
        <v>34</v>
      </c>
      <c r="R12" s="10">
        <v>35</v>
      </c>
      <c r="S12" s="10">
        <v>39</v>
      </c>
      <c r="T12" s="10">
        <f t="shared" si="12"/>
        <v>40</v>
      </c>
      <c r="U12" s="10">
        <f t="shared" si="13"/>
        <v>44</v>
      </c>
      <c r="V12" s="10">
        <v>48</v>
      </c>
      <c r="W12" s="10">
        <f t="shared" si="10"/>
        <v>52</v>
      </c>
      <c r="X12" s="10">
        <v>53</v>
      </c>
      <c r="Y12" s="10">
        <f t="shared" si="10"/>
        <v>57</v>
      </c>
      <c r="Z12" s="10">
        <f t="shared" si="0"/>
        <v>58</v>
      </c>
      <c r="AA12" s="10">
        <f t="shared" si="1"/>
        <v>62</v>
      </c>
      <c r="AB12" s="10">
        <f t="shared" si="2"/>
        <v>63</v>
      </c>
      <c r="AC12" s="10">
        <f t="shared" si="3"/>
        <v>67</v>
      </c>
      <c r="AD12" s="10"/>
      <c r="AE12" s="10"/>
      <c r="AF12" s="10">
        <v>68</v>
      </c>
      <c r="AG12" s="10">
        <f t="shared" si="4"/>
        <v>72</v>
      </c>
      <c r="AH12" s="10">
        <f t="shared" si="11"/>
        <v>73</v>
      </c>
      <c r="AI12" s="10">
        <f t="shared" si="5"/>
        <v>77</v>
      </c>
      <c r="AJ12" s="10">
        <f t="shared" si="6"/>
        <v>78</v>
      </c>
      <c r="AK12" s="10">
        <f t="shared" si="7"/>
        <v>82</v>
      </c>
      <c r="AL12" s="10">
        <f t="shared" si="8"/>
        <v>83</v>
      </c>
      <c r="AM12" s="10">
        <f t="shared" si="9"/>
        <v>87</v>
      </c>
    </row>
    <row r="13" spans="1:39">
      <c r="A13" s="2" t="s">
        <v>163</v>
      </c>
      <c r="B13" s="2" t="s">
        <v>1</v>
      </c>
      <c r="C13" s="8"/>
      <c r="D13" s="115" t="s">
        <v>178</v>
      </c>
      <c r="E13" s="4"/>
      <c r="F13" s="4"/>
      <c r="G13" s="7"/>
      <c r="I13" s="62"/>
      <c r="J13" s="62"/>
      <c r="K13" s="62"/>
      <c r="L13" s="10"/>
      <c r="M13" s="10"/>
      <c r="N13" s="10">
        <v>16</v>
      </c>
      <c r="O13" s="10">
        <v>19</v>
      </c>
      <c r="P13" s="10">
        <v>20</v>
      </c>
      <c r="Q13" s="10">
        <v>29</v>
      </c>
      <c r="R13" s="10">
        <v>30</v>
      </c>
      <c r="S13" s="10">
        <v>34</v>
      </c>
      <c r="T13" s="10">
        <f t="shared" si="12"/>
        <v>35</v>
      </c>
      <c r="U13" s="10">
        <f t="shared" si="13"/>
        <v>39</v>
      </c>
      <c r="V13" s="10">
        <v>40</v>
      </c>
      <c r="W13" s="10">
        <f t="shared" si="10"/>
        <v>44</v>
      </c>
      <c r="X13" s="10">
        <v>48</v>
      </c>
      <c r="Y13" s="10">
        <f t="shared" si="10"/>
        <v>52</v>
      </c>
      <c r="Z13" s="10">
        <f t="shared" si="0"/>
        <v>53</v>
      </c>
      <c r="AA13" s="10">
        <f t="shared" si="1"/>
        <v>57</v>
      </c>
      <c r="AB13" s="10">
        <f t="shared" si="2"/>
        <v>58</v>
      </c>
      <c r="AC13" s="10">
        <f t="shared" si="3"/>
        <v>62</v>
      </c>
      <c r="AD13" s="10">
        <f>AC13+1</f>
        <v>63</v>
      </c>
      <c r="AE13" s="10">
        <f>AD13+4</f>
        <v>67</v>
      </c>
      <c r="AF13" s="10">
        <v>68</v>
      </c>
      <c r="AG13" s="10">
        <f t="shared" si="4"/>
        <v>72</v>
      </c>
      <c r="AH13" s="10">
        <f t="shared" si="11"/>
        <v>73</v>
      </c>
      <c r="AI13" s="10">
        <f t="shared" si="5"/>
        <v>77</v>
      </c>
      <c r="AJ13" s="10">
        <f t="shared" si="6"/>
        <v>78</v>
      </c>
      <c r="AK13" s="10">
        <f t="shared" si="7"/>
        <v>82</v>
      </c>
      <c r="AL13" s="10">
        <f t="shared" si="8"/>
        <v>83</v>
      </c>
      <c r="AM13" s="10">
        <f t="shared" si="9"/>
        <v>87</v>
      </c>
    </row>
    <row r="14" spans="1:39">
      <c r="A14" s="2" t="s">
        <v>164</v>
      </c>
      <c r="B14" s="2" t="s">
        <v>1</v>
      </c>
      <c r="C14" s="8"/>
      <c r="D14" s="115" t="s">
        <v>178</v>
      </c>
      <c r="E14" s="44"/>
      <c r="F14" s="4"/>
      <c r="G14" s="7"/>
      <c r="I14" s="62"/>
      <c r="J14" s="62"/>
      <c r="K14" s="62"/>
      <c r="L14" s="10"/>
      <c r="M14" s="10"/>
      <c r="N14" s="10">
        <v>20</v>
      </c>
      <c r="O14" s="10">
        <v>23</v>
      </c>
      <c r="P14" s="10">
        <v>24</v>
      </c>
      <c r="Q14" s="10">
        <v>29</v>
      </c>
      <c r="R14" s="10">
        <v>30</v>
      </c>
      <c r="S14" s="10">
        <v>34</v>
      </c>
      <c r="T14" s="10">
        <f t="shared" si="12"/>
        <v>35</v>
      </c>
      <c r="U14" s="10">
        <f t="shared" si="13"/>
        <v>39</v>
      </c>
      <c r="V14" s="10">
        <v>40</v>
      </c>
      <c r="W14" s="10">
        <f t="shared" si="10"/>
        <v>44</v>
      </c>
      <c r="X14" s="10">
        <v>48</v>
      </c>
      <c r="Y14" s="10">
        <f t="shared" si="10"/>
        <v>52</v>
      </c>
      <c r="Z14" s="10">
        <f t="shared" si="0"/>
        <v>53</v>
      </c>
      <c r="AA14" s="10">
        <f t="shared" si="1"/>
        <v>57</v>
      </c>
      <c r="AB14" s="10">
        <f t="shared" si="2"/>
        <v>58</v>
      </c>
      <c r="AC14" s="10">
        <f t="shared" si="3"/>
        <v>62</v>
      </c>
      <c r="AD14" s="10">
        <f>AC14+1</f>
        <v>63</v>
      </c>
      <c r="AE14" s="10">
        <f>AD14+4</f>
        <v>67</v>
      </c>
      <c r="AF14" s="10">
        <v>68</v>
      </c>
      <c r="AG14" s="10">
        <f t="shared" si="4"/>
        <v>72</v>
      </c>
      <c r="AH14" s="10">
        <f t="shared" si="11"/>
        <v>73</v>
      </c>
      <c r="AI14" s="10">
        <f t="shared" si="5"/>
        <v>77</v>
      </c>
      <c r="AJ14" s="10">
        <f t="shared" si="6"/>
        <v>78</v>
      </c>
      <c r="AK14" s="10">
        <f t="shared" si="7"/>
        <v>82</v>
      </c>
      <c r="AL14" s="10">
        <f t="shared" si="8"/>
        <v>83</v>
      </c>
      <c r="AM14" s="10">
        <f t="shared" si="9"/>
        <v>87</v>
      </c>
    </row>
    <row r="15" spans="1:39">
      <c r="A15" s="2" t="s">
        <v>165</v>
      </c>
      <c r="B15" s="2" t="s">
        <v>1</v>
      </c>
      <c r="C15" s="8"/>
      <c r="D15" s="115" t="s">
        <v>178</v>
      </c>
      <c r="E15" s="4"/>
      <c r="F15" s="4"/>
      <c r="G15" s="7"/>
      <c r="I15" s="62"/>
      <c r="J15" s="62"/>
      <c r="K15" s="62"/>
      <c r="L15" s="10"/>
      <c r="M15" s="10"/>
      <c r="N15" s="10">
        <v>16</v>
      </c>
      <c r="O15" s="10">
        <v>19</v>
      </c>
      <c r="P15" s="10">
        <v>20</v>
      </c>
      <c r="Q15" s="10">
        <v>29</v>
      </c>
      <c r="R15" s="10">
        <v>30</v>
      </c>
      <c r="S15" s="10">
        <v>34</v>
      </c>
      <c r="T15" s="10">
        <f t="shared" si="12"/>
        <v>35</v>
      </c>
      <c r="U15" s="10">
        <f t="shared" si="13"/>
        <v>39</v>
      </c>
      <c r="V15" s="10">
        <v>40</v>
      </c>
      <c r="W15" s="10">
        <f t="shared" si="10"/>
        <v>44</v>
      </c>
      <c r="X15" s="10">
        <v>48</v>
      </c>
      <c r="Y15" s="10">
        <f t="shared" si="10"/>
        <v>52</v>
      </c>
      <c r="Z15" s="10">
        <f t="shared" si="0"/>
        <v>53</v>
      </c>
      <c r="AA15" s="10">
        <f t="shared" si="1"/>
        <v>57</v>
      </c>
      <c r="AB15" s="10">
        <f t="shared" si="2"/>
        <v>58</v>
      </c>
      <c r="AC15" s="10">
        <f t="shared" si="3"/>
        <v>62</v>
      </c>
      <c r="AD15" s="10">
        <f>AC15+1</f>
        <v>63</v>
      </c>
      <c r="AE15" s="10">
        <f>AD15+4</f>
        <v>67</v>
      </c>
      <c r="AF15" s="10">
        <v>68</v>
      </c>
      <c r="AG15" s="10">
        <f t="shared" si="4"/>
        <v>72</v>
      </c>
      <c r="AH15" s="10">
        <f t="shared" si="11"/>
        <v>73</v>
      </c>
      <c r="AI15" s="10">
        <f t="shared" si="5"/>
        <v>77</v>
      </c>
      <c r="AJ15" s="10">
        <f t="shared" si="6"/>
        <v>78</v>
      </c>
      <c r="AK15" s="10">
        <f t="shared" si="7"/>
        <v>82</v>
      </c>
      <c r="AL15" s="10">
        <f t="shared" si="8"/>
        <v>83</v>
      </c>
      <c r="AM15" s="10">
        <f t="shared" si="9"/>
        <v>87</v>
      </c>
    </row>
    <row r="16" spans="1:39">
      <c r="A16" s="2" t="s">
        <v>166</v>
      </c>
      <c r="B16" s="2" t="s">
        <v>1</v>
      </c>
      <c r="C16" s="8"/>
      <c r="D16" s="115"/>
      <c r="E16" s="4"/>
      <c r="F16" s="4"/>
      <c r="G16" s="7"/>
      <c r="I16" s="62"/>
      <c r="J16" s="62"/>
      <c r="K16" s="62"/>
      <c r="L16" s="10"/>
      <c r="M16" s="10"/>
      <c r="N16" s="10">
        <v>16</v>
      </c>
      <c r="O16" s="10">
        <v>19</v>
      </c>
      <c r="P16" s="10">
        <v>20</v>
      </c>
      <c r="Q16" s="10">
        <v>34</v>
      </c>
      <c r="R16" s="10">
        <v>35</v>
      </c>
      <c r="S16" s="10">
        <v>39</v>
      </c>
      <c r="T16" s="10">
        <f t="shared" si="12"/>
        <v>40</v>
      </c>
      <c r="U16" s="10">
        <f t="shared" si="13"/>
        <v>44</v>
      </c>
      <c r="V16" s="10">
        <v>48</v>
      </c>
      <c r="W16" s="10">
        <f t="shared" si="10"/>
        <v>52</v>
      </c>
      <c r="X16" s="10">
        <v>53</v>
      </c>
      <c r="Y16" s="10">
        <f t="shared" si="10"/>
        <v>57</v>
      </c>
      <c r="Z16" s="10">
        <f t="shared" si="0"/>
        <v>58</v>
      </c>
      <c r="AA16" s="10">
        <f t="shared" si="1"/>
        <v>62</v>
      </c>
      <c r="AB16" s="10">
        <f t="shared" si="2"/>
        <v>63</v>
      </c>
      <c r="AC16" s="10">
        <f t="shared" si="3"/>
        <v>67</v>
      </c>
      <c r="AD16" s="10"/>
      <c r="AE16" s="10"/>
      <c r="AF16" s="10">
        <v>68</v>
      </c>
      <c r="AG16" s="10">
        <f t="shared" si="4"/>
        <v>72</v>
      </c>
      <c r="AH16" s="10">
        <f t="shared" si="11"/>
        <v>73</v>
      </c>
      <c r="AI16" s="10">
        <f t="shared" si="5"/>
        <v>77</v>
      </c>
      <c r="AJ16" s="10">
        <f t="shared" si="6"/>
        <v>78</v>
      </c>
      <c r="AK16" s="10">
        <f t="shared" si="7"/>
        <v>82</v>
      </c>
      <c r="AL16" s="10">
        <f t="shared" si="8"/>
        <v>83</v>
      </c>
      <c r="AM16" s="10">
        <f t="shared" si="9"/>
        <v>87</v>
      </c>
    </row>
    <row r="17" spans="1:39">
      <c r="A17" s="2" t="s">
        <v>167</v>
      </c>
      <c r="B17" s="2" t="s">
        <v>1</v>
      </c>
      <c r="C17" s="8"/>
      <c r="D17" s="116" t="s">
        <v>178</v>
      </c>
      <c r="E17" s="4"/>
      <c r="F17" s="4"/>
      <c r="G17" s="7"/>
      <c r="I17" s="62"/>
      <c r="J17" s="62"/>
      <c r="K17" s="62"/>
      <c r="L17" s="10"/>
      <c r="M17" s="10"/>
      <c r="N17" s="10">
        <v>16</v>
      </c>
      <c r="O17" s="10">
        <v>19</v>
      </c>
      <c r="P17" s="10">
        <v>20</v>
      </c>
      <c r="Q17" s="10">
        <v>29</v>
      </c>
      <c r="R17" s="10">
        <v>30</v>
      </c>
      <c r="S17" s="10">
        <v>34</v>
      </c>
      <c r="T17" s="10">
        <f t="shared" si="12"/>
        <v>35</v>
      </c>
      <c r="U17" s="10">
        <f t="shared" si="13"/>
        <v>39</v>
      </c>
      <c r="V17" s="10">
        <v>40</v>
      </c>
      <c r="W17" s="10">
        <f t="shared" si="10"/>
        <v>44</v>
      </c>
      <c r="X17" s="10">
        <v>48</v>
      </c>
      <c r="Y17" s="10">
        <f t="shared" si="10"/>
        <v>52</v>
      </c>
      <c r="Z17" s="10">
        <f t="shared" si="0"/>
        <v>53</v>
      </c>
      <c r="AA17" s="10">
        <f t="shared" si="1"/>
        <v>57</v>
      </c>
      <c r="AB17" s="10">
        <f t="shared" si="2"/>
        <v>58</v>
      </c>
      <c r="AC17" s="10">
        <f t="shared" si="3"/>
        <v>62</v>
      </c>
      <c r="AD17" s="10">
        <f>AC17+1</f>
        <v>63</v>
      </c>
      <c r="AE17" s="10">
        <f>AD17+4</f>
        <v>67</v>
      </c>
      <c r="AF17" s="10">
        <v>68</v>
      </c>
      <c r="AG17" s="10">
        <f t="shared" si="4"/>
        <v>72</v>
      </c>
      <c r="AH17" s="10">
        <f t="shared" si="11"/>
        <v>73</v>
      </c>
      <c r="AI17" s="10">
        <f t="shared" si="5"/>
        <v>77</v>
      </c>
      <c r="AJ17" s="10">
        <f t="shared" si="6"/>
        <v>78</v>
      </c>
      <c r="AK17" s="10">
        <f t="shared" si="7"/>
        <v>82</v>
      </c>
      <c r="AL17" s="10">
        <f t="shared" si="8"/>
        <v>83</v>
      </c>
      <c r="AM17" s="10">
        <f t="shared" si="9"/>
        <v>87</v>
      </c>
    </row>
    <row r="18" spans="1:39">
      <c r="A18" s="2" t="s">
        <v>182</v>
      </c>
      <c r="B18" s="2" t="s">
        <v>1</v>
      </c>
      <c r="C18" s="8"/>
      <c r="D18" s="116"/>
      <c r="E18" s="4"/>
      <c r="F18" s="4"/>
      <c r="G18" s="7"/>
      <c r="I18" s="62"/>
      <c r="J18" s="62"/>
      <c r="K18" s="62"/>
      <c r="L18" s="10"/>
      <c r="M18" s="10"/>
      <c r="N18" s="10">
        <v>20</v>
      </c>
      <c r="O18" s="10">
        <v>23</v>
      </c>
      <c r="P18" s="10">
        <v>24</v>
      </c>
      <c r="Q18" s="10">
        <v>37</v>
      </c>
      <c r="R18" s="10">
        <v>38</v>
      </c>
      <c r="S18" s="10">
        <v>42</v>
      </c>
      <c r="T18" s="10">
        <f t="shared" si="12"/>
        <v>43</v>
      </c>
      <c r="U18" s="10">
        <f t="shared" si="13"/>
        <v>47</v>
      </c>
      <c r="V18" s="10">
        <v>48</v>
      </c>
      <c r="W18" s="10">
        <f t="shared" si="10"/>
        <v>52</v>
      </c>
      <c r="X18" s="10">
        <v>53</v>
      </c>
      <c r="Y18" s="10">
        <f t="shared" si="10"/>
        <v>57</v>
      </c>
      <c r="Z18" s="10">
        <f t="shared" si="0"/>
        <v>58</v>
      </c>
      <c r="AA18" s="10">
        <f t="shared" si="1"/>
        <v>62</v>
      </c>
      <c r="AB18" s="10">
        <f t="shared" si="2"/>
        <v>63</v>
      </c>
      <c r="AC18" s="10">
        <f t="shared" si="3"/>
        <v>67</v>
      </c>
      <c r="AD18" s="10"/>
      <c r="AE18" s="10"/>
      <c r="AF18" s="10">
        <v>68</v>
      </c>
      <c r="AG18" s="10">
        <f t="shared" si="4"/>
        <v>72</v>
      </c>
      <c r="AH18" s="10">
        <f t="shared" si="11"/>
        <v>73</v>
      </c>
      <c r="AI18" s="10">
        <f t="shared" si="5"/>
        <v>77</v>
      </c>
      <c r="AJ18" s="10">
        <f t="shared" si="6"/>
        <v>78</v>
      </c>
      <c r="AK18" s="10">
        <f t="shared" si="7"/>
        <v>82</v>
      </c>
      <c r="AL18" s="10">
        <f t="shared" si="8"/>
        <v>83</v>
      </c>
      <c r="AM18" s="10">
        <f t="shared" si="9"/>
        <v>87</v>
      </c>
    </row>
    <row r="19" spans="1:39">
      <c r="A19" s="2" t="s">
        <v>168</v>
      </c>
      <c r="B19" s="2" t="s">
        <v>1</v>
      </c>
      <c r="C19" s="8"/>
      <c r="D19" s="115"/>
      <c r="E19" s="4"/>
      <c r="F19" s="4"/>
      <c r="G19" s="7"/>
      <c r="I19" s="62"/>
      <c r="J19" s="62"/>
      <c r="K19" s="62"/>
      <c r="L19" s="10"/>
      <c r="M19" s="10"/>
      <c r="N19" s="10">
        <v>16</v>
      </c>
      <c r="O19" s="10">
        <v>19</v>
      </c>
      <c r="P19" s="10">
        <v>20</v>
      </c>
      <c r="Q19" s="10">
        <v>27</v>
      </c>
      <c r="R19" s="10" t="s">
        <v>192</v>
      </c>
      <c r="S19" s="10" t="s">
        <v>57</v>
      </c>
      <c r="T19" s="10" t="s">
        <v>57</v>
      </c>
      <c r="U19" s="10" t="s">
        <v>57</v>
      </c>
      <c r="V19" s="10" t="s">
        <v>57</v>
      </c>
      <c r="W19" s="10" t="s">
        <v>57</v>
      </c>
      <c r="X19" s="10" t="s">
        <v>57</v>
      </c>
      <c r="Y19" s="10" t="s">
        <v>57</v>
      </c>
      <c r="Z19" s="10" t="s">
        <v>57</v>
      </c>
      <c r="AA19" s="10" t="s">
        <v>57</v>
      </c>
      <c r="AB19" s="10" t="s">
        <v>57</v>
      </c>
      <c r="AC19" s="10" t="s">
        <v>57</v>
      </c>
      <c r="AD19" s="10" t="s">
        <v>57</v>
      </c>
      <c r="AE19" s="10" t="s">
        <v>57</v>
      </c>
      <c r="AF19" s="10" t="s">
        <v>57</v>
      </c>
      <c r="AG19" s="10" t="s">
        <v>57</v>
      </c>
      <c r="AH19" s="10" t="s">
        <v>57</v>
      </c>
      <c r="AI19" s="10" t="s">
        <v>57</v>
      </c>
      <c r="AJ19" s="10" t="s">
        <v>57</v>
      </c>
      <c r="AK19" s="10" t="s">
        <v>57</v>
      </c>
      <c r="AL19" s="10" t="s">
        <v>57</v>
      </c>
      <c r="AM19" s="10" t="s">
        <v>57</v>
      </c>
    </row>
    <row r="20" spans="1:39">
      <c r="A20" s="2" t="s">
        <v>169</v>
      </c>
      <c r="B20" s="2" t="s">
        <v>1</v>
      </c>
      <c r="C20" s="8"/>
      <c r="D20" s="115" t="s">
        <v>178</v>
      </c>
      <c r="E20" s="4"/>
      <c r="F20" s="4"/>
      <c r="G20" s="7"/>
      <c r="I20" s="62"/>
      <c r="J20" s="62"/>
      <c r="K20" s="62"/>
      <c r="L20" s="10"/>
      <c r="M20" s="10"/>
      <c r="N20" s="10">
        <v>16</v>
      </c>
      <c r="O20" s="10">
        <v>19</v>
      </c>
      <c r="P20" s="10">
        <v>20</v>
      </c>
      <c r="Q20" s="10">
        <v>35</v>
      </c>
      <c r="R20" s="10">
        <v>36</v>
      </c>
      <c r="S20" s="10">
        <v>40</v>
      </c>
      <c r="T20" s="10">
        <f t="shared" si="12"/>
        <v>41</v>
      </c>
      <c r="U20" s="10">
        <f t="shared" si="13"/>
        <v>45</v>
      </c>
      <c r="V20" s="10">
        <v>48</v>
      </c>
      <c r="W20" s="10">
        <f t="shared" si="10"/>
        <v>52</v>
      </c>
      <c r="X20" s="10">
        <v>53</v>
      </c>
      <c r="Y20" s="10">
        <f t="shared" si="10"/>
        <v>57</v>
      </c>
      <c r="Z20" s="10">
        <f t="shared" ref="Z20:Z29" si="14">Y20+1</f>
        <v>58</v>
      </c>
      <c r="AA20" s="10">
        <f t="shared" ref="AA20:AA29" si="15">Z20+4</f>
        <v>62</v>
      </c>
      <c r="AB20" s="10">
        <f t="shared" ref="AB20:AB29" si="16">AA20+1</f>
        <v>63</v>
      </c>
      <c r="AC20" s="10">
        <f t="shared" ref="AC20:AC29" si="17">AB20+4</f>
        <v>67</v>
      </c>
      <c r="AD20" s="10"/>
      <c r="AE20" s="10"/>
      <c r="AF20" s="10">
        <v>68</v>
      </c>
      <c r="AG20" s="10">
        <f t="shared" ref="AG20:AG29" si="18">AF20+4</f>
        <v>72</v>
      </c>
      <c r="AH20" s="10">
        <f t="shared" si="11"/>
        <v>73</v>
      </c>
      <c r="AI20" s="10">
        <f t="shared" ref="AI20:AI29" si="19">AH20+4</f>
        <v>77</v>
      </c>
      <c r="AJ20" s="10">
        <f t="shared" ref="AJ20:AJ29" si="20">AI20+1</f>
        <v>78</v>
      </c>
      <c r="AK20" s="10">
        <f t="shared" ref="AK20:AK29" si="21">AJ20+4</f>
        <v>82</v>
      </c>
      <c r="AL20" s="10">
        <f t="shared" ref="AL20:AL29" si="22">AK20+1</f>
        <v>83</v>
      </c>
      <c r="AM20" s="10">
        <f t="shared" ref="AM20:AM29" si="23">AL20+4</f>
        <v>87</v>
      </c>
    </row>
    <row r="21" spans="1:39">
      <c r="A21" s="2" t="s">
        <v>170</v>
      </c>
      <c r="B21" s="2" t="s">
        <v>1</v>
      </c>
      <c r="C21" s="8"/>
      <c r="D21" s="115" t="s">
        <v>178</v>
      </c>
      <c r="E21" s="4"/>
      <c r="F21" s="4"/>
      <c r="G21" s="7"/>
      <c r="I21" s="62"/>
      <c r="J21" s="62"/>
      <c r="K21" s="62"/>
      <c r="L21" s="10"/>
      <c r="M21" s="10"/>
      <c r="N21" s="10">
        <v>16</v>
      </c>
      <c r="O21" s="10">
        <v>19</v>
      </c>
      <c r="P21" s="10">
        <v>20</v>
      </c>
      <c r="Q21" s="10">
        <v>29</v>
      </c>
      <c r="R21" s="10">
        <v>30</v>
      </c>
      <c r="S21" s="10">
        <v>34</v>
      </c>
      <c r="T21" s="10">
        <f t="shared" si="12"/>
        <v>35</v>
      </c>
      <c r="U21" s="10">
        <f t="shared" si="13"/>
        <v>39</v>
      </c>
      <c r="V21" s="10">
        <v>40</v>
      </c>
      <c r="W21" s="10">
        <f t="shared" si="10"/>
        <v>44</v>
      </c>
      <c r="X21" s="10">
        <v>48</v>
      </c>
      <c r="Y21" s="10">
        <f t="shared" si="10"/>
        <v>52</v>
      </c>
      <c r="Z21" s="10">
        <f t="shared" si="14"/>
        <v>53</v>
      </c>
      <c r="AA21" s="10">
        <f t="shared" si="15"/>
        <v>57</v>
      </c>
      <c r="AB21" s="10">
        <f t="shared" si="16"/>
        <v>58</v>
      </c>
      <c r="AC21" s="10">
        <f t="shared" si="17"/>
        <v>62</v>
      </c>
      <c r="AD21" s="10">
        <f>AC21+1</f>
        <v>63</v>
      </c>
      <c r="AE21" s="10">
        <f t="shared" ref="AE21:AE29" si="24">AD21+4</f>
        <v>67</v>
      </c>
      <c r="AF21" s="10">
        <v>68</v>
      </c>
      <c r="AG21" s="10">
        <f t="shared" si="18"/>
        <v>72</v>
      </c>
      <c r="AH21" s="10">
        <f t="shared" si="11"/>
        <v>73</v>
      </c>
      <c r="AI21" s="10">
        <f t="shared" si="19"/>
        <v>77</v>
      </c>
      <c r="AJ21" s="10">
        <f t="shared" si="20"/>
        <v>78</v>
      </c>
      <c r="AK21" s="10">
        <f t="shared" si="21"/>
        <v>82</v>
      </c>
      <c r="AL21" s="10">
        <f t="shared" si="22"/>
        <v>83</v>
      </c>
      <c r="AM21" s="10">
        <f t="shared" si="23"/>
        <v>87</v>
      </c>
    </row>
    <row r="22" spans="1:39">
      <c r="A22" s="9" t="s">
        <v>171</v>
      </c>
      <c r="B22" s="9" t="s">
        <v>1</v>
      </c>
      <c r="C22" s="5"/>
      <c r="D22" s="116"/>
      <c r="E22" s="44"/>
      <c r="F22" s="4"/>
      <c r="G22" s="7"/>
      <c r="I22" s="62"/>
      <c r="J22" s="62"/>
      <c r="K22" s="62"/>
      <c r="L22" s="10"/>
      <c r="M22" s="10"/>
      <c r="N22" s="10">
        <v>16</v>
      </c>
      <c r="O22" s="10">
        <v>19</v>
      </c>
      <c r="P22" s="10">
        <v>20</v>
      </c>
      <c r="Q22" s="10">
        <v>34</v>
      </c>
      <c r="R22" s="10">
        <v>35</v>
      </c>
      <c r="S22" s="10">
        <v>39</v>
      </c>
      <c r="T22" s="10">
        <f t="shared" si="12"/>
        <v>40</v>
      </c>
      <c r="U22" s="10">
        <f t="shared" si="13"/>
        <v>44</v>
      </c>
      <c r="V22" s="10">
        <v>48</v>
      </c>
      <c r="W22" s="10">
        <f t="shared" si="10"/>
        <v>52</v>
      </c>
      <c r="X22" s="10">
        <v>53</v>
      </c>
      <c r="Y22" s="10">
        <f t="shared" si="10"/>
        <v>57</v>
      </c>
      <c r="Z22" s="10">
        <f t="shared" si="14"/>
        <v>58</v>
      </c>
      <c r="AA22" s="10">
        <f t="shared" si="15"/>
        <v>62</v>
      </c>
      <c r="AB22" s="10">
        <f t="shared" si="16"/>
        <v>63</v>
      </c>
      <c r="AC22" s="10">
        <f t="shared" si="17"/>
        <v>67</v>
      </c>
      <c r="AD22" s="10"/>
      <c r="AE22" s="10"/>
      <c r="AF22" s="10">
        <v>68</v>
      </c>
      <c r="AG22" s="10">
        <f t="shared" si="18"/>
        <v>72</v>
      </c>
      <c r="AH22" s="10">
        <f t="shared" si="11"/>
        <v>73</v>
      </c>
      <c r="AI22" s="10">
        <f t="shared" si="19"/>
        <v>77</v>
      </c>
      <c r="AJ22" s="10">
        <f t="shared" si="20"/>
        <v>78</v>
      </c>
      <c r="AK22" s="10">
        <f t="shared" si="21"/>
        <v>82</v>
      </c>
      <c r="AL22" s="10">
        <f t="shared" si="22"/>
        <v>83</v>
      </c>
      <c r="AM22" s="10">
        <f t="shared" si="23"/>
        <v>87</v>
      </c>
    </row>
    <row r="23" spans="1:39">
      <c r="A23" s="9" t="s">
        <v>172</v>
      </c>
      <c r="B23" s="9" t="s">
        <v>1</v>
      </c>
      <c r="C23" s="5"/>
      <c r="D23" s="116"/>
      <c r="E23" s="44"/>
      <c r="F23" s="4"/>
      <c r="G23" s="7"/>
      <c r="I23" s="62"/>
      <c r="J23" s="62"/>
      <c r="K23" s="62"/>
      <c r="L23" s="10"/>
      <c r="M23" s="10"/>
      <c r="N23" s="10">
        <v>16</v>
      </c>
      <c r="O23" s="10">
        <v>19</v>
      </c>
      <c r="P23" s="10">
        <v>20</v>
      </c>
      <c r="Q23" s="10">
        <v>29</v>
      </c>
      <c r="R23" s="10">
        <v>30</v>
      </c>
      <c r="S23" s="10">
        <v>34</v>
      </c>
      <c r="T23" s="10">
        <f t="shared" si="12"/>
        <v>35</v>
      </c>
      <c r="U23" s="10">
        <f t="shared" si="13"/>
        <v>39</v>
      </c>
      <c r="V23" s="10">
        <v>40</v>
      </c>
      <c r="W23" s="10">
        <f t="shared" si="10"/>
        <v>44</v>
      </c>
      <c r="X23" s="10">
        <v>48</v>
      </c>
      <c r="Y23" s="10">
        <f t="shared" si="10"/>
        <v>52</v>
      </c>
      <c r="Z23" s="10">
        <f t="shared" si="14"/>
        <v>53</v>
      </c>
      <c r="AA23" s="10">
        <f t="shared" si="15"/>
        <v>57</v>
      </c>
      <c r="AB23" s="10">
        <f t="shared" si="16"/>
        <v>58</v>
      </c>
      <c r="AC23" s="10">
        <f t="shared" si="17"/>
        <v>62</v>
      </c>
      <c r="AD23" s="10">
        <f>AC23+1</f>
        <v>63</v>
      </c>
      <c r="AE23" s="10">
        <f t="shared" si="24"/>
        <v>67</v>
      </c>
      <c r="AF23" s="10">
        <v>68</v>
      </c>
      <c r="AG23" s="10">
        <f t="shared" si="18"/>
        <v>72</v>
      </c>
      <c r="AH23" s="10">
        <f t="shared" si="11"/>
        <v>73</v>
      </c>
      <c r="AI23" s="10">
        <f t="shared" si="19"/>
        <v>77</v>
      </c>
      <c r="AJ23" s="10">
        <f t="shared" si="20"/>
        <v>78</v>
      </c>
      <c r="AK23" s="10">
        <f t="shared" si="21"/>
        <v>82</v>
      </c>
      <c r="AL23" s="10">
        <f t="shared" si="22"/>
        <v>83</v>
      </c>
      <c r="AM23" s="10">
        <f t="shared" si="23"/>
        <v>87</v>
      </c>
    </row>
    <row r="24" spans="1:39">
      <c r="A24" s="9" t="s">
        <v>173</v>
      </c>
      <c r="B24" s="9" t="s">
        <v>1</v>
      </c>
      <c r="C24" s="5"/>
      <c r="D24" s="116" t="s">
        <v>178</v>
      </c>
      <c r="E24" s="4"/>
      <c r="F24" s="4"/>
      <c r="G24" s="7"/>
      <c r="I24" s="62"/>
      <c r="J24" s="62"/>
      <c r="K24" s="62"/>
      <c r="L24" s="10"/>
      <c r="M24" s="10"/>
      <c r="N24" s="10">
        <v>16</v>
      </c>
      <c r="O24" s="10">
        <v>19</v>
      </c>
      <c r="P24" s="10">
        <v>20</v>
      </c>
      <c r="Q24" s="10">
        <v>29</v>
      </c>
      <c r="R24" s="10">
        <v>30</v>
      </c>
      <c r="S24" s="10">
        <v>34</v>
      </c>
      <c r="T24" s="10">
        <f t="shared" si="12"/>
        <v>35</v>
      </c>
      <c r="U24" s="10">
        <f t="shared" si="13"/>
        <v>39</v>
      </c>
      <c r="V24" s="10">
        <v>40</v>
      </c>
      <c r="W24" s="10">
        <f t="shared" si="10"/>
        <v>44</v>
      </c>
      <c r="X24" s="10">
        <v>48</v>
      </c>
      <c r="Y24" s="10">
        <f t="shared" si="10"/>
        <v>52</v>
      </c>
      <c r="Z24" s="10">
        <f t="shared" si="14"/>
        <v>53</v>
      </c>
      <c r="AA24" s="10">
        <f t="shared" si="15"/>
        <v>57</v>
      </c>
      <c r="AB24" s="10">
        <f t="shared" si="16"/>
        <v>58</v>
      </c>
      <c r="AC24" s="10">
        <f t="shared" si="17"/>
        <v>62</v>
      </c>
      <c r="AD24" s="10">
        <f>AC24+1</f>
        <v>63</v>
      </c>
      <c r="AE24" s="10">
        <f t="shared" si="24"/>
        <v>67</v>
      </c>
      <c r="AF24" s="10">
        <v>68</v>
      </c>
      <c r="AG24" s="10">
        <f t="shared" si="18"/>
        <v>72</v>
      </c>
      <c r="AH24" s="10">
        <f t="shared" si="11"/>
        <v>73</v>
      </c>
      <c r="AI24" s="10">
        <f t="shared" si="19"/>
        <v>77</v>
      </c>
      <c r="AJ24" s="10">
        <f t="shared" si="20"/>
        <v>78</v>
      </c>
      <c r="AK24" s="10">
        <f t="shared" si="21"/>
        <v>82</v>
      </c>
      <c r="AL24" s="10">
        <f t="shared" si="22"/>
        <v>83</v>
      </c>
      <c r="AM24" s="10">
        <f t="shared" si="23"/>
        <v>87</v>
      </c>
    </row>
    <row r="25" spans="1:39">
      <c r="A25" s="9" t="s">
        <v>174</v>
      </c>
      <c r="B25" s="9" t="s">
        <v>1</v>
      </c>
      <c r="C25" s="5"/>
      <c r="D25" s="115" t="s">
        <v>178</v>
      </c>
      <c r="E25" s="4"/>
      <c r="F25" s="4"/>
      <c r="G25" s="7"/>
      <c r="I25" s="62"/>
      <c r="J25" s="62"/>
      <c r="K25" s="62"/>
      <c r="L25" s="10"/>
      <c r="M25" s="10"/>
      <c r="N25" s="10">
        <v>16</v>
      </c>
      <c r="O25" s="10">
        <v>19</v>
      </c>
      <c r="P25" s="10">
        <v>20</v>
      </c>
      <c r="Q25" s="10">
        <v>37</v>
      </c>
      <c r="R25" s="10">
        <v>38</v>
      </c>
      <c r="S25" s="10">
        <v>42</v>
      </c>
      <c r="T25" s="10">
        <f t="shared" si="12"/>
        <v>43</v>
      </c>
      <c r="U25" s="10">
        <f t="shared" si="13"/>
        <v>47</v>
      </c>
      <c r="V25" s="10">
        <v>48</v>
      </c>
      <c r="W25" s="10">
        <f t="shared" si="10"/>
        <v>52</v>
      </c>
      <c r="X25" s="10">
        <v>53</v>
      </c>
      <c r="Y25" s="10">
        <f t="shared" si="10"/>
        <v>57</v>
      </c>
      <c r="Z25" s="10">
        <f t="shared" si="14"/>
        <v>58</v>
      </c>
      <c r="AA25" s="10">
        <f t="shared" si="15"/>
        <v>62</v>
      </c>
      <c r="AB25" s="10">
        <f t="shared" si="16"/>
        <v>63</v>
      </c>
      <c r="AC25" s="10">
        <f t="shared" si="17"/>
        <v>67</v>
      </c>
      <c r="AD25" s="10"/>
      <c r="AE25" s="10"/>
      <c r="AF25" s="10">
        <v>68</v>
      </c>
      <c r="AG25" s="10">
        <f t="shared" si="18"/>
        <v>72</v>
      </c>
      <c r="AH25" s="10">
        <f t="shared" si="11"/>
        <v>73</v>
      </c>
      <c r="AI25" s="10">
        <f t="shared" si="19"/>
        <v>77</v>
      </c>
      <c r="AJ25" s="10">
        <f t="shared" si="20"/>
        <v>78</v>
      </c>
      <c r="AK25" s="10">
        <f t="shared" si="21"/>
        <v>82</v>
      </c>
      <c r="AL25" s="10">
        <f t="shared" si="22"/>
        <v>83</v>
      </c>
      <c r="AM25" s="10">
        <f t="shared" si="23"/>
        <v>87</v>
      </c>
    </row>
    <row r="26" spans="1:39">
      <c r="A26" s="9" t="s">
        <v>183</v>
      </c>
      <c r="B26" s="4" t="s">
        <v>1</v>
      </c>
      <c r="C26" s="5"/>
      <c r="D26" s="116" t="s">
        <v>178</v>
      </c>
      <c r="E26" s="4"/>
      <c r="F26" s="4"/>
      <c r="G26" s="7"/>
      <c r="I26" s="62"/>
      <c r="J26" s="62"/>
      <c r="K26" s="62"/>
      <c r="L26" s="10"/>
      <c r="M26" s="10"/>
      <c r="N26" s="10">
        <v>20</v>
      </c>
      <c r="O26" s="10">
        <v>23</v>
      </c>
      <c r="P26" s="10">
        <v>24</v>
      </c>
      <c r="Q26" s="10">
        <v>34</v>
      </c>
      <c r="R26" s="10">
        <v>35</v>
      </c>
      <c r="S26" s="10">
        <v>39</v>
      </c>
      <c r="T26" s="10">
        <f t="shared" si="12"/>
        <v>40</v>
      </c>
      <c r="U26" s="10">
        <f t="shared" si="13"/>
        <v>44</v>
      </c>
      <c r="V26" s="10">
        <v>48</v>
      </c>
      <c r="W26" s="10">
        <f t="shared" si="10"/>
        <v>52</v>
      </c>
      <c r="X26" s="10">
        <v>53</v>
      </c>
      <c r="Y26" s="10">
        <f t="shared" si="10"/>
        <v>57</v>
      </c>
      <c r="Z26" s="10">
        <f t="shared" si="14"/>
        <v>58</v>
      </c>
      <c r="AA26" s="10">
        <f t="shared" si="15"/>
        <v>62</v>
      </c>
      <c r="AB26" s="10">
        <f t="shared" si="16"/>
        <v>63</v>
      </c>
      <c r="AC26" s="10">
        <f t="shared" si="17"/>
        <v>67</v>
      </c>
      <c r="AD26" s="10"/>
      <c r="AE26" s="10"/>
      <c r="AF26" s="10">
        <v>68</v>
      </c>
      <c r="AG26" s="10">
        <f t="shared" si="18"/>
        <v>72</v>
      </c>
      <c r="AH26" s="10">
        <f t="shared" si="11"/>
        <v>73</v>
      </c>
      <c r="AI26" s="10">
        <f t="shared" si="19"/>
        <v>77</v>
      </c>
      <c r="AJ26" s="10">
        <f t="shared" si="20"/>
        <v>78</v>
      </c>
      <c r="AK26" s="10">
        <f t="shared" si="21"/>
        <v>82</v>
      </c>
      <c r="AL26" s="10">
        <f t="shared" si="22"/>
        <v>83</v>
      </c>
      <c r="AM26" s="10">
        <f t="shared" si="23"/>
        <v>87</v>
      </c>
    </row>
    <row r="27" spans="1:39">
      <c r="A27" s="9" t="s">
        <v>175</v>
      </c>
      <c r="B27" s="4" t="s">
        <v>1</v>
      </c>
      <c r="C27" s="5"/>
      <c r="D27" s="116"/>
      <c r="E27" s="4"/>
      <c r="F27" s="4"/>
      <c r="G27" s="7"/>
      <c r="I27" s="62"/>
      <c r="J27" s="62"/>
      <c r="K27" s="62"/>
      <c r="L27" s="10"/>
      <c r="M27" s="10"/>
      <c r="N27" s="10">
        <v>16</v>
      </c>
      <c r="O27" s="10">
        <v>19</v>
      </c>
      <c r="P27" s="10">
        <v>20</v>
      </c>
      <c r="Q27" s="10">
        <v>34</v>
      </c>
      <c r="R27" s="10">
        <v>35</v>
      </c>
      <c r="S27" s="10">
        <v>39</v>
      </c>
      <c r="T27" s="10">
        <f t="shared" si="12"/>
        <v>40</v>
      </c>
      <c r="U27" s="10">
        <f t="shared" si="13"/>
        <v>44</v>
      </c>
      <c r="V27" s="10">
        <v>48</v>
      </c>
      <c r="W27" s="10">
        <f t="shared" si="10"/>
        <v>52</v>
      </c>
      <c r="X27" s="10">
        <v>53</v>
      </c>
      <c r="Y27" s="10">
        <f t="shared" si="10"/>
        <v>57</v>
      </c>
      <c r="Z27" s="10">
        <f t="shared" si="14"/>
        <v>58</v>
      </c>
      <c r="AA27" s="10">
        <f t="shared" si="15"/>
        <v>62</v>
      </c>
      <c r="AB27" s="10">
        <f t="shared" si="16"/>
        <v>63</v>
      </c>
      <c r="AC27" s="10">
        <f t="shared" si="17"/>
        <v>67</v>
      </c>
      <c r="AD27" s="10"/>
      <c r="AE27" s="10"/>
      <c r="AF27" s="10">
        <v>68</v>
      </c>
      <c r="AG27" s="10">
        <f t="shared" si="18"/>
        <v>72</v>
      </c>
      <c r="AH27" s="10">
        <f t="shared" si="11"/>
        <v>73</v>
      </c>
      <c r="AI27" s="10">
        <f t="shared" si="19"/>
        <v>77</v>
      </c>
      <c r="AJ27" s="10">
        <f t="shared" si="20"/>
        <v>78</v>
      </c>
      <c r="AK27" s="10">
        <f t="shared" si="21"/>
        <v>82</v>
      </c>
      <c r="AL27" s="10">
        <f t="shared" si="22"/>
        <v>83</v>
      </c>
      <c r="AM27" s="10">
        <f t="shared" si="23"/>
        <v>87</v>
      </c>
    </row>
    <row r="28" spans="1:39">
      <c r="A28" s="9" t="s">
        <v>176</v>
      </c>
      <c r="B28" s="4" t="s">
        <v>1</v>
      </c>
      <c r="C28" s="5"/>
      <c r="D28" s="116" t="s">
        <v>178</v>
      </c>
      <c r="E28" s="44"/>
      <c r="F28" s="4"/>
      <c r="G28" s="7"/>
      <c r="I28" s="62"/>
      <c r="J28" s="62"/>
      <c r="K28" s="62"/>
      <c r="L28" s="10"/>
      <c r="M28" s="10"/>
      <c r="N28" s="10">
        <v>16</v>
      </c>
      <c r="O28" s="10">
        <v>19</v>
      </c>
      <c r="P28" s="10">
        <v>20</v>
      </c>
      <c r="Q28" s="10">
        <v>34</v>
      </c>
      <c r="R28" s="10">
        <v>35</v>
      </c>
      <c r="S28" s="10">
        <v>39</v>
      </c>
      <c r="T28" s="10">
        <f t="shared" si="12"/>
        <v>40</v>
      </c>
      <c r="U28" s="10">
        <f t="shared" si="13"/>
        <v>44</v>
      </c>
      <c r="V28" s="10">
        <v>48</v>
      </c>
      <c r="W28" s="10">
        <f t="shared" si="10"/>
        <v>52</v>
      </c>
      <c r="X28" s="10">
        <v>53</v>
      </c>
      <c r="Y28" s="10">
        <f t="shared" si="10"/>
        <v>57</v>
      </c>
      <c r="Z28" s="10">
        <f t="shared" si="14"/>
        <v>58</v>
      </c>
      <c r="AA28" s="10">
        <f t="shared" si="15"/>
        <v>62</v>
      </c>
      <c r="AB28" s="10">
        <f t="shared" si="16"/>
        <v>63</v>
      </c>
      <c r="AC28" s="10">
        <f t="shared" si="17"/>
        <v>67</v>
      </c>
      <c r="AD28" s="10"/>
      <c r="AE28" s="10"/>
      <c r="AF28" s="10">
        <v>68</v>
      </c>
      <c r="AG28" s="10">
        <f t="shared" si="18"/>
        <v>72</v>
      </c>
      <c r="AH28" s="10">
        <f t="shared" si="11"/>
        <v>73</v>
      </c>
      <c r="AI28" s="10">
        <f t="shared" si="19"/>
        <v>77</v>
      </c>
      <c r="AJ28" s="10">
        <f t="shared" si="20"/>
        <v>78</v>
      </c>
      <c r="AK28" s="10">
        <f t="shared" si="21"/>
        <v>82</v>
      </c>
      <c r="AL28" s="10">
        <f t="shared" si="22"/>
        <v>83</v>
      </c>
      <c r="AM28" s="10">
        <f t="shared" si="23"/>
        <v>87</v>
      </c>
    </row>
    <row r="29" spans="1:39">
      <c r="A29" s="4" t="s">
        <v>177</v>
      </c>
      <c r="B29" s="4" t="s">
        <v>1</v>
      </c>
      <c r="C29" s="5"/>
      <c r="D29" s="115" t="s">
        <v>178</v>
      </c>
      <c r="E29" s="4"/>
      <c r="F29" s="4"/>
      <c r="G29" s="7"/>
      <c r="I29" s="62"/>
      <c r="J29" s="62"/>
      <c r="K29" s="62"/>
      <c r="L29" s="10"/>
      <c r="M29" s="10"/>
      <c r="N29" s="10">
        <v>16</v>
      </c>
      <c r="O29" s="10">
        <v>19</v>
      </c>
      <c r="P29" s="10">
        <v>20</v>
      </c>
      <c r="Q29" s="10">
        <v>29</v>
      </c>
      <c r="R29" s="10">
        <v>30</v>
      </c>
      <c r="S29" s="10">
        <v>34</v>
      </c>
      <c r="T29" s="10">
        <f t="shared" si="12"/>
        <v>35</v>
      </c>
      <c r="U29" s="10">
        <f t="shared" si="13"/>
        <v>39</v>
      </c>
      <c r="V29" s="10">
        <v>40</v>
      </c>
      <c r="W29" s="10">
        <f t="shared" si="10"/>
        <v>44</v>
      </c>
      <c r="X29" s="10">
        <v>48</v>
      </c>
      <c r="Y29" s="10">
        <f t="shared" si="10"/>
        <v>52</v>
      </c>
      <c r="Z29" s="10">
        <f t="shared" si="14"/>
        <v>53</v>
      </c>
      <c r="AA29" s="10">
        <f t="shared" si="15"/>
        <v>57</v>
      </c>
      <c r="AB29" s="10">
        <f t="shared" si="16"/>
        <v>58</v>
      </c>
      <c r="AC29" s="10">
        <f t="shared" si="17"/>
        <v>62</v>
      </c>
      <c r="AD29" s="10">
        <f>AC29+1</f>
        <v>63</v>
      </c>
      <c r="AE29" s="10">
        <f t="shared" si="24"/>
        <v>67</v>
      </c>
      <c r="AF29" s="10">
        <v>68</v>
      </c>
      <c r="AG29" s="10">
        <f t="shared" si="18"/>
        <v>72</v>
      </c>
      <c r="AH29" s="10">
        <f t="shared" si="11"/>
        <v>73</v>
      </c>
      <c r="AI29" s="10">
        <f t="shared" si="19"/>
        <v>77</v>
      </c>
      <c r="AJ29" s="10">
        <f t="shared" si="20"/>
        <v>78</v>
      </c>
      <c r="AK29" s="10">
        <f t="shared" si="21"/>
        <v>82</v>
      </c>
      <c r="AL29" s="10">
        <f t="shared" si="22"/>
        <v>83</v>
      </c>
      <c r="AM29" s="10">
        <f t="shared" si="23"/>
        <v>87</v>
      </c>
    </row>
    <row r="30" spans="1:39">
      <c r="A30" s="9"/>
      <c r="B30" s="4"/>
      <c r="C30" s="5"/>
      <c r="D30" s="117"/>
      <c r="E30" s="5"/>
      <c r="F30" s="4"/>
      <c r="G30" s="7"/>
      <c r="Z30" s="10"/>
      <c r="AB30" s="10"/>
      <c r="AC30" s="10"/>
      <c r="AD30" s="10"/>
      <c r="AE30" s="10"/>
      <c r="AF30" s="10"/>
      <c r="AG30" s="10"/>
      <c r="AH30" s="10"/>
      <c r="AI30" s="10"/>
      <c r="AJ30" s="10"/>
    </row>
    <row r="31" spans="1:39">
      <c r="A31" s="21" t="s">
        <v>3</v>
      </c>
      <c r="B31" s="21">
        <f>COUNTIF(D6:D29,"WT")</f>
        <v>0</v>
      </c>
      <c r="F31" s="4"/>
      <c r="G31" s="7"/>
      <c r="K31" s="69" t="s">
        <v>120</v>
      </c>
      <c r="L31" s="69">
        <f t="shared" ref="L31:Z31" si="25">COUNT(L6:L29)</f>
        <v>0</v>
      </c>
      <c r="M31" s="69">
        <f t="shared" si="25"/>
        <v>0</v>
      </c>
      <c r="N31" s="69">
        <f t="shared" si="25"/>
        <v>24</v>
      </c>
      <c r="O31" s="69">
        <f t="shared" si="25"/>
        <v>24</v>
      </c>
      <c r="P31" s="69">
        <f t="shared" si="25"/>
        <v>24</v>
      </c>
      <c r="Q31" s="69">
        <f t="shared" si="25"/>
        <v>24</v>
      </c>
      <c r="R31" s="69">
        <f t="shared" si="25"/>
        <v>23</v>
      </c>
      <c r="S31" s="69">
        <f t="shared" si="25"/>
        <v>23</v>
      </c>
      <c r="T31" s="69">
        <f t="shared" si="25"/>
        <v>23</v>
      </c>
      <c r="U31" s="69">
        <f t="shared" si="25"/>
        <v>23</v>
      </c>
      <c r="V31" s="69">
        <f t="shared" si="25"/>
        <v>23</v>
      </c>
      <c r="W31" s="69">
        <f t="shared" si="25"/>
        <v>23</v>
      </c>
      <c r="X31" s="69">
        <f t="shared" si="25"/>
        <v>23</v>
      </c>
      <c r="Y31" s="69">
        <f t="shared" si="25"/>
        <v>23</v>
      </c>
      <c r="Z31" s="69">
        <f t="shared" si="25"/>
        <v>23</v>
      </c>
      <c r="AA31" s="69">
        <f>COUNT(AA6:AA30)</f>
        <v>23</v>
      </c>
      <c r="AB31" s="69">
        <f>COUNT(AB6:AB30)</f>
        <v>23</v>
      </c>
      <c r="AC31" s="69">
        <f t="shared" ref="AC31:AI31" si="26">COUNT(AC6:AC29)</f>
        <v>23</v>
      </c>
      <c r="AD31" s="69">
        <f t="shared" si="26"/>
        <v>9</v>
      </c>
      <c r="AE31" s="69">
        <f t="shared" si="26"/>
        <v>9</v>
      </c>
      <c r="AF31" s="69">
        <f t="shared" si="26"/>
        <v>23</v>
      </c>
      <c r="AG31" s="69">
        <f t="shared" si="26"/>
        <v>23</v>
      </c>
      <c r="AH31" s="69">
        <f t="shared" si="26"/>
        <v>23</v>
      </c>
      <c r="AI31" s="69">
        <f t="shared" si="26"/>
        <v>23</v>
      </c>
      <c r="AJ31" s="10"/>
    </row>
    <row r="32" spans="1:39">
      <c r="A32" s="21" t="s">
        <v>179</v>
      </c>
      <c r="B32" s="21">
        <f>COUNTIF(D6:D29,"+ve")</f>
        <v>0</v>
      </c>
      <c r="F32" s="4"/>
      <c r="G32" s="7"/>
    </row>
    <row r="33" spans="1:19">
      <c r="A33" s="25"/>
      <c r="B33" s="25"/>
      <c r="C33" s="25"/>
      <c r="D33" s="25"/>
      <c r="E33" s="25"/>
      <c r="F33" s="4"/>
      <c r="G33" s="7"/>
      <c r="K33" s="38" t="s">
        <v>151</v>
      </c>
      <c r="O33" s="38" t="s">
        <v>153</v>
      </c>
    </row>
    <row r="34" spans="1:19">
      <c r="A34" s="4"/>
      <c r="B34" s="4"/>
      <c r="C34" s="5"/>
      <c r="D34" s="5"/>
      <c r="E34" s="5"/>
      <c r="F34" s="4"/>
      <c r="G34" s="7"/>
      <c r="K34" s="69" t="s">
        <v>150</v>
      </c>
      <c r="L34" s="69">
        <v>1</v>
      </c>
      <c r="M34" s="69">
        <v>2</v>
      </c>
      <c r="N34" s="69">
        <v>3</v>
      </c>
    </row>
    <row r="35" spans="1:19">
      <c r="A35" s="4"/>
      <c r="B35" s="4"/>
      <c r="C35" s="5"/>
      <c r="D35" s="5"/>
      <c r="E35" s="4"/>
      <c r="F35" s="4"/>
      <c r="G35" s="7"/>
      <c r="K35" s="10" t="s">
        <v>38</v>
      </c>
      <c r="L35" s="10">
        <v>1</v>
      </c>
      <c r="M35" s="10">
        <v>1</v>
      </c>
      <c r="N35" s="10">
        <v>1</v>
      </c>
    </row>
    <row r="36" spans="1:19">
      <c r="A36" s="118"/>
      <c r="B36" s="109"/>
      <c r="C36" s="3"/>
      <c r="D36" s="5"/>
      <c r="E36" s="4"/>
      <c r="K36" s="10" t="s">
        <v>39</v>
      </c>
      <c r="L36" s="10">
        <v>1</v>
      </c>
      <c r="M36" s="10">
        <v>2</v>
      </c>
      <c r="N36" s="10">
        <v>4</v>
      </c>
      <c r="P36" s="10"/>
      <c r="Q36" s="10"/>
      <c r="R36" s="10"/>
      <c r="S36" s="10"/>
    </row>
    <row r="37" spans="1:19">
      <c r="A37" s="118"/>
      <c r="B37" s="109"/>
      <c r="C37" s="3"/>
      <c r="D37" s="5"/>
      <c r="E37" s="4"/>
      <c r="K37" s="10" t="s">
        <v>49</v>
      </c>
      <c r="L37" s="10">
        <v>1</v>
      </c>
      <c r="M37" s="10">
        <v>4</v>
      </c>
      <c r="N37" s="10">
        <v>8</v>
      </c>
      <c r="P37" s="10"/>
      <c r="Q37" s="10"/>
      <c r="R37" s="10"/>
      <c r="S37" s="10"/>
    </row>
    <row r="38" spans="1:19">
      <c r="A38" s="118"/>
      <c r="B38" s="109"/>
      <c r="C38" s="3"/>
      <c r="D38" s="5"/>
      <c r="E38" s="4"/>
      <c r="K38" s="10" t="s">
        <v>40</v>
      </c>
      <c r="L38" s="10">
        <v>1</v>
      </c>
      <c r="M38" s="10">
        <v>8</v>
      </c>
      <c r="N38" s="10">
        <v>16</v>
      </c>
      <c r="P38" s="10"/>
      <c r="Q38" s="10"/>
      <c r="R38" s="10"/>
      <c r="S38" s="10"/>
    </row>
    <row r="39" spans="1:19">
      <c r="A39" s="118"/>
      <c r="B39" s="109"/>
      <c r="C39" s="3"/>
      <c r="D39" s="5"/>
      <c r="E39" s="4"/>
      <c r="K39" s="10" t="s">
        <v>50</v>
      </c>
      <c r="L39" s="10">
        <v>1</v>
      </c>
      <c r="M39" s="10">
        <v>12</v>
      </c>
      <c r="N39" s="10">
        <v>24</v>
      </c>
      <c r="P39" s="10"/>
      <c r="Q39" s="10"/>
      <c r="R39" s="10"/>
      <c r="S39" s="10"/>
    </row>
    <row r="40" spans="1:19">
      <c r="A40" s="118"/>
      <c r="B40" s="109"/>
      <c r="C40" s="3"/>
      <c r="D40" s="5"/>
      <c r="E40" s="44"/>
      <c r="K40" s="10" t="s">
        <v>51</v>
      </c>
      <c r="L40" s="10">
        <v>1</v>
      </c>
      <c r="M40" s="10">
        <v>16</v>
      </c>
      <c r="N40" s="10">
        <v>32</v>
      </c>
      <c r="P40" s="10"/>
      <c r="Q40" s="10"/>
      <c r="R40" s="10"/>
      <c r="S40" s="10"/>
    </row>
    <row r="41" spans="1:19">
      <c r="A41" s="118"/>
      <c r="B41" s="109"/>
      <c r="C41" s="8"/>
      <c r="D41" s="5"/>
      <c r="E41" s="4"/>
      <c r="K41" s="10" t="s">
        <v>156</v>
      </c>
      <c r="L41" s="10">
        <v>1</v>
      </c>
      <c r="M41" s="10">
        <v>20</v>
      </c>
      <c r="N41" s="10">
        <v>40</v>
      </c>
      <c r="P41" s="10"/>
      <c r="Q41" s="10"/>
      <c r="R41" s="10"/>
      <c r="S41" s="10"/>
    </row>
    <row r="42" spans="1:19">
      <c r="A42" s="118"/>
      <c r="B42" s="109"/>
      <c r="C42" s="5"/>
      <c r="D42" s="5"/>
      <c r="E42" s="4"/>
      <c r="F42" s="4"/>
      <c r="K42" s="10" t="s">
        <v>157</v>
      </c>
      <c r="L42" s="10">
        <v>1</v>
      </c>
      <c r="M42" s="10">
        <v>30</v>
      </c>
      <c r="N42" s="10">
        <v>60</v>
      </c>
      <c r="P42" s="10"/>
      <c r="Q42" s="10"/>
      <c r="R42" s="10"/>
      <c r="S42" s="10"/>
    </row>
    <row r="43" spans="1:19">
      <c r="A43" s="118"/>
      <c r="B43" s="109"/>
      <c r="C43" s="5"/>
      <c r="D43" s="5"/>
      <c r="E43" s="4"/>
      <c r="K43" s="10" t="s">
        <v>38</v>
      </c>
      <c r="L43" s="10">
        <v>1</v>
      </c>
      <c r="M43" s="10">
        <v>60</v>
      </c>
      <c r="N43" s="10">
        <v>120</v>
      </c>
      <c r="P43" s="10"/>
      <c r="Q43" s="10"/>
      <c r="R43" s="10"/>
      <c r="S43" s="10"/>
    </row>
    <row r="44" spans="1:19">
      <c r="A44" s="118"/>
      <c r="B44" s="109"/>
      <c r="C44" s="5"/>
      <c r="D44" s="5"/>
      <c r="E44" s="4"/>
      <c r="K44" s="10" t="s">
        <v>200</v>
      </c>
      <c r="L44" s="10">
        <v>40</v>
      </c>
      <c r="M44" s="10">
        <v>20</v>
      </c>
      <c r="N44" s="10">
        <v>1</v>
      </c>
      <c r="P44" s="10"/>
      <c r="Q44" s="10"/>
      <c r="R44" s="10"/>
      <c r="S44" s="10"/>
    </row>
    <row r="45" spans="1:19">
      <c r="A45" s="118"/>
      <c r="B45" s="109"/>
      <c r="D45" s="5"/>
      <c r="K45" s="10"/>
      <c r="L45" s="10"/>
      <c r="M45" s="10"/>
      <c r="N45" s="10"/>
      <c r="P45" s="10"/>
      <c r="Q45" s="10"/>
      <c r="R45" s="10"/>
      <c r="S45" s="10"/>
    </row>
    <row r="46" spans="1:19">
      <c r="A46" s="118"/>
      <c r="B46" s="109"/>
      <c r="D46" s="5"/>
      <c r="K46" s="10"/>
      <c r="L46" s="10"/>
      <c r="M46" s="10"/>
      <c r="N46" s="10"/>
      <c r="P46" s="10"/>
      <c r="Q46" s="10"/>
      <c r="R46" s="10"/>
      <c r="S46" s="10"/>
    </row>
    <row r="47" spans="1:19">
      <c r="A47" s="118"/>
      <c r="B47" s="109"/>
      <c r="K47" s="10"/>
      <c r="L47" s="10"/>
      <c r="M47" s="10"/>
      <c r="N47" s="10"/>
      <c r="P47" s="10"/>
      <c r="Q47" s="10"/>
      <c r="R47" s="10"/>
      <c r="S47" s="10"/>
    </row>
    <row r="48" spans="1:19">
      <c r="A48" s="118"/>
      <c r="B48" s="109"/>
      <c r="K48" s="10"/>
      <c r="L48" s="10"/>
      <c r="M48" s="10"/>
      <c r="N48" s="10"/>
      <c r="P48" s="10"/>
      <c r="Q48" s="10"/>
      <c r="R48" s="10"/>
      <c r="S48" s="10"/>
    </row>
    <row r="49" spans="1:19">
      <c r="A49" s="118"/>
      <c r="B49" s="109"/>
      <c r="K49" s="10"/>
      <c r="L49" s="10"/>
      <c r="M49" s="10"/>
      <c r="N49" s="10"/>
      <c r="P49" s="10"/>
      <c r="Q49" s="10"/>
      <c r="R49" s="10"/>
      <c r="S49" s="10"/>
    </row>
    <row r="50" spans="1:19">
      <c r="A50" s="118"/>
      <c r="B50" s="109"/>
      <c r="P50" s="10"/>
      <c r="Q50" s="10"/>
      <c r="R50" s="10"/>
      <c r="S50" s="10"/>
    </row>
    <row r="51" spans="1:19">
      <c r="A51" s="118"/>
      <c r="B51" s="109"/>
      <c r="P51" s="10"/>
      <c r="Q51" s="10"/>
      <c r="R51" s="10"/>
      <c r="S51" s="10"/>
    </row>
    <row r="52" spans="1:19">
      <c r="A52" s="118"/>
      <c r="B52" s="109"/>
      <c r="P52" s="10"/>
      <c r="Q52" s="10"/>
      <c r="R52" s="10"/>
      <c r="S52" s="10"/>
    </row>
    <row r="53" spans="1:19">
      <c r="A53" s="118"/>
      <c r="B53" s="109"/>
      <c r="P53" s="10"/>
      <c r="Q53" s="10"/>
      <c r="R53" s="10"/>
      <c r="S53" s="10"/>
    </row>
    <row r="54" spans="1:19">
      <c r="A54" s="118"/>
      <c r="B54" s="109"/>
      <c r="P54" s="10"/>
      <c r="Q54" s="10"/>
      <c r="R54" s="10"/>
      <c r="S54" s="10"/>
    </row>
    <row r="55" spans="1:19">
      <c r="A55" s="118"/>
      <c r="B55" s="109"/>
      <c r="P55" s="10"/>
      <c r="Q55" s="10"/>
      <c r="R55" s="10"/>
      <c r="S55" s="10"/>
    </row>
    <row r="56" spans="1:19">
      <c r="A56" s="118"/>
      <c r="B56" s="109"/>
      <c r="P56" s="10"/>
      <c r="Q56" s="10"/>
      <c r="R56" s="10"/>
      <c r="S56" s="10"/>
    </row>
    <row r="57" spans="1:19">
      <c r="A57" s="118"/>
      <c r="B57" s="109"/>
      <c r="P57" s="10"/>
      <c r="Q57" s="10"/>
      <c r="R57" s="10"/>
      <c r="S57" s="10"/>
    </row>
    <row r="58" spans="1:19">
      <c r="A58" s="118"/>
      <c r="B58" s="109"/>
      <c r="P58" s="10"/>
      <c r="Q58" s="10"/>
      <c r="R58" s="10"/>
      <c r="S58" s="10"/>
    </row>
    <row r="59" spans="1:19" ht="13" thickBot="1">
      <c r="A59" s="119"/>
      <c r="B59" s="110"/>
      <c r="P59" s="10"/>
      <c r="Q59" s="10"/>
      <c r="R59" s="10"/>
      <c r="S59" s="10"/>
    </row>
    <row r="60" spans="1:19">
      <c r="A60" s="101"/>
      <c r="B60" s="101"/>
      <c r="P60" s="10"/>
      <c r="Q60" s="10"/>
      <c r="R60" s="10"/>
      <c r="S60" s="10"/>
    </row>
    <row r="61" spans="1:19">
      <c r="P61" s="10"/>
      <c r="Q61" s="10"/>
      <c r="R61" s="10"/>
      <c r="S61" s="10"/>
    </row>
    <row r="62" spans="1:19">
      <c r="P62" s="10"/>
      <c r="Q62" s="10"/>
      <c r="R62" s="10"/>
      <c r="S62" s="10"/>
    </row>
    <row r="63" spans="1:19">
      <c r="P63" s="10"/>
      <c r="Q63" s="10"/>
      <c r="R63" s="10"/>
      <c r="S63" s="10"/>
    </row>
    <row r="64" spans="1:19">
      <c r="P64" s="10"/>
      <c r="Q64" s="10"/>
      <c r="R64" s="10"/>
      <c r="S64" s="10"/>
    </row>
    <row r="65" spans="16:19">
      <c r="P65" s="10"/>
      <c r="Q65" s="10"/>
      <c r="R65" s="10"/>
      <c r="S65" s="10"/>
    </row>
  </sheetData>
  <phoneticPr fontId="6" type="noConversion"/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24" orientation="portrait"/>
  <headerFooter alignWithMargins="0"/>
  <ignoredErrors>
    <ignoredError sqref="U6:U12 AF6 Z7:AH18 Z6:AE6 AG6:AH6 Z20:AH2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D60093"/>
  </sheetPr>
  <dimension ref="A1:EX410"/>
  <sheetViews>
    <sheetView zoomScale="60" zoomScaleNormal="60" zoomScalePageLayoutView="60" workbookViewId="0">
      <pane ySplit="4" topLeftCell="A158" activePane="bottomLeft" state="frozen"/>
      <selection pane="bottomLeft" activeCell="F248" sqref="F248:AA284"/>
    </sheetView>
  </sheetViews>
  <sheetFormatPr baseColWidth="10" defaultColWidth="8.83203125" defaultRowHeight="12" x14ac:dyDescent="0"/>
  <cols>
    <col min="1" max="2" width="10.33203125" style="38" customWidth="1"/>
    <col min="3" max="4" width="8.83203125" style="38"/>
    <col min="5" max="5" width="10.83203125" style="38" bestFit="1" customWidth="1"/>
    <col min="6" max="14" width="8.83203125" style="38"/>
    <col min="15" max="15" width="14.1640625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J1" s="67" t="s">
        <v>198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ht="15">
      <c r="R2" s="68" t="s">
        <v>81</v>
      </c>
      <c r="V2" s="68" t="s">
        <v>81</v>
      </c>
      <c r="Z2" s="68" t="s">
        <v>81</v>
      </c>
      <c r="BS2" s="94" t="s">
        <v>121</v>
      </c>
      <c r="CE2" s="58" t="s">
        <v>111</v>
      </c>
    </row>
    <row r="3" spans="1:154">
      <c r="A3" s="63"/>
      <c r="B3" s="63"/>
      <c r="C3" s="63"/>
      <c r="D3" s="63"/>
      <c r="E3" s="88" t="s">
        <v>155</v>
      </c>
      <c r="F3" s="88"/>
      <c r="G3" s="88"/>
      <c r="H3" s="88"/>
      <c r="I3" s="78" t="s">
        <v>108</v>
      </c>
      <c r="J3" s="88"/>
      <c r="K3" s="88" t="s">
        <v>101</v>
      </c>
      <c r="L3" s="88"/>
      <c r="M3" s="88"/>
      <c r="N3" s="88"/>
      <c r="O3" s="89" t="s">
        <v>102</v>
      </c>
      <c r="P3" s="90" t="s">
        <v>103</v>
      </c>
      <c r="Q3" s="89"/>
      <c r="R3" s="89"/>
      <c r="S3" s="89"/>
      <c r="T3" s="90" t="s">
        <v>104</v>
      </c>
      <c r="U3" s="89"/>
      <c r="V3" s="89"/>
      <c r="W3" s="90" t="s">
        <v>105</v>
      </c>
      <c r="X3" s="89"/>
      <c r="Y3" s="89"/>
      <c r="Z3" s="90" t="s">
        <v>106</v>
      </c>
      <c r="AA3" s="89"/>
      <c r="AB3" s="89"/>
      <c r="AC3" s="88" t="s">
        <v>107</v>
      </c>
      <c r="AD3" s="88"/>
      <c r="AE3" s="88"/>
      <c r="AF3" s="88"/>
      <c r="AG3" s="88" t="s">
        <v>114</v>
      </c>
      <c r="AH3" s="55"/>
      <c r="AI3" s="58"/>
      <c r="AJ3" s="58"/>
      <c r="AK3" s="55"/>
      <c r="AL3" s="55"/>
      <c r="AM3" s="93" t="s">
        <v>115</v>
      </c>
      <c r="AN3" s="55"/>
      <c r="AO3" s="55"/>
      <c r="AP3" s="91"/>
      <c r="AQ3" s="92"/>
      <c r="AR3" s="91"/>
      <c r="AS3" s="90" t="s">
        <v>116</v>
      </c>
      <c r="AT3" s="91"/>
      <c r="AU3" s="92"/>
      <c r="AV3" s="91"/>
      <c r="AW3" s="91"/>
      <c r="AX3" s="92"/>
      <c r="AY3" s="90" t="s">
        <v>117</v>
      </c>
      <c r="AZ3" s="89"/>
      <c r="BA3" s="90"/>
      <c r="BB3" s="89"/>
      <c r="BC3" s="89"/>
      <c r="BD3" s="88"/>
      <c r="BE3" s="88" t="s">
        <v>110</v>
      </c>
      <c r="BF3" s="88"/>
      <c r="BG3" s="88"/>
      <c r="BH3" s="88"/>
      <c r="BI3" s="88"/>
      <c r="BJ3" s="97"/>
      <c r="BK3" s="97"/>
      <c r="BL3" s="88" t="s">
        <v>56</v>
      </c>
      <c r="BM3" s="97"/>
      <c r="BN3" s="97"/>
      <c r="BO3" s="97"/>
      <c r="BP3" s="97"/>
      <c r="BQ3" s="97"/>
      <c r="BR3" s="97"/>
      <c r="BS3" s="98" t="s">
        <v>101</v>
      </c>
      <c r="BT3" s="98"/>
      <c r="BU3" s="98"/>
      <c r="BV3" s="98" t="s">
        <v>122</v>
      </c>
      <c r="BW3" s="99"/>
      <c r="BX3" s="97"/>
      <c r="CE3" s="58" t="s">
        <v>111</v>
      </c>
      <c r="CI3" s="38" t="s">
        <v>3</v>
      </c>
      <c r="CZ3" s="38" t="s">
        <v>42</v>
      </c>
      <c r="DQ3" s="38" t="s">
        <v>143</v>
      </c>
      <c r="EH3" s="38" t="s">
        <v>142</v>
      </c>
    </row>
    <row r="4" spans="1:154">
      <c r="A4" s="78" t="s">
        <v>83</v>
      </c>
      <c r="B4" s="58" t="s">
        <v>86</v>
      </c>
      <c r="C4" s="78" t="s">
        <v>84</v>
      </c>
      <c r="D4" s="78" t="s">
        <v>85</v>
      </c>
      <c r="E4" s="53" t="s">
        <v>63</v>
      </c>
      <c r="F4" s="53" t="s">
        <v>64</v>
      </c>
      <c r="G4" s="53" t="s">
        <v>109</v>
      </c>
      <c r="H4" s="53" t="s">
        <v>96</v>
      </c>
      <c r="I4" s="53" t="s">
        <v>99</v>
      </c>
      <c r="J4" s="53" t="s">
        <v>62</v>
      </c>
      <c r="K4" s="53" t="s">
        <v>63</v>
      </c>
      <c r="L4" s="53" t="s">
        <v>64</v>
      </c>
      <c r="M4" s="53" t="s">
        <v>109</v>
      </c>
      <c r="N4" s="53" t="s">
        <v>96</v>
      </c>
      <c r="O4" s="54" t="s">
        <v>99</v>
      </c>
      <c r="P4" s="91" t="s">
        <v>108</v>
      </c>
      <c r="Q4" s="54" t="s">
        <v>64</v>
      </c>
      <c r="R4" s="54" t="s">
        <v>109</v>
      </c>
      <c r="S4" s="54" t="s">
        <v>96</v>
      </c>
      <c r="T4" s="91" t="s">
        <v>108</v>
      </c>
      <c r="U4" s="54" t="s">
        <v>109</v>
      </c>
      <c r="V4" s="54" t="s">
        <v>96</v>
      </c>
      <c r="W4" s="91" t="s">
        <v>108</v>
      </c>
      <c r="X4" s="54" t="s">
        <v>109</v>
      </c>
      <c r="Y4" s="54" t="s">
        <v>96</v>
      </c>
      <c r="Z4" s="91" t="s">
        <v>108</v>
      </c>
      <c r="AA4" s="54" t="s">
        <v>109</v>
      </c>
      <c r="AB4" s="54" t="s">
        <v>96</v>
      </c>
      <c r="AC4" s="91" t="s">
        <v>108</v>
      </c>
      <c r="AD4" s="91" t="s">
        <v>119</v>
      </c>
      <c r="AE4" s="53" t="s">
        <v>109</v>
      </c>
      <c r="AF4" s="53" t="s">
        <v>96</v>
      </c>
      <c r="AG4" s="58">
        <v>0</v>
      </c>
      <c r="AH4" s="58">
        <v>1</v>
      </c>
      <c r="AI4" s="58">
        <v>2</v>
      </c>
      <c r="AJ4" s="58">
        <v>3</v>
      </c>
      <c r="AK4" s="58">
        <v>4</v>
      </c>
      <c r="AL4" s="58">
        <v>5</v>
      </c>
      <c r="AM4" s="58">
        <v>0</v>
      </c>
      <c r="AN4" s="58">
        <v>1</v>
      </c>
      <c r="AO4" s="58">
        <v>2</v>
      </c>
      <c r="AP4" s="58">
        <v>3</v>
      </c>
      <c r="AQ4" s="58">
        <v>4</v>
      </c>
      <c r="AR4" s="58">
        <v>5</v>
      </c>
      <c r="AS4" s="58">
        <v>0</v>
      </c>
      <c r="AT4" s="58">
        <v>1</v>
      </c>
      <c r="AU4" s="58">
        <v>2</v>
      </c>
      <c r="AV4" s="58">
        <v>3</v>
      </c>
      <c r="AW4" s="58">
        <v>4</v>
      </c>
      <c r="AX4" s="58">
        <v>5</v>
      </c>
      <c r="AY4" s="58">
        <v>0</v>
      </c>
      <c r="AZ4" s="58">
        <v>1</v>
      </c>
      <c r="BA4" s="58">
        <v>2</v>
      </c>
      <c r="BB4" s="58">
        <v>3</v>
      </c>
      <c r="BC4" s="58">
        <v>4</v>
      </c>
      <c r="BD4" s="58">
        <v>5</v>
      </c>
      <c r="BE4" s="58" t="s">
        <v>112</v>
      </c>
      <c r="BF4" s="58">
        <v>0</v>
      </c>
      <c r="BG4" s="58">
        <v>1</v>
      </c>
      <c r="BH4" s="58">
        <v>2</v>
      </c>
      <c r="BI4" s="58">
        <v>3</v>
      </c>
      <c r="BJ4" s="58">
        <v>4</v>
      </c>
      <c r="BK4" s="58">
        <v>5</v>
      </c>
      <c r="BL4" s="58" t="s">
        <v>112</v>
      </c>
      <c r="BM4" s="58">
        <v>0</v>
      </c>
      <c r="BN4" s="58">
        <v>1</v>
      </c>
      <c r="BO4" s="58">
        <v>2</v>
      </c>
      <c r="BP4" s="58">
        <v>3</v>
      </c>
      <c r="BQ4" s="58">
        <v>4</v>
      </c>
      <c r="BR4" s="58">
        <v>5</v>
      </c>
      <c r="BS4" s="58" t="s">
        <v>108</v>
      </c>
      <c r="BT4" s="58" t="s">
        <v>65</v>
      </c>
      <c r="BU4" s="58" t="s">
        <v>66</v>
      </c>
      <c r="BV4" s="58" t="s">
        <v>108</v>
      </c>
      <c r="BW4" s="58" t="s">
        <v>65</v>
      </c>
      <c r="BX4" s="58" t="s">
        <v>66</v>
      </c>
      <c r="CE4" s="58" t="s">
        <v>111</v>
      </c>
      <c r="CI4" s="53" t="s">
        <v>63</v>
      </c>
      <c r="CJ4" s="53" t="s">
        <v>64</v>
      </c>
      <c r="CK4" s="53" t="s">
        <v>65</v>
      </c>
      <c r="CL4" s="53" t="s">
        <v>66</v>
      </c>
      <c r="CM4" s="87" t="s">
        <v>100</v>
      </c>
      <c r="CN4" s="58" t="s">
        <v>126</v>
      </c>
      <c r="CO4" s="58" t="s">
        <v>127</v>
      </c>
      <c r="CP4" s="58" t="s">
        <v>128</v>
      </c>
      <c r="CQ4" s="58" t="s">
        <v>129</v>
      </c>
      <c r="CR4" s="58" t="s">
        <v>130</v>
      </c>
      <c r="CS4" s="58" t="s">
        <v>131</v>
      </c>
      <c r="CT4" s="58" t="s">
        <v>132</v>
      </c>
      <c r="CU4" s="58" t="s">
        <v>123</v>
      </c>
      <c r="CV4" s="58" t="s">
        <v>124</v>
      </c>
      <c r="CW4" s="58" t="s">
        <v>125</v>
      </c>
      <c r="CX4" s="58" t="s">
        <v>74</v>
      </c>
      <c r="CY4" s="58" t="s">
        <v>75</v>
      </c>
      <c r="CZ4" s="53" t="s">
        <v>63</v>
      </c>
      <c r="DA4" s="53" t="s">
        <v>64</v>
      </c>
      <c r="DB4" s="53" t="s">
        <v>65</v>
      </c>
      <c r="DC4" s="53" t="s">
        <v>66</v>
      </c>
      <c r="DD4" s="87" t="s">
        <v>100</v>
      </c>
      <c r="DE4" s="58" t="s">
        <v>126</v>
      </c>
      <c r="DF4" s="58" t="s">
        <v>127</v>
      </c>
      <c r="DG4" s="58" t="s">
        <v>128</v>
      </c>
      <c r="DH4" s="58" t="s">
        <v>129</v>
      </c>
      <c r="DI4" s="58" t="s">
        <v>130</v>
      </c>
      <c r="DJ4" s="58" t="s">
        <v>131</v>
      </c>
      <c r="DK4" s="58" t="s">
        <v>132</v>
      </c>
      <c r="DL4" s="58" t="s">
        <v>123</v>
      </c>
      <c r="DM4" s="58" t="s">
        <v>124</v>
      </c>
      <c r="DN4" s="58" t="s">
        <v>125</v>
      </c>
      <c r="DO4" s="58" t="s">
        <v>74</v>
      </c>
      <c r="DP4" s="58" t="s">
        <v>75</v>
      </c>
      <c r="DQ4" s="53" t="s">
        <v>63</v>
      </c>
      <c r="DR4" s="53" t="s">
        <v>64</v>
      </c>
      <c r="DS4" s="53" t="s">
        <v>65</v>
      </c>
      <c r="DT4" s="53" t="s">
        <v>66</v>
      </c>
      <c r="DU4" s="87" t="s">
        <v>100</v>
      </c>
      <c r="DV4" s="58" t="s">
        <v>126</v>
      </c>
      <c r="DW4" s="58" t="s">
        <v>127</v>
      </c>
      <c r="DX4" s="58" t="s">
        <v>128</v>
      </c>
      <c r="DY4" s="58" t="s">
        <v>129</v>
      </c>
      <c r="DZ4" s="58" t="s">
        <v>130</v>
      </c>
      <c r="EA4" s="58" t="s">
        <v>131</v>
      </c>
      <c r="EB4" s="58" t="s">
        <v>132</v>
      </c>
      <c r="EC4" s="58" t="s">
        <v>123</v>
      </c>
      <c r="ED4" s="58" t="s">
        <v>124</v>
      </c>
      <c r="EE4" s="58" t="s">
        <v>125</v>
      </c>
      <c r="EF4" s="58" t="s">
        <v>74</v>
      </c>
      <c r="EG4" s="58" t="s">
        <v>75</v>
      </c>
      <c r="EH4" s="53" t="s">
        <v>63</v>
      </c>
      <c r="EI4" s="53" t="s">
        <v>64</v>
      </c>
      <c r="EJ4" s="53" t="s">
        <v>65</v>
      </c>
      <c r="EK4" s="53" t="s">
        <v>66</v>
      </c>
      <c r="EL4" s="87" t="s">
        <v>100</v>
      </c>
      <c r="EM4" s="58" t="s">
        <v>126</v>
      </c>
      <c r="EN4" s="58" t="s">
        <v>127</v>
      </c>
      <c r="EO4" s="58" t="s">
        <v>128</v>
      </c>
      <c r="EP4" s="58" t="s">
        <v>129</v>
      </c>
      <c r="EQ4" s="58" t="s">
        <v>130</v>
      </c>
      <c r="ER4" s="58" t="s">
        <v>131</v>
      </c>
      <c r="ES4" s="58" t="s">
        <v>132</v>
      </c>
      <c r="ET4" s="58" t="s">
        <v>123</v>
      </c>
      <c r="EU4" s="58" t="s">
        <v>124</v>
      </c>
      <c r="EV4" s="58" t="s">
        <v>125</v>
      </c>
      <c r="EW4" s="58" t="s">
        <v>74</v>
      </c>
      <c r="EX4" s="58" t="s">
        <v>75</v>
      </c>
    </row>
    <row r="5" spans="1:154">
      <c r="A5" s="63"/>
      <c r="B5" s="63"/>
      <c r="C5" s="63"/>
      <c r="D5" s="63"/>
      <c r="E5" s="63"/>
      <c r="F5" s="63"/>
      <c r="G5" s="63"/>
      <c r="H5" s="63"/>
      <c r="I5" s="63"/>
      <c r="J5" s="71"/>
      <c r="K5" s="71"/>
      <c r="L5" s="71"/>
      <c r="M5" s="71"/>
      <c r="N5" s="71"/>
      <c r="O5" s="72"/>
      <c r="P5" s="71"/>
      <c r="Q5" s="7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1"/>
      <c r="AE5" s="71"/>
      <c r="AF5" s="71"/>
      <c r="AG5" s="73"/>
      <c r="AH5" s="73"/>
      <c r="AI5" s="74"/>
      <c r="AJ5" s="73"/>
      <c r="AK5" s="75"/>
      <c r="AL5" s="75"/>
      <c r="AS5" s="76"/>
      <c r="AT5" s="63"/>
      <c r="AU5" s="63"/>
      <c r="CE5" s="58" t="s">
        <v>111</v>
      </c>
    </row>
    <row r="6" spans="1:154" ht="16">
      <c r="A6" s="83" t="s">
        <v>147</v>
      </c>
      <c r="B6" s="66"/>
      <c r="C6" s="66" t="s">
        <v>146</v>
      </c>
      <c r="D6" s="66"/>
      <c r="E6" s="66"/>
      <c r="F6" s="66"/>
      <c r="G6" s="66"/>
      <c r="H6" s="66"/>
      <c r="I6" s="66"/>
      <c r="J6" s="53"/>
      <c r="K6" s="53"/>
      <c r="L6" s="53"/>
      <c r="M6" s="53"/>
      <c r="N6" s="53"/>
      <c r="O6" s="54"/>
      <c r="P6" s="53"/>
      <c r="Q6" s="53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3"/>
      <c r="AE6" s="53"/>
      <c r="AF6" s="53"/>
      <c r="AG6" s="55"/>
      <c r="AH6" s="55"/>
      <c r="AI6" s="77"/>
      <c r="AJ6" s="55"/>
      <c r="AK6" s="58"/>
      <c r="AL6" s="58"/>
      <c r="AM6" s="58"/>
      <c r="AN6" s="58"/>
      <c r="AO6" s="58"/>
      <c r="AP6" s="58"/>
      <c r="AQ6" s="58"/>
      <c r="AR6" s="58"/>
      <c r="AS6" s="66"/>
      <c r="AT6" s="66"/>
      <c r="AU6" s="66"/>
      <c r="CE6" s="58" t="s">
        <v>111</v>
      </c>
    </row>
    <row r="7" spans="1:154">
      <c r="A7" t="s">
        <v>158</v>
      </c>
      <c r="B7" s="10">
        <v>44</v>
      </c>
      <c r="C7" s="4" t="s">
        <v>3</v>
      </c>
      <c r="D7" s="10" t="s">
        <v>40</v>
      </c>
      <c r="E7" s="59">
        <f t="shared" ref="E7:H11" si="0">(K7/$J7)*100</f>
        <v>0</v>
      </c>
      <c r="F7" s="59">
        <f t="shared" si="0"/>
        <v>0</v>
      </c>
      <c r="G7" s="59">
        <f t="shared" si="0"/>
        <v>100</v>
      </c>
      <c r="H7" s="59">
        <f t="shared" si="0"/>
        <v>0</v>
      </c>
      <c r="I7" s="59">
        <f>M7/J7</f>
        <v>1</v>
      </c>
      <c r="J7">
        <v>8</v>
      </c>
      <c r="K7">
        <v>0</v>
      </c>
      <c r="L7">
        <v>0</v>
      </c>
      <c r="M7">
        <v>8</v>
      </c>
      <c r="N7">
        <v>0</v>
      </c>
      <c r="O7">
        <v>1</v>
      </c>
      <c r="P7">
        <v>108.125</v>
      </c>
      <c r="Q7">
        <v>0</v>
      </c>
      <c r="R7">
        <v>108.125</v>
      </c>
      <c r="S7">
        <v>0</v>
      </c>
      <c r="T7">
        <v>108.125</v>
      </c>
      <c r="U7">
        <v>108.125</v>
      </c>
      <c r="V7">
        <v>0</v>
      </c>
      <c r="W7">
        <v>1738.125</v>
      </c>
      <c r="X7">
        <v>1738.125</v>
      </c>
      <c r="Y7">
        <v>0</v>
      </c>
      <c r="Z7">
        <v>41</v>
      </c>
      <c r="AA7">
        <v>41</v>
      </c>
      <c r="AB7">
        <v>0</v>
      </c>
      <c r="AC7">
        <v>21</v>
      </c>
      <c r="AD7">
        <v>10</v>
      </c>
      <c r="AE7">
        <v>10</v>
      </c>
      <c r="AF7">
        <v>1</v>
      </c>
      <c r="AG7">
        <v>8</v>
      </c>
      <c r="AH7">
        <v>9</v>
      </c>
      <c r="AI7">
        <v>0</v>
      </c>
      <c r="AJ7">
        <v>0</v>
      </c>
      <c r="AK7">
        <v>0</v>
      </c>
      <c r="AL7">
        <v>4</v>
      </c>
      <c r="AM7">
        <v>8</v>
      </c>
      <c r="AN7">
        <v>1</v>
      </c>
      <c r="AO7">
        <v>0</v>
      </c>
      <c r="AP7">
        <v>0</v>
      </c>
      <c r="AQ7">
        <v>0</v>
      </c>
      <c r="AR7">
        <v>1</v>
      </c>
      <c r="AS7">
        <v>0</v>
      </c>
      <c r="AT7">
        <v>8</v>
      </c>
      <c r="AU7">
        <v>0</v>
      </c>
      <c r="AV7">
        <v>0</v>
      </c>
      <c r="AW7">
        <v>0</v>
      </c>
      <c r="AX7">
        <v>2</v>
      </c>
      <c r="AY7">
        <v>0</v>
      </c>
      <c r="AZ7">
        <v>0</v>
      </c>
      <c r="BA7">
        <v>0</v>
      </c>
      <c r="BB7">
        <v>0</v>
      </c>
      <c r="BC7">
        <v>0</v>
      </c>
      <c r="BD7">
        <v>1</v>
      </c>
      <c r="BE7">
        <v>12</v>
      </c>
      <c r="BF7">
        <v>0</v>
      </c>
      <c r="BG7">
        <v>0</v>
      </c>
      <c r="BH7">
        <v>0</v>
      </c>
      <c r="BI7">
        <v>0</v>
      </c>
      <c r="BJ7">
        <v>8</v>
      </c>
      <c r="BK7">
        <v>4</v>
      </c>
      <c r="BL7">
        <v>134</v>
      </c>
      <c r="BM7">
        <v>9</v>
      </c>
      <c r="BN7">
        <v>1</v>
      </c>
      <c r="BO7">
        <v>1</v>
      </c>
      <c r="BP7">
        <v>10</v>
      </c>
      <c r="BQ7">
        <v>37</v>
      </c>
      <c r="BR7">
        <v>76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t="s">
        <v>58</v>
      </c>
      <c r="CE7" s="58" t="s">
        <v>111</v>
      </c>
      <c r="CG7" s="10" t="str">
        <f>CG35</f>
        <v>FE0F</v>
      </c>
      <c r="CH7" s="10" t="str">
        <f t="shared" ref="CH7:DB7" si="1">CH35</f>
        <v>C1</v>
      </c>
      <c r="CI7" s="59">
        <f t="shared" si="1"/>
        <v>0</v>
      </c>
      <c r="CJ7" s="59">
        <f t="shared" si="1"/>
        <v>0</v>
      </c>
      <c r="CK7" s="59">
        <f t="shared" si="1"/>
        <v>87.5</v>
      </c>
      <c r="CL7" s="59">
        <f t="shared" si="1"/>
        <v>12.5</v>
      </c>
      <c r="CM7" s="59">
        <f t="shared" si="1"/>
        <v>0.875</v>
      </c>
      <c r="CN7" s="95">
        <f t="shared" si="1"/>
        <v>12.5</v>
      </c>
      <c r="CO7" s="95">
        <f t="shared" si="1"/>
        <v>0</v>
      </c>
      <c r="CP7" s="95">
        <f t="shared" si="1"/>
        <v>37.5</v>
      </c>
      <c r="CQ7" s="95">
        <f t="shared" si="1"/>
        <v>50</v>
      </c>
      <c r="CR7" s="95">
        <f t="shared" si="1"/>
        <v>0.375</v>
      </c>
      <c r="CS7" s="59">
        <f t="shared" si="1"/>
        <v>12.5</v>
      </c>
      <c r="CT7" s="59">
        <f t="shared" si="1"/>
        <v>12.5</v>
      </c>
      <c r="CU7" s="59">
        <f t="shared" si="1"/>
        <v>62.5</v>
      </c>
      <c r="CV7" s="59">
        <f t="shared" si="1"/>
        <v>12.5</v>
      </c>
      <c r="CW7" s="59">
        <f t="shared" si="1"/>
        <v>0.625</v>
      </c>
      <c r="CX7" s="95">
        <f t="shared" si="1"/>
        <v>12.5</v>
      </c>
      <c r="CY7" s="95">
        <f t="shared" si="1"/>
        <v>12.5</v>
      </c>
      <c r="CZ7" s="95">
        <f t="shared" si="1"/>
        <v>50</v>
      </c>
      <c r="DA7" s="95">
        <f t="shared" si="1"/>
        <v>25</v>
      </c>
      <c r="DB7" s="95">
        <f t="shared" si="1"/>
        <v>0.5</v>
      </c>
    </row>
    <row r="8" spans="1:154">
      <c r="A8" t="s">
        <v>180</v>
      </c>
      <c r="B8" s="10">
        <v>52</v>
      </c>
      <c r="C8" s="4" t="s">
        <v>3</v>
      </c>
      <c r="D8" s="10" t="s">
        <v>40</v>
      </c>
      <c r="E8" s="59">
        <f t="shared" si="0"/>
        <v>0</v>
      </c>
      <c r="F8" s="59">
        <f t="shared" si="0"/>
        <v>0</v>
      </c>
      <c r="G8" s="59">
        <f t="shared" si="0"/>
        <v>100</v>
      </c>
      <c r="H8" s="59">
        <f t="shared" si="0"/>
        <v>0</v>
      </c>
      <c r="I8" s="59">
        <f>M8/J8</f>
        <v>1</v>
      </c>
      <c r="J8">
        <v>8</v>
      </c>
      <c r="K8">
        <v>0</v>
      </c>
      <c r="L8">
        <v>0</v>
      </c>
      <c r="M8">
        <v>8</v>
      </c>
      <c r="N8">
        <v>0</v>
      </c>
      <c r="O8">
        <v>1</v>
      </c>
      <c r="P8">
        <v>475.75</v>
      </c>
      <c r="Q8">
        <v>0</v>
      </c>
      <c r="R8">
        <v>475.75</v>
      </c>
      <c r="S8">
        <v>0</v>
      </c>
      <c r="T8">
        <v>608.375</v>
      </c>
      <c r="U8">
        <v>608.375</v>
      </c>
      <c r="V8">
        <v>0</v>
      </c>
      <c r="W8">
        <v>46.125</v>
      </c>
      <c r="X8">
        <v>46.125</v>
      </c>
      <c r="Y8">
        <v>0</v>
      </c>
      <c r="Z8">
        <v>1110</v>
      </c>
      <c r="AA8">
        <v>1110</v>
      </c>
      <c r="AB8">
        <v>0</v>
      </c>
      <c r="AC8">
        <v>18</v>
      </c>
      <c r="AD8">
        <v>10</v>
      </c>
      <c r="AE8">
        <v>8</v>
      </c>
      <c r="AF8">
        <v>0</v>
      </c>
      <c r="AG8">
        <v>8</v>
      </c>
      <c r="AH8">
        <v>10</v>
      </c>
      <c r="AI8">
        <v>0</v>
      </c>
      <c r="AJ8">
        <v>0</v>
      </c>
      <c r="AK8">
        <v>0</v>
      </c>
      <c r="AL8">
        <v>0</v>
      </c>
      <c r="AM8">
        <v>8</v>
      </c>
      <c r="AN8">
        <v>2</v>
      </c>
      <c r="AO8">
        <v>0</v>
      </c>
      <c r="AP8">
        <v>0</v>
      </c>
      <c r="AQ8">
        <v>0</v>
      </c>
      <c r="AR8">
        <v>0</v>
      </c>
      <c r="AS8">
        <v>0</v>
      </c>
      <c r="AT8">
        <v>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8</v>
      </c>
      <c r="BF8">
        <v>0</v>
      </c>
      <c r="BG8">
        <v>0</v>
      </c>
      <c r="BH8">
        <v>0</v>
      </c>
      <c r="BI8">
        <v>8</v>
      </c>
      <c r="BJ8">
        <v>0</v>
      </c>
      <c r="BK8">
        <v>0</v>
      </c>
      <c r="BL8">
        <v>81</v>
      </c>
      <c r="BM8">
        <v>14</v>
      </c>
      <c r="BN8">
        <v>12</v>
      </c>
      <c r="BO8">
        <v>0</v>
      </c>
      <c r="BP8">
        <v>5</v>
      </c>
      <c r="BQ8">
        <v>0</v>
      </c>
      <c r="BR8">
        <v>50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/>
      <c r="CI8" s="59"/>
      <c r="CJ8" s="59"/>
      <c r="CK8" s="59"/>
      <c r="CL8" s="59"/>
      <c r="CM8" s="59"/>
      <c r="CN8" s="95"/>
      <c r="CO8" s="95"/>
      <c r="CP8" s="95"/>
      <c r="CQ8" s="95"/>
      <c r="CR8" s="95"/>
      <c r="CS8" s="59"/>
      <c r="CT8" s="59"/>
      <c r="CU8" s="59"/>
      <c r="CV8" s="59"/>
      <c r="CW8" s="59"/>
      <c r="CX8" s="95"/>
      <c r="CY8" s="95"/>
      <c r="CZ8" s="95"/>
      <c r="DA8" s="95"/>
      <c r="DB8" s="95"/>
    </row>
    <row r="9" spans="1:154">
      <c r="A9" t="s">
        <v>159</v>
      </c>
      <c r="B9" s="10">
        <v>52</v>
      </c>
      <c r="C9" s="4" t="s">
        <v>3</v>
      </c>
      <c r="D9" s="10" t="s">
        <v>40</v>
      </c>
      <c r="E9" s="59">
        <f t="shared" si="0"/>
        <v>0</v>
      </c>
      <c r="F9" s="59">
        <f t="shared" si="0"/>
        <v>0</v>
      </c>
      <c r="G9" s="59">
        <f t="shared" si="0"/>
        <v>37.5</v>
      </c>
      <c r="H9" s="59">
        <f t="shared" si="0"/>
        <v>62.5</v>
      </c>
      <c r="I9" s="59">
        <f>M9/J9</f>
        <v>0.375</v>
      </c>
      <c r="J9">
        <v>8</v>
      </c>
      <c r="K9">
        <v>0</v>
      </c>
      <c r="L9">
        <v>0</v>
      </c>
      <c r="M9">
        <v>3</v>
      </c>
      <c r="N9">
        <v>5</v>
      </c>
      <c r="O9">
        <v>0.375</v>
      </c>
      <c r="P9">
        <v>218.625</v>
      </c>
      <c r="Q9">
        <v>0</v>
      </c>
      <c r="R9">
        <v>129.33333329999999</v>
      </c>
      <c r="S9">
        <v>272.2</v>
      </c>
      <c r="T9">
        <v>91.875</v>
      </c>
      <c r="U9">
        <v>66</v>
      </c>
      <c r="V9">
        <v>107.4</v>
      </c>
      <c r="W9">
        <v>450.125</v>
      </c>
      <c r="X9">
        <v>756.33333330000005</v>
      </c>
      <c r="Y9">
        <v>266.39999999999998</v>
      </c>
      <c r="Z9">
        <v>219.25</v>
      </c>
      <c r="AA9">
        <v>118.66666669999999</v>
      </c>
      <c r="AB9">
        <v>279.60000000000002</v>
      </c>
      <c r="AC9">
        <v>77</v>
      </c>
      <c r="AD9">
        <v>18</v>
      </c>
      <c r="AE9">
        <v>30</v>
      </c>
      <c r="AF9">
        <v>29</v>
      </c>
      <c r="AG9">
        <v>19</v>
      </c>
      <c r="AH9">
        <v>11</v>
      </c>
      <c r="AI9">
        <v>13</v>
      </c>
      <c r="AJ9">
        <v>1</v>
      </c>
      <c r="AK9">
        <v>0</v>
      </c>
      <c r="AL9">
        <v>33</v>
      </c>
      <c r="AM9">
        <v>8</v>
      </c>
      <c r="AN9">
        <v>3</v>
      </c>
      <c r="AO9">
        <v>0</v>
      </c>
      <c r="AP9">
        <v>0</v>
      </c>
      <c r="AQ9">
        <v>0</v>
      </c>
      <c r="AR9">
        <v>7</v>
      </c>
      <c r="AS9">
        <v>8</v>
      </c>
      <c r="AT9">
        <v>3</v>
      </c>
      <c r="AU9">
        <v>4</v>
      </c>
      <c r="AV9">
        <v>0</v>
      </c>
      <c r="AW9">
        <v>0</v>
      </c>
      <c r="AX9">
        <v>15</v>
      </c>
      <c r="AY9">
        <v>3</v>
      </c>
      <c r="AZ9">
        <v>5</v>
      </c>
      <c r="BA9">
        <v>9</v>
      </c>
      <c r="BB9">
        <v>1</v>
      </c>
      <c r="BC9">
        <v>0</v>
      </c>
      <c r="BD9">
        <v>11</v>
      </c>
      <c r="BE9">
        <v>18</v>
      </c>
      <c r="BF9">
        <v>0</v>
      </c>
      <c r="BG9">
        <v>0</v>
      </c>
      <c r="BH9">
        <v>0</v>
      </c>
      <c r="BI9">
        <v>0</v>
      </c>
      <c r="BJ9">
        <v>8</v>
      </c>
      <c r="BK9">
        <v>10</v>
      </c>
      <c r="BL9">
        <v>45</v>
      </c>
      <c r="BM9">
        <v>3</v>
      </c>
      <c r="BN9">
        <v>0</v>
      </c>
      <c r="BO9">
        <v>0</v>
      </c>
      <c r="BP9">
        <v>8</v>
      </c>
      <c r="BQ9">
        <v>8</v>
      </c>
      <c r="BR9">
        <v>26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E9" s="58" t="s">
        <v>111</v>
      </c>
      <c r="CG9" s="10" t="str">
        <f>CG65</f>
        <v>FE0F</v>
      </c>
      <c r="CH9" s="10" t="str">
        <f t="shared" ref="CH9:DB9" si="2">CH65</f>
        <v>+ve</v>
      </c>
      <c r="CI9" s="59">
        <f t="shared" si="2"/>
        <v>0</v>
      </c>
      <c r="CJ9" s="59">
        <f t="shared" si="2"/>
        <v>0</v>
      </c>
      <c r="CK9" s="59">
        <f t="shared" si="2"/>
        <v>87.5</v>
      </c>
      <c r="CL9" s="59">
        <f t="shared" si="2"/>
        <v>12.5</v>
      </c>
      <c r="CM9" s="59">
        <f t="shared" si="2"/>
        <v>0.875</v>
      </c>
      <c r="CN9" s="95">
        <f t="shared" si="2"/>
        <v>0</v>
      </c>
      <c r="CO9" s="95">
        <f t="shared" si="2"/>
        <v>0</v>
      </c>
      <c r="CP9" s="95">
        <f t="shared" si="2"/>
        <v>50</v>
      </c>
      <c r="CQ9" s="95">
        <f t="shared" si="2"/>
        <v>50</v>
      </c>
      <c r="CR9" s="95">
        <f t="shared" si="2"/>
        <v>0.5</v>
      </c>
      <c r="CS9" s="59">
        <f t="shared" si="2"/>
        <v>87.5</v>
      </c>
      <c r="CT9" s="59">
        <f t="shared" si="2"/>
        <v>0</v>
      </c>
      <c r="CU9" s="59">
        <f t="shared" si="2"/>
        <v>12.5</v>
      </c>
      <c r="CV9" s="59">
        <f t="shared" si="2"/>
        <v>0</v>
      </c>
      <c r="CW9" s="59">
        <f t="shared" si="2"/>
        <v>0.125</v>
      </c>
      <c r="CX9" s="95">
        <f t="shared" si="2"/>
        <v>25</v>
      </c>
      <c r="CY9" s="95">
        <f t="shared" si="2"/>
        <v>25</v>
      </c>
      <c r="CZ9" s="95">
        <f t="shared" si="2"/>
        <v>37.5</v>
      </c>
      <c r="DA9" s="95">
        <f t="shared" si="2"/>
        <v>12.5</v>
      </c>
      <c r="DB9" s="95">
        <f t="shared" si="2"/>
        <v>0.375</v>
      </c>
    </row>
    <row r="10" spans="1:154">
      <c r="A10" t="s">
        <v>160</v>
      </c>
      <c r="B10" s="10">
        <v>52</v>
      </c>
      <c r="C10" s="4" t="s">
        <v>3</v>
      </c>
      <c r="D10" s="10" t="s">
        <v>40</v>
      </c>
      <c r="E10" s="59">
        <f t="shared" si="0"/>
        <v>0</v>
      </c>
      <c r="F10" s="59">
        <f t="shared" si="0"/>
        <v>0</v>
      </c>
      <c r="G10" s="59">
        <f t="shared" si="0"/>
        <v>62.5</v>
      </c>
      <c r="H10" s="59">
        <f t="shared" si="0"/>
        <v>37.5</v>
      </c>
      <c r="I10" s="59">
        <f>M10/J10</f>
        <v>0.625</v>
      </c>
      <c r="J10">
        <v>8</v>
      </c>
      <c r="K10">
        <v>0</v>
      </c>
      <c r="L10">
        <v>0</v>
      </c>
      <c r="M10">
        <v>5</v>
      </c>
      <c r="N10">
        <v>3</v>
      </c>
      <c r="O10">
        <v>0.625</v>
      </c>
      <c r="P10">
        <v>465.875</v>
      </c>
      <c r="Q10">
        <v>0</v>
      </c>
      <c r="R10">
        <v>251.8</v>
      </c>
      <c r="S10">
        <v>822.66666669999995</v>
      </c>
      <c r="T10">
        <v>298.25</v>
      </c>
      <c r="U10">
        <v>197.4</v>
      </c>
      <c r="V10">
        <v>466.33333340000001</v>
      </c>
      <c r="W10">
        <v>57.375</v>
      </c>
      <c r="X10">
        <v>60.8</v>
      </c>
      <c r="Y10">
        <v>51.666666669999998</v>
      </c>
      <c r="Z10">
        <v>1328.875</v>
      </c>
      <c r="AA10">
        <v>1428</v>
      </c>
      <c r="AB10">
        <v>1163.666667</v>
      </c>
      <c r="AC10">
        <v>30</v>
      </c>
      <c r="AD10">
        <v>13</v>
      </c>
      <c r="AE10">
        <v>10</v>
      </c>
      <c r="AF10">
        <v>7</v>
      </c>
      <c r="AG10">
        <v>12</v>
      </c>
      <c r="AH10">
        <v>8</v>
      </c>
      <c r="AI10">
        <v>1</v>
      </c>
      <c r="AJ10">
        <v>0</v>
      </c>
      <c r="AK10">
        <v>0</v>
      </c>
      <c r="AL10">
        <v>9</v>
      </c>
      <c r="AM10">
        <v>8</v>
      </c>
      <c r="AN10">
        <v>0</v>
      </c>
      <c r="AO10">
        <v>0</v>
      </c>
      <c r="AP10">
        <v>0</v>
      </c>
      <c r="AQ10">
        <v>0</v>
      </c>
      <c r="AR10">
        <v>5</v>
      </c>
      <c r="AS10">
        <v>2</v>
      </c>
      <c r="AT10">
        <v>5</v>
      </c>
      <c r="AU10">
        <v>1</v>
      </c>
      <c r="AV10">
        <v>0</v>
      </c>
      <c r="AW10">
        <v>0</v>
      </c>
      <c r="AX10">
        <v>2</v>
      </c>
      <c r="AY10">
        <v>2</v>
      </c>
      <c r="AZ10">
        <v>3</v>
      </c>
      <c r="BA10">
        <v>0</v>
      </c>
      <c r="BB10">
        <v>0</v>
      </c>
      <c r="BC10">
        <v>0</v>
      </c>
      <c r="BD10">
        <v>2</v>
      </c>
      <c r="BE10">
        <v>8</v>
      </c>
      <c r="BF10">
        <v>0</v>
      </c>
      <c r="BG10">
        <v>0</v>
      </c>
      <c r="BH10">
        <v>0</v>
      </c>
      <c r="BI10">
        <v>5</v>
      </c>
      <c r="BJ10">
        <v>3</v>
      </c>
      <c r="BK10">
        <v>0</v>
      </c>
      <c r="BL10">
        <v>155</v>
      </c>
      <c r="BM10">
        <v>30</v>
      </c>
      <c r="BN10">
        <v>18</v>
      </c>
      <c r="BO10">
        <v>12</v>
      </c>
      <c r="BP10">
        <v>12</v>
      </c>
      <c r="BQ10">
        <v>0</v>
      </c>
      <c r="BR10">
        <v>83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E10" s="58" t="s">
        <v>111</v>
      </c>
      <c r="CG10" s="10" t="e">
        <f>#REF!</f>
        <v>#REF!</v>
      </c>
      <c r="CH10" s="10" t="e">
        <f>#REF!</f>
        <v>#REF!</v>
      </c>
      <c r="CI10" s="59" t="e">
        <f>#REF!</f>
        <v>#REF!</v>
      </c>
      <c r="CJ10" s="59" t="e">
        <f>#REF!</f>
        <v>#REF!</v>
      </c>
      <c r="CK10" s="59" t="e">
        <f>#REF!</f>
        <v>#REF!</v>
      </c>
      <c r="CL10" s="59" t="e">
        <f>#REF!</f>
        <v>#REF!</v>
      </c>
      <c r="CM10" s="59" t="e">
        <f>#REF!</f>
        <v>#REF!</v>
      </c>
      <c r="CN10" s="95" t="e">
        <f>#REF!</f>
        <v>#REF!</v>
      </c>
      <c r="CO10" s="95" t="e">
        <f>#REF!</f>
        <v>#REF!</v>
      </c>
      <c r="CP10" s="95" t="e">
        <f>#REF!</f>
        <v>#REF!</v>
      </c>
      <c r="CQ10" s="95" t="e">
        <f>#REF!</f>
        <v>#REF!</v>
      </c>
      <c r="CR10" s="95" t="e">
        <f>#REF!</f>
        <v>#REF!</v>
      </c>
      <c r="CS10" s="59" t="e">
        <f>#REF!</f>
        <v>#REF!</v>
      </c>
      <c r="CT10" s="59" t="e">
        <f>#REF!</f>
        <v>#REF!</v>
      </c>
      <c r="CU10" s="59" t="e">
        <f>#REF!</f>
        <v>#REF!</v>
      </c>
      <c r="CV10" s="59" t="e">
        <f>#REF!</f>
        <v>#REF!</v>
      </c>
      <c r="CW10" s="59" t="e">
        <f>#REF!</f>
        <v>#REF!</v>
      </c>
      <c r="CX10" s="95" t="e">
        <f>#REF!</f>
        <v>#REF!</v>
      </c>
      <c r="CY10" s="95" t="e">
        <f>#REF!</f>
        <v>#REF!</v>
      </c>
      <c r="CZ10" s="95" t="e">
        <f>#REF!</f>
        <v>#REF!</v>
      </c>
      <c r="DA10" s="95" t="e">
        <f>#REF!</f>
        <v>#REF!</v>
      </c>
      <c r="DB10" s="95" t="e">
        <f>#REF!</f>
        <v>#REF!</v>
      </c>
    </row>
    <row r="11" spans="1:154">
      <c r="A11" t="s">
        <v>181</v>
      </c>
      <c r="B11" s="10">
        <v>52</v>
      </c>
      <c r="C11" s="6" t="s">
        <v>2</v>
      </c>
      <c r="D11" s="10" t="s">
        <v>40</v>
      </c>
      <c r="E11" s="59">
        <f t="shared" si="0"/>
        <v>0</v>
      </c>
      <c r="F11" s="59">
        <f t="shared" si="0"/>
        <v>0</v>
      </c>
      <c r="G11" s="59">
        <f t="shared" si="0"/>
        <v>87.5</v>
      </c>
      <c r="H11" s="59">
        <f t="shared" si="0"/>
        <v>12.5</v>
      </c>
      <c r="I11" s="59">
        <f>M11/J11</f>
        <v>0.875</v>
      </c>
      <c r="J11">
        <v>8</v>
      </c>
      <c r="K11">
        <v>0</v>
      </c>
      <c r="L11">
        <v>0</v>
      </c>
      <c r="M11">
        <v>7</v>
      </c>
      <c r="N11">
        <v>1</v>
      </c>
      <c r="O11">
        <v>0.875</v>
      </c>
      <c r="P11">
        <v>567.375</v>
      </c>
      <c r="Q11">
        <v>0</v>
      </c>
      <c r="R11">
        <v>630.57142850000002</v>
      </c>
      <c r="S11">
        <v>125</v>
      </c>
      <c r="T11">
        <v>256.125</v>
      </c>
      <c r="U11">
        <v>232.85714290000001</v>
      </c>
      <c r="V11">
        <v>419</v>
      </c>
      <c r="W11">
        <v>92.625</v>
      </c>
      <c r="X11">
        <v>83.285714299999995</v>
      </c>
      <c r="Y11">
        <v>158</v>
      </c>
      <c r="Z11">
        <v>1303.625</v>
      </c>
      <c r="AA11">
        <v>1399.2857140000001</v>
      </c>
      <c r="AB11">
        <v>634</v>
      </c>
      <c r="AC11">
        <v>55</v>
      </c>
      <c r="AD11">
        <v>17</v>
      </c>
      <c r="AE11">
        <v>25</v>
      </c>
      <c r="AF11">
        <v>13</v>
      </c>
      <c r="AG11">
        <v>19</v>
      </c>
      <c r="AH11">
        <v>9</v>
      </c>
      <c r="AI11">
        <v>1</v>
      </c>
      <c r="AJ11">
        <v>0</v>
      </c>
      <c r="AK11">
        <v>0</v>
      </c>
      <c r="AL11">
        <v>26</v>
      </c>
      <c r="AM11">
        <v>8</v>
      </c>
      <c r="AN11">
        <v>1</v>
      </c>
      <c r="AO11">
        <v>0</v>
      </c>
      <c r="AP11">
        <v>0</v>
      </c>
      <c r="AQ11">
        <v>0</v>
      </c>
      <c r="AR11">
        <v>8</v>
      </c>
      <c r="AS11">
        <v>4</v>
      </c>
      <c r="AT11">
        <v>7</v>
      </c>
      <c r="AU11">
        <v>1</v>
      </c>
      <c r="AV11">
        <v>0</v>
      </c>
      <c r="AW11">
        <v>0</v>
      </c>
      <c r="AX11">
        <v>13</v>
      </c>
      <c r="AY11">
        <v>7</v>
      </c>
      <c r="AZ11">
        <v>1</v>
      </c>
      <c r="BA11">
        <v>0</v>
      </c>
      <c r="BB11">
        <v>0</v>
      </c>
      <c r="BC11">
        <v>0</v>
      </c>
      <c r="BD11">
        <v>5</v>
      </c>
      <c r="BE11">
        <v>10</v>
      </c>
      <c r="BF11">
        <v>1</v>
      </c>
      <c r="BG11">
        <v>0</v>
      </c>
      <c r="BH11">
        <v>0</v>
      </c>
      <c r="BI11">
        <v>7</v>
      </c>
      <c r="BJ11">
        <v>1</v>
      </c>
      <c r="BK11">
        <v>1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E11" s="58"/>
      <c r="CI11" s="59"/>
      <c r="CJ11" s="59"/>
      <c r="CK11" s="59"/>
      <c r="CL11" s="59"/>
      <c r="CM11" s="59"/>
      <c r="CN11" s="95"/>
      <c r="CO11" s="95"/>
      <c r="CP11" s="95"/>
      <c r="CQ11" s="95"/>
      <c r="CR11" s="95"/>
      <c r="CS11" s="59"/>
      <c r="CT11" s="59"/>
      <c r="CU11" s="59"/>
      <c r="CV11" s="59"/>
      <c r="CW11" s="59"/>
      <c r="CX11" s="95"/>
      <c r="CY11" s="95"/>
      <c r="CZ11" s="95"/>
      <c r="DA11" s="95"/>
      <c r="DB11" s="95"/>
    </row>
    <row r="12" spans="1:154">
      <c r="A12" t="s">
        <v>161</v>
      </c>
      <c r="B12" s="10">
        <v>52</v>
      </c>
      <c r="C12" s="4" t="s">
        <v>3</v>
      </c>
      <c r="D12" s="10" t="s">
        <v>40</v>
      </c>
      <c r="E12" s="59">
        <f t="shared" ref="E12:E29" si="3">(K12/$J12)*100</f>
        <v>0</v>
      </c>
      <c r="F12" s="59">
        <f t="shared" ref="F12:F29" si="4">(L12/$J12)*100</f>
        <v>0</v>
      </c>
      <c r="G12" s="59">
        <f t="shared" ref="G12:G29" si="5">(M12/$J12)*100</f>
        <v>87.5</v>
      </c>
      <c r="H12" s="59">
        <f t="shared" ref="H12:H29" si="6">(N12/$J12)*100</f>
        <v>12.5</v>
      </c>
      <c r="I12" s="59">
        <f t="shared" ref="I12:I29" si="7">M12/J12</f>
        <v>0.875</v>
      </c>
      <c r="J12">
        <v>8</v>
      </c>
      <c r="K12">
        <v>0</v>
      </c>
      <c r="L12">
        <v>0</v>
      </c>
      <c r="M12">
        <v>7</v>
      </c>
      <c r="N12">
        <v>1</v>
      </c>
      <c r="O12">
        <v>0.875</v>
      </c>
      <c r="P12">
        <v>220.25</v>
      </c>
      <c r="Q12">
        <v>0</v>
      </c>
      <c r="R12">
        <v>240.85714290000001</v>
      </c>
      <c r="S12">
        <v>76</v>
      </c>
      <c r="T12">
        <v>139.25</v>
      </c>
      <c r="U12">
        <v>140.2857143</v>
      </c>
      <c r="V12">
        <v>132</v>
      </c>
      <c r="W12">
        <v>711.25</v>
      </c>
      <c r="X12">
        <v>764</v>
      </c>
      <c r="Y12">
        <v>342</v>
      </c>
      <c r="Z12">
        <v>93.625</v>
      </c>
      <c r="AA12">
        <v>101.7142857</v>
      </c>
      <c r="AB12">
        <v>37</v>
      </c>
      <c r="AC12">
        <v>26</v>
      </c>
      <c r="AD12">
        <v>12</v>
      </c>
      <c r="AE12">
        <v>12</v>
      </c>
      <c r="AF12">
        <v>2</v>
      </c>
      <c r="AG12">
        <v>11</v>
      </c>
      <c r="AH12">
        <v>10</v>
      </c>
      <c r="AI12">
        <v>2</v>
      </c>
      <c r="AJ12">
        <v>0</v>
      </c>
      <c r="AK12">
        <v>0</v>
      </c>
      <c r="AL12">
        <v>3</v>
      </c>
      <c r="AM12">
        <v>8</v>
      </c>
      <c r="AN12">
        <v>2</v>
      </c>
      <c r="AO12">
        <v>0</v>
      </c>
      <c r="AP12">
        <v>0</v>
      </c>
      <c r="AQ12">
        <v>0</v>
      </c>
      <c r="AR12">
        <v>2</v>
      </c>
      <c r="AS12">
        <v>3</v>
      </c>
      <c r="AT12">
        <v>7</v>
      </c>
      <c r="AU12">
        <v>1</v>
      </c>
      <c r="AV12">
        <v>0</v>
      </c>
      <c r="AW12">
        <v>0</v>
      </c>
      <c r="AX12">
        <v>1</v>
      </c>
      <c r="AY12">
        <v>0</v>
      </c>
      <c r="AZ12">
        <v>1</v>
      </c>
      <c r="BA12">
        <v>1</v>
      </c>
      <c r="BB12">
        <v>0</v>
      </c>
      <c r="BC12">
        <v>0</v>
      </c>
      <c r="BD12">
        <v>0</v>
      </c>
      <c r="BE12">
        <v>33</v>
      </c>
      <c r="BF12">
        <v>1</v>
      </c>
      <c r="BG12">
        <v>0</v>
      </c>
      <c r="BH12">
        <v>0</v>
      </c>
      <c r="BI12">
        <v>2</v>
      </c>
      <c r="BJ12">
        <v>14</v>
      </c>
      <c r="BK12">
        <v>16</v>
      </c>
      <c r="BL12">
        <v>86</v>
      </c>
      <c r="BM12">
        <v>19</v>
      </c>
      <c r="BN12">
        <v>1</v>
      </c>
      <c r="BO12">
        <v>1</v>
      </c>
      <c r="BP12">
        <v>19</v>
      </c>
      <c r="BQ12">
        <v>7</v>
      </c>
      <c r="BR12">
        <v>39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E12" s="58" t="s">
        <v>111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162</v>
      </c>
      <c r="B13" s="10">
        <v>52</v>
      </c>
      <c r="C13" s="6" t="s">
        <v>2</v>
      </c>
      <c r="D13" s="10" t="s">
        <v>40</v>
      </c>
      <c r="E13" s="59">
        <f t="shared" si="3"/>
        <v>0</v>
      </c>
      <c r="F13" s="59">
        <f t="shared" si="4"/>
        <v>0</v>
      </c>
      <c r="G13" s="59">
        <f t="shared" si="5"/>
        <v>100</v>
      </c>
      <c r="H13" s="59">
        <f t="shared" si="6"/>
        <v>0</v>
      </c>
      <c r="I13" s="59">
        <f t="shared" si="7"/>
        <v>1</v>
      </c>
      <c r="J13">
        <v>8</v>
      </c>
      <c r="K13">
        <v>0</v>
      </c>
      <c r="L13">
        <v>0</v>
      </c>
      <c r="M13">
        <v>8</v>
      </c>
      <c r="N13">
        <v>0</v>
      </c>
      <c r="O13">
        <v>1</v>
      </c>
      <c r="P13">
        <v>131</v>
      </c>
      <c r="Q13">
        <v>0</v>
      </c>
      <c r="R13">
        <v>131</v>
      </c>
      <c r="S13">
        <v>0</v>
      </c>
      <c r="T13">
        <v>37.125</v>
      </c>
      <c r="U13">
        <v>37.125</v>
      </c>
      <c r="V13">
        <v>0</v>
      </c>
      <c r="W13">
        <v>448.75</v>
      </c>
      <c r="X13">
        <v>448.75</v>
      </c>
      <c r="Y13">
        <v>0</v>
      </c>
      <c r="Z13">
        <v>411.75</v>
      </c>
      <c r="AA13">
        <v>411.75</v>
      </c>
      <c r="AB13">
        <v>0</v>
      </c>
      <c r="AC13">
        <v>28</v>
      </c>
      <c r="AD13">
        <v>12</v>
      </c>
      <c r="AE13">
        <v>16</v>
      </c>
      <c r="AF13">
        <v>0</v>
      </c>
      <c r="AG13">
        <v>8</v>
      </c>
      <c r="AH13">
        <v>9</v>
      </c>
      <c r="AI13">
        <v>4</v>
      </c>
      <c r="AJ13">
        <v>0</v>
      </c>
      <c r="AK13">
        <v>0</v>
      </c>
      <c r="AL13">
        <v>7</v>
      </c>
      <c r="AM13">
        <v>8</v>
      </c>
      <c r="AN13">
        <v>1</v>
      </c>
      <c r="AO13">
        <v>0</v>
      </c>
      <c r="AP13">
        <v>0</v>
      </c>
      <c r="AQ13">
        <v>0</v>
      </c>
      <c r="AR13">
        <v>3</v>
      </c>
      <c r="AS13">
        <v>0</v>
      </c>
      <c r="AT13">
        <v>8</v>
      </c>
      <c r="AU13">
        <v>4</v>
      </c>
      <c r="AV13">
        <v>0</v>
      </c>
      <c r="AW13">
        <v>0</v>
      </c>
      <c r="AX13">
        <v>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8</v>
      </c>
      <c r="BF13">
        <v>0</v>
      </c>
      <c r="BG13">
        <v>0</v>
      </c>
      <c r="BH13">
        <v>0</v>
      </c>
      <c r="BI13">
        <v>3</v>
      </c>
      <c r="BJ13">
        <v>5</v>
      </c>
      <c r="BK13">
        <v>0</v>
      </c>
      <c r="BL13">
        <v>128</v>
      </c>
      <c r="BM13">
        <v>17</v>
      </c>
      <c r="BN13">
        <v>0</v>
      </c>
      <c r="BO13">
        <v>8</v>
      </c>
      <c r="BP13">
        <v>23</v>
      </c>
      <c r="BQ13">
        <v>0</v>
      </c>
      <c r="BR13">
        <v>80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E13" s="58" t="s">
        <v>111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54">
      <c r="A14" t="s">
        <v>163</v>
      </c>
      <c r="B14" s="10">
        <v>44</v>
      </c>
      <c r="C14" s="6" t="s">
        <v>2</v>
      </c>
      <c r="D14" s="10" t="s">
        <v>40</v>
      </c>
      <c r="E14" s="59">
        <f t="shared" si="3"/>
        <v>0</v>
      </c>
      <c r="F14" s="59">
        <f t="shared" si="4"/>
        <v>0</v>
      </c>
      <c r="G14" s="59">
        <f t="shared" si="5"/>
        <v>100</v>
      </c>
      <c r="H14" s="59">
        <f t="shared" si="6"/>
        <v>0</v>
      </c>
      <c r="I14" s="59">
        <f t="shared" si="7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230.125</v>
      </c>
      <c r="Q14">
        <v>0</v>
      </c>
      <c r="R14">
        <v>230.125</v>
      </c>
      <c r="S14">
        <v>0</v>
      </c>
      <c r="T14">
        <v>41.625</v>
      </c>
      <c r="U14">
        <v>41.625</v>
      </c>
      <c r="V14">
        <v>0</v>
      </c>
      <c r="W14">
        <v>59.75</v>
      </c>
      <c r="X14">
        <v>59.75</v>
      </c>
      <c r="Y14">
        <v>0</v>
      </c>
      <c r="Z14">
        <v>1227.25</v>
      </c>
      <c r="AA14">
        <v>1227.25</v>
      </c>
      <c r="AB14">
        <v>0</v>
      </c>
      <c r="AC14">
        <v>30</v>
      </c>
      <c r="AD14">
        <v>11</v>
      </c>
      <c r="AE14">
        <v>19</v>
      </c>
      <c r="AF14">
        <v>0</v>
      </c>
      <c r="AG14">
        <v>11</v>
      </c>
      <c r="AH14">
        <v>10</v>
      </c>
      <c r="AI14">
        <v>8</v>
      </c>
      <c r="AJ14">
        <v>0</v>
      </c>
      <c r="AK14">
        <v>0</v>
      </c>
      <c r="AL14">
        <v>1</v>
      </c>
      <c r="AM14">
        <v>8</v>
      </c>
      <c r="AN14">
        <v>2</v>
      </c>
      <c r="AO14">
        <v>0</v>
      </c>
      <c r="AP14">
        <v>0</v>
      </c>
      <c r="AQ14">
        <v>0</v>
      </c>
      <c r="AR14">
        <v>1</v>
      </c>
      <c r="AS14">
        <v>3</v>
      </c>
      <c r="AT14">
        <v>8</v>
      </c>
      <c r="AU14">
        <v>8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9</v>
      </c>
      <c r="BF14">
        <v>0</v>
      </c>
      <c r="BG14">
        <v>0</v>
      </c>
      <c r="BH14">
        <v>0</v>
      </c>
      <c r="BI14">
        <v>8</v>
      </c>
      <c r="BJ14">
        <v>0</v>
      </c>
      <c r="BK14">
        <v>1</v>
      </c>
      <c r="BL14">
        <v>73</v>
      </c>
      <c r="BM14">
        <v>12</v>
      </c>
      <c r="BN14">
        <v>0</v>
      </c>
      <c r="BO14">
        <v>0</v>
      </c>
      <c r="BP14">
        <v>15</v>
      </c>
      <c r="BQ14">
        <v>0</v>
      </c>
      <c r="BR14">
        <v>46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E14" s="58" t="s">
        <v>111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164</v>
      </c>
      <c r="B15" s="10">
        <v>44</v>
      </c>
      <c r="C15" s="6" t="s">
        <v>2</v>
      </c>
      <c r="D15" s="10" t="s">
        <v>40</v>
      </c>
      <c r="E15" s="59">
        <f t="shared" si="3"/>
        <v>0</v>
      </c>
      <c r="F15" s="59">
        <f t="shared" si="4"/>
        <v>0</v>
      </c>
      <c r="G15" s="59">
        <f t="shared" si="5"/>
        <v>100</v>
      </c>
      <c r="H15" s="59">
        <f t="shared" si="6"/>
        <v>0</v>
      </c>
      <c r="I15" s="59">
        <f t="shared" si="7"/>
        <v>1</v>
      </c>
      <c r="J15">
        <v>8</v>
      </c>
      <c r="K15">
        <v>0</v>
      </c>
      <c r="L15">
        <v>0</v>
      </c>
      <c r="M15">
        <v>8</v>
      </c>
      <c r="N15">
        <v>0</v>
      </c>
      <c r="O15">
        <v>1</v>
      </c>
      <c r="P15">
        <v>201.875</v>
      </c>
      <c r="Q15">
        <v>0</v>
      </c>
      <c r="R15">
        <v>201.875</v>
      </c>
      <c r="S15">
        <v>0</v>
      </c>
      <c r="T15">
        <v>56.5</v>
      </c>
      <c r="U15">
        <v>56.5</v>
      </c>
      <c r="V15">
        <v>0</v>
      </c>
      <c r="W15">
        <v>84.375</v>
      </c>
      <c r="X15">
        <v>84.375</v>
      </c>
      <c r="Y15">
        <v>0</v>
      </c>
      <c r="Z15">
        <v>577.5</v>
      </c>
      <c r="AA15">
        <v>577.5</v>
      </c>
      <c r="AB15">
        <v>0</v>
      </c>
      <c r="AC15">
        <v>30</v>
      </c>
      <c r="AD15">
        <v>15</v>
      </c>
      <c r="AE15">
        <v>13</v>
      </c>
      <c r="AF15">
        <v>2</v>
      </c>
      <c r="AG15">
        <v>8</v>
      </c>
      <c r="AH15">
        <v>10</v>
      </c>
      <c r="AI15">
        <v>1</v>
      </c>
      <c r="AJ15">
        <v>0</v>
      </c>
      <c r="AK15">
        <v>0</v>
      </c>
      <c r="AL15">
        <v>11</v>
      </c>
      <c r="AM15">
        <v>8</v>
      </c>
      <c r="AN15">
        <v>2</v>
      </c>
      <c r="AO15">
        <v>0</v>
      </c>
      <c r="AP15">
        <v>0</v>
      </c>
      <c r="AQ15">
        <v>0</v>
      </c>
      <c r="AR15">
        <v>5</v>
      </c>
      <c r="AS15">
        <v>0</v>
      </c>
      <c r="AT15">
        <v>8</v>
      </c>
      <c r="AU15">
        <v>1</v>
      </c>
      <c r="AV15">
        <v>0</v>
      </c>
      <c r="AW15">
        <v>0</v>
      </c>
      <c r="AX15">
        <v>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</v>
      </c>
      <c r="BE15">
        <v>20</v>
      </c>
      <c r="BF15">
        <v>0</v>
      </c>
      <c r="BG15">
        <v>0</v>
      </c>
      <c r="BH15">
        <v>0</v>
      </c>
      <c r="BI15">
        <v>8</v>
      </c>
      <c r="BJ15">
        <v>2</v>
      </c>
      <c r="BK15">
        <v>10</v>
      </c>
      <c r="BL15">
        <v>84</v>
      </c>
      <c r="BM15">
        <v>21</v>
      </c>
      <c r="BN15">
        <v>0</v>
      </c>
      <c r="BO15">
        <v>1</v>
      </c>
      <c r="BP15">
        <v>7</v>
      </c>
      <c r="BQ15">
        <v>3</v>
      </c>
      <c r="BR15">
        <v>52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E15" s="58" t="s">
        <v>111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165</v>
      </c>
      <c r="B16" s="10">
        <v>44</v>
      </c>
      <c r="C16" s="6" t="s">
        <v>2</v>
      </c>
      <c r="D16" s="10" t="s">
        <v>40</v>
      </c>
      <c r="E16" s="59">
        <f t="shared" si="3"/>
        <v>0</v>
      </c>
      <c r="F16" s="59">
        <f t="shared" si="4"/>
        <v>0</v>
      </c>
      <c r="G16" s="59">
        <f t="shared" si="5"/>
        <v>100</v>
      </c>
      <c r="H16" s="59">
        <f t="shared" si="6"/>
        <v>0</v>
      </c>
      <c r="I16" s="59">
        <f t="shared" si="7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188.75</v>
      </c>
      <c r="Q16">
        <v>0</v>
      </c>
      <c r="R16">
        <v>188.75</v>
      </c>
      <c r="S16">
        <v>0</v>
      </c>
      <c r="T16">
        <v>167.25</v>
      </c>
      <c r="U16">
        <v>167.25</v>
      </c>
      <c r="V16">
        <v>0</v>
      </c>
      <c r="W16">
        <v>32</v>
      </c>
      <c r="X16">
        <v>32</v>
      </c>
      <c r="Y16">
        <v>0</v>
      </c>
      <c r="Z16">
        <v>1078.5</v>
      </c>
      <c r="AA16">
        <v>1078.5</v>
      </c>
      <c r="AB16">
        <v>0</v>
      </c>
      <c r="AC16">
        <v>26</v>
      </c>
      <c r="AD16">
        <v>13</v>
      </c>
      <c r="AE16">
        <v>13</v>
      </c>
      <c r="AF16">
        <v>0</v>
      </c>
      <c r="AG16">
        <v>12</v>
      </c>
      <c r="AH16">
        <v>9</v>
      </c>
      <c r="AI16">
        <v>3</v>
      </c>
      <c r="AJ16">
        <v>0</v>
      </c>
      <c r="AK16">
        <v>0</v>
      </c>
      <c r="AL16">
        <v>2</v>
      </c>
      <c r="AM16">
        <v>8</v>
      </c>
      <c r="AN16">
        <v>1</v>
      </c>
      <c r="AO16">
        <v>2</v>
      </c>
      <c r="AP16">
        <v>0</v>
      </c>
      <c r="AQ16">
        <v>0</v>
      </c>
      <c r="AR16">
        <v>2</v>
      </c>
      <c r="AS16">
        <v>4</v>
      </c>
      <c r="AT16">
        <v>8</v>
      </c>
      <c r="AU16">
        <v>1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8</v>
      </c>
      <c r="BF16">
        <v>0</v>
      </c>
      <c r="BG16">
        <v>0</v>
      </c>
      <c r="BH16">
        <v>0</v>
      </c>
      <c r="BI16">
        <v>8</v>
      </c>
      <c r="BJ16">
        <v>0</v>
      </c>
      <c r="BK16">
        <v>0</v>
      </c>
      <c r="BL16">
        <v>77</v>
      </c>
      <c r="BM16">
        <v>11</v>
      </c>
      <c r="BN16">
        <v>0</v>
      </c>
      <c r="BO16">
        <v>6</v>
      </c>
      <c r="BP16">
        <v>3</v>
      </c>
      <c r="BQ16">
        <v>0</v>
      </c>
      <c r="BR16">
        <v>57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E16" s="58" t="s">
        <v>111</v>
      </c>
      <c r="CG16" s="10" t="str">
        <f>CG251</f>
        <v>FE0F</v>
      </c>
      <c r="CH16" s="10" t="str">
        <f t="shared" ref="CH16:DB16" si="8">CH251</f>
        <v>+ve</v>
      </c>
      <c r="CI16" s="59">
        <f t="shared" si="8"/>
        <v>0</v>
      </c>
      <c r="CJ16" s="59">
        <f t="shared" si="8"/>
        <v>0</v>
      </c>
      <c r="CK16" s="59">
        <f t="shared" si="8"/>
        <v>0</v>
      </c>
      <c r="CL16" s="59">
        <f t="shared" si="8"/>
        <v>0</v>
      </c>
      <c r="CM16" s="59">
        <f t="shared" si="8"/>
        <v>0</v>
      </c>
      <c r="CN16" s="95">
        <f t="shared" si="8"/>
        <v>0</v>
      </c>
      <c r="CO16" s="95">
        <f t="shared" si="8"/>
        <v>0</v>
      </c>
      <c r="CP16" s="95">
        <f t="shared" si="8"/>
        <v>0</v>
      </c>
      <c r="CQ16" s="95">
        <f t="shared" si="8"/>
        <v>0</v>
      </c>
      <c r="CR16" s="95">
        <f t="shared" si="8"/>
        <v>0</v>
      </c>
      <c r="CS16" s="59">
        <f t="shared" si="8"/>
        <v>0</v>
      </c>
      <c r="CT16" s="59">
        <f t="shared" si="8"/>
        <v>0</v>
      </c>
      <c r="CU16" s="59">
        <f t="shared" si="8"/>
        <v>0</v>
      </c>
      <c r="CV16" s="59">
        <f t="shared" si="8"/>
        <v>0</v>
      </c>
      <c r="CW16" s="59">
        <f t="shared" si="8"/>
        <v>0</v>
      </c>
      <c r="CX16" s="95">
        <f t="shared" si="8"/>
        <v>0</v>
      </c>
      <c r="CY16" s="95">
        <f t="shared" si="8"/>
        <v>0</v>
      </c>
      <c r="CZ16" s="95">
        <f t="shared" si="8"/>
        <v>0</v>
      </c>
      <c r="DA16" s="95">
        <f t="shared" si="8"/>
        <v>0</v>
      </c>
      <c r="DB16" s="95">
        <f t="shared" si="8"/>
        <v>0</v>
      </c>
    </row>
    <row r="17" spans="1:83">
      <c r="A17" t="s">
        <v>166</v>
      </c>
      <c r="B17" s="10">
        <v>52</v>
      </c>
      <c r="C17" s="4" t="s">
        <v>3</v>
      </c>
      <c r="D17" s="10" t="s">
        <v>40</v>
      </c>
      <c r="E17" s="59">
        <f t="shared" si="3"/>
        <v>0</v>
      </c>
      <c r="F17" s="59">
        <f t="shared" si="4"/>
        <v>0</v>
      </c>
      <c r="G17" s="59">
        <f t="shared" si="5"/>
        <v>87.5</v>
      </c>
      <c r="H17" s="59">
        <f t="shared" si="6"/>
        <v>12.5</v>
      </c>
      <c r="I17" s="59">
        <f t="shared" si="7"/>
        <v>0.875</v>
      </c>
      <c r="J17">
        <v>8</v>
      </c>
      <c r="K17">
        <v>0</v>
      </c>
      <c r="L17">
        <v>0</v>
      </c>
      <c r="M17">
        <v>7</v>
      </c>
      <c r="N17">
        <v>1</v>
      </c>
      <c r="O17">
        <v>0.875</v>
      </c>
      <c r="P17">
        <v>189.25</v>
      </c>
      <c r="Q17">
        <v>0</v>
      </c>
      <c r="R17">
        <v>208.2857143</v>
      </c>
      <c r="S17">
        <v>56</v>
      </c>
      <c r="T17">
        <v>70.75</v>
      </c>
      <c r="U17">
        <v>75.857142870000004</v>
      </c>
      <c r="V17">
        <v>35</v>
      </c>
      <c r="W17">
        <v>488.5</v>
      </c>
      <c r="X17">
        <v>488.42857149999998</v>
      </c>
      <c r="Y17">
        <v>489</v>
      </c>
      <c r="Z17">
        <v>69.625</v>
      </c>
      <c r="AA17">
        <v>76.714285700000005</v>
      </c>
      <c r="AB17">
        <v>20</v>
      </c>
      <c r="AC17">
        <v>57</v>
      </c>
      <c r="AD17">
        <v>22</v>
      </c>
      <c r="AE17">
        <v>17</v>
      </c>
      <c r="AF17">
        <v>18</v>
      </c>
      <c r="AG17">
        <v>16</v>
      </c>
      <c r="AH17">
        <v>9</v>
      </c>
      <c r="AI17">
        <v>0</v>
      </c>
      <c r="AJ17">
        <v>0</v>
      </c>
      <c r="AK17">
        <v>8</v>
      </c>
      <c r="AL17">
        <v>24</v>
      </c>
      <c r="AM17">
        <v>8</v>
      </c>
      <c r="AN17">
        <v>1</v>
      </c>
      <c r="AO17">
        <v>0</v>
      </c>
      <c r="AP17">
        <v>0</v>
      </c>
      <c r="AQ17">
        <v>3</v>
      </c>
      <c r="AR17">
        <v>10</v>
      </c>
      <c r="AS17">
        <v>3</v>
      </c>
      <c r="AT17">
        <v>7</v>
      </c>
      <c r="AU17">
        <v>0</v>
      </c>
      <c r="AV17">
        <v>0</v>
      </c>
      <c r="AW17">
        <v>1</v>
      </c>
      <c r="AX17">
        <v>6</v>
      </c>
      <c r="AY17">
        <v>5</v>
      </c>
      <c r="AZ17">
        <v>1</v>
      </c>
      <c r="BA17">
        <v>0</v>
      </c>
      <c r="BB17">
        <v>0</v>
      </c>
      <c r="BC17">
        <v>4</v>
      </c>
      <c r="BD17">
        <v>8</v>
      </c>
      <c r="BE17">
        <v>19</v>
      </c>
      <c r="BF17">
        <v>0</v>
      </c>
      <c r="BG17">
        <v>0</v>
      </c>
      <c r="BH17">
        <v>0</v>
      </c>
      <c r="BI17">
        <v>3</v>
      </c>
      <c r="BJ17">
        <v>11</v>
      </c>
      <c r="BK17">
        <v>5</v>
      </c>
      <c r="BL17">
        <v>168</v>
      </c>
      <c r="BM17">
        <v>37</v>
      </c>
      <c r="BN17">
        <v>10</v>
      </c>
      <c r="BO17">
        <v>4</v>
      </c>
      <c r="BP17">
        <v>2</v>
      </c>
      <c r="BQ17">
        <v>19</v>
      </c>
      <c r="BR17">
        <v>96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</row>
    <row r="18" spans="1:83">
      <c r="A18" t="s">
        <v>167</v>
      </c>
      <c r="B18" s="10">
        <v>44</v>
      </c>
      <c r="C18" s="6" t="s">
        <v>2</v>
      </c>
      <c r="D18" s="10" t="s">
        <v>40</v>
      </c>
      <c r="E18" s="59">
        <f t="shared" si="3"/>
        <v>0</v>
      </c>
      <c r="F18" s="59">
        <f t="shared" si="4"/>
        <v>0</v>
      </c>
      <c r="G18" s="59">
        <f t="shared" si="5"/>
        <v>62.5</v>
      </c>
      <c r="H18" s="59">
        <f t="shared" si="6"/>
        <v>37.5</v>
      </c>
      <c r="I18" s="59">
        <f t="shared" si="7"/>
        <v>0.625</v>
      </c>
      <c r="J18">
        <v>8</v>
      </c>
      <c r="K18">
        <v>0</v>
      </c>
      <c r="L18">
        <v>0</v>
      </c>
      <c r="M18">
        <v>5</v>
      </c>
      <c r="N18">
        <v>3</v>
      </c>
      <c r="O18">
        <v>0.625</v>
      </c>
      <c r="P18">
        <v>105.75</v>
      </c>
      <c r="Q18">
        <v>0</v>
      </c>
      <c r="R18">
        <v>96.400000009999999</v>
      </c>
      <c r="S18">
        <v>121.33333330000001</v>
      </c>
      <c r="T18">
        <v>62.25</v>
      </c>
      <c r="U18">
        <v>46</v>
      </c>
      <c r="V18">
        <v>89.333333339999996</v>
      </c>
      <c r="W18">
        <v>995.875</v>
      </c>
      <c r="X18">
        <v>1231.8</v>
      </c>
      <c r="Y18">
        <v>602.66666669999995</v>
      </c>
      <c r="Z18">
        <v>8.875</v>
      </c>
      <c r="AA18">
        <v>9</v>
      </c>
      <c r="AB18">
        <v>8.6666666679999995</v>
      </c>
      <c r="AC18">
        <v>22</v>
      </c>
      <c r="AD18">
        <v>8</v>
      </c>
      <c r="AE18">
        <v>11</v>
      </c>
      <c r="AF18">
        <v>3</v>
      </c>
      <c r="AG18">
        <v>12</v>
      </c>
      <c r="AH18">
        <v>8</v>
      </c>
      <c r="AI18">
        <v>0</v>
      </c>
      <c r="AJ18">
        <v>0</v>
      </c>
      <c r="AK18">
        <v>0</v>
      </c>
      <c r="AL18">
        <v>2</v>
      </c>
      <c r="AM18">
        <v>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4</v>
      </c>
      <c r="AT18">
        <v>5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3</v>
      </c>
      <c r="BA18">
        <v>0</v>
      </c>
      <c r="BB18">
        <v>0</v>
      </c>
      <c r="BC18">
        <v>0</v>
      </c>
      <c r="BD18">
        <v>0</v>
      </c>
      <c r="BE18">
        <v>17</v>
      </c>
      <c r="BF18">
        <v>0</v>
      </c>
      <c r="BG18">
        <v>0</v>
      </c>
      <c r="BH18">
        <v>8</v>
      </c>
      <c r="BI18">
        <v>0</v>
      </c>
      <c r="BJ18">
        <v>8</v>
      </c>
      <c r="BK18">
        <v>1</v>
      </c>
      <c r="BL18">
        <v>400</v>
      </c>
      <c r="BM18">
        <v>27</v>
      </c>
      <c r="BN18">
        <v>3</v>
      </c>
      <c r="BO18">
        <v>19</v>
      </c>
      <c r="BP18">
        <v>0</v>
      </c>
      <c r="BQ18">
        <v>59</v>
      </c>
      <c r="BR18">
        <v>292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  <c r="CE18" s="58" t="s">
        <v>111</v>
      </c>
    </row>
    <row r="19" spans="1:83">
      <c r="A19" t="s">
        <v>182</v>
      </c>
      <c r="B19" s="10">
        <v>52</v>
      </c>
      <c r="C19" s="4" t="s">
        <v>3</v>
      </c>
      <c r="D19" s="10" t="s">
        <v>40</v>
      </c>
      <c r="E19" s="59">
        <f t="shared" si="3"/>
        <v>0</v>
      </c>
      <c r="F19" s="59">
        <f t="shared" si="4"/>
        <v>0</v>
      </c>
      <c r="G19" s="59">
        <f t="shared" si="5"/>
        <v>75</v>
      </c>
      <c r="H19" s="59">
        <f t="shared" si="6"/>
        <v>25</v>
      </c>
      <c r="I19" s="59">
        <f t="shared" si="7"/>
        <v>0.75</v>
      </c>
      <c r="J19">
        <v>8</v>
      </c>
      <c r="K19">
        <v>0</v>
      </c>
      <c r="L19">
        <v>0</v>
      </c>
      <c r="M19">
        <v>6</v>
      </c>
      <c r="N19">
        <v>2</v>
      </c>
      <c r="O19">
        <v>0.75</v>
      </c>
      <c r="P19">
        <v>304.25</v>
      </c>
      <c r="Q19">
        <v>0</v>
      </c>
      <c r="R19">
        <v>297.16666659999999</v>
      </c>
      <c r="S19">
        <v>325.5</v>
      </c>
      <c r="T19">
        <v>207.5</v>
      </c>
      <c r="U19">
        <v>133.66666670000001</v>
      </c>
      <c r="V19">
        <v>429</v>
      </c>
      <c r="W19">
        <v>50.875</v>
      </c>
      <c r="X19">
        <v>46.666666669999998</v>
      </c>
      <c r="Y19">
        <v>63.5</v>
      </c>
      <c r="Z19">
        <v>1068.625</v>
      </c>
      <c r="AA19">
        <v>1230</v>
      </c>
      <c r="AB19">
        <v>584.5</v>
      </c>
      <c r="AC19">
        <v>32</v>
      </c>
      <c r="AD19">
        <v>11</v>
      </c>
      <c r="AE19">
        <v>14</v>
      </c>
      <c r="AF19">
        <v>7</v>
      </c>
      <c r="AG19">
        <v>9</v>
      </c>
      <c r="AH19">
        <v>9</v>
      </c>
      <c r="AI19">
        <v>1</v>
      </c>
      <c r="AJ19">
        <v>0</v>
      </c>
      <c r="AK19">
        <v>0</v>
      </c>
      <c r="AL19">
        <v>13</v>
      </c>
      <c r="AM19">
        <v>8</v>
      </c>
      <c r="AN19">
        <v>1</v>
      </c>
      <c r="AO19">
        <v>0</v>
      </c>
      <c r="AP19">
        <v>0</v>
      </c>
      <c r="AQ19">
        <v>0</v>
      </c>
      <c r="AR19">
        <v>2</v>
      </c>
      <c r="AS19">
        <v>1</v>
      </c>
      <c r="AT19">
        <v>6</v>
      </c>
      <c r="AU19">
        <v>0</v>
      </c>
      <c r="AV19">
        <v>0</v>
      </c>
      <c r="AW19">
        <v>0</v>
      </c>
      <c r="AX19">
        <v>7</v>
      </c>
      <c r="AY19">
        <v>0</v>
      </c>
      <c r="AZ19">
        <v>2</v>
      </c>
      <c r="BA19">
        <v>1</v>
      </c>
      <c r="BB19">
        <v>0</v>
      </c>
      <c r="BC19">
        <v>0</v>
      </c>
      <c r="BD19">
        <v>4</v>
      </c>
      <c r="BE19">
        <v>9</v>
      </c>
      <c r="BF19">
        <v>0</v>
      </c>
      <c r="BG19">
        <v>0</v>
      </c>
      <c r="BH19">
        <v>0</v>
      </c>
      <c r="BI19">
        <v>6</v>
      </c>
      <c r="BJ19">
        <v>2</v>
      </c>
      <c r="BK19">
        <v>1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</row>
    <row r="20" spans="1:83">
      <c r="A20" t="s">
        <v>169</v>
      </c>
      <c r="B20" s="10">
        <v>52</v>
      </c>
      <c r="C20" s="6" t="s">
        <v>2</v>
      </c>
      <c r="D20" s="10" t="s">
        <v>40</v>
      </c>
      <c r="E20" s="59">
        <f t="shared" si="3"/>
        <v>0</v>
      </c>
      <c r="F20" s="59">
        <f t="shared" si="4"/>
        <v>0</v>
      </c>
      <c r="G20" s="59">
        <f t="shared" si="5"/>
        <v>100</v>
      </c>
      <c r="H20" s="59">
        <f t="shared" si="6"/>
        <v>0</v>
      </c>
      <c r="I20" s="59">
        <f t="shared" si="7"/>
        <v>1</v>
      </c>
      <c r="J20">
        <v>8</v>
      </c>
      <c r="K20">
        <v>0</v>
      </c>
      <c r="L20">
        <v>0</v>
      </c>
      <c r="M20">
        <v>8</v>
      </c>
      <c r="N20">
        <v>0</v>
      </c>
      <c r="O20">
        <v>1</v>
      </c>
      <c r="P20">
        <v>252.75</v>
      </c>
      <c r="Q20">
        <v>0</v>
      </c>
      <c r="R20">
        <v>252.75</v>
      </c>
      <c r="S20">
        <v>0</v>
      </c>
      <c r="T20">
        <v>163.125</v>
      </c>
      <c r="U20">
        <v>163.125</v>
      </c>
      <c r="V20">
        <v>0</v>
      </c>
      <c r="W20">
        <v>66.25</v>
      </c>
      <c r="X20">
        <v>66.25</v>
      </c>
      <c r="Y20">
        <v>0</v>
      </c>
      <c r="Z20">
        <v>695.375</v>
      </c>
      <c r="AA20">
        <v>695.375</v>
      </c>
      <c r="AB20">
        <v>0</v>
      </c>
      <c r="AC20">
        <v>23</v>
      </c>
      <c r="AD20">
        <v>10</v>
      </c>
      <c r="AE20">
        <v>12</v>
      </c>
      <c r="AF20">
        <v>1</v>
      </c>
      <c r="AG20">
        <v>10</v>
      </c>
      <c r="AH20">
        <v>9</v>
      </c>
      <c r="AI20">
        <v>0</v>
      </c>
      <c r="AJ20">
        <v>0</v>
      </c>
      <c r="AK20">
        <v>0</v>
      </c>
      <c r="AL20">
        <v>4</v>
      </c>
      <c r="AM20">
        <v>8</v>
      </c>
      <c r="AN20">
        <v>1</v>
      </c>
      <c r="AO20">
        <v>0</v>
      </c>
      <c r="AP20">
        <v>0</v>
      </c>
      <c r="AQ20">
        <v>0</v>
      </c>
      <c r="AR20">
        <v>1</v>
      </c>
      <c r="AS20">
        <v>2</v>
      </c>
      <c r="AT20">
        <v>8</v>
      </c>
      <c r="AU20">
        <v>0</v>
      </c>
      <c r="AV20">
        <v>0</v>
      </c>
      <c r="AW20">
        <v>0</v>
      </c>
      <c r="AX20">
        <v>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</v>
      </c>
      <c r="BE20">
        <v>8</v>
      </c>
      <c r="BF20">
        <v>0</v>
      </c>
      <c r="BG20">
        <v>0</v>
      </c>
      <c r="BH20">
        <v>0</v>
      </c>
      <c r="BI20">
        <v>8</v>
      </c>
      <c r="BJ20">
        <v>0</v>
      </c>
      <c r="BK20">
        <v>0</v>
      </c>
      <c r="BL20">
        <v>143</v>
      </c>
      <c r="BM20">
        <v>28</v>
      </c>
      <c r="BN20">
        <v>5</v>
      </c>
      <c r="BO20">
        <v>13</v>
      </c>
      <c r="BP20">
        <v>10</v>
      </c>
      <c r="BQ20">
        <v>0</v>
      </c>
      <c r="BR20">
        <v>87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</row>
    <row r="21" spans="1:83">
      <c r="A21" t="s">
        <v>170</v>
      </c>
      <c r="B21" s="10">
        <v>44</v>
      </c>
      <c r="C21" s="6" t="s">
        <v>2</v>
      </c>
      <c r="D21" s="10" t="s">
        <v>40</v>
      </c>
      <c r="E21" s="59">
        <f t="shared" si="3"/>
        <v>0</v>
      </c>
      <c r="F21" s="59">
        <f t="shared" si="4"/>
        <v>0</v>
      </c>
      <c r="G21" s="59">
        <f t="shared" si="5"/>
        <v>100</v>
      </c>
      <c r="H21" s="59">
        <f t="shared" si="6"/>
        <v>0</v>
      </c>
      <c r="I21" s="59">
        <f t="shared" si="7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372.875</v>
      </c>
      <c r="Q21">
        <v>0</v>
      </c>
      <c r="R21">
        <v>372.875</v>
      </c>
      <c r="S21">
        <v>0</v>
      </c>
      <c r="T21">
        <v>151.75</v>
      </c>
      <c r="U21">
        <v>151.75</v>
      </c>
      <c r="V21">
        <v>0</v>
      </c>
      <c r="W21">
        <v>230</v>
      </c>
      <c r="X21">
        <v>230</v>
      </c>
      <c r="Y21">
        <v>0</v>
      </c>
      <c r="Z21">
        <v>1240.5</v>
      </c>
      <c r="AA21">
        <v>1240.5</v>
      </c>
      <c r="AB21">
        <v>0</v>
      </c>
      <c r="AC21">
        <v>148</v>
      </c>
      <c r="AD21">
        <v>50</v>
      </c>
      <c r="AE21">
        <v>98</v>
      </c>
      <c r="AF21">
        <v>0</v>
      </c>
      <c r="AG21">
        <v>24</v>
      </c>
      <c r="AH21">
        <v>36</v>
      </c>
      <c r="AI21">
        <v>28</v>
      </c>
      <c r="AJ21">
        <v>6</v>
      </c>
      <c r="AK21">
        <v>23</v>
      </c>
      <c r="AL21">
        <v>31</v>
      </c>
      <c r="AM21">
        <v>8</v>
      </c>
      <c r="AN21">
        <v>28</v>
      </c>
      <c r="AO21">
        <v>0</v>
      </c>
      <c r="AP21">
        <v>0</v>
      </c>
      <c r="AQ21">
        <v>1</v>
      </c>
      <c r="AR21">
        <v>13</v>
      </c>
      <c r="AS21">
        <v>16</v>
      </c>
      <c r="AT21">
        <v>8</v>
      </c>
      <c r="AU21">
        <v>28</v>
      </c>
      <c r="AV21">
        <v>6</v>
      </c>
      <c r="AW21">
        <v>22</v>
      </c>
      <c r="AX21">
        <v>18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9</v>
      </c>
      <c r="BF21">
        <v>0</v>
      </c>
      <c r="BG21">
        <v>0</v>
      </c>
      <c r="BH21">
        <v>0</v>
      </c>
      <c r="BI21">
        <v>7</v>
      </c>
      <c r="BJ21">
        <v>1</v>
      </c>
      <c r="BK21">
        <v>1</v>
      </c>
      <c r="BL21">
        <v>41</v>
      </c>
      <c r="BM21">
        <v>6</v>
      </c>
      <c r="BN21">
        <v>0</v>
      </c>
      <c r="BO21">
        <v>0</v>
      </c>
      <c r="BP21">
        <v>17</v>
      </c>
      <c r="BQ21">
        <v>2</v>
      </c>
      <c r="BR21">
        <v>16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  <c r="CE21" s="58" t="s">
        <v>111</v>
      </c>
    </row>
    <row r="22" spans="1:83">
      <c r="A22" t="s">
        <v>171</v>
      </c>
      <c r="B22" s="10">
        <v>52</v>
      </c>
      <c r="C22" s="4" t="s">
        <v>3</v>
      </c>
      <c r="D22" s="10" t="s">
        <v>40</v>
      </c>
      <c r="E22" s="59">
        <f t="shared" si="3"/>
        <v>0</v>
      </c>
      <c r="F22" s="59">
        <f t="shared" si="4"/>
        <v>0</v>
      </c>
      <c r="G22" s="59">
        <f t="shared" si="5"/>
        <v>62.5</v>
      </c>
      <c r="H22" s="59">
        <f t="shared" si="6"/>
        <v>37.5</v>
      </c>
      <c r="I22" s="59">
        <f t="shared" si="7"/>
        <v>0.625</v>
      </c>
      <c r="J22">
        <v>8</v>
      </c>
      <c r="K22">
        <v>0</v>
      </c>
      <c r="L22">
        <v>0</v>
      </c>
      <c r="M22">
        <v>5</v>
      </c>
      <c r="N22">
        <v>3</v>
      </c>
      <c r="O22">
        <v>0.625</v>
      </c>
      <c r="P22">
        <v>157.75</v>
      </c>
      <c r="Q22">
        <v>0</v>
      </c>
      <c r="R22">
        <v>163</v>
      </c>
      <c r="S22">
        <v>149</v>
      </c>
      <c r="T22">
        <v>122.625</v>
      </c>
      <c r="U22">
        <v>109.4</v>
      </c>
      <c r="V22">
        <v>144.66666670000001</v>
      </c>
      <c r="W22">
        <v>91.875</v>
      </c>
      <c r="X22">
        <v>103.2</v>
      </c>
      <c r="Y22">
        <v>73</v>
      </c>
      <c r="Z22">
        <v>369.375</v>
      </c>
      <c r="AA22">
        <v>435.6</v>
      </c>
      <c r="AB22">
        <v>259</v>
      </c>
      <c r="AC22">
        <v>67</v>
      </c>
      <c r="AD22">
        <v>32</v>
      </c>
      <c r="AE22">
        <v>19</v>
      </c>
      <c r="AF22">
        <v>16</v>
      </c>
      <c r="AG22">
        <v>11</v>
      </c>
      <c r="AH22">
        <v>14</v>
      </c>
      <c r="AI22">
        <v>0</v>
      </c>
      <c r="AJ22">
        <v>0</v>
      </c>
      <c r="AK22">
        <v>0</v>
      </c>
      <c r="AL22">
        <v>42</v>
      </c>
      <c r="AM22">
        <v>8</v>
      </c>
      <c r="AN22">
        <v>6</v>
      </c>
      <c r="AO22">
        <v>0</v>
      </c>
      <c r="AP22">
        <v>0</v>
      </c>
      <c r="AQ22">
        <v>0</v>
      </c>
      <c r="AR22">
        <v>18</v>
      </c>
      <c r="AS22">
        <v>3</v>
      </c>
      <c r="AT22">
        <v>5</v>
      </c>
      <c r="AU22">
        <v>0</v>
      </c>
      <c r="AV22">
        <v>0</v>
      </c>
      <c r="AW22">
        <v>0</v>
      </c>
      <c r="AX22">
        <v>11</v>
      </c>
      <c r="AY22">
        <v>0</v>
      </c>
      <c r="AZ22">
        <v>3</v>
      </c>
      <c r="BA22">
        <v>0</v>
      </c>
      <c r="BB22">
        <v>0</v>
      </c>
      <c r="BC22">
        <v>0</v>
      </c>
      <c r="BD22">
        <v>13</v>
      </c>
      <c r="BE22">
        <v>14</v>
      </c>
      <c r="BF22">
        <v>0</v>
      </c>
      <c r="BG22">
        <v>0</v>
      </c>
      <c r="BH22">
        <v>0</v>
      </c>
      <c r="BI22">
        <v>4</v>
      </c>
      <c r="BJ22">
        <v>4</v>
      </c>
      <c r="BK22">
        <v>6</v>
      </c>
      <c r="BL22">
        <v>57</v>
      </c>
      <c r="BM22">
        <v>7</v>
      </c>
      <c r="BN22">
        <v>1</v>
      </c>
      <c r="BO22">
        <v>9</v>
      </c>
      <c r="BP22">
        <v>1</v>
      </c>
      <c r="BQ22">
        <v>0</v>
      </c>
      <c r="BR22">
        <v>39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  <c r="CE22" s="58"/>
    </row>
    <row r="23" spans="1:83">
      <c r="A23" t="s">
        <v>172</v>
      </c>
      <c r="B23" s="10">
        <v>44</v>
      </c>
      <c r="C23" s="4" t="s">
        <v>3</v>
      </c>
      <c r="D23" s="10" t="s">
        <v>40</v>
      </c>
      <c r="E23" s="59">
        <f t="shared" si="3"/>
        <v>0</v>
      </c>
      <c r="F23" s="59">
        <f t="shared" si="4"/>
        <v>12.5</v>
      </c>
      <c r="G23" s="59">
        <f t="shared" si="5"/>
        <v>0</v>
      </c>
      <c r="H23" s="59">
        <f t="shared" si="6"/>
        <v>87.5</v>
      </c>
      <c r="I23" s="59">
        <f t="shared" si="7"/>
        <v>0</v>
      </c>
      <c r="J23">
        <v>8</v>
      </c>
      <c r="K23">
        <v>0</v>
      </c>
      <c r="L23">
        <v>1</v>
      </c>
      <c r="M23">
        <v>0</v>
      </c>
      <c r="N23">
        <v>7</v>
      </c>
      <c r="O23">
        <v>0</v>
      </c>
      <c r="P23">
        <v>736.5</v>
      </c>
      <c r="Q23">
        <v>423</v>
      </c>
      <c r="R23">
        <v>0</v>
      </c>
      <c r="S23">
        <v>781.28571439999996</v>
      </c>
      <c r="T23">
        <v>424.14285719999998</v>
      </c>
      <c r="U23">
        <v>0</v>
      </c>
      <c r="V23">
        <v>424.14285719999998</v>
      </c>
      <c r="W23">
        <v>66.285714299999995</v>
      </c>
      <c r="X23">
        <v>0</v>
      </c>
      <c r="Y23">
        <v>66.285714299999995</v>
      </c>
      <c r="Z23">
        <v>423</v>
      </c>
      <c r="AA23">
        <v>0</v>
      </c>
      <c r="AB23">
        <v>423</v>
      </c>
      <c r="AC23">
        <v>33</v>
      </c>
      <c r="AD23">
        <v>22</v>
      </c>
      <c r="AE23">
        <v>0</v>
      </c>
      <c r="AF23">
        <v>11</v>
      </c>
      <c r="AG23">
        <v>8</v>
      </c>
      <c r="AH23">
        <v>17</v>
      </c>
      <c r="AI23">
        <v>5</v>
      </c>
      <c r="AJ23">
        <v>0</v>
      </c>
      <c r="AK23">
        <v>0</v>
      </c>
      <c r="AL23">
        <v>3</v>
      </c>
      <c r="AM23">
        <v>8</v>
      </c>
      <c r="AN23">
        <v>10</v>
      </c>
      <c r="AO23">
        <v>2</v>
      </c>
      <c r="AP23">
        <v>0</v>
      </c>
      <c r="AQ23">
        <v>0</v>
      </c>
      <c r="AR23">
        <v>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</v>
      </c>
      <c r="BA23">
        <v>3</v>
      </c>
      <c r="BB23">
        <v>0</v>
      </c>
      <c r="BC23">
        <v>0</v>
      </c>
      <c r="BD23">
        <v>1</v>
      </c>
      <c r="BE23">
        <v>18</v>
      </c>
      <c r="BF23">
        <v>8</v>
      </c>
      <c r="BG23">
        <v>0</v>
      </c>
      <c r="BH23">
        <v>0</v>
      </c>
      <c r="BI23">
        <v>2</v>
      </c>
      <c r="BJ23">
        <v>5</v>
      </c>
      <c r="BK23">
        <v>3</v>
      </c>
      <c r="BL23">
        <v>145</v>
      </c>
      <c r="BM23">
        <v>23</v>
      </c>
      <c r="BN23">
        <v>15</v>
      </c>
      <c r="BO23">
        <v>1</v>
      </c>
      <c r="BP23">
        <v>6</v>
      </c>
      <c r="BQ23">
        <v>0</v>
      </c>
      <c r="BR23">
        <v>100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  <c r="CE23" s="58" t="s">
        <v>111</v>
      </c>
    </row>
    <row r="24" spans="1:83">
      <c r="A24" t="s">
        <v>173</v>
      </c>
      <c r="B24" s="10">
        <v>44</v>
      </c>
      <c r="C24" s="6" t="s">
        <v>2</v>
      </c>
      <c r="D24" s="10" t="s">
        <v>40</v>
      </c>
      <c r="E24" s="59">
        <f t="shared" si="3"/>
        <v>0</v>
      </c>
      <c r="F24" s="59">
        <f t="shared" si="4"/>
        <v>0</v>
      </c>
      <c r="G24" s="59">
        <f t="shared" si="5"/>
        <v>100</v>
      </c>
      <c r="H24" s="59">
        <f t="shared" si="6"/>
        <v>0</v>
      </c>
      <c r="I24" s="59">
        <f t="shared" si="7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230.625</v>
      </c>
      <c r="Q24">
        <v>0</v>
      </c>
      <c r="R24">
        <v>230.625</v>
      </c>
      <c r="S24">
        <v>0</v>
      </c>
      <c r="T24">
        <v>146</v>
      </c>
      <c r="U24">
        <v>146</v>
      </c>
      <c r="V24">
        <v>0</v>
      </c>
      <c r="W24">
        <v>281.75</v>
      </c>
      <c r="X24">
        <v>281.75</v>
      </c>
      <c r="Y24">
        <v>0</v>
      </c>
      <c r="Z24">
        <v>115.75</v>
      </c>
      <c r="AA24">
        <v>115.75</v>
      </c>
      <c r="AB24">
        <v>0</v>
      </c>
      <c r="AC24">
        <v>18</v>
      </c>
      <c r="AD24">
        <v>8</v>
      </c>
      <c r="AE24">
        <v>10</v>
      </c>
      <c r="AF24">
        <v>0</v>
      </c>
      <c r="AG24">
        <v>8</v>
      </c>
      <c r="AH24">
        <v>8</v>
      </c>
      <c r="AI24">
        <v>2</v>
      </c>
      <c r="AJ24">
        <v>0</v>
      </c>
      <c r="AK24">
        <v>0</v>
      </c>
      <c r="AL24">
        <v>0</v>
      </c>
      <c r="AM24">
        <v>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</v>
      </c>
      <c r="AU24">
        <v>2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28</v>
      </c>
      <c r="BF24">
        <v>4</v>
      </c>
      <c r="BG24">
        <v>0</v>
      </c>
      <c r="BH24">
        <v>0</v>
      </c>
      <c r="BI24">
        <v>6</v>
      </c>
      <c r="BJ24">
        <v>8</v>
      </c>
      <c r="BK24">
        <v>10</v>
      </c>
      <c r="BL24">
        <v>51</v>
      </c>
      <c r="BM24">
        <v>18</v>
      </c>
      <c r="BN24">
        <v>2</v>
      </c>
      <c r="BO24">
        <v>16</v>
      </c>
      <c r="BP24">
        <v>2</v>
      </c>
      <c r="BQ24">
        <v>5</v>
      </c>
      <c r="BR24">
        <v>8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  <c r="CE24" s="58" t="s">
        <v>111</v>
      </c>
    </row>
    <row r="25" spans="1:83">
      <c r="A25" t="s">
        <v>174</v>
      </c>
      <c r="B25" s="10">
        <v>52</v>
      </c>
      <c r="C25" s="6" t="s">
        <v>2</v>
      </c>
      <c r="D25" s="10" t="s">
        <v>40</v>
      </c>
      <c r="E25" s="59">
        <f t="shared" si="3"/>
        <v>0</v>
      </c>
      <c r="F25" s="59">
        <f t="shared" si="4"/>
        <v>0</v>
      </c>
      <c r="G25" s="59">
        <f t="shared" si="5"/>
        <v>62.5</v>
      </c>
      <c r="H25" s="59">
        <f t="shared" si="6"/>
        <v>37.5</v>
      </c>
      <c r="I25" s="59">
        <f t="shared" si="7"/>
        <v>0.625</v>
      </c>
      <c r="J25">
        <v>8</v>
      </c>
      <c r="K25">
        <v>0</v>
      </c>
      <c r="L25">
        <v>0</v>
      </c>
      <c r="M25">
        <v>5</v>
      </c>
      <c r="N25">
        <v>3</v>
      </c>
      <c r="O25">
        <v>0.625</v>
      </c>
      <c r="P25">
        <v>187.75</v>
      </c>
      <c r="Q25">
        <v>0</v>
      </c>
      <c r="R25">
        <v>183.2</v>
      </c>
      <c r="S25">
        <v>195.33333329999999</v>
      </c>
      <c r="T25">
        <v>111.75</v>
      </c>
      <c r="U25">
        <v>89</v>
      </c>
      <c r="V25">
        <v>149.66666670000001</v>
      </c>
      <c r="W25">
        <v>274.375</v>
      </c>
      <c r="X25">
        <v>24.4</v>
      </c>
      <c r="Y25">
        <v>691</v>
      </c>
      <c r="Z25">
        <v>617.625</v>
      </c>
      <c r="AA25">
        <v>907.40000010000006</v>
      </c>
      <c r="AB25">
        <v>134.66666670000001</v>
      </c>
      <c r="AC25">
        <v>28</v>
      </c>
      <c r="AD25">
        <v>14</v>
      </c>
      <c r="AE25">
        <v>9</v>
      </c>
      <c r="AF25">
        <v>5</v>
      </c>
      <c r="AG25">
        <v>10</v>
      </c>
      <c r="AH25">
        <v>9</v>
      </c>
      <c r="AI25">
        <v>1</v>
      </c>
      <c r="AJ25">
        <v>0</v>
      </c>
      <c r="AK25">
        <v>0</v>
      </c>
      <c r="AL25">
        <v>8</v>
      </c>
      <c r="AM25">
        <v>8</v>
      </c>
      <c r="AN25">
        <v>1</v>
      </c>
      <c r="AO25">
        <v>0</v>
      </c>
      <c r="AP25">
        <v>0</v>
      </c>
      <c r="AQ25">
        <v>0</v>
      </c>
      <c r="AR25">
        <v>5</v>
      </c>
      <c r="AS25">
        <v>0</v>
      </c>
      <c r="AT25">
        <v>5</v>
      </c>
      <c r="AU25">
        <v>1</v>
      </c>
      <c r="AV25">
        <v>0</v>
      </c>
      <c r="AW25">
        <v>0</v>
      </c>
      <c r="AX25">
        <v>3</v>
      </c>
      <c r="AY25">
        <v>2</v>
      </c>
      <c r="AZ25">
        <v>3</v>
      </c>
      <c r="BA25">
        <v>0</v>
      </c>
      <c r="BB25">
        <v>0</v>
      </c>
      <c r="BC25">
        <v>0</v>
      </c>
      <c r="BD25">
        <v>0</v>
      </c>
      <c r="BE25">
        <v>10</v>
      </c>
      <c r="BF25">
        <v>0</v>
      </c>
      <c r="BG25">
        <v>0</v>
      </c>
      <c r="BH25">
        <v>2</v>
      </c>
      <c r="BI25">
        <v>6</v>
      </c>
      <c r="BJ25">
        <v>2</v>
      </c>
      <c r="BK25">
        <v>0</v>
      </c>
      <c r="BL25">
        <v>143</v>
      </c>
      <c r="BM25">
        <v>13</v>
      </c>
      <c r="BN25">
        <v>2</v>
      </c>
      <c r="BO25">
        <v>8</v>
      </c>
      <c r="BP25">
        <v>3</v>
      </c>
      <c r="BQ25">
        <v>21</v>
      </c>
      <c r="BR25">
        <v>96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</row>
    <row r="26" spans="1:83">
      <c r="A26" t="s">
        <v>183</v>
      </c>
      <c r="B26" s="10">
        <v>52</v>
      </c>
      <c r="C26" s="6" t="s">
        <v>2</v>
      </c>
      <c r="D26" s="10" t="s">
        <v>40</v>
      </c>
      <c r="E26" s="59">
        <f t="shared" si="3"/>
        <v>12.5</v>
      </c>
      <c r="F26" s="59">
        <f t="shared" si="4"/>
        <v>0</v>
      </c>
      <c r="G26" s="59">
        <f t="shared" si="5"/>
        <v>87.5</v>
      </c>
      <c r="H26" s="59">
        <f t="shared" si="6"/>
        <v>0</v>
      </c>
      <c r="I26" s="59">
        <f t="shared" si="7"/>
        <v>0.875</v>
      </c>
      <c r="J26">
        <v>8</v>
      </c>
      <c r="K26">
        <v>1</v>
      </c>
      <c r="L26">
        <v>0</v>
      </c>
      <c r="M26">
        <v>7</v>
      </c>
      <c r="N26">
        <v>0</v>
      </c>
      <c r="O26">
        <v>1</v>
      </c>
      <c r="P26">
        <v>640.85714289999999</v>
      </c>
      <c r="Q26">
        <v>0</v>
      </c>
      <c r="R26">
        <v>640.85714289999999</v>
      </c>
      <c r="S26">
        <v>0</v>
      </c>
      <c r="T26">
        <v>112.4285714</v>
      </c>
      <c r="U26">
        <v>112.4285714</v>
      </c>
      <c r="V26">
        <v>0</v>
      </c>
      <c r="W26">
        <v>93.142857129999996</v>
      </c>
      <c r="X26">
        <v>93.142857129999996</v>
      </c>
      <c r="Y26">
        <v>0</v>
      </c>
      <c r="Z26">
        <v>1149</v>
      </c>
      <c r="AA26">
        <v>1149</v>
      </c>
      <c r="AB26">
        <v>0</v>
      </c>
      <c r="AC26">
        <v>26</v>
      </c>
      <c r="AD26">
        <v>10</v>
      </c>
      <c r="AE26">
        <v>13</v>
      </c>
      <c r="AF26">
        <v>3</v>
      </c>
      <c r="AG26">
        <v>15</v>
      </c>
      <c r="AH26">
        <v>9</v>
      </c>
      <c r="AI26">
        <v>0</v>
      </c>
      <c r="AJ26">
        <v>0</v>
      </c>
      <c r="AK26">
        <v>0</v>
      </c>
      <c r="AL26">
        <v>2</v>
      </c>
      <c r="AM26">
        <v>7</v>
      </c>
      <c r="AN26">
        <v>2</v>
      </c>
      <c r="AO26">
        <v>0</v>
      </c>
      <c r="AP26">
        <v>0</v>
      </c>
      <c r="AQ26">
        <v>0</v>
      </c>
      <c r="AR26">
        <v>1</v>
      </c>
      <c r="AS26">
        <v>5</v>
      </c>
      <c r="AT26">
        <v>7</v>
      </c>
      <c r="AU26">
        <v>0</v>
      </c>
      <c r="AV26">
        <v>0</v>
      </c>
      <c r="AW26">
        <v>0</v>
      </c>
      <c r="AX26">
        <v>1</v>
      </c>
      <c r="AY26">
        <v>3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9</v>
      </c>
      <c r="BF26">
        <v>2</v>
      </c>
      <c r="BG26">
        <v>0</v>
      </c>
      <c r="BH26">
        <v>0</v>
      </c>
      <c r="BI26">
        <v>7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  <c r="CE26" s="58"/>
    </row>
    <row r="27" spans="1:83">
      <c r="A27" t="s">
        <v>175</v>
      </c>
      <c r="B27" s="10">
        <v>52</v>
      </c>
      <c r="C27" s="4" t="s">
        <v>3</v>
      </c>
      <c r="D27" s="10" t="s">
        <v>40</v>
      </c>
      <c r="E27" s="59">
        <f t="shared" si="3"/>
        <v>0</v>
      </c>
      <c r="F27" s="59">
        <f t="shared" si="4"/>
        <v>0</v>
      </c>
      <c r="G27" s="59">
        <f t="shared" si="5"/>
        <v>100</v>
      </c>
      <c r="H27" s="59">
        <f t="shared" si="6"/>
        <v>0</v>
      </c>
      <c r="I27" s="59">
        <f t="shared" si="7"/>
        <v>1</v>
      </c>
      <c r="J27">
        <v>8</v>
      </c>
      <c r="K27">
        <v>0</v>
      </c>
      <c r="L27">
        <v>0</v>
      </c>
      <c r="M27">
        <v>8</v>
      </c>
      <c r="N27">
        <v>0</v>
      </c>
      <c r="O27">
        <v>1</v>
      </c>
      <c r="P27">
        <v>497.375</v>
      </c>
      <c r="Q27">
        <v>0</v>
      </c>
      <c r="R27">
        <v>497.375</v>
      </c>
      <c r="S27">
        <v>0</v>
      </c>
      <c r="T27">
        <v>71</v>
      </c>
      <c r="U27">
        <v>71</v>
      </c>
      <c r="V27">
        <v>0</v>
      </c>
      <c r="W27">
        <v>786.5</v>
      </c>
      <c r="X27">
        <v>786.5</v>
      </c>
      <c r="Y27">
        <v>0</v>
      </c>
      <c r="Z27">
        <v>53.375</v>
      </c>
      <c r="AA27">
        <v>53.375</v>
      </c>
      <c r="AB27">
        <v>0</v>
      </c>
      <c r="AC27">
        <v>31</v>
      </c>
      <c r="AD27">
        <v>13</v>
      </c>
      <c r="AE27">
        <v>17</v>
      </c>
      <c r="AF27">
        <v>1</v>
      </c>
      <c r="AG27">
        <v>14</v>
      </c>
      <c r="AH27">
        <v>10</v>
      </c>
      <c r="AI27">
        <v>2</v>
      </c>
      <c r="AJ27">
        <v>0</v>
      </c>
      <c r="AK27">
        <v>0</v>
      </c>
      <c r="AL27">
        <v>5</v>
      </c>
      <c r="AM27">
        <v>8</v>
      </c>
      <c r="AN27">
        <v>2</v>
      </c>
      <c r="AO27">
        <v>1</v>
      </c>
      <c r="AP27">
        <v>0</v>
      </c>
      <c r="AQ27">
        <v>0</v>
      </c>
      <c r="AR27">
        <v>2</v>
      </c>
      <c r="AS27">
        <v>6</v>
      </c>
      <c r="AT27">
        <v>8</v>
      </c>
      <c r="AU27">
        <v>1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1</v>
      </c>
      <c r="BE27">
        <v>36</v>
      </c>
      <c r="BF27">
        <v>0</v>
      </c>
      <c r="BG27">
        <v>0</v>
      </c>
      <c r="BH27">
        <v>0</v>
      </c>
      <c r="BI27">
        <v>1</v>
      </c>
      <c r="BJ27">
        <v>11</v>
      </c>
      <c r="BK27">
        <v>24</v>
      </c>
      <c r="BL27">
        <v>60</v>
      </c>
      <c r="BM27">
        <v>14</v>
      </c>
      <c r="BN27">
        <v>0</v>
      </c>
      <c r="BO27">
        <v>0</v>
      </c>
      <c r="BP27">
        <v>17</v>
      </c>
      <c r="BQ27">
        <v>1</v>
      </c>
      <c r="BR27">
        <v>28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  <c r="CE27" s="58" t="s">
        <v>111</v>
      </c>
    </row>
    <row r="28" spans="1:83">
      <c r="A28" t="s">
        <v>176</v>
      </c>
      <c r="B28" s="10">
        <v>52</v>
      </c>
      <c r="C28" s="6" t="s">
        <v>2</v>
      </c>
      <c r="D28" s="10" t="s">
        <v>40</v>
      </c>
      <c r="E28" s="59">
        <f t="shared" si="3"/>
        <v>0</v>
      </c>
      <c r="F28" s="59">
        <f t="shared" si="4"/>
        <v>0</v>
      </c>
      <c r="G28" s="59">
        <f t="shared" si="5"/>
        <v>62.5</v>
      </c>
      <c r="H28" s="59">
        <f t="shared" si="6"/>
        <v>37.5</v>
      </c>
      <c r="I28" s="59">
        <f t="shared" si="7"/>
        <v>0.625</v>
      </c>
      <c r="J28">
        <v>8</v>
      </c>
      <c r="K28">
        <v>0</v>
      </c>
      <c r="L28">
        <v>0</v>
      </c>
      <c r="M28">
        <v>5</v>
      </c>
      <c r="N28">
        <v>3</v>
      </c>
      <c r="O28">
        <v>0.625</v>
      </c>
      <c r="P28">
        <v>453.875</v>
      </c>
      <c r="Q28">
        <v>0</v>
      </c>
      <c r="R28">
        <v>402.2</v>
      </c>
      <c r="S28">
        <v>540</v>
      </c>
      <c r="T28">
        <v>233.875</v>
      </c>
      <c r="U28">
        <v>190.6</v>
      </c>
      <c r="V28">
        <v>306</v>
      </c>
      <c r="W28">
        <v>65.125</v>
      </c>
      <c r="X28">
        <v>59.599999990000001</v>
      </c>
      <c r="Y28">
        <v>74.333333339999996</v>
      </c>
      <c r="Z28">
        <v>396.375</v>
      </c>
      <c r="AA28">
        <v>491.2</v>
      </c>
      <c r="AB28">
        <v>238.33333329999999</v>
      </c>
      <c r="AC28">
        <v>26</v>
      </c>
      <c r="AD28">
        <v>10</v>
      </c>
      <c r="AE28">
        <v>13</v>
      </c>
      <c r="AF28">
        <v>3</v>
      </c>
      <c r="AG28">
        <v>8</v>
      </c>
      <c r="AH28">
        <v>9</v>
      </c>
      <c r="AI28">
        <v>0</v>
      </c>
      <c r="AJ28">
        <v>0</v>
      </c>
      <c r="AK28">
        <v>0</v>
      </c>
      <c r="AL28">
        <v>9</v>
      </c>
      <c r="AM28">
        <v>8</v>
      </c>
      <c r="AN28">
        <v>1</v>
      </c>
      <c r="AO28">
        <v>0</v>
      </c>
      <c r="AP28">
        <v>0</v>
      </c>
      <c r="AQ28">
        <v>0</v>
      </c>
      <c r="AR28">
        <v>1</v>
      </c>
      <c r="AS28">
        <v>0</v>
      </c>
      <c r="AT28">
        <v>5</v>
      </c>
      <c r="AU28">
        <v>0</v>
      </c>
      <c r="AV28">
        <v>0</v>
      </c>
      <c r="AW28">
        <v>0</v>
      </c>
      <c r="AX28">
        <v>8</v>
      </c>
      <c r="AY28">
        <v>0</v>
      </c>
      <c r="AZ28">
        <v>3</v>
      </c>
      <c r="BA28">
        <v>0</v>
      </c>
      <c r="BB28">
        <v>0</v>
      </c>
      <c r="BC28">
        <v>0</v>
      </c>
      <c r="BD28">
        <v>0</v>
      </c>
      <c r="BE28">
        <v>8</v>
      </c>
      <c r="BF28">
        <v>0</v>
      </c>
      <c r="BG28">
        <v>0</v>
      </c>
      <c r="BH28">
        <v>0</v>
      </c>
      <c r="BI28">
        <v>5</v>
      </c>
      <c r="BJ28">
        <v>3</v>
      </c>
      <c r="BK28">
        <v>0</v>
      </c>
      <c r="BL28">
        <v>119</v>
      </c>
      <c r="BM28">
        <v>35</v>
      </c>
      <c r="BN28">
        <v>9</v>
      </c>
      <c r="BO28">
        <v>4</v>
      </c>
      <c r="BP28">
        <v>22</v>
      </c>
      <c r="BQ28">
        <v>4</v>
      </c>
      <c r="BR28">
        <v>45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  <c r="CE28" s="58" t="s">
        <v>111</v>
      </c>
    </row>
    <row r="29" spans="1:83">
      <c r="A29" t="s">
        <v>177</v>
      </c>
      <c r="B29" s="10">
        <v>44</v>
      </c>
      <c r="C29" s="6" t="s">
        <v>2</v>
      </c>
      <c r="D29" s="10" t="s">
        <v>40</v>
      </c>
      <c r="E29" s="59">
        <f t="shared" si="3"/>
        <v>0</v>
      </c>
      <c r="F29" s="59">
        <f t="shared" si="4"/>
        <v>0</v>
      </c>
      <c r="G29" s="59">
        <f t="shared" si="5"/>
        <v>100</v>
      </c>
      <c r="H29" s="59">
        <f t="shared" si="6"/>
        <v>0</v>
      </c>
      <c r="I29" s="59">
        <f t="shared" si="7"/>
        <v>1</v>
      </c>
      <c r="J29">
        <v>8</v>
      </c>
      <c r="K29">
        <v>0</v>
      </c>
      <c r="L29">
        <v>0</v>
      </c>
      <c r="M29">
        <v>8</v>
      </c>
      <c r="N29">
        <v>0</v>
      </c>
      <c r="O29">
        <v>1</v>
      </c>
      <c r="P29">
        <v>248.5</v>
      </c>
      <c r="Q29">
        <v>0</v>
      </c>
      <c r="R29">
        <v>248.5</v>
      </c>
      <c r="S29">
        <v>0</v>
      </c>
      <c r="T29">
        <v>83.25</v>
      </c>
      <c r="U29">
        <v>83.25</v>
      </c>
      <c r="V29">
        <v>0</v>
      </c>
      <c r="W29">
        <v>94.125</v>
      </c>
      <c r="X29">
        <v>94.125</v>
      </c>
      <c r="Y29">
        <v>0</v>
      </c>
      <c r="Z29">
        <v>925.5</v>
      </c>
      <c r="AA29">
        <v>925.5</v>
      </c>
      <c r="AB29">
        <v>0</v>
      </c>
      <c r="AC29">
        <v>29</v>
      </c>
      <c r="AD29">
        <v>12</v>
      </c>
      <c r="AE29">
        <v>17</v>
      </c>
      <c r="AF29">
        <v>0</v>
      </c>
      <c r="AG29">
        <v>9</v>
      </c>
      <c r="AH29">
        <v>11</v>
      </c>
      <c r="AI29">
        <v>3</v>
      </c>
      <c r="AJ29">
        <v>2</v>
      </c>
      <c r="AK29">
        <v>0</v>
      </c>
      <c r="AL29">
        <v>4</v>
      </c>
      <c r="AM29">
        <v>8</v>
      </c>
      <c r="AN29">
        <v>3</v>
      </c>
      <c r="AO29">
        <v>0</v>
      </c>
      <c r="AP29">
        <v>1</v>
      </c>
      <c r="AQ29">
        <v>0</v>
      </c>
      <c r="AR29">
        <v>0</v>
      </c>
      <c r="AS29">
        <v>1</v>
      </c>
      <c r="AT29">
        <v>8</v>
      </c>
      <c r="AU29">
        <v>3</v>
      </c>
      <c r="AV29">
        <v>1</v>
      </c>
      <c r="AW29">
        <v>0</v>
      </c>
      <c r="AX29">
        <v>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11</v>
      </c>
      <c r="BF29">
        <v>0</v>
      </c>
      <c r="BG29">
        <v>0</v>
      </c>
      <c r="BH29">
        <v>0</v>
      </c>
      <c r="BI29">
        <v>8</v>
      </c>
      <c r="BJ29">
        <v>0</v>
      </c>
      <c r="BK29">
        <v>3</v>
      </c>
      <c r="BL29">
        <v>45</v>
      </c>
      <c r="BM29">
        <v>8</v>
      </c>
      <c r="BN29">
        <v>0</v>
      </c>
      <c r="BO29">
        <v>0</v>
      </c>
      <c r="BP29">
        <v>10</v>
      </c>
      <c r="BQ29">
        <v>0</v>
      </c>
      <c r="BR29">
        <v>27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  <c r="CE29" s="58" t="s">
        <v>111</v>
      </c>
    </row>
    <row r="30" spans="1:83">
      <c r="A30" s="63"/>
      <c r="C30" s="65"/>
      <c r="D30" s="65"/>
      <c r="E30" s="65"/>
      <c r="F30" s="65"/>
      <c r="G30" s="65"/>
      <c r="H30" s="65"/>
      <c r="I30" s="65"/>
      <c r="J30" s="65"/>
      <c r="K30" s="63"/>
      <c r="L30" s="63"/>
      <c r="M30" s="63"/>
      <c r="N30" s="63"/>
      <c r="O30" s="64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S30" s="63"/>
      <c r="AT30" s="63"/>
      <c r="AU30" s="63"/>
      <c r="CE30" s="58" t="s">
        <v>111</v>
      </c>
    </row>
    <row r="31" spans="1:83">
      <c r="A31" s="34" t="s">
        <v>3</v>
      </c>
      <c r="B31" s="34">
        <f>COUNTIF(C4:C29,"WT")</f>
        <v>10</v>
      </c>
      <c r="C31" s="63"/>
      <c r="D31" s="22" t="s">
        <v>41</v>
      </c>
      <c r="E31" s="24">
        <f>AVERAGE(E7:E10,E12,E17,E19:E19,E22:E23,E27)</f>
        <v>0</v>
      </c>
      <c r="F31" s="24">
        <f t="shared" ref="F31:BQ31" si="9">AVERAGE(F7:F10,F12,F17,F19:F19,F22:F23,F27)</f>
        <v>1.25</v>
      </c>
      <c r="G31" s="24">
        <f t="shared" si="9"/>
        <v>71.25</v>
      </c>
      <c r="H31" s="24">
        <f t="shared" si="9"/>
        <v>27.5</v>
      </c>
      <c r="I31" s="24">
        <f>AVERAGE(I7:I10,I12,I17,I19:I19,I22:I23,I27)</f>
        <v>0.71250000000000002</v>
      </c>
      <c r="J31" s="24">
        <f t="shared" si="9"/>
        <v>8</v>
      </c>
      <c r="K31" s="24">
        <f t="shared" si="9"/>
        <v>0</v>
      </c>
      <c r="L31" s="24">
        <f t="shared" si="9"/>
        <v>0.1</v>
      </c>
      <c r="M31" s="24">
        <f t="shared" si="9"/>
        <v>5.7</v>
      </c>
      <c r="N31" s="24">
        <f t="shared" si="9"/>
        <v>2.2000000000000002</v>
      </c>
      <c r="O31" s="24">
        <f t="shared" si="9"/>
        <v>0.71250000000000002</v>
      </c>
      <c r="P31" s="24">
        <f t="shared" si="9"/>
        <v>337.375</v>
      </c>
      <c r="Q31" s="24">
        <f t="shared" si="9"/>
        <v>42.3</v>
      </c>
      <c r="R31" s="24">
        <f t="shared" si="9"/>
        <v>237.16928571000003</v>
      </c>
      <c r="S31" s="24">
        <f t="shared" si="9"/>
        <v>248.26523810999998</v>
      </c>
      <c r="T31" s="24">
        <f t="shared" si="9"/>
        <v>214.18928571999999</v>
      </c>
      <c r="U31" s="24">
        <f t="shared" si="9"/>
        <v>151.010952387</v>
      </c>
      <c r="V31" s="24">
        <f t="shared" si="9"/>
        <v>173.85428572999999</v>
      </c>
      <c r="W31" s="24">
        <f t="shared" si="9"/>
        <v>448.70357143000001</v>
      </c>
      <c r="X31" s="24">
        <f t="shared" si="9"/>
        <v>479.01785714699997</v>
      </c>
      <c r="Y31" s="24">
        <f t="shared" si="9"/>
        <v>135.185238097</v>
      </c>
      <c r="Z31" s="24">
        <f t="shared" si="9"/>
        <v>477.67500000000001</v>
      </c>
      <c r="AA31" s="24">
        <f t="shared" si="9"/>
        <v>459.50702381000002</v>
      </c>
      <c r="AB31" s="24">
        <f t="shared" si="9"/>
        <v>276.6766667</v>
      </c>
      <c r="AC31" s="24">
        <f t="shared" si="9"/>
        <v>39.200000000000003</v>
      </c>
      <c r="AD31" s="24">
        <f t="shared" si="9"/>
        <v>16.3</v>
      </c>
      <c r="AE31" s="24">
        <f t="shared" si="9"/>
        <v>13.7</v>
      </c>
      <c r="AF31" s="24">
        <f t="shared" si="9"/>
        <v>9.1999999999999993</v>
      </c>
      <c r="AG31" s="24">
        <f t="shared" si="9"/>
        <v>11.6</v>
      </c>
      <c r="AH31" s="24">
        <f t="shared" si="9"/>
        <v>10.7</v>
      </c>
      <c r="AI31" s="24">
        <f t="shared" si="9"/>
        <v>2.4</v>
      </c>
      <c r="AJ31" s="24">
        <f t="shared" si="9"/>
        <v>0.1</v>
      </c>
      <c r="AK31" s="24">
        <f t="shared" si="9"/>
        <v>0.8</v>
      </c>
      <c r="AL31" s="24">
        <f t="shared" si="9"/>
        <v>13.6</v>
      </c>
      <c r="AM31" s="24">
        <f t="shared" si="9"/>
        <v>8</v>
      </c>
      <c r="AN31" s="24">
        <f t="shared" si="9"/>
        <v>2.8</v>
      </c>
      <c r="AO31" s="24">
        <f t="shared" si="9"/>
        <v>0.3</v>
      </c>
      <c r="AP31" s="24">
        <f t="shared" si="9"/>
        <v>0</v>
      </c>
      <c r="AQ31" s="24">
        <f t="shared" si="9"/>
        <v>0.3</v>
      </c>
      <c r="AR31" s="24">
        <f t="shared" si="9"/>
        <v>4.9000000000000004</v>
      </c>
      <c r="AS31" s="24">
        <f t="shared" si="9"/>
        <v>2.6</v>
      </c>
      <c r="AT31" s="24">
        <f t="shared" si="9"/>
        <v>5.7</v>
      </c>
      <c r="AU31" s="24">
        <f t="shared" si="9"/>
        <v>0.7</v>
      </c>
      <c r="AV31" s="24">
        <f t="shared" si="9"/>
        <v>0</v>
      </c>
      <c r="AW31" s="24">
        <f t="shared" si="9"/>
        <v>0.1</v>
      </c>
      <c r="AX31" s="24">
        <f t="shared" si="9"/>
        <v>4.5999999999999996</v>
      </c>
      <c r="AY31" s="24">
        <f t="shared" si="9"/>
        <v>1</v>
      </c>
      <c r="AZ31" s="24">
        <f t="shared" si="9"/>
        <v>2.2000000000000002</v>
      </c>
      <c r="BA31" s="24">
        <f t="shared" si="9"/>
        <v>1.4</v>
      </c>
      <c r="BB31" s="24">
        <f t="shared" si="9"/>
        <v>0.1</v>
      </c>
      <c r="BC31" s="24">
        <f t="shared" si="9"/>
        <v>0.4</v>
      </c>
      <c r="BD31" s="24">
        <f t="shared" si="9"/>
        <v>4.0999999999999996</v>
      </c>
      <c r="BE31" s="24">
        <f t="shared" si="9"/>
        <v>17.5</v>
      </c>
      <c r="BF31" s="24">
        <f t="shared" si="9"/>
        <v>0.9</v>
      </c>
      <c r="BG31" s="24">
        <f t="shared" si="9"/>
        <v>0</v>
      </c>
      <c r="BH31" s="24">
        <f t="shared" si="9"/>
        <v>0</v>
      </c>
      <c r="BI31" s="24">
        <f t="shared" si="9"/>
        <v>3.1</v>
      </c>
      <c r="BJ31" s="24">
        <f t="shared" si="9"/>
        <v>6.6</v>
      </c>
      <c r="BK31" s="24">
        <f t="shared" si="9"/>
        <v>6.9</v>
      </c>
      <c r="BL31" s="24">
        <f t="shared" si="9"/>
        <v>93.1</v>
      </c>
      <c r="BM31" s="24">
        <f t="shared" si="9"/>
        <v>15.6</v>
      </c>
      <c r="BN31" s="24">
        <f t="shared" si="9"/>
        <v>5.8</v>
      </c>
      <c r="BO31" s="24">
        <f t="shared" si="9"/>
        <v>2.8</v>
      </c>
      <c r="BP31" s="24">
        <f t="shared" si="9"/>
        <v>8</v>
      </c>
      <c r="BQ31" s="24">
        <f t="shared" si="9"/>
        <v>7.2</v>
      </c>
      <c r="BR31" s="24">
        <f t="shared" ref="BR31:BX31" si="10">AVERAGE(BR7:BR10,BR12,BR17,BR19:BR19,BR22:BR23,BR27)</f>
        <v>53.7</v>
      </c>
      <c r="BS31" s="24">
        <f t="shared" si="10"/>
        <v>0</v>
      </c>
      <c r="BT31" s="24">
        <f t="shared" si="10"/>
        <v>0</v>
      </c>
      <c r="BU31" s="24">
        <f t="shared" si="10"/>
        <v>0</v>
      </c>
      <c r="BV31" s="24">
        <f t="shared" si="10"/>
        <v>0</v>
      </c>
      <c r="BW31" s="24">
        <f t="shared" si="10"/>
        <v>0</v>
      </c>
      <c r="BX31" s="24">
        <f t="shared" si="10"/>
        <v>0</v>
      </c>
      <c r="CE31" s="58" t="s">
        <v>111</v>
      </c>
    </row>
    <row r="32" spans="1:83">
      <c r="A32" s="35" t="s">
        <v>179</v>
      </c>
      <c r="B32" s="34">
        <f>COUNTIF(C4:C29,"+ve")</f>
        <v>13</v>
      </c>
      <c r="C32" s="63"/>
      <c r="D32" s="18" t="s">
        <v>41</v>
      </c>
      <c r="E32" s="27">
        <f>AVERAGE(E11,E13:E16,E18,E20:E21,E24:E26,E28:E29)</f>
        <v>0.96153846153846156</v>
      </c>
      <c r="F32" s="27">
        <f t="shared" ref="F32:BQ32" si="11">AVERAGE(F11,F13:F16,F18,F20:F21,F24:F26,F28:F29)</f>
        <v>0</v>
      </c>
      <c r="G32" s="27">
        <f t="shared" si="11"/>
        <v>89.42307692307692</v>
      </c>
      <c r="H32" s="27">
        <f t="shared" si="11"/>
        <v>9.615384615384615</v>
      </c>
      <c r="I32" s="27">
        <f t="shared" si="11"/>
        <v>0.89423076923076927</v>
      </c>
      <c r="J32" s="27">
        <f t="shared" si="11"/>
        <v>8</v>
      </c>
      <c r="K32" s="27">
        <f t="shared" si="11"/>
        <v>7.6923076923076927E-2</v>
      </c>
      <c r="L32" s="27">
        <f t="shared" si="11"/>
        <v>0</v>
      </c>
      <c r="M32" s="27">
        <f t="shared" si="11"/>
        <v>7.1538461538461542</v>
      </c>
      <c r="N32" s="27">
        <f t="shared" si="11"/>
        <v>0.76923076923076927</v>
      </c>
      <c r="O32" s="27">
        <f t="shared" si="11"/>
        <v>0.90384615384615385</v>
      </c>
      <c r="P32" s="27">
        <f t="shared" si="11"/>
        <v>293.23901099230767</v>
      </c>
      <c r="Q32" s="27">
        <f t="shared" si="11"/>
        <v>0</v>
      </c>
      <c r="R32" s="27">
        <f t="shared" si="11"/>
        <v>293.05604395461535</v>
      </c>
      <c r="S32" s="27">
        <f t="shared" si="11"/>
        <v>75.512820507692311</v>
      </c>
      <c r="T32" s="27">
        <f t="shared" si="11"/>
        <v>124.85027472307692</v>
      </c>
      <c r="U32" s="27">
        <f t="shared" si="11"/>
        <v>116.73159340769229</v>
      </c>
      <c r="V32" s="27">
        <f t="shared" si="11"/>
        <v>74.15384615692308</v>
      </c>
      <c r="W32" s="27">
        <f t="shared" si="11"/>
        <v>216.78021977923075</v>
      </c>
      <c r="X32" s="27">
        <f t="shared" si="11"/>
        <v>214.55604395538461</v>
      </c>
      <c r="Y32" s="27">
        <f t="shared" si="11"/>
        <v>117.38461538769231</v>
      </c>
      <c r="Z32" s="27">
        <f t="shared" si="11"/>
        <v>749.81730769230774</v>
      </c>
      <c r="AA32" s="27">
        <f t="shared" si="11"/>
        <v>786.77005493076933</v>
      </c>
      <c r="AB32" s="27">
        <f t="shared" si="11"/>
        <v>78.128205128307698</v>
      </c>
      <c r="AC32" s="27">
        <f t="shared" si="11"/>
        <v>37.615384615384613</v>
      </c>
      <c r="AD32" s="27">
        <f t="shared" si="11"/>
        <v>14.615384615384615</v>
      </c>
      <c r="AE32" s="27">
        <f t="shared" si="11"/>
        <v>20.692307692307693</v>
      </c>
      <c r="AF32" s="27">
        <f t="shared" si="11"/>
        <v>2.3076923076923075</v>
      </c>
      <c r="AG32" s="27">
        <f t="shared" si="11"/>
        <v>11.846153846153847</v>
      </c>
      <c r="AH32" s="27">
        <f t="shared" si="11"/>
        <v>11.23076923076923</v>
      </c>
      <c r="AI32" s="27">
        <f t="shared" si="11"/>
        <v>3.9230769230769229</v>
      </c>
      <c r="AJ32" s="27">
        <f t="shared" si="11"/>
        <v>0.61538461538461542</v>
      </c>
      <c r="AK32" s="27">
        <f t="shared" si="11"/>
        <v>1.7692307692307692</v>
      </c>
      <c r="AL32" s="27">
        <f t="shared" si="11"/>
        <v>8.2307692307692299</v>
      </c>
      <c r="AM32" s="27">
        <f t="shared" si="11"/>
        <v>7.9230769230769234</v>
      </c>
      <c r="AN32" s="27">
        <f t="shared" si="11"/>
        <v>3.3076923076923075</v>
      </c>
      <c r="AO32" s="27">
        <f t="shared" si="11"/>
        <v>0.15384615384615385</v>
      </c>
      <c r="AP32" s="27">
        <f t="shared" si="11"/>
        <v>7.6923076923076927E-2</v>
      </c>
      <c r="AQ32" s="27">
        <f t="shared" si="11"/>
        <v>7.6923076923076927E-2</v>
      </c>
      <c r="AR32" s="27">
        <f t="shared" si="11"/>
        <v>3.0769230769230771</v>
      </c>
      <c r="AS32" s="27">
        <f t="shared" si="11"/>
        <v>3</v>
      </c>
      <c r="AT32" s="27">
        <f t="shared" si="11"/>
        <v>7.1538461538461542</v>
      </c>
      <c r="AU32" s="27">
        <f t="shared" si="11"/>
        <v>3.7692307692307692</v>
      </c>
      <c r="AV32" s="27">
        <f t="shared" si="11"/>
        <v>0.53846153846153844</v>
      </c>
      <c r="AW32" s="27">
        <f t="shared" si="11"/>
        <v>1.6923076923076923</v>
      </c>
      <c r="AX32" s="27">
        <f t="shared" si="11"/>
        <v>4.5384615384615383</v>
      </c>
      <c r="AY32" s="27">
        <f t="shared" si="11"/>
        <v>0.92307692307692313</v>
      </c>
      <c r="AZ32" s="27">
        <f t="shared" si="11"/>
        <v>0.76923076923076927</v>
      </c>
      <c r="BA32" s="27">
        <f t="shared" si="11"/>
        <v>0</v>
      </c>
      <c r="BB32" s="27">
        <f t="shared" si="11"/>
        <v>0</v>
      </c>
      <c r="BC32" s="27">
        <f t="shared" si="11"/>
        <v>0</v>
      </c>
      <c r="BD32" s="27">
        <f t="shared" si="11"/>
        <v>0.61538461538461542</v>
      </c>
      <c r="BE32" s="27">
        <f t="shared" si="11"/>
        <v>11.923076923076923</v>
      </c>
      <c r="BF32" s="27">
        <f t="shared" si="11"/>
        <v>0.53846153846153844</v>
      </c>
      <c r="BG32" s="27">
        <f t="shared" si="11"/>
        <v>0</v>
      </c>
      <c r="BH32" s="27">
        <f t="shared" si="11"/>
        <v>0.76923076923076927</v>
      </c>
      <c r="BI32" s="27">
        <f t="shared" si="11"/>
        <v>6.2307692307692308</v>
      </c>
      <c r="BJ32" s="27">
        <f t="shared" si="11"/>
        <v>2.3076923076923075</v>
      </c>
      <c r="BK32" s="27">
        <f t="shared" si="11"/>
        <v>2.0769230769230771</v>
      </c>
      <c r="BL32" s="27">
        <f t="shared" si="11"/>
        <v>100.30769230769231</v>
      </c>
      <c r="BM32" s="27">
        <f t="shared" si="11"/>
        <v>15.076923076923077</v>
      </c>
      <c r="BN32" s="27">
        <f t="shared" si="11"/>
        <v>1.6153846153846154</v>
      </c>
      <c r="BO32" s="27">
        <f t="shared" si="11"/>
        <v>5.7692307692307692</v>
      </c>
      <c r="BP32" s="27">
        <f t="shared" si="11"/>
        <v>8.615384615384615</v>
      </c>
      <c r="BQ32" s="27">
        <f t="shared" si="11"/>
        <v>7.2307692307692308</v>
      </c>
      <c r="BR32" s="27">
        <f t="shared" ref="BR32:BX32" si="12">AVERAGE(BR11,BR13:BR16,BR18,BR20:BR21,BR24:BR26,BR28:BR29)</f>
        <v>62</v>
      </c>
      <c r="BS32" s="27">
        <f t="shared" si="12"/>
        <v>0</v>
      </c>
      <c r="BT32" s="27">
        <f t="shared" si="12"/>
        <v>0</v>
      </c>
      <c r="BU32" s="27">
        <f t="shared" si="12"/>
        <v>0</v>
      </c>
      <c r="BV32" s="27">
        <f t="shared" si="12"/>
        <v>0</v>
      </c>
      <c r="BW32" s="27">
        <f t="shared" si="12"/>
        <v>0</v>
      </c>
      <c r="BX32" s="27">
        <f t="shared" si="12"/>
        <v>0</v>
      </c>
      <c r="CE32" s="58" t="s">
        <v>111</v>
      </c>
    </row>
    <row r="33" spans="1:154">
      <c r="A33" s="63"/>
      <c r="B33" s="63"/>
      <c r="C33" s="63"/>
      <c r="D33" s="22" t="s">
        <v>43</v>
      </c>
      <c r="E33" s="24">
        <f>STDEV(E7:E10,E12,E17,E19:E19,E22:E23,E27)/SQRT($B31)</f>
        <v>0</v>
      </c>
      <c r="F33" s="24">
        <f t="shared" ref="F33:BQ33" si="13">STDEV(F7:F10,F12,F17,F19:F19,F22:F23,F27)/SQRT($B31)</f>
        <v>1.25</v>
      </c>
      <c r="G33" s="24">
        <f t="shared" si="13"/>
        <v>10.214708893442719</v>
      </c>
      <c r="H33" s="24">
        <f t="shared" si="13"/>
        <v>9.2796072713833695</v>
      </c>
      <c r="I33" s="24">
        <f>STDEV(I7:I10,I12,I17,I19:I19,I22:I23,I27)/SQRT($B31)</f>
        <v>0.10214708893442721</v>
      </c>
      <c r="J33" s="24">
        <f t="shared" si="13"/>
        <v>0</v>
      </c>
      <c r="K33" s="24">
        <f t="shared" si="13"/>
        <v>0</v>
      </c>
      <c r="L33" s="24">
        <f t="shared" si="13"/>
        <v>9.9999999999999992E-2</v>
      </c>
      <c r="M33" s="24">
        <f t="shared" si="13"/>
        <v>0.81717671147541771</v>
      </c>
      <c r="N33" s="24">
        <f t="shared" si="13"/>
        <v>0.74236858171066955</v>
      </c>
      <c r="O33" s="24">
        <f t="shared" si="13"/>
        <v>0.10214708893442721</v>
      </c>
      <c r="P33" s="24">
        <f t="shared" si="13"/>
        <v>62.914357021624596</v>
      </c>
      <c r="Q33" s="24">
        <f t="shared" si="13"/>
        <v>42.3</v>
      </c>
      <c r="R33" s="24">
        <f t="shared" si="13"/>
        <v>49.364939066793418</v>
      </c>
      <c r="S33" s="24">
        <f t="shared" si="13"/>
        <v>98.994254462157613</v>
      </c>
      <c r="T33" s="24">
        <f t="shared" si="13"/>
        <v>56.555003918637723</v>
      </c>
      <c r="U33" s="24">
        <f t="shared" si="13"/>
        <v>53.479109565164869</v>
      </c>
      <c r="V33" s="24">
        <f t="shared" si="13"/>
        <v>60.577225179558035</v>
      </c>
      <c r="W33" s="24">
        <f t="shared" si="13"/>
        <v>169.78010703488368</v>
      </c>
      <c r="X33" s="24">
        <f t="shared" si="13"/>
        <v>175.05651293508595</v>
      </c>
      <c r="Y33" s="24">
        <f t="shared" si="13"/>
        <v>53.823576450352462</v>
      </c>
      <c r="Z33" s="24">
        <f t="shared" si="13"/>
        <v>157.75560299963286</v>
      </c>
      <c r="AA33" s="24">
        <f t="shared" si="13"/>
        <v>179.42212351662559</v>
      </c>
      <c r="AB33" s="24">
        <f t="shared" si="13"/>
        <v>118.14377977347301</v>
      </c>
      <c r="AC33" s="24">
        <f t="shared" si="13"/>
        <v>6.425297226155724</v>
      </c>
      <c r="AD33" s="24">
        <f t="shared" si="13"/>
        <v>2.2659312532476448</v>
      </c>
      <c r="AE33" s="24">
        <f t="shared" si="13"/>
        <v>2.5079872407968899</v>
      </c>
      <c r="AF33" s="24">
        <f t="shared" si="13"/>
        <v>2.9806785208144211</v>
      </c>
      <c r="AG33" s="24">
        <f t="shared" si="13"/>
        <v>1.1850925889754123</v>
      </c>
      <c r="AH33" s="24">
        <f t="shared" si="13"/>
        <v>0.86986589004665871</v>
      </c>
      <c r="AI33" s="24">
        <f t="shared" si="13"/>
        <v>1.2754084313139327</v>
      </c>
      <c r="AJ33" s="24">
        <f t="shared" si="13"/>
        <v>9.9999999999999992E-2</v>
      </c>
      <c r="AK33" s="24">
        <f t="shared" si="13"/>
        <v>0.79999999999999993</v>
      </c>
      <c r="AL33" s="24">
        <f t="shared" si="13"/>
        <v>4.5806355696805028</v>
      </c>
      <c r="AM33" s="24">
        <f t="shared" si="13"/>
        <v>0</v>
      </c>
      <c r="AN33" s="24">
        <f t="shared" si="13"/>
        <v>0.9521904571390466</v>
      </c>
      <c r="AO33" s="24">
        <f t="shared" si="13"/>
        <v>0.21343747458109494</v>
      </c>
      <c r="AP33" s="24">
        <f t="shared" si="13"/>
        <v>0</v>
      </c>
      <c r="AQ33" s="24">
        <f t="shared" si="13"/>
        <v>0.3</v>
      </c>
      <c r="AR33" s="24">
        <f t="shared" si="13"/>
        <v>1.7476968971891105</v>
      </c>
      <c r="AS33" s="24">
        <f t="shared" si="13"/>
        <v>0.84590516936330129</v>
      </c>
      <c r="AT33" s="24">
        <f t="shared" si="13"/>
        <v>0.81717671147541771</v>
      </c>
      <c r="AU33" s="24">
        <f t="shared" si="13"/>
        <v>0.39581140290126388</v>
      </c>
      <c r="AV33" s="24">
        <f t="shared" si="13"/>
        <v>0</v>
      </c>
      <c r="AW33" s="24">
        <f t="shared" si="13"/>
        <v>9.9999999999999992E-2</v>
      </c>
      <c r="AX33" s="24">
        <f t="shared" si="13"/>
        <v>1.6069294390925264</v>
      </c>
      <c r="AY33" s="24">
        <f t="shared" si="13"/>
        <v>0.55777335102271697</v>
      </c>
      <c r="AZ33" s="24">
        <f t="shared" si="13"/>
        <v>0.74236858171066955</v>
      </c>
      <c r="BA33" s="24">
        <f t="shared" si="13"/>
        <v>0.89690826980491389</v>
      </c>
      <c r="BB33" s="24">
        <f t="shared" si="13"/>
        <v>9.9999999999999992E-2</v>
      </c>
      <c r="BC33" s="24">
        <f t="shared" si="13"/>
        <v>0.39999999999999997</v>
      </c>
      <c r="BD33" s="24">
        <f t="shared" si="13"/>
        <v>1.5235193176035251</v>
      </c>
      <c r="BE33" s="24">
        <f t="shared" si="13"/>
        <v>3.1278320500521337</v>
      </c>
      <c r="BF33" s="24">
        <f t="shared" si="13"/>
        <v>0.79512402945843752</v>
      </c>
      <c r="BG33" s="24">
        <f t="shared" si="13"/>
        <v>0</v>
      </c>
      <c r="BH33" s="24">
        <f t="shared" si="13"/>
        <v>0</v>
      </c>
      <c r="BI33" s="24">
        <f t="shared" si="13"/>
        <v>0.83599574693229683</v>
      </c>
      <c r="BJ33" s="24">
        <f t="shared" si="13"/>
        <v>1.4313940369055924</v>
      </c>
      <c r="BK33" s="24">
        <f t="shared" si="13"/>
        <v>2.4560582693051525</v>
      </c>
      <c r="BL33" s="24">
        <f t="shared" si="13"/>
        <v>17.44352793062993</v>
      </c>
      <c r="BM33" s="24">
        <f t="shared" si="13"/>
        <v>3.7363083384538811</v>
      </c>
      <c r="BN33" s="24">
        <f t="shared" si="13"/>
        <v>2.2597935008904391</v>
      </c>
      <c r="BO33" s="24">
        <f t="shared" si="13"/>
        <v>1.3564659966250536</v>
      </c>
      <c r="BP33" s="24">
        <f t="shared" si="13"/>
        <v>2.0655911179772888</v>
      </c>
      <c r="BQ33" s="24">
        <f t="shared" si="13"/>
        <v>3.8378234572331342</v>
      </c>
      <c r="BR33" s="24">
        <f t="shared" ref="BR33:BX33" si="14">STDEV(BR7:BR10,BR12,BR17,BR19:BR19,BR22:BR23,BR27)/SQRT($B31)</f>
        <v>10.565194429509249</v>
      </c>
      <c r="BS33" s="24">
        <f t="shared" si="14"/>
        <v>0</v>
      </c>
      <c r="BT33" s="24">
        <f t="shared" si="14"/>
        <v>0</v>
      </c>
      <c r="BU33" s="24">
        <f t="shared" si="14"/>
        <v>0</v>
      </c>
      <c r="BV33" s="24">
        <f t="shared" si="14"/>
        <v>0</v>
      </c>
      <c r="BW33" s="24">
        <f t="shared" si="14"/>
        <v>0</v>
      </c>
      <c r="BX33" s="24">
        <f t="shared" si="14"/>
        <v>0</v>
      </c>
      <c r="CE33" s="58" t="s">
        <v>111</v>
      </c>
    </row>
    <row r="34" spans="1:154">
      <c r="A34" s="63"/>
      <c r="B34" s="2"/>
      <c r="C34" s="63"/>
      <c r="D34" s="18" t="s">
        <v>43</v>
      </c>
      <c r="E34" s="27">
        <f>STDEV(E11,E13:E16,E18,E20:E21,E24:E26,E28:E29)/SQRT($B32)</f>
        <v>0.96153846153846156</v>
      </c>
      <c r="F34" s="27">
        <f t="shared" ref="F34:BQ34" si="15">STDEV(F11,F13:F16,F18,F20:F21,F24:F26,F28:F29)/SQRT($B32)</f>
        <v>0</v>
      </c>
      <c r="G34" s="27">
        <f t="shared" si="15"/>
        <v>4.4411559168432762</v>
      </c>
      <c r="H34" s="27">
        <f t="shared" si="15"/>
        <v>4.5100151536763748</v>
      </c>
      <c r="I34" s="27">
        <f t="shared" si="15"/>
        <v>4.4411559168432806E-2</v>
      </c>
      <c r="J34" s="27">
        <f t="shared" si="15"/>
        <v>0</v>
      </c>
      <c r="K34" s="27">
        <f t="shared" si="15"/>
        <v>7.6923076923076927E-2</v>
      </c>
      <c r="L34" s="27">
        <f t="shared" si="15"/>
        <v>0</v>
      </c>
      <c r="M34" s="27">
        <f t="shared" si="15"/>
        <v>0.35529247334746245</v>
      </c>
      <c r="N34" s="27">
        <f t="shared" si="15"/>
        <v>0.36080121229411</v>
      </c>
      <c r="O34" s="27">
        <f t="shared" si="15"/>
        <v>4.5100151536763701E-2</v>
      </c>
      <c r="P34" s="27">
        <f t="shared" si="15"/>
        <v>46.100951306667888</v>
      </c>
      <c r="Q34" s="27">
        <f t="shared" si="15"/>
        <v>0</v>
      </c>
      <c r="R34" s="27">
        <f t="shared" si="15"/>
        <v>48.093880072723721</v>
      </c>
      <c r="S34" s="27">
        <f t="shared" si="15"/>
        <v>42.815455967534291</v>
      </c>
      <c r="T34" s="27">
        <f t="shared" si="15"/>
        <v>19.418182236297902</v>
      </c>
      <c r="U34" s="27">
        <f t="shared" si="15"/>
        <v>17.586172151705824</v>
      </c>
      <c r="V34" s="27">
        <f t="shared" si="15"/>
        <v>38.237889642148886</v>
      </c>
      <c r="W34" s="27">
        <f t="shared" si="15"/>
        <v>73.215903180270544</v>
      </c>
      <c r="X34" s="27">
        <f t="shared" si="15"/>
        <v>91.191065278657888</v>
      </c>
      <c r="Y34" s="27">
        <f t="shared" si="15"/>
        <v>66.604873566121583</v>
      </c>
      <c r="Z34" s="27">
        <f t="shared" si="15"/>
        <v>121.79316829949046</v>
      </c>
      <c r="AA34" s="27">
        <f t="shared" si="15"/>
        <v>123.01048100920298</v>
      </c>
      <c r="AB34" s="27">
        <f t="shared" si="15"/>
        <v>50.485894597585627</v>
      </c>
      <c r="AC34" s="27">
        <f t="shared" si="15"/>
        <v>9.5101419962561362</v>
      </c>
      <c r="AD34" s="27">
        <f t="shared" si="15"/>
        <v>3.0372441572922511</v>
      </c>
      <c r="AE34" s="27">
        <f t="shared" si="15"/>
        <v>6.5490110971874849</v>
      </c>
      <c r="AF34" s="27">
        <f t="shared" si="15"/>
        <v>1.0024624514012623</v>
      </c>
      <c r="AG34" s="27">
        <f t="shared" si="15"/>
        <v>1.3485326966466362</v>
      </c>
      <c r="AH34" s="27">
        <f t="shared" si="15"/>
        <v>2.0759731920908995</v>
      </c>
      <c r="AI34" s="27">
        <f t="shared" si="15"/>
        <v>2.1014693835551648</v>
      </c>
      <c r="AJ34" s="27">
        <f t="shared" si="15"/>
        <v>0.47418569253607518</v>
      </c>
      <c r="AK34" s="27">
        <f t="shared" si="15"/>
        <v>1.7692307692307692</v>
      </c>
      <c r="AL34" s="27">
        <f t="shared" si="15"/>
        <v>2.6750361755374312</v>
      </c>
      <c r="AM34" s="27">
        <f t="shared" si="15"/>
        <v>7.6923076923076913E-2</v>
      </c>
      <c r="AN34" s="27">
        <f t="shared" si="15"/>
        <v>2.0705028974915032</v>
      </c>
      <c r="AO34" s="27">
        <f t="shared" si="15"/>
        <v>0.15384615384615385</v>
      </c>
      <c r="AP34" s="27">
        <f t="shared" si="15"/>
        <v>7.6923076923076927E-2</v>
      </c>
      <c r="AQ34" s="27">
        <f t="shared" si="15"/>
        <v>7.6923076923076927E-2</v>
      </c>
      <c r="AR34" s="27">
        <f t="shared" si="15"/>
        <v>1.064951777297189</v>
      </c>
      <c r="AS34" s="27">
        <f t="shared" si="15"/>
        <v>1.2036269973367781</v>
      </c>
      <c r="AT34" s="27">
        <f t="shared" si="15"/>
        <v>0.35529247334746245</v>
      </c>
      <c r="AU34" s="27">
        <f t="shared" si="15"/>
        <v>2.1127022620630278</v>
      </c>
      <c r="AV34" s="27">
        <f t="shared" si="15"/>
        <v>0.46153846153846156</v>
      </c>
      <c r="AW34" s="27">
        <f t="shared" si="15"/>
        <v>1.6923076923076925</v>
      </c>
      <c r="AX34" s="27">
        <f t="shared" si="15"/>
        <v>1.5090130269755309</v>
      </c>
      <c r="AY34" s="27">
        <f t="shared" si="15"/>
        <v>0.57134051167069722</v>
      </c>
      <c r="AZ34" s="27">
        <f t="shared" si="15"/>
        <v>0.36080121229411</v>
      </c>
      <c r="BA34" s="27">
        <f t="shared" si="15"/>
        <v>0</v>
      </c>
      <c r="BB34" s="27">
        <f t="shared" si="15"/>
        <v>0</v>
      </c>
      <c r="BC34" s="27">
        <f t="shared" si="15"/>
        <v>0</v>
      </c>
      <c r="BD34" s="27">
        <f t="shared" si="15"/>
        <v>0.40093578900286897</v>
      </c>
      <c r="BE34" s="27">
        <f t="shared" si="15"/>
        <v>1.688807569238473</v>
      </c>
      <c r="BF34" s="27">
        <f t="shared" si="15"/>
        <v>0.33234567684142874</v>
      </c>
      <c r="BG34" s="27">
        <f t="shared" si="15"/>
        <v>0</v>
      </c>
      <c r="BH34" s="27">
        <f t="shared" si="15"/>
        <v>0.62176182835805849</v>
      </c>
      <c r="BI34" s="27">
        <f t="shared" si="15"/>
        <v>0.66171732823404827</v>
      </c>
      <c r="BJ34" s="27">
        <f t="shared" si="15"/>
        <v>0.81165086109458529</v>
      </c>
      <c r="BK34" s="27">
        <f t="shared" si="15"/>
        <v>1.0029542161850229</v>
      </c>
      <c r="BL34" s="27">
        <f t="shared" si="15"/>
        <v>28.336662990338294</v>
      </c>
      <c r="BM34" s="27">
        <f t="shared" si="15"/>
        <v>2.9644507824915221</v>
      </c>
      <c r="BN34" s="27">
        <f t="shared" si="15"/>
        <v>0.75564933478417318</v>
      </c>
      <c r="BO34" s="27">
        <f t="shared" si="15"/>
        <v>1.8506888743558965</v>
      </c>
      <c r="BP34" s="27">
        <f t="shared" si="15"/>
        <v>2.3108952131999696</v>
      </c>
      <c r="BQ34" s="27">
        <f t="shared" si="15"/>
        <v>4.596757282562665</v>
      </c>
      <c r="BR34" s="27">
        <f t="shared" ref="BR34:BX34" si="16">STDEV(BR11,BR13:BR16,BR18,BR20:BR21,BR24:BR26,BR28:BR29)/SQRT($B32)</f>
        <v>21.12538878416327</v>
      </c>
      <c r="BS34" s="27">
        <f t="shared" si="16"/>
        <v>0</v>
      </c>
      <c r="BT34" s="27">
        <f t="shared" si="16"/>
        <v>0</v>
      </c>
      <c r="BU34" s="27">
        <f t="shared" si="16"/>
        <v>0</v>
      </c>
      <c r="BV34" s="27">
        <f t="shared" si="16"/>
        <v>0</v>
      </c>
      <c r="BW34" s="27">
        <f t="shared" si="16"/>
        <v>0</v>
      </c>
      <c r="BX34" s="27">
        <f t="shared" si="16"/>
        <v>0</v>
      </c>
      <c r="CE34" s="58" t="s">
        <v>111</v>
      </c>
    </row>
    <row r="35" spans="1:154">
      <c r="A35" s="63"/>
      <c r="B35" s="2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4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S35" s="63"/>
      <c r="AT35" s="63"/>
      <c r="AU35" s="63"/>
      <c r="CE35" s="58" t="s">
        <v>111</v>
      </c>
      <c r="CG35" s="10" t="str">
        <f>$W$1</f>
        <v>FE0F</v>
      </c>
      <c r="CH35" s="10" t="str">
        <f>C6</f>
        <v>C1</v>
      </c>
      <c r="CI35" s="59">
        <f>E37</f>
        <v>0</v>
      </c>
      <c r="CJ35" s="59">
        <f>F37</f>
        <v>0</v>
      </c>
      <c r="CK35" s="59">
        <f>G37</f>
        <v>87.5</v>
      </c>
      <c r="CL35" s="59">
        <f>H37</f>
        <v>12.5</v>
      </c>
      <c r="CM35" s="59">
        <f>I37</f>
        <v>0.875</v>
      </c>
      <c r="CN35" s="95">
        <f>E39</f>
        <v>12.5</v>
      </c>
      <c r="CO35" s="95">
        <f>F39</f>
        <v>0</v>
      </c>
      <c r="CP35" s="95">
        <f>G39</f>
        <v>37.5</v>
      </c>
      <c r="CQ35" s="95">
        <f>H39</f>
        <v>50</v>
      </c>
      <c r="CR35" s="95">
        <f>I39</f>
        <v>0.375</v>
      </c>
      <c r="CS35" s="59">
        <f>E40</f>
        <v>12.5</v>
      </c>
      <c r="CT35" s="59">
        <f>F40</f>
        <v>12.5</v>
      </c>
      <c r="CU35" s="59">
        <f>G40</f>
        <v>62.5</v>
      </c>
      <c r="CV35" s="59">
        <f>H40</f>
        <v>12.5</v>
      </c>
      <c r="CW35" s="59">
        <f>I40</f>
        <v>0.625</v>
      </c>
      <c r="CX35" s="95">
        <f>E42</f>
        <v>12.5</v>
      </c>
      <c r="CY35" s="95">
        <f>F42</f>
        <v>12.5</v>
      </c>
      <c r="CZ35" s="95">
        <f>G42</f>
        <v>50</v>
      </c>
      <c r="DA35" s="95">
        <f>H42</f>
        <v>25</v>
      </c>
      <c r="DB35" s="95">
        <f>I42</f>
        <v>0.5</v>
      </c>
    </row>
    <row r="36" spans="1:154" ht="16">
      <c r="A36" s="83" t="s">
        <v>148</v>
      </c>
      <c r="B36" s="66"/>
      <c r="C36" s="66" t="s">
        <v>145</v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CE36" s="58" t="s">
        <v>111</v>
      </c>
    </row>
    <row r="37" spans="1:154">
      <c r="A37" t="s">
        <v>158</v>
      </c>
      <c r="B37" s="10">
        <v>44</v>
      </c>
      <c r="C37" s="4" t="s">
        <v>3</v>
      </c>
      <c r="D37" s="10" t="s">
        <v>40</v>
      </c>
      <c r="E37" s="59">
        <f t="shared" ref="E37:H40" si="17">(K37/$J37)*100</f>
        <v>0</v>
      </c>
      <c r="F37" s="59">
        <f t="shared" si="17"/>
        <v>0</v>
      </c>
      <c r="G37" s="59">
        <f t="shared" si="17"/>
        <v>87.5</v>
      </c>
      <c r="H37" s="59">
        <f t="shared" si="17"/>
        <v>12.5</v>
      </c>
      <c r="I37" s="59">
        <f>M37/J37</f>
        <v>0.875</v>
      </c>
      <c r="J37">
        <v>8</v>
      </c>
      <c r="K37">
        <v>0</v>
      </c>
      <c r="L37">
        <v>0</v>
      </c>
      <c r="M37">
        <v>7</v>
      </c>
      <c r="N37">
        <v>1</v>
      </c>
      <c r="O37">
        <v>0.875</v>
      </c>
      <c r="P37">
        <v>292.375</v>
      </c>
      <c r="Q37">
        <v>0</v>
      </c>
      <c r="R37">
        <v>318.7142857</v>
      </c>
      <c r="S37">
        <v>108</v>
      </c>
      <c r="T37">
        <v>154.875</v>
      </c>
      <c r="U37">
        <v>168</v>
      </c>
      <c r="V37">
        <v>63</v>
      </c>
      <c r="W37">
        <v>639.375</v>
      </c>
      <c r="X37">
        <v>712.71428560000004</v>
      </c>
      <c r="Y37">
        <v>126</v>
      </c>
      <c r="Z37">
        <v>125</v>
      </c>
      <c r="AA37">
        <v>68.142857129999996</v>
      </c>
      <c r="AB37">
        <v>523</v>
      </c>
      <c r="AC37">
        <v>21</v>
      </c>
      <c r="AD37">
        <v>9</v>
      </c>
      <c r="AE37">
        <v>9</v>
      </c>
      <c r="AF37">
        <v>3</v>
      </c>
      <c r="AG37">
        <v>8</v>
      </c>
      <c r="AH37">
        <v>9</v>
      </c>
      <c r="AI37">
        <v>4</v>
      </c>
      <c r="AJ37">
        <v>0</v>
      </c>
      <c r="AK37">
        <v>0</v>
      </c>
      <c r="AL37">
        <v>0</v>
      </c>
      <c r="AM37">
        <v>8</v>
      </c>
      <c r="AN37">
        <v>1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</v>
      </c>
      <c r="AU37">
        <v>2</v>
      </c>
      <c r="AV37">
        <v>0</v>
      </c>
      <c r="AW37">
        <v>0</v>
      </c>
      <c r="AX37">
        <v>0</v>
      </c>
      <c r="AY37">
        <v>0</v>
      </c>
      <c r="AZ37">
        <v>1</v>
      </c>
      <c r="BA37">
        <v>2</v>
      </c>
      <c r="BB37">
        <v>0</v>
      </c>
      <c r="BC37">
        <v>0</v>
      </c>
      <c r="BD37">
        <v>0</v>
      </c>
      <c r="BE37">
        <v>21</v>
      </c>
      <c r="BF37">
        <v>5</v>
      </c>
      <c r="BG37">
        <v>0</v>
      </c>
      <c r="BH37">
        <v>0</v>
      </c>
      <c r="BI37">
        <v>1</v>
      </c>
      <c r="BJ37">
        <v>7</v>
      </c>
      <c r="BK37">
        <v>8</v>
      </c>
      <c r="BL37">
        <v>111</v>
      </c>
      <c r="BM37">
        <v>19</v>
      </c>
      <c r="BN37">
        <v>0</v>
      </c>
      <c r="BO37">
        <v>42</v>
      </c>
      <c r="BP37">
        <v>10</v>
      </c>
      <c r="BQ37">
        <v>0</v>
      </c>
      <c r="BR37">
        <v>40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 t="s">
        <v>58</v>
      </c>
      <c r="CE37" s="58" t="s">
        <v>111</v>
      </c>
      <c r="CG37" s="10" t="str">
        <f>$W$1</f>
        <v>FE0F</v>
      </c>
      <c r="CH37" s="10" t="str">
        <f>C6</f>
        <v>C1</v>
      </c>
      <c r="CI37" s="59" t="e">
        <f>#REF!</f>
        <v>#REF!</v>
      </c>
      <c r="CJ37" s="59" t="e">
        <f>#REF!</f>
        <v>#REF!</v>
      </c>
      <c r="CK37" s="59" t="e">
        <f>#REF!</f>
        <v>#REF!</v>
      </c>
      <c r="CL37" s="59" t="e">
        <f>#REF!</f>
        <v>#REF!</v>
      </c>
      <c r="CM37" s="59" t="e">
        <f>#REF!</f>
        <v>#REF!</v>
      </c>
      <c r="CN37" s="59" t="e">
        <f>#REF!</f>
        <v>#REF!</v>
      </c>
      <c r="CO37" s="59" t="e">
        <f>#REF!</f>
        <v>#REF!</v>
      </c>
      <c r="CP37" s="59" t="e">
        <f>#REF!</f>
        <v>#REF!</v>
      </c>
      <c r="CQ37" s="59" t="e">
        <f>#REF!</f>
        <v>#REF!</v>
      </c>
      <c r="CR37" s="59" t="e">
        <f>#REF!</f>
        <v>#REF!</v>
      </c>
      <c r="CS37" s="59" t="e">
        <f>#REF!</f>
        <v>#REF!</v>
      </c>
      <c r="CT37" s="59" t="e">
        <f>#REF!</f>
        <v>#REF!</v>
      </c>
      <c r="CU37" s="59" t="e">
        <f>#REF!</f>
        <v>#REF!</v>
      </c>
      <c r="CV37" s="59" t="e">
        <f>#REF!</f>
        <v>#REF!</v>
      </c>
      <c r="CW37" s="59" t="e">
        <f>#REF!</f>
        <v>#REF!</v>
      </c>
      <c r="CX37" s="59" t="e">
        <f>#REF!</f>
        <v>#REF!</v>
      </c>
      <c r="CY37" s="59" t="e">
        <f>#REF!</f>
        <v>#REF!</v>
      </c>
      <c r="CZ37" s="95" t="e">
        <f>#REF!</f>
        <v>#REF!</v>
      </c>
      <c r="DA37" s="95" t="e">
        <f>#REF!</f>
        <v>#REF!</v>
      </c>
      <c r="DB37" s="95" t="e">
        <f>#REF!</f>
        <v>#REF!</v>
      </c>
      <c r="DC37" s="95" t="e">
        <f>#REF!</f>
        <v>#REF!</v>
      </c>
      <c r="DD37" s="95" t="e">
        <f>#REF!</f>
        <v>#REF!</v>
      </c>
      <c r="DE37" s="95" t="e">
        <f>#REF!</f>
        <v>#REF!</v>
      </c>
      <c r="DF37" s="95" t="e">
        <f>#REF!</f>
        <v>#REF!</v>
      </c>
      <c r="DG37" s="95" t="e">
        <f>#REF!</f>
        <v>#REF!</v>
      </c>
      <c r="DH37" s="95" t="e">
        <f>#REF!</f>
        <v>#REF!</v>
      </c>
      <c r="DI37" s="95" t="e">
        <f>#REF!</f>
        <v>#REF!</v>
      </c>
      <c r="DJ37" s="95" t="e">
        <f>#REF!</f>
        <v>#REF!</v>
      </c>
      <c r="DK37" s="95" t="e">
        <f>#REF!</f>
        <v>#REF!</v>
      </c>
      <c r="DL37" s="95" t="e">
        <f>#REF!</f>
        <v>#REF!</v>
      </c>
      <c r="DM37" s="95" t="e">
        <f>#REF!</f>
        <v>#REF!</v>
      </c>
      <c r="DN37" s="95" t="e">
        <f>#REF!</f>
        <v>#REF!</v>
      </c>
      <c r="DO37" s="95" t="e">
        <f>#REF!</f>
        <v>#REF!</v>
      </c>
      <c r="DP37" s="95" t="e">
        <f>#REF!</f>
        <v>#REF!</v>
      </c>
      <c r="DQ37" s="59" t="e">
        <f>#REF!</f>
        <v>#REF!</v>
      </c>
      <c r="DR37" s="59" t="e">
        <f>#REF!</f>
        <v>#REF!</v>
      </c>
      <c r="DS37" s="59" t="e">
        <f>#REF!</f>
        <v>#REF!</v>
      </c>
      <c r="DT37" s="59" t="e">
        <f>#REF!</f>
        <v>#REF!</v>
      </c>
      <c r="DU37" s="59" t="e">
        <f>#REF!</f>
        <v>#REF!</v>
      </c>
      <c r="DV37" s="59" t="e">
        <f>#REF!</f>
        <v>#REF!</v>
      </c>
      <c r="DW37" s="59" t="e">
        <f>#REF!</f>
        <v>#REF!</v>
      </c>
      <c r="DX37" s="59" t="e">
        <f>#REF!</f>
        <v>#REF!</v>
      </c>
      <c r="DY37" s="59" t="e">
        <f>#REF!</f>
        <v>#REF!</v>
      </c>
      <c r="DZ37" s="59" t="e">
        <f>#REF!</f>
        <v>#REF!</v>
      </c>
      <c r="EA37" s="59" t="e">
        <f>#REF!</f>
        <v>#REF!</v>
      </c>
      <c r="EB37" s="59" t="e">
        <f>#REF!</f>
        <v>#REF!</v>
      </c>
      <c r="EC37" s="59" t="e">
        <f>#REF!</f>
        <v>#REF!</v>
      </c>
      <c r="ED37" s="59" t="e">
        <f>#REF!</f>
        <v>#REF!</v>
      </c>
      <c r="EE37" s="59" t="e">
        <f>#REF!</f>
        <v>#REF!</v>
      </c>
      <c r="EF37" s="59" t="e">
        <f>#REF!</f>
        <v>#REF!</v>
      </c>
      <c r="EG37" s="59" t="e">
        <f>#REF!</f>
        <v>#REF!</v>
      </c>
      <c r="EH37" s="95" t="e">
        <f>#REF!</f>
        <v>#REF!</v>
      </c>
      <c r="EI37" s="95" t="e">
        <f>#REF!</f>
        <v>#REF!</v>
      </c>
      <c r="EJ37" s="95" t="e">
        <f>#REF!</f>
        <v>#REF!</v>
      </c>
      <c r="EK37" s="95" t="e">
        <f>#REF!</f>
        <v>#REF!</v>
      </c>
      <c r="EL37" s="95" t="e">
        <f>#REF!</f>
        <v>#REF!</v>
      </c>
      <c r="EM37" s="95" t="e">
        <f>#REF!</f>
        <v>#REF!</v>
      </c>
      <c r="EN37" s="95" t="e">
        <f>#REF!</f>
        <v>#REF!</v>
      </c>
      <c r="EO37" s="95" t="e">
        <f>#REF!</f>
        <v>#REF!</v>
      </c>
      <c r="EP37" s="95" t="e">
        <f>#REF!</f>
        <v>#REF!</v>
      </c>
      <c r="EQ37" s="95" t="e">
        <f>#REF!</f>
        <v>#REF!</v>
      </c>
      <c r="ER37" s="95" t="e">
        <f>#REF!</f>
        <v>#REF!</v>
      </c>
      <c r="ES37" s="95" t="e">
        <f>#REF!</f>
        <v>#REF!</v>
      </c>
      <c r="ET37" s="95" t="e">
        <f>#REF!</f>
        <v>#REF!</v>
      </c>
      <c r="EU37" s="95" t="e">
        <f>#REF!</f>
        <v>#REF!</v>
      </c>
      <c r="EV37" s="95" t="e">
        <f>#REF!</f>
        <v>#REF!</v>
      </c>
      <c r="EW37" s="95" t="e">
        <f>#REF!</f>
        <v>#REF!</v>
      </c>
      <c r="EX37" s="95" t="e">
        <f>#REF!</f>
        <v>#REF!</v>
      </c>
    </row>
    <row r="38" spans="1:154">
      <c r="A38" t="s">
        <v>180</v>
      </c>
      <c r="B38" s="10">
        <v>52</v>
      </c>
      <c r="C38" s="4" t="s">
        <v>3</v>
      </c>
      <c r="D38" s="10" t="s">
        <v>40</v>
      </c>
      <c r="E38" s="59">
        <f t="shared" si="17"/>
        <v>62.5</v>
      </c>
      <c r="F38" s="59">
        <f t="shared" si="17"/>
        <v>0</v>
      </c>
      <c r="G38" s="59">
        <f t="shared" si="17"/>
        <v>37.5</v>
      </c>
      <c r="H38" s="59">
        <f t="shared" si="17"/>
        <v>0</v>
      </c>
      <c r="I38" s="59">
        <f>M38/J38</f>
        <v>0.375</v>
      </c>
      <c r="J38">
        <v>8</v>
      </c>
      <c r="K38">
        <v>5</v>
      </c>
      <c r="L38">
        <v>0</v>
      </c>
      <c r="M38">
        <v>3</v>
      </c>
      <c r="N38">
        <v>0</v>
      </c>
      <c r="O38">
        <v>1</v>
      </c>
      <c r="P38">
        <v>1657.333333</v>
      </c>
      <c r="Q38">
        <v>0</v>
      </c>
      <c r="R38">
        <v>1657.333333</v>
      </c>
      <c r="S38">
        <v>0</v>
      </c>
      <c r="T38">
        <v>298</v>
      </c>
      <c r="U38">
        <v>298</v>
      </c>
      <c r="V38">
        <v>0</v>
      </c>
      <c r="W38">
        <v>126.33333330000001</v>
      </c>
      <c r="X38">
        <v>126.33333330000001</v>
      </c>
      <c r="Y38">
        <v>0</v>
      </c>
      <c r="Z38">
        <v>812</v>
      </c>
      <c r="AA38">
        <v>812</v>
      </c>
      <c r="AB38">
        <v>0</v>
      </c>
      <c r="AC38">
        <v>6</v>
      </c>
      <c r="AD38">
        <v>3</v>
      </c>
      <c r="AE38">
        <v>3</v>
      </c>
      <c r="AF38">
        <v>0</v>
      </c>
      <c r="AG38">
        <v>3</v>
      </c>
      <c r="AH38">
        <v>3</v>
      </c>
      <c r="AI38">
        <v>0</v>
      </c>
      <c r="AJ38">
        <v>0</v>
      </c>
      <c r="AK38">
        <v>0</v>
      </c>
      <c r="AL38">
        <v>0</v>
      </c>
      <c r="AM38">
        <v>3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5</v>
      </c>
      <c r="BF38">
        <v>1</v>
      </c>
      <c r="BG38">
        <v>0</v>
      </c>
      <c r="BH38">
        <v>0</v>
      </c>
      <c r="BI38">
        <v>3</v>
      </c>
      <c r="BJ38">
        <v>0</v>
      </c>
      <c r="BK38">
        <v>1</v>
      </c>
      <c r="BL38">
        <v>228</v>
      </c>
      <c r="BM38">
        <v>71</v>
      </c>
      <c r="BN38">
        <v>1</v>
      </c>
      <c r="BO38">
        <v>4</v>
      </c>
      <c r="BP38">
        <v>6</v>
      </c>
      <c r="BQ38">
        <v>0</v>
      </c>
      <c r="BR38">
        <v>146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</row>
    <row r="39" spans="1:154">
      <c r="A39" t="s">
        <v>159</v>
      </c>
      <c r="B39" s="10">
        <v>52</v>
      </c>
      <c r="C39" s="4" t="s">
        <v>3</v>
      </c>
      <c r="D39" s="10" t="s">
        <v>40</v>
      </c>
      <c r="E39" s="59">
        <f t="shared" si="17"/>
        <v>12.5</v>
      </c>
      <c r="F39" s="59">
        <f t="shared" si="17"/>
        <v>0</v>
      </c>
      <c r="G39" s="59">
        <f t="shared" si="17"/>
        <v>37.5</v>
      </c>
      <c r="H39" s="59">
        <f t="shared" si="17"/>
        <v>50</v>
      </c>
      <c r="I39" s="59">
        <f>M39/J39</f>
        <v>0.375</v>
      </c>
      <c r="J39">
        <v>8</v>
      </c>
      <c r="K39">
        <v>1</v>
      </c>
      <c r="L39">
        <v>0</v>
      </c>
      <c r="M39">
        <v>3</v>
      </c>
      <c r="N39">
        <v>4</v>
      </c>
      <c r="O39">
        <v>0.42857142850000002</v>
      </c>
      <c r="P39">
        <v>620</v>
      </c>
      <c r="Q39">
        <v>0</v>
      </c>
      <c r="R39">
        <v>750</v>
      </c>
      <c r="S39">
        <v>522.5</v>
      </c>
      <c r="T39">
        <v>98.142857129999996</v>
      </c>
      <c r="U39">
        <v>122.33333330000001</v>
      </c>
      <c r="V39">
        <v>80</v>
      </c>
      <c r="W39">
        <v>181.2857143</v>
      </c>
      <c r="X39">
        <v>163.33333329999999</v>
      </c>
      <c r="Y39">
        <v>194.75</v>
      </c>
      <c r="Z39">
        <v>148.7142857</v>
      </c>
      <c r="AA39">
        <v>42.333333330000002</v>
      </c>
      <c r="AB39">
        <v>228.5</v>
      </c>
      <c r="AC39">
        <v>37</v>
      </c>
      <c r="AD39">
        <v>9</v>
      </c>
      <c r="AE39">
        <v>13</v>
      </c>
      <c r="AF39">
        <v>15</v>
      </c>
      <c r="AG39">
        <v>11</v>
      </c>
      <c r="AH39">
        <v>8</v>
      </c>
      <c r="AI39">
        <v>10</v>
      </c>
      <c r="AJ39">
        <v>0</v>
      </c>
      <c r="AK39">
        <v>0</v>
      </c>
      <c r="AL39">
        <v>8</v>
      </c>
      <c r="AM39">
        <v>7</v>
      </c>
      <c r="AN39">
        <v>1</v>
      </c>
      <c r="AO39">
        <v>0</v>
      </c>
      <c r="AP39">
        <v>0</v>
      </c>
      <c r="AQ39">
        <v>0</v>
      </c>
      <c r="AR39">
        <v>1</v>
      </c>
      <c r="AS39">
        <v>4</v>
      </c>
      <c r="AT39">
        <v>3</v>
      </c>
      <c r="AU39">
        <v>4</v>
      </c>
      <c r="AV39">
        <v>0</v>
      </c>
      <c r="AW39">
        <v>0</v>
      </c>
      <c r="AX39">
        <v>2</v>
      </c>
      <c r="AY39">
        <v>0</v>
      </c>
      <c r="AZ39">
        <v>4</v>
      </c>
      <c r="BA39">
        <v>6</v>
      </c>
      <c r="BB39">
        <v>0</v>
      </c>
      <c r="BC39">
        <v>0</v>
      </c>
      <c r="BD39">
        <v>5</v>
      </c>
      <c r="BE39">
        <v>24</v>
      </c>
      <c r="BF39">
        <v>2</v>
      </c>
      <c r="BG39">
        <v>0</v>
      </c>
      <c r="BH39">
        <v>0</v>
      </c>
      <c r="BI39">
        <v>2</v>
      </c>
      <c r="BJ39">
        <v>10</v>
      </c>
      <c r="BK39">
        <v>10</v>
      </c>
      <c r="BL39">
        <v>125</v>
      </c>
      <c r="BM39">
        <v>72</v>
      </c>
      <c r="BN39">
        <v>0</v>
      </c>
      <c r="BO39">
        <v>8</v>
      </c>
      <c r="BP39">
        <v>2</v>
      </c>
      <c r="BQ39">
        <v>12</v>
      </c>
      <c r="BR39">
        <v>31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E39" s="58" t="s">
        <v>111</v>
      </c>
      <c r="CG39" s="10" t="str">
        <f>CG67</f>
        <v>FE0F</v>
      </c>
      <c r="CH39" s="10" t="str">
        <f t="shared" ref="CH39:ES39" si="18">CH67</f>
        <v>+ve</v>
      </c>
      <c r="CI39" s="59" t="e">
        <f t="shared" si="18"/>
        <v>#REF!</v>
      </c>
      <c r="CJ39" s="59" t="e">
        <f t="shared" si="18"/>
        <v>#REF!</v>
      </c>
      <c r="CK39" s="59" t="e">
        <f t="shared" si="18"/>
        <v>#REF!</v>
      </c>
      <c r="CL39" s="59" t="e">
        <f t="shared" si="18"/>
        <v>#REF!</v>
      </c>
      <c r="CM39" s="59" t="e">
        <f t="shared" si="18"/>
        <v>#REF!</v>
      </c>
      <c r="CN39" s="59" t="e">
        <f t="shared" si="18"/>
        <v>#REF!</v>
      </c>
      <c r="CO39" s="59" t="e">
        <f t="shared" si="18"/>
        <v>#REF!</v>
      </c>
      <c r="CP39" s="59" t="e">
        <f t="shared" si="18"/>
        <v>#REF!</v>
      </c>
      <c r="CQ39" s="59" t="e">
        <f t="shared" si="18"/>
        <v>#REF!</v>
      </c>
      <c r="CR39" s="59" t="e">
        <f t="shared" si="18"/>
        <v>#REF!</v>
      </c>
      <c r="CS39" s="59" t="e">
        <f t="shared" si="18"/>
        <v>#REF!</v>
      </c>
      <c r="CT39" s="59" t="e">
        <f t="shared" si="18"/>
        <v>#REF!</v>
      </c>
      <c r="CU39" s="59" t="e">
        <f t="shared" si="18"/>
        <v>#REF!</v>
      </c>
      <c r="CV39" s="59" t="e">
        <f t="shared" si="18"/>
        <v>#REF!</v>
      </c>
      <c r="CW39" s="59" t="e">
        <f t="shared" si="18"/>
        <v>#REF!</v>
      </c>
      <c r="CX39" s="59" t="e">
        <f t="shared" si="18"/>
        <v>#REF!</v>
      </c>
      <c r="CY39" s="59" t="e">
        <f t="shared" si="18"/>
        <v>#REF!</v>
      </c>
      <c r="CZ39" s="95" t="e">
        <f t="shared" si="18"/>
        <v>#REF!</v>
      </c>
      <c r="DA39" s="95" t="e">
        <f t="shared" si="18"/>
        <v>#REF!</v>
      </c>
      <c r="DB39" s="95" t="e">
        <f t="shared" si="18"/>
        <v>#REF!</v>
      </c>
      <c r="DC39" s="95" t="e">
        <f t="shared" si="18"/>
        <v>#REF!</v>
      </c>
      <c r="DD39" s="95" t="e">
        <f t="shared" si="18"/>
        <v>#REF!</v>
      </c>
      <c r="DE39" s="95" t="e">
        <f t="shared" si="18"/>
        <v>#REF!</v>
      </c>
      <c r="DF39" s="95" t="e">
        <f t="shared" si="18"/>
        <v>#REF!</v>
      </c>
      <c r="DG39" s="95" t="e">
        <f t="shared" si="18"/>
        <v>#REF!</v>
      </c>
      <c r="DH39" s="95" t="e">
        <f t="shared" si="18"/>
        <v>#REF!</v>
      </c>
      <c r="DI39" s="95" t="e">
        <f t="shared" si="18"/>
        <v>#REF!</v>
      </c>
      <c r="DJ39" s="95" t="e">
        <f t="shared" si="18"/>
        <v>#REF!</v>
      </c>
      <c r="DK39" s="95" t="e">
        <f t="shared" si="18"/>
        <v>#REF!</v>
      </c>
      <c r="DL39" s="95" t="e">
        <f t="shared" si="18"/>
        <v>#REF!</v>
      </c>
      <c r="DM39" s="95" t="e">
        <f t="shared" si="18"/>
        <v>#REF!</v>
      </c>
      <c r="DN39" s="95" t="e">
        <f t="shared" si="18"/>
        <v>#REF!</v>
      </c>
      <c r="DO39" s="95" t="e">
        <f t="shared" si="18"/>
        <v>#REF!</v>
      </c>
      <c r="DP39" s="95" t="e">
        <f t="shared" si="18"/>
        <v>#REF!</v>
      </c>
      <c r="DQ39" s="59" t="e">
        <f t="shared" si="18"/>
        <v>#REF!</v>
      </c>
      <c r="DR39" s="59" t="e">
        <f t="shared" si="18"/>
        <v>#REF!</v>
      </c>
      <c r="DS39" s="59" t="e">
        <f t="shared" si="18"/>
        <v>#REF!</v>
      </c>
      <c r="DT39" s="59" t="e">
        <f t="shared" si="18"/>
        <v>#REF!</v>
      </c>
      <c r="DU39" s="59" t="e">
        <f t="shared" si="18"/>
        <v>#REF!</v>
      </c>
      <c r="DV39" s="59" t="e">
        <f t="shared" si="18"/>
        <v>#REF!</v>
      </c>
      <c r="DW39" s="59" t="e">
        <f t="shared" si="18"/>
        <v>#REF!</v>
      </c>
      <c r="DX39" s="59" t="e">
        <f t="shared" si="18"/>
        <v>#REF!</v>
      </c>
      <c r="DY39" s="59" t="e">
        <f t="shared" si="18"/>
        <v>#REF!</v>
      </c>
      <c r="DZ39" s="59" t="e">
        <f t="shared" si="18"/>
        <v>#REF!</v>
      </c>
      <c r="EA39" s="59" t="e">
        <f t="shared" si="18"/>
        <v>#REF!</v>
      </c>
      <c r="EB39" s="59" t="e">
        <f t="shared" si="18"/>
        <v>#REF!</v>
      </c>
      <c r="EC39" s="59" t="e">
        <f t="shared" si="18"/>
        <v>#REF!</v>
      </c>
      <c r="ED39" s="59" t="e">
        <f t="shared" si="18"/>
        <v>#REF!</v>
      </c>
      <c r="EE39" s="59" t="e">
        <f t="shared" si="18"/>
        <v>#REF!</v>
      </c>
      <c r="EF39" s="59" t="e">
        <f t="shared" si="18"/>
        <v>#REF!</v>
      </c>
      <c r="EG39" s="59" t="e">
        <f t="shared" si="18"/>
        <v>#REF!</v>
      </c>
      <c r="EH39" s="95" t="e">
        <f t="shared" si="18"/>
        <v>#REF!</v>
      </c>
      <c r="EI39" s="95" t="e">
        <f t="shared" si="18"/>
        <v>#REF!</v>
      </c>
      <c r="EJ39" s="95" t="e">
        <f t="shared" si="18"/>
        <v>#REF!</v>
      </c>
      <c r="EK39" s="95" t="e">
        <f t="shared" si="18"/>
        <v>#REF!</v>
      </c>
      <c r="EL39" s="95" t="e">
        <f t="shared" si="18"/>
        <v>#REF!</v>
      </c>
      <c r="EM39" s="95" t="e">
        <f t="shared" si="18"/>
        <v>#REF!</v>
      </c>
      <c r="EN39" s="95" t="e">
        <f t="shared" si="18"/>
        <v>#REF!</v>
      </c>
      <c r="EO39" s="95" t="e">
        <f t="shared" si="18"/>
        <v>#REF!</v>
      </c>
      <c r="EP39" s="95" t="e">
        <f t="shared" si="18"/>
        <v>#REF!</v>
      </c>
      <c r="EQ39" s="95" t="e">
        <f t="shared" si="18"/>
        <v>#REF!</v>
      </c>
      <c r="ER39" s="95" t="e">
        <f t="shared" si="18"/>
        <v>#REF!</v>
      </c>
      <c r="ES39" s="95" t="e">
        <f t="shared" si="18"/>
        <v>#REF!</v>
      </c>
      <c r="ET39" s="95" t="e">
        <f>ET67</f>
        <v>#REF!</v>
      </c>
      <c r="EU39" s="95" t="e">
        <f>EU67</f>
        <v>#REF!</v>
      </c>
      <c r="EV39" s="95" t="e">
        <f>EV67</f>
        <v>#REF!</v>
      </c>
      <c r="EW39" s="95" t="e">
        <f>EW67</f>
        <v>#REF!</v>
      </c>
      <c r="EX39" s="95" t="e">
        <f>EX67</f>
        <v>#REF!</v>
      </c>
    </row>
    <row r="40" spans="1:154">
      <c r="A40" t="s">
        <v>160</v>
      </c>
      <c r="B40" s="10">
        <v>52</v>
      </c>
      <c r="C40" s="4" t="s">
        <v>3</v>
      </c>
      <c r="D40" s="10" t="s">
        <v>40</v>
      </c>
      <c r="E40" s="59">
        <f t="shared" si="17"/>
        <v>12.5</v>
      </c>
      <c r="F40" s="59">
        <f t="shared" si="17"/>
        <v>12.5</v>
      </c>
      <c r="G40" s="59">
        <f t="shared" si="17"/>
        <v>62.5</v>
      </c>
      <c r="H40" s="59">
        <f t="shared" si="17"/>
        <v>12.5</v>
      </c>
      <c r="I40" s="59">
        <f>M40/J40</f>
        <v>0.625</v>
      </c>
      <c r="J40">
        <v>8</v>
      </c>
      <c r="K40">
        <v>1</v>
      </c>
      <c r="L40">
        <v>1</v>
      </c>
      <c r="M40">
        <v>5</v>
      </c>
      <c r="N40">
        <v>1</v>
      </c>
      <c r="O40">
        <v>0.83333333330000003</v>
      </c>
      <c r="P40">
        <v>1314</v>
      </c>
      <c r="Q40">
        <v>2338</v>
      </c>
      <c r="R40">
        <v>1221.5999999999999</v>
      </c>
      <c r="S40">
        <v>752</v>
      </c>
      <c r="T40">
        <v>244.66666670000001</v>
      </c>
      <c r="U40">
        <v>235.4</v>
      </c>
      <c r="V40">
        <v>291</v>
      </c>
      <c r="W40">
        <v>97.833333339999996</v>
      </c>
      <c r="X40">
        <v>107.2</v>
      </c>
      <c r="Y40">
        <v>51</v>
      </c>
      <c r="Z40">
        <v>1147.666667</v>
      </c>
      <c r="AA40">
        <v>1211.5999999999999</v>
      </c>
      <c r="AB40">
        <v>828</v>
      </c>
      <c r="AC40">
        <v>18</v>
      </c>
      <c r="AD40">
        <v>8</v>
      </c>
      <c r="AE40">
        <v>8</v>
      </c>
      <c r="AF40">
        <v>2</v>
      </c>
      <c r="AG40">
        <v>8</v>
      </c>
      <c r="AH40">
        <v>7</v>
      </c>
      <c r="AI40">
        <v>3</v>
      </c>
      <c r="AJ40">
        <v>0</v>
      </c>
      <c r="AK40">
        <v>0</v>
      </c>
      <c r="AL40">
        <v>0</v>
      </c>
      <c r="AM40">
        <v>7</v>
      </c>
      <c r="AN40">
        <v>1</v>
      </c>
      <c r="AO40">
        <v>0</v>
      </c>
      <c r="AP40">
        <v>0</v>
      </c>
      <c r="AQ40">
        <v>0</v>
      </c>
      <c r="AR40">
        <v>0</v>
      </c>
      <c r="AS40">
        <v>1</v>
      </c>
      <c r="AT40">
        <v>5</v>
      </c>
      <c r="AU40">
        <v>2</v>
      </c>
      <c r="AV40">
        <v>0</v>
      </c>
      <c r="AW40">
        <v>0</v>
      </c>
      <c r="AX40">
        <v>0</v>
      </c>
      <c r="AY40">
        <v>0</v>
      </c>
      <c r="AZ40">
        <v>1</v>
      </c>
      <c r="BA40">
        <v>1</v>
      </c>
      <c r="BB40">
        <v>0</v>
      </c>
      <c r="BC40">
        <v>0</v>
      </c>
      <c r="BD40">
        <v>0</v>
      </c>
      <c r="BE40">
        <v>8</v>
      </c>
      <c r="BF40">
        <v>1</v>
      </c>
      <c r="BG40">
        <v>0</v>
      </c>
      <c r="BH40">
        <v>0</v>
      </c>
      <c r="BI40">
        <v>5</v>
      </c>
      <c r="BJ40">
        <v>1</v>
      </c>
      <c r="BK40">
        <v>1</v>
      </c>
      <c r="BL40">
        <v>216</v>
      </c>
      <c r="BM40">
        <v>48</v>
      </c>
      <c r="BN40">
        <v>8</v>
      </c>
      <c r="BO40">
        <v>45</v>
      </c>
      <c r="BP40">
        <v>9</v>
      </c>
      <c r="BQ40">
        <v>0</v>
      </c>
      <c r="BR40">
        <v>106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E40" s="58" t="s">
        <v>111</v>
      </c>
      <c r="CG40" s="10" t="str">
        <f>CG97</f>
        <v>FE0F</v>
      </c>
      <c r="CH40" s="10" t="str">
        <f t="shared" ref="CH40:ES40" si="19">CH97</f>
        <v>+ve</v>
      </c>
      <c r="CI40" s="59" t="e">
        <f t="shared" si="19"/>
        <v>#REF!</v>
      </c>
      <c r="CJ40" s="59" t="e">
        <f t="shared" si="19"/>
        <v>#REF!</v>
      </c>
      <c r="CK40" s="59" t="e">
        <f t="shared" si="19"/>
        <v>#REF!</v>
      </c>
      <c r="CL40" s="59" t="e">
        <f t="shared" si="19"/>
        <v>#REF!</v>
      </c>
      <c r="CM40" s="59" t="e">
        <f t="shared" si="19"/>
        <v>#REF!</v>
      </c>
      <c r="CN40" s="59" t="e">
        <f t="shared" si="19"/>
        <v>#REF!</v>
      </c>
      <c r="CO40" s="59" t="e">
        <f t="shared" si="19"/>
        <v>#REF!</v>
      </c>
      <c r="CP40" s="59" t="e">
        <f t="shared" si="19"/>
        <v>#REF!</v>
      </c>
      <c r="CQ40" s="59" t="e">
        <f t="shared" si="19"/>
        <v>#REF!</v>
      </c>
      <c r="CR40" s="59" t="e">
        <f t="shared" si="19"/>
        <v>#REF!</v>
      </c>
      <c r="CS40" s="59" t="e">
        <f t="shared" si="19"/>
        <v>#REF!</v>
      </c>
      <c r="CT40" s="59" t="e">
        <f t="shared" si="19"/>
        <v>#REF!</v>
      </c>
      <c r="CU40" s="59" t="e">
        <f t="shared" si="19"/>
        <v>#REF!</v>
      </c>
      <c r="CV40" s="59" t="e">
        <f t="shared" si="19"/>
        <v>#REF!</v>
      </c>
      <c r="CW40" s="59" t="e">
        <f t="shared" si="19"/>
        <v>#REF!</v>
      </c>
      <c r="CX40" s="59" t="e">
        <f t="shared" si="19"/>
        <v>#REF!</v>
      </c>
      <c r="CY40" s="59" t="e">
        <f t="shared" si="19"/>
        <v>#REF!</v>
      </c>
      <c r="CZ40" s="95" t="e">
        <f t="shared" si="19"/>
        <v>#REF!</v>
      </c>
      <c r="DA40" s="95" t="e">
        <f t="shared" si="19"/>
        <v>#REF!</v>
      </c>
      <c r="DB40" s="95" t="e">
        <f t="shared" si="19"/>
        <v>#REF!</v>
      </c>
      <c r="DC40" s="95" t="e">
        <f t="shared" si="19"/>
        <v>#REF!</v>
      </c>
      <c r="DD40" s="95" t="e">
        <f t="shared" si="19"/>
        <v>#REF!</v>
      </c>
      <c r="DE40" s="95" t="e">
        <f t="shared" si="19"/>
        <v>#REF!</v>
      </c>
      <c r="DF40" s="95" t="e">
        <f t="shared" si="19"/>
        <v>#REF!</v>
      </c>
      <c r="DG40" s="95" t="e">
        <f t="shared" si="19"/>
        <v>#REF!</v>
      </c>
      <c r="DH40" s="95" t="e">
        <f t="shared" si="19"/>
        <v>#REF!</v>
      </c>
      <c r="DI40" s="95" t="e">
        <f t="shared" si="19"/>
        <v>#REF!</v>
      </c>
      <c r="DJ40" s="95" t="e">
        <f t="shared" si="19"/>
        <v>#REF!</v>
      </c>
      <c r="DK40" s="95" t="e">
        <f t="shared" si="19"/>
        <v>#REF!</v>
      </c>
      <c r="DL40" s="95" t="e">
        <f t="shared" si="19"/>
        <v>#REF!</v>
      </c>
      <c r="DM40" s="95" t="e">
        <f t="shared" si="19"/>
        <v>#REF!</v>
      </c>
      <c r="DN40" s="95" t="e">
        <f t="shared" si="19"/>
        <v>#REF!</v>
      </c>
      <c r="DO40" s="95" t="e">
        <f t="shared" si="19"/>
        <v>#REF!</v>
      </c>
      <c r="DP40" s="95" t="e">
        <f t="shared" si="19"/>
        <v>#REF!</v>
      </c>
      <c r="DQ40" s="59" t="e">
        <f t="shared" si="19"/>
        <v>#REF!</v>
      </c>
      <c r="DR40" s="59" t="e">
        <f t="shared" si="19"/>
        <v>#REF!</v>
      </c>
      <c r="DS40" s="59" t="e">
        <f t="shared" si="19"/>
        <v>#REF!</v>
      </c>
      <c r="DT40" s="59" t="e">
        <f t="shared" si="19"/>
        <v>#REF!</v>
      </c>
      <c r="DU40" s="59" t="e">
        <f t="shared" si="19"/>
        <v>#REF!</v>
      </c>
      <c r="DV40" s="59" t="e">
        <f t="shared" si="19"/>
        <v>#REF!</v>
      </c>
      <c r="DW40" s="59" t="e">
        <f t="shared" si="19"/>
        <v>#REF!</v>
      </c>
      <c r="DX40" s="59" t="e">
        <f t="shared" si="19"/>
        <v>#REF!</v>
      </c>
      <c r="DY40" s="59" t="e">
        <f t="shared" si="19"/>
        <v>#REF!</v>
      </c>
      <c r="DZ40" s="59" t="e">
        <f t="shared" si="19"/>
        <v>#REF!</v>
      </c>
      <c r="EA40" s="59" t="e">
        <f t="shared" si="19"/>
        <v>#REF!</v>
      </c>
      <c r="EB40" s="59" t="e">
        <f t="shared" si="19"/>
        <v>#REF!</v>
      </c>
      <c r="EC40" s="59" t="e">
        <f t="shared" si="19"/>
        <v>#REF!</v>
      </c>
      <c r="ED40" s="59" t="e">
        <f t="shared" si="19"/>
        <v>#REF!</v>
      </c>
      <c r="EE40" s="59" t="e">
        <f t="shared" si="19"/>
        <v>#REF!</v>
      </c>
      <c r="EF40" s="59" t="e">
        <f t="shared" si="19"/>
        <v>#REF!</v>
      </c>
      <c r="EG40" s="59" t="e">
        <f t="shared" si="19"/>
        <v>#REF!</v>
      </c>
      <c r="EH40" s="95" t="e">
        <f t="shared" si="19"/>
        <v>#REF!</v>
      </c>
      <c r="EI40" s="95" t="e">
        <f t="shared" si="19"/>
        <v>#REF!</v>
      </c>
      <c r="EJ40" s="95" t="e">
        <f t="shared" si="19"/>
        <v>#REF!</v>
      </c>
      <c r="EK40" s="95" t="e">
        <f t="shared" si="19"/>
        <v>#REF!</v>
      </c>
      <c r="EL40" s="95" t="e">
        <f t="shared" si="19"/>
        <v>#REF!</v>
      </c>
      <c r="EM40" s="95" t="e">
        <f t="shared" si="19"/>
        <v>#REF!</v>
      </c>
      <c r="EN40" s="95" t="e">
        <f t="shared" si="19"/>
        <v>#REF!</v>
      </c>
      <c r="EO40" s="95" t="e">
        <f t="shared" si="19"/>
        <v>#REF!</v>
      </c>
      <c r="EP40" s="95" t="e">
        <f t="shared" si="19"/>
        <v>#REF!</v>
      </c>
      <c r="EQ40" s="95" t="e">
        <f t="shared" si="19"/>
        <v>#REF!</v>
      </c>
      <c r="ER40" s="95" t="e">
        <f t="shared" si="19"/>
        <v>#REF!</v>
      </c>
      <c r="ES40" s="95" t="e">
        <f t="shared" si="19"/>
        <v>#REF!</v>
      </c>
      <c r="ET40" s="95" t="e">
        <f>ET97</f>
        <v>#REF!</v>
      </c>
      <c r="EU40" s="95" t="e">
        <f>EU97</f>
        <v>#REF!</v>
      </c>
      <c r="EV40" s="95" t="e">
        <f>EV97</f>
        <v>#REF!</v>
      </c>
      <c r="EW40" s="95" t="e">
        <f>EW97</f>
        <v>#REF!</v>
      </c>
      <c r="EX40" s="95" t="e">
        <f>EX97</f>
        <v>#REF!</v>
      </c>
    </row>
    <row r="41" spans="1:154">
      <c r="A41" t="s">
        <v>181</v>
      </c>
      <c r="B41" s="10">
        <v>52</v>
      </c>
      <c r="C41" s="6" t="s">
        <v>2</v>
      </c>
      <c r="D41" s="10" t="s">
        <v>40</v>
      </c>
      <c r="E41" s="59">
        <f t="shared" ref="E41:E59" si="20">(K41/$J41)*100</f>
        <v>0</v>
      </c>
      <c r="F41" s="59">
        <f t="shared" ref="F41:F59" si="21">(L41/$J41)*100</f>
        <v>0</v>
      </c>
      <c r="G41" s="59">
        <f t="shared" ref="G41:G59" si="22">(M41/$J41)*100</f>
        <v>50</v>
      </c>
      <c r="H41" s="59">
        <f t="shared" ref="H41:H59" si="23">(N41/$J41)*100</f>
        <v>50</v>
      </c>
      <c r="I41" s="59">
        <f t="shared" ref="I41:I59" si="24">M41/J41</f>
        <v>0.5</v>
      </c>
      <c r="J41">
        <v>8</v>
      </c>
      <c r="K41">
        <v>0</v>
      </c>
      <c r="L41">
        <v>0</v>
      </c>
      <c r="M41">
        <v>4</v>
      </c>
      <c r="N41">
        <v>4</v>
      </c>
      <c r="O41">
        <v>0.5</v>
      </c>
      <c r="P41">
        <v>1174.875</v>
      </c>
      <c r="Q41">
        <v>0</v>
      </c>
      <c r="R41">
        <v>1598</v>
      </c>
      <c r="S41">
        <v>751.75</v>
      </c>
      <c r="T41">
        <v>518.25</v>
      </c>
      <c r="U41">
        <v>692</v>
      </c>
      <c r="V41">
        <v>344.5</v>
      </c>
      <c r="W41">
        <v>118.5</v>
      </c>
      <c r="X41">
        <v>107.5</v>
      </c>
      <c r="Y41">
        <v>129.5</v>
      </c>
      <c r="Z41">
        <v>1052</v>
      </c>
      <c r="AA41">
        <v>1427.25</v>
      </c>
      <c r="AB41">
        <v>676.75</v>
      </c>
      <c r="AC41">
        <v>48</v>
      </c>
      <c r="AD41">
        <v>22</v>
      </c>
      <c r="AE41">
        <v>14</v>
      </c>
      <c r="AF41">
        <v>12</v>
      </c>
      <c r="AG41">
        <v>16</v>
      </c>
      <c r="AH41">
        <v>12</v>
      </c>
      <c r="AI41">
        <v>10</v>
      </c>
      <c r="AJ41">
        <v>1</v>
      </c>
      <c r="AK41">
        <v>0</v>
      </c>
      <c r="AL41">
        <v>9</v>
      </c>
      <c r="AM41">
        <v>8</v>
      </c>
      <c r="AN41">
        <v>4</v>
      </c>
      <c r="AO41">
        <v>5</v>
      </c>
      <c r="AP41">
        <v>1</v>
      </c>
      <c r="AQ41">
        <v>0</v>
      </c>
      <c r="AR41">
        <v>4</v>
      </c>
      <c r="AS41">
        <v>3</v>
      </c>
      <c r="AT41">
        <v>4</v>
      </c>
      <c r="AU41">
        <v>4</v>
      </c>
      <c r="AV41">
        <v>0</v>
      </c>
      <c r="AW41">
        <v>0</v>
      </c>
      <c r="AX41">
        <v>3</v>
      </c>
      <c r="AY41">
        <v>5</v>
      </c>
      <c r="AZ41">
        <v>4</v>
      </c>
      <c r="BA41">
        <v>1</v>
      </c>
      <c r="BB41">
        <v>0</v>
      </c>
      <c r="BC41">
        <v>0</v>
      </c>
      <c r="BD41">
        <v>2</v>
      </c>
      <c r="BE41">
        <v>9</v>
      </c>
      <c r="BF41">
        <v>0</v>
      </c>
      <c r="BG41">
        <v>0</v>
      </c>
      <c r="BH41">
        <v>1</v>
      </c>
      <c r="BI41">
        <v>4</v>
      </c>
      <c r="BJ41">
        <v>4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E41" s="58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</row>
    <row r="42" spans="1:154">
      <c r="A42" t="s">
        <v>161</v>
      </c>
      <c r="B42" s="10">
        <v>52</v>
      </c>
      <c r="C42" s="4" t="s">
        <v>3</v>
      </c>
      <c r="D42" s="10" t="s">
        <v>40</v>
      </c>
      <c r="E42" s="59">
        <f t="shared" si="20"/>
        <v>12.5</v>
      </c>
      <c r="F42" s="59">
        <f t="shared" si="21"/>
        <v>12.5</v>
      </c>
      <c r="G42" s="59">
        <f t="shared" si="22"/>
        <v>50</v>
      </c>
      <c r="H42" s="59">
        <f t="shared" si="23"/>
        <v>25</v>
      </c>
      <c r="I42" s="59">
        <f t="shared" si="24"/>
        <v>0.5</v>
      </c>
      <c r="J42">
        <v>8</v>
      </c>
      <c r="K42">
        <v>1</v>
      </c>
      <c r="L42">
        <v>1</v>
      </c>
      <c r="M42">
        <v>4</v>
      </c>
      <c r="N42">
        <v>2</v>
      </c>
      <c r="O42">
        <v>0.66666666669999997</v>
      </c>
      <c r="P42">
        <v>1234.5714290000001</v>
      </c>
      <c r="Q42">
        <v>1901</v>
      </c>
      <c r="R42">
        <v>777.75</v>
      </c>
      <c r="S42">
        <v>1815</v>
      </c>
      <c r="T42">
        <v>356.83333340000001</v>
      </c>
      <c r="U42">
        <v>267</v>
      </c>
      <c r="V42">
        <v>536.5</v>
      </c>
      <c r="W42">
        <v>880</v>
      </c>
      <c r="X42">
        <v>1127.5</v>
      </c>
      <c r="Y42">
        <v>385</v>
      </c>
      <c r="Z42">
        <v>38.833333330000002</v>
      </c>
      <c r="AA42">
        <v>43.5</v>
      </c>
      <c r="AB42">
        <v>29.5</v>
      </c>
      <c r="AC42">
        <v>16</v>
      </c>
      <c r="AD42">
        <v>8</v>
      </c>
      <c r="AE42">
        <v>5</v>
      </c>
      <c r="AF42">
        <v>3</v>
      </c>
      <c r="AG42">
        <v>8</v>
      </c>
      <c r="AH42">
        <v>7</v>
      </c>
      <c r="AI42">
        <v>1</v>
      </c>
      <c r="AJ42">
        <v>0</v>
      </c>
      <c r="AK42">
        <v>0</v>
      </c>
      <c r="AL42">
        <v>0</v>
      </c>
      <c r="AM42">
        <v>7</v>
      </c>
      <c r="AN42">
        <v>1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4</v>
      </c>
      <c r="AU42">
        <v>1</v>
      </c>
      <c r="AV42">
        <v>0</v>
      </c>
      <c r="AW42">
        <v>0</v>
      </c>
      <c r="AX42">
        <v>0</v>
      </c>
      <c r="AY42">
        <v>1</v>
      </c>
      <c r="AZ42">
        <v>2</v>
      </c>
      <c r="BA42">
        <v>0</v>
      </c>
      <c r="BB42">
        <v>0</v>
      </c>
      <c r="BC42">
        <v>0</v>
      </c>
      <c r="BD42">
        <v>0</v>
      </c>
      <c r="BE42">
        <v>12</v>
      </c>
      <c r="BF42">
        <v>0</v>
      </c>
      <c r="BG42">
        <v>0</v>
      </c>
      <c r="BH42">
        <v>1</v>
      </c>
      <c r="BI42">
        <v>0</v>
      </c>
      <c r="BJ42">
        <v>6</v>
      </c>
      <c r="BK42">
        <v>5</v>
      </c>
      <c r="BL42">
        <v>177</v>
      </c>
      <c r="BM42">
        <v>38</v>
      </c>
      <c r="BN42">
        <v>8</v>
      </c>
      <c r="BO42">
        <v>14</v>
      </c>
      <c r="BP42">
        <v>10</v>
      </c>
      <c r="BQ42">
        <v>3</v>
      </c>
      <c r="BR42">
        <v>104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E42" s="58" t="s">
        <v>111</v>
      </c>
      <c r="CG42" s="10" t="str">
        <f>CG127</f>
        <v>FE0F</v>
      </c>
      <c r="CH42" s="10" t="str">
        <f t="shared" ref="CH42:ES42" si="25">CH127</f>
        <v>+ve</v>
      </c>
      <c r="CI42" s="59" t="e">
        <f t="shared" si="25"/>
        <v>#REF!</v>
      </c>
      <c r="CJ42" s="59" t="e">
        <f t="shared" si="25"/>
        <v>#REF!</v>
      </c>
      <c r="CK42" s="59" t="e">
        <f t="shared" si="25"/>
        <v>#REF!</v>
      </c>
      <c r="CL42" s="59" t="e">
        <f t="shared" si="25"/>
        <v>#REF!</v>
      </c>
      <c r="CM42" s="59" t="e">
        <f t="shared" si="25"/>
        <v>#REF!</v>
      </c>
      <c r="CN42" s="59" t="e">
        <f t="shared" si="25"/>
        <v>#REF!</v>
      </c>
      <c r="CO42" s="59" t="e">
        <f t="shared" si="25"/>
        <v>#REF!</v>
      </c>
      <c r="CP42" s="59" t="e">
        <f t="shared" si="25"/>
        <v>#REF!</v>
      </c>
      <c r="CQ42" s="59" t="e">
        <f t="shared" si="25"/>
        <v>#REF!</v>
      </c>
      <c r="CR42" s="59" t="e">
        <f t="shared" si="25"/>
        <v>#REF!</v>
      </c>
      <c r="CS42" s="59" t="e">
        <f t="shared" si="25"/>
        <v>#REF!</v>
      </c>
      <c r="CT42" s="59" t="e">
        <f t="shared" si="25"/>
        <v>#REF!</v>
      </c>
      <c r="CU42" s="59" t="e">
        <f t="shared" si="25"/>
        <v>#REF!</v>
      </c>
      <c r="CV42" s="59" t="e">
        <f t="shared" si="25"/>
        <v>#REF!</v>
      </c>
      <c r="CW42" s="59" t="e">
        <f t="shared" si="25"/>
        <v>#REF!</v>
      </c>
      <c r="CX42" s="59" t="e">
        <f t="shared" si="25"/>
        <v>#REF!</v>
      </c>
      <c r="CY42" s="59" t="e">
        <f t="shared" si="25"/>
        <v>#REF!</v>
      </c>
      <c r="CZ42" s="95" t="e">
        <f t="shared" si="25"/>
        <v>#REF!</v>
      </c>
      <c r="DA42" s="95" t="e">
        <f t="shared" si="25"/>
        <v>#REF!</v>
      </c>
      <c r="DB42" s="95" t="e">
        <f t="shared" si="25"/>
        <v>#REF!</v>
      </c>
      <c r="DC42" s="95" t="e">
        <f t="shared" si="25"/>
        <v>#REF!</v>
      </c>
      <c r="DD42" s="95" t="e">
        <f t="shared" si="25"/>
        <v>#REF!</v>
      </c>
      <c r="DE42" s="95" t="e">
        <f t="shared" si="25"/>
        <v>#REF!</v>
      </c>
      <c r="DF42" s="95" t="e">
        <f t="shared" si="25"/>
        <v>#REF!</v>
      </c>
      <c r="DG42" s="95" t="e">
        <f t="shared" si="25"/>
        <v>#REF!</v>
      </c>
      <c r="DH42" s="95" t="e">
        <f t="shared" si="25"/>
        <v>#REF!</v>
      </c>
      <c r="DI42" s="95" t="e">
        <f t="shared" si="25"/>
        <v>#REF!</v>
      </c>
      <c r="DJ42" s="95" t="e">
        <f t="shared" si="25"/>
        <v>#REF!</v>
      </c>
      <c r="DK42" s="95" t="e">
        <f t="shared" si="25"/>
        <v>#REF!</v>
      </c>
      <c r="DL42" s="95" t="e">
        <f t="shared" si="25"/>
        <v>#REF!</v>
      </c>
      <c r="DM42" s="95" t="e">
        <f t="shared" si="25"/>
        <v>#REF!</v>
      </c>
      <c r="DN42" s="95" t="e">
        <f t="shared" si="25"/>
        <v>#REF!</v>
      </c>
      <c r="DO42" s="95" t="e">
        <f t="shared" si="25"/>
        <v>#REF!</v>
      </c>
      <c r="DP42" s="95" t="e">
        <f t="shared" si="25"/>
        <v>#REF!</v>
      </c>
      <c r="DQ42" s="59" t="e">
        <f t="shared" si="25"/>
        <v>#REF!</v>
      </c>
      <c r="DR42" s="59" t="e">
        <f t="shared" si="25"/>
        <v>#REF!</v>
      </c>
      <c r="DS42" s="59" t="e">
        <f t="shared" si="25"/>
        <v>#REF!</v>
      </c>
      <c r="DT42" s="59" t="e">
        <f t="shared" si="25"/>
        <v>#REF!</v>
      </c>
      <c r="DU42" s="59" t="e">
        <f t="shared" si="25"/>
        <v>#REF!</v>
      </c>
      <c r="DV42" s="59" t="e">
        <f t="shared" si="25"/>
        <v>#REF!</v>
      </c>
      <c r="DW42" s="59" t="e">
        <f t="shared" si="25"/>
        <v>#REF!</v>
      </c>
      <c r="DX42" s="59" t="e">
        <f t="shared" si="25"/>
        <v>#REF!</v>
      </c>
      <c r="DY42" s="59" t="e">
        <f t="shared" si="25"/>
        <v>#REF!</v>
      </c>
      <c r="DZ42" s="59" t="e">
        <f t="shared" si="25"/>
        <v>#REF!</v>
      </c>
      <c r="EA42" s="59" t="e">
        <f t="shared" si="25"/>
        <v>#REF!</v>
      </c>
      <c r="EB42" s="59" t="e">
        <f t="shared" si="25"/>
        <v>#REF!</v>
      </c>
      <c r="EC42" s="59" t="e">
        <f t="shared" si="25"/>
        <v>#REF!</v>
      </c>
      <c r="ED42" s="59" t="e">
        <f t="shared" si="25"/>
        <v>#REF!</v>
      </c>
      <c r="EE42" s="59" t="e">
        <f t="shared" si="25"/>
        <v>#REF!</v>
      </c>
      <c r="EF42" s="59" t="e">
        <f t="shared" si="25"/>
        <v>#REF!</v>
      </c>
      <c r="EG42" s="59" t="e">
        <f t="shared" si="25"/>
        <v>#REF!</v>
      </c>
      <c r="EH42" s="95" t="e">
        <f t="shared" si="25"/>
        <v>#REF!</v>
      </c>
      <c r="EI42" s="95" t="e">
        <f t="shared" si="25"/>
        <v>#REF!</v>
      </c>
      <c r="EJ42" s="95" t="e">
        <f t="shared" si="25"/>
        <v>#REF!</v>
      </c>
      <c r="EK42" s="95" t="e">
        <f t="shared" si="25"/>
        <v>#REF!</v>
      </c>
      <c r="EL42" s="95" t="e">
        <f t="shared" si="25"/>
        <v>#REF!</v>
      </c>
      <c r="EM42" s="95" t="e">
        <f t="shared" si="25"/>
        <v>#REF!</v>
      </c>
      <c r="EN42" s="95" t="e">
        <f t="shared" si="25"/>
        <v>#REF!</v>
      </c>
      <c r="EO42" s="95" t="e">
        <f t="shared" si="25"/>
        <v>#REF!</v>
      </c>
      <c r="EP42" s="95" t="e">
        <f t="shared" si="25"/>
        <v>#REF!</v>
      </c>
      <c r="EQ42" s="95" t="e">
        <f t="shared" si="25"/>
        <v>#REF!</v>
      </c>
      <c r="ER42" s="95" t="e">
        <f t="shared" si="25"/>
        <v>#REF!</v>
      </c>
      <c r="ES42" s="95" t="e">
        <f t="shared" si="25"/>
        <v>#REF!</v>
      </c>
      <c r="ET42" s="95" t="e">
        <f>ET127</f>
        <v>#REF!</v>
      </c>
      <c r="EU42" s="95" t="e">
        <f>EU127</f>
        <v>#REF!</v>
      </c>
      <c r="EV42" s="95" t="e">
        <f>EV127</f>
        <v>#REF!</v>
      </c>
      <c r="EW42" s="95" t="e">
        <f>EW127</f>
        <v>#REF!</v>
      </c>
      <c r="EX42" s="95" t="e">
        <f>EX127</f>
        <v>#REF!</v>
      </c>
    </row>
    <row r="43" spans="1:154">
      <c r="A43" t="s">
        <v>162</v>
      </c>
      <c r="B43" s="10">
        <v>52</v>
      </c>
      <c r="C43" s="6" t="s">
        <v>2</v>
      </c>
      <c r="D43" s="10" t="s">
        <v>40</v>
      </c>
      <c r="E43" s="59">
        <f t="shared" si="20"/>
        <v>0</v>
      </c>
      <c r="F43" s="59">
        <f t="shared" si="21"/>
        <v>0</v>
      </c>
      <c r="G43" s="59">
        <f t="shared" si="22"/>
        <v>75</v>
      </c>
      <c r="H43" s="59">
        <f t="shared" si="23"/>
        <v>25</v>
      </c>
      <c r="I43" s="59">
        <f t="shared" si="24"/>
        <v>0.75</v>
      </c>
      <c r="J43">
        <v>8</v>
      </c>
      <c r="K43">
        <v>0</v>
      </c>
      <c r="L43">
        <v>0</v>
      </c>
      <c r="M43">
        <v>6</v>
      </c>
      <c r="N43">
        <v>2</v>
      </c>
      <c r="O43">
        <v>0.75</v>
      </c>
      <c r="P43">
        <v>369.625</v>
      </c>
      <c r="Q43">
        <v>0</v>
      </c>
      <c r="R43">
        <v>463.33333340000001</v>
      </c>
      <c r="S43">
        <v>88.5</v>
      </c>
      <c r="T43">
        <v>82</v>
      </c>
      <c r="U43">
        <v>47.666666669999998</v>
      </c>
      <c r="V43">
        <v>185</v>
      </c>
      <c r="W43">
        <v>480.375</v>
      </c>
      <c r="X43">
        <v>563.5</v>
      </c>
      <c r="Y43">
        <v>231</v>
      </c>
      <c r="Z43">
        <v>289.625</v>
      </c>
      <c r="AA43">
        <v>313.33333340000001</v>
      </c>
      <c r="AB43">
        <v>218.5</v>
      </c>
      <c r="AC43">
        <v>25</v>
      </c>
      <c r="AD43">
        <v>12</v>
      </c>
      <c r="AE43">
        <v>9</v>
      </c>
      <c r="AF43">
        <v>4</v>
      </c>
      <c r="AG43">
        <v>10</v>
      </c>
      <c r="AH43">
        <v>10</v>
      </c>
      <c r="AI43">
        <v>4</v>
      </c>
      <c r="AJ43">
        <v>1</v>
      </c>
      <c r="AK43">
        <v>0</v>
      </c>
      <c r="AL43">
        <v>0</v>
      </c>
      <c r="AM43">
        <v>8</v>
      </c>
      <c r="AN43">
        <v>2</v>
      </c>
      <c r="AO43">
        <v>2</v>
      </c>
      <c r="AP43">
        <v>0</v>
      </c>
      <c r="AQ43">
        <v>0</v>
      </c>
      <c r="AR43">
        <v>0</v>
      </c>
      <c r="AS43">
        <v>0</v>
      </c>
      <c r="AT43">
        <v>6</v>
      </c>
      <c r="AU43">
        <v>2</v>
      </c>
      <c r="AV43">
        <v>1</v>
      </c>
      <c r="AW43">
        <v>0</v>
      </c>
      <c r="AX43">
        <v>0</v>
      </c>
      <c r="AY43">
        <v>2</v>
      </c>
      <c r="AZ43">
        <v>2</v>
      </c>
      <c r="BA43">
        <v>0</v>
      </c>
      <c r="BB43">
        <v>0</v>
      </c>
      <c r="BC43">
        <v>0</v>
      </c>
      <c r="BD43">
        <v>0</v>
      </c>
      <c r="BE43">
        <v>8</v>
      </c>
      <c r="BF43">
        <v>0</v>
      </c>
      <c r="BG43">
        <v>0</v>
      </c>
      <c r="BH43">
        <v>0</v>
      </c>
      <c r="BI43">
        <v>1</v>
      </c>
      <c r="BJ43">
        <v>7</v>
      </c>
      <c r="BK43">
        <v>0</v>
      </c>
      <c r="BL43">
        <v>164</v>
      </c>
      <c r="BM43">
        <v>25</v>
      </c>
      <c r="BN43">
        <v>4</v>
      </c>
      <c r="BO43">
        <v>35</v>
      </c>
      <c r="BP43">
        <v>14</v>
      </c>
      <c r="BQ43">
        <v>4</v>
      </c>
      <c r="BR43">
        <v>82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E43" s="58" t="s">
        <v>111</v>
      </c>
      <c r="CG43" s="10" t="str">
        <f>CG157</f>
        <v>FE0F</v>
      </c>
      <c r="CH43" s="10" t="str">
        <f t="shared" ref="CH43:ES43" si="26">CH157</f>
        <v>+ve</v>
      </c>
      <c r="CI43" s="59" t="e">
        <f t="shared" si="26"/>
        <v>#REF!</v>
      </c>
      <c r="CJ43" s="59" t="e">
        <f t="shared" si="26"/>
        <v>#REF!</v>
      </c>
      <c r="CK43" s="59" t="e">
        <f t="shared" si="26"/>
        <v>#REF!</v>
      </c>
      <c r="CL43" s="59" t="e">
        <f t="shared" si="26"/>
        <v>#REF!</v>
      </c>
      <c r="CM43" s="59" t="e">
        <f t="shared" si="26"/>
        <v>#REF!</v>
      </c>
      <c r="CN43" s="59" t="e">
        <f t="shared" si="26"/>
        <v>#REF!</v>
      </c>
      <c r="CO43" s="59" t="e">
        <f t="shared" si="26"/>
        <v>#REF!</v>
      </c>
      <c r="CP43" s="59" t="e">
        <f t="shared" si="26"/>
        <v>#REF!</v>
      </c>
      <c r="CQ43" s="59" t="e">
        <f t="shared" si="26"/>
        <v>#REF!</v>
      </c>
      <c r="CR43" s="59" t="e">
        <f t="shared" si="26"/>
        <v>#REF!</v>
      </c>
      <c r="CS43" s="59" t="e">
        <f t="shared" si="26"/>
        <v>#REF!</v>
      </c>
      <c r="CT43" s="59" t="e">
        <f t="shared" si="26"/>
        <v>#REF!</v>
      </c>
      <c r="CU43" s="59" t="e">
        <f t="shared" si="26"/>
        <v>#REF!</v>
      </c>
      <c r="CV43" s="59" t="e">
        <f t="shared" si="26"/>
        <v>#REF!</v>
      </c>
      <c r="CW43" s="59" t="e">
        <f t="shared" si="26"/>
        <v>#REF!</v>
      </c>
      <c r="CX43" s="59" t="e">
        <f t="shared" si="26"/>
        <v>#REF!</v>
      </c>
      <c r="CY43" s="59" t="e">
        <f t="shared" si="26"/>
        <v>#REF!</v>
      </c>
      <c r="CZ43" s="95" t="e">
        <f t="shared" si="26"/>
        <v>#REF!</v>
      </c>
      <c r="DA43" s="95" t="e">
        <f t="shared" si="26"/>
        <v>#REF!</v>
      </c>
      <c r="DB43" s="95" t="e">
        <f t="shared" si="26"/>
        <v>#REF!</v>
      </c>
      <c r="DC43" s="95" t="e">
        <f t="shared" si="26"/>
        <v>#REF!</v>
      </c>
      <c r="DD43" s="95" t="e">
        <f t="shared" si="26"/>
        <v>#REF!</v>
      </c>
      <c r="DE43" s="95" t="e">
        <f t="shared" si="26"/>
        <v>#REF!</v>
      </c>
      <c r="DF43" s="95" t="e">
        <f t="shared" si="26"/>
        <v>#REF!</v>
      </c>
      <c r="DG43" s="95" t="e">
        <f t="shared" si="26"/>
        <v>#REF!</v>
      </c>
      <c r="DH43" s="95" t="e">
        <f t="shared" si="26"/>
        <v>#REF!</v>
      </c>
      <c r="DI43" s="95" t="e">
        <f t="shared" si="26"/>
        <v>#REF!</v>
      </c>
      <c r="DJ43" s="95" t="e">
        <f t="shared" si="26"/>
        <v>#REF!</v>
      </c>
      <c r="DK43" s="95" t="e">
        <f t="shared" si="26"/>
        <v>#REF!</v>
      </c>
      <c r="DL43" s="95" t="e">
        <f t="shared" si="26"/>
        <v>#REF!</v>
      </c>
      <c r="DM43" s="95" t="e">
        <f t="shared" si="26"/>
        <v>#REF!</v>
      </c>
      <c r="DN43" s="95" t="e">
        <f t="shared" si="26"/>
        <v>#REF!</v>
      </c>
      <c r="DO43" s="95" t="e">
        <f t="shared" si="26"/>
        <v>#REF!</v>
      </c>
      <c r="DP43" s="95" t="e">
        <f t="shared" si="26"/>
        <v>#REF!</v>
      </c>
      <c r="DQ43" s="59" t="e">
        <f t="shared" si="26"/>
        <v>#REF!</v>
      </c>
      <c r="DR43" s="59" t="e">
        <f t="shared" si="26"/>
        <v>#REF!</v>
      </c>
      <c r="DS43" s="59" t="e">
        <f t="shared" si="26"/>
        <v>#REF!</v>
      </c>
      <c r="DT43" s="59" t="e">
        <f t="shared" si="26"/>
        <v>#REF!</v>
      </c>
      <c r="DU43" s="59" t="e">
        <f t="shared" si="26"/>
        <v>#REF!</v>
      </c>
      <c r="DV43" s="59" t="e">
        <f t="shared" si="26"/>
        <v>#REF!</v>
      </c>
      <c r="DW43" s="59" t="e">
        <f t="shared" si="26"/>
        <v>#REF!</v>
      </c>
      <c r="DX43" s="59" t="e">
        <f t="shared" si="26"/>
        <v>#REF!</v>
      </c>
      <c r="DY43" s="59" t="e">
        <f t="shared" si="26"/>
        <v>#REF!</v>
      </c>
      <c r="DZ43" s="59" t="e">
        <f t="shared" si="26"/>
        <v>#REF!</v>
      </c>
      <c r="EA43" s="59" t="e">
        <f t="shared" si="26"/>
        <v>#REF!</v>
      </c>
      <c r="EB43" s="59" t="e">
        <f t="shared" si="26"/>
        <v>#REF!</v>
      </c>
      <c r="EC43" s="59" t="e">
        <f t="shared" si="26"/>
        <v>#REF!</v>
      </c>
      <c r="ED43" s="59" t="e">
        <f t="shared" si="26"/>
        <v>#REF!</v>
      </c>
      <c r="EE43" s="59" t="e">
        <f t="shared" si="26"/>
        <v>#REF!</v>
      </c>
      <c r="EF43" s="59" t="e">
        <f t="shared" si="26"/>
        <v>#REF!</v>
      </c>
      <c r="EG43" s="59" t="e">
        <f t="shared" si="26"/>
        <v>#REF!</v>
      </c>
      <c r="EH43" s="95" t="e">
        <f t="shared" si="26"/>
        <v>#REF!</v>
      </c>
      <c r="EI43" s="95" t="e">
        <f t="shared" si="26"/>
        <v>#REF!</v>
      </c>
      <c r="EJ43" s="95" t="e">
        <f t="shared" si="26"/>
        <v>#REF!</v>
      </c>
      <c r="EK43" s="95" t="e">
        <f t="shared" si="26"/>
        <v>#REF!</v>
      </c>
      <c r="EL43" s="95" t="e">
        <f t="shared" si="26"/>
        <v>#REF!</v>
      </c>
      <c r="EM43" s="95" t="e">
        <f t="shared" si="26"/>
        <v>#REF!</v>
      </c>
      <c r="EN43" s="95" t="e">
        <f t="shared" si="26"/>
        <v>#REF!</v>
      </c>
      <c r="EO43" s="95" t="e">
        <f t="shared" si="26"/>
        <v>#REF!</v>
      </c>
      <c r="EP43" s="95" t="e">
        <f t="shared" si="26"/>
        <v>#REF!</v>
      </c>
      <c r="EQ43" s="95" t="e">
        <f t="shared" si="26"/>
        <v>#REF!</v>
      </c>
      <c r="ER43" s="95" t="e">
        <f t="shared" si="26"/>
        <v>#REF!</v>
      </c>
      <c r="ES43" s="95" t="e">
        <f t="shared" si="26"/>
        <v>#REF!</v>
      </c>
      <c r="ET43" s="95" t="e">
        <f>ET157</f>
        <v>#REF!</v>
      </c>
      <c r="EU43" s="95" t="e">
        <f>EU157</f>
        <v>#REF!</v>
      </c>
      <c r="EV43" s="95" t="e">
        <f>EV157</f>
        <v>#REF!</v>
      </c>
      <c r="EW43" s="95" t="e">
        <f>EW157</f>
        <v>#REF!</v>
      </c>
      <c r="EX43" s="95" t="e">
        <f>EX157</f>
        <v>#REF!</v>
      </c>
    </row>
    <row r="44" spans="1:154">
      <c r="A44" t="s">
        <v>163</v>
      </c>
      <c r="B44" s="10">
        <v>44</v>
      </c>
      <c r="C44" s="6" t="s">
        <v>2</v>
      </c>
      <c r="D44" s="10" t="s">
        <v>40</v>
      </c>
      <c r="E44" s="59">
        <f t="shared" si="20"/>
        <v>0</v>
      </c>
      <c r="F44" s="59">
        <f t="shared" si="21"/>
        <v>0</v>
      </c>
      <c r="G44" s="59">
        <f t="shared" si="22"/>
        <v>100</v>
      </c>
      <c r="H44" s="59">
        <f t="shared" si="23"/>
        <v>0</v>
      </c>
      <c r="I44" s="59">
        <f t="shared" si="24"/>
        <v>1</v>
      </c>
      <c r="J44">
        <v>8</v>
      </c>
      <c r="K44">
        <v>0</v>
      </c>
      <c r="L44">
        <v>0</v>
      </c>
      <c r="M44">
        <v>8</v>
      </c>
      <c r="N44">
        <v>0</v>
      </c>
      <c r="O44">
        <v>1</v>
      </c>
      <c r="P44">
        <v>1278.75</v>
      </c>
      <c r="Q44">
        <v>0</v>
      </c>
      <c r="R44">
        <v>1278.75</v>
      </c>
      <c r="S44">
        <v>0</v>
      </c>
      <c r="T44">
        <v>49.25</v>
      </c>
      <c r="U44">
        <v>49.25</v>
      </c>
      <c r="V44">
        <v>0</v>
      </c>
      <c r="W44">
        <v>70</v>
      </c>
      <c r="X44">
        <v>70</v>
      </c>
      <c r="Y44">
        <v>0</v>
      </c>
      <c r="Z44">
        <v>1228</v>
      </c>
      <c r="AA44">
        <v>1228</v>
      </c>
      <c r="AB44">
        <v>0</v>
      </c>
      <c r="AC44">
        <v>27</v>
      </c>
      <c r="AD44">
        <v>8</v>
      </c>
      <c r="AE44">
        <v>19</v>
      </c>
      <c r="AF44">
        <v>0</v>
      </c>
      <c r="AG44">
        <v>8</v>
      </c>
      <c r="AH44">
        <v>8</v>
      </c>
      <c r="AI44">
        <v>11</v>
      </c>
      <c r="AJ44">
        <v>0</v>
      </c>
      <c r="AK44">
        <v>0</v>
      </c>
      <c r="AL44">
        <v>0</v>
      </c>
      <c r="AM44">
        <v>8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</v>
      </c>
      <c r="AU44">
        <v>11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17</v>
      </c>
      <c r="BF44">
        <v>4</v>
      </c>
      <c r="BG44">
        <v>0</v>
      </c>
      <c r="BH44">
        <v>0</v>
      </c>
      <c r="BI44">
        <v>8</v>
      </c>
      <c r="BJ44">
        <v>0</v>
      </c>
      <c r="BK44">
        <v>5</v>
      </c>
      <c r="BL44">
        <v>120</v>
      </c>
      <c r="BM44">
        <v>36</v>
      </c>
      <c r="BN44">
        <v>0</v>
      </c>
      <c r="BO44">
        <v>45</v>
      </c>
      <c r="BP44">
        <v>9</v>
      </c>
      <c r="BQ44">
        <v>0</v>
      </c>
      <c r="BR44">
        <v>30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E44" s="58" t="s">
        <v>111</v>
      </c>
      <c r="CG44" s="10" t="str">
        <f>CG187</f>
        <v>FE0F</v>
      </c>
      <c r="CH44" s="10" t="str">
        <f t="shared" ref="CH44:ES44" si="27">CH187</f>
        <v>+ve</v>
      </c>
      <c r="CI44" s="59" t="e">
        <f t="shared" si="27"/>
        <v>#REF!</v>
      </c>
      <c r="CJ44" s="59" t="e">
        <f t="shared" si="27"/>
        <v>#REF!</v>
      </c>
      <c r="CK44" s="59" t="e">
        <f t="shared" si="27"/>
        <v>#REF!</v>
      </c>
      <c r="CL44" s="59" t="e">
        <f t="shared" si="27"/>
        <v>#REF!</v>
      </c>
      <c r="CM44" s="59" t="e">
        <f t="shared" si="27"/>
        <v>#REF!</v>
      </c>
      <c r="CN44" s="59" t="e">
        <f t="shared" si="27"/>
        <v>#REF!</v>
      </c>
      <c r="CO44" s="59" t="e">
        <f t="shared" si="27"/>
        <v>#REF!</v>
      </c>
      <c r="CP44" s="59" t="e">
        <f t="shared" si="27"/>
        <v>#REF!</v>
      </c>
      <c r="CQ44" s="59" t="e">
        <f t="shared" si="27"/>
        <v>#REF!</v>
      </c>
      <c r="CR44" s="59" t="e">
        <f t="shared" si="27"/>
        <v>#REF!</v>
      </c>
      <c r="CS44" s="59" t="e">
        <f t="shared" si="27"/>
        <v>#REF!</v>
      </c>
      <c r="CT44" s="59" t="e">
        <f t="shared" si="27"/>
        <v>#REF!</v>
      </c>
      <c r="CU44" s="59" t="e">
        <f t="shared" si="27"/>
        <v>#REF!</v>
      </c>
      <c r="CV44" s="59" t="e">
        <f t="shared" si="27"/>
        <v>#REF!</v>
      </c>
      <c r="CW44" s="59" t="e">
        <f t="shared" si="27"/>
        <v>#REF!</v>
      </c>
      <c r="CX44" s="59" t="e">
        <f t="shared" si="27"/>
        <v>#REF!</v>
      </c>
      <c r="CY44" s="59" t="e">
        <f t="shared" si="27"/>
        <v>#REF!</v>
      </c>
      <c r="CZ44" s="95" t="e">
        <f t="shared" si="27"/>
        <v>#REF!</v>
      </c>
      <c r="DA44" s="95" t="e">
        <f t="shared" si="27"/>
        <v>#REF!</v>
      </c>
      <c r="DB44" s="95" t="e">
        <f t="shared" si="27"/>
        <v>#REF!</v>
      </c>
      <c r="DC44" s="95" t="e">
        <f t="shared" si="27"/>
        <v>#REF!</v>
      </c>
      <c r="DD44" s="95" t="e">
        <f t="shared" si="27"/>
        <v>#REF!</v>
      </c>
      <c r="DE44" s="95" t="e">
        <f t="shared" si="27"/>
        <v>#REF!</v>
      </c>
      <c r="DF44" s="95" t="e">
        <f t="shared" si="27"/>
        <v>#REF!</v>
      </c>
      <c r="DG44" s="95" t="e">
        <f t="shared" si="27"/>
        <v>#REF!</v>
      </c>
      <c r="DH44" s="95" t="e">
        <f t="shared" si="27"/>
        <v>#REF!</v>
      </c>
      <c r="DI44" s="95" t="e">
        <f t="shared" si="27"/>
        <v>#REF!</v>
      </c>
      <c r="DJ44" s="95" t="e">
        <f t="shared" si="27"/>
        <v>#REF!</v>
      </c>
      <c r="DK44" s="95" t="e">
        <f t="shared" si="27"/>
        <v>#REF!</v>
      </c>
      <c r="DL44" s="95" t="e">
        <f t="shared" si="27"/>
        <v>#REF!</v>
      </c>
      <c r="DM44" s="95" t="e">
        <f t="shared" si="27"/>
        <v>#REF!</v>
      </c>
      <c r="DN44" s="95" t="e">
        <f t="shared" si="27"/>
        <v>#REF!</v>
      </c>
      <c r="DO44" s="95" t="e">
        <f t="shared" si="27"/>
        <v>#REF!</v>
      </c>
      <c r="DP44" s="95" t="e">
        <f t="shared" si="27"/>
        <v>#REF!</v>
      </c>
      <c r="DQ44" s="59" t="e">
        <f t="shared" si="27"/>
        <v>#REF!</v>
      </c>
      <c r="DR44" s="59" t="e">
        <f t="shared" si="27"/>
        <v>#REF!</v>
      </c>
      <c r="DS44" s="59" t="e">
        <f t="shared" si="27"/>
        <v>#REF!</v>
      </c>
      <c r="DT44" s="59" t="e">
        <f t="shared" si="27"/>
        <v>#REF!</v>
      </c>
      <c r="DU44" s="59" t="e">
        <f t="shared" si="27"/>
        <v>#REF!</v>
      </c>
      <c r="DV44" s="59" t="e">
        <f t="shared" si="27"/>
        <v>#REF!</v>
      </c>
      <c r="DW44" s="59" t="e">
        <f t="shared" si="27"/>
        <v>#REF!</v>
      </c>
      <c r="DX44" s="59" t="e">
        <f t="shared" si="27"/>
        <v>#REF!</v>
      </c>
      <c r="DY44" s="59" t="e">
        <f t="shared" si="27"/>
        <v>#REF!</v>
      </c>
      <c r="DZ44" s="59" t="e">
        <f t="shared" si="27"/>
        <v>#REF!</v>
      </c>
      <c r="EA44" s="59" t="e">
        <f t="shared" si="27"/>
        <v>#REF!</v>
      </c>
      <c r="EB44" s="59" t="e">
        <f t="shared" si="27"/>
        <v>#REF!</v>
      </c>
      <c r="EC44" s="59" t="e">
        <f t="shared" si="27"/>
        <v>#REF!</v>
      </c>
      <c r="ED44" s="59" t="e">
        <f t="shared" si="27"/>
        <v>#REF!</v>
      </c>
      <c r="EE44" s="59" t="e">
        <f t="shared" si="27"/>
        <v>#REF!</v>
      </c>
      <c r="EF44" s="59" t="e">
        <f t="shared" si="27"/>
        <v>#REF!</v>
      </c>
      <c r="EG44" s="59" t="e">
        <f t="shared" si="27"/>
        <v>#REF!</v>
      </c>
      <c r="EH44" s="95" t="e">
        <f t="shared" si="27"/>
        <v>#REF!</v>
      </c>
      <c r="EI44" s="95" t="e">
        <f t="shared" si="27"/>
        <v>#REF!</v>
      </c>
      <c r="EJ44" s="95" t="e">
        <f t="shared" si="27"/>
        <v>#REF!</v>
      </c>
      <c r="EK44" s="95" t="e">
        <f t="shared" si="27"/>
        <v>#REF!</v>
      </c>
      <c r="EL44" s="95" t="e">
        <f t="shared" si="27"/>
        <v>#REF!</v>
      </c>
      <c r="EM44" s="95" t="e">
        <f t="shared" si="27"/>
        <v>#REF!</v>
      </c>
      <c r="EN44" s="95" t="e">
        <f t="shared" si="27"/>
        <v>#REF!</v>
      </c>
      <c r="EO44" s="95" t="e">
        <f t="shared" si="27"/>
        <v>#REF!</v>
      </c>
      <c r="EP44" s="95" t="e">
        <f t="shared" si="27"/>
        <v>#REF!</v>
      </c>
      <c r="EQ44" s="95" t="e">
        <f t="shared" si="27"/>
        <v>#REF!</v>
      </c>
      <c r="ER44" s="95" t="e">
        <f t="shared" si="27"/>
        <v>#REF!</v>
      </c>
      <c r="ES44" s="95" t="e">
        <f t="shared" si="27"/>
        <v>#REF!</v>
      </c>
      <c r="ET44" s="95" t="e">
        <f>ET187</f>
        <v>#REF!</v>
      </c>
      <c r="EU44" s="95" t="e">
        <f>EU187</f>
        <v>#REF!</v>
      </c>
      <c r="EV44" s="95" t="e">
        <f>EV187</f>
        <v>#REF!</v>
      </c>
      <c r="EW44" s="95" t="e">
        <f>EW187</f>
        <v>#REF!</v>
      </c>
      <c r="EX44" s="95" t="e">
        <f>EX187</f>
        <v>#REF!</v>
      </c>
    </row>
    <row r="45" spans="1:154">
      <c r="A45" t="s">
        <v>164</v>
      </c>
      <c r="B45" s="10">
        <v>44</v>
      </c>
      <c r="C45" s="6" t="s">
        <v>2</v>
      </c>
      <c r="D45" s="10" t="s">
        <v>40</v>
      </c>
      <c r="E45" s="59">
        <f t="shared" si="20"/>
        <v>0</v>
      </c>
      <c r="F45" s="59">
        <f t="shared" si="21"/>
        <v>0</v>
      </c>
      <c r="G45" s="59">
        <f t="shared" si="22"/>
        <v>87.5</v>
      </c>
      <c r="H45" s="59">
        <f t="shared" si="23"/>
        <v>12.5</v>
      </c>
      <c r="I45" s="59">
        <f t="shared" si="24"/>
        <v>0.875</v>
      </c>
      <c r="J45">
        <v>8</v>
      </c>
      <c r="K45">
        <v>0</v>
      </c>
      <c r="L45">
        <v>0</v>
      </c>
      <c r="M45">
        <v>7</v>
      </c>
      <c r="N45">
        <v>1</v>
      </c>
      <c r="O45">
        <v>0.875</v>
      </c>
      <c r="P45">
        <v>281.75</v>
      </c>
      <c r="Q45">
        <v>0</v>
      </c>
      <c r="R45">
        <v>266</v>
      </c>
      <c r="S45">
        <v>392</v>
      </c>
      <c r="T45">
        <v>51.25</v>
      </c>
      <c r="U45">
        <v>50.571428570000002</v>
      </c>
      <c r="V45">
        <v>56</v>
      </c>
      <c r="W45">
        <v>181.875</v>
      </c>
      <c r="X45">
        <v>187.2857143</v>
      </c>
      <c r="Y45">
        <v>144</v>
      </c>
      <c r="Z45">
        <v>280.75</v>
      </c>
      <c r="AA45">
        <v>278.7142857</v>
      </c>
      <c r="AB45">
        <v>295</v>
      </c>
      <c r="AC45">
        <v>29</v>
      </c>
      <c r="AD45">
        <v>11</v>
      </c>
      <c r="AE45">
        <v>13</v>
      </c>
      <c r="AF45">
        <v>5</v>
      </c>
      <c r="AG45">
        <v>10</v>
      </c>
      <c r="AH45">
        <v>9</v>
      </c>
      <c r="AI45">
        <v>7</v>
      </c>
      <c r="AJ45">
        <v>0</v>
      </c>
      <c r="AK45">
        <v>0</v>
      </c>
      <c r="AL45">
        <v>3</v>
      </c>
      <c r="AM45">
        <v>8</v>
      </c>
      <c r="AN45">
        <v>1</v>
      </c>
      <c r="AO45">
        <v>2</v>
      </c>
      <c r="AP45">
        <v>0</v>
      </c>
      <c r="AQ45">
        <v>0</v>
      </c>
      <c r="AR45">
        <v>0</v>
      </c>
      <c r="AS45">
        <v>0</v>
      </c>
      <c r="AT45">
        <v>7</v>
      </c>
      <c r="AU45">
        <v>5</v>
      </c>
      <c r="AV45">
        <v>0</v>
      </c>
      <c r="AW45">
        <v>0</v>
      </c>
      <c r="AX45">
        <v>1</v>
      </c>
      <c r="AY45">
        <v>2</v>
      </c>
      <c r="AZ45">
        <v>1</v>
      </c>
      <c r="BA45">
        <v>0</v>
      </c>
      <c r="BB45">
        <v>0</v>
      </c>
      <c r="BC45">
        <v>0</v>
      </c>
      <c r="BD45">
        <v>2</v>
      </c>
      <c r="BE45">
        <v>24</v>
      </c>
      <c r="BF45">
        <v>0</v>
      </c>
      <c r="BG45">
        <v>0</v>
      </c>
      <c r="BH45">
        <v>0</v>
      </c>
      <c r="BI45">
        <v>4</v>
      </c>
      <c r="BJ45">
        <v>11</v>
      </c>
      <c r="BK45">
        <v>9</v>
      </c>
      <c r="BL45">
        <v>139</v>
      </c>
      <c r="BM45">
        <v>31</v>
      </c>
      <c r="BN45">
        <v>0</v>
      </c>
      <c r="BO45">
        <v>62</v>
      </c>
      <c r="BP45">
        <v>8</v>
      </c>
      <c r="BQ45">
        <v>8</v>
      </c>
      <c r="BR45">
        <v>30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 t="s">
        <v>111</v>
      </c>
      <c r="CG45" s="10" t="str">
        <f>CG217</f>
        <v>FE0F</v>
      </c>
      <c r="CH45" s="10" t="str">
        <f t="shared" ref="CH45:ES45" si="28">CH217</f>
        <v>+ve</v>
      </c>
      <c r="CI45" s="59" t="e">
        <f t="shared" si="28"/>
        <v>#REF!</v>
      </c>
      <c r="CJ45" s="59" t="e">
        <f t="shared" si="28"/>
        <v>#REF!</v>
      </c>
      <c r="CK45" s="59" t="e">
        <f t="shared" si="28"/>
        <v>#REF!</v>
      </c>
      <c r="CL45" s="59" t="e">
        <f t="shared" si="28"/>
        <v>#REF!</v>
      </c>
      <c r="CM45" s="59" t="e">
        <f t="shared" si="28"/>
        <v>#REF!</v>
      </c>
      <c r="CN45" s="59" t="e">
        <f t="shared" si="28"/>
        <v>#REF!</v>
      </c>
      <c r="CO45" s="59" t="e">
        <f t="shared" si="28"/>
        <v>#REF!</v>
      </c>
      <c r="CP45" s="59" t="e">
        <f t="shared" si="28"/>
        <v>#REF!</v>
      </c>
      <c r="CQ45" s="59" t="e">
        <f t="shared" si="28"/>
        <v>#REF!</v>
      </c>
      <c r="CR45" s="59" t="e">
        <f t="shared" si="28"/>
        <v>#REF!</v>
      </c>
      <c r="CS45" s="59" t="e">
        <f t="shared" si="28"/>
        <v>#REF!</v>
      </c>
      <c r="CT45" s="59" t="e">
        <f t="shared" si="28"/>
        <v>#REF!</v>
      </c>
      <c r="CU45" s="59" t="e">
        <f t="shared" si="28"/>
        <v>#REF!</v>
      </c>
      <c r="CV45" s="59" t="e">
        <f t="shared" si="28"/>
        <v>#REF!</v>
      </c>
      <c r="CW45" s="59" t="e">
        <f t="shared" si="28"/>
        <v>#REF!</v>
      </c>
      <c r="CX45" s="59" t="e">
        <f t="shared" si="28"/>
        <v>#REF!</v>
      </c>
      <c r="CY45" s="59" t="e">
        <f t="shared" si="28"/>
        <v>#REF!</v>
      </c>
      <c r="CZ45" s="95" t="e">
        <f t="shared" si="28"/>
        <v>#REF!</v>
      </c>
      <c r="DA45" s="95" t="e">
        <f t="shared" si="28"/>
        <v>#REF!</v>
      </c>
      <c r="DB45" s="95" t="e">
        <f t="shared" si="28"/>
        <v>#REF!</v>
      </c>
      <c r="DC45" s="95" t="e">
        <f t="shared" si="28"/>
        <v>#REF!</v>
      </c>
      <c r="DD45" s="95" t="e">
        <f t="shared" si="28"/>
        <v>#REF!</v>
      </c>
      <c r="DE45" s="95" t="e">
        <f t="shared" si="28"/>
        <v>#REF!</v>
      </c>
      <c r="DF45" s="95" t="e">
        <f t="shared" si="28"/>
        <v>#REF!</v>
      </c>
      <c r="DG45" s="95" t="e">
        <f t="shared" si="28"/>
        <v>#REF!</v>
      </c>
      <c r="DH45" s="95" t="e">
        <f t="shared" si="28"/>
        <v>#REF!</v>
      </c>
      <c r="DI45" s="95" t="e">
        <f t="shared" si="28"/>
        <v>#REF!</v>
      </c>
      <c r="DJ45" s="95" t="e">
        <f t="shared" si="28"/>
        <v>#REF!</v>
      </c>
      <c r="DK45" s="95" t="e">
        <f t="shared" si="28"/>
        <v>#REF!</v>
      </c>
      <c r="DL45" s="95" t="e">
        <f t="shared" si="28"/>
        <v>#REF!</v>
      </c>
      <c r="DM45" s="95" t="e">
        <f t="shared" si="28"/>
        <v>#REF!</v>
      </c>
      <c r="DN45" s="95" t="e">
        <f t="shared" si="28"/>
        <v>#REF!</v>
      </c>
      <c r="DO45" s="95" t="e">
        <f t="shared" si="28"/>
        <v>#REF!</v>
      </c>
      <c r="DP45" s="95" t="e">
        <f t="shared" si="28"/>
        <v>#REF!</v>
      </c>
      <c r="DQ45" s="59" t="e">
        <f t="shared" si="28"/>
        <v>#REF!</v>
      </c>
      <c r="DR45" s="59" t="e">
        <f t="shared" si="28"/>
        <v>#REF!</v>
      </c>
      <c r="DS45" s="59" t="e">
        <f t="shared" si="28"/>
        <v>#REF!</v>
      </c>
      <c r="DT45" s="59" t="e">
        <f t="shared" si="28"/>
        <v>#REF!</v>
      </c>
      <c r="DU45" s="59" t="e">
        <f t="shared" si="28"/>
        <v>#REF!</v>
      </c>
      <c r="DV45" s="59" t="e">
        <f t="shared" si="28"/>
        <v>#REF!</v>
      </c>
      <c r="DW45" s="59" t="e">
        <f t="shared" si="28"/>
        <v>#REF!</v>
      </c>
      <c r="DX45" s="59" t="e">
        <f t="shared" si="28"/>
        <v>#REF!</v>
      </c>
      <c r="DY45" s="59" t="e">
        <f t="shared" si="28"/>
        <v>#REF!</v>
      </c>
      <c r="DZ45" s="59" t="e">
        <f t="shared" si="28"/>
        <v>#REF!</v>
      </c>
      <c r="EA45" s="59" t="e">
        <f t="shared" si="28"/>
        <v>#REF!</v>
      </c>
      <c r="EB45" s="59" t="e">
        <f t="shared" si="28"/>
        <v>#REF!</v>
      </c>
      <c r="EC45" s="59" t="e">
        <f t="shared" si="28"/>
        <v>#REF!</v>
      </c>
      <c r="ED45" s="59" t="e">
        <f t="shared" si="28"/>
        <v>#REF!</v>
      </c>
      <c r="EE45" s="59" t="e">
        <f t="shared" si="28"/>
        <v>#REF!</v>
      </c>
      <c r="EF45" s="59" t="e">
        <f t="shared" si="28"/>
        <v>#REF!</v>
      </c>
      <c r="EG45" s="59" t="e">
        <f t="shared" si="28"/>
        <v>#REF!</v>
      </c>
      <c r="EH45" s="95" t="e">
        <f t="shared" si="28"/>
        <v>#REF!</v>
      </c>
      <c r="EI45" s="95" t="e">
        <f t="shared" si="28"/>
        <v>#REF!</v>
      </c>
      <c r="EJ45" s="95" t="e">
        <f t="shared" si="28"/>
        <v>#REF!</v>
      </c>
      <c r="EK45" s="95" t="e">
        <f t="shared" si="28"/>
        <v>#REF!</v>
      </c>
      <c r="EL45" s="95" t="e">
        <f t="shared" si="28"/>
        <v>#REF!</v>
      </c>
      <c r="EM45" s="95" t="e">
        <f t="shared" si="28"/>
        <v>#REF!</v>
      </c>
      <c r="EN45" s="95" t="e">
        <f t="shared" si="28"/>
        <v>#REF!</v>
      </c>
      <c r="EO45" s="95" t="e">
        <f t="shared" si="28"/>
        <v>#REF!</v>
      </c>
      <c r="EP45" s="95" t="e">
        <f t="shared" si="28"/>
        <v>#REF!</v>
      </c>
      <c r="EQ45" s="95" t="e">
        <f t="shared" si="28"/>
        <v>#REF!</v>
      </c>
      <c r="ER45" s="95" t="e">
        <f t="shared" si="28"/>
        <v>#REF!</v>
      </c>
      <c r="ES45" s="95" t="e">
        <f t="shared" si="28"/>
        <v>#REF!</v>
      </c>
      <c r="ET45" s="95" t="e">
        <f>ET217</f>
        <v>#REF!</v>
      </c>
      <c r="EU45" s="95" t="e">
        <f>EU217</f>
        <v>#REF!</v>
      </c>
      <c r="EV45" s="95" t="e">
        <f>EV217</f>
        <v>#REF!</v>
      </c>
      <c r="EW45" s="95" t="e">
        <f>EW217</f>
        <v>#REF!</v>
      </c>
      <c r="EX45" s="95" t="e">
        <f>EX217</f>
        <v>#REF!</v>
      </c>
    </row>
    <row r="46" spans="1:154">
      <c r="A46" t="s">
        <v>165</v>
      </c>
      <c r="B46" s="10">
        <v>44</v>
      </c>
      <c r="C46" s="6" t="s">
        <v>2</v>
      </c>
      <c r="D46" s="10" t="s">
        <v>40</v>
      </c>
      <c r="E46" s="59">
        <f t="shared" si="20"/>
        <v>0</v>
      </c>
      <c r="F46" s="59">
        <f t="shared" si="21"/>
        <v>0</v>
      </c>
      <c r="G46" s="59">
        <f t="shared" si="22"/>
        <v>100</v>
      </c>
      <c r="H46" s="59">
        <f t="shared" si="23"/>
        <v>0</v>
      </c>
      <c r="I46" s="59">
        <f t="shared" si="24"/>
        <v>1</v>
      </c>
      <c r="J46">
        <v>8</v>
      </c>
      <c r="K46">
        <v>0</v>
      </c>
      <c r="L46">
        <v>0</v>
      </c>
      <c r="M46">
        <v>8</v>
      </c>
      <c r="N46">
        <v>0</v>
      </c>
      <c r="O46">
        <v>1</v>
      </c>
      <c r="P46">
        <v>728.25</v>
      </c>
      <c r="Q46">
        <v>0</v>
      </c>
      <c r="R46">
        <v>728.25</v>
      </c>
      <c r="S46">
        <v>0</v>
      </c>
      <c r="T46">
        <v>136.875</v>
      </c>
      <c r="U46">
        <v>136.875</v>
      </c>
      <c r="V46">
        <v>0</v>
      </c>
      <c r="W46">
        <v>89</v>
      </c>
      <c r="X46">
        <v>89</v>
      </c>
      <c r="Y46">
        <v>0</v>
      </c>
      <c r="Z46">
        <v>1122.625</v>
      </c>
      <c r="AA46">
        <v>1122.625</v>
      </c>
      <c r="AB46">
        <v>0</v>
      </c>
      <c r="AC46">
        <v>21</v>
      </c>
      <c r="AD46">
        <v>10</v>
      </c>
      <c r="AE46">
        <v>11</v>
      </c>
      <c r="AF46">
        <v>0</v>
      </c>
      <c r="AG46">
        <v>9</v>
      </c>
      <c r="AH46">
        <v>10</v>
      </c>
      <c r="AI46">
        <v>2</v>
      </c>
      <c r="AJ46">
        <v>0</v>
      </c>
      <c r="AK46">
        <v>0</v>
      </c>
      <c r="AL46">
        <v>0</v>
      </c>
      <c r="AM46">
        <v>8</v>
      </c>
      <c r="AN46">
        <v>2</v>
      </c>
      <c r="AO46">
        <v>0</v>
      </c>
      <c r="AP46">
        <v>0</v>
      </c>
      <c r="AQ46">
        <v>0</v>
      </c>
      <c r="AR46">
        <v>0</v>
      </c>
      <c r="AS46">
        <v>1</v>
      </c>
      <c r="AT46">
        <v>8</v>
      </c>
      <c r="AU46">
        <v>2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8</v>
      </c>
      <c r="BF46">
        <v>0</v>
      </c>
      <c r="BG46">
        <v>0</v>
      </c>
      <c r="BH46">
        <v>0</v>
      </c>
      <c r="BI46">
        <v>8</v>
      </c>
      <c r="BJ46">
        <v>0</v>
      </c>
      <c r="BK46">
        <v>0</v>
      </c>
      <c r="BL46">
        <v>172</v>
      </c>
      <c r="BM46">
        <v>39</v>
      </c>
      <c r="BN46">
        <v>2</v>
      </c>
      <c r="BO46">
        <v>67</v>
      </c>
      <c r="BP46">
        <v>18</v>
      </c>
      <c r="BQ46">
        <v>0</v>
      </c>
      <c r="BR46">
        <v>46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 t="s">
        <v>111</v>
      </c>
      <c r="CG46" s="10" t="str">
        <f>CG253</f>
        <v>FE0F</v>
      </c>
      <c r="CH46" s="10" t="str">
        <f t="shared" ref="CH46:ES46" si="29">CH253</f>
        <v>+ve</v>
      </c>
      <c r="CI46" s="59">
        <f t="shared" si="29"/>
        <v>0</v>
      </c>
      <c r="CJ46" s="59">
        <f t="shared" si="29"/>
        <v>0</v>
      </c>
      <c r="CK46" s="59">
        <f t="shared" si="29"/>
        <v>0</v>
      </c>
      <c r="CL46" s="59">
        <f t="shared" si="29"/>
        <v>0</v>
      </c>
      <c r="CM46" s="59">
        <f t="shared" si="29"/>
        <v>0</v>
      </c>
      <c r="CN46" s="59">
        <f t="shared" si="29"/>
        <v>0</v>
      </c>
      <c r="CO46" s="59">
        <f t="shared" si="29"/>
        <v>0</v>
      </c>
      <c r="CP46" s="59">
        <f t="shared" si="29"/>
        <v>0</v>
      </c>
      <c r="CQ46" s="59">
        <f t="shared" si="29"/>
        <v>0</v>
      </c>
      <c r="CR46" s="59">
        <f t="shared" si="29"/>
        <v>0</v>
      </c>
      <c r="CS46" s="59">
        <f t="shared" si="29"/>
        <v>0</v>
      </c>
      <c r="CT46" s="59">
        <f t="shared" si="29"/>
        <v>0</v>
      </c>
      <c r="CU46" s="59">
        <f t="shared" si="29"/>
        <v>0</v>
      </c>
      <c r="CV46" s="59">
        <f t="shared" si="29"/>
        <v>0</v>
      </c>
      <c r="CW46" s="59">
        <f t="shared" si="29"/>
        <v>0</v>
      </c>
      <c r="CX46" s="59">
        <f t="shared" si="29"/>
        <v>0</v>
      </c>
      <c r="CY46" s="59">
        <f t="shared" si="29"/>
        <v>0</v>
      </c>
      <c r="CZ46" s="95">
        <f t="shared" si="29"/>
        <v>0</v>
      </c>
      <c r="DA46" s="95">
        <f t="shared" si="29"/>
        <v>0</v>
      </c>
      <c r="DB46" s="95">
        <f t="shared" si="29"/>
        <v>0</v>
      </c>
      <c r="DC46" s="95">
        <f t="shared" si="29"/>
        <v>0</v>
      </c>
      <c r="DD46" s="95">
        <f t="shared" si="29"/>
        <v>0</v>
      </c>
      <c r="DE46" s="95">
        <f t="shared" si="29"/>
        <v>0</v>
      </c>
      <c r="DF46" s="95">
        <f t="shared" si="29"/>
        <v>0</v>
      </c>
      <c r="DG46" s="95">
        <f t="shared" si="29"/>
        <v>0</v>
      </c>
      <c r="DH46" s="95">
        <f t="shared" si="29"/>
        <v>0</v>
      </c>
      <c r="DI46" s="95">
        <f t="shared" si="29"/>
        <v>0</v>
      </c>
      <c r="DJ46" s="95">
        <f t="shared" si="29"/>
        <v>0</v>
      </c>
      <c r="DK46" s="95">
        <f t="shared" si="29"/>
        <v>0</v>
      </c>
      <c r="DL46" s="95">
        <f t="shared" si="29"/>
        <v>0</v>
      </c>
      <c r="DM46" s="95">
        <f t="shared" si="29"/>
        <v>0</v>
      </c>
      <c r="DN46" s="95">
        <f t="shared" si="29"/>
        <v>0</v>
      </c>
      <c r="DO46" s="95">
        <f t="shared" si="29"/>
        <v>0</v>
      </c>
      <c r="DP46" s="95">
        <f t="shared" si="29"/>
        <v>0</v>
      </c>
      <c r="DQ46" s="59">
        <f t="shared" si="29"/>
        <v>0</v>
      </c>
      <c r="DR46" s="59">
        <f t="shared" si="29"/>
        <v>0</v>
      </c>
      <c r="DS46" s="59">
        <f t="shared" si="29"/>
        <v>0</v>
      </c>
      <c r="DT46" s="59">
        <f t="shared" si="29"/>
        <v>0</v>
      </c>
      <c r="DU46" s="59">
        <f t="shared" si="29"/>
        <v>0</v>
      </c>
      <c r="DV46" s="59">
        <f t="shared" si="29"/>
        <v>0</v>
      </c>
      <c r="DW46" s="59">
        <f t="shared" si="29"/>
        <v>0</v>
      </c>
      <c r="DX46" s="59">
        <f t="shared" si="29"/>
        <v>0</v>
      </c>
      <c r="DY46" s="59">
        <f t="shared" si="29"/>
        <v>0</v>
      </c>
      <c r="DZ46" s="59">
        <f t="shared" si="29"/>
        <v>0</v>
      </c>
      <c r="EA46" s="59">
        <f t="shared" si="29"/>
        <v>0</v>
      </c>
      <c r="EB46" s="59">
        <f t="shared" si="29"/>
        <v>0</v>
      </c>
      <c r="EC46" s="59">
        <f t="shared" si="29"/>
        <v>0</v>
      </c>
      <c r="ED46" s="59">
        <f t="shared" si="29"/>
        <v>0</v>
      </c>
      <c r="EE46" s="59">
        <f t="shared" si="29"/>
        <v>0</v>
      </c>
      <c r="EF46" s="59">
        <f t="shared" si="29"/>
        <v>0</v>
      </c>
      <c r="EG46" s="59">
        <f t="shared" si="29"/>
        <v>0</v>
      </c>
      <c r="EH46" s="95">
        <f t="shared" si="29"/>
        <v>0</v>
      </c>
      <c r="EI46" s="95">
        <f t="shared" si="29"/>
        <v>0</v>
      </c>
      <c r="EJ46" s="95">
        <f t="shared" si="29"/>
        <v>0</v>
      </c>
      <c r="EK46" s="95">
        <f t="shared" si="29"/>
        <v>0</v>
      </c>
      <c r="EL46" s="95">
        <f t="shared" si="29"/>
        <v>0</v>
      </c>
      <c r="EM46" s="95">
        <f t="shared" si="29"/>
        <v>0</v>
      </c>
      <c r="EN46" s="95">
        <f t="shared" si="29"/>
        <v>0</v>
      </c>
      <c r="EO46" s="95">
        <f t="shared" si="29"/>
        <v>0</v>
      </c>
      <c r="EP46" s="95">
        <f t="shared" si="29"/>
        <v>0</v>
      </c>
      <c r="EQ46" s="95">
        <f t="shared" si="29"/>
        <v>0</v>
      </c>
      <c r="ER46" s="95">
        <f t="shared" si="29"/>
        <v>0</v>
      </c>
      <c r="ES46" s="95">
        <f t="shared" si="29"/>
        <v>0</v>
      </c>
      <c r="ET46" s="95">
        <f>ET253</f>
        <v>0</v>
      </c>
      <c r="EU46" s="95">
        <f>EU253</f>
        <v>0</v>
      </c>
      <c r="EV46" s="95">
        <f>EV253</f>
        <v>0</v>
      </c>
      <c r="EW46" s="95">
        <f>EW253</f>
        <v>0</v>
      </c>
      <c r="EX46" s="95">
        <f>EX253</f>
        <v>0</v>
      </c>
    </row>
    <row r="47" spans="1:154">
      <c r="A47" t="s">
        <v>166</v>
      </c>
      <c r="B47" s="10">
        <v>52</v>
      </c>
      <c r="C47" s="4" t="s">
        <v>3</v>
      </c>
      <c r="D47" s="10" t="s">
        <v>40</v>
      </c>
      <c r="E47" s="59">
        <f t="shared" si="20"/>
        <v>0</v>
      </c>
      <c r="F47" s="59">
        <f t="shared" si="21"/>
        <v>0</v>
      </c>
      <c r="G47" s="59">
        <f t="shared" si="22"/>
        <v>62.5</v>
      </c>
      <c r="H47" s="59">
        <f t="shared" si="23"/>
        <v>37.5</v>
      </c>
      <c r="I47" s="59">
        <f t="shared" si="24"/>
        <v>0.625</v>
      </c>
      <c r="J47">
        <v>8</v>
      </c>
      <c r="K47">
        <v>0</v>
      </c>
      <c r="L47">
        <v>0</v>
      </c>
      <c r="M47">
        <v>5</v>
      </c>
      <c r="N47">
        <v>3</v>
      </c>
      <c r="O47">
        <v>0.625</v>
      </c>
      <c r="P47">
        <v>143</v>
      </c>
      <c r="Q47">
        <v>0</v>
      </c>
      <c r="R47">
        <v>122.4</v>
      </c>
      <c r="S47">
        <v>177.33333329999999</v>
      </c>
      <c r="T47">
        <v>98.375</v>
      </c>
      <c r="U47">
        <v>37</v>
      </c>
      <c r="V47">
        <v>200.66666670000001</v>
      </c>
      <c r="W47">
        <v>791</v>
      </c>
      <c r="X47">
        <v>1095</v>
      </c>
      <c r="Y47">
        <v>284.33333340000001</v>
      </c>
      <c r="Z47">
        <v>44.375</v>
      </c>
      <c r="AA47">
        <v>25.8</v>
      </c>
      <c r="AB47">
        <v>75.333333339999996</v>
      </c>
      <c r="AC47">
        <v>55</v>
      </c>
      <c r="AD47">
        <v>25</v>
      </c>
      <c r="AE47">
        <v>13</v>
      </c>
      <c r="AF47">
        <v>17</v>
      </c>
      <c r="AG47">
        <v>11</v>
      </c>
      <c r="AH47">
        <v>9</v>
      </c>
      <c r="AI47">
        <v>7</v>
      </c>
      <c r="AJ47">
        <v>0</v>
      </c>
      <c r="AK47">
        <v>0</v>
      </c>
      <c r="AL47">
        <v>28</v>
      </c>
      <c r="AM47">
        <v>8</v>
      </c>
      <c r="AN47">
        <v>1</v>
      </c>
      <c r="AO47">
        <v>4</v>
      </c>
      <c r="AP47">
        <v>0</v>
      </c>
      <c r="AQ47">
        <v>0</v>
      </c>
      <c r="AR47">
        <v>12</v>
      </c>
      <c r="AS47">
        <v>1</v>
      </c>
      <c r="AT47">
        <v>5</v>
      </c>
      <c r="AU47">
        <v>1</v>
      </c>
      <c r="AV47">
        <v>0</v>
      </c>
      <c r="AW47">
        <v>0</v>
      </c>
      <c r="AX47">
        <v>6</v>
      </c>
      <c r="AY47">
        <v>2</v>
      </c>
      <c r="AZ47">
        <v>3</v>
      </c>
      <c r="BA47">
        <v>2</v>
      </c>
      <c r="BB47">
        <v>0</v>
      </c>
      <c r="BC47">
        <v>0</v>
      </c>
      <c r="BD47">
        <v>10</v>
      </c>
      <c r="BE47">
        <v>11</v>
      </c>
      <c r="BF47">
        <v>0</v>
      </c>
      <c r="BG47">
        <v>0</v>
      </c>
      <c r="BH47">
        <v>0</v>
      </c>
      <c r="BI47">
        <v>0</v>
      </c>
      <c r="BJ47">
        <v>8</v>
      </c>
      <c r="BK47">
        <v>3</v>
      </c>
      <c r="BL47">
        <v>276</v>
      </c>
      <c r="BM47">
        <v>16</v>
      </c>
      <c r="BN47">
        <v>9</v>
      </c>
      <c r="BO47">
        <v>61</v>
      </c>
      <c r="BP47">
        <v>10</v>
      </c>
      <c r="BQ47">
        <v>44</v>
      </c>
      <c r="BR47">
        <v>136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</row>
    <row r="48" spans="1:154">
      <c r="A48" t="s">
        <v>167</v>
      </c>
      <c r="B48" s="10">
        <v>44</v>
      </c>
      <c r="C48" s="6" t="s">
        <v>2</v>
      </c>
      <c r="D48" s="10" t="s">
        <v>40</v>
      </c>
      <c r="E48" s="59">
        <f t="shared" si="20"/>
        <v>0</v>
      </c>
      <c r="F48" s="59">
        <f t="shared" si="21"/>
        <v>0</v>
      </c>
      <c r="G48" s="59">
        <f t="shared" si="22"/>
        <v>100</v>
      </c>
      <c r="H48" s="59">
        <f t="shared" si="23"/>
        <v>0</v>
      </c>
      <c r="I48" s="59">
        <f t="shared" si="24"/>
        <v>1</v>
      </c>
      <c r="J48">
        <v>8</v>
      </c>
      <c r="K48">
        <v>0</v>
      </c>
      <c r="L48">
        <v>0</v>
      </c>
      <c r="M48">
        <v>8</v>
      </c>
      <c r="N48">
        <v>0</v>
      </c>
      <c r="O48">
        <v>1</v>
      </c>
      <c r="P48">
        <v>129.5</v>
      </c>
      <c r="Q48">
        <v>0</v>
      </c>
      <c r="R48">
        <v>129.5</v>
      </c>
      <c r="S48">
        <v>0</v>
      </c>
      <c r="T48">
        <v>113.625</v>
      </c>
      <c r="U48">
        <v>113.625</v>
      </c>
      <c r="V48">
        <v>0</v>
      </c>
      <c r="W48">
        <v>116.5</v>
      </c>
      <c r="X48">
        <v>116.5</v>
      </c>
      <c r="Y48">
        <v>0</v>
      </c>
      <c r="Z48">
        <v>984.25</v>
      </c>
      <c r="AA48">
        <v>984.25</v>
      </c>
      <c r="AB48">
        <v>0</v>
      </c>
      <c r="AC48">
        <v>21</v>
      </c>
      <c r="AD48">
        <v>8</v>
      </c>
      <c r="AE48">
        <v>13</v>
      </c>
      <c r="AF48">
        <v>0</v>
      </c>
      <c r="AG48">
        <v>13</v>
      </c>
      <c r="AH48">
        <v>8</v>
      </c>
      <c r="AI48">
        <v>0</v>
      </c>
      <c r="AJ48">
        <v>0</v>
      </c>
      <c r="AK48">
        <v>0</v>
      </c>
      <c r="AL48">
        <v>0</v>
      </c>
      <c r="AM48">
        <v>8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5</v>
      </c>
      <c r="AT48">
        <v>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10</v>
      </c>
      <c r="BF48">
        <v>0</v>
      </c>
      <c r="BG48">
        <v>0</v>
      </c>
      <c r="BH48">
        <v>0</v>
      </c>
      <c r="BI48">
        <v>7</v>
      </c>
      <c r="BJ48">
        <v>1</v>
      </c>
      <c r="BK48">
        <v>2</v>
      </c>
      <c r="BL48">
        <v>587</v>
      </c>
      <c r="BM48">
        <v>29</v>
      </c>
      <c r="BN48">
        <v>7</v>
      </c>
      <c r="BO48">
        <v>211</v>
      </c>
      <c r="BP48">
        <v>16</v>
      </c>
      <c r="BQ48">
        <v>0</v>
      </c>
      <c r="BR48">
        <v>324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  <c r="CE48" s="58" t="s">
        <v>111</v>
      </c>
    </row>
    <row r="49" spans="1:83">
      <c r="A49" t="s">
        <v>182</v>
      </c>
      <c r="B49" s="10">
        <v>52</v>
      </c>
      <c r="C49" s="4" t="s">
        <v>3</v>
      </c>
      <c r="D49" s="10" t="s">
        <v>40</v>
      </c>
      <c r="E49" s="59">
        <f t="shared" si="20"/>
        <v>12.5</v>
      </c>
      <c r="F49" s="59">
        <f t="shared" si="21"/>
        <v>25</v>
      </c>
      <c r="G49" s="59">
        <f t="shared" si="22"/>
        <v>50</v>
      </c>
      <c r="H49" s="59">
        <f t="shared" si="23"/>
        <v>12.5</v>
      </c>
      <c r="I49" s="59">
        <f t="shared" si="24"/>
        <v>0.5</v>
      </c>
      <c r="J49">
        <v>8</v>
      </c>
      <c r="K49">
        <v>1</v>
      </c>
      <c r="L49">
        <v>2</v>
      </c>
      <c r="M49">
        <v>4</v>
      </c>
      <c r="N49">
        <v>1</v>
      </c>
      <c r="O49">
        <v>0.8</v>
      </c>
      <c r="P49">
        <v>525</v>
      </c>
      <c r="Q49">
        <v>960</v>
      </c>
      <c r="R49">
        <v>423</v>
      </c>
      <c r="S49">
        <v>63</v>
      </c>
      <c r="T49">
        <v>485.2</v>
      </c>
      <c r="U49">
        <v>487.25</v>
      </c>
      <c r="V49">
        <v>477</v>
      </c>
      <c r="W49">
        <v>70.800000010000005</v>
      </c>
      <c r="X49">
        <v>66.25</v>
      </c>
      <c r="Y49">
        <v>89</v>
      </c>
      <c r="Z49">
        <v>1090.4000000000001</v>
      </c>
      <c r="AA49">
        <v>1263.25</v>
      </c>
      <c r="AB49">
        <v>399</v>
      </c>
      <c r="AC49">
        <v>17</v>
      </c>
      <c r="AD49">
        <v>11</v>
      </c>
      <c r="AE49">
        <v>5</v>
      </c>
      <c r="AF49">
        <v>1</v>
      </c>
      <c r="AG49">
        <v>8</v>
      </c>
      <c r="AH49">
        <v>7</v>
      </c>
      <c r="AI49">
        <v>0</v>
      </c>
      <c r="AJ49">
        <v>0</v>
      </c>
      <c r="AK49">
        <v>0</v>
      </c>
      <c r="AL49">
        <v>2</v>
      </c>
      <c r="AM49">
        <v>7</v>
      </c>
      <c r="AN49">
        <v>2</v>
      </c>
      <c r="AO49">
        <v>0</v>
      </c>
      <c r="AP49">
        <v>0</v>
      </c>
      <c r="AQ49">
        <v>0</v>
      </c>
      <c r="AR49">
        <v>2</v>
      </c>
      <c r="AS49">
        <v>1</v>
      </c>
      <c r="AT49">
        <v>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7</v>
      </c>
      <c r="BF49">
        <v>0</v>
      </c>
      <c r="BG49">
        <v>0</v>
      </c>
      <c r="BH49">
        <v>0</v>
      </c>
      <c r="BI49">
        <v>4</v>
      </c>
      <c r="BJ49">
        <v>1</v>
      </c>
      <c r="BK49">
        <v>2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</row>
    <row r="50" spans="1:83">
      <c r="A50" t="s">
        <v>169</v>
      </c>
      <c r="B50" s="10">
        <v>52</v>
      </c>
      <c r="C50" s="6" t="s">
        <v>2</v>
      </c>
      <c r="D50" s="10" t="s">
        <v>40</v>
      </c>
      <c r="E50" s="59">
        <f t="shared" si="20"/>
        <v>12.5</v>
      </c>
      <c r="F50" s="59">
        <f t="shared" si="21"/>
        <v>0</v>
      </c>
      <c r="G50" s="59">
        <f t="shared" si="22"/>
        <v>87.5</v>
      </c>
      <c r="H50" s="59">
        <f t="shared" si="23"/>
        <v>0</v>
      </c>
      <c r="I50" s="59">
        <f t="shared" si="24"/>
        <v>0.875</v>
      </c>
      <c r="J50">
        <v>8</v>
      </c>
      <c r="K50">
        <v>1</v>
      </c>
      <c r="L50">
        <v>0</v>
      </c>
      <c r="M50">
        <v>7</v>
      </c>
      <c r="N50">
        <v>0</v>
      </c>
      <c r="O50">
        <v>1</v>
      </c>
      <c r="P50">
        <v>844.85714289999999</v>
      </c>
      <c r="Q50">
        <v>0</v>
      </c>
      <c r="R50">
        <v>844.85714289999999</v>
      </c>
      <c r="S50">
        <v>0</v>
      </c>
      <c r="T50">
        <v>179.7142857</v>
      </c>
      <c r="U50">
        <v>179.7142857</v>
      </c>
      <c r="V50">
        <v>0</v>
      </c>
      <c r="W50">
        <v>168.14285709999999</v>
      </c>
      <c r="X50">
        <v>168.14285709999999</v>
      </c>
      <c r="Y50">
        <v>0</v>
      </c>
      <c r="Z50">
        <v>660</v>
      </c>
      <c r="AA50">
        <v>660</v>
      </c>
      <c r="AB50">
        <v>0</v>
      </c>
      <c r="AC50">
        <v>17</v>
      </c>
      <c r="AD50">
        <v>8</v>
      </c>
      <c r="AE50">
        <v>9</v>
      </c>
      <c r="AF50">
        <v>0</v>
      </c>
      <c r="AG50">
        <v>8</v>
      </c>
      <c r="AH50">
        <v>8</v>
      </c>
      <c r="AI50">
        <v>1</v>
      </c>
      <c r="AJ50">
        <v>0</v>
      </c>
      <c r="AK50">
        <v>0</v>
      </c>
      <c r="AL50">
        <v>0</v>
      </c>
      <c r="AM50">
        <v>7</v>
      </c>
      <c r="AN50">
        <v>1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7</v>
      </c>
      <c r="AU50">
        <v>1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7</v>
      </c>
      <c r="BF50">
        <v>0</v>
      </c>
      <c r="BG50">
        <v>0</v>
      </c>
      <c r="BH50">
        <v>0</v>
      </c>
      <c r="BI50">
        <v>5</v>
      </c>
      <c r="BJ50">
        <v>2</v>
      </c>
      <c r="BK50">
        <v>0</v>
      </c>
      <c r="BL50">
        <v>205</v>
      </c>
      <c r="BM50">
        <v>52</v>
      </c>
      <c r="BN50">
        <v>1</v>
      </c>
      <c r="BO50">
        <v>36</v>
      </c>
      <c r="BP50">
        <v>16</v>
      </c>
      <c r="BQ50">
        <v>0</v>
      </c>
      <c r="BR50">
        <v>100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</row>
    <row r="51" spans="1:83">
      <c r="A51" t="s">
        <v>170</v>
      </c>
      <c r="B51" s="10">
        <v>44</v>
      </c>
      <c r="C51" s="6" t="s">
        <v>2</v>
      </c>
      <c r="D51" s="10" t="s">
        <v>40</v>
      </c>
      <c r="E51" s="59">
        <f t="shared" si="20"/>
        <v>25</v>
      </c>
      <c r="F51" s="59">
        <f t="shared" si="21"/>
        <v>0</v>
      </c>
      <c r="G51" s="59">
        <f t="shared" si="22"/>
        <v>75</v>
      </c>
      <c r="H51" s="59">
        <f t="shared" si="23"/>
        <v>0</v>
      </c>
      <c r="I51" s="59">
        <f t="shared" si="24"/>
        <v>0.75</v>
      </c>
      <c r="J51">
        <v>8</v>
      </c>
      <c r="K51">
        <v>2</v>
      </c>
      <c r="L51">
        <v>0</v>
      </c>
      <c r="M51">
        <v>6</v>
      </c>
      <c r="N51">
        <v>0</v>
      </c>
      <c r="O51">
        <v>1</v>
      </c>
      <c r="P51">
        <v>635.83333330000005</v>
      </c>
      <c r="Q51">
        <v>0</v>
      </c>
      <c r="R51">
        <v>635.83333330000005</v>
      </c>
      <c r="S51">
        <v>0</v>
      </c>
      <c r="T51">
        <v>112.83333330000001</v>
      </c>
      <c r="U51">
        <v>112.83333330000001</v>
      </c>
      <c r="V51">
        <v>0</v>
      </c>
      <c r="W51">
        <v>128.33333329999999</v>
      </c>
      <c r="X51">
        <v>128.33333329999999</v>
      </c>
      <c r="Y51">
        <v>0</v>
      </c>
      <c r="Z51">
        <v>1115.166667</v>
      </c>
      <c r="AA51">
        <v>1115.166667</v>
      </c>
      <c r="AB51">
        <v>0</v>
      </c>
      <c r="AC51">
        <v>81</v>
      </c>
      <c r="AD51">
        <v>19</v>
      </c>
      <c r="AE51">
        <v>62</v>
      </c>
      <c r="AF51">
        <v>0</v>
      </c>
      <c r="AG51">
        <v>8</v>
      </c>
      <c r="AH51">
        <v>16</v>
      </c>
      <c r="AI51">
        <v>57</v>
      </c>
      <c r="AJ51">
        <v>0</v>
      </c>
      <c r="AK51">
        <v>0</v>
      </c>
      <c r="AL51">
        <v>0</v>
      </c>
      <c r="AM51">
        <v>6</v>
      </c>
      <c r="AN51">
        <v>10</v>
      </c>
      <c r="AO51">
        <v>3</v>
      </c>
      <c r="AP51">
        <v>0</v>
      </c>
      <c r="AQ51">
        <v>0</v>
      </c>
      <c r="AR51">
        <v>0</v>
      </c>
      <c r="AS51">
        <v>2</v>
      </c>
      <c r="AT51">
        <v>6</v>
      </c>
      <c r="AU51">
        <v>54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6</v>
      </c>
      <c r="BF51">
        <v>0</v>
      </c>
      <c r="BG51">
        <v>0</v>
      </c>
      <c r="BH51">
        <v>0</v>
      </c>
      <c r="BI51">
        <v>5</v>
      </c>
      <c r="BJ51">
        <v>1</v>
      </c>
      <c r="BK51">
        <v>0</v>
      </c>
      <c r="BL51">
        <v>67</v>
      </c>
      <c r="BM51">
        <v>31</v>
      </c>
      <c r="BN51">
        <v>0</v>
      </c>
      <c r="BO51">
        <v>1</v>
      </c>
      <c r="BP51">
        <v>7</v>
      </c>
      <c r="BQ51">
        <v>3</v>
      </c>
      <c r="BR51">
        <v>25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  <c r="CE51" s="58" t="s">
        <v>111</v>
      </c>
    </row>
    <row r="52" spans="1:83">
      <c r="A52" t="s">
        <v>171</v>
      </c>
      <c r="B52" s="10">
        <v>52</v>
      </c>
      <c r="C52" s="4" t="s">
        <v>3</v>
      </c>
      <c r="D52" s="10" t="s">
        <v>40</v>
      </c>
      <c r="E52" s="59">
        <f t="shared" si="20"/>
        <v>0</v>
      </c>
      <c r="F52" s="59">
        <f t="shared" si="21"/>
        <v>0</v>
      </c>
      <c r="G52" s="59">
        <f t="shared" si="22"/>
        <v>50</v>
      </c>
      <c r="H52" s="59">
        <f t="shared" si="23"/>
        <v>50</v>
      </c>
      <c r="I52" s="59">
        <f t="shared" si="24"/>
        <v>0.5</v>
      </c>
      <c r="J52">
        <v>8</v>
      </c>
      <c r="K52">
        <v>0</v>
      </c>
      <c r="L52">
        <v>0</v>
      </c>
      <c r="M52">
        <v>4</v>
      </c>
      <c r="N52">
        <v>4</v>
      </c>
      <c r="O52">
        <v>0.5</v>
      </c>
      <c r="P52">
        <v>761.125</v>
      </c>
      <c r="Q52">
        <v>0</v>
      </c>
      <c r="R52">
        <v>519.5</v>
      </c>
      <c r="S52">
        <v>1002.75</v>
      </c>
      <c r="T52">
        <v>127</v>
      </c>
      <c r="U52">
        <v>155</v>
      </c>
      <c r="V52">
        <v>99</v>
      </c>
      <c r="W52">
        <v>274.875</v>
      </c>
      <c r="X52">
        <v>465.5</v>
      </c>
      <c r="Y52">
        <v>84.25</v>
      </c>
      <c r="Z52">
        <v>167.375</v>
      </c>
      <c r="AA52">
        <v>98</v>
      </c>
      <c r="AB52">
        <v>236.75</v>
      </c>
      <c r="AC52">
        <v>34</v>
      </c>
      <c r="AD52">
        <v>17</v>
      </c>
      <c r="AE52">
        <v>6</v>
      </c>
      <c r="AF52">
        <v>11</v>
      </c>
      <c r="AG52">
        <v>9</v>
      </c>
      <c r="AH52">
        <v>13</v>
      </c>
      <c r="AI52">
        <v>1</v>
      </c>
      <c r="AJ52">
        <v>0</v>
      </c>
      <c r="AK52">
        <v>3</v>
      </c>
      <c r="AL52">
        <v>8</v>
      </c>
      <c r="AM52">
        <v>8</v>
      </c>
      <c r="AN52">
        <v>5</v>
      </c>
      <c r="AO52">
        <v>0</v>
      </c>
      <c r="AP52">
        <v>0</v>
      </c>
      <c r="AQ52">
        <v>0</v>
      </c>
      <c r="AR52">
        <v>4</v>
      </c>
      <c r="AS52">
        <v>0</v>
      </c>
      <c r="AT52">
        <v>4</v>
      </c>
      <c r="AU52">
        <v>0</v>
      </c>
      <c r="AV52">
        <v>0</v>
      </c>
      <c r="AW52">
        <v>0</v>
      </c>
      <c r="AX52">
        <v>2</v>
      </c>
      <c r="AY52">
        <v>1</v>
      </c>
      <c r="AZ52">
        <v>4</v>
      </c>
      <c r="BA52">
        <v>1</v>
      </c>
      <c r="BB52">
        <v>0</v>
      </c>
      <c r="BC52">
        <v>3</v>
      </c>
      <c r="BD52">
        <v>2</v>
      </c>
      <c r="BE52">
        <v>40</v>
      </c>
      <c r="BF52">
        <v>11</v>
      </c>
      <c r="BG52">
        <v>0</v>
      </c>
      <c r="BH52">
        <v>11</v>
      </c>
      <c r="BI52">
        <v>1</v>
      </c>
      <c r="BJ52">
        <v>7</v>
      </c>
      <c r="BK52">
        <v>10</v>
      </c>
      <c r="BL52">
        <v>48</v>
      </c>
      <c r="BM52">
        <v>12</v>
      </c>
      <c r="BN52">
        <v>0</v>
      </c>
      <c r="BO52">
        <v>2</v>
      </c>
      <c r="BP52">
        <v>1</v>
      </c>
      <c r="BQ52">
        <v>4</v>
      </c>
      <c r="BR52">
        <v>29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  <c r="CE52" s="58"/>
    </row>
    <row r="53" spans="1:83">
      <c r="A53" t="s">
        <v>172</v>
      </c>
      <c r="B53" s="10">
        <v>44</v>
      </c>
      <c r="C53" s="4" t="s">
        <v>3</v>
      </c>
      <c r="D53" s="10" t="s">
        <v>40</v>
      </c>
      <c r="E53" s="59">
        <f t="shared" si="20"/>
        <v>0</v>
      </c>
      <c r="F53" s="59">
        <f t="shared" si="21"/>
        <v>0</v>
      </c>
      <c r="G53" s="59">
        <f t="shared" si="22"/>
        <v>0</v>
      </c>
      <c r="H53" s="59">
        <f t="shared" si="23"/>
        <v>100</v>
      </c>
      <c r="I53" s="59">
        <f t="shared" si="24"/>
        <v>0</v>
      </c>
      <c r="J53">
        <v>8</v>
      </c>
      <c r="K53">
        <v>0</v>
      </c>
      <c r="L53">
        <v>0</v>
      </c>
      <c r="M53">
        <v>0</v>
      </c>
      <c r="N53">
        <v>8</v>
      </c>
      <c r="O53">
        <v>0</v>
      </c>
      <c r="P53">
        <v>854.875</v>
      </c>
      <c r="Q53">
        <v>0</v>
      </c>
      <c r="R53">
        <v>0</v>
      </c>
      <c r="S53">
        <v>854.875</v>
      </c>
      <c r="T53">
        <v>333.875</v>
      </c>
      <c r="U53">
        <v>0</v>
      </c>
      <c r="V53">
        <v>333.875</v>
      </c>
      <c r="W53">
        <v>57.625</v>
      </c>
      <c r="X53">
        <v>0</v>
      </c>
      <c r="Y53">
        <v>57.625</v>
      </c>
      <c r="Z53">
        <v>410.625</v>
      </c>
      <c r="AA53">
        <v>0</v>
      </c>
      <c r="AB53">
        <v>410.625</v>
      </c>
      <c r="AC53">
        <v>31</v>
      </c>
      <c r="AD53">
        <v>18</v>
      </c>
      <c r="AE53">
        <v>0</v>
      </c>
      <c r="AF53">
        <v>13</v>
      </c>
      <c r="AG53">
        <v>11</v>
      </c>
      <c r="AH53">
        <v>18</v>
      </c>
      <c r="AI53">
        <v>2</v>
      </c>
      <c r="AJ53">
        <v>0</v>
      </c>
      <c r="AK53">
        <v>0</v>
      </c>
      <c r="AL53">
        <v>0</v>
      </c>
      <c r="AM53">
        <v>8</v>
      </c>
      <c r="AN53">
        <v>10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</v>
      </c>
      <c r="AZ53">
        <v>8</v>
      </c>
      <c r="BA53">
        <v>2</v>
      </c>
      <c r="BB53">
        <v>0</v>
      </c>
      <c r="BC53">
        <v>0</v>
      </c>
      <c r="BD53">
        <v>0</v>
      </c>
      <c r="BE53">
        <v>8</v>
      </c>
      <c r="BF53">
        <v>0</v>
      </c>
      <c r="BG53">
        <v>0</v>
      </c>
      <c r="BH53">
        <v>0</v>
      </c>
      <c r="BI53">
        <v>4</v>
      </c>
      <c r="BJ53">
        <v>4</v>
      </c>
      <c r="BK53">
        <v>0</v>
      </c>
      <c r="BL53">
        <v>111</v>
      </c>
      <c r="BM53">
        <v>40</v>
      </c>
      <c r="BN53">
        <v>12</v>
      </c>
      <c r="BO53">
        <v>1</v>
      </c>
      <c r="BP53">
        <v>5</v>
      </c>
      <c r="BQ53">
        <v>0</v>
      </c>
      <c r="BR53">
        <v>53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  <c r="CE53" s="58" t="s">
        <v>111</v>
      </c>
    </row>
    <row r="54" spans="1:83">
      <c r="A54" t="s">
        <v>173</v>
      </c>
      <c r="B54" s="10">
        <v>44</v>
      </c>
      <c r="C54" s="6" t="s">
        <v>2</v>
      </c>
      <c r="D54" s="10" t="s">
        <v>40</v>
      </c>
      <c r="E54" s="59">
        <f t="shared" si="20"/>
        <v>0</v>
      </c>
      <c r="F54" s="59">
        <f t="shared" si="21"/>
        <v>0</v>
      </c>
      <c r="G54" s="59">
        <f t="shared" si="22"/>
        <v>50</v>
      </c>
      <c r="H54" s="59">
        <f t="shared" si="23"/>
        <v>50</v>
      </c>
      <c r="I54" s="59">
        <f t="shared" si="24"/>
        <v>0.5</v>
      </c>
      <c r="J54">
        <v>8</v>
      </c>
      <c r="K54">
        <v>0</v>
      </c>
      <c r="L54">
        <v>0</v>
      </c>
      <c r="M54">
        <v>4</v>
      </c>
      <c r="N54">
        <v>4</v>
      </c>
      <c r="O54">
        <v>0.5</v>
      </c>
      <c r="P54">
        <v>282.625</v>
      </c>
      <c r="Q54">
        <v>0</v>
      </c>
      <c r="R54">
        <v>320.25</v>
      </c>
      <c r="S54">
        <v>245</v>
      </c>
      <c r="T54">
        <v>280.75</v>
      </c>
      <c r="U54">
        <v>138.5</v>
      </c>
      <c r="V54">
        <v>423</v>
      </c>
      <c r="W54">
        <v>729.375</v>
      </c>
      <c r="X54">
        <v>933</v>
      </c>
      <c r="Y54">
        <v>525.75</v>
      </c>
      <c r="Z54">
        <v>46.5</v>
      </c>
      <c r="AA54">
        <v>48</v>
      </c>
      <c r="AB54">
        <v>45</v>
      </c>
      <c r="AC54">
        <v>19</v>
      </c>
      <c r="AD54">
        <v>10</v>
      </c>
      <c r="AE54">
        <v>4</v>
      </c>
      <c r="AF54">
        <v>5</v>
      </c>
      <c r="AG54">
        <v>8</v>
      </c>
      <c r="AH54">
        <v>9</v>
      </c>
      <c r="AI54">
        <v>1</v>
      </c>
      <c r="AJ54">
        <v>0</v>
      </c>
      <c r="AK54">
        <v>0</v>
      </c>
      <c r="AL54">
        <v>1</v>
      </c>
      <c r="AM54">
        <v>8</v>
      </c>
      <c r="AN54">
        <v>1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4</v>
      </c>
      <c r="BA54">
        <v>1</v>
      </c>
      <c r="BB54">
        <v>0</v>
      </c>
      <c r="BC54">
        <v>0</v>
      </c>
      <c r="BD54">
        <v>0</v>
      </c>
      <c r="BE54">
        <v>14</v>
      </c>
      <c r="BF54">
        <v>0</v>
      </c>
      <c r="BG54">
        <v>0</v>
      </c>
      <c r="BH54">
        <v>1</v>
      </c>
      <c r="BI54">
        <v>1</v>
      </c>
      <c r="BJ54">
        <v>9</v>
      </c>
      <c r="BK54">
        <v>3</v>
      </c>
      <c r="BL54">
        <v>131</v>
      </c>
      <c r="BM54">
        <v>16</v>
      </c>
      <c r="BN54">
        <v>11</v>
      </c>
      <c r="BO54">
        <v>35</v>
      </c>
      <c r="BP54">
        <v>15</v>
      </c>
      <c r="BQ54">
        <v>6</v>
      </c>
      <c r="BR54">
        <v>48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  <c r="CE54" s="58" t="s">
        <v>111</v>
      </c>
    </row>
    <row r="55" spans="1:83">
      <c r="A55" t="s">
        <v>174</v>
      </c>
      <c r="B55" s="10">
        <v>52</v>
      </c>
      <c r="C55" s="6" t="s">
        <v>2</v>
      </c>
      <c r="D55" s="10" t="s">
        <v>40</v>
      </c>
      <c r="E55" s="59">
        <f t="shared" si="20"/>
        <v>25</v>
      </c>
      <c r="F55" s="59">
        <f t="shared" si="21"/>
        <v>0</v>
      </c>
      <c r="G55" s="59">
        <f t="shared" si="22"/>
        <v>50</v>
      </c>
      <c r="H55" s="59">
        <f t="shared" si="23"/>
        <v>25</v>
      </c>
      <c r="I55" s="59">
        <f t="shared" si="24"/>
        <v>0.5</v>
      </c>
      <c r="J55">
        <v>8</v>
      </c>
      <c r="K55">
        <v>2</v>
      </c>
      <c r="L55">
        <v>0</v>
      </c>
      <c r="M55">
        <v>4</v>
      </c>
      <c r="N55">
        <v>2</v>
      </c>
      <c r="O55">
        <v>0.66666666669999997</v>
      </c>
      <c r="P55">
        <v>953</v>
      </c>
      <c r="Q55">
        <v>0</v>
      </c>
      <c r="R55">
        <v>733.75</v>
      </c>
      <c r="S55">
        <v>1391.5</v>
      </c>
      <c r="T55">
        <v>304</v>
      </c>
      <c r="U55">
        <v>174.75</v>
      </c>
      <c r="V55">
        <v>562.5</v>
      </c>
      <c r="W55">
        <v>80.5</v>
      </c>
      <c r="X55">
        <v>117.5</v>
      </c>
      <c r="Y55">
        <v>6.5</v>
      </c>
      <c r="Z55">
        <v>748.83333330000005</v>
      </c>
      <c r="AA55">
        <v>950.5</v>
      </c>
      <c r="AB55">
        <v>345.5</v>
      </c>
      <c r="AC55">
        <v>20</v>
      </c>
      <c r="AD55">
        <v>11</v>
      </c>
      <c r="AE55">
        <v>5</v>
      </c>
      <c r="AF55">
        <v>4</v>
      </c>
      <c r="AG55">
        <v>6</v>
      </c>
      <c r="AH55">
        <v>8</v>
      </c>
      <c r="AI55">
        <v>5</v>
      </c>
      <c r="AJ55">
        <v>0</v>
      </c>
      <c r="AK55">
        <v>0</v>
      </c>
      <c r="AL55">
        <v>1</v>
      </c>
      <c r="AM55">
        <v>6</v>
      </c>
      <c r="AN55">
        <v>2</v>
      </c>
      <c r="AO55">
        <v>3</v>
      </c>
      <c r="AP55">
        <v>0</v>
      </c>
      <c r="AQ55">
        <v>0</v>
      </c>
      <c r="AR55">
        <v>0</v>
      </c>
      <c r="AS55">
        <v>0</v>
      </c>
      <c r="AT55">
        <v>4</v>
      </c>
      <c r="AU55">
        <v>1</v>
      </c>
      <c r="AV55">
        <v>0</v>
      </c>
      <c r="AW55">
        <v>0</v>
      </c>
      <c r="AX55">
        <v>0</v>
      </c>
      <c r="AY55">
        <v>0</v>
      </c>
      <c r="AZ55">
        <v>2</v>
      </c>
      <c r="BA55">
        <v>1</v>
      </c>
      <c r="BB55">
        <v>0</v>
      </c>
      <c r="BC55">
        <v>0</v>
      </c>
      <c r="BD55">
        <v>1</v>
      </c>
      <c r="BE55">
        <v>8</v>
      </c>
      <c r="BF55">
        <v>0</v>
      </c>
      <c r="BG55">
        <v>0</v>
      </c>
      <c r="BH55">
        <v>2</v>
      </c>
      <c r="BI55">
        <v>6</v>
      </c>
      <c r="BJ55">
        <v>0</v>
      </c>
      <c r="BK55">
        <v>0</v>
      </c>
      <c r="BL55">
        <v>225</v>
      </c>
      <c r="BM55">
        <v>74</v>
      </c>
      <c r="BN55">
        <v>9</v>
      </c>
      <c r="BO55">
        <v>40</v>
      </c>
      <c r="BP55">
        <v>7</v>
      </c>
      <c r="BQ55">
        <v>0</v>
      </c>
      <c r="BR55">
        <v>95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</row>
    <row r="56" spans="1:83">
      <c r="A56" t="s">
        <v>183</v>
      </c>
      <c r="B56" s="10">
        <v>52</v>
      </c>
      <c r="C56" s="6" t="s">
        <v>2</v>
      </c>
      <c r="D56" s="10" t="s">
        <v>40</v>
      </c>
      <c r="E56" s="59">
        <f t="shared" si="20"/>
        <v>37.5</v>
      </c>
      <c r="F56" s="59">
        <f t="shared" si="21"/>
        <v>0</v>
      </c>
      <c r="G56" s="59">
        <f t="shared" si="22"/>
        <v>37.5</v>
      </c>
      <c r="H56" s="59">
        <f t="shared" si="23"/>
        <v>25</v>
      </c>
      <c r="I56" s="59">
        <f t="shared" si="24"/>
        <v>0.375</v>
      </c>
      <c r="J56">
        <v>8</v>
      </c>
      <c r="K56">
        <v>3</v>
      </c>
      <c r="L56">
        <v>0</v>
      </c>
      <c r="M56">
        <v>3</v>
      </c>
      <c r="N56">
        <v>2</v>
      </c>
      <c r="O56">
        <v>0.60000000009999999</v>
      </c>
      <c r="P56">
        <v>1019.8</v>
      </c>
      <c r="Q56">
        <v>0</v>
      </c>
      <c r="R56">
        <v>655.66666669999995</v>
      </c>
      <c r="S56">
        <v>1566</v>
      </c>
      <c r="T56">
        <v>274.2</v>
      </c>
      <c r="U56">
        <v>240.66666670000001</v>
      </c>
      <c r="V56">
        <v>324.5</v>
      </c>
      <c r="W56">
        <v>253.2</v>
      </c>
      <c r="X56">
        <v>232.66666670000001</v>
      </c>
      <c r="Y56">
        <v>284</v>
      </c>
      <c r="Z56">
        <v>1028.4000000000001</v>
      </c>
      <c r="AA56">
        <v>1238.666667</v>
      </c>
      <c r="AB56">
        <v>713</v>
      </c>
      <c r="AC56">
        <v>13</v>
      </c>
      <c r="AD56">
        <v>7</v>
      </c>
      <c r="AE56">
        <v>3</v>
      </c>
      <c r="AF56">
        <v>3</v>
      </c>
      <c r="AG56">
        <v>5</v>
      </c>
      <c r="AH56">
        <v>7</v>
      </c>
      <c r="AI56">
        <v>1</v>
      </c>
      <c r="AJ56">
        <v>0</v>
      </c>
      <c r="AK56">
        <v>0</v>
      </c>
      <c r="AL56">
        <v>0</v>
      </c>
      <c r="AM56">
        <v>5</v>
      </c>
      <c r="AN56">
        <v>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</v>
      </c>
      <c r="BA56">
        <v>1</v>
      </c>
      <c r="BB56">
        <v>0</v>
      </c>
      <c r="BC56">
        <v>0</v>
      </c>
      <c r="BD56">
        <v>0</v>
      </c>
      <c r="BE56">
        <v>13</v>
      </c>
      <c r="BF56">
        <v>5</v>
      </c>
      <c r="BG56">
        <v>0</v>
      </c>
      <c r="BH56">
        <v>0</v>
      </c>
      <c r="BI56">
        <v>2</v>
      </c>
      <c r="BJ56">
        <v>3</v>
      </c>
      <c r="BK56">
        <v>3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  <c r="CE56" s="58"/>
    </row>
    <row r="57" spans="1:83">
      <c r="A57" t="s">
        <v>175</v>
      </c>
      <c r="B57" s="10">
        <v>52</v>
      </c>
      <c r="C57" s="4" t="s">
        <v>3</v>
      </c>
      <c r="D57" s="10" t="s">
        <v>40</v>
      </c>
      <c r="E57" s="59">
        <f t="shared" si="20"/>
        <v>75</v>
      </c>
      <c r="F57" s="59">
        <f t="shared" si="21"/>
        <v>25</v>
      </c>
      <c r="G57" s="59">
        <f t="shared" si="22"/>
        <v>0</v>
      </c>
      <c r="H57" s="59">
        <f t="shared" si="23"/>
        <v>0</v>
      </c>
      <c r="I57" s="59">
        <f t="shared" si="24"/>
        <v>0</v>
      </c>
      <c r="J57">
        <v>8</v>
      </c>
      <c r="K57">
        <v>6</v>
      </c>
      <c r="L57">
        <v>2</v>
      </c>
      <c r="M57">
        <v>0</v>
      </c>
      <c r="N57">
        <v>0</v>
      </c>
      <c r="O57">
        <v>0</v>
      </c>
      <c r="P57">
        <v>1963.5</v>
      </c>
      <c r="Q57">
        <v>1963.5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10</v>
      </c>
      <c r="AD57">
        <v>2</v>
      </c>
      <c r="AE57">
        <v>1</v>
      </c>
      <c r="AF57">
        <v>7</v>
      </c>
      <c r="AG57">
        <v>9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6</v>
      </c>
      <c r="AZ57">
        <v>0</v>
      </c>
      <c r="BA57">
        <v>0</v>
      </c>
      <c r="BB57">
        <v>0</v>
      </c>
      <c r="BC57">
        <v>0</v>
      </c>
      <c r="BD57">
        <v>1</v>
      </c>
      <c r="BE57">
        <v>11</v>
      </c>
      <c r="BF57">
        <v>6</v>
      </c>
      <c r="BG57">
        <v>0</v>
      </c>
      <c r="BH57">
        <v>0</v>
      </c>
      <c r="BI57">
        <v>0</v>
      </c>
      <c r="BJ57">
        <v>0</v>
      </c>
      <c r="BK57">
        <v>5</v>
      </c>
      <c r="BL57">
        <v>443</v>
      </c>
      <c r="BM57">
        <v>189</v>
      </c>
      <c r="BN57">
        <v>13</v>
      </c>
      <c r="BO57">
        <v>0</v>
      </c>
      <c r="BP57">
        <v>0</v>
      </c>
      <c r="BQ57">
        <v>0</v>
      </c>
      <c r="BR57">
        <v>241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  <c r="CE57" s="58" t="s">
        <v>111</v>
      </c>
    </row>
    <row r="58" spans="1:83">
      <c r="A58" t="s">
        <v>176</v>
      </c>
      <c r="B58" s="10">
        <v>52</v>
      </c>
      <c r="C58" s="6" t="s">
        <v>2</v>
      </c>
      <c r="D58" s="10" t="s">
        <v>40</v>
      </c>
      <c r="E58" s="59">
        <f t="shared" si="20"/>
        <v>37.5</v>
      </c>
      <c r="F58" s="59">
        <f t="shared" si="21"/>
        <v>12.5</v>
      </c>
      <c r="G58" s="59">
        <f t="shared" si="22"/>
        <v>50</v>
      </c>
      <c r="H58" s="59">
        <f t="shared" si="23"/>
        <v>0</v>
      </c>
      <c r="I58" s="59">
        <f t="shared" si="24"/>
        <v>0.5</v>
      </c>
      <c r="J58">
        <v>8</v>
      </c>
      <c r="K58">
        <v>3</v>
      </c>
      <c r="L58">
        <v>1</v>
      </c>
      <c r="M58">
        <v>4</v>
      </c>
      <c r="N58">
        <v>0</v>
      </c>
      <c r="O58">
        <v>1</v>
      </c>
      <c r="P58">
        <v>1878.4</v>
      </c>
      <c r="Q58">
        <v>2605</v>
      </c>
      <c r="R58">
        <v>1696.75</v>
      </c>
      <c r="S58">
        <v>0</v>
      </c>
      <c r="T58">
        <v>175.5</v>
      </c>
      <c r="U58">
        <v>175.5</v>
      </c>
      <c r="V58">
        <v>0</v>
      </c>
      <c r="W58">
        <v>166.5</v>
      </c>
      <c r="X58">
        <v>166.5</v>
      </c>
      <c r="Y58">
        <v>0</v>
      </c>
      <c r="Z58">
        <v>468</v>
      </c>
      <c r="AA58">
        <v>468</v>
      </c>
      <c r="AB58">
        <v>0</v>
      </c>
      <c r="AC58">
        <v>18</v>
      </c>
      <c r="AD58">
        <v>7</v>
      </c>
      <c r="AE58">
        <v>7</v>
      </c>
      <c r="AF58">
        <v>4</v>
      </c>
      <c r="AG58">
        <v>9</v>
      </c>
      <c r="AH58">
        <v>6</v>
      </c>
      <c r="AI58">
        <v>3</v>
      </c>
      <c r="AJ58">
        <v>0</v>
      </c>
      <c r="AK58">
        <v>0</v>
      </c>
      <c r="AL58">
        <v>0</v>
      </c>
      <c r="AM58">
        <v>5</v>
      </c>
      <c r="AN58">
        <v>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4</v>
      </c>
      <c r="AU58">
        <v>3</v>
      </c>
      <c r="AV58">
        <v>0</v>
      </c>
      <c r="AW58">
        <v>0</v>
      </c>
      <c r="AX58">
        <v>0</v>
      </c>
      <c r="AY58">
        <v>4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6</v>
      </c>
      <c r="BF58">
        <v>0</v>
      </c>
      <c r="BG58">
        <v>0</v>
      </c>
      <c r="BH58">
        <v>0</v>
      </c>
      <c r="BI58">
        <v>2</v>
      </c>
      <c r="BJ58">
        <v>2</v>
      </c>
      <c r="BK58">
        <v>2</v>
      </c>
      <c r="BL58">
        <v>259</v>
      </c>
      <c r="BM58">
        <v>93</v>
      </c>
      <c r="BN58">
        <v>10</v>
      </c>
      <c r="BO58">
        <v>13</v>
      </c>
      <c r="BP58">
        <v>7</v>
      </c>
      <c r="BQ58">
        <v>1</v>
      </c>
      <c r="BR58">
        <v>135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  <c r="CE58" s="58" t="s">
        <v>111</v>
      </c>
    </row>
    <row r="59" spans="1:83">
      <c r="A59" t="s">
        <v>177</v>
      </c>
      <c r="B59" s="10">
        <v>44</v>
      </c>
      <c r="C59" s="6" t="s">
        <v>2</v>
      </c>
      <c r="D59" s="10" t="s">
        <v>40</v>
      </c>
      <c r="E59" s="59">
        <f t="shared" si="20"/>
        <v>75</v>
      </c>
      <c r="F59" s="59">
        <f t="shared" si="21"/>
        <v>0</v>
      </c>
      <c r="G59" s="59">
        <f t="shared" si="22"/>
        <v>25</v>
      </c>
      <c r="H59" s="59">
        <f t="shared" si="23"/>
        <v>0</v>
      </c>
      <c r="I59" s="59">
        <f t="shared" si="24"/>
        <v>0.25</v>
      </c>
      <c r="J59">
        <v>8</v>
      </c>
      <c r="K59">
        <v>6</v>
      </c>
      <c r="L59">
        <v>0</v>
      </c>
      <c r="M59">
        <v>2</v>
      </c>
      <c r="N59">
        <v>0</v>
      </c>
      <c r="O59">
        <v>1</v>
      </c>
      <c r="P59">
        <v>850</v>
      </c>
      <c r="Q59">
        <v>0</v>
      </c>
      <c r="R59">
        <v>850</v>
      </c>
      <c r="S59">
        <v>0</v>
      </c>
      <c r="T59">
        <v>59</v>
      </c>
      <c r="U59">
        <v>59</v>
      </c>
      <c r="V59">
        <v>0</v>
      </c>
      <c r="W59">
        <v>178.5</v>
      </c>
      <c r="X59">
        <v>178.5</v>
      </c>
      <c r="Y59">
        <v>0</v>
      </c>
      <c r="Z59">
        <v>820.5</v>
      </c>
      <c r="AA59">
        <v>820.5</v>
      </c>
      <c r="AB59">
        <v>0</v>
      </c>
      <c r="AC59">
        <v>5</v>
      </c>
      <c r="AD59">
        <v>3</v>
      </c>
      <c r="AE59">
        <v>2</v>
      </c>
      <c r="AF59">
        <v>0</v>
      </c>
      <c r="AG59">
        <v>2</v>
      </c>
      <c r="AH59">
        <v>3</v>
      </c>
      <c r="AI59">
        <v>0</v>
      </c>
      <c r="AJ59">
        <v>0</v>
      </c>
      <c r="AK59">
        <v>0</v>
      </c>
      <c r="AL59">
        <v>0</v>
      </c>
      <c r="AM59">
        <v>2</v>
      </c>
      <c r="AN59">
        <v>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3</v>
      </c>
      <c r="BF59">
        <v>1</v>
      </c>
      <c r="BG59">
        <v>0</v>
      </c>
      <c r="BH59">
        <v>0</v>
      </c>
      <c r="BI59">
        <v>2</v>
      </c>
      <c r="BJ59">
        <v>0</v>
      </c>
      <c r="BK59">
        <v>0</v>
      </c>
      <c r="BL59">
        <v>144</v>
      </c>
      <c r="BM59">
        <v>57</v>
      </c>
      <c r="BN59">
        <v>0</v>
      </c>
      <c r="BO59">
        <v>6</v>
      </c>
      <c r="BP59">
        <v>2</v>
      </c>
      <c r="BQ59">
        <v>0</v>
      </c>
      <c r="BR59">
        <v>79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 t="s">
        <v>111</v>
      </c>
    </row>
    <row r="60" spans="1:83">
      <c r="A60" s="63"/>
      <c r="C60" s="65"/>
      <c r="D60" s="65"/>
      <c r="E60" s="65"/>
      <c r="F60" s="65"/>
      <c r="G60" s="65"/>
      <c r="H60" s="65"/>
      <c r="I60" s="65"/>
      <c r="J60" s="65"/>
      <c r="K60" s="63"/>
      <c r="L60" s="63"/>
      <c r="M60" s="63"/>
      <c r="N60" s="63"/>
      <c r="O60" s="64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S60" s="63"/>
      <c r="AT60" s="63"/>
      <c r="AU60" s="63"/>
      <c r="CE60" s="58" t="s">
        <v>111</v>
      </c>
    </row>
    <row r="61" spans="1:83">
      <c r="A61" s="34" t="s">
        <v>3</v>
      </c>
      <c r="B61" s="34">
        <f>COUNTIF(C34:C59,"WT")</f>
        <v>10</v>
      </c>
      <c r="C61" s="63"/>
      <c r="D61" s="22" t="s">
        <v>41</v>
      </c>
      <c r="E61" s="24">
        <f>AVERAGE(E37:E40,E42,E47,E49:E49,E52:E53,E57)</f>
        <v>18.75</v>
      </c>
      <c r="F61" s="24">
        <f t="shared" ref="F61:BQ61" si="30">AVERAGE(F37:F40,F42,F47,F49:F49,F52:F53,F57)</f>
        <v>7.5</v>
      </c>
      <c r="G61" s="24">
        <f t="shared" si="30"/>
        <v>43.75</v>
      </c>
      <c r="H61" s="24">
        <f t="shared" si="30"/>
        <v>30</v>
      </c>
      <c r="I61" s="24">
        <f>AVERAGE(I37:I40,I42,I47,I49:I49,I52:I53,I57)</f>
        <v>0.4375</v>
      </c>
      <c r="J61" s="24">
        <f>AVERAGE(J37:J40,J42,J47,J49:J49,J52:J53,J57)</f>
        <v>8</v>
      </c>
      <c r="K61" s="24">
        <f t="shared" si="30"/>
        <v>1.5</v>
      </c>
      <c r="L61" s="24">
        <f t="shared" si="30"/>
        <v>0.6</v>
      </c>
      <c r="M61" s="24">
        <f t="shared" si="30"/>
        <v>3.5</v>
      </c>
      <c r="N61" s="24">
        <f t="shared" si="30"/>
        <v>2.4</v>
      </c>
      <c r="O61" s="24">
        <f t="shared" si="30"/>
        <v>0.57285714285</v>
      </c>
      <c r="P61" s="24">
        <f t="shared" si="30"/>
        <v>936.57797619999997</v>
      </c>
      <c r="Q61" s="24">
        <f t="shared" si="30"/>
        <v>716.25</v>
      </c>
      <c r="R61" s="24">
        <f t="shared" si="30"/>
        <v>579.0297618699999</v>
      </c>
      <c r="S61" s="24">
        <f t="shared" si="30"/>
        <v>529.54583333000005</v>
      </c>
      <c r="T61" s="24">
        <f t="shared" si="30"/>
        <v>219.696785723</v>
      </c>
      <c r="U61" s="24">
        <f t="shared" si="30"/>
        <v>176.99833333000001</v>
      </c>
      <c r="V61" s="24">
        <f t="shared" si="30"/>
        <v>208.10416666999998</v>
      </c>
      <c r="W61" s="24">
        <f t="shared" si="30"/>
        <v>311.91273809500001</v>
      </c>
      <c r="X61" s="24">
        <f t="shared" si="30"/>
        <v>386.38309521999997</v>
      </c>
      <c r="Y61" s="24">
        <f t="shared" si="30"/>
        <v>127.19583333999999</v>
      </c>
      <c r="Z61" s="24">
        <f t="shared" si="30"/>
        <v>398.49892860300002</v>
      </c>
      <c r="AA61" s="24">
        <f t="shared" si="30"/>
        <v>356.46261904599999</v>
      </c>
      <c r="AB61" s="24">
        <f t="shared" si="30"/>
        <v>273.07083333399999</v>
      </c>
      <c r="AC61" s="24">
        <f t="shared" si="30"/>
        <v>24.5</v>
      </c>
      <c r="AD61" s="24">
        <f t="shared" si="30"/>
        <v>11</v>
      </c>
      <c r="AE61" s="24">
        <f t="shared" si="30"/>
        <v>6.3</v>
      </c>
      <c r="AF61" s="24">
        <f t="shared" si="30"/>
        <v>7.2</v>
      </c>
      <c r="AG61" s="24">
        <f t="shared" si="30"/>
        <v>8.6</v>
      </c>
      <c r="AH61" s="24">
        <f t="shared" si="30"/>
        <v>8.1</v>
      </c>
      <c r="AI61" s="24">
        <f t="shared" si="30"/>
        <v>2.8</v>
      </c>
      <c r="AJ61" s="24">
        <f t="shared" si="30"/>
        <v>0</v>
      </c>
      <c r="AK61" s="24">
        <f t="shared" si="30"/>
        <v>0.3</v>
      </c>
      <c r="AL61" s="24">
        <f t="shared" si="30"/>
        <v>4.7</v>
      </c>
      <c r="AM61" s="24">
        <f t="shared" si="30"/>
        <v>6.5</v>
      </c>
      <c r="AN61" s="24">
        <f t="shared" si="30"/>
        <v>2.2000000000000002</v>
      </c>
      <c r="AO61" s="24">
        <f t="shared" si="30"/>
        <v>0.4</v>
      </c>
      <c r="AP61" s="24">
        <f t="shared" si="30"/>
        <v>0</v>
      </c>
      <c r="AQ61" s="24">
        <f t="shared" si="30"/>
        <v>0</v>
      </c>
      <c r="AR61" s="24">
        <f t="shared" si="30"/>
        <v>1.9</v>
      </c>
      <c r="AS61" s="24">
        <f t="shared" si="30"/>
        <v>0.8</v>
      </c>
      <c r="AT61" s="24">
        <f t="shared" si="30"/>
        <v>3.5</v>
      </c>
      <c r="AU61" s="24">
        <f t="shared" si="30"/>
        <v>1</v>
      </c>
      <c r="AV61" s="24">
        <f t="shared" si="30"/>
        <v>0</v>
      </c>
      <c r="AW61" s="24">
        <f t="shared" si="30"/>
        <v>0</v>
      </c>
      <c r="AX61" s="24">
        <f t="shared" si="30"/>
        <v>1</v>
      </c>
      <c r="AY61" s="24">
        <f t="shared" si="30"/>
        <v>1.3</v>
      </c>
      <c r="AZ61" s="24">
        <f t="shared" si="30"/>
        <v>2.4</v>
      </c>
      <c r="BA61" s="24">
        <f t="shared" si="30"/>
        <v>1.4</v>
      </c>
      <c r="BB61" s="24">
        <f t="shared" si="30"/>
        <v>0</v>
      </c>
      <c r="BC61" s="24">
        <f t="shared" si="30"/>
        <v>0.3</v>
      </c>
      <c r="BD61" s="24">
        <f t="shared" si="30"/>
        <v>1.8</v>
      </c>
      <c r="BE61" s="24">
        <f t="shared" si="30"/>
        <v>14.7</v>
      </c>
      <c r="BF61" s="24">
        <f t="shared" si="30"/>
        <v>2.6</v>
      </c>
      <c r="BG61" s="24">
        <f t="shared" si="30"/>
        <v>0</v>
      </c>
      <c r="BH61" s="24">
        <f t="shared" si="30"/>
        <v>1.2</v>
      </c>
      <c r="BI61" s="24">
        <f t="shared" si="30"/>
        <v>2</v>
      </c>
      <c r="BJ61" s="24">
        <f t="shared" si="30"/>
        <v>4.4000000000000004</v>
      </c>
      <c r="BK61" s="24">
        <f t="shared" si="30"/>
        <v>4.5</v>
      </c>
      <c r="BL61" s="24">
        <f t="shared" si="30"/>
        <v>173.5</v>
      </c>
      <c r="BM61" s="24">
        <f t="shared" si="30"/>
        <v>50.5</v>
      </c>
      <c r="BN61" s="24">
        <f t="shared" si="30"/>
        <v>5.0999999999999996</v>
      </c>
      <c r="BO61" s="24">
        <f t="shared" si="30"/>
        <v>17.7</v>
      </c>
      <c r="BP61" s="24">
        <f t="shared" si="30"/>
        <v>5.3</v>
      </c>
      <c r="BQ61" s="24">
        <f t="shared" si="30"/>
        <v>6.3</v>
      </c>
      <c r="BR61" s="24">
        <f t="shared" ref="BR61:BX61" si="31">AVERAGE(BR37:BR40,BR42,BR47,BR49:BR49,BR52:BR53,BR57)</f>
        <v>88.6</v>
      </c>
      <c r="BS61" s="24">
        <f t="shared" si="31"/>
        <v>0</v>
      </c>
      <c r="BT61" s="24">
        <f t="shared" si="31"/>
        <v>0</v>
      </c>
      <c r="BU61" s="24">
        <f t="shared" si="31"/>
        <v>0</v>
      </c>
      <c r="BV61" s="24">
        <f t="shared" si="31"/>
        <v>0</v>
      </c>
      <c r="BW61" s="24">
        <f t="shared" si="31"/>
        <v>0</v>
      </c>
      <c r="BX61" s="24">
        <f t="shared" si="31"/>
        <v>0</v>
      </c>
      <c r="CE61" s="58" t="s">
        <v>111</v>
      </c>
    </row>
    <row r="62" spans="1:83">
      <c r="A62" s="35" t="s">
        <v>179</v>
      </c>
      <c r="B62" s="34">
        <f>COUNTIF(C34:C59,"+ve")</f>
        <v>13</v>
      </c>
      <c r="C62" s="63"/>
      <c r="D62" s="18" t="s">
        <v>41</v>
      </c>
      <c r="E62" s="27">
        <f t="shared" ref="E62:BP62" si="32">AVERAGE(E41,E43:E46,E48,E50:E51,E54:E56,E58:E59)</f>
        <v>16.346153846153847</v>
      </c>
      <c r="F62" s="27">
        <f t="shared" si="32"/>
        <v>0.96153846153846156</v>
      </c>
      <c r="G62" s="27">
        <f t="shared" si="32"/>
        <v>68.269230769230774</v>
      </c>
      <c r="H62" s="27">
        <f t="shared" si="32"/>
        <v>14.423076923076923</v>
      </c>
      <c r="I62" s="27">
        <f t="shared" si="32"/>
        <v>0.68269230769230771</v>
      </c>
      <c r="J62" s="27">
        <f t="shared" si="32"/>
        <v>8</v>
      </c>
      <c r="K62" s="27">
        <f t="shared" si="32"/>
        <v>1.3076923076923077</v>
      </c>
      <c r="L62" s="27">
        <f t="shared" si="32"/>
        <v>7.6923076923076927E-2</v>
      </c>
      <c r="M62" s="27">
        <f t="shared" si="32"/>
        <v>5.4615384615384617</v>
      </c>
      <c r="N62" s="27">
        <f t="shared" si="32"/>
        <v>1.1538461538461537</v>
      </c>
      <c r="O62" s="27">
        <f t="shared" si="32"/>
        <v>0.83782051283076919</v>
      </c>
      <c r="P62" s="27">
        <f t="shared" si="32"/>
        <v>802.09734432307698</v>
      </c>
      <c r="Q62" s="27">
        <f t="shared" si="32"/>
        <v>200.38461538461539</v>
      </c>
      <c r="R62" s="27">
        <f t="shared" si="32"/>
        <v>784.68772894615381</v>
      </c>
      <c r="S62" s="27">
        <f t="shared" si="32"/>
        <v>341.13461538461536</v>
      </c>
      <c r="T62" s="27">
        <f t="shared" si="32"/>
        <v>179.78827838461535</v>
      </c>
      <c r="U62" s="27">
        <f t="shared" si="32"/>
        <v>166.99633699538461</v>
      </c>
      <c r="V62" s="27">
        <f t="shared" si="32"/>
        <v>145.80769230769232</v>
      </c>
      <c r="W62" s="27">
        <f t="shared" si="32"/>
        <v>212.3693223384615</v>
      </c>
      <c r="X62" s="27">
        <f t="shared" si="32"/>
        <v>235.26373626153844</v>
      </c>
      <c r="Y62" s="27">
        <f t="shared" si="32"/>
        <v>101.59615384615384</v>
      </c>
      <c r="Z62" s="27">
        <f t="shared" si="32"/>
        <v>757.28076925384619</v>
      </c>
      <c r="AA62" s="27">
        <f t="shared" si="32"/>
        <v>819.61584254615377</v>
      </c>
      <c r="AB62" s="27">
        <f t="shared" si="32"/>
        <v>176.44230769230768</v>
      </c>
      <c r="AC62" s="27">
        <f t="shared" si="32"/>
        <v>26.46153846153846</v>
      </c>
      <c r="AD62" s="27">
        <f t="shared" si="32"/>
        <v>10.461538461538462</v>
      </c>
      <c r="AE62" s="27">
        <f t="shared" si="32"/>
        <v>13.153846153846153</v>
      </c>
      <c r="AF62" s="27">
        <f t="shared" si="32"/>
        <v>2.8461538461538463</v>
      </c>
      <c r="AG62" s="27">
        <f t="shared" si="32"/>
        <v>8.615384615384615</v>
      </c>
      <c r="AH62" s="27">
        <f t="shared" si="32"/>
        <v>8.7692307692307701</v>
      </c>
      <c r="AI62" s="27">
        <f t="shared" si="32"/>
        <v>7.8461538461538458</v>
      </c>
      <c r="AJ62" s="27">
        <f t="shared" si="32"/>
        <v>0.15384615384615385</v>
      </c>
      <c r="AK62" s="27">
        <f t="shared" si="32"/>
        <v>0</v>
      </c>
      <c r="AL62" s="27">
        <f t="shared" si="32"/>
        <v>1.0769230769230769</v>
      </c>
      <c r="AM62" s="27">
        <f t="shared" si="32"/>
        <v>6.6923076923076925</v>
      </c>
      <c r="AN62" s="27">
        <f t="shared" si="32"/>
        <v>2.1538461538461537</v>
      </c>
      <c r="AO62" s="27">
        <f t="shared" si="32"/>
        <v>1.1538461538461537</v>
      </c>
      <c r="AP62" s="27">
        <f t="shared" si="32"/>
        <v>7.6923076923076927E-2</v>
      </c>
      <c r="AQ62" s="27">
        <f t="shared" si="32"/>
        <v>0</v>
      </c>
      <c r="AR62" s="27">
        <f t="shared" si="32"/>
        <v>0.38461538461538464</v>
      </c>
      <c r="AS62" s="27">
        <f t="shared" si="32"/>
        <v>0.92307692307692313</v>
      </c>
      <c r="AT62" s="27">
        <f t="shared" si="32"/>
        <v>5.4615384615384617</v>
      </c>
      <c r="AU62" s="27">
        <f t="shared" si="32"/>
        <v>6.384615384615385</v>
      </c>
      <c r="AV62" s="27">
        <f t="shared" si="32"/>
        <v>7.6923076923076927E-2</v>
      </c>
      <c r="AW62" s="27">
        <f t="shared" si="32"/>
        <v>0</v>
      </c>
      <c r="AX62" s="27">
        <f t="shared" si="32"/>
        <v>0.30769230769230771</v>
      </c>
      <c r="AY62" s="27">
        <f t="shared" si="32"/>
        <v>1</v>
      </c>
      <c r="AZ62" s="27">
        <f t="shared" si="32"/>
        <v>1.1538461538461537</v>
      </c>
      <c r="BA62" s="27">
        <f t="shared" si="32"/>
        <v>0.30769230769230771</v>
      </c>
      <c r="BB62" s="27">
        <f t="shared" si="32"/>
        <v>0</v>
      </c>
      <c r="BC62" s="27">
        <f t="shared" si="32"/>
        <v>0</v>
      </c>
      <c r="BD62" s="27">
        <f t="shared" si="32"/>
        <v>0.38461538461538464</v>
      </c>
      <c r="BE62" s="27">
        <f t="shared" si="32"/>
        <v>10.23076923076923</v>
      </c>
      <c r="BF62" s="27">
        <f t="shared" si="32"/>
        <v>0.76923076923076927</v>
      </c>
      <c r="BG62" s="27">
        <f t="shared" si="32"/>
        <v>0</v>
      </c>
      <c r="BH62" s="27">
        <f t="shared" si="32"/>
        <v>0.30769230769230771</v>
      </c>
      <c r="BI62" s="27">
        <f t="shared" si="32"/>
        <v>4.2307692307692308</v>
      </c>
      <c r="BJ62" s="27">
        <f t="shared" si="32"/>
        <v>3.0769230769230771</v>
      </c>
      <c r="BK62" s="27">
        <f t="shared" si="32"/>
        <v>1.8461538461538463</v>
      </c>
      <c r="BL62" s="27">
        <f t="shared" si="32"/>
        <v>170.23076923076923</v>
      </c>
      <c r="BM62" s="27">
        <f t="shared" si="32"/>
        <v>37.153846153846153</v>
      </c>
      <c r="BN62" s="27">
        <f t="shared" si="32"/>
        <v>3.3846153846153846</v>
      </c>
      <c r="BO62" s="27">
        <f t="shared" si="32"/>
        <v>42.384615384615387</v>
      </c>
      <c r="BP62" s="27">
        <f t="shared" si="32"/>
        <v>9.1538461538461533</v>
      </c>
      <c r="BQ62" s="27">
        <f t="shared" ref="BQ62:BX62" si="33">AVERAGE(BQ41,BQ43:BQ46,BQ48,BQ50:BQ51,BQ54:BQ56,BQ58:BQ59)</f>
        <v>1.6923076923076923</v>
      </c>
      <c r="BR62" s="27">
        <f t="shared" si="33"/>
        <v>76.461538461538467</v>
      </c>
      <c r="BS62" s="27">
        <f t="shared" si="33"/>
        <v>0</v>
      </c>
      <c r="BT62" s="27">
        <f t="shared" si="33"/>
        <v>0</v>
      </c>
      <c r="BU62" s="27">
        <f t="shared" si="33"/>
        <v>0</v>
      </c>
      <c r="BV62" s="27">
        <f t="shared" si="33"/>
        <v>0</v>
      </c>
      <c r="BW62" s="27">
        <f t="shared" si="33"/>
        <v>0</v>
      </c>
      <c r="BX62" s="27">
        <f t="shared" si="33"/>
        <v>0</v>
      </c>
      <c r="CE62" s="58" t="s">
        <v>111</v>
      </c>
    </row>
    <row r="63" spans="1:83">
      <c r="A63" s="63"/>
      <c r="B63" s="63"/>
      <c r="C63" s="63"/>
      <c r="D63" s="22" t="s">
        <v>43</v>
      </c>
      <c r="E63" s="24">
        <f t="shared" ref="E63:BP63" si="34">STDEV(E37:E40,E42,E47,E49:E49,E52:E53,E57)/SQRT($B61)</f>
        <v>8.5898033867034584</v>
      </c>
      <c r="F63" s="24">
        <f t="shared" si="34"/>
        <v>3.333333333333333</v>
      </c>
      <c r="G63" s="24">
        <f t="shared" si="34"/>
        <v>8.5898033867034584</v>
      </c>
      <c r="H63" s="24">
        <f t="shared" si="34"/>
        <v>9.7182531580755001</v>
      </c>
      <c r="I63" s="24">
        <f t="shared" si="34"/>
        <v>8.5898033867034596E-2</v>
      </c>
      <c r="J63" s="24">
        <f t="shared" si="34"/>
        <v>0</v>
      </c>
      <c r="K63" s="24">
        <f t="shared" si="34"/>
        <v>0.68718427093627676</v>
      </c>
      <c r="L63" s="24">
        <f t="shared" si="34"/>
        <v>0.26666666666666666</v>
      </c>
      <c r="M63" s="24">
        <f t="shared" si="34"/>
        <v>0.68718427093627676</v>
      </c>
      <c r="N63" s="24">
        <f t="shared" si="34"/>
        <v>0.77746025264604002</v>
      </c>
      <c r="O63" s="24">
        <f t="shared" si="34"/>
        <v>0.10990699588802123</v>
      </c>
      <c r="P63" s="24">
        <f t="shared" si="34"/>
        <v>187.29493250610898</v>
      </c>
      <c r="Q63" s="24">
        <f t="shared" si="34"/>
        <v>311.39179724085358</v>
      </c>
      <c r="R63" s="24">
        <f t="shared" si="34"/>
        <v>170.58951881864326</v>
      </c>
      <c r="S63" s="24">
        <f t="shared" si="34"/>
        <v>185.94940450601214</v>
      </c>
      <c r="T63" s="24">
        <f t="shared" si="34"/>
        <v>47.098656660473672</v>
      </c>
      <c r="U63" s="24">
        <f t="shared" si="34"/>
        <v>48.099210772031839</v>
      </c>
      <c r="V63" s="24">
        <f t="shared" si="34"/>
        <v>61.362170294746974</v>
      </c>
      <c r="W63" s="24">
        <f t="shared" si="34"/>
        <v>104.25776589468479</v>
      </c>
      <c r="X63" s="24">
        <f t="shared" si="34"/>
        <v>139.86235223525307</v>
      </c>
      <c r="Y63" s="24">
        <f t="shared" si="34"/>
        <v>39.725014497834572</v>
      </c>
      <c r="Z63" s="24">
        <f t="shared" si="34"/>
        <v>142.02059185551931</v>
      </c>
      <c r="AA63" s="24">
        <f t="shared" si="34"/>
        <v>165.6992115859112</v>
      </c>
      <c r="AB63" s="24">
        <f t="shared" si="34"/>
        <v>85.378781130511655</v>
      </c>
      <c r="AC63" s="24">
        <f t="shared" si="34"/>
        <v>4.6601144478077643</v>
      </c>
      <c r="AD63" s="24">
        <f t="shared" si="34"/>
        <v>2.2410315085295482</v>
      </c>
      <c r="AE63" s="24">
        <f t="shared" si="34"/>
        <v>1.422439219556791</v>
      </c>
      <c r="AF63" s="24">
        <f t="shared" si="34"/>
        <v>1.9933221850301404</v>
      </c>
      <c r="AG63" s="24">
        <f t="shared" si="34"/>
        <v>0.74833147735478811</v>
      </c>
      <c r="AH63" s="24">
        <f t="shared" si="34"/>
        <v>1.5595583420386112</v>
      </c>
      <c r="AI63" s="24">
        <f t="shared" si="34"/>
        <v>1.0624918300339485</v>
      </c>
      <c r="AJ63" s="24">
        <f t="shared" si="34"/>
        <v>0</v>
      </c>
      <c r="AK63" s="24">
        <f t="shared" si="34"/>
        <v>0.3</v>
      </c>
      <c r="AL63" s="24">
        <f t="shared" si="34"/>
        <v>2.7810869178154864</v>
      </c>
      <c r="AM63" s="24">
        <f t="shared" si="34"/>
        <v>0.68718427093627676</v>
      </c>
      <c r="AN63" s="24">
        <f t="shared" si="34"/>
        <v>0.97524925588851941</v>
      </c>
      <c r="AO63" s="24">
        <f t="shared" si="34"/>
        <v>0.39999999999999997</v>
      </c>
      <c r="AP63" s="24">
        <f t="shared" si="34"/>
        <v>0</v>
      </c>
      <c r="AQ63" s="24">
        <f t="shared" si="34"/>
        <v>0</v>
      </c>
      <c r="AR63" s="24">
        <f t="shared" si="34"/>
        <v>1.1967548714010827</v>
      </c>
      <c r="AS63" s="24">
        <f t="shared" si="34"/>
        <v>0.38873012632302001</v>
      </c>
      <c r="AT63" s="24">
        <f t="shared" si="34"/>
        <v>0.68718427093627676</v>
      </c>
      <c r="AU63" s="24">
        <f t="shared" si="34"/>
        <v>0.42163702135578385</v>
      </c>
      <c r="AV63" s="24">
        <f t="shared" si="34"/>
        <v>0</v>
      </c>
      <c r="AW63" s="24">
        <f t="shared" si="34"/>
        <v>0</v>
      </c>
      <c r="AX63" s="24">
        <f t="shared" si="34"/>
        <v>0.61463629715285906</v>
      </c>
      <c r="AY63" s="24">
        <f t="shared" si="34"/>
        <v>0.61553951042064625</v>
      </c>
      <c r="AZ63" s="24">
        <f t="shared" si="34"/>
        <v>0.77746025264604002</v>
      </c>
      <c r="BA63" s="24">
        <f t="shared" si="34"/>
        <v>0.58118652580542307</v>
      </c>
      <c r="BB63" s="24">
        <f t="shared" si="34"/>
        <v>0</v>
      </c>
      <c r="BC63" s="24">
        <f t="shared" si="34"/>
        <v>0.3</v>
      </c>
      <c r="BD63" s="24">
        <f t="shared" si="34"/>
        <v>1.0413666234542205</v>
      </c>
      <c r="BE63" s="24">
        <f t="shared" si="34"/>
        <v>3.4060403860070583</v>
      </c>
      <c r="BF63" s="24">
        <f t="shared" si="34"/>
        <v>1.1566234381931648</v>
      </c>
      <c r="BG63" s="24">
        <f t="shared" si="34"/>
        <v>0</v>
      </c>
      <c r="BH63" s="24">
        <f t="shared" si="34"/>
        <v>1.0934146311237816</v>
      </c>
      <c r="BI63" s="24">
        <f t="shared" si="34"/>
        <v>0.59628479399994383</v>
      </c>
      <c r="BJ63" s="24">
        <f t="shared" si="34"/>
        <v>1.16619037896906</v>
      </c>
      <c r="BK63" s="24">
        <f t="shared" si="34"/>
        <v>1.1855612829185824</v>
      </c>
      <c r="BL63" s="24">
        <f t="shared" si="34"/>
        <v>39.992013091505044</v>
      </c>
      <c r="BM63" s="24">
        <f t="shared" si="34"/>
        <v>17.176372660657364</v>
      </c>
      <c r="BN63" s="24">
        <f t="shared" si="34"/>
        <v>1.7091258324392358</v>
      </c>
      <c r="BO63" s="24">
        <f t="shared" si="34"/>
        <v>7.1942106354114115</v>
      </c>
      <c r="BP63" s="24">
        <f t="shared" si="34"/>
        <v>1.3585122581543221</v>
      </c>
      <c r="BQ63" s="24">
        <f t="shared" ref="BQ63:BX63" si="35">STDEV(BQ37:BQ40,BQ42,BQ47,BQ49:BQ49,BQ52:BQ53,BQ57)/SQRT($B61)</f>
        <v>4.3564766599729285</v>
      </c>
      <c r="BR63" s="24">
        <f t="shared" si="35"/>
        <v>23.011205000076711</v>
      </c>
      <c r="BS63" s="24">
        <f t="shared" si="35"/>
        <v>0</v>
      </c>
      <c r="BT63" s="24">
        <f t="shared" si="35"/>
        <v>0</v>
      </c>
      <c r="BU63" s="24">
        <f t="shared" si="35"/>
        <v>0</v>
      </c>
      <c r="BV63" s="24">
        <f t="shared" si="35"/>
        <v>0</v>
      </c>
      <c r="BW63" s="24">
        <f t="shared" si="35"/>
        <v>0</v>
      </c>
      <c r="BX63" s="24">
        <f t="shared" si="35"/>
        <v>0</v>
      </c>
      <c r="CE63" s="58" t="s">
        <v>111</v>
      </c>
    </row>
    <row r="64" spans="1:83">
      <c r="A64" s="63"/>
      <c r="B64" s="2"/>
      <c r="C64" s="63"/>
      <c r="D64" s="18" t="s">
        <v>43</v>
      </c>
      <c r="E64" s="27">
        <f t="shared" ref="E64:BP64" si="36">STDEV(E41,E43:E46,E48,E50:E51,E54:E56,E58:E59)/SQRT($B62)</f>
        <v>6.3901929606977204</v>
      </c>
      <c r="F64" s="27">
        <f t="shared" si="36"/>
        <v>0.96153846153846156</v>
      </c>
      <c r="G64" s="27">
        <f t="shared" si="36"/>
        <v>7.1633002046881451</v>
      </c>
      <c r="H64" s="27">
        <f t="shared" si="36"/>
        <v>5.2665630529342904</v>
      </c>
      <c r="I64" s="27">
        <f t="shared" si="36"/>
        <v>7.1633002046881444E-2</v>
      </c>
      <c r="J64" s="27">
        <f t="shared" si="36"/>
        <v>0</v>
      </c>
      <c r="K64" s="27">
        <f t="shared" si="36"/>
        <v>0.51121543685581761</v>
      </c>
      <c r="L64" s="27">
        <f t="shared" si="36"/>
        <v>7.6923076923076927E-2</v>
      </c>
      <c r="M64" s="27">
        <f t="shared" si="36"/>
        <v>0.57306401637505155</v>
      </c>
      <c r="N64" s="27">
        <f t="shared" si="36"/>
        <v>0.42132504423474321</v>
      </c>
      <c r="O64" s="27">
        <f t="shared" si="36"/>
        <v>5.7026067602542453E-2</v>
      </c>
      <c r="P64" s="27">
        <f t="shared" si="36"/>
        <v>134.25977037950642</v>
      </c>
      <c r="Q64" s="27">
        <f t="shared" si="36"/>
        <v>200.38461538461539</v>
      </c>
      <c r="R64" s="27">
        <f t="shared" si="36"/>
        <v>134.1445097728479</v>
      </c>
      <c r="S64" s="27">
        <f t="shared" si="36"/>
        <v>153.22245489941852</v>
      </c>
      <c r="T64" s="27">
        <f t="shared" si="36"/>
        <v>37.341709190320664</v>
      </c>
      <c r="U64" s="27">
        <f t="shared" si="36"/>
        <v>46.83396384209599</v>
      </c>
      <c r="V64" s="27">
        <f t="shared" si="36"/>
        <v>55.487251321106172</v>
      </c>
      <c r="W64" s="27">
        <f t="shared" si="36"/>
        <v>52.187348881290454</v>
      </c>
      <c r="X64" s="27">
        <f t="shared" si="36"/>
        <v>67.642316665621564</v>
      </c>
      <c r="Y64" s="27">
        <f t="shared" si="36"/>
        <v>44.849852235677773</v>
      </c>
      <c r="Z64" s="27">
        <f t="shared" si="36"/>
        <v>105.70954239842042</v>
      </c>
      <c r="AA64" s="27">
        <f t="shared" si="36"/>
        <v>119.51825233524322</v>
      </c>
      <c r="AB64" s="27">
        <f t="shared" si="36"/>
        <v>72.40411516277878</v>
      </c>
      <c r="AC64" s="27">
        <f t="shared" si="36"/>
        <v>5.3152120644373948</v>
      </c>
      <c r="AD64" s="27">
        <f t="shared" si="36"/>
        <v>1.4033631062164729</v>
      </c>
      <c r="AE64" s="27">
        <f t="shared" si="36"/>
        <v>4.2934747057959557</v>
      </c>
      <c r="AF64" s="27">
        <f t="shared" si="36"/>
        <v>0.96639797666885907</v>
      </c>
      <c r="AG64" s="27">
        <f t="shared" si="36"/>
        <v>0.95768458446067184</v>
      </c>
      <c r="AH64" s="27">
        <f t="shared" si="36"/>
        <v>0.848481646552528</v>
      </c>
      <c r="AI64" s="27">
        <f t="shared" si="36"/>
        <v>4.2181630371862138</v>
      </c>
      <c r="AJ64" s="27">
        <f t="shared" si="36"/>
        <v>0.10415433852097386</v>
      </c>
      <c r="AK64" s="27">
        <f t="shared" si="36"/>
        <v>0</v>
      </c>
      <c r="AL64" s="27">
        <f t="shared" si="36"/>
        <v>0.70220840705790533</v>
      </c>
      <c r="AM64" s="27">
        <f t="shared" si="36"/>
        <v>0.51121543685581727</v>
      </c>
      <c r="AN64" s="27">
        <f t="shared" si="36"/>
        <v>0.71473640332135147</v>
      </c>
      <c r="AO64" s="27">
        <f t="shared" si="36"/>
        <v>0.46473253744594512</v>
      </c>
      <c r="AP64" s="27">
        <f t="shared" si="36"/>
        <v>7.6923076923076927E-2</v>
      </c>
      <c r="AQ64" s="27">
        <f t="shared" si="36"/>
        <v>0</v>
      </c>
      <c r="AR64" s="27">
        <f t="shared" si="36"/>
        <v>0.31088091417902924</v>
      </c>
      <c r="AS64" s="27">
        <f t="shared" si="36"/>
        <v>0.43058604163452985</v>
      </c>
      <c r="AT64" s="27">
        <f t="shared" si="36"/>
        <v>0.57306401637505155</v>
      </c>
      <c r="AU64" s="27">
        <f t="shared" si="36"/>
        <v>4.05655288413391</v>
      </c>
      <c r="AV64" s="27">
        <f t="shared" si="36"/>
        <v>7.6923076923076927E-2</v>
      </c>
      <c r="AW64" s="27">
        <f t="shared" si="36"/>
        <v>0</v>
      </c>
      <c r="AX64" s="27">
        <f t="shared" si="36"/>
        <v>0.23709284626803759</v>
      </c>
      <c r="AY64" s="27">
        <f t="shared" si="36"/>
        <v>0.48038446141526142</v>
      </c>
      <c r="AZ64" s="27">
        <f t="shared" si="36"/>
        <v>0.42132504423474321</v>
      </c>
      <c r="BA64" s="27">
        <f t="shared" si="36"/>
        <v>0.13323467750529824</v>
      </c>
      <c r="BB64" s="27">
        <f t="shared" si="36"/>
        <v>0</v>
      </c>
      <c r="BC64" s="27">
        <f t="shared" si="36"/>
        <v>0</v>
      </c>
      <c r="BD64" s="27">
        <f t="shared" si="36"/>
        <v>0.21299035545943784</v>
      </c>
      <c r="BE64" s="27">
        <f t="shared" si="36"/>
        <v>1.5448584955273919</v>
      </c>
      <c r="BF64" s="27">
        <f t="shared" si="36"/>
        <v>0.46895746559415086</v>
      </c>
      <c r="BG64" s="27">
        <f t="shared" si="36"/>
        <v>0</v>
      </c>
      <c r="BH64" s="27">
        <f t="shared" si="36"/>
        <v>0.17484848329469047</v>
      </c>
      <c r="BI64" s="27">
        <f t="shared" si="36"/>
        <v>0.69939393317876186</v>
      </c>
      <c r="BJ64" s="27">
        <f t="shared" si="36"/>
        <v>1.0219484811989556</v>
      </c>
      <c r="BK64" s="27">
        <f t="shared" si="36"/>
        <v>0.74975341113915106</v>
      </c>
      <c r="BL64" s="27">
        <f t="shared" si="36"/>
        <v>40.837883657424719</v>
      </c>
      <c r="BM64" s="27">
        <f t="shared" si="36"/>
        <v>7.4221136614279777</v>
      </c>
      <c r="BN64" s="27">
        <f t="shared" si="36"/>
        <v>1.1958178273190787</v>
      </c>
      <c r="BO64" s="27">
        <f t="shared" si="36"/>
        <v>15.416665333972968</v>
      </c>
      <c r="BP64" s="27">
        <f t="shared" si="36"/>
        <v>1.7240610742578706</v>
      </c>
      <c r="BQ64" s="27">
        <f t="shared" ref="BQ64:BX64" si="37">STDEV(BQ41,BQ43:BQ46,BQ48,BQ50:BQ51,BQ54:BQ56,BQ58:BQ59)/SQRT($B62)</f>
        <v>0.75434311196695647</v>
      </c>
      <c r="BR64" s="27">
        <f t="shared" si="37"/>
        <v>23.483932145906284</v>
      </c>
      <c r="BS64" s="27">
        <f t="shared" si="37"/>
        <v>0</v>
      </c>
      <c r="BT64" s="27">
        <f t="shared" si="37"/>
        <v>0</v>
      </c>
      <c r="BU64" s="27">
        <f t="shared" si="37"/>
        <v>0</v>
      </c>
      <c r="BV64" s="27">
        <f t="shared" si="37"/>
        <v>0</v>
      </c>
      <c r="BW64" s="27">
        <f t="shared" si="37"/>
        <v>0</v>
      </c>
      <c r="BX64" s="27">
        <f t="shared" si="37"/>
        <v>0</v>
      </c>
      <c r="CE64" s="58" t="s">
        <v>111</v>
      </c>
    </row>
    <row r="65" spans="1:154">
      <c r="A65" s="63"/>
      <c r="B65" s="2"/>
      <c r="C65" s="63"/>
      <c r="D65" s="18"/>
      <c r="E65" s="18"/>
      <c r="F65" s="18"/>
      <c r="G65" s="18"/>
      <c r="H65" s="18"/>
      <c r="I65" s="18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63"/>
      <c r="AJ65" s="27"/>
      <c r="AK65" s="27"/>
      <c r="AL65" s="27"/>
      <c r="AM65" s="27"/>
      <c r="AN65" s="27"/>
      <c r="AO65" s="27"/>
      <c r="AP65" s="27"/>
      <c r="AQ65" s="27"/>
      <c r="AS65" s="63"/>
      <c r="AT65" s="63"/>
      <c r="AU65" s="63"/>
      <c r="CE65" s="58" t="s">
        <v>111</v>
      </c>
      <c r="CG65" s="10" t="str">
        <f>$W$1</f>
        <v>FE0F</v>
      </c>
      <c r="CH65" s="10" t="str">
        <f>C44</f>
        <v>+ve</v>
      </c>
      <c r="CI65" s="59">
        <f>E67</f>
        <v>0</v>
      </c>
      <c r="CJ65" s="59">
        <f>F67</f>
        <v>0</v>
      </c>
      <c r="CK65" s="59">
        <f>G67</f>
        <v>87.5</v>
      </c>
      <c r="CL65" s="59">
        <f>H67</f>
        <v>12.5</v>
      </c>
      <c r="CM65" s="59">
        <f>I67</f>
        <v>0.875</v>
      </c>
      <c r="CN65" s="95">
        <f>E69</f>
        <v>0</v>
      </c>
      <c r="CO65" s="95">
        <f>F69</f>
        <v>0</v>
      </c>
      <c r="CP65" s="95">
        <f>G69</f>
        <v>50</v>
      </c>
      <c r="CQ65" s="95">
        <f>H69</f>
        <v>50</v>
      </c>
      <c r="CR65" s="95">
        <f>I69</f>
        <v>0.5</v>
      </c>
      <c r="CS65" s="59">
        <f>E70</f>
        <v>87.5</v>
      </c>
      <c r="CT65" s="59">
        <f>F70</f>
        <v>0</v>
      </c>
      <c r="CU65" s="59">
        <f>G70</f>
        <v>12.5</v>
      </c>
      <c r="CV65" s="59">
        <f>H70</f>
        <v>0</v>
      </c>
      <c r="CW65" s="59">
        <f>I70</f>
        <v>0.125</v>
      </c>
      <c r="CX65" s="95">
        <f>E72</f>
        <v>25</v>
      </c>
      <c r="CY65" s="95">
        <f>F72</f>
        <v>25</v>
      </c>
      <c r="CZ65" s="95">
        <f>G72</f>
        <v>37.5</v>
      </c>
      <c r="DA65" s="95">
        <f>H72</f>
        <v>12.5</v>
      </c>
      <c r="DB65" s="95">
        <f>I72</f>
        <v>0.375</v>
      </c>
    </row>
    <row r="66" spans="1:154" ht="16">
      <c r="A66" s="83" t="s">
        <v>149</v>
      </c>
      <c r="B66" s="66"/>
      <c r="C66" s="66" t="s">
        <v>144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CE66" s="58" t="s">
        <v>111</v>
      </c>
    </row>
    <row r="67" spans="1:154">
      <c r="A67" t="s">
        <v>158</v>
      </c>
      <c r="B67" s="10">
        <v>44</v>
      </c>
      <c r="C67" s="4" t="s">
        <v>3</v>
      </c>
      <c r="D67" s="10" t="s">
        <v>40</v>
      </c>
      <c r="E67" s="59">
        <f t="shared" ref="E67:H72" si="38">(K67/$J67)*100</f>
        <v>0</v>
      </c>
      <c r="F67" s="59">
        <f t="shared" si="38"/>
        <v>0</v>
      </c>
      <c r="G67" s="59">
        <f t="shared" si="38"/>
        <v>87.5</v>
      </c>
      <c r="H67" s="59">
        <f t="shared" si="38"/>
        <v>12.5</v>
      </c>
      <c r="I67" s="59">
        <f t="shared" ref="I67:I72" si="39">M67/J67</f>
        <v>0.875</v>
      </c>
      <c r="J67">
        <v>8</v>
      </c>
      <c r="K67">
        <v>0</v>
      </c>
      <c r="L67">
        <v>0</v>
      </c>
      <c r="M67">
        <v>7</v>
      </c>
      <c r="N67">
        <v>1</v>
      </c>
      <c r="O67">
        <v>0.875</v>
      </c>
      <c r="P67">
        <v>1078.625</v>
      </c>
      <c r="Q67">
        <v>0</v>
      </c>
      <c r="R67">
        <v>1076.142857</v>
      </c>
      <c r="S67">
        <v>1096</v>
      </c>
      <c r="T67">
        <v>293.875</v>
      </c>
      <c r="U67">
        <v>313</v>
      </c>
      <c r="V67">
        <v>160</v>
      </c>
      <c r="W67">
        <v>800.625</v>
      </c>
      <c r="X67">
        <v>861.71428560000004</v>
      </c>
      <c r="Y67">
        <v>373</v>
      </c>
      <c r="Z67">
        <v>48.5</v>
      </c>
      <c r="AA67">
        <v>46</v>
      </c>
      <c r="AB67">
        <v>66</v>
      </c>
      <c r="AC67">
        <v>29</v>
      </c>
      <c r="AD67">
        <v>17</v>
      </c>
      <c r="AE67">
        <v>9</v>
      </c>
      <c r="AF67">
        <v>3</v>
      </c>
      <c r="AG67">
        <v>9</v>
      </c>
      <c r="AH67">
        <v>16</v>
      </c>
      <c r="AI67">
        <v>4</v>
      </c>
      <c r="AJ67">
        <v>0</v>
      </c>
      <c r="AK67">
        <v>0</v>
      </c>
      <c r="AL67">
        <v>0</v>
      </c>
      <c r="AM67">
        <v>8</v>
      </c>
      <c r="AN67">
        <v>8</v>
      </c>
      <c r="AO67">
        <v>1</v>
      </c>
      <c r="AP67">
        <v>0</v>
      </c>
      <c r="AQ67">
        <v>0</v>
      </c>
      <c r="AR67">
        <v>0</v>
      </c>
      <c r="AS67">
        <v>1</v>
      </c>
      <c r="AT67">
        <v>7</v>
      </c>
      <c r="AU67">
        <v>1</v>
      </c>
      <c r="AV67">
        <v>0</v>
      </c>
      <c r="AW67">
        <v>0</v>
      </c>
      <c r="AX67">
        <v>0</v>
      </c>
      <c r="AY67">
        <v>0</v>
      </c>
      <c r="AZ67">
        <v>1</v>
      </c>
      <c r="BA67">
        <v>2</v>
      </c>
      <c r="BB67">
        <v>0</v>
      </c>
      <c r="BC67">
        <v>0</v>
      </c>
      <c r="BD67">
        <v>0</v>
      </c>
      <c r="BE67">
        <v>15</v>
      </c>
      <c r="BF67">
        <v>0</v>
      </c>
      <c r="BG67">
        <v>0</v>
      </c>
      <c r="BH67">
        <v>0</v>
      </c>
      <c r="BI67">
        <v>0</v>
      </c>
      <c r="BJ67">
        <v>8</v>
      </c>
      <c r="BK67">
        <v>7</v>
      </c>
      <c r="BL67">
        <v>162</v>
      </c>
      <c r="BM67">
        <v>31</v>
      </c>
      <c r="BN67">
        <v>1</v>
      </c>
      <c r="BO67">
        <v>87</v>
      </c>
      <c r="BP67">
        <v>12</v>
      </c>
      <c r="BQ67">
        <v>0</v>
      </c>
      <c r="BR67">
        <v>31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 t="s">
        <v>58</v>
      </c>
      <c r="CE67" s="58" t="s">
        <v>111</v>
      </c>
      <c r="CG67" s="10" t="str">
        <f>$W$1</f>
        <v>FE0F</v>
      </c>
      <c r="CH67" s="10" t="str">
        <f>C44</f>
        <v>+ve</v>
      </c>
      <c r="CI67" s="59" t="e">
        <f>#REF!</f>
        <v>#REF!</v>
      </c>
      <c r="CJ67" s="59" t="e">
        <f>#REF!</f>
        <v>#REF!</v>
      </c>
      <c r="CK67" s="59" t="e">
        <f>#REF!</f>
        <v>#REF!</v>
      </c>
      <c r="CL67" s="59" t="e">
        <f>#REF!</f>
        <v>#REF!</v>
      </c>
      <c r="CM67" s="59" t="e">
        <f>#REF!</f>
        <v>#REF!</v>
      </c>
      <c r="CN67" s="59" t="e">
        <f>#REF!</f>
        <v>#REF!</v>
      </c>
      <c r="CO67" s="59" t="e">
        <f>#REF!</f>
        <v>#REF!</v>
      </c>
      <c r="CP67" s="59" t="e">
        <f>#REF!</f>
        <v>#REF!</v>
      </c>
      <c r="CQ67" s="59" t="e">
        <f>#REF!</f>
        <v>#REF!</v>
      </c>
      <c r="CR67" s="59" t="e">
        <f>#REF!</f>
        <v>#REF!</v>
      </c>
      <c r="CS67" s="59" t="e">
        <f>#REF!</f>
        <v>#REF!</v>
      </c>
      <c r="CT67" s="59" t="e">
        <f>#REF!</f>
        <v>#REF!</v>
      </c>
      <c r="CU67" s="59" t="e">
        <f>#REF!</f>
        <v>#REF!</v>
      </c>
      <c r="CV67" s="59" t="e">
        <f>#REF!</f>
        <v>#REF!</v>
      </c>
      <c r="CW67" s="59" t="e">
        <f>#REF!</f>
        <v>#REF!</v>
      </c>
      <c r="CX67" s="59" t="e">
        <f>#REF!</f>
        <v>#REF!</v>
      </c>
      <c r="CY67" s="59" t="e">
        <f>#REF!</f>
        <v>#REF!</v>
      </c>
      <c r="CZ67" s="95" t="e">
        <f>#REF!</f>
        <v>#REF!</v>
      </c>
      <c r="DA67" s="95" t="e">
        <f>#REF!</f>
        <v>#REF!</v>
      </c>
      <c r="DB67" s="95" t="e">
        <f>#REF!</f>
        <v>#REF!</v>
      </c>
      <c r="DC67" s="95" t="e">
        <f>#REF!</f>
        <v>#REF!</v>
      </c>
      <c r="DD67" s="95" t="e">
        <f>#REF!</f>
        <v>#REF!</v>
      </c>
      <c r="DE67" s="95" t="e">
        <f>#REF!</f>
        <v>#REF!</v>
      </c>
      <c r="DF67" s="95" t="e">
        <f>#REF!</f>
        <v>#REF!</v>
      </c>
      <c r="DG67" s="95" t="e">
        <f>#REF!</f>
        <v>#REF!</v>
      </c>
      <c r="DH67" s="95" t="e">
        <f>#REF!</f>
        <v>#REF!</v>
      </c>
      <c r="DI67" s="95" t="e">
        <f>#REF!</f>
        <v>#REF!</v>
      </c>
      <c r="DJ67" s="95" t="e">
        <f>#REF!</f>
        <v>#REF!</v>
      </c>
      <c r="DK67" s="95" t="e">
        <f>#REF!</f>
        <v>#REF!</v>
      </c>
      <c r="DL67" s="95" t="e">
        <f>#REF!</f>
        <v>#REF!</v>
      </c>
      <c r="DM67" s="95" t="e">
        <f>#REF!</f>
        <v>#REF!</v>
      </c>
      <c r="DN67" s="95" t="e">
        <f>#REF!</f>
        <v>#REF!</v>
      </c>
      <c r="DO67" s="95" t="e">
        <f>#REF!</f>
        <v>#REF!</v>
      </c>
      <c r="DP67" s="95" t="e">
        <f>#REF!</f>
        <v>#REF!</v>
      </c>
      <c r="DQ67" s="59" t="e">
        <f>#REF!</f>
        <v>#REF!</v>
      </c>
      <c r="DR67" s="59" t="e">
        <f>#REF!</f>
        <v>#REF!</v>
      </c>
      <c r="DS67" s="59" t="e">
        <f>#REF!</f>
        <v>#REF!</v>
      </c>
      <c r="DT67" s="59" t="e">
        <f>#REF!</f>
        <v>#REF!</v>
      </c>
      <c r="DU67" s="59" t="e">
        <f>#REF!</f>
        <v>#REF!</v>
      </c>
      <c r="DV67" s="59" t="e">
        <f>#REF!</f>
        <v>#REF!</v>
      </c>
      <c r="DW67" s="59" t="e">
        <f>#REF!</f>
        <v>#REF!</v>
      </c>
      <c r="DX67" s="59" t="e">
        <f>#REF!</f>
        <v>#REF!</v>
      </c>
      <c r="DY67" s="59" t="e">
        <f>#REF!</f>
        <v>#REF!</v>
      </c>
      <c r="DZ67" s="59" t="e">
        <f>#REF!</f>
        <v>#REF!</v>
      </c>
      <c r="EA67" s="59" t="e">
        <f>#REF!</f>
        <v>#REF!</v>
      </c>
      <c r="EB67" s="59" t="e">
        <f>#REF!</f>
        <v>#REF!</v>
      </c>
      <c r="EC67" s="59" t="e">
        <f>#REF!</f>
        <v>#REF!</v>
      </c>
      <c r="ED67" s="59" t="e">
        <f>#REF!</f>
        <v>#REF!</v>
      </c>
      <c r="EE67" s="59" t="e">
        <f>#REF!</f>
        <v>#REF!</v>
      </c>
      <c r="EF67" s="59" t="e">
        <f>#REF!</f>
        <v>#REF!</v>
      </c>
      <c r="EG67" s="59" t="e">
        <f>#REF!</f>
        <v>#REF!</v>
      </c>
      <c r="EH67" s="95" t="e">
        <f>#REF!</f>
        <v>#REF!</v>
      </c>
      <c r="EI67" s="95" t="e">
        <f>#REF!</f>
        <v>#REF!</v>
      </c>
      <c r="EJ67" s="95" t="e">
        <f>#REF!</f>
        <v>#REF!</v>
      </c>
      <c r="EK67" s="95" t="e">
        <f>#REF!</f>
        <v>#REF!</v>
      </c>
      <c r="EL67" s="95" t="e">
        <f>#REF!</f>
        <v>#REF!</v>
      </c>
      <c r="EM67" s="95" t="e">
        <f>#REF!</f>
        <v>#REF!</v>
      </c>
      <c r="EN67" s="95" t="e">
        <f>#REF!</f>
        <v>#REF!</v>
      </c>
      <c r="EO67" s="95" t="e">
        <f>#REF!</f>
        <v>#REF!</v>
      </c>
      <c r="EP67" s="95" t="e">
        <f>#REF!</f>
        <v>#REF!</v>
      </c>
      <c r="EQ67" s="95" t="e">
        <f>#REF!</f>
        <v>#REF!</v>
      </c>
      <c r="ER67" s="95" t="e">
        <f>#REF!</f>
        <v>#REF!</v>
      </c>
      <c r="ES67" s="95" t="e">
        <f>#REF!</f>
        <v>#REF!</v>
      </c>
      <c r="ET67" s="95" t="e">
        <f>#REF!</f>
        <v>#REF!</v>
      </c>
      <c r="EU67" s="95" t="e">
        <f>#REF!</f>
        <v>#REF!</v>
      </c>
      <c r="EV67" s="95" t="e">
        <f>#REF!</f>
        <v>#REF!</v>
      </c>
      <c r="EW67" s="95" t="e">
        <f>#REF!</f>
        <v>#REF!</v>
      </c>
      <c r="EX67" s="95" t="e">
        <f>#REF!</f>
        <v>#REF!</v>
      </c>
    </row>
    <row r="68" spans="1:154">
      <c r="A68" t="s">
        <v>180</v>
      </c>
      <c r="B68" s="10">
        <v>52</v>
      </c>
      <c r="C68" s="4" t="s">
        <v>3</v>
      </c>
      <c r="D68" s="10" t="s">
        <v>40</v>
      </c>
      <c r="E68" s="59">
        <f t="shared" si="38"/>
        <v>62.5</v>
      </c>
      <c r="F68" s="59">
        <f t="shared" si="38"/>
        <v>12.5</v>
      </c>
      <c r="G68" s="59">
        <f t="shared" si="38"/>
        <v>12.5</v>
      </c>
      <c r="H68" s="59">
        <f t="shared" si="38"/>
        <v>12.5</v>
      </c>
      <c r="I68" s="59">
        <f t="shared" si="39"/>
        <v>0.125</v>
      </c>
      <c r="J68">
        <v>8</v>
      </c>
      <c r="K68">
        <v>5</v>
      </c>
      <c r="L68">
        <v>1</v>
      </c>
      <c r="M68">
        <v>1</v>
      </c>
      <c r="N68">
        <v>1</v>
      </c>
      <c r="O68">
        <v>0.5</v>
      </c>
      <c r="P68">
        <v>1903.666667</v>
      </c>
      <c r="Q68">
        <v>743</v>
      </c>
      <c r="R68">
        <v>995</v>
      </c>
      <c r="S68">
        <v>3973</v>
      </c>
      <c r="T68">
        <v>556</v>
      </c>
      <c r="U68">
        <v>193</v>
      </c>
      <c r="V68">
        <v>919</v>
      </c>
      <c r="W68">
        <v>119.5</v>
      </c>
      <c r="X68">
        <v>152</v>
      </c>
      <c r="Y68">
        <v>87</v>
      </c>
      <c r="Z68">
        <v>453</v>
      </c>
      <c r="AA68">
        <v>712</v>
      </c>
      <c r="AB68">
        <v>194</v>
      </c>
      <c r="AC68">
        <v>13</v>
      </c>
      <c r="AD68">
        <v>9</v>
      </c>
      <c r="AE68">
        <v>3</v>
      </c>
      <c r="AF68">
        <v>1</v>
      </c>
      <c r="AG68">
        <v>3</v>
      </c>
      <c r="AH68">
        <v>4</v>
      </c>
      <c r="AI68">
        <v>1</v>
      </c>
      <c r="AJ68">
        <v>0</v>
      </c>
      <c r="AK68">
        <v>0</v>
      </c>
      <c r="AL68">
        <v>5</v>
      </c>
      <c r="AM68">
        <v>3</v>
      </c>
      <c r="AN68">
        <v>2</v>
      </c>
      <c r="AO68">
        <v>1</v>
      </c>
      <c r="AP68">
        <v>0</v>
      </c>
      <c r="AQ68">
        <v>0</v>
      </c>
      <c r="AR68">
        <v>3</v>
      </c>
      <c r="AS68">
        <v>0</v>
      </c>
      <c r="AT68">
        <v>1</v>
      </c>
      <c r="AU68">
        <v>0</v>
      </c>
      <c r="AV68">
        <v>0</v>
      </c>
      <c r="AW68">
        <v>0</v>
      </c>
      <c r="AX68">
        <v>2</v>
      </c>
      <c r="AY68">
        <v>0</v>
      </c>
      <c r="AZ68">
        <v>1</v>
      </c>
      <c r="BA68">
        <v>0</v>
      </c>
      <c r="BB68">
        <v>0</v>
      </c>
      <c r="BC68">
        <v>0</v>
      </c>
      <c r="BD68">
        <v>0</v>
      </c>
      <c r="BE68">
        <v>4</v>
      </c>
      <c r="BF68">
        <v>0</v>
      </c>
      <c r="BG68">
        <v>0</v>
      </c>
      <c r="BH68">
        <v>0</v>
      </c>
      <c r="BI68">
        <v>1</v>
      </c>
      <c r="BJ68">
        <v>1</v>
      </c>
      <c r="BK68">
        <v>2</v>
      </c>
      <c r="BL68">
        <v>292</v>
      </c>
      <c r="BM68">
        <v>131</v>
      </c>
      <c r="BN68">
        <v>5</v>
      </c>
      <c r="BO68">
        <v>6</v>
      </c>
      <c r="BP68">
        <v>3</v>
      </c>
      <c r="BQ68">
        <v>0</v>
      </c>
      <c r="BR68">
        <v>147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 t="s">
        <v>58</v>
      </c>
      <c r="CE68" s="58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</row>
    <row r="69" spans="1:154">
      <c r="A69" t="s">
        <v>159</v>
      </c>
      <c r="B69" s="10">
        <v>52</v>
      </c>
      <c r="C69" s="4" t="s">
        <v>3</v>
      </c>
      <c r="D69" s="10" t="s">
        <v>40</v>
      </c>
      <c r="E69" s="59">
        <f t="shared" si="38"/>
        <v>0</v>
      </c>
      <c r="F69" s="59">
        <f t="shared" si="38"/>
        <v>0</v>
      </c>
      <c r="G69" s="59">
        <f t="shared" si="38"/>
        <v>50</v>
      </c>
      <c r="H69" s="59">
        <f t="shared" si="38"/>
        <v>50</v>
      </c>
      <c r="I69" s="59">
        <f t="shared" si="39"/>
        <v>0.5</v>
      </c>
      <c r="J69">
        <v>8</v>
      </c>
      <c r="K69">
        <v>0</v>
      </c>
      <c r="L69">
        <v>0</v>
      </c>
      <c r="M69">
        <v>4</v>
      </c>
      <c r="N69">
        <v>4</v>
      </c>
      <c r="O69">
        <v>0.5</v>
      </c>
      <c r="P69">
        <v>890</v>
      </c>
      <c r="Q69">
        <v>0</v>
      </c>
      <c r="R69">
        <v>1250</v>
      </c>
      <c r="S69">
        <v>530</v>
      </c>
      <c r="T69">
        <v>305.375</v>
      </c>
      <c r="U69">
        <v>322</v>
      </c>
      <c r="V69">
        <v>288.75</v>
      </c>
      <c r="W69">
        <v>246</v>
      </c>
      <c r="X69">
        <v>266.5</v>
      </c>
      <c r="Y69">
        <v>225.5</v>
      </c>
      <c r="Z69">
        <v>117.5</v>
      </c>
      <c r="AA69">
        <v>131</v>
      </c>
      <c r="AB69">
        <v>104</v>
      </c>
      <c r="AC69">
        <v>48</v>
      </c>
      <c r="AD69">
        <v>11</v>
      </c>
      <c r="AE69">
        <v>13</v>
      </c>
      <c r="AF69">
        <v>24</v>
      </c>
      <c r="AG69">
        <v>22</v>
      </c>
      <c r="AH69">
        <v>10</v>
      </c>
      <c r="AI69">
        <v>16</v>
      </c>
      <c r="AJ69">
        <v>0</v>
      </c>
      <c r="AK69">
        <v>0</v>
      </c>
      <c r="AL69">
        <v>0</v>
      </c>
      <c r="AM69">
        <v>8</v>
      </c>
      <c r="AN69">
        <v>2</v>
      </c>
      <c r="AO69">
        <v>1</v>
      </c>
      <c r="AP69">
        <v>0</v>
      </c>
      <c r="AQ69">
        <v>0</v>
      </c>
      <c r="AR69">
        <v>0</v>
      </c>
      <c r="AS69">
        <v>5</v>
      </c>
      <c r="AT69">
        <v>4</v>
      </c>
      <c r="AU69">
        <v>4</v>
      </c>
      <c r="AV69">
        <v>0</v>
      </c>
      <c r="AW69">
        <v>0</v>
      </c>
      <c r="AX69">
        <v>0</v>
      </c>
      <c r="AY69">
        <v>9</v>
      </c>
      <c r="AZ69">
        <v>4</v>
      </c>
      <c r="BA69">
        <v>11</v>
      </c>
      <c r="BB69">
        <v>0</v>
      </c>
      <c r="BC69">
        <v>0</v>
      </c>
      <c r="BD69">
        <v>0</v>
      </c>
      <c r="BE69">
        <v>19</v>
      </c>
      <c r="BF69">
        <v>0</v>
      </c>
      <c r="BG69">
        <v>0</v>
      </c>
      <c r="BH69">
        <v>0</v>
      </c>
      <c r="BI69">
        <v>3</v>
      </c>
      <c r="BJ69">
        <v>10</v>
      </c>
      <c r="BK69">
        <v>6</v>
      </c>
      <c r="BL69">
        <v>110</v>
      </c>
      <c r="BM69">
        <v>21</v>
      </c>
      <c r="BN69">
        <v>11</v>
      </c>
      <c r="BO69">
        <v>19</v>
      </c>
      <c r="BP69">
        <v>6</v>
      </c>
      <c r="BQ69">
        <v>15</v>
      </c>
      <c r="BR69">
        <v>38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 t="s">
        <v>111</v>
      </c>
    </row>
    <row r="70" spans="1:154">
      <c r="A70" t="s">
        <v>160</v>
      </c>
      <c r="B70" s="10">
        <v>52</v>
      </c>
      <c r="C70" s="4" t="s">
        <v>3</v>
      </c>
      <c r="D70" s="10" t="s">
        <v>40</v>
      </c>
      <c r="E70" s="59">
        <f t="shared" si="38"/>
        <v>87.5</v>
      </c>
      <c r="F70" s="59">
        <f t="shared" si="38"/>
        <v>0</v>
      </c>
      <c r="G70" s="59">
        <f t="shared" si="38"/>
        <v>12.5</v>
      </c>
      <c r="H70" s="59">
        <f t="shared" si="38"/>
        <v>0</v>
      </c>
      <c r="I70" s="59">
        <f t="shared" si="39"/>
        <v>0.125</v>
      </c>
      <c r="J70">
        <v>8</v>
      </c>
      <c r="K70">
        <v>7</v>
      </c>
      <c r="L70">
        <v>0</v>
      </c>
      <c r="M70">
        <v>1</v>
      </c>
      <c r="N70">
        <v>0</v>
      </c>
      <c r="O70">
        <v>1</v>
      </c>
      <c r="P70">
        <v>2292</v>
      </c>
      <c r="Q70">
        <v>0</v>
      </c>
      <c r="R70">
        <v>2292</v>
      </c>
      <c r="S70">
        <v>0</v>
      </c>
      <c r="T70">
        <v>64</v>
      </c>
      <c r="U70">
        <v>64</v>
      </c>
      <c r="V70">
        <v>0</v>
      </c>
      <c r="W70">
        <v>86</v>
      </c>
      <c r="X70">
        <v>86</v>
      </c>
      <c r="Y70">
        <v>0</v>
      </c>
      <c r="Z70">
        <v>1331</v>
      </c>
      <c r="AA70">
        <v>1331</v>
      </c>
      <c r="AB70">
        <v>0</v>
      </c>
      <c r="AC70">
        <v>2</v>
      </c>
      <c r="AD70">
        <v>1</v>
      </c>
      <c r="AE70">
        <v>1</v>
      </c>
      <c r="AF70">
        <v>0</v>
      </c>
      <c r="AG70">
        <v>1</v>
      </c>
      <c r="AH70">
        <v>1</v>
      </c>
      <c r="AI70">
        <v>0</v>
      </c>
      <c r="AJ70">
        <v>0</v>
      </c>
      <c r="AK70">
        <v>0</v>
      </c>
      <c r="AL70">
        <v>0</v>
      </c>
      <c r="AM70">
        <v>1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4</v>
      </c>
      <c r="BF70">
        <v>1</v>
      </c>
      <c r="BG70">
        <v>0</v>
      </c>
      <c r="BH70">
        <v>0</v>
      </c>
      <c r="BI70">
        <v>1</v>
      </c>
      <c r="BJ70">
        <v>0</v>
      </c>
      <c r="BK70">
        <v>2</v>
      </c>
      <c r="BL70">
        <v>197</v>
      </c>
      <c r="BM70">
        <v>110</v>
      </c>
      <c r="BN70">
        <v>0</v>
      </c>
      <c r="BO70">
        <v>13</v>
      </c>
      <c r="BP70">
        <v>3</v>
      </c>
      <c r="BQ70">
        <v>0</v>
      </c>
      <c r="BR70">
        <v>71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  <c r="CE70" s="58" t="s">
        <v>111</v>
      </c>
    </row>
    <row r="71" spans="1:154">
      <c r="A71" t="s">
        <v>181</v>
      </c>
      <c r="B71" s="10">
        <v>52</v>
      </c>
      <c r="C71" s="6" t="s">
        <v>2</v>
      </c>
      <c r="D71" s="10" t="s">
        <v>40</v>
      </c>
      <c r="E71" s="59">
        <f t="shared" si="38"/>
        <v>25</v>
      </c>
      <c r="F71" s="59">
        <f t="shared" si="38"/>
        <v>12.5</v>
      </c>
      <c r="G71" s="59">
        <f t="shared" si="38"/>
        <v>37.5</v>
      </c>
      <c r="H71" s="59">
        <f t="shared" si="38"/>
        <v>25</v>
      </c>
      <c r="I71" s="59">
        <f t="shared" si="39"/>
        <v>0.375</v>
      </c>
      <c r="J71">
        <v>8</v>
      </c>
      <c r="K71">
        <v>2</v>
      </c>
      <c r="L71">
        <v>1</v>
      </c>
      <c r="M71">
        <v>3</v>
      </c>
      <c r="N71">
        <v>2</v>
      </c>
      <c r="O71">
        <v>0.60000000009999999</v>
      </c>
      <c r="P71">
        <v>1385.666667</v>
      </c>
      <c r="Q71">
        <v>1445</v>
      </c>
      <c r="R71">
        <v>1352.333333</v>
      </c>
      <c r="S71">
        <v>1406</v>
      </c>
      <c r="T71">
        <v>545.79999999999995</v>
      </c>
      <c r="U71">
        <v>453.66666659999999</v>
      </c>
      <c r="V71">
        <v>684</v>
      </c>
      <c r="W71">
        <v>126.2</v>
      </c>
      <c r="X71">
        <v>101.66666669999999</v>
      </c>
      <c r="Y71">
        <v>163</v>
      </c>
      <c r="Z71">
        <v>1010</v>
      </c>
      <c r="AA71">
        <v>1256.666667</v>
      </c>
      <c r="AB71">
        <v>640</v>
      </c>
      <c r="AC71">
        <v>60</v>
      </c>
      <c r="AD71">
        <v>16</v>
      </c>
      <c r="AE71">
        <v>25</v>
      </c>
      <c r="AF71">
        <v>19</v>
      </c>
      <c r="AG71">
        <v>19</v>
      </c>
      <c r="AH71">
        <v>5</v>
      </c>
      <c r="AI71">
        <v>12</v>
      </c>
      <c r="AJ71">
        <v>0</v>
      </c>
      <c r="AK71">
        <v>0</v>
      </c>
      <c r="AL71">
        <v>24</v>
      </c>
      <c r="AM71">
        <v>6</v>
      </c>
      <c r="AN71">
        <v>0</v>
      </c>
      <c r="AO71">
        <v>4</v>
      </c>
      <c r="AP71">
        <v>0</v>
      </c>
      <c r="AQ71">
        <v>0</v>
      </c>
      <c r="AR71">
        <v>6</v>
      </c>
      <c r="AS71">
        <v>7</v>
      </c>
      <c r="AT71">
        <v>3</v>
      </c>
      <c r="AU71">
        <v>7</v>
      </c>
      <c r="AV71">
        <v>0</v>
      </c>
      <c r="AW71">
        <v>0</v>
      </c>
      <c r="AX71">
        <v>8</v>
      </c>
      <c r="AY71">
        <v>6</v>
      </c>
      <c r="AZ71">
        <v>2</v>
      </c>
      <c r="BA71">
        <v>1</v>
      </c>
      <c r="BB71">
        <v>0</v>
      </c>
      <c r="BC71">
        <v>0</v>
      </c>
      <c r="BD71">
        <v>10</v>
      </c>
      <c r="BE71">
        <v>7</v>
      </c>
      <c r="BF71">
        <v>0</v>
      </c>
      <c r="BG71">
        <v>1</v>
      </c>
      <c r="BH71">
        <v>1</v>
      </c>
      <c r="BI71">
        <v>3</v>
      </c>
      <c r="BJ71">
        <v>2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  <c r="CE71" s="58"/>
    </row>
    <row r="72" spans="1:154">
      <c r="A72" t="s">
        <v>161</v>
      </c>
      <c r="B72" s="10">
        <v>52</v>
      </c>
      <c r="C72" s="4" t="s">
        <v>3</v>
      </c>
      <c r="D72" s="10" t="s">
        <v>40</v>
      </c>
      <c r="E72" s="59">
        <f t="shared" si="38"/>
        <v>25</v>
      </c>
      <c r="F72" s="59">
        <f t="shared" si="38"/>
        <v>25</v>
      </c>
      <c r="G72" s="59">
        <f t="shared" si="38"/>
        <v>37.5</v>
      </c>
      <c r="H72" s="59">
        <f t="shared" si="38"/>
        <v>12.5</v>
      </c>
      <c r="I72" s="59">
        <f t="shared" si="39"/>
        <v>0.375</v>
      </c>
      <c r="J72">
        <v>8</v>
      </c>
      <c r="K72">
        <v>2</v>
      </c>
      <c r="L72">
        <v>2</v>
      </c>
      <c r="M72">
        <v>3</v>
      </c>
      <c r="N72">
        <v>1</v>
      </c>
      <c r="O72">
        <v>0.75</v>
      </c>
      <c r="P72">
        <v>2146.166667</v>
      </c>
      <c r="Q72">
        <v>2589.5</v>
      </c>
      <c r="R72">
        <v>2056</v>
      </c>
      <c r="S72">
        <v>1530</v>
      </c>
      <c r="T72">
        <v>445.75</v>
      </c>
      <c r="U72">
        <v>533</v>
      </c>
      <c r="V72">
        <v>184</v>
      </c>
      <c r="W72">
        <v>8984.75</v>
      </c>
      <c r="X72">
        <v>11081.666670000001</v>
      </c>
      <c r="Y72">
        <v>2694</v>
      </c>
      <c r="Z72">
        <v>33.25</v>
      </c>
      <c r="AA72">
        <v>29.333333339999999</v>
      </c>
      <c r="AB72">
        <v>45</v>
      </c>
      <c r="AC72">
        <v>20</v>
      </c>
      <c r="AD72">
        <v>11</v>
      </c>
      <c r="AE72">
        <v>5</v>
      </c>
      <c r="AF72">
        <v>4</v>
      </c>
      <c r="AG72">
        <v>7</v>
      </c>
      <c r="AH72">
        <v>8</v>
      </c>
      <c r="AI72">
        <v>5</v>
      </c>
      <c r="AJ72">
        <v>0</v>
      </c>
      <c r="AK72">
        <v>0</v>
      </c>
      <c r="AL72">
        <v>0</v>
      </c>
      <c r="AM72">
        <v>6</v>
      </c>
      <c r="AN72">
        <v>4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3</v>
      </c>
      <c r="AU72">
        <v>2</v>
      </c>
      <c r="AV72">
        <v>0</v>
      </c>
      <c r="AW72">
        <v>0</v>
      </c>
      <c r="AX72">
        <v>0</v>
      </c>
      <c r="AY72">
        <v>1</v>
      </c>
      <c r="AZ72">
        <v>1</v>
      </c>
      <c r="BA72">
        <v>2</v>
      </c>
      <c r="BB72">
        <v>0</v>
      </c>
      <c r="BC72">
        <v>0</v>
      </c>
      <c r="BD72">
        <v>0</v>
      </c>
      <c r="BE72">
        <v>6</v>
      </c>
      <c r="BF72">
        <v>0</v>
      </c>
      <c r="BG72">
        <v>0</v>
      </c>
      <c r="BH72">
        <v>0</v>
      </c>
      <c r="BI72">
        <v>0</v>
      </c>
      <c r="BJ72">
        <v>4</v>
      </c>
      <c r="BK72">
        <v>2</v>
      </c>
      <c r="BL72">
        <v>381</v>
      </c>
      <c r="BM72">
        <v>62</v>
      </c>
      <c r="BN72">
        <v>22</v>
      </c>
      <c r="BO72">
        <v>16</v>
      </c>
      <c r="BP72">
        <v>11</v>
      </c>
      <c r="BQ72">
        <v>139</v>
      </c>
      <c r="BR72">
        <v>131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  <c r="CE72" s="58" t="s">
        <v>111</v>
      </c>
    </row>
    <row r="73" spans="1:154">
      <c r="A73" t="s">
        <v>162</v>
      </c>
      <c r="B73" s="10">
        <v>52</v>
      </c>
      <c r="C73" s="6" t="s">
        <v>2</v>
      </c>
      <c r="D73" s="10" t="s">
        <v>40</v>
      </c>
      <c r="E73" s="59">
        <f t="shared" ref="E73:E89" si="40">(K73/$J73)*100</f>
        <v>0</v>
      </c>
      <c r="F73" s="59">
        <f t="shared" ref="F73:F89" si="41">(L73/$J73)*100</f>
        <v>0</v>
      </c>
      <c r="G73" s="59">
        <f t="shared" ref="G73:G89" si="42">(M73/$J73)*100</f>
        <v>87.5</v>
      </c>
      <c r="H73" s="59">
        <f t="shared" ref="H73:H89" si="43">(N73/$J73)*100</f>
        <v>12.5</v>
      </c>
      <c r="I73" s="59">
        <f t="shared" ref="I73:I89" si="44">M73/J73</f>
        <v>0.875</v>
      </c>
      <c r="J73">
        <v>8</v>
      </c>
      <c r="K73">
        <v>0</v>
      </c>
      <c r="L73">
        <v>0</v>
      </c>
      <c r="M73">
        <v>7</v>
      </c>
      <c r="N73">
        <v>1</v>
      </c>
      <c r="O73">
        <v>0.875</v>
      </c>
      <c r="P73">
        <v>1214.375</v>
      </c>
      <c r="Q73">
        <v>0</v>
      </c>
      <c r="R73">
        <v>1005.428571</v>
      </c>
      <c r="S73">
        <v>2677</v>
      </c>
      <c r="T73">
        <v>102</v>
      </c>
      <c r="U73">
        <v>97.714285700000005</v>
      </c>
      <c r="V73">
        <v>132</v>
      </c>
      <c r="W73">
        <v>612.625</v>
      </c>
      <c r="X73">
        <v>657.57142850000002</v>
      </c>
      <c r="Y73">
        <v>298</v>
      </c>
      <c r="Z73">
        <v>293.375</v>
      </c>
      <c r="AA73">
        <v>288.2857143</v>
      </c>
      <c r="AB73">
        <v>329</v>
      </c>
      <c r="AC73">
        <v>17</v>
      </c>
      <c r="AD73">
        <v>9</v>
      </c>
      <c r="AE73">
        <v>7</v>
      </c>
      <c r="AF73">
        <v>1</v>
      </c>
      <c r="AG73">
        <v>8</v>
      </c>
      <c r="AH73">
        <v>9</v>
      </c>
      <c r="AI73">
        <v>0</v>
      </c>
      <c r="AJ73">
        <v>0</v>
      </c>
      <c r="AK73">
        <v>0</v>
      </c>
      <c r="AL73">
        <v>0</v>
      </c>
      <c r="AM73">
        <v>8</v>
      </c>
      <c r="AN73">
        <v>1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0</v>
      </c>
      <c r="BD73">
        <v>0</v>
      </c>
      <c r="BE73">
        <v>8</v>
      </c>
      <c r="BF73">
        <v>0</v>
      </c>
      <c r="BG73">
        <v>0</v>
      </c>
      <c r="BH73">
        <v>0</v>
      </c>
      <c r="BI73">
        <v>1</v>
      </c>
      <c r="BJ73">
        <v>7</v>
      </c>
      <c r="BK73">
        <v>0</v>
      </c>
      <c r="BL73">
        <v>195</v>
      </c>
      <c r="BM73">
        <v>42</v>
      </c>
      <c r="BN73">
        <v>0</v>
      </c>
      <c r="BO73">
        <v>83</v>
      </c>
      <c r="BP73">
        <v>30</v>
      </c>
      <c r="BQ73">
        <v>4</v>
      </c>
      <c r="BR73">
        <v>36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  <c r="CE73" s="58" t="s">
        <v>111</v>
      </c>
    </row>
    <row r="74" spans="1:154" s="10" customFormat="1">
      <c r="A74" t="s">
        <v>163</v>
      </c>
      <c r="B74" s="10">
        <v>44</v>
      </c>
      <c r="C74" s="6" t="s">
        <v>2</v>
      </c>
      <c r="D74" s="10" t="s">
        <v>40</v>
      </c>
      <c r="E74" s="59">
        <f t="shared" si="40"/>
        <v>12.5</v>
      </c>
      <c r="F74" s="59">
        <f t="shared" si="41"/>
        <v>25</v>
      </c>
      <c r="G74" s="59">
        <f t="shared" si="42"/>
        <v>62.5</v>
      </c>
      <c r="H74" s="59">
        <f t="shared" si="43"/>
        <v>0</v>
      </c>
      <c r="I74" s="59">
        <f t="shared" si="44"/>
        <v>0.625</v>
      </c>
      <c r="J74">
        <v>8</v>
      </c>
      <c r="K74">
        <v>1</v>
      </c>
      <c r="L74">
        <v>2</v>
      </c>
      <c r="M74">
        <v>5</v>
      </c>
      <c r="N74">
        <v>0</v>
      </c>
      <c r="O74">
        <v>1</v>
      </c>
      <c r="P74">
        <v>718.71428560000004</v>
      </c>
      <c r="Q74">
        <v>1786</v>
      </c>
      <c r="R74">
        <v>291.8</v>
      </c>
      <c r="S74">
        <v>0</v>
      </c>
      <c r="T74">
        <v>37.200000000000003</v>
      </c>
      <c r="U74">
        <v>37.200000000000003</v>
      </c>
      <c r="V74">
        <v>0</v>
      </c>
      <c r="W74">
        <v>268.2</v>
      </c>
      <c r="X74">
        <v>268.2</v>
      </c>
      <c r="Y74">
        <v>0</v>
      </c>
      <c r="Z74">
        <v>1060.8</v>
      </c>
      <c r="AA74">
        <v>1060.8</v>
      </c>
      <c r="AB74">
        <v>0</v>
      </c>
      <c r="AC74">
        <v>17</v>
      </c>
      <c r="AD74">
        <v>7</v>
      </c>
      <c r="AE74">
        <v>10</v>
      </c>
      <c r="AF74">
        <v>0</v>
      </c>
      <c r="AG74">
        <v>7</v>
      </c>
      <c r="AH74">
        <v>5</v>
      </c>
      <c r="AI74">
        <v>5</v>
      </c>
      <c r="AJ74">
        <v>0</v>
      </c>
      <c r="AK74">
        <v>0</v>
      </c>
      <c r="AL74">
        <v>0</v>
      </c>
      <c r="AM74">
        <v>7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5</v>
      </c>
      <c r="AU74">
        <v>5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12</v>
      </c>
      <c r="BF74">
        <v>0</v>
      </c>
      <c r="BG74">
        <v>0</v>
      </c>
      <c r="BH74">
        <v>1</v>
      </c>
      <c r="BI74">
        <v>4</v>
      </c>
      <c r="BJ74">
        <v>1</v>
      </c>
      <c r="BK74">
        <v>6</v>
      </c>
      <c r="BL74">
        <v>121</v>
      </c>
      <c r="BM74">
        <v>23</v>
      </c>
      <c r="BN74">
        <v>5</v>
      </c>
      <c r="BO74">
        <v>59</v>
      </c>
      <c r="BP74">
        <v>3</v>
      </c>
      <c r="BQ74">
        <v>0</v>
      </c>
      <c r="BR74">
        <v>31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E74" s="58" t="s">
        <v>111</v>
      </c>
      <c r="CF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</row>
    <row r="75" spans="1:154" s="10" customFormat="1">
      <c r="A75" t="s">
        <v>164</v>
      </c>
      <c r="B75" s="10">
        <v>44</v>
      </c>
      <c r="C75" s="6" t="s">
        <v>2</v>
      </c>
      <c r="D75" s="10" t="s">
        <v>40</v>
      </c>
      <c r="E75" s="59">
        <f t="shared" si="40"/>
        <v>0</v>
      </c>
      <c r="F75" s="59">
        <f t="shared" si="41"/>
        <v>0</v>
      </c>
      <c r="G75" s="59">
        <f t="shared" si="42"/>
        <v>62.5</v>
      </c>
      <c r="H75" s="59">
        <f t="shared" si="43"/>
        <v>37.5</v>
      </c>
      <c r="I75" s="59">
        <f t="shared" si="44"/>
        <v>0.625</v>
      </c>
      <c r="J75">
        <v>8</v>
      </c>
      <c r="K75">
        <v>0</v>
      </c>
      <c r="L75">
        <v>0</v>
      </c>
      <c r="M75">
        <v>5</v>
      </c>
      <c r="N75">
        <v>3</v>
      </c>
      <c r="O75">
        <v>0.625</v>
      </c>
      <c r="P75">
        <v>724.625</v>
      </c>
      <c r="Q75">
        <v>0</v>
      </c>
      <c r="R75">
        <v>805.2</v>
      </c>
      <c r="S75">
        <v>590.33333330000005</v>
      </c>
      <c r="T75">
        <v>249.75</v>
      </c>
      <c r="U75">
        <v>82.199999989999995</v>
      </c>
      <c r="V75">
        <v>529</v>
      </c>
      <c r="W75">
        <v>183.625</v>
      </c>
      <c r="X75">
        <v>158.6</v>
      </c>
      <c r="Y75">
        <v>225.33333329999999</v>
      </c>
      <c r="Z75">
        <v>200.375</v>
      </c>
      <c r="AA75">
        <v>163.80000000000001</v>
      </c>
      <c r="AB75">
        <v>261.33333340000001</v>
      </c>
      <c r="AC75">
        <v>30</v>
      </c>
      <c r="AD75">
        <v>18</v>
      </c>
      <c r="AE75">
        <v>8</v>
      </c>
      <c r="AF75">
        <v>4</v>
      </c>
      <c r="AG75">
        <v>8</v>
      </c>
      <c r="AH75">
        <v>14</v>
      </c>
      <c r="AI75">
        <v>6</v>
      </c>
      <c r="AJ75">
        <v>1</v>
      </c>
      <c r="AK75">
        <v>0</v>
      </c>
      <c r="AL75">
        <v>1</v>
      </c>
      <c r="AM75">
        <v>8</v>
      </c>
      <c r="AN75">
        <v>6</v>
      </c>
      <c r="AO75">
        <v>3</v>
      </c>
      <c r="AP75">
        <v>0</v>
      </c>
      <c r="AQ75">
        <v>0</v>
      </c>
      <c r="AR75">
        <v>1</v>
      </c>
      <c r="AS75">
        <v>0</v>
      </c>
      <c r="AT75">
        <v>5</v>
      </c>
      <c r="AU75">
        <v>2</v>
      </c>
      <c r="AV75">
        <v>1</v>
      </c>
      <c r="AW75">
        <v>0</v>
      </c>
      <c r="AX75">
        <v>0</v>
      </c>
      <c r="AY75">
        <v>0</v>
      </c>
      <c r="AZ75">
        <v>3</v>
      </c>
      <c r="BA75">
        <v>1</v>
      </c>
      <c r="BB75">
        <v>0</v>
      </c>
      <c r="BC75">
        <v>0</v>
      </c>
      <c r="BD75">
        <v>0</v>
      </c>
      <c r="BE75">
        <v>25</v>
      </c>
      <c r="BF75">
        <v>0</v>
      </c>
      <c r="BG75">
        <v>0</v>
      </c>
      <c r="BH75">
        <v>0</v>
      </c>
      <c r="BI75">
        <v>4</v>
      </c>
      <c r="BJ75">
        <v>7</v>
      </c>
      <c r="BK75">
        <v>14</v>
      </c>
      <c r="BL75">
        <v>228</v>
      </c>
      <c r="BM75">
        <v>56</v>
      </c>
      <c r="BN75">
        <v>14</v>
      </c>
      <c r="BO75">
        <v>104</v>
      </c>
      <c r="BP75">
        <v>10</v>
      </c>
      <c r="BQ75">
        <v>9</v>
      </c>
      <c r="BR75">
        <v>35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E75" s="58" t="s">
        <v>111</v>
      </c>
      <c r="CF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</row>
    <row r="76" spans="1:154" s="10" customFormat="1">
      <c r="A76" t="s">
        <v>165</v>
      </c>
      <c r="B76" s="10">
        <v>44</v>
      </c>
      <c r="C76" s="6" t="s">
        <v>2</v>
      </c>
      <c r="D76" s="10" t="s">
        <v>40</v>
      </c>
      <c r="E76" s="59">
        <f t="shared" si="40"/>
        <v>50</v>
      </c>
      <c r="F76" s="59">
        <f t="shared" si="41"/>
        <v>0</v>
      </c>
      <c r="G76" s="59">
        <f t="shared" si="42"/>
        <v>50</v>
      </c>
      <c r="H76" s="59">
        <f t="shared" si="43"/>
        <v>0</v>
      </c>
      <c r="I76" s="59">
        <f t="shared" si="44"/>
        <v>0.5</v>
      </c>
      <c r="J76">
        <v>8</v>
      </c>
      <c r="K76">
        <v>4</v>
      </c>
      <c r="L76">
        <v>0</v>
      </c>
      <c r="M76">
        <v>4</v>
      </c>
      <c r="N76">
        <v>0</v>
      </c>
      <c r="O76">
        <v>1</v>
      </c>
      <c r="P76">
        <v>612.5</v>
      </c>
      <c r="Q76">
        <v>0</v>
      </c>
      <c r="R76">
        <v>612.5</v>
      </c>
      <c r="S76">
        <v>0</v>
      </c>
      <c r="T76">
        <v>292</v>
      </c>
      <c r="U76">
        <v>292</v>
      </c>
      <c r="V76">
        <v>0</v>
      </c>
      <c r="W76">
        <v>122.75</v>
      </c>
      <c r="X76">
        <v>122.75</v>
      </c>
      <c r="Y76">
        <v>0</v>
      </c>
      <c r="Z76">
        <v>1147.25</v>
      </c>
      <c r="AA76">
        <v>1147.25</v>
      </c>
      <c r="AB76">
        <v>0</v>
      </c>
      <c r="AC76">
        <v>8</v>
      </c>
      <c r="AD76">
        <v>4</v>
      </c>
      <c r="AE76">
        <v>4</v>
      </c>
      <c r="AF76">
        <v>0</v>
      </c>
      <c r="AG76">
        <v>4</v>
      </c>
      <c r="AH76">
        <v>4</v>
      </c>
      <c r="AI76">
        <v>0</v>
      </c>
      <c r="AJ76">
        <v>0</v>
      </c>
      <c r="AK76">
        <v>0</v>
      </c>
      <c r="AL76">
        <v>0</v>
      </c>
      <c r="AM76">
        <v>4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16</v>
      </c>
      <c r="BF76">
        <v>8</v>
      </c>
      <c r="BG76">
        <v>0</v>
      </c>
      <c r="BH76">
        <v>2</v>
      </c>
      <c r="BI76">
        <v>4</v>
      </c>
      <c r="BJ76">
        <v>0</v>
      </c>
      <c r="BK76">
        <v>2</v>
      </c>
      <c r="BL76">
        <v>321</v>
      </c>
      <c r="BM76">
        <v>124</v>
      </c>
      <c r="BN76">
        <v>3</v>
      </c>
      <c r="BO76">
        <v>48</v>
      </c>
      <c r="BP76">
        <v>9</v>
      </c>
      <c r="BQ76">
        <v>0</v>
      </c>
      <c r="BR76">
        <v>137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E76" s="58" t="s">
        <v>111</v>
      </c>
      <c r="CF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</row>
    <row r="77" spans="1:154" s="10" customFormat="1">
      <c r="A77" t="s">
        <v>166</v>
      </c>
      <c r="B77" s="10">
        <v>52</v>
      </c>
      <c r="C77" s="4" t="s">
        <v>3</v>
      </c>
      <c r="D77" s="10" t="s">
        <v>40</v>
      </c>
      <c r="E77" s="59">
        <f t="shared" si="40"/>
        <v>0</v>
      </c>
      <c r="F77" s="59">
        <f t="shared" si="41"/>
        <v>0</v>
      </c>
      <c r="G77" s="59">
        <f t="shared" si="42"/>
        <v>87.5</v>
      </c>
      <c r="H77" s="59">
        <f t="shared" si="43"/>
        <v>12.5</v>
      </c>
      <c r="I77" s="59">
        <f t="shared" si="44"/>
        <v>0.875</v>
      </c>
      <c r="J77">
        <v>8</v>
      </c>
      <c r="K77">
        <v>0</v>
      </c>
      <c r="L77">
        <v>0</v>
      </c>
      <c r="M77">
        <v>7</v>
      </c>
      <c r="N77">
        <v>1</v>
      </c>
      <c r="O77">
        <v>0.875</v>
      </c>
      <c r="P77">
        <v>181.375</v>
      </c>
      <c r="Q77">
        <v>0</v>
      </c>
      <c r="R77">
        <v>179.57142859999999</v>
      </c>
      <c r="S77">
        <v>194</v>
      </c>
      <c r="T77">
        <v>39.25</v>
      </c>
      <c r="U77">
        <v>39</v>
      </c>
      <c r="V77">
        <v>41</v>
      </c>
      <c r="W77">
        <v>696.375</v>
      </c>
      <c r="X77">
        <v>770.57142850000002</v>
      </c>
      <c r="Y77">
        <v>177</v>
      </c>
      <c r="Z77">
        <v>35</v>
      </c>
      <c r="AA77">
        <v>37.571428570000002</v>
      </c>
      <c r="AB77">
        <v>17</v>
      </c>
      <c r="AC77">
        <v>73</v>
      </c>
      <c r="AD77">
        <v>21</v>
      </c>
      <c r="AE77">
        <v>34</v>
      </c>
      <c r="AF77">
        <v>18</v>
      </c>
      <c r="AG77">
        <v>13</v>
      </c>
      <c r="AH77">
        <v>8</v>
      </c>
      <c r="AI77">
        <v>27</v>
      </c>
      <c r="AJ77">
        <v>1</v>
      </c>
      <c r="AK77">
        <v>0</v>
      </c>
      <c r="AL77">
        <v>24</v>
      </c>
      <c r="AM77">
        <v>8</v>
      </c>
      <c r="AN77">
        <v>0</v>
      </c>
      <c r="AO77">
        <v>5</v>
      </c>
      <c r="AP77">
        <v>0</v>
      </c>
      <c r="AQ77">
        <v>0</v>
      </c>
      <c r="AR77">
        <v>8</v>
      </c>
      <c r="AS77">
        <v>1</v>
      </c>
      <c r="AT77">
        <v>7</v>
      </c>
      <c r="AU77">
        <v>14</v>
      </c>
      <c r="AV77">
        <v>1</v>
      </c>
      <c r="AW77">
        <v>0</v>
      </c>
      <c r="AX77">
        <v>11</v>
      </c>
      <c r="AY77">
        <v>4</v>
      </c>
      <c r="AZ77">
        <v>1</v>
      </c>
      <c r="BA77">
        <v>8</v>
      </c>
      <c r="BB77">
        <v>0</v>
      </c>
      <c r="BC77">
        <v>0</v>
      </c>
      <c r="BD77">
        <v>5</v>
      </c>
      <c r="BE77">
        <v>12</v>
      </c>
      <c r="BF77">
        <v>0</v>
      </c>
      <c r="BG77">
        <v>0</v>
      </c>
      <c r="BH77">
        <v>0</v>
      </c>
      <c r="BI77">
        <v>0</v>
      </c>
      <c r="BJ77">
        <v>8</v>
      </c>
      <c r="BK77">
        <v>4</v>
      </c>
      <c r="BL77">
        <v>347</v>
      </c>
      <c r="BM77">
        <v>27</v>
      </c>
      <c r="BN77">
        <v>0</v>
      </c>
      <c r="BO77">
        <v>180</v>
      </c>
      <c r="BP77">
        <v>16</v>
      </c>
      <c r="BQ77">
        <v>8</v>
      </c>
      <c r="BR77">
        <v>116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F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</row>
    <row r="78" spans="1:154" s="10" customFormat="1">
      <c r="A78" t="s">
        <v>167</v>
      </c>
      <c r="B78" s="10">
        <v>44</v>
      </c>
      <c r="C78" s="6" t="s">
        <v>2</v>
      </c>
      <c r="D78" s="10" t="s">
        <v>40</v>
      </c>
      <c r="E78" s="59">
        <f t="shared" si="40"/>
        <v>0</v>
      </c>
      <c r="F78" s="59">
        <f t="shared" si="41"/>
        <v>0</v>
      </c>
      <c r="G78" s="59">
        <f t="shared" si="42"/>
        <v>87.5</v>
      </c>
      <c r="H78" s="59">
        <f t="shared" si="43"/>
        <v>12.5</v>
      </c>
      <c r="I78" s="59">
        <f t="shared" si="44"/>
        <v>0.875</v>
      </c>
      <c r="J78">
        <v>8</v>
      </c>
      <c r="K78">
        <v>0</v>
      </c>
      <c r="L78">
        <v>0</v>
      </c>
      <c r="M78">
        <v>7</v>
      </c>
      <c r="N78">
        <v>1</v>
      </c>
      <c r="O78">
        <v>0.875</v>
      </c>
      <c r="P78">
        <v>471.75</v>
      </c>
      <c r="Q78">
        <v>0</v>
      </c>
      <c r="R78">
        <v>484.2857143</v>
      </c>
      <c r="S78">
        <v>384</v>
      </c>
      <c r="T78">
        <v>135.125</v>
      </c>
      <c r="U78">
        <v>147.7142857</v>
      </c>
      <c r="V78">
        <v>47</v>
      </c>
      <c r="W78">
        <v>71.125</v>
      </c>
      <c r="X78">
        <v>70.285714299999995</v>
      </c>
      <c r="Y78">
        <v>77</v>
      </c>
      <c r="Z78">
        <v>877.5</v>
      </c>
      <c r="AA78">
        <v>963.14285710000001</v>
      </c>
      <c r="AB78">
        <v>278</v>
      </c>
      <c r="AC78">
        <v>18</v>
      </c>
      <c r="AD78">
        <v>10</v>
      </c>
      <c r="AE78">
        <v>7</v>
      </c>
      <c r="AF78">
        <v>1</v>
      </c>
      <c r="AG78">
        <v>8</v>
      </c>
      <c r="AH78">
        <v>10</v>
      </c>
      <c r="AI78">
        <v>0</v>
      </c>
      <c r="AJ78">
        <v>0</v>
      </c>
      <c r="AK78">
        <v>0</v>
      </c>
      <c r="AL78">
        <v>0</v>
      </c>
      <c r="AM78">
        <v>8</v>
      </c>
      <c r="AN78">
        <v>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</v>
      </c>
      <c r="BA78">
        <v>0</v>
      </c>
      <c r="BB78">
        <v>0</v>
      </c>
      <c r="BC78">
        <v>0</v>
      </c>
      <c r="BD78">
        <v>0</v>
      </c>
      <c r="BE78">
        <v>14</v>
      </c>
      <c r="BF78">
        <v>3</v>
      </c>
      <c r="BG78">
        <v>3</v>
      </c>
      <c r="BH78">
        <v>0</v>
      </c>
      <c r="BI78">
        <v>7</v>
      </c>
      <c r="BJ78">
        <v>1</v>
      </c>
      <c r="BK78">
        <v>0</v>
      </c>
      <c r="BL78">
        <v>586</v>
      </c>
      <c r="BM78">
        <v>60</v>
      </c>
      <c r="BN78">
        <v>13</v>
      </c>
      <c r="BO78">
        <v>302</v>
      </c>
      <c r="BP78">
        <v>20</v>
      </c>
      <c r="BQ78">
        <v>0</v>
      </c>
      <c r="BR78">
        <v>191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E78" s="58" t="s">
        <v>111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182</v>
      </c>
      <c r="B79" s="10">
        <v>52</v>
      </c>
      <c r="C79" s="4" t="s">
        <v>3</v>
      </c>
      <c r="D79" s="10" t="s">
        <v>40</v>
      </c>
      <c r="E79" s="59">
        <f t="shared" si="40"/>
        <v>50</v>
      </c>
      <c r="F79" s="59">
        <f t="shared" si="41"/>
        <v>37.5</v>
      </c>
      <c r="G79" s="59">
        <f t="shared" si="42"/>
        <v>0</v>
      </c>
      <c r="H79" s="59">
        <f t="shared" si="43"/>
        <v>12.5</v>
      </c>
      <c r="I79" s="59">
        <f t="shared" si="44"/>
        <v>0</v>
      </c>
      <c r="J79">
        <v>8</v>
      </c>
      <c r="K79">
        <v>4</v>
      </c>
      <c r="L79">
        <v>3</v>
      </c>
      <c r="M79">
        <v>0</v>
      </c>
      <c r="N79">
        <v>1</v>
      </c>
      <c r="O79">
        <v>0</v>
      </c>
      <c r="P79">
        <v>1199.75</v>
      </c>
      <c r="Q79">
        <v>1274.666667</v>
      </c>
      <c r="R79">
        <v>0</v>
      </c>
      <c r="S79">
        <v>975</v>
      </c>
      <c r="T79">
        <v>694</v>
      </c>
      <c r="U79">
        <v>0</v>
      </c>
      <c r="V79">
        <v>694</v>
      </c>
      <c r="W79">
        <v>190</v>
      </c>
      <c r="X79">
        <v>0</v>
      </c>
      <c r="Y79">
        <v>190</v>
      </c>
      <c r="Z79">
        <v>302</v>
      </c>
      <c r="AA79">
        <v>0</v>
      </c>
      <c r="AB79">
        <v>302</v>
      </c>
      <c r="AC79">
        <v>14</v>
      </c>
      <c r="AD79">
        <v>8</v>
      </c>
      <c r="AE79">
        <v>3</v>
      </c>
      <c r="AF79">
        <v>3</v>
      </c>
      <c r="AG79">
        <v>9</v>
      </c>
      <c r="AH79">
        <v>3</v>
      </c>
      <c r="AI79">
        <v>0</v>
      </c>
      <c r="AJ79">
        <v>0</v>
      </c>
      <c r="AK79">
        <v>0</v>
      </c>
      <c r="AL79">
        <v>2</v>
      </c>
      <c r="AM79">
        <v>4</v>
      </c>
      <c r="AN79">
        <v>2</v>
      </c>
      <c r="AO79">
        <v>0</v>
      </c>
      <c r="AP79">
        <v>0</v>
      </c>
      <c r="AQ79">
        <v>0</v>
      </c>
      <c r="AR79">
        <v>2</v>
      </c>
      <c r="AS79">
        <v>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</v>
      </c>
      <c r="AZ79">
        <v>1</v>
      </c>
      <c r="BA79">
        <v>0</v>
      </c>
      <c r="BB79">
        <v>0</v>
      </c>
      <c r="BC79">
        <v>0</v>
      </c>
      <c r="BD79">
        <v>0</v>
      </c>
      <c r="BE79">
        <v>9</v>
      </c>
      <c r="BF79">
        <v>2</v>
      </c>
      <c r="BG79">
        <v>0</v>
      </c>
      <c r="BH79">
        <v>0</v>
      </c>
      <c r="BI79">
        <v>0</v>
      </c>
      <c r="BJ79">
        <v>1</v>
      </c>
      <c r="BK79">
        <v>6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>
      <c r="A80" t="s">
        <v>169</v>
      </c>
      <c r="B80" s="10">
        <v>52</v>
      </c>
      <c r="C80" s="6" t="s">
        <v>2</v>
      </c>
      <c r="D80" s="10" t="s">
        <v>40</v>
      </c>
      <c r="E80" s="59">
        <f t="shared" si="40"/>
        <v>75</v>
      </c>
      <c r="F80" s="59">
        <f t="shared" si="41"/>
        <v>12.5</v>
      </c>
      <c r="G80" s="59">
        <f t="shared" si="42"/>
        <v>12.5</v>
      </c>
      <c r="H80" s="59">
        <f t="shared" si="43"/>
        <v>0</v>
      </c>
      <c r="I80" s="59">
        <f t="shared" si="44"/>
        <v>0.125</v>
      </c>
      <c r="J80">
        <v>8</v>
      </c>
      <c r="K80">
        <v>6</v>
      </c>
      <c r="L80">
        <v>1</v>
      </c>
      <c r="M80">
        <v>1</v>
      </c>
      <c r="N80">
        <v>0</v>
      </c>
      <c r="O80">
        <v>1</v>
      </c>
      <c r="P80">
        <v>2292.5</v>
      </c>
      <c r="Q80">
        <v>1099</v>
      </c>
      <c r="R80">
        <v>3486</v>
      </c>
      <c r="S80">
        <v>0</v>
      </c>
      <c r="T80">
        <v>430</v>
      </c>
      <c r="U80">
        <v>430</v>
      </c>
      <c r="V80">
        <v>0</v>
      </c>
      <c r="W80">
        <v>461</v>
      </c>
      <c r="X80">
        <v>461</v>
      </c>
      <c r="Y80">
        <v>0</v>
      </c>
      <c r="Z80">
        <v>747</v>
      </c>
      <c r="AA80">
        <v>747</v>
      </c>
      <c r="AB80">
        <v>0</v>
      </c>
      <c r="AC80">
        <v>6</v>
      </c>
      <c r="AD80">
        <v>2</v>
      </c>
      <c r="AE80">
        <v>1</v>
      </c>
      <c r="AF80">
        <v>3</v>
      </c>
      <c r="AG80">
        <v>4</v>
      </c>
      <c r="AH80">
        <v>1</v>
      </c>
      <c r="AI80">
        <v>0</v>
      </c>
      <c r="AJ80">
        <v>0</v>
      </c>
      <c r="AK80">
        <v>0</v>
      </c>
      <c r="AL80">
        <v>1</v>
      </c>
      <c r="AM80">
        <v>2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</v>
      </c>
      <c r="AU80">
        <v>0</v>
      </c>
      <c r="AV80">
        <v>0</v>
      </c>
      <c r="AW80">
        <v>0</v>
      </c>
      <c r="AX80">
        <v>0</v>
      </c>
      <c r="AY80">
        <v>2</v>
      </c>
      <c r="AZ80">
        <v>0</v>
      </c>
      <c r="BA80">
        <v>0</v>
      </c>
      <c r="BB80">
        <v>0</v>
      </c>
      <c r="BC80">
        <v>0</v>
      </c>
      <c r="BD80">
        <v>1</v>
      </c>
      <c r="BE80">
        <v>2</v>
      </c>
      <c r="BF80">
        <v>0</v>
      </c>
      <c r="BG80">
        <v>0</v>
      </c>
      <c r="BH80">
        <v>0</v>
      </c>
      <c r="BI80">
        <v>0</v>
      </c>
      <c r="BJ80">
        <v>1</v>
      </c>
      <c r="BK80">
        <v>1</v>
      </c>
      <c r="BL80">
        <v>329</v>
      </c>
      <c r="BM80">
        <v>143</v>
      </c>
      <c r="BN80">
        <v>2</v>
      </c>
      <c r="BO80">
        <v>7</v>
      </c>
      <c r="BP80">
        <v>0</v>
      </c>
      <c r="BQ80">
        <v>3</v>
      </c>
      <c r="BR80">
        <v>174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</row>
    <row r="81" spans="1:154">
      <c r="A81" t="s">
        <v>170</v>
      </c>
      <c r="B81" s="10">
        <v>44</v>
      </c>
      <c r="C81" s="6" t="s">
        <v>2</v>
      </c>
      <c r="D81" s="10" t="s">
        <v>40</v>
      </c>
      <c r="E81" s="59">
        <f t="shared" si="40"/>
        <v>37.5</v>
      </c>
      <c r="F81" s="59">
        <f t="shared" si="41"/>
        <v>0</v>
      </c>
      <c r="G81" s="59">
        <f t="shared" si="42"/>
        <v>62.5</v>
      </c>
      <c r="H81" s="59">
        <f t="shared" si="43"/>
        <v>0</v>
      </c>
      <c r="I81" s="59">
        <f t="shared" si="44"/>
        <v>0.625</v>
      </c>
      <c r="J81">
        <v>8</v>
      </c>
      <c r="K81">
        <v>3</v>
      </c>
      <c r="L81">
        <v>0</v>
      </c>
      <c r="M81">
        <v>5</v>
      </c>
      <c r="N81">
        <v>0</v>
      </c>
      <c r="O81">
        <v>1</v>
      </c>
      <c r="P81">
        <v>1239.4000000000001</v>
      </c>
      <c r="Q81">
        <v>0</v>
      </c>
      <c r="R81">
        <v>1239.4000000000001</v>
      </c>
      <c r="S81">
        <v>0</v>
      </c>
      <c r="T81">
        <v>198.8</v>
      </c>
      <c r="U81">
        <v>198.8</v>
      </c>
      <c r="V81">
        <v>0</v>
      </c>
      <c r="W81">
        <v>115</v>
      </c>
      <c r="X81">
        <v>115</v>
      </c>
      <c r="Y81">
        <v>0</v>
      </c>
      <c r="Z81">
        <v>1060.4000000000001</v>
      </c>
      <c r="AA81">
        <v>1060.4000000000001</v>
      </c>
      <c r="AB81">
        <v>0</v>
      </c>
      <c r="AC81">
        <v>62</v>
      </c>
      <c r="AD81">
        <v>12</v>
      </c>
      <c r="AE81">
        <v>50</v>
      </c>
      <c r="AF81">
        <v>0</v>
      </c>
      <c r="AG81">
        <v>5</v>
      </c>
      <c r="AH81">
        <v>11</v>
      </c>
      <c r="AI81">
        <v>46</v>
      </c>
      <c r="AJ81">
        <v>0</v>
      </c>
      <c r="AK81">
        <v>0</v>
      </c>
      <c r="AL81">
        <v>0</v>
      </c>
      <c r="AM81">
        <v>5</v>
      </c>
      <c r="AN81">
        <v>6</v>
      </c>
      <c r="AO81">
        <v>1</v>
      </c>
      <c r="AP81">
        <v>0</v>
      </c>
      <c r="AQ81">
        <v>0</v>
      </c>
      <c r="AR81">
        <v>0</v>
      </c>
      <c r="AS81">
        <v>0</v>
      </c>
      <c r="AT81">
        <v>5</v>
      </c>
      <c r="AU81">
        <v>45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6</v>
      </c>
      <c r="BF81">
        <v>0</v>
      </c>
      <c r="BG81">
        <v>0</v>
      </c>
      <c r="BH81">
        <v>0</v>
      </c>
      <c r="BI81">
        <v>5</v>
      </c>
      <c r="BJ81">
        <v>0</v>
      </c>
      <c r="BK81">
        <v>1</v>
      </c>
      <c r="BL81">
        <v>29</v>
      </c>
      <c r="BM81">
        <v>8</v>
      </c>
      <c r="BN81">
        <v>0</v>
      </c>
      <c r="BO81">
        <v>9</v>
      </c>
      <c r="BP81">
        <v>5</v>
      </c>
      <c r="BQ81">
        <v>0</v>
      </c>
      <c r="BR81">
        <v>7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E81" s="58" t="s">
        <v>111</v>
      </c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</row>
    <row r="82" spans="1:154">
      <c r="A82" t="s">
        <v>171</v>
      </c>
      <c r="B82" s="10">
        <v>52</v>
      </c>
      <c r="C82" s="4" t="s">
        <v>3</v>
      </c>
      <c r="D82" s="10" t="s">
        <v>40</v>
      </c>
      <c r="E82" s="59">
        <f t="shared" si="40"/>
        <v>0</v>
      </c>
      <c r="F82" s="59">
        <f t="shared" si="41"/>
        <v>0</v>
      </c>
      <c r="G82" s="59">
        <f t="shared" si="42"/>
        <v>62.5</v>
      </c>
      <c r="H82" s="59">
        <f t="shared" si="43"/>
        <v>37.5</v>
      </c>
      <c r="I82" s="59">
        <f t="shared" si="44"/>
        <v>0.625</v>
      </c>
      <c r="J82">
        <v>8</v>
      </c>
      <c r="K82">
        <v>0</v>
      </c>
      <c r="L82">
        <v>0</v>
      </c>
      <c r="M82">
        <v>5</v>
      </c>
      <c r="N82">
        <v>3</v>
      </c>
      <c r="O82">
        <v>0.625</v>
      </c>
      <c r="P82">
        <v>473.875</v>
      </c>
      <c r="Q82">
        <v>0</v>
      </c>
      <c r="R82">
        <v>234.6</v>
      </c>
      <c r="S82">
        <v>872.66666669999995</v>
      </c>
      <c r="T82">
        <v>72.375</v>
      </c>
      <c r="U82">
        <v>67.400000009999999</v>
      </c>
      <c r="V82">
        <v>80.666666660000004</v>
      </c>
      <c r="W82">
        <v>182.125</v>
      </c>
      <c r="X82">
        <v>212.8</v>
      </c>
      <c r="Y82">
        <v>131</v>
      </c>
      <c r="Z82">
        <v>233.5</v>
      </c>
      <c r="AA82">
        <v>252.8</v>
      </c>
      <c r="AB82">
        <v>201.33333329999999</v>
      </c>
      <c r="AC82">
        <v>29</v>
      </c>
      <c r="AD82">
        <v>13</v>
      </c>
      <c r="AE82">
        <v>9</v>
      </c>
      <c r="AF82">
        <v>7</v>
      </c>
      <c r="AG82">
        <v>10</v>
      </c>
      <c r="AH82">
        <v>8</v>
      </c>
      <c r="AI82">
        <v>1</v>
      </c>
      <c r="AJ82">
        <v>0</v>
      </c>
      <c r="AK82">
        <v>0</v>
      </c>
      <c r="AL82">
        <v>10</v>
      </c>
      <c r="AM82">
        <v>8</v>
      </c>
      <c r="AN82">
        <v>0</v>
      </c>
      <c r="AO82">
        <v>0</v>
      </c>
      <c r="AP82">
        <v>0</v>
      </c>
      <c r="AQ82">
        <v>0</v>
      </c>
      <c r="AR82">
        <v>5</v>
      </c>
      <c r="AS82">
        <v>2</v>
      </c>
      <c r="AT82">
        <v>5</v>
      </c>
      <c r="AU82">
        <v>0</v>
      </c>
      <c r="AV82">
        <v>0</v>
      </c>
      <c r="AW82">
        <v>0</v>
      </c>
      <c r="AX82">
        <v>2</v>
      </c>
      <c r="AY82">
        <v>0</v>
      </c>
      <c r="AZ82">
        <v>3</v>
      </c>
      <c r="BA82">
        <v>1</v>
      </c>
      <c r="BB82">
        <v>0</v>
      </c>
      <c r="BC82">
        <v>0</v>
      </c>
      <c r="BD82">
        <v>3</v>
      </c>
      <c r="BE82">
        <v>58</v>
      </c>
      <c r="BF82">
        <v>0</v>
      </c>
      <c r="BG82">
        <v>0</v>
      </c>
      <c r="BH82">
        <v>44</v>
      </c>
      <c r="BI82">
        <v>3</v>
      </c>
      <c r="BJ82">
        <v>5</v>
      </c>
      <c r="BK82">
        <v>6</v>
      </c>
      <c r="BL82">
        <v>46</v>
      </c>
      <c r="BM82">
        <v>16</v>
      </c>
      <c r="BN82">
        <v>0</v>
      </c>
      <c r="BO82">
        <v>8</v>
      </c>
      <c r="BP82">
        <v>0</v>
      </c>
      <c r="BQ82">
        <v>2</v>
      </c>
      <c r="BR82">
        <v>20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E82" s="58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</row>
    <row r="83" spans="1:154" s="10" customFormat="1">
      <c r="A83" t="s">
        <v>172</v>
      </c>
      <c r="B83" s="10">
        <v>44</v>
      </c>
      <c r="C83" s="4" t="s">
        <v>3</v>
      </c>
      <c r="D83" s="10" t="s">
        <v>40</v>
      </c>
      <c r="E83" s="59">
        <f t="shared" si="40"/>
        <v>0</v>
      </c>
      <c r="F83" s="59">
        <f t="shared" si="41"/>
        <v>12.5</v>
      </c>
      <c r="G83" s="59">
        <f t="shared" si="42"/>
        <v>0</v>
      </c>
      <c r="H83" s="59">
        <f t="shared" si="43"/>
        <v>87.5</v>
      </c>
      <c r="I83" s="59">
        <f t="shared" si="44"/>
        <v>0</v>
      </c>
      <c r="J83">
        <v>8</v>
      </c>
      <c r="K83">
        <v>0</v>
      </c>
      <c r="L83">
        <v>1</v>
      </c>
      <c r="M83">
        <v>0</v>
      </c>
      <c r="N83">
        <v>7</v>
      </c>
      <c r="O83">
        <v>0</v>
      </c>
      <c r="P83">
        <v>403.625</v>
      </c>
      <c r="Q83">
        <v>301</v>
      </c>
      <c r="R83">
        <v>0</v>
      </c>
      <c r="S83">
        <v>418.2857143</v>
      </c>
      <c r="T83">
        <v>273.14285719999998</v>
      </c>
      <c r="U83">
        <v>0</v>
      </c>
      <c r="V83">
        <v>273.14285719999998</v>
      </c>
      <c r="W83">
        <v>58.571428570000002</v>
      </c>
      <c r="X83">
        <v>0</v>
      </c>
      <c r="Y83">
        <v>58.571428570000002</v>
      </c>
      <c r="Z83">
        <v>408.85714280000002</v>
      </c>
      <c r="AA83">
        <v>0</v>
      </c>
      <c r="AB83">
        <v>408.85714280000002</v>
      </c>
      <c r="AC83">
        <v>37</v>
      </c>
      <c r="AD83">
        <v>22</v>
      </c>
      <c r="AE83">
        <v>0</v>
      </c>
      <c r="AF83">
        <v>15</v>
      </c>
      <c r="AG83">
        <v>11</v>
      </c>
      <c r="AH83">
        <v>21</v>
      </c>
      <c r="AI83">
        <v>2</v>
      </c>
      <c r="AJ83">
        <v>0</v>
      </c>
      <c r="AK83">
        <v>0</v>
      </c>
      <c r="AL83">
        <v>3</v>
      </c>
      <c r="AM83">
        <v>8</v>
      </c>
      <c r="AN83">
        <v>14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</v>
      </c>
      <c r="AZ83">
        <v>7</v>
      </c>
      <c r="BA83">
        <v>2</v>
      </c>
      <c r="BB83">
        <v>0</v>
      </c>
      <c r="BC83">
        <v>0</v>
      </c>
      <c r="BD83">
        <v>3</v>
      </c>
      <c r="BE83">
        <v>8</v>
      </c>
      <c r="BF83">
        <v>0</v>
      </c>
      <c r="BG83">
        <v>0</v>
      </c>
      <c r="BH83">
        <v>0</v>
      </c>
      <c r="BI83">
        <v>1</v>
      </c>
      <c r="BJ83">
        <v>6</v>
      </c>
      <c r="BK83">
        <v>1</v>
      </c>
      <c r="BL83">
        <v>169</v>
      </c>
      <c r="BM83">
        <v>29</v>
      </c>
      <c r="BN83">
        <v>12</v>
      </c>
      <c r="BO83">
        <v>0</v>
      </c>
      <c r="BP83">
        <v>8</v>
      </c>
      <c r="BQ83">
        <v>0</v>
      </c>
      <c r="BR83">
        <v>120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E83" s="58" t="s">
        <v>111</v>
      </c>
      <c r="CF83" s="38"/>
    </row>
    <row r="84" spans="1:154" s="10" customFormat="1">
      <c r="A84" t="s">
        <v>173</v>
      </c>
      <c r="B84" s="10">
        <v>44</v>
      </c>
      <c r="C84" s="6" t="s">
        <v>2</v>
      </c>
      <c r="D84" s="10" t="s">
        <v>40</v>
      </c>
      <c r="E84" s="59">
        <f t="shared" si="40"/>
        <v>12.5</v>
      </c>
      <c r="F84" s="59">
        <f t="shared" si="41"/>
        <v>0</v>
      </c>
      <c r="G84" s="59">
        <f t="shared" si="42"/>
        <v>75</v>
      </c>
      <c r="H84" s="59">
        <f t="shared" si="43"/>
        <v>12.5</v>
      </c>
      <c r="I84" s="59">
        <f t="shared" si="44"/>
        <v>0.75</v>
      </c>
      <c r="J84">
        <v>8</v>
      </c>
      <c r="K84">
        <v>1</v>
      </c>
      <c r="L84">
        <v>0</v>
      </c>
      <c r="M84">
        <v>6</v>
      </c>
      <c r="N84">
        <v>1</v>
      </c>
      <c r="O84">
        <v>0.85714285700000004</v>
      </c>
      <c r="P84">
        <v>809.71428560000004</v>
      </c>
      <c r="Q84">
        <v>0</v>
      </c>
      <c r="R84">
        <v>838</v>
      </c>
      <c r="S84">
        <v>640</v>
      </c>
      <c r="T84">
        <v>293.14285719999998</v>
      </c>
      <c r="U84">
        <v>297.33333340000001</v>
      </c>
      <c r="V84">
        <v>268</v>
      </c>
      <c r="W84">
        <v>891.71428560000004</v>
      </c>
      <c r="X84">
        <v>1010.833333</v>
      </c>
      <c r="Y84">
        <v>177</v>
      </c>
      <c r="Z84">
        <v>75.142857129999996</v>
      </c>
      <c r="AA84">
        <v>75.166666660000004</v>
      </c>
      <c r="AB84">
        <v>75</v>
      </c>
      <c r="AC84">
        <v>22</v>
      </c>
      <c r="AD84">
        <v>14</v>
      </c>
      <c r="AE84">
        <v>7</v>
      </c>
      <c r="AF84">
        <v>1</v>
      </c>
      <c r="AG84">
        <v>7</v>
      </c>
      <c r="AH84">
        <v>14</v>
      </c>
      <c r="AI84">
        <v>1</v>
      </c>
      <c r="AJ84">
        <v>0</v>
      </c>
      <c r="AK84">
        <v>0</v>
      </c>
      <c r="AL84">
        <v>0</v>
      </c>
      <c r="AM84">
        <v>7</v>
      </c>
      <c r="AN84">
        <v>7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6</v>
      </c>
      <c r="AU84">
        <v>1</v>
      </c>
      <c r="AV84">
        <v>0</v>
      </c>
      <c r="AW84">
        <v>0</v>
      </c>
      <c r="AX84">
        <v>0</v>
      </c>
      <c r="AY84">
        <v>0</v>
      </c>
      <c r="AZ84">
        <v>1</v>
      </c>
      <c r="BA84">
        <v>0</v>
      </c>
      <c r="BB84">
        <v>0</v>
      </c>
      <c r="BC84">
        <v>0</v>
      </c>
      <c r="BD84">
        <v>0</v>
      </c>
      <c r="BE84">
        <v>14</v>
      </c>
      <c r="BF84">
        <v>1</v>
      </c>
      <c r="BG84">
        <v>0</v>
      </c>
      <c r="BH84">
        <v>0</v>
      </c>
      <c r="BI84">
        <v>1</v>
      </c>
      <c r="BJ84">
        <v>6</v>
      </c>
      <c r="BK84">
        <v>6</v>
      </c>
      <c r="BL84">
        <v>175</v>
      </c>
      <c r="BM84">
        <v>23</v>
      </c>
      <c r="BN84">
        <v>2</v>
      </c>
      <c r="BO84">
        <v>108</v>
      </c>
      <c r="BP84">
        <v>12</v>
      </c>
      <c r="BQ84">
        <v>4</v>
      </c>
      <c r="BR84">
        <v>26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 t="s">
        <v>111</v>
      </c>
      <c r="CF84" s="38"/>
    </row>
    <row r="85" spans="1:154" s="10" customFormat="1">
      <c r="A85" t="s">
        <v>174</v>
      </c>
      <c r="B85" s="10">
        <v>52</v>
      </c>
      <c r="C85" s="6" t="s">
        <v>2</v>
      </c>
      <c r="D85" s="10" t="s">
        <v>40</v>
      </c>
      <c r="E85" s="59">
        <f t="shared" si="40"/>
        <v>100</v>
      </c>
      <c r="F85" s="59">
        <f t="shared" si="41"/>
        <v>0</v>
      </c>
      <c r="G85" s="59">
        <f t="shared" si="42"/>
        <v>0</v>
      </c>
      <c r="H85" s="59">
        <f t="shared" si="43"/>
        <v>0</v>
      </c>
      <c r="I85" s="59">
        <f t="shared" si="44"/>
        <v>0</v>
      </c>
      <c r="J85">
        <v>8</v>
      </c>
      <c r="K85">
        <v>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</v>
      </c>
      <c r="AD85">
        <v>0</v>
      </c>
      <c r="AE85">
        <v>1</v>
      </c>
      <c r="AF85">
        <v>1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2</v>
      </c>
      <c r="BF85">
        <v>2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460</v>
      </c>
      <c r="BM85">
        <v>176</v>
      </c>
      <c r="BN85">
        <v>0</v>
      </c>
      <c r="BO85">
        <v>0</v>
      </c>
      <c r="BP85">
        <v>0</v>
      </c>
      <c r="BQ85">
        <v>0</v>
      </c>
      <c r="BR85">
        <v>284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F85" s="38"/>
    </row>
    <row r="86" spans="1:154" s="10" customFormat="1">
      <c r="A86" t="s">
        <v>183</v>
      </c>
      <c r="B86" s="10">
        <v>52</v>
      </c>
      <c r="C86" s="6" t="s">
        <v>2</v>
      </c>
      <c r="D86" s="10" t="s">
        <v>40</v>
      </c>
      <c r="E86" s="59">
        <f t="shared" si="40"/>
        <v>50</v>
      </c>
      <c r="F86" s="59">
        <f t="shared" si="41"/>
        <v>0</v>
      </c>
      <c r="G86" s="59">
        <f t="shared" si="42"/>
        <v>50</v>
      </c>
      <c r="H86" s="59">
        <f t="shared" si="43"/>
        <v>0</v>
      </c>
      <c r="I86" s="59">
        <f t="shared" si="44"/>
        <v>0.5</v>
      </c>
      <c r="J86">
        <v>8</v>
      </c>
      <c r="K86">
        <v>4</v>
      </c>
      <c r="L86">
        <v>0</v>
      </c>
      <c r="M86">
        <v>4</v>
      </c>
      <c r="N86">
        <v>0</v>
      </c>
      <c r="O86">
        <v>1</v>
      </c>
      <c r="P86">
        <v>1725.25</v>
      </c>
      <c r="Q86">
        <v>0</v>
      </c>
      <c r="R86">
        <v>1725.25</v>
      </c>
      <c r="S86">
        <v>0</v>
      </c>
      <c r="T86">
        <v>500</v>
      </c>
      <c r="U86">
        <v>500</v>
      </c>
      <c r="V86">
        <v>0</v>
      </c>
      <c r="W86">
        <v>164.75</v>
      </c>
      <c r="X86">
        <v>164.75</v>
      </c>
      <c r="Y86">
        <v>0</v>
      </c>
      <c r="Z86">
        <v>883.25</v>
      </c>
      <c r="AA86">
        <v>883.25</v>
      </c>
      <c r="AB86">
        <v>0</v>
      </c>
      <c r="AC86">
        <v>18</v>
      </c>
      <c r="AD86">
        <v>9</v>
      </c>
      <c r="AE86">
        <v>6</v>
      </c>
      <c r="AF86">
        <v>3</v>
      </c>
      <c r="AG86">
        <v>5</v>
      </c>
      <c r="AH86">
        <v>9</v>
      </c>
      <c r="AI86">
        <v>3</v>
      </c>
      <c r="AJ86">
        <v>0</v>
      </c>
      <c r="AK86">
        <v>0</v>
      </c>
      <c r="AL86">
        <v>1</v>
      </c>
      <c r="AM86">
        <v>4</v>
      </c>
      <c r="AN86">
        <v>5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4</v>
      </c>
      <c r="AU86">
        <v>1</v>
      </c>
      <c r="AV86">
        <v>0</v>
      </c>
      <c r="AW86">
        <v>0</v>
      </c>
      <c r="AX86">
        <v>1</v>
      </c>
      <c r="AY86">
        <v>1</v>
      </c>
      <c r="AZ86">
        <v>0</v>
      </c>
      <c r="BA86">
        <v>2</v>
      </c>
      <c r="BB86">
        <v>0</v>
      </c>
      <c r="BC86">
        <v>0</v>
      </c>
      <c r="BD86">
        <v>0</v>
      </c>
      <c r="BE86">
        <v>13</v>
      </c>
      <c r="BF86">
        <v>2</v>
      </c>
      <c r="BG86">
        <v>0</v>
      </c>
      <c r="BH86">
        <v>1</v>
      </c>
      <c r="BI86">
        <v>2</v>
      </c>
      <c r="BJ86">
        <v>2</v>
      </c>
      <c r="BK86">
        <v>6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E86" s="58"/>
      <c r="CF86" s="38"/>
    </row>
    <row r="87" spans="1:154" s="10" customFormat="1">
      <c r="A87" t="s">
        <v>175</v>
      </c>
      <c r="B87" s="10">
        <v>52</v>
      </c>
      <c r="C87" s="4" t="s">
        <v>3</v>
      </c>
      <c r="D87" s="10" t="s">
        <v>40</v>
      </c>
      <c r="E87" s="59">
        <f t="shared" si="40"/>
        <v>100</v>
      </c>
      <c r="F87" s="59">
        <f t="shared" si="41"/>
        <v>0</v>
      </c>
      <c r="G87" s="59">
        <f t="shared" si="42"/>
        <v>0</v>
      </c>
      <c r="H87" s="59">
        <f t="shared" si="43"/>
        <v>0</v>
      </c>
      <c r="I87" s="59">
        <f t="shared" si="44"/>
        <v>0</v>
      </c>
      <c r="J87">
        <v>8</v>
      </c>
      <c r="K87">
        <v>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1</v>
      </c>
      <c r="BE87">
        <v>22</v>
      </c>
      <c r="BF87">
        <v>7</v>
      </c>
      <c r="BG87">
        <v>0</v>
      </c>
      <c r="BH87">
        <v>0</v>
      </c>
      <c r="BI87">
        <v>0</v>
      </c>
      <c r="BJ87">
        <v>0</v>
      </c>
      <c r="BK87">
        <v>15</v>
      </c>
      <c r="BL87">
        <v>407</v>
      </c>
      <c r="BM87">
        <v>170</v>
      </c>
      <c r="BN87">
        <v>0</v>
      </c>
      <c r="BO87">
        <v>0</v>
      </c>
      <c r="BP87">
        <v>0</v>
      </c>
      <c r="BQ87">
        <v>0</v>
      </c>
      <c r="BR87">
        <v>237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E87" s="58" t="s">
        <v>111</v>
      </c>
      <c r="CF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</row>
    <row r="88" spans="1:154">
      <c r="A88" t="s">
        <v>176</v>
      </c>
      <c r="B88" s="10">
        <v>52</v>
      </c>
      <c r="C88" s="6" t="s">
        <v>2</v>
      </c>
      <c r="D88" s="10" t="s">
        <v>40</v>
      </c>
      <c r="E88" s="59">
        <f t="shared" si="40"/>
        <v>62.5</v>
      </c>
      <c r="F88" s="59">
        <f t="shared" si="41"/>
        <v>0</v>
      </c>
      <c r="G88" s="59">
        <f t="shared" si="42"/>
        <v>37.5</v>
      </c>
      <c r="H88" s="59">
        <f t="shared" si="43"/>
        <v>0</v>
      </c>
      <c r="I88" s="59">
        <f t="shared" si="44"/>
        <v>0.375</v>
      </c>
      <c r="J88">
        <v>8</v>
      </c>
      <c r="K88">
        <v>5</v>
      </c>
      <c r="L88">
        <v>0</v>
      </c>
      <c r="M88">
        <v>3</v>
      </c>
      <c r="N88">
        <v>0</v>
      </c>
      <c r="O88">
        <v>1</v>
      </c>
      <c r="P88">
        <v>3402.666667</v>
      </c>
      <c r="Q88">
        <v>0</v>
      </c>
      <c r="R88">
        <v>3402.666667</v>
      </c>
      <c r="S88">
        <v>0</v>
      </c>
      <c r="T88">
        <v>636.66666669999995</v>
      </c>
      <c r="U88">
        <v>636.66666669999995</v>
      </c>
      <c r="V88">
        <v>0</v>
      </c>
      <c r="W88">
        <v>221.33333329999999</v>
      </c>
      <c r="X88">
        <v>221.33333329999999</v>
      </c>
      <c r="Y88">
        <v>0</v>
      </c>
      <c r="Z88">
        <v>525.33333330000005</v>
      </c>
      <c r="AA88">
        <v>525.33333330000005</v>
      </c>
      <c r="AB88">
        <v>0</v>
      </c>
      <c r="AC88">
        <v>8</v>
      </c>
      <c r="AD88">
        <v>3</v>
      </c>
      <c r="AE88">
        <v>4</v>
      </c>
      <c r="AF88">
        <v>1</v>
      </c>
      <c r="AG88">
        <v>4</v>
      </c>
      <c r="AH88">
        <v>3</v>
      </c>
      <c r="AI88">
        <v>0</v>
      </c>
      <c r="AJ88">
        <v>0</v>
      </c>
      <c r="AK88">
        <v>0</v>
      </c>
      <c r="AL88">
        <v>1</v>
      </c>
      <c r="AM88">
        <v>3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3</v>
      </c>
      <c r="AU88">
        <v>0</v>
      </c>
      <c r="AV88">
        <v>0</v>
      </c>
      <c r="AW88">
        <v>0</v>
      </c>
      <c r="AX88">
        <v>1</v>
      </c>
      <c r="AY88">
        <v>1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4</v>
      </c>
      <c r="BF88">
        <v>0</v>
      </c>
      <c r="BG88">
        <v>0</v>
      </c>
      <c r="BH88">
        <v>0</v>
      </c>
      <c r="BI88">
        <v>1</v>
      </c>
      <c r="BJ88">
        <v>2</v>
      </c>
      <c r="BK88">
        <v>1</v>
      </c>
      <c r="BL88">
        <v>430</v>
      </c>
      <c r="BM88">
        <v>209</v>
      </c>
      <c r="BN88">
        <v>3</v>
      </c>
      <c r="BO88">
        <v>26</v>
      </c>
      <c r="BP88">
        <v>10</v>
      </c>
      <c r="BQ88">
        <v>2</v>
      </c>
      <c r="BR88">
        <v>180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E88" s="58" t="s">
        <v>111</v>
      </c>
    </row>
    <row r="89" spans="1:154">
      <c r="A89" t="s">
        <v>177</v>
      </c>
      <c r="B89" s="10">
        <v>44</v>
      </c>
      <c r="C89" s="6" t="s">
        <v>2</v>
      </c>
      <c r="D89" s="10" t="s">
        <v>40</v>
      </c>
      <c r="E89" s="59">
        <f t="shared" si="40"/>
        <v>87.5</v>
      </c>
      <c r="F89" s="59">
        <f t="shared" si="41"/>
        <v>0</v>
      </c>
      <c r="G89" s="59">
        <f t="shared" si="42"/>
        <v>12.5</v>
      </c>
      <c r="H89" s="59">
        <f t="shared" si="43"/>
        <v>0</v>
      </c>
      <c r="I89" s="59">
        <f t="shared" si="44"/>
        <v>0.125</v>
      </c>
      <c r="J89">
        <v>8</v>
      </c>
      <c r="K89">
        <v>7</v>
      </c>
      <c r="L89">
        <v>0</v>
      </c>
      <c r="M89">
        <v>1</v>
      </c>
      <c r="N89">
        <v>0</v>
      </c>
      <c r="O89">
        <v>1</v>
      </c>
      <c r="P89">
        <v>1482</v>
      </c>
      <c r="Q89">
        <v>0</v>
      </c>
      <c r="R89">
        <v>1482</v>
      </c>
      <c r="S89">
        <v>0</v>
      </c>
      <c r="T89">
        <v>1728</v>
      </c>
      <c r="U89">
        <v>1728</v>
      </c>
      <c r="V89">
        <v>0</v>
      </c>
      <c r="W89">
        <v>557</v>
      </c>
      <c r="X89">
        <v>557</v>
      </c>
      <c r="Y89">
        <v>0</v>
      </c>
      <c r="Z89">
        <v>309</v>
      </c>
      <c r="AA89">
        <v>309</v>
      </c>
      <c r="AB89">
        <v>0</v>
      </c>
      <c r="AC89">
        <v>3</v>
      </c>
      <c r="AD89">
        <v>1</v>
      </c>
      <c r="AE89">
        <v>2</v>
      </c>
      <c r="AF89">
        <v>0</v>
      </c>
      <c r="AG89">
        <v>1</v>
      </c>
      <c r="AH89">
        <v>1</v>
      </c>
      <c r="AI89">
        <v>1</v>
      </c>
      <c r="AJ89">
        <v>0</v>
      </c>
      <c r="AK89">
        <v>0</v>
      </c>
      <c r="AL89">
        <v>0</v>
      </c>
      <c r="AM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4</v>
      </c>
      <c r="BF89">
        <v>2</v>
      </c>
      <c r="BG89">
        <v>0</v>
      </c>
      <c r="BH89">
        <v>0</v>
      </c>
      <c r="BI89">
        <v>0</v>
      </c>
      <c r="BJ89">
        <v>1</v>
      </c>
      <c r="BK89">
        <v>1</v>
      </c>
      <c r="BL89">
        <v>165</v>
      </c>
      <c r="BM89">
        <v>78</v>
      </c>
      <c r="BN89">
        <v>1</v>
      </c>
      <c r="BO89">
        <v>1</v>
      </c>
      <c r="BP89">
        <v>0</v>
      </c>
      <c r="BQ89">
        <v>0</v>
      </c>
      <c r="BR89">
        <v>85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E89" s="58" t="s">
        <v>111</v>
      </c>
    </row>
    <row r="90" spans="1:154" s="10" customFormat="1">
      <c r="A90" s="63"/>
      <c r="B90" s="38"/>
      <c r="C90" s="65"/>
      <c r="D90" s="65"/>
      <c r="E90" s="65"/>
      <c r="F90" s="65"/>
      <c r="G90" s="65"/>
      <c r="H90" s="65"/>
      <c r="I90" s="65"/>
      <c r="J90" s="65"/>
      <c r="K90" s="63"/>
      <c r="L90" s="63"/>
      <c r="M90" s="63"/>
      <c r="N90" s="63"/>
      <c r="O90" s="64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38"/>
      <c r="AO90" s="38"/>
      <c r="AP90" s="38"/>
      <c r="AQ90" s="38"/>
      <c r="AR90" s="38"/>
      <c r="AS90" s="63"/>
      <c r="AT90" s="63"/>
      <c r="AU90" s="63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58" t="s">
        <v>111</v>
      </c>
      <c r="CF90" s="38"/>
    </row>
    <row r="91" spans="1:154" s="10" customFormat="1">
      <c r="A91" s="34" t="s">
        <v>3</v>
      </c>
      <c r="B91" s="34">
        <f>COUNTIF(C64:C89,"WT")</f>
        <v>10</v>
      </c>
      <c r="C91" s="63"/>
      <c r="D91" s="22" t="s">
        <v>41</v>
      </c>
      <c r="E91" s="24">
        <f t="shared" ref="E91:J91" si="45">AVERAGE(E67:E70,E72,E77,E79:E79,E82:E83,E87)</f>
        <v>32.5</v>
      </c>
      <c r="F91" s="24">
        <f t="shared" si="45"/>
        <v>8.75</v>
      </c>
      <c r="G91" s="24">
        <f t="shared" si="45"/>
        <v>35</v>
      </c>
      <c r="H91" s="24">
        <f t="shared" si="45"/>
        <v>23.75</v>
      </c>
      <c r="I91" s="24">
        <f t="shared" si="45"/>
        <v>0.35</v>
      </c>
      <c r="J91" s="24">
        <f t="shared" si="45"/>
        <v>8</v>
      </c>
      <c r="K91" s="24">
        <f t="shared" ref="K91:BV91" si="46">AVERAGE(K67:K70,K72,K77,K79:K79,K82:K83,K87)</f>
        <v>2.6</v>
      </c>
      <c r="L91" s="24">
        <f t="shared" si="46"/>
        <v>0.7</v>
      </c>
      <c r="M91" s="24">
        <f t="shared" si="46"/>
        <v>2.8</v>
      </c>
      <c r="N91" s="24">
        <f t="shared" si="46"/>
        <v>1.9</v>
      </c>
      <c r="O91" s="24">
        <f t="shared" si="46"/>
        <v>0.51249999999999996</v>
      </c>
      <c r="P91" s="24">
        <f t="shared" si="46"/>
        <v>1056.9083333999999</v>
      </c>
      <c r="Q91" s="24">
        <f t="shared" si="46"/>
        <v>490.81666669999993</v>
      </c>
      <c r="R91" s="24">
        <f t="shared" si="46"/>
        <v>808.33142856000006</v>
      </c>
      <c r="S91" s="24">
        <f t="shared" si="46"/>
        <v>958.89523809999991</v>
      </c>
      <c r="T91" s="24">
        <f t="shared" si="46"/>
        <v>274.37678571999999</v>
      </c>
      <c r="U91" s="24">
        <f t="shared" si="46"/>
        <v>153.140000001</v>
      </c>
      <c r="V91" s="24">
        <f t="shared" si="46"/>
        <v>264.055952386</v>
      </c>
      <c r="W91" s="24">
        <f t="shared" si="46"/>
        <v>1136.394642857</v>
      </c>
      <c r="X91" s="24">
        <f t="shared" si="46"/>
        <v>1343.1252384100001</v>
      </c>
      <c r="Y91" s="24">
        <f t="shared" si="46"/>
        <v>393.60714285699999</v>
      </c>
      <c r="Z91" s="24">
        <f t="shared" si="46"/>
        <v>296.26071428</v>
      </c>
      <c r="AA91" s="24">
        <f t="shared" si="46"/>
        <v>253.97047619100005</v>
      </c>
      <c r="AB91" s="24">
        <f t="shared" si="46"/>
        <v>133.81904761000001</v>
      </c>
      <c r="AC91" s="24">
        <f t="shared" si="46"/>
        <v>26.6</v>
      </c>
      <c r="AD91" s="24">
        <f t="shared" si="46"/>
        <v>11.3</v>
      </c>
      <c r="AE91" s="24">
        <f t="shared" si="46"/>
        <v>7.7</v>
      </c>
      <c r="AF91" s="24">
        <f t="shared" si="46"/>
        <v>7.6</v>
      </c>
      <c r="AG91" s="24">
        <f t="shared" si="46"/>
        <v>8.5</v>
      </c>
      <c r="AH91" s="24">
        <f t="shared" si="46"/>
        <v>7.9</v>
      </c>
      <c r="AI91" s="24">
        <f t="shared" si="46"/>
        <v>5.6</v>
      </c>
      <c r="AJ91" s="24">
        <f t="shared" si="46"/>
        <v>0.1</v>
      </c>
      <c r="AK91" s="24">
        <f t="shared" si="46"/>
        <v>0</v>
      </c>
      <c r="AL91" s="24">
        <f t="shared" si="46"/>
        <v>4.5</v>
      </c>
      <c r="AM91" s="24">
        <f t="shared" si="46"/>
        <v>5.4</v>
      </c>
      <c r="AN91" s="24">
        <f t="shared" si="46"/>
        <v>3.2</v>
      </c>
      <c r="AO91" s="24">
        <f t="shared" si="46"/>
        <v>0.9</v>
      </c>
      <c r="AP91" s="24">
        <f t="shared" si="46"/>
        <v>0</v>
      </c>
      <c r="AQ91" s="24">
        <f t="shared" si="46"/>
        <v>0</v>
      </c>
      <c r="AR91" s="24">
        <f t="shared" si="46"/>
        <v>1.8</v>
      </c>
      <c r="AS91" s="24">
        <f t="shared" si="46"/>
        <v>1.2</v>
      </c>
      <c r="AT91" s="24">
        <f t="shared" si="46"/>
        <v>2.8</v>
      </c>
      <c r="AU91" s="24">
        <f t="shared" si="46"/>
        <v>2.1</v>
      </c>
      <c r="AV91" s="24">
        <f t="shared" si="46"/>
        <v>0.1</v>
      </c>
      <c r="AW91" s="24">
        <f t="shared" si="46"/>
        <v>0</v>
      </c>
      <c r="AX91" s="24">
        <f t="shared" si="46"/>
        <v>1.5</v>
      </c>
      <c r="AY91" s="24">
        <f t="shared" si="46"/>
        <v>1.9</v>
      </c>
      <c r="AZ91" s="24">
        <f t="shared" si="46"/>
        <v>1.9</v>
      </c>
      <c r="BA91" s="24">
        <f t="shared" si="46"/>
        <v>2.6</v>
      </c>
      <c r="BB91" s="24">
        <f t="shared" si="46"/>
        <v>0</v>
      </c>
      <c r="BC91" s="24">
        <f t="shared" si="46"/>
        <v>0</v>
      </c>
      <c r="BD91" s="24">
        <f t="shared" si="46"/>
        <v>1.2</v>
      </c>
      <c r="BE91" s="24">
        <f t="shared" si="46"/>
        <v>15.7</v>
      </c>
      <c r="BF91" s="24">
        <f t="shared" si="46"/>
        <v>1</v>
      </c>
      <c r="BG91" s="24">
        <f t="shared" si="46"/>
        <v>0</v>
      </c>
      <c r="BH91" s="24">
        <f t="shared" si="46"/>
        <v>4.4000000000000004</v>
      </c>
      <c r="BI91" s="24">
        <f t="shared" si="46"/>
        <v>0.9</v>
      </c>
      <c r="BJ91" s="24">
        <f t="shared" si="46"/>
        <v>4.3</v>
      </c>
      <c r="BK91" s="24">
        <f t="shared" si="46"/>
        <v>5.0999999999999996</v>
      </c>
      <c r="BL91" s="24">
        <f t="shared" si="46"/>
        <v>211.1</v>
      </c>
      <c r="BM91" s="24">
        <f t="shared" si="46"/>
        <v>59.7</v>
      </c>
      <c r="BN91" s="24">
        <f t="shared" si="46"/>
        <v>5.0999999999999996</v>
      </c>
      <c r="BO91" s="24">
        <f t="shared" si="46"/>
        <v>32.9</v>
      </c>
      <c r="BP91" s="24">
        <f t="shared" si="46"/>
        <v>5.9</v>
      </c>
      <c r="BQ91" s="24">
        <f t="shared" si="46"/>
        <v>16.399999999999999</v>
      </c>
      <c r="BR91" s="24">
        <f t="shared" si="46"/>
        <v>91.1</v>
      </c>
      <c r="BS91" s="24">
        <f t="shared" si="46"/>
        <v>0</v>
      </c>
      <c r="BT91" s="24">
        <f t="shared" si="46"/>
        <v>0</v>
      </c>
      <c r="BU91" s="24">
        <f t="shared" si="46"/>
        <v>0</v>
      </c>
      <c r="BV91" s="24">
        <f t="shared" si="46"/>
        <v>0</v>
      </c>
      <c r="BW91" s="24">
        <f>AVERAGE(BW67:BW70,BW72,BW77,BW79:BW79,BW82:BW83,BW87)</f>
        <v>0</v>
      </c>
      <c r="BX91" s="24">
        <f>AVERAGE(BX67:BX70,BX72,BX77,BX79:BX79,BX82:BX83,BX87)</f>
        <v>0</v>
      </c>
      <c r="BY91" s="38"/>
      <c r="BZ91" s="38"/>
      <c r="CA91" s="38"/>
      <c r="CB91" s="38"/>
      <c r="CC91" s="38"/>
      <c r="CD91" s="38"/>
      <c r="CE91" s="58" t="s">
        <v>111</v>
      </c>
      <c r="CF91" s="38"/>
    </row>
    <row r="92" spans="1:154" s="10" customFormat="1">
      <c r="A92" s="35" t="s">
        <v>179</v>
      </c>
      <c r="B92" s="34">
        <f>COUNTIF(C64:C89,"+ve")</f>
        <v>13</v>
      </c>
      <c r="C92" s="63"/>
      <c r="D92" s="18" t="s">
        <v>41</v>
      </c>
      <c r="E92" s="27">
        <f t="shared" ref="E92:BP92" si="47">AVERAGE(E71,E73:E76,E78,E80:E81,E84:E86,E88:E89)</f>
        <v>39.42307692307692</v>
      </c>
      <c r="F92" s="27">
        <f t="shared" si="47"/>
        <v>3.8461538461538463</v>
      </c>
      <c r="G92" s="27">
        <f t="shared" si="47"/>
        <v>49.03846153846154</v>
      </c>
      <c r="H92" s="27">
        <f t="shared" si="47"/>
        <v>7.6923076923076925</v>
      </c>
      <c r="I92" s="27">
        <f t="shared" si="47"/>
        <v>0.49038461538461536</v>
      </c>
      <c r="J92" s="27">
        <f t="shared" si="47"/>
        <v>8</v>
      </c>
      <c r="K92" s="27">
        <f t="shared" si="47"/>
        <v>3.1538461538461537</v>
      </c>
      <c r="L92" s="27">
        <f t="shared" si="47"/>
        <v>0.30769230769230771</v>
      </c>
      <c r="M92" s="27">
        <f t="shared" si="47"/>
        <v>3.9230769230769229</v>
      </c>
      <c r="N92" s="27">
        <f t="shared" si="47"/>
        <v>0.61538461538461542</v>
      </c>
      <c r="O92" s="27">
        <f t="shared" si="47"/>
        <v>0.83324175823846147</v>
      </c>
      <c r="P92" s="27">
        <f t="shared" si="47"/>
        <v>1236.8586080923078</v>
      </c>
      <c r="Q92" s="27">
        <f t="shared" si="47"/>
        <v>333.07692307692309</v>
      </c>
      <c r="R92" s="27">
        <f t="shared" si="47"/>
        <v>1286.5280219461538</v>
      </c>
      <c r="S92" s="27">
        <f t="shared" si="47"/>
        <v>438.25641025384618</v>
      </c>
      <c r="T92" s="27">
        <f t="shared" si="47"/>
        <v>396.03727106923077</v>
      </c>
      <c r="U92" s="27">
        <f t="shared" si="47"/>
        <v>377.02271062230773</v>
      </c>
      <c r="V92" s="27">
        <f t="shared" si="47"/>
        <v>127.69230769230769</v>
      </c>
      <c r="W92" s="27">
        <f t="shared" si="47"/>
        <v>291.94789376153847</v>
      </c>
      <c r="X92" s="27">
        <f t="shared" si="47"/>
        <v>300.69157506153846</v>
      </c>
      <c r="Y92" s="27">
        <f t="shared" si="47"/>
        <v>72.333333330769236</v>
      </c>
      <c r="Z92" s="27">
        <f t="shared" si="47"/>
        <v>629.95586080230782</v>
      </c>
      <c r="AA92" s="27">
        <f t="shared" si="47"/>
        <v>652.31501833538459</v>
      </c>
      <c r="AB92" s="27">
        <f t="shared" si="47"/>
        <v>121.7948718</v>
      </c>
      <c r="AC92" s="27">
        <f t="shared" si="47"/>
        <v>20.846153846153847</v>
      </c>
      <c r="AD92" s="27">
        <f t="shared" si="47"/>
        <v>8.0769230769230766</v>
      </c>
      <c r="AE92" s="27">
        <f t="shared" si="47"/>
        <v>10.153846153846153</v>
      </c>
      <c r="AF92" s="27">
        <f t="shared" si="47"/>
        <v>2.6153846153846154</v>
      </c>
      <c r="AG92" s="27">
        <f t="shared" si="47"/>
        <v>6.2307692307692308</v>
      </c>
      <c r="AH92" s="27">
        <f t="shared" si="47"/>
        <v>6.615384615384615</v>
      </c>
      <c r="AI92" s="27">
        <f t="shared" si="47"/>
        <v>5.6923076923076925</v>
      </c>
      <c r="AJ92" s="27">
        <f t="shared" si="47"/>
        <v>7.6923076923076927E-2</v>
      </c>
      <c r="AK92" s="27">
        <f t="shared" si="47"/>
        <v>0</v>
      </c>
      <c r="AL92" s="27">
        <f t="shared" si="47"/>
        <v>2.2307692307692308</v>
      </c>
      <c r="AM92" s="27">
        <f t="shared" si="47"/>
        <v>4.8461538461538458</v>
      </c>
      <c r="AN92" s="27">
        <f t="shared" si="47"/>
        <v>2.0769230769230771</v>
      </c>
      <c r="AO92" s="27">
        <f t="shared" si="47"/>
        <v>0.61538461538461542</v>
      </c>
      <c r="AP92" s="27">
        <f t="shared" si="47"/>
        <v>0</v>
      </c>
      <c r="AQ92" s="27">
        <f t="shared" si="47"/>
        <v>0</v>
      </c>
      <c r="AR92" s="27">
        <f t="shared" si="47"/>
        <v>0.53846153846153844</v>
      </c>
      <c r="AS92" s="27">
        <f t="shared" si="47"/>
        <v>0.53846153846153844</v>
      </c>
      <c r="AT92" s="27">
        <f t="shared" si="47"/>
        <v>3.9230769230769229</v>
      </c>
      <c r="AU92" s="27">
        <f t="shared" si="47"/>
        <v>4.7692307692307692</v>
      </c>
      <c r="AV92" s="27">
        <f t="shared" si="47"/>
        <v>7.6923076923076927E-2</v>
      </c>
      <c r="AW92" s="27">
        <f t="shared" si="47"/>
        <v>0</v>
      </c>
      <c r="AX92" s="27">
        <f t="shared" si="47"/>
        <v>0.84615384615384615</v>
      </c>
      <c r="AY92" s="27">
        <f t="shared" si="47"/>
        <v>0.84615384615384615</v>
      </c>
      <c r="AZ92" s="27">
        <f t="shared" si="47"/>
        <v>0.61538461538461542</v>
      </c>
      <c r="BA92" s="27">
        <f t="shared" si="47"/>
        <v>0.30769230769230771</v>
      </c>
      <c r="BB92" s="27">
        <f t="shared" si="47"/>
        <v>0</v>
      </c>
      <c r="BC92" s="27">
        <f t="shared" si="47"/>
        <v>0</v>
      </c>
      <c r="BD92" s="27">
        <f t="shared" si="47"/>
        <v>0.84615384615384615</v>
      </c>
      <c r="BE92" s="27">
        <f t="shared" si="47"/>
        <v>9.7692307692307701</v>
      </c>
      <c r="BF92" s="27">
        <f t="shared" si="47"/>
        <v>1.3846153846153846</v>
      </c>
      <c r="BG92" s="27">
        <f t="shared" si="47"/>
        <v>0.30769230769230771</v>
      </c>
      <c r="BH92" s="27">
        <f t="shared" si="47"/>
        <v>0.38461538461538464</v>
      </c>
      <c r="BI92" s="27">
        <f t="shared" si="47"/>
        <v>2.4615384615384617</v>
      </c>
      <c r="BJ92" s="27">
        <f t="shared" si="47"/>
        <v>2.3076923076923075</v>
      </c>
      <c r="BK92" s="27">
        <f t="shared" si="47"/>
        <v>2.9230769230769229</v>
      </c>
      <c r="BL92" s="27">
        <f t="shared" si="47"/>
        <v>233.76923076923077</v>
      </c>
      <c r="BM92" s="27">
        <f t="shared" si="47"/>
        <v>72.461538461538467</v>
      </c>
      <c r="BN92" s="27">
        <f t="shared" si="47"/>
        <v>3.3076923076923075</v>
      </c>
      <c r="BO92" s="27">
        <f t="shared" si="47"/>
        <v>57.46153846153846</v>
      </c>
      <c r="BP92" s="27">
        <f t="shared" si="47"/>
        <v>7.615384615384615</v>
      </c>
      <c r="BQ92" s="27">
        <f t="shared" ref="BQ92:BX92" si="48">AVERAGE(BQ71,BQ73:BQ76,BQ78,BQ80:BQ81,BQ84:BQ86,BQ88:BQ89)</f>
        <v>1.6923076923076923</v>
      </c>
      <c r="BR92" s="27">
        <f t="shared" si="48"/>
        <v>91.230769230769226</v>
      </c>
      <c r="BS92" s="27">
        <f t="shared" si="48"/>
        <v>0</v>
      </c>
      <c r="BT92" s="27">
        <f t="shared" si="48"/>
        <v>0</v>
      </c>
      <c r="BU92" s="27">
        <f t="shared" si="48"/>
        <v>0</v>
      </c>
      <c r="BV92" s="27">
        <f t="shared" si="48"/>
        <v>0</v>
      </c>
      <c r="BW92" s="27">
        <f t="shared" si="48"/>
        <v>0</v>
      </c>
      <c r="BX92" s="27">
        <f t="shared" si="48"/>
        <v>0</v>
      </c>
      <c r="BY92" s="38"/>
      <c r="BZ92" s="38"/>
      <c r="CA92" s="38"/>
      <c r="CB92" s="38"/>
      <c r="CC92" s="38"/>
      <c r="CD92" s="38"/>
      <c r="CE92" s="58" t="s">
        <v>111</v>
      </c>
      <c r="CF92" s="38"/>
    </row>
    <row r="93" spans="1:154" s="10" customFormat="1">
      <c r="A93" s="63"/>
      <c r="B93" s="63"/>
      <c r="C93" s="63"/>
      <c r="D93" s="22" t="s">
        <v>43</v>
      </c>
      <c r="E93" s="24">
        <f t="shared" ref="E93:BP93" si="49">STDEV(E67:E70,E72,E77,E79:E79,E82:E83,E87)/SQRT($B91)</f>
        <v>12.527746981977423</v>
      </c>
      <c r="F93" s="24">
        <f t="shared" si="49"/>
        <v>4.1874481754670372</v>
      </c>
      <c r="G93" s="24">
        <f t="shared" si="49"/>
        <v>11.149240133549711</v>
      </c>
      <c r="H93" s="24">
        <f t="shared" si="49"/>
        <v>8.6301313238366575</v>
      </c>
      <c r="I93" s="24">
        <f t="shared" si="49"/>
        <v>0.11149240133549708</v>
      </c>
      <c r="J93" s="24">
        <f t="shared" si="49"/>
        <v>0</v>
      </c>
      <c r="K93" s="24">
        <f t="shared" si="49"/>
        <v>1.0022197585581938</v>
      </c>
      <c r="L93" s="24">
        <f t="shared" si="49"/>
        <v>0.33499585403736298</v>
      </c>
      <c r="M93" s="24">
        <f t="shared" si="49"/>
        <v>0.89193921068397664</v>
      </c>
      <c r="N93" s="24">
        <f t="shared" si="49"/>
        <v>0.69041050590693254</v>
      </c>
      <c r="O93" s="24">
        <f t="shared" si="49"/>
        <v>0.12282835810819728</v>
      </c>
      <c r="P93" s="24">
        <f t="shared" si="49"/>
        <v>260.93825130532156</v>
      </c>
      <c r="Q93" s="24">
        <f t="shared" si="49"/>
        <v>270.06018586101834</v>
      </c>
      <c r="R93" s="24">
        <f t="shared" si="49"/>
        <v>273.74551285339339</v>
      </c>
      <c r="S93" s="24">
        <f t="shared" si="49"/>
        <v>370.25089501652184</v>
      </c>
      <c r="T93" s="24">
        <f t="shared" si="49"/>
        <v>74.664954362359595</v>
      </c>
      <c r="U93" s="24">
        <f t="shared" si="49"/>
        <v>57.603256466422991</v>
      </c>
      <c r="V93" s="24">
        <f t="shared" si="49"/>
        <v>97.44338721903209</v>
      </c>
      <c r="W93" s="24">
        <f t="shared" si="49"/>
        <v>876.18260164622222</v>
      </c>
      <c r="X93" s="24">
        <f t="shared" si="49"/>
        <v>1086.5164520453907</v>
      </c>
      <c r="Y93" s="24">
        <f t="shared" si="49"/>
        <v>258.06844555410794</v>
      </c>
      <c r="Z93" s="24">
        <f t="shared" si="49"/>
        <v>126.07076352683933</v>
      </c>
      <c r="AA93" s="24">
        <f t="shared" si="49"/>
        <v>138.20081479590939</v>
      </c>
      <c r="AB93" s="24">
        <f t="shared" si="49"/>
        <v>44.089542635640186</v>
      </c>
      <c r="AC93" s="24">
        <f t="shared" si="49"/>
        <v>6.9748755464803009</v>
      </c>
      <c r="AD93" s="24">
        <f t="shared" si="49"/>
        <v>2.3430749027719959</v>
      </c>
      <c r="AE93" s="24">
        <f t="shared" si="49"/>
        <v>3.2285187522040708</v>
      </c>
      <c r="AF93" s="24">
        <f t="shared" si="49"/>
        <v>2.6507860469428053</v>
      </c>
      <c r="AG93" s="24">
        <f t="shared" si="49"/>
        <v>2.0344259359556172</v>
      </c>
      <c r="AH93" s="24">
        <f t="shared" si="49"/>
        <v>2.0840665376454113</v>
      </c>
      <c r="AI93" s="24">
        <f t="shared" si="49"/>
        <v>2.8252826800556119</v>
      </c>
      <c r="AJ93" s="24">
        <f t="shared" si="49"/>
        <v>9.9999999999999992E-2</v>
      </c>
      <c r="AK93" s="24">
        <f t="shared" si="49"/>
        <v>0</v>
      </c>
      <c r="AL93" s="24">
        <f t="shared" si="49"/>
        <v>2.3863035105460586</v>
      </c>
      <c r="AM93" s="24">
        <f t="shared" si="49"/>
        <v>1.0022197585581938</v>
      </c>
      <c r="AN93" s="24">
        <f t="shared" si="49"/>
        <v>1.4360439485692007</v>
      </c>
      <c r="AO93" s="24">
        <f t="shared" si="49"/>
        <v>0.48189440982669862</v>
      </c>
      <c r="AP93" s="24">
        <f t="shared" si="49"/>
        <v>0</v>
      </c>
      <c r="AQ93" s="24">
        <f t="shared" si="49"/>
        <v>0</v>
      </c>
      <c r="AR93" s="24">
        <f t="shared" si="49"/>
        <v>0.87939373055152792</v>
      </c>
      <c r="AS93" s="24">
        <f t="shared" si="49"/>
        <v>0.53333333333333333</v>
      </c>
      <c r="AT93" s="24">
        <f t="shared" si="49"/>
        <v>0.89193921068397664</v>
      </c>
      <c r="AU93" s="24">
        <f t="shared" si="49"/>
        <v>1.3860415257527861</v>
      </c>
      <c r="AV93" s="24">
        <f t="shared" si="49"/>
        <v>9.9999999999999992E-2</v>
      </c>
      <c r="AW93" s="24">
        <f t="shared" si="49"/>
        <v>0</v>
      </c>
      <c r="AX93" s="24">
        <f t="shared" si="49"/>
        <v>1.0878112581387147</v>
      </c>
      <c r="AY93" s="24">
        <f t="shared" si="49"/>
        <v>0.9122621455602673</v>
      </c>
      <c r="AZ93" s="24">
        <f t="shared" si="49"/>
        <v>0.69041050590693254</v>
      </c>
      <c r="BA93" s="24">
        <f t="shared" si="49"/>
        <v>1.203698005684519</v>
      </c>
      <c r="BB93" s="24">
        <f t="shared" si="49"/>
        <v>0</v>
      </c>
      <c r="BC93" s="24">
        <f t="shared" si="49"/>
        <v>0</v>
      </c>
      <c r="BD93" s="24">
        <f t="shared" si="49"/>
        <v>0.57348835113617513</v>
      </c>
      <c r="BE93" s="24">
        <f t="shared" si="49"/>
        <v>5.0838524325117413</v>
      </c>
      <c r="BF93" s="24">
        <f t="shared" si="49"/>
        <v>0.69920589878010109</v>
      </c>
      <c r="BG93" s="24">
        <f t="shared" si="49"/>
        <v>0</v>
      </c>
      <c r="BH93" s="24">
        <f t="shared" si="49"/>
        <v>4.4000000000000004</v>
      </c>
      <c r="BI93" s="24">
        <f t="shared" si="49"/>
        <v>0.37859388972001823</v>
      </c>
      <c r="BJ93" s="24">
        <f t="shared" si="49"/>
        <v>1.1647603473104098</v>
      </c>
      <c r="BK93" s="24">
        <f t="shared" si="49"/>
        <v>1.2948616399703352</v>
      </c>
      <c r="BL93" s="24">
        <f t="shared" si="49"/>
        <v>44.557191712823787</v>
      </c>
      <c r="BM93" s="24">
        <f t="shared" si="49"/>
        <v>18.132873768686281</v>
      </c>
      <c r="BN93" s="24">
        <f t="shared" si="49"/>
        <v>2.3918844267880317</v>
      </c>
      <c r="BO93" s="24">
        <f t="shared" si="49"/>
        <v>18.266818734160218</v>
      </c>
      <c r="BP93" s="24">
        <f t="shared" si="49"/>
        <v>1.7978382080215733</v>
      </c>
      <c r="BQ93" s="24">
        <f t="shared" ref="BQ93:BX93" si="50">STDEV(BQ67:BQ70,BQ72,BQ77,BQ79:BQ79,BQ82:BQ83,BQ87)/SQRT($B91)</f>
        <v>13.713091879254979</v>
      </c>
      <c r="BR93" s="24">
        <f t="shared" si="50"/>
        <v>23.009394216758992</v>
      </c>
      <c r="BS93" s="24">
        <f t="shared" si="50"/>
        <v>0</v>
      </c>
      <c r="BT93" s="24">
        <f t="shared" si="50"/>
        <v>0</v>
      </c>
      <c r="BU93" s="24">
        <f t="shared" si="50"/>
        <v>0</v>
      </c>
      <c r="BV93" s="24">
        <f t="shared" si="50"/>
        <v>0</v>
      </c>
      <c r="BW93" s="24">
        <f t="shared" si="50"/>
        <v>0</v>
      </c>
      <c r="BX93" s="24">
        <f t="shared" si="50"/>
        <v>0</v>
      </c>
      <c r="BY93" s="38"/>
      <c r="BZ93" s="38"/>
      <c r="CA93" s="38"/>
      <c r="CB93" s="38"/>
      <c r="CC93" s="38"/>
      <c r="CD93" s="38"/>
      <c r="CE93" s="58" t="s">
        <v>111</v>
      </c>
      <c r="CF93" s="38"/>
    </row>
    <row r="94" spans="1:154" s="10" customFormat="1">
      <c r="A94" s="63"/>
      <c r="B94" s="2"/>
      <c r="C94" s="63"/>
      <c r="D94" s="18" t="s">
        <v>43</v>
      </c>
      <c r="E94" s="27">
        <f t="shared" ref="E94:BP94" si="51">STDEV(E71,E73:E76,E78,E80:E81,E84:E86,E88:E89)/SQRT($B92)</f>
        <v>9.5832797357218293</v>
      </c>
      <c r="F94" s="27">
        <f t="shared" si="51"/>
        <v>2.1856060411836307</v>
      </c>
      <c r="G94" s="27">
        <f t="shared" si="51"/>
        <v>7.8115753890730399</v>
      </c>
      <c r="H94" s="27">
        <f t="shared" si="51"/>
        <v>3.3308669376324564</v>
      </c>
      <c r="I94" s="27">
        <f t="shared" si="51"/>
        <v>7.8115753890730402E-2</v>
      </c>
      <c r="J94" s="27">
        <f t="shared" si="51"/>
        <v>0</v>
      </c>
      <c r="K94" s="27">
        <f t="shared" si="51"/>
        <v>0.76666237885774624</v>
      </c>
      <c r="L94" s="27">
        <f t="shared" si="51"/>
        <v>0.17484848329469047</v>
      </c>
      <c r="M94" s="27">
        <f t="shared" si="51"/>
        <v>0.62492603112584322</v>
      </c>
      <c r="N94" s="27">
        <f t="shared" si="51"/>
        <v>0.26646935501059649</v>
      </c>
      <c r="O94" s="27">
        <f t="shared" si="51"/>
        <v>7.9693930441839603E-2</v>
      </c>
      <c r="P94" s="27">
        <f t="shared" si="51"/>
        <v>244.74899112271424</v>
      </c>
      <c r="Q94" s="27">
        <f t="shared" si="51"/>
        <v>179.80400517267162</v>
      </c>
      <c r="R94" s="27">
        <f t="shared" si="51"/>
        <v>297.50428827903829</v>
      </c>
      <c r="S94" s="27">
        <f t="shared" si="51"/>
        <v>220.02070983137386</v>
      </c>
      <c r="T94" s="27">
        <f t="shared" si="51"/>
        <v>123.73136136124123</v>
      </c>
      <c r="U94" s="27">
        <f t="shared" si="51"/>
        <v>124.98315516307709</v>
      </c>
      <c r="V94" s="27">
        <f t="shared" si="51"/>
        <v>63.406744021253182</v>
      </c>
      <c r="W94" s="27">
        <f t="shared" si="51"/>
        <v>72.335377587550482</v>
      </c>
      <c r="X94" s="27">
        <f t="shared" si="51"/>
        <v>80.79487598775647</v>
      </c>
      <c r="Y94" s="27">
        <f t="shared" si="51"/>
        <v>29.459736392416751</v>
      </c>
      <c r="Z94" s="27">
        <f t="shared" si="51"/>
        <v>114.31282262671813</v>
      </c>
      <c r="AA94" s="27">
        <f t="shared" si="51"/>
        <v>123.16015087612226</v>
      </c>
      <c r="AB94" s="27">
        <f t="shared" si="51"/>
        <v>55.250201924902846</v>
      </c>
      <c r="AC94" s="27">
        <f t="shared" si="51"/>
        <v>5.4193931842234058</v>
      </c>
      <c r="AD94" s="27">
        <f t="shared" si="51"/>
        <v>1.6269427773554161</v>
      </c>
      <c r="AE94" s="27">
        <f t="shared" si="51"/>
        <v>3.7293811850853542</v>
      </c>
      <c r="AF94" s="27">
        <f t="shared" si="51"/>
        <v>1.4121199808219862</v>
      </c>
      <c r="AG94" s="27">
        <f t="shared" si="51"/>
        <v>1.2565410711595735</v>
      </c>
      <c r="AH94" s="27">
        <f t="shared" si="51"/>
        <v>1.3470692858014048</v>
      </c>
      <c r="AI94" s="27">
        <f t="shared" si="51"/>
        <v>3.499788666485331</v>
      </c>
      <c r="AJ94" s="27">
        <f t="shared" si="51"/>
        <v>7.6923076923076927E-2</v>
      </c>
      <c r="AK94" s="27">
        <f t="shared" si="51"/>
        <v>0</v>
      </c>
      <c r="AL94" s="27">
        <f t="shared" si="51"/>
        <v>1.8192483871863345</v>
      </c>
      <c r="AM94" s="27">
        <f t="shared" si="51"/>
        <v>0.76666237885774624</v>
      </c>
      <c r="AN94" s="27">
        <f t="shared" si="51"/>
        <v>0.78005208949621829</v>
      </c>
      <c r="AO94" s="27">
        <f t="shared" si="51"/>
        <v>0.36757105607260132</v>
      </c>
      <c r="AP94" s="27">
        <f t="shared" si="51"/>
        <v>0</v>
      </c>
      <c r="AQ94" s="27">
        <f t="shared" si="51"/>
        <v>0</v>
      </c>
      <c r="AR94" s="27">
        <f t="shared" si="51"/>
        <v>0.46153846153846156</v>
      </c>
      <c r="AS94" s="27">
        <f t="shared" si="51"/>
        <v>0.53846153846153855</v>
      </c>
      <c r="AT94" s="27">
        <f t="shared" si="51"/>
        <v>0.62492603112584322</v>
      </c>
      <c r="AU94" s="27">
        <f t="shared" si="51"/>
        <v>3.4065431876246448</v>
      </c>
      <c r="AV94" s="27">
        <f t="shared" si="51"/>
        <v>7.6923076923076927E-2</v>
      </c>
      <c r="AW94" s="27">
        <f t="shared" si="51"/>
        <v>0</v>
      </c>
      <c r="AX94" s="27">
        <f t="shared" si="51"/>
        <v>0.60813031926314987</v>
      </c>
      <c r="AY94" s="27">
        <f t="shared" si="51"/>
        <v>0.46473253744594512</v>
      </c>
      <c r="AZ94" s="27">
        <f t="shared" si="51"/>
        <v>0.26646935501059649</v>
      </c>
      <c r="BA94" s="27">
        <f t="shared" si="51"/>
        <v>0.17484848329469047</v>
      </c>
      <c r="BB94" s="27">
        <f t="shared" si="51"/>
        <v>0</v>
      </c>
      <c r="BC94" s="27">
        <f t="shared" si="51"/>
        <v>0</v>
      </c>
      <c r="BD94" s="27">
        <f t="shared" si="51"/>
        <v>0.76666237885774646</v>
      </c>
      <c r="BE94" s="27">
        <f t="shared" si="51"/>
        <v>1.8506888743558965</v>
      </c>
      <c r="BF94" s="27">
        <f t="shared" si="51"/>
        <v>0.62571458163653493</v>
      </c>
      <c r="BG94" s="27">
        <f t="shared" si="51"/>
        <v>0.23709284626803759</v>
      </c>
      <c r="BH94" s="27">
        <f t="shared" si="51"/>
        <v>0.180400606147055</v>
      </c>
      <c r="BI94" s="27">
        <f t="shared" si="51"/>
        <v>0.61618537644604687</v>
      </c>
      <c r="BJ94" s="27">
        <f t="shared" si="51"/>
        <v>0.7195494974565273</v>
      </c>
      <c r="BK94" s="27">
        <f t="shared" si="51"/>
        <v>1.1348869731451656</v>
      </c>
      <c r="BL94" s="27">
        <f t="shared" si="51"/>
        <v>50.8954627273664</v>
      </c>
      <c r="BM94" s="27">
        <f t="shared" si="51"/>
        <v>19.27021595311491</v>
      </c>
      <c r="BN94" s="27">
        <f t="shared" si="51"/>
        <v>1.3271553122674393</v>
      </c>
      <c r="BO94" s="27">
        <f t="shared" si="51"/>
        <v>23.238069832633499</v>
      </c>
      <c r="BP94" s="27">
        <f t="shared" si="51"/>
        <v>2.5382672808344346</v>
      </c>
      <c r="BQ94" s="27">
        <f t="shared" ref="BQ94:BX94" si="52">STDEV(BQ71,BQ73:BQ76,BQ78,BQ80:BQ81,BQ84:BQ86,BQ88:BQ89)/SQRT($B92)</f>
        <v>0.75434311196695647</v>
      </c>
      <c r="BR94" s="27">
        <f t="shared" si="52"/>
        <v>25.547129360075544</v>
      </c>
      <c r="BS94" s="27">
        <f t="shared" si="52"/>
        <v>0</v>
      </c>
      <c r="BT94" s="27">
        <f t="shared" si="52"/>
        <v>0</v>
      </c>
      <c r="BU94" s="27">
        <f t="shared" si="52"/>
        <v>0</v>
      </c>
      <c r="BV94" s="27">
        <f t="shared" si="52"/>
        <v>0</v>
      </c>
      <c r="BW94" s="27">
        <f t="shared" si="52"/>
        <v>0</v>
      </c>
      <c r="BX94" s="27">
        <f t="shared" si="52"/>
        <v>0</v>
      </c>
      <c r="BY94" s="38"/>
      <c r="BZ94" s="38"/>
      <c r="CA94" s="38"/>
      <c r="CB94" s="38"/>
      <c r="CC94" s="38"/>
      <c r="CD94" s="38"/>
      <c r="CE94" s="58" t="s">
        <v>111</v>
      </c>
      <c r="CF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</row>
    <row r="95" spans="1:154" s="10" customFormat="1">
      <c r="C95" s="102"/>
      <c r="E95" s="59"/>
      <c r="F95" s="59"/>
      <c r="G95" s="59"/>
      <c r="H95" s="59"/>
      <c r="I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BV95" s="38"/>
      <c r="BW95" s="38"/>
      <c r="BX95" s="38"/>
      <c r="BY95" s="38"/>
      <c r="BZ95" s="38"/>
      <c r="CA95" s="38"/>
      <c r="CB95" s="38"/>
      <c r="CC95" s="38"/>
      <c r="CD95" s="38"/>
      <c r="CE95" s="58"/>
      <c r="CF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</row>
    <row r="96" spans="1:154" ht="16">
      <c r="A96" s="83" t="s">
        <v>139</v>
      </c>
      <c r="B96" s="66"/>
      <c r="C96" s="66" t="s">
        <v>140</v>
      </c>
      <c r="D96" s="66"/>
      <c r="E96" s="53" t="s">
        <v>63</v>
      </c>
      <c r="F96" s="53" t="s">
        <v>64</v>
      </c>
      <c r="G96" s="53" t="s">
        <v>65</v>
      </c>
      <c r="H96" s="53" t="s">
        <v>66</v>
      </c>
      <c r="I96" s="87" t="s">
        <v>100</v>
      </c>
      <c r="J96" s="53" t="s">
        <v>62</v>
      </c>
      <c r="K96" s="53" t="s">
        <v>63</v>
      </c>
      <c r="L96" s="53" t="s">
        <v>64</v>
      </c>
      <c r="M96" s="53" t="s">
        <v>65</v>
      </c>
      <c r="N96" s="53" t="s">
        <v>66</v>
      </c>
      <c r="O96" s="87" t="s">
        <v>100</v>
      </c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CE96" s="58" t="s">
        <v>111</v>
      </c>
    </row>
    <row r="97" spans="1:154">
      <c r="A97" t="s">
        <v>158</v>
      </c>
      <c r="B97" s="10">
        <v>44</v>
      </c>
      <c r="C97" s="4" t="s">
        <v>3</v>
      </c>
      <c r="D97" s="10" t="s">
        <v>40</v>
      </c>
      <c r="E97" s="59">
        <f>(K97/$J97)*100</f>
        <v>0</v>
      </c>
      <c r="F97" s="59">
        <f>(L97/$J97)*100</f>
        <v>0</v>
      </c>
      <c r="G97" s="59">
        <f>(M97/$J97)*100</f>
        <v>50</v>
      </c>
      <c r="H97" s="59">
        <f>(N97/$J97)*100</f>
        <v>25</v>
      </c>
      <c r="I97" s="59">
        <f>M97/J97</f>
        <v>0.5</v>
      </c>
      <c r="J97">
        <v>4</v>
      </c>
      <c r="K97">
        <v>0</v>
      </c>
      <c r="L97">
        <v>0</v>
      </c>
      <c r="M97">
        <v>2</v>
      </c>
      <c r="N97">
        <v>1</v>
      </c>
      <c r="O97">
        <v>1</v>
      </c>
      <c r="P97">
        <v>141.5</v>
      </c>
      <c r="Q97">
        <v>0</v>
      </c>
      <c r="R97">
        <v>178.5</v>
      </c>
      <c r="S97">
        <v>150</v>
      </c>
      <c r="T97">
        <v>128.66666670000001</v>
      </c>
      <c r="U97">
        <v>116.5</v>
      </c>
      <c r="V97">
        <v>153</v>
      </c>
      <c r="W97">
        <v>697.66666669999995</v>
      </c>
      <c r="X97">
        <v>858.5</v>
      </c>
      <c r="Y97">
        <v>376</v>
      </c>
      <c r="Z97">
        <v>153.33333329999999</v>
      </c>
      <c r="AA97">
        <v>129</v>
      </c>
      <c r="AB97">
        <v>202</v>
      </c>
      <c r="AC97">
        <v>21</v>
      </c>
      <c r="AD97">
        <v>12</v>
      </c>
      <c r="AE97">
        <v>4</v>
      </c>
      <c r="AF97">
        <v>5</v>
      </c>
      <c r="AG97">
        <v>4</v>
      </c>
      <c r="AH97">
        <v>5</v>
      </c>
      <c r="AI97">
        <v>0</v>
      </c>
      <c r="AJ97">
        <v>0</v>
      </c>
      <c r="AK97">
        <v>0</v>
      </c>
      <c r="AL97">
        <v>12</v>
      </c>
      <c r="AM97">
        <v>4</v>
      </c>
      <c r="AN97">
        <v>1</v>
      </c>
      <c r="AO97">
        <v>0</v>
      </c>
      <c r="AP97">
        <v>0</v>
      </c>
      <c r="AQ97">
        <v>0</v>
      </c>
      <c r="AR97">
        <v>7</v>
      </c>
      <c r="AS97">
        <v>0</v>
      </c>
      <c r="AT97">
        <v>3</v>
      </c>
      <c r="AU97">
        <v>0</v>
      </c>
      <c r="AV97">
        <v>0</v>
      </c>
      <c r="AW97">
        <v>0</v>
      </c>
      <c r="AX97">
        <v>1</v>
      </c>
      <c r="AY97">
        <v>0</v>
      </c>
      <c r="AZ97">
        <v>1</v>
      </c>
      <c r="BA97">
        <v>0</v>
      </c>
      <c r="BB97">
        <v>0</v>
      </c>
      <c r="BC97">
        <v>0</v>
      </c>
      <c r="BD97">
        <v>4</v>
      </c>
      <c r="BE97">
        <v>9</v>
      </c>
      <c r="BF97">
        <v>0</v>
      </c>
      <c r="BG97">
        <v>0</v>
      </c>
      <c r="BH97">
        <v>0</v>
      </c>
      <c r="BI97">
        <v>0</v>
      </c>
      <c r="BJ97">
        <v>3</v>
      </c>
      <c r="BK97">
        <v>6</v>
      </c>
      <c r="BL97">
        <v>50</v>
      </c>
      <c r="BM97">
        <v>5</v>
      </c>
      <c r="BN97">
        <v>1</v>
      </c>
      <c r="BO97">
        <v>4</v>
      </c>
      <c r="BP97">
        <v>3</v>
      </c>
      <c r="BQ97">
        <v>0</v>
      </c>
      <c r="BR97">
        <v>37</v>
      </c>
      <c r="BS97">
        <v>1</v>
      </c>
      <c r="BT97">
        <v>1</v>
      </c>
      <c r="BU97">
        <v>0</v>
      </c>
      <c r="BV97">
        <v>59</v>
      </c>
      <c r="BW97">
        <v>59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 t="s">
        <v>58</v>
      </c>
      <c r="CE97" s="58" t="s">
        <v>111</v>
      </c>
      <c r="CG97" s="10" t="str">
        <f>$W$1</f>
        <v>FE0F</v>
      </c>
      <c r="CH97" s="10" t="str">
        <f>C74</f>
        <v>+ve</v>
      </c>
      <c r="CI97" s="59" t="e">
        <f>#REF!</f>
        <v>#REF!</v>
      </c>
      <c r="CJ97" s="59" t="e">
        <f>#REF!</f>
        <v>#REF!</v>
      </c>
      <c r="CK97" s="59" t="e">
        <f>#REF!</f>
        <v>#REF!</v>
      </c>
      <c r="CL97" s="59" t="e">
        <f>#REF!</f>
        <v>#REF!</v>
      </c>
      <c r="CM97" s="59" t="e">
        <f>#REF!</f>
        <v>#REF!</v>
      </c>
      <c r="CN97" s="59" t="e">
        <f>#REF!</f>
        <v>#REF!</v>
      </c>
      <c r="CO97" s="59" t="e">
        <f>#REF!</f>
        <v>#REF!</v>
      </c>
      <c r="CP97" s="59" t="e">
        <f>#REF!</f>
        <v>#REF!</v>
      </c>
      <c r="CQ97" s="59" t="e">
        <f>#REF!</f>
        <v>#REF!</v>
      </c>
      <c r="CR97" s="59" t="e">
        <f>#REF!</f>
        <v>#REF!</v>
      </c>
      <c r="CS97" s="59" t="e">
        <f>#REF!</f>
        <v>#REF!</v>
      </c>
      <c r="CT97" s="59" t="e">
        <f>#REF!</f>
        <v>#REF!</v>
      </c>
      <c r="CU97" s="59" t="e">
        <f>#REF!</f>
        <v>#REF!</v>
      </c>
      <c r="CV97" s="59" t="e">
        <f>#REF!</f>
        <v>#REF!</v>
      </c>
      <c r="CW97" s="59" t="e">
        <f>#REF!</f>
        <v>#REF!</v>
      </c>
      <c r="CX97" s="59" t="e">
        <f>#REF!</f>
        <v>#REF!</v>
      </c>
      <c r="CY97" s="59" t="e">
        <f>#REF!</f>
        <v>#REF!</v>
      </c>
      <c r="CZ97" s="95" t="e">
        <f>#REF!</f>
        <v>#REF!</v>
      </c>
      <c r="DA97" s="95" t="e">
        <f>#REF!</f>
        <v>#REF!</v>
      </c>
      <c r="DB97" s="95" t="e">
        <f>#REF!</f>
        <v>#REF!</v>
      </c>
      <c r="DC97" s="95" t="e">
        <f>#REF!</f>
        <v>#REF!</v>
      </c>
      <c r="DD97" s="95" t="e">
        <f>#REF!</f>
        <v>#REF!</v>
      </c>
      <c r="DE97" s="95" t="e">
        <f>#REF!</f>
        <v>#REF!</v>
      </c>
      <c r="DF97" s="95" t="e">
        <f>#REF!</f>
        <v>#REF!</v>
      </c>
      <c r="DG97" s="95" t="e">
        <f>#REF!</f>
        <v>#REF!</v>
      </c>
      <c r="DH97" s="95" t="e">
        <f>#REF!</f>
        <v>#REF!</v>
      </c>
      <c r="DI97" s="95" t="e">
        <f>#REF!</f>
        <v>#REF!</v>
      </c>
      <c r="DJ97" s="95" t="e">
        <f>#REF!</f>
        <v>#REF!</v>
      </c>
      <c r="DK97" s="95" t="e">
        <f>#REF!</f>
        <v>#REF!</v>
      </c>
      <c r="DL97" s="95" t="e">
        <f>#REF!</f>
        <v>#REF!</v>
      </c>
      <c r="DM97" s="95" t="e">
        <f>#REF!</f>
        <v>#REF!</v>
      </c>
      <c r="DN97" s="95" t="e">
        <f>#REF!</f>
        <v>#REF!</v>
      </c>
      <c r="DO97" s="95" t="e">
        <f>#REF!</f>
        <v>#REF!</v>
      </c>
      <c r="DP97" s="95" t="e">
        <f>#REF!</f>
        <v>#REF!</v>
      </c>
      <c r="DQ97" s="59" t="e">
        <f>#REF!</f>
        <v>#REF!</v>
      </c>
      <c r="DR97" s="59" t="e">
        <f>#REF!</f>
        <v>#REF!</v>
      </c>
      <c r="DS97" s="59" t="e">
        <f>#REF!</f>
        <v>#REF!</v>
      </c>
      <c r="DT97" s="59" t="e">
        <f>#REF!</f>
        <v>#REF!</v>
      </c>
      <c r="DU97" s="59" t="e">
        <f>#REF!</f>
        <v>#REF!</v>
      </c>
      <c r="DV97" s="59" t="e">
        <f>#REF!</f>
        <v>#REF!</v>
      </c>
      <c r="DW97" s="59" t="e">
        <f>#REF!</f>
        <v>#REF!</v>
      </c>
      <c r="DX97" s="59" t="e">
        <f>#REF!</f>
        <v>#REF!</v>
      </c>
      <c r="DY97" s="59" t="e">
        <f>#REF!</f>
        <v>#REF!</v>
      </c>
      <c r="DZ97" s="59" t="e">
        <f>#REF!</f>
        <v>#REF!</v>
      </c>
      <c r="EA97" s="59" t="e">
        <f>#REF!</f>
        <v>#REF!</v>
      </c>
      <c r="EB97" s="59" t="e">
        <f>#REF!</f>
        <v>#REF!</v>
      </c>
      <c r="EC97" s="59" t="e">
        <f>#REF!</f>
        <v>#REF!</v>
      </c>
      <c r="ED97" s="59" t="e">
        <f>#REF!</f>
        <v>#REF!</v>
      </c>
      <c r="EE97" s="59" t="e">
        <f>#REF!</f>
        <v>#REF!</v>
      </c>
      <c r="EF97" s="59" t="e">
        <f>#REF!</f>
        <v>#REF!</v>
      </c>
      <c r="EG97" s="59" t="e">
        <f>#REF!</f>
        <v>#REF!</v>
      </c>
      <c r="EH97" s="95" t="e">
        <f>#REF!</f>
        <v>#REF!</v>
      </c>
      <c r="EI97" s="95" t="e">
        <f>#REF!</f>
        <v>#REF!</v>
      </c>
      <c r="EJ97" s="95" t="e">
        <f>#REF!</f>
        <v>#REF!</v>
      </c>
      <c r="EK97" s="95" t="e">
        <f>#REF!</f>
        <v>#REF!</v>
      </c>
      <c r="EL97" s="95" t="e">
        <f>#REF!</f>
        <v>#REF!</v>
      </c>
      <c r="EM97" s="95" t="e">
        <f>#REF!</f>
        <v>#REF!</v>
      </c>
      <c r="EN97" s="95" t="e">
        <f>#REF!</f>
        <v>#REF!</v>
      </c>
      <c r="EO97" s="95" t="e">
        <f>#REF!</f>
        <v>#REF!</v>
      </c>
      <c r="EP97" s="95" t="e">
        <f>#REF!</f>
        <v>#REF!</v>
      </c>
      <c r="EQ97" s="95" t="e">
        <f>#REF!</f>
        <v>#REF!</v>
      </c>
      <c r="ER97" s="95" t="e">
        <f>#REF!</f>
        <v>#REF!</v>
      </c>
      <c r="ES97" s="95" t="e">
        <f>#REF!</f>
        <v>#REF!</v>
      </c>
      <c r="ET97" s="95" t="e">
        <f>#REF!</f>
        <v>#REF!</v>
      </c>
      <c r="EU97" s="95" t="e">
        <f>#REF!</f>
        <v>#REF!</v>
      </c>
      <c r="EV97" s="95" t="e">
        <f>#REF!</f>
        <v>#REF!</v>
      </c>
      <c r="EW97" s="95" t="e">
        <f>#REF!</f>
        <v>#REF!</v>
      </c>
      <c r="EX97" s="95" t="e">
        <f>#REF!</f>
        <v>#REF!</v>
      </c>
    </row>
    <row r="98" spans="1:154">
      <c r="A98" t="s">
        <v>180</v>
      </c>
      <c r="B98" s="10">
        <v>52</v>
      </c>
      <c r="C98" s="4" t="s">
        <v>3</v>
      </c>
      <c r="D98" s="10" t="s">
        <v>40</v>
      </c>
      <c r="E98" s="59">
        <f t="shared" ref="E98:E119" si="53">(K98/$J98)*100</f>
        <v>0</v>
      </c>
      <c r="F98" s="59">
        <f t="shared" ref="F98:F119" si="54">(L98/$J98)*100</f>
        <v>0</v>
      </c>
      <c r="G98" s="59">
        <f t="shared" ref="G98:G119" si="55">(M98/$J98)*100</f>
        <v>50</v>
      </c>
      <c r="H98" s="59">
        <f t="shared" ref="H98:H119" si="56">(N98/$J98)*100</f>
        <v>25</v>
      </c>
      <c r="I98" s="59">
        <f t="shared" ref="I98:I119" si="57">M98/J98</f>
        <v>0.5</v>
      </c>
      <c r="J98">
        <v>4</v>
      </c>
      <c r="K98">
        <v>0</v>
      </c>
      <c r="L98">
        <v>0</v>
      </c>
      <c r="M98">
        <v>2</v>
      </c>
      <c r="N98">
        <v>1</v>
      </c>
      <c r="O98">
        <v>1</v>
      </c>
      <c r="P98">
        <v>776</v>
      </c>
      <c r="Q98">
        <v>0</v>
      </c>
      <c r="R98">
        <v>655.5</v>
      </c>
      <c r="S98">
        <v>1431</v>
      </c>
      <c r="T98">
        <v>371.66666659999999</v>
      </c>
      <c r="U98">
        <v>360.5</v>
      </c>
      <c r="V98">
        <v>394</v>
      </c>
      <c r="W98">
        <v>52</v>
      </c>
      <c r="X98">
        <v>53.5</v>
      </c>
      <c r="Y98">
        <v>49</v>
      </c>
      <c r="Z98">
        <v>1310</v>
      </c>
      <c r="AA98">
        <v>1739.5</v>
      </c>
      <c r="AB98">
        <v>451</v>
      </c>
      <c r="AC98">
        <v>13</v>
      </c>
      <c r="AD98">
        <v>6</v>
      </c>
      <c r="AE98">
        <v>5</v>
      </c>
      <c r="AF98">
        <v>2</v>
      </c>
      <c r="AG98">
        <v>5</v>
      </c>
      <c r="AH98">
        <v>6</v>
      </c>
      <c r="AI98">
        <v>1</v>
      </c>
      <c r="AJ98">
        <v>0</v>
      </c>
      <c r="AK98">
        <v>0</v>
      </c>
      <c r="AL98">
        <v>1</v>
      </c>
      <c r="AM98">
        <v>4</v>
      </c>
      <c r="AN98">
        <v>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3</v>
      </c>
      <c r="AU98">
        <v>1</v>
      </c>
      <c r="AV98">
        <v>0</v>
      </c>
      <c r="AW98">
        <v>0</v>
      </c>
      <c r="AX98">
        <v>1</v>
      </c>
      <c r="AY98">
        <v>1</v>
      </c>
      <c r="AZ98">
        <v>1</v>
      </c>
      <c r="BA98">
        <v>0</v>
      </c>
      <c r="BB98">
        <v>0</v>
      </c>
      <c r="BC98">
        <v>0</v>
      </c>
      <c r="BD98">
        <v>0</v>
      </c>
      <c r="BE98">
        <v>4</v>
      </c>
      <c r="BF98">
        <v>0</v>
      </c>
      <c r="BG98">
        <v>0</v>
      </c>
      <c r="BH98">
        <v>0</v>
      </c>
      <c r="BI98">
        <v>3</v>
      </c>
      <c r="BJ98">
        <v>0</v>
      </c>
      <c r="BK98">
        <v>1</v>
      </c>
      <c r="BL98">
        <v>36</v>
      </c>
      <c r="BM98">
        <v>9</v>
      </c>
      <c r="BN98">
        <v>4</v>
      </c>
      <c r="BO98">
        <v>0</v>
      </c>
      <c r="BP98">
        <v>2</v>
      </c>
      <c r="BQ98">
        <v>0</v>
      </c>
      <c r="BR98">
        <v>21</v>
      </c>
      <c r="BS98">
        <v>1</v>
      </c>
      <c r="BT98">
        <v>0</v>
      </c>
      <c r="BU98">
        <v>1</v>
      </c>
      <c r="BV98">
        <v>362</v>
      </c>
      <c r="BW98">
        <v>0</v>
      </c>
      <c r="BX98">
        <v>362</v>
      </c>
      <c r="BY98">
        <v>0</v>
      </c>
      <c r="BZ98">
        <v>0</v>
      </c>
      <c r="CA98">
        <v>0</v>
      </c>
      <c r="CB98">
        <v>0</v>
      </c>
      <c r="CC98">
        <v>0</v>
      </c>
      <c r="CD98" t="s">
        <v>58</v>
      </c>
      <c r="CE98" s="58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</row>
    <row r="99" spans="1:154">
      <c r="A99" t="s">
        <v>159</v>
      </c>
      <c r="B99" s="10">
        <v>52</v>
      </c>
      <c r="C99" s="4" t="s">
        <v>3</v>
      </c>
      <c r="D99" s="10" t="s">
        <v>40</v>
      </c>
      <c r="E99" s="59">
        <f t="shared" si="53"/>
        <v>25</v>
      </c>
      <c r="F99" s="59">
        <f t="shared" si="54"/>
        <v>0</v>
      </c>
      <c r="G99" s="59">
        <f t="shared" si="55"/>
        <v>25</v>
      </c>
      <c r="H99" s="59">
        <f t="shared" si="56"/>
        <v>25</v>
      </c>
      <c r="I99" s="59">
        <f t="shared" si="57"/>
        <v>0.25</v>
      </c>
      <c r="J99">
        <v>4</v>
      </c>
      <c r="K99">
        <v>1</v>
      </c>
      <c r="L99">
        <v>0</v>
      </c>
      <c r="M99">
        <v>1</v>
      </c>
      <c r="N99">
        <v>1</v>
      </c>
      <c r="O99">
        <v>1</v>
      </c>
      <c r="P99">
        <v>656.66666669999995</v>
      </c>
      <c r="Q99">
        <v>0</v>
      </c>
      <c r="R99">
        <v>912</v>
      </c>
      <c r="S99">
        <v>518</v>
      </c>
      <c r="T99">
        <v>110</v>
      </c>
      <c r="U99">
        <v>83</v>
      </c>
      <c r="V99">
        <v>137</v>
      </c>
      <c r="W99">
        <v>472</v>
      </c>
      <c r="X99">
        <v>741</v>
      </c>
      <c r="Y99">
        <v>203</v>
      </c>
      <c r="Z99">
        <v>134</v>
      </c>
      <c r="AA99">
        <v>95</v>
      </c>
      <c r="AB99">
        <v>173</v>
      </c>
      <c r="AC99">
        <v>54</v>
      </c>
      <c r="AD99">
        <v>7</v>
      </c>
      <c r="AE99">
        <v>29</v>
      </c>
      <c r="AF99">
        <v>18</v>
      </c>
      <c r="AG99">
        <v>13</v>
      </c>
      <c r="AH99">
        <v>4</v>
      </c>
      <c r="AI99">
        <v>1</v>
      </c>
      <c r="AJ99">
        <v>0</v>
      </c>
      <c r="AK99">
        <v>0</v>
      </c>
      <c r="AL99">
        <v>36</v>
      </c>
      <c r="AM99">
        <v>3</v>
      </c>
      <c r="AN99">
        <v>1</v>
      </c>
      <c r="AO99">
        <v>0</v>
      </c>
      <c r="AP99">
        <v>0</v>
      </c>
      <c r="AQ99">
        <v>0</v>
      </c>
      <c r="AR99">
        <v>3</v>
      </c>
      <c r="AS99">
        <v>7</v>
      </c>
      <c r="AT99">
        <v>1</v>
      </c>
      <c r="AU99">
        <v>0</v>
      </c>
      <c r="AV99">
        <v>0</v>
      </c>
      <c r="AW99">
        <v>0</v>
      </c>
      <c r="AX99">
        <v>21</v>
      </c>
      <c r="AY99">
        <v>3</v>
      </c>
      <c r="AZ99">
        <v>2</v>
      </c>
      <c r="BA99">
        <v>1</v>
      </c>
      <c r="BB99">
        <v>0</v>
      </c>
      <c r="BC99">
        <v>0</v>
      </c>
      <c r="BD99">
        <v>12</v>
      </c>
      <c r="BE99">
        <v>8</v>
      </c>
      <c r="BF99">
        <v>0</v>
      </c>
      <c r="BG99">
        <v>0</v>
      </c>
      <c r="BH99">
        <v>0</v>
      </c>
      <c r="BI99">
        <v>0</v>
      </c>
      <c r="BJ99">
        <v>2</v>
      </c>
      <c r="BK99">
        <v>6</v>
      </c>
      <c r="BL99">
        <v>75</v>
      </c>
      <c r="BM99">
        <v>44</v>
      </c>
      <c r="BN99">
        <v>0</v>
      </c>
      <c r="BO99">
        <v>0</v>
      </c>
      <c r="BP99">
        <v>2</v>
      </c>
      <c r="BQ99">
        <v>1</v>
      </c>
      <c r="BR99">
        <v>28</v>
      </c>
      <c r="BS99">
        <v>1</v>
      </c>
      <c r="BT99">
        <v>1</v>
      </c>
      <c r="BU99">
        <v>0</v>
      </c>
      <c r="BV99">
        <v>540</v>
      </c>
      <c r="BW99">
        <v>540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 t="s">
        <v>58</v>
      </c>
      <c r="CE99" s="58" t="s">
        <v>111</v>
      </c>
    </row>
    <row r="100" spans="1:154">
      <c r="A100" t="s">
        <v>160</v>
      </c>
      <c r="B100" s="10">
        <v>52</v>
      </c>
      <c r="C100" s="4" t="s">
        <v>3</v>
      </c>
      <c r="D100" s="10" t="s">
        <v>40</v>
      </c>
      <c r="E100" s="59">
        <f t="shared" si="53"/>
        <v>0</v>
      </c>
      <c r="F100" s="59">
        <f t="shared" si="54"/>
        <v>25</v>
      </c>
      <c r="G100" s="59">
        <f t="shared" si="55"/>
        <v>25</v>
      </c>
      <c r="H100" s="59">
        <f t="shared" si="56"/>
        <v>50</v>
      </c>
      <c r="I100" s="59">
        <f t="shared" si="57"/>
        <v>0.25</v>
      </c>
      <c r="J100">
        <v>4</v>
      </c>
      <c r="K100">
        <v>0</v>
      </c>
      <c r="L100">
        <v>1</v>
      </c>
      <c r="M100">
        <v>1</v>
      </c>
      <c r="N100">
        <v>2</v>
      </c>
      <c r="O100">
        <v>0</v>
      </c>
      <c r="P100">
        <v>806</v>
      </c>
      <c r="Q100">
        <v>1944</v>
      </c>
      <c r="R100">
        <v>2</v>
      </c>
      <c r="S100">
        <v>639</v>
      </c>
      <c r="T100">
        <v>259.66666659999999</v>
      </c>
      <c r="U100">
        <v>480</v>
      </c>
      <c r="V100">
        <v>149.5</v>
      </c>
      <c r="W100">
        <v>56.666666669999998</v>
      </c>
      <c r="X100">
        <v>44</v>
      </c>
      <c r="Y100">
        <v>63</v>
      </c>
      <c r="Z100">
        <v>1099</v>
      </c>
      <c r="AA100">
        <v>1737</v>
      </c>
      <c r="AB100">
        <v>780</v>
      </c>
      <c r="AC100">
        <v>13</v>
      </c>
      <c r="AD100">
        <v>7</v>
      </c>
      <c r="AE100">
        <v>4</v>
      </c>
      <c r="AF100">
        <v>2</v>
      </c>
      <c r="AG100">
        <v>4</v>
      </c>
      <c r="AH100">
        <v>4</v>
      </c>
      <c r="AI100">
        <v>0</v>
      </c>
      <c r="AJ100">
        <v>0</v>
      </c>
      <c r="AK100">
        <v>0</v>
      </c>
      <c r="AL100">
        <v>5</v>
      </c>
      <c r="AM100">
        <v>4</v>
      </c>
      <c r="AN100">
        <v>1</v>
      </c>
      <c r="AO100">
        <v>0</v>
      </c>
      <c r="AP100">
        <v>0</v>
      </c>
      <c r="AQ100">
        <v>0</v>
      </c>
      <c r="AR100">
        <v>2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3</v>
      </c>
      <c r="AY100">
        <v>0</v>
      </c>
      <c r="AZ100">
        <v>2</v>
      </c>
      <c r="BA100">
        <v>0</v>
      </c>
      <c r="BB100">
        <v>0</v>
      </c>
      <c r="BC100">
        <v>0</v>
      </c>
      <c r="BD100">
        <v>0</v>
      </c>
      <c r="BE100">
        <v>7</v>
      </c>
      <c r="BF100">
        <v>1</v>
      </c>
      <c r="BG100">
        <v>0</v>
      </c>
      <c r="BH100">
        <v>0</v>
      </c>
      <c r="BI100">
        <v>1</v>
      </c>
      <c r="BJ100">
        <v>2</v>
      </c>
      <c r="BK100">
        <v>3</v>
      </c>
      <c r="BL100">
        <v>97</v>
      </c>
      <c r="BM100">
        <v>15</v>
      </c>
      <c r="BN100">
        <v>17</v>
      </c>
      <c r="BO100">
        <v>4</v>
      </c>
      <c r="BP100">
        <v>3</v>
      </c>
      <c r="BQ100">
        <v>0</v>
      </c>
      <c r="BR100">
        <v>58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  <c r="CE100" s="58" t="s">
        <v>111</v>
      </c>
    </row>
    <row r="101" spans="1:154">
      <c r="A101" t="s">
        <v>181</v>
      </c>
      <c r="B101" s="10">
        <v>52</v>
      </c>
      <c r="C101" s="6" t="s">
        <v>2</v>
      </c>
      <c r="D101" s="10" t="s">
        <v>40</v>
      </c>
      <c r="E101" s="59">
        <f t="shared" si="53"/>
        <v>0</v>
      </c>
      <c r="F101" s="59">
        <f t="shared" si="54"/>
        <v>0</v>
      </c>
      <c r="G101" s="59">
        <f t="shared" si="55"/>
        <v>25</v>
      </c>
      <c r="H101" s="59">
        <f t="shared" si="56"/>
        <v>25</v>
      </c>
      <c r="I101" s="59">
        <f t="shared" si="57"/>
        <v>0.25</v>
      </c>
      <c r="J101">
        <v>4</v>
      </c>
      <c r="K101">
        <v>0</v>
      </c>
      <c r="L101">
        <v>0</v>
      </c>
      <c r="M101">
        <v>1</v>
      </c>
      <c r="N101">
        <v>1</v>
      </c>
      <c r="O101">
        <v>2</v>
      </c>
      <c r="P101">
        <v>822.75</v>
      </c>
      <c r="Q101">
        <v>0</v>
      </c>
      <c r="R101">
        <v>2283</v>
      </c>
      <c r="S101">
        <v>151</v>
      </c>
      <c r="T101">
        <v>300</v>
      </c>
      <c r="U101">
        <v>94</v>
      </c>
      <c r="V101">
        <v>506</v>
      </c>
      <c r="W101">
        <v>163</v>
      </c>
      <c r="X101">
        <v>90</v>
      </c>
      <c r="Y101">
        <v>236</v>
      </c>
      <c r="Z101">
        <v>1251</v>
      </c>
      <c r="AA101">
        <v>1334</v>
      </c>
      <c r="AB101">
        <v>1168</v>
      </c>
      <c r="AC101">
        <v>35</v>
      </c>
      <c r="AD101">
        <v>13</v>
      </c>
      <c r="AE101">
        <v>13</v>
      </c>
      <c r="AF101">
        <v>9</v>
      </c>
      <c r="AG101">
        <v>10</v>
      </c>
      <c r="AH101">
        <v>5</v>
      </c>
      <c r="AI101">
        <v>1</v>
      </c>
      <c r="AJ101">
        <v>0</v>
      </c>
      <c r="AK101">
        <v>0</v>
      </c>
      <c r="AL101">
        <v>19</v>
      </c>
      <c r="AM101">
        <v>4</v>
      </c>
      <c r="AN101">
        <v>1</v>
      </c>
      <c r="AO101">
        <v>1</v>
      </c>
      <c r="AP101">
        <v>0</v>
      </c>
      <c r="AQ101">
        <v>0</v>
      </c>
      <c r="AR101">
        <v>7</v>
      </c>
      <c r="AS101">
        <v>2</v>
      </c>
      <c r="AT101">
        <v>2</v>
      </c>
      <c r="AU101">
        <v>0</v>
      </c>
      <c r="AV101">
        <v>0</v>
      </c>
      <c r="AW101">
        <v>0</v>
      </c>
      <c r="AX101">
        <v>9</v>
      </c>
      <c r="AY101">
        <v>4</v>
      </c>
      <c r="AZ101">
        <v>2</v>
      </c>
      <c r="BA101">
        <v>0</v>
      </c>
      <c r="BB101">
        <v>0</v>
      </c>
      <c r="BC101">
        <v>0</v>
      </c>
      <c r="BD101">
        <v>3</v>
      </c>
      <c r="BE101">
        <v>4</v>
      </c>
      <c r="BF101">
        <v>2</v>
      </c>
      <c r="BG101">
        <v>0</v>
      </c>
      <c r="BH101">
        <v>0</v>
      </c>
      <c r="BI101">
        <v>1</v>
      </c>
      <c r="BJ101">
        <v>1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2</v>
      </c>
      <c r="BT101">
        <v>1</v>
      </c>
      <c r="BU101">
        <v>1</v>
      </c>
      <c r="BV101">
        <v>857</v>
      </c>
      <c r="BW101">
        <v>505</v>
      </c>
      <c r="BX101">
        <v>352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  <c r="CE101" s="58"/>
    </row>
    <row r="102" spans="1:154">
      <c r="A102" t="s">
        <v>161</v>
      </c>
      <c r="B102" s="10">
        <v>52</v>
      </c>
      <c r="C102" s="4" t="s">
        <v>3</v>
      </c>
      <c r="D102" s="10" t="s">
        <v>40</v>
      </c>
      <c r="E102" s="59">
        <f t="shared" si="53"/>
        <v>0</v>
      </c>
      <c r="F102" s="59">
        <f t="shared" si="54"/>
        <v>0</v>
      </c>
      <c r="G102" s="59">
        <f t="shared" si="55"/>
        <v>50</v>
      </c>
      <c r="H102" s="59">
        <f t="shared" si="56"/>
        <v>25</v>
      </c>
      <c r="I102" s="59">
        <f t="shared" si="57"/>
        <v>0.5</v>
      </c>
      <c r="J102">
        <v>4</v>
      </c>
      <c r="K102">
        <v>0</v>
      </c>
      <c r="L102">
        <v>0</v>
      </c>
      <c r="M102">
        <v>2</v>
      </c>
      <c r="N102">
        <v>1</v>
      </c>
      <c r="O102">
        <v>1</v>
      </c>
      <c r="P102">
        <v>284.25</v>
      </c>
      <c r="Q102">
        <v>0</v>
      </c>
      <c r="R102">
        <v>271</v>
      </c>
      <c r="S102">
        <v>535</v>
      </c>
      <c r="T102">
        <v>123</v>
      </c>
      <c r="U102">
        <v>86.5</v>
      </c>
      <c r="V102">
        <v>196</v>
      </c>
      <c r="W102">
        <v>577.33333330000005</v>
      </c>
      <c r="X102">
        <v>745.5</v>
      </c>
      <c r="Y102">
        <v>241</v>
      </c>
      <c r="Z102">
        <v>42</v>
      </c>
      <c r="AA102">
        <v>22.5</v>
      </c>
      <c r="AB102">
        <v>81</v>
      </c>
      <c r="AC102">
        <v>16</v>
      </c>
      <c r="AD102">
        <v>8</v>
      </c>
      <c r="AE102">
        <v>5</v>
      </c>
      <c r="AF102">
        <v>3</v>
      </c>
      <c r="AG102">
        <v>5</v>
      </c>
      <c r="AH102">
        <v>8</v>
      </c>
      <c r="AI102">
        <v>1</v>
      </c>
      <c r="AJ102">
        <v>0</v>
      </c>
      <c r="AK102">
        <v>0</v>
      </c>
      <c r="AL102">
        <v>2</v>
      </c>
      <c r="AM102">
        <v>4</v>
      </c>
      <c r="AN102">
        <v>4</v>
      </c>
      <c r="AO102">
        <v>0</v>
      </c>
      <c r="AP102">
        <v>0</v>
      </c>
      <c r="AQ102">
        <v>0</v>
      </c>
      <c r="AR102">
        <v>0</v>
      </c>
      <c r="AS102">
        <v>1</v>
      </c>
      <c r="AT102">
        <v>3</v>
      </c>
      <c r="AU102">
        <v>0</v>
      </c>
      <c r="AV102">
        <v>0</v>
      </c>
      <c r="AW102">
        <v>0</v>
      </c>
      <c r="AX102">
        <v>1</v>
      </c>
      <c r="AY102">
        <v>0</v>
      </c>
      <c r="AZ102">
        <v>1</v>
      </c>
      <c r="BA102">
        <v>1</v>
      </c>
      <c r="BB102">
        <v>0</v>
      </c>
      <c r="BC102">
        <v>0</v>
      </c>
      <c r="BD102">
        <v>1</v>
      </c>
      <c r="BE102">
        <v>14</v>
      </c>
      <c r="BF102">
        <v>1</v>
      </c>
      <c r="BG102">
        <v>0</v>
      </c>
      <c r="BH102">
        <v>0</v>
      </c>
      <c r="BI102">
        <v>1</v>
      </c>
      <c r="BJ102">
        <v>6</v>
      </c>
      <c r="BK102">
        <v>6</v>
      </c>
      <c r="BL102">
        <v>33</v>
      </c>
      <c r="BM102">
        <v>6</v>
      </c>
      <c r="BN102">
        <v>1</v>
      </c>
      <c r="BO102">
        <v>0</v>
      </c>
      <c r="BP102">
        <v>8</v>
      </c>
      <c r="BQ102">
        <v>0</v>
      </c>
      <c r="BR102">
        <v>18</v>
      </c>
      <c r="BS102">
        <v>1</v>
      </c>
      <c r="BT102">
        <v>0</v>
      </c>
      <c r="BU102">
        <v>1</v>
      </c>
      <c r="BV102">
        <v>60</v>
      </c>
      <c r="BW102">
        <v>0</v>
      </c>
      <c r="BX102">
        <v>60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  <c r="CE102" s="58" t="s">
        <v>111</v>
      </c>
    </row>
    <row r="103" spans="1:154">
      <c r="A103" t="s">
        <v>162</v>
      </c>
      <c r="B103" s="10">
        <v>52</v>
      </c>
      <c r="C103" s="6" t="s">
        <v>2</v>
      </c>
      <c r="D103" s="10" t="s">
        <v>40</v>
      </c>
      <c r="E103" s="59">
        <f t="shared" si="53"/>
        <v>0</v>
      </c>
      <c r="F103" s="59">
        <f t="shared" si="54"/>
        <v>0</v>
      </c>
      <c r="G103" s="59">
        <f t="shared" si="55"/>
        <v>50</v>
      </c>
      <c r="H103" s="59">
        <f t="shared" si="56"/>
        <v>25</v>
      </c>
      <c r="I103" s="59">
        <f t="shared" si="57"/>
        <v>0.5</v>
      </c>
      <c r="J103">
        <v>4</v>
      </c>
      <c r="K103">
        <v>0</v>
      </c>
      <c r="L103">
        <v>0</v>
      </c>
      <c r="M103">
        <v>2</v>
      </c>
      <c r="N103">
        <v>1</v>
      </c>
      <c r="O103">
        <v>1</v>
      </c>
      <c r="P103">
        <v>134.5</v>
      </c>
      <c r="Q103">
        <v>0</v>
      </c>
      <c r="R103">
        <v>129</v>
      </c>
      <c r="S103">
        <v>169</v>
      </c>
      <c r="T103">
        <v>206.66666670000001</v>
      </c>
      <c r="U103">
        <v>50.5</v>
      </c>
      <c r="V103">
        <v>519</v>
      </c>
      <c r="W103">
        <v>104.33333330000001</v>
      </c>
      <c r="X103">
        <v>77</v>
      </c>
      <c r="Y103">
        <v>159</v>
      </c>
      <c r="Z103">
        <v>658.33333330000005</v>
      </c>
      <c r="AA103">
        <v>742.5</v>
      </c>
      <c r="AB103">
        <v>490</v>
      </c>
      <c r="AC103">
        <v>11</v>
      </c>
      <c r="AD103">
        <v>5</v>
      </c>
      <c r="AE103">
        <v>3</v>
      </c>
      <c r="AF103">
        <v>3</v>
      </c>
      <c r="AG103">
        <v>4</v>
      </c>
      <c r="AH103">
        <v>5</v>
      </c>
      <c r="AI103">
        <v>0</v>
      </c>
      <c r="AJ103">
        <v>0</v>
      </c>
      <c r="AK103">
        <v>0</v>
      </c>
      <c r="AL103">
        <v>2</v>
      </c>
      <c r="AM103">
        <v>4</v>
      </c>
      <c r="AN103">
        <v>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3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0</v>
      </c>
      <c r="BB103">
        <v>0</v>
      </c>
      <c r="BC103">
        <v>0</v>
      </c>
      <c r="BD103">
        <v>2</v>
      </c>
      <c r="BE103">
        <v>3</v>
      </c>
      <c r="BF103">
        <v>0</v>
      </c>
      <c r="BG103">
        <v>0</v>
      </c>
      <c r="BH103">
        <v>0</v>
      </c>
      <c r="BI103">
        <v>2</v>
      </c>
      <c r="BJ103">
        <v>1</v>
      </c>
      <c r="BK103">
        <v>0</v>
      </c>
      <c r="BL103">
        <v>62</v>
      </c>
      <c r="BM103">
        <v>8</v>
      </c>
      <c r="BN103">
        <v>3</v>
      </c>
      <c r="BO103">
        <v>2</v>
      </c>
      <c r="BP103">
        <v>8</v>
      </c>
      <c r="BQ103">
        <v>0</v>
      </c>
      <c r="BR103">
        <v>41</v>
      </c>
      <c r="BS103">
        <v>1</v>
      </c>
      <c r="BT103">
        <v>0</v>
      </c>
      <c r="BU103">
        <v>1</v>
      </c>
      <c r="BV103">
        <v>111</v>
      </c>
      <c r="BW103">
        <v>0</v>
      </c>
      <c r="BX103">
        <v>111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E103" s="58" t="s">
        <v>111</v>
      </c>
    </row>
    <row r="104" spans="1:154">
      <c r="A104" t="s">
        <v>163</v>
      </c>
      <c r="B104" s="10">
        <v>44</v>
      </c>
      <c r="C104" s="6" t="s">
        <v>2</v>
      </c>
      <c r="D104" s="10" t="s">
        <v>40</v>
      </c>
      <c r="E104" s="59">
        <f t="shared" si="53"/>
        <v>0</v>
      </c>
      <c r="F104" s="59">
        <f t="shared" si="54"/>
        <v>0</v>
      </c>
      <c r="G104" s="59">
        <f t="shared" si="55"/>
        <v>50</v>
      </c>
      <c r="H104" s="59">
        <f t="shared" si="56"/>
        <v>0</v>
      </c>
      <c r="I104" s="59">
        <f t="shared" si="57"/>
        <v>0.5</v>
      </c>
      <c r="J104">
        <v>4</v>
      </c>
      <c r="K104">
        <v>0</v>
      </c>
      <c r="L104">
        <v>0</v>
      </c>
      <c r="M104">
        <v>2</v>
      </c>
      <c r="N104">
        <v>0</v>
      </c>
      <c r="O104">
        <v>2</v>
      </c>
      <c r="P104">
        <v>222.25</v>
      </c>
      <c r="Q104">
        <v>0</v>
      </c>
      <c r="R104">
        <v>319.5</v>
      </c>
      <c r="S104">
        <v>0</v>
      </c>
      <c r="T104">
        <v>40</v>
      </c>
      <c r="U104">
        <v>40</v>
      </c>
      <c r="V104">
        <v>0</v>
      </c>
      <c r="W104">
        <v>58.5</v>
      </c>
      <c r="X104">
        <v>58.5</v>
      </c>
      <c r="Y104">
        <v>0</v>
      </c>
      <c r="Z104">
        <v>1289</v>
      </c>
      <c r="AA104">
        <v>1289</v>
      </c>
      <c r="AB104">
        <v>0</v>
      </c>
      <c r="AC104">
        <v>11</v>
      </c>
      <c r="AD104">
        <v>4</v>
      </c>
      <c r="AE104">
        <v>7</v>
      </c>
      <c r="AF104">
        <v>0</v>
      </c>
      <c r="AG104">
        <v>4</v>
      </c>
      <c r="AH104">
        <v>4</v>
      </c>
      <c r="AI104">
        <v>2</v>
      </c>
      <c r="AJ104">
        <v>0</v>
      </c>
      <c r="AK104">
        <v>0</v>
      </c>
      <c r="AL104">
        <v>1</v>
      </c>
      <c r="AM104">
        <v>4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4</v>
      </c>
      <c r="AU104">
        <v>2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3</v>
      </c>
      <c r="BF104">
        <v>1</v>
      </c>
      <c r="BG104">
        <v>0</v>
      </c>
      <c r="BH104">
        <v>0</v>
      </c>
      <c r="BI104">
        <v>2</v>
      </c>
      <c r="BJ104">
        <v>0</v>
      </c>
      <c r="BK104">
        <v>0</v>
      </c>
      <c r="BL104">
        <v>44</v>
      </c>
      <c r="BM104">
        <v>10</v>
      </c>
      <c r="BN104">
        <v>0</v>
      </c>
      <c r="BO104">
        <v>0</v>
      </c>
      <c r="BP104">
        <v>3</v>
      </c>
      <c r="BQ104">
        <v>0</v>
      </c>
      <c r="BR104">
        <v>31</v>
      </c>
      <c r="BS104">
        <v>2</v>
      </c>
      <c r="BT104">
        <v>0</v>
      </c>
      <c r="BU104">
        <v>2</v>
      </c>
      <c r="BV104">
        <v>250</v>
      </c>
      <c r="BW104">
        <v>0</v>
      </c>
      <c r="BX104">
        <v>250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E104" s="58" t="s">
        <v>111</v>
      </c>
    </row>
    <row r="105" spans="1:154">
      <c r="A105" t="s">
        <v>164</v>
      </c>
      <c r="B105" s="10">
        <v>44</v>
      </c>
      <c r="C105" s="6" t="s">
        <v>2</v>
      </c>
      <c r="D105" s="10" t="s">
        <v>40</v>
      </c>
      <c r="E105" s="59">
        <f t="shared" si="53"/>
        <v>0</v>
      </c>
      <c r="F105" s="59">
        <f t="shared" si="54"/>
        <v>0</v>
      </c>
      <c r="G105" s="59">
        <f t="shared" si="55"/>
        <v>50</v>
      </c>
      <c r="H105" s="59">
        <f t="shared" si="56"/>
        <v>0</v>
      </c>
      <c r="I105" s="59">
        <f t="shared" si="57"/>
        <v>0.5</v>
      </c>
      <c r="J105">
        <v>4</v>
      </c>
      <c r="K105">
        <v>0</v>
      </c>
      <c r="L105">
        <v>0</v>
      </c>
      <c r="M105">
        <v>2</v>
      </c>
      <c r="N105">
        <v>0</v>
      </c>
      <c r="O105">
        <v>2</v>
      </c>
      <c r="P105">
        <v>179</v>
      </c>
      <c r="Q105">
        <v>0</v>
      </c>
      <c r="R105">
        <v>170</v>
      </c>
      <c r="S105">
        <v>0</v>
      </c>
      <c r="T105">
        <v>64.5</v>
      </c>
      <c r="U105">
        <v>64.5</v>
      </c>
      <c r="V105">
        <v>0</v>
      </c>
      <c r="W105">
        <v>73.5</v>
      </c>
      <c r="X105">
        <v>73.5</v>
      </c>
      <c r="Y105">
        <v>0</v>
      </c>
      <c r="Z105">
        <v>813</v>
      </c>
      <c r="AA105">
        <v>813</v>
      </c>
      <c r="AB105">
        <v>0</v>
      </c>
      <c r="AC105">
        <v>24</v>
      </c>
      <c r="AD105">
        <v>13</v>
      </c>
      <c r="AE105">
        <v>9</v>
      </c>
      <c r="AF105">
        <v>2</v>
      </c>
      <c r="AG105">
        <v>4</v>
      </c>
      <c r="AH105">
        <v>6</v>
      </c>
      <c r="AI105">
        <v>1</v>
      </c>
      <c r="AJ105">
        <v>0</v>
      </c>
      <c r="AK105">
        <v>0</v>
      </c>
      <c r="AL105">
        <v>13</v>
      </c>
      <c r="AM105">
        <v>4</v>
      </c>
      <c r="AN105">
        <v>2</v>
      </c>
      <c r="AO105">
        <v>0</v>
      </c>
      <c r="AP105">
        <v>0</v>
      </c>
      <c r="AQ105">
        <v>0</v>
      </c>
      <c r="AR105">
        <v>7</v>
      </c>
      <c r="AS105">
        <v>0</v>
      </c>
      <c r="AT105">
        <v>4</v>
      </c>
      <c r="AU105">
        <v>1</v>
      </c>
      <c r="AV105">
        <v>0</v>
      </c>
      <c r="AW105">
        <v>0</v>
      </c>
      <c r="AX105">
        <v>4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2</v>
      </c>
      <c r="BE105">
        <v>3</v>
      </c>
      <c r="BF105">
        <v>0</v>
      </c>
      <c r="BG105">
        <v>0</v>
      </c>
      <c r="BH105">
        <v>0</v>
      </c>
      <c r="BI105">
        <v>2</v>
      </c>
      <c r="BJ105">
        <v>0</v>
      </c>
      <c r="BK105">
        <v>1</v>
      </c>
      <c r="BL105">
        <v>38</v>
      </c>
      <c r="BM105">
        <v>6</v>
      </c>
      <c r="BN105">
        <v>0</v>
      </c>
      <c r="BO105">
        <v>0</v>
      </c>
      <c r="BP105">
        <v>2</v>
      </c>
      <c r="BQ105">
        <v>0</v>
      </c>
      <c r="BR105">
        <v>30</v>
      </c>
      <c r="BS105">
        <v>2</v>
      </c>
      <c r="BT105">
        <v>2</v>
      </c>
      <c r="BU105">
        <v>0</v>
      </c>
      <c r="BV105">
        <v>376</v>
      </c>
      <c r="BW105">
        <v>376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E105" s="58" t="s">
        <v>111</v>
      </c>
    </row>
    <row r="106" spans="1:154">
      <c r="A106" t="s">
        <v>165</v>
      </c>
      <c r="B106" s="10">
        <v>44</v>
      </c>
      <c r="C106" s="6" t="s">
        <v>2</v>
      </c>
      <c r="D106" s="10" t="s">
        <v>40</v>
      </c>
      <c r="E106" s="59">
        <f t="shared" si="53"/>
        <v>0</v>
      </c>
      <c r="F106" s="59">
        <f t="shared" si="54"/>
        <v>0</v>
      </c>
      <c r="G106" s="59">
        <f t="shared" si="55"/>
        <v>50</v>
      </c>
      <c r="H106" s="59">
        <f t="shared" si="56"/>
        <v>0</v>
      </c>
      <c r="I106" s="59">
        <f t="shared" si="57"/>
        <v>0.5</v>
      </c>
      <c r="J106">
        <v>4</v>
      </c>
      <c r="K106">
        <v>0</v>
      </c>
      <c r="L106">
        <v>0</v>
      </c>
      <c r="M106">
        <v>2</v>
      </c>
      <c r="N106">
        <v>0</v>
      </c>
      <c r="O106">
        <v>2</v>
      </c>
      <c r="P106">
        <v>133.75</v>
      </c>
      <c r="Q106">
        <v>0</v>
      </c>
      <c r="R106">
        <v>79</v>
      </c>
      <c r="S106">
        <v>0</v>
      </c>
      <c r="T106">
        <v>55</v>
      </c>
      <c r="U106">
        <v>55</v>
      </c>
      <c r="V106">
        <v>0</v>
      </c>
      <c r="W106">
        <v>23</v>
      </c>
      <c r="X106">
        <v>23</v>
      </c>
      <c r="Y106">
        <v>0</v>
      </c>
      <c r="Z106">
        <v>1281.5</v>
      </c>
      <c r="AA106">
        <v>1281.5</v>
      </c>
      <c r="AB106">
        <v>0</v>
      </c>
      <c r="AC106">
        <v>11</v>
      </c>
      <c r="AD106">
        <v>5</v>
      </c>
      <c r="AE106">
        <v>6</v>
      </c>
      <c r="AF106">
        <v>0</v>
      </c>
      <c r="AG106">
        <v>4</v>
      </c>
      <c r="AH106">
        <v>4</v>
      </c>
      <c r="AI106">
        <v>0</v>
      </c>
      <c r="AJ106">
        <v>0</v>
      </c>
      <c r="AK106">
        <v>0</v>
      </c>
      <c r="AL106">
        <v>3</v>
      </c>
      <c r="AM106">
        <v>4</v>
      </c>
      <c r="AN106">
        <v>0</v>
      </c>
      <c r="AO106">
        <v>0</v>
      </c>
      <c r="AP106">
        <v>0</v>
      </c>
      <c r="AQ106">
        <v>0</v>
      </c>
      <c r="AR106">
        <v>1</v>
      </c>
      <c r="AS106">
        <v>0</v>
      </c>
      <c r="AT106">
        <v>4</v>
      </c>
      <c r="AU106">
        <v>0</v>
      </c>
      <c r="AV106">
        <v>0</v>
      </c>
      <c r="AW106">
        <v>0</v>
      </c>
      <c r="AX106">
        <v>2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4</v>
      </c>
      <c r="BF106">
        <v>0</v>
      </c>
      <c r="BG106">
        <v>0</v>
      </c>
      <c r="BH106">
        <v>0</v>
      </c>
      <c r="BI106">
        <v>2</v>
      </c>
      <c r="BJ106">
        <v>0</v>
      </c>
      <c r="BK106">
        <v>2</v>
      </c>
      <c r="BL106">
        <v>31</v>
      </c>
      <c r="BM106">
        <v>4</v>
      </c>
      <c r="BN106">
        <v>0</v>
      </c>
      <c r="BO106">
        <v>2</v>
      </c>
      <c r="BP106">
        <v>0</v>
      </c>
      <c r="BQ106">
        <v>0</v>
      </c>
      <c r="BR106">
        <v>25</v>
      </c>
      <c r="BS106">
        <v>2</v>
      </c>
      <c r="BT106">
        <v>2</v>
      </c>
      <c r="BU106">
        <v>0</v>
      </c>
      <c r="BV106">
        <v>377</v>
      </c>
      <c r="BW106">
        <v>377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  <c r="CE106" s="58" t="s">
        <v>111</v>
      </c>
    </row>
    <row r="107" spans="1:154">
      <c r="A107" t="s">
        <v>166</v>
      </c>
      <c r="B107" s="10">
        <v>52</v>
      </c>
      <c r="C107" s="4" t="s">
        <v>3</v>
      </c>
      <c r="D107" s="10" t="s">
        <v>40</v>
      </c>
      <c r="E107" s="59">
        <f t="shared" si="53"/>
        <v>0</v>
      </c>
      <c r="F107" s="59">
        <f t="shared" si="54"/>
        <v>0</v>
      </c>
      <c r="G107" s="59">
        <f t="shared" si="55"/>
        <v>25</v>
      </c>
      <c r="H107" s="59">
        <f t="shared" si="56"/>
        <v>25</v>
      </c>
      <c r="I107" s="59">
        <f t="shared" si="57"/>
        <v>0.25</v>
      </c>
      <c r="J107">
        <v>4</v>
      </c>
      <c r="K107">
        <v>0</v>
      </c>
      <c r="L107">
        <v>0</v>
      </c>
      <c r="M107">
        <v>1</v>
      </c>
      <c r="N107">
        <v>1</v>
      </c>
      <c r="O107">
        <v>2</v>
      </c>
      <c r="P107">
        <v>123.75</v>
      </c>
      <c r="Q107">
        <v>0</v>
      </c>
      <c r="R107">
        <v>182</v>
      </c>
      <c r="S107">
        <v>45</v>
      </c>
      <c r="T107">
        <v>45</v>
      </c>
      <c r="U107">
        <v>30</v>
      </c>
      <c r="V107">
        <v>60</v>
      </c>
      <c r="W107">
        <v>61.5</v>
      </c>
      <c r="X107">
        <v>59</v>
      </c>
      <c r="Y107">
        <v>64</v>
      </c>
      <c r="Z107">
        <v>107</v>
      </c>
      <c r="AA107">
        <v>117</v>
      </c>
      <c r="AB107">
        <v>97</v>
      </c>
      <c r="AC107">
        <v>20</v>
      </c>
      <c r="AD107">
        <v>9</v>
      </c>
      <c r="AE107">
        <v>4</v>
      </c>
      <c r="AF107">
        <v>7</v>
      </c>
      <c r="AG107">
        <v>4</v>
      </c>
      <c r="AH107">
        <v>4</v>
      </c>
      <c r="AI107">
        <v>2</v>
      </c>
      <c r="AJ107">
        <v>0</v>
      </c>
      <c r="AK107">
        <v>0</v>
      </c>
      <c r="AL107">
        <v>10</v>
      </c>
      <c r="AM107">
        <v>4</v>
      </c>
      <c r="AN107">
        <v>0</v>
      </c>
      <c r="AO107">
        <v>1</v>
      </c>
      <c r="AP107">
        <v>0</v>
      </c>
      <c r="AQ107">
        <v>0</v>
      </c>
      <c r="AR107">
        <v>4</v>
      </c>
      <c r="AS107">
        <v>0</v>
      </c>
      <c r="AT107">
        <v>2</v>
      </c>
      <c r="AU107">
        <v>1</v>
      </c>
      <c r="AV107">
        <v>0</v>
      </c>
      <c r="AW107">
        <v>0</v>
      </c>
      <c r="AX107">
        <v>1</v>
      </c>
      <c r="AY107">
        <v>0</v>
      </c>
      <c r="AZ107">
        <v>2</v>
      </c>
      <c r="BA107">
        <v>0</v>
      </c>
      <c r="BB107">
        <v>0</v>
      </c>
      <c r="BC107">
        <v>0</v>
      </c>
      <c r="BD107">
        <v>5</v>
      </c>
      <c r="BE107">
        <v>5</v>
      </c>
      <c r="BF107">
        <v>0</v>
      </c>
      <c r="BG107">
        <v>0</v>
      </c>
      <c r="BH107">
        <v>0</v>
      </c>
      <c r="BI107">
        <v>1</v>
      </c>
      <c r="BJ107">
        <v>3</v>
      </c>
      <c r="BK107">
        <v>1</v>
      </c>
      <c r="BL107">
        <v>78</v>
      </c>
      <c r="BM107">
        <v>13</v>
      </c>
      <c r="BN107">
        <v>11</v>
      </c>
      <c r="BO107">
        <v>0</v>
      </c>
      <c r="BP107">
        <v>1</v>
      </c>
      <c r="BQ107">
        <v>9</v>
      </c>
      <c r="BR107">
        <v>44</v>
      </c>
      <c r="BS107">
        <v>2</v>
      </c>
      <c r="BT107">
        <v>1</v>
      </c>
      <c r="BU107">
        <v>1</v>
      </c>
      <c r="BV107">
        <v>268</v>
      </c>
      <c r="BW107">
        <v>100</v>
      </c>
      <c r="BX107">
        <v>168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</row>
    <row r="108" spans="1:154">
      <c r="A108" t="s">
        <v>167</v>
      </c>
      <c r="B108" s="10">
        <v>44</v>
      </c>
      <c r="C108" s="6" t="s">
        <v>2</v>
      </c>
      <c r="D108" s="10" t="s">
        <v>40</v>
      </c>
      <c r="E108" s="59">
        <f t="shared" si="53"/>
        <v>0</v>
      </c>
      <c r="F108" s="59">
        <f t="shared" si="54"/>
        <v>0</v>
      </c>
      <c r="G108" s="59">
        <f t="shared" si="55"/>
        <v>50</v>
      </c>
      <c r="H108" s="59">
        <f t="shared" si="56"/>
        <v>50</v>
      </c>
      <c r="I108" s="59">
        <f t="shared" si="57"/>
        <v>0.5</v>
      </c>
      <c r="J108">
        <v>4</v>
      </c>
      <c r="K108">
        <v>0</v>
      </c>
      <c r="L108">
        <v>0</v>
      </c>
      <c r="M108">
        <v>2</v>
      </c>
      <c r="N108">
        <v>2</v>
      </c>
      <c r="O108">
        <v>0</v>
      </c>
      <c r="P108">
        <v>78.75</v>
      </c>
      <c r="Q108">
        <v>0</v>
      </c>
      <c r="R108">
        <v>63</v>
      </c>
      <c r="S108">
        <v>94.5</v>
      </c>
      <c r="T108">
        <v>64.25</v>
      </c>
      <c r="U108">
        <v>54</v>
      </c>
      <c r="V108">
        <v>74.5</v>
      </c>
      <c r="W108">
        <v>577</v>
      </c>
      <c r="X108">
        <v>585.5</v>
      </c>
      <c r="Y108">
        <v>568.5</v>
      </c>
      <c r="Z108">
        <v>349.75</v>
      </c>
      <c r="AA108">
        <v>482.5</v>
      </c>
      <c r="AB108">
        <v>217</v>
      </c>
      <c r="AC108">
        <v>12</v>
      </c>
      <c r="AD108">
        <v>7</v>
      </c>
      <c r="AE108">
        <v>3</v>
      </c>
      <c r="AF108">
        <v>2</v>
      </c>
      <c r="AG108">
        <v>4</v>
      </c>
      <c r="AH108">
        <v>6</v>
      </c>
      <c r="AI108">
        <v>1</v>
      </c>
      <c r="AJ108">
        <v>0</v>
      </c>
      <c r="AK108">
        <v>1</v>
      </c>
      <c r="AL108">
        <v>0</v>
      </c>
      <c r="AM108">
        <v>4</v>
      </c>
      <c r="AN108">
        <v>2</v>
      </c>
      <c r="AO108">
        <v>0</v>
      </c>
      <c r="AP108">
        <v>0</v>
      </c>
      <c r="AQ108">
        <v>1</v>
      </c>
      <c r="AR108">
        <v>0</v>
      </c>
      <c r="AS108">
        <v>0</v>
      </c>
      <c r="AT108">
        <v>2</v>
      </c>
      <c r="AU108">
        <v>1</v>
      </c>
      <c r="AV108">
        <v>0</v>
      </c>
      <c r="AW108">
        <v>0</v>
      </c>
      <c r="AX108">
        <v>0</v>
      </c>
      <c r="AY108">
        <v>0</v>
      </c>
      <c r="AZ108">
        <v>2</v>
      </c>
      <c r="BA108">
        <v>0</v>
      </c>
      <c r="BB108">
        <v>0</v>
      </c>
      <c r="BC108">
        <v>0</v>
      </c>
      <c r="BD108">
        <v>0</v>
      </c>
      <c r="BE108">
        <v>6</v>
      </c>
      <c r="BF108">
        <v>0</v>
      </c>
      <c r="BG108">
        <v>0</v>
      </c>
      <c r="BH108">
        <v>2</v>
      </c>
      <c r="BI108">
        <v>1</v>
      </c>
      <c r="BJ108">
        <v>3</v>
      </c>
      <c r="BK108">
        <v>0</v>
      </c>
      <c r="BL108">
        <v>203</v>
      </c>
      <c r="BM108">
        <v>12</v>
      </c>
      <c r="BN108">
        <v>0</v>
      </c>
      <c r="BO108">
        <v>10</v>
      </c>
      <c r="BP108">
        <v>0</v>
      </c>
      <c r="BQ108">
        <v>23</v>
      </c>
      <c r="BR108">
        <v>158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E108" s="58" t="s">
        <v>111</v>
      </c>
    </row>
    <row r="109" spans="1:154">
      <c r="A109" t="s">
        <v>182</v>
      </c>
      <c r="B109" s="10">
        <v>52</v>
      </c>
      <c r="C109" s="4" t="s">
        <v>3</v>
      </c>
      <c r="D109" s="10" t="s">
        <v>40</v>
      </c>
      <c r="E109" s="59">
        <f t="shared" si="53"/>
        <v>0</v>
      </c>
      <c r="F109" s="59">
        <f t="shared" si="54"/>
        <v>0</v>
      </c>
      <c r="G109" s="59">
        <f t="shared" si="55"/>
        <v>50</v>
      </c>
      <c r="H109" s="59">
        <f t="shared" si="56"/>
        <v>50</v>
      </c>
      <c r="I109" s="59">
        <f t="shared" si="57"/>
        <v>0.5</v>
      </c>
      <c r="J109">
        <v>4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274.25</v>
      </c>
      <c r="Q109">
        <v>0</v>
      </c>
      <c r="R109">
        <v>500.5</v>
      </c>
      <c r="S109">
        <v>48</v>
      </c>
      <c r="T109">
        <v>360.25</v>
      </c>
      <c r="U109">
        <v>370.5</v>
      </c>
      <c r="V109">
        <v>350</v>
      </c>
      <c r="W109">
        <v>42.5</v>
      </c>
      <c r="X109">
        <v>39.5</v>
      </c>
      <c r="Y109">
        <v>45.5</v>
      </c>
      <c r="Z109">
        <v>835.5</v>
      </c>
      <c r="AA109">
        <v>1004.5</v>
      </c>
      <c r="AB109">
        <v>666.5</v>
      </c>
      <c r="AC109">
        <v>17</v>
      </c>
      <c r="AD109">
        <v>8</v>
      </c>
      <c r="AE109">
        <v>2</v>
      </c>
      <c r="AF109">
        <v>7</v>
      </c>
      <c r="AG109">
        <v>4</v>
      </c>
      <c r="AH109">
        <v>8</v>
      </c>
      <c r="AI109">
        <v>2</v>
      </c>
      <c r="AJ109">
        <v>0</v>
      </c>
      <c r="AK109">
        <v>0</v>
      </c>
      <c r="AL109">
        <v>3</v>
      </c>
      <c r="AM109">
        <v>4</v>
      </c>
      <c r="AN109">
        <v>4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2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2</v>
      </c>
      <c r="BA109">
        <v>2</v>
      </c>
      <c r="BB109">
        <v>0</v>
      </c>
      <c r="BC109">
        <v>0</v>
      </c>
      <c r="BD109">
        <v>3</v>
      </c>
      <c r="BE109">
        <v>4</v>
      </c>
      <c r="BF109">
        <v>0</v>
      </c>
      <c r="BG109">
        <v>0</v>
      </c>
      <c r="BH109">
        <v>0</v>
      </c>
      <c r="BI109">
        <v>4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</row>
    <row r="110" spans="1:154">
      <c r="A110" t="s">
        <v>169</v>
      </c>
      <c r="B110" s="10">
        <v>52</v>
      </c>
      <c r="C110" s="6" t="s">
        <v>2</v>
      </c>
      <c r="D110" s="10" t="s">
        <v>40</v>
      </c>
      <c r="E110" s="59">
        <f t="shared" si="53"/>
        <v>0</v>
      </c>
      <c r="F110" s="59">
        <f t="shared" si="54"/>
        <v>0</v>
      </c>
      <c r="G110" s="59">
        <f t="shared" si="55"/>
        <v>50</v>
      </c>
      <c r="H110" s="59">
        <f t="shared" si="56"/>
        <v>25</v>
      </c>
      <c r="I110" s="59">
        <f t="shared" si="57"/>
        <v>0.5</v>
      </c>
      <c r="J110">
        <v>4</v>
      </c>
      <c r="K110">
        <v>0</v>
      </c>
      <c r="L110">
        <v>0</v>
      </c>
      <c r="M110">
        <v>2</v>
      </c>
      <c r="N110">
        <v>1</v>
      </c>
      <c r="O110">
        <v>1</v>
      </c>
      <c r="P110">
        <v>199.75</v>
      </c>
      <c r="Q110">
        <v>0</v>
      </c>
      <c r="R110">
        <v>273.5</v>
      </c>
      <c r="S110">
        <v>95</v>
      </c>
      <c r="T110">
        <v>133.66666670000001</v>
      </c>
      <c r="U110">
        <v>86</v>
      </c>
      <c r="V110">
        <v>229</v>
      </c>
      <c r="W110">
        <v>52.333333330000002</v>
      </c>
      <c r="X110">
        <v>52</v>
      </c>
      <c r="Y110">
        <v>53</v>
      </c>
      <c r="Z110">
        <v>603.66666669999995</v>
      </c>
      <c r="AA110">
        <v>756</v>
      </c>
      <c r="AB110">
        <v>299</v>
      </c>
      <c r="AC110">
        <v>20</v>
      </c>
      <c r="AD110">
        <v>7</v>
      </c>
      <c r="AE110">
        <v>8</v>
      </c>
      <c r="AF110">
        <v>5</v>
      </c>
      <c r="AG110">
        <v>6</v>
      </c>
      <c r="AH110">
        <v>4</v>
      </c>
      <c r="AI110">
        <v>0</v>
      </c>
      <c r="AJ110">
        <v>0</v>
      </c>
      <c r="AK110">
        <v>0</v>
      </c>
      <c r="AL110">
        <v>10</v>
      </c>
      <c r="AM110">
        <v>4</v>
      </c>
      <c r="AN110">
        <v>0</v>
      </c>
      <c r="AO110">
        <v>0</v>
      </c>
      <c r="AP110">
        <v>0</v>
      </c>
      <c r="AQ110">
        <v>0</v>
      </c>
      <c r="AR110">
        <v>3</v>
      </c>
      <c r="AS110">
        <v>0</v>
      </c>
      <c r="AT110">
        <v>3</v>
      </c>
      <c r="AU110">
        <v>0</v>
      </c>
      <c r="AV110">
        <v>0</v>
      </c>
      <c r="AW110">
        <v>0</v>
      </c>
      <c r="AX110">
        <v>5</v>
      </c>
      <c r="AY110">
        <v>2</v>
      </c>
      <c r="AZ110">
        <v>1</v>
      </c>
      <c r="BA110">
        <v>0</v>
      </c>
      <c r="BB110">
        <v>0</v>
      </c>
      <c r="BC110">
        <v>0</v>
      </c>
      <c r="BD110">
        <v>2</v>
      </c>
      <c r="BE110">
        <v>3</v>
      </c>
      <c r="BF110">
        <v>0</v>
      </c>
      <c r="BG110">
        <v>0</v>
      </c>
      <c r="BH110">
        <v>0</v>
      </c>
      <c r="BI110">
        <v>2</v>
      </c>
      <c r="BJ110">
        <v>1</v>
      </c>
      <c r="BK110">
        <v>0</v>
      </c>
      <c r="BL110">
        <v>40</v>
      </c>
      <c r="BM110">
        <v>6</v>
      </c>
      <c r="BN110">
        <v>1</v>
      </c>
      <c r="BO110">
        <v>3</v>
      </c>
      <c r="BP110">
        <v>6</v>
      </c>
      <c r="BQ110">
        <v>0</v>
      </c>
      <c r="BR110">
        <v>24</v>
      </c>
      <c r="BS110">
        <v>1</v>
      </c>
      <c r="BT110">
        <v>1</v>
      </c>
      <c r="BU110">
        <v>0</v>
      </c>
      <c r="BV110">
        <v>157</v>
      </c>
      <c r="BW110">
        <v>157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</row>
    <row r="111" spans="1:154">
      <c r="A111" t="s">
        <v>170</v>
      </c>
      <c r="B111" s="10">
        <v>44</v>
      </c>
      <c r="C111" s="6" t="s">
        <v>2</v>
      </c>
      <c r="D111" s="10" t="s">
        <v>40</v>
      </c>
      <c r="E111" s="59">
        <f t="shared" si="53"/>
        <v>0</v>
      </c>
      <c r="F111" s="59">
        <f t="shared" si="54"/>
        <v>0</v>
      </c>
      <c r="G111" s="59">
        <f t="shared" si="55"/>
        <v>50</v>
      </c>
      <c r="H111" s="59">
        <f t="shared" si="56"/>
        <v>0</v>
      </c>
      <c r="I111" s="59">
        <f t="shared" si="57"/>
        <v>0.5</v>
      </c>
      <c r="J111">
        <v>4</v>
      </c>
      <c r="K111">
        <v>0</v>
      </c>
      <c r="L111">
        <v>0</v>
      </c>
      <c r="M111">
        <v>2</v>
      </c>
      <c r="N111">
        <v>0</v>
      </c>
      <c r="O111">
        <v>2</v>
      </c>
      <c r="P111">
        <v>449.25</v>
      </c>
      <c r="Q111">
        <v>0</v>
      </c>
      <c r="R111">
        <v>592</v>
      </c>
      <c r="S111">
        <v>0</v>
      </c>
      <c r="T111">
        <v>218.5</v>
      </c>
      <c r="U111">
        <v>218.5</v>
      </c>
      <c r="V111">
        <v>0</v>
      </c>
      <c r="W111">
        <v>106.5</v>
      </c>
      <c r="X111">
        <v>106.5</v>
      </c>
      <c r="Y111">
        <v>0</v>
      </c>
      <c r="Z111">
        <v>1830</v>
      </c>
      <c r="AA111">
        <v>1830</v>
      </c>
      <c r="AB111">
        <v>0</v>
      </c>
      <c r="AC111">
        <v>81</v>
      </c>
      <c r="AD111">
        <v>41</v>
      </c>
      <c r="AE111">
        <v>40</v>
      </c>
      <c r="AF111">
        <v>0</v>
      </c>
      <c r="AG111">
        <v>11</v>
      </c>
      <c r="AH111">
        <v>27</v>
      </c>
      <c r="AI111">
        <v>9</v>
      </c>
      <c r="AJ111">
        <v>4</v>
      </c>
      <c r="AK111">
        <v>0</v>
      </c>
      <c r="AL111">
        <v>30</v>
      </c>
      <c r="AM111">
        <v>4</v>
      </c>
      <c r="AN111">
        <v>23</v>
      </c>
      <c r="AO111">
        <v>0</v>
      </c>
      <c r="AP111">
        <v>0</v>
      </c>
      <c r="AQ111">
        <v>0</v>
      </c>
      <c r="AR111">
        <v>14</v>
      </c>
      <c r="AS111">
        <v>7</v>
      </c>
      <c r="AT111">
        <v>4</v>
      </c>
      <c r="AU111">
        <v>9</v>
      </c>
      <c r="AV111">
        <v>4</v>
      </c>
      <c r="AW111">
        <v>0</v>
      </c>
      <c r="AX111">
        <v>16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2</v>
      </c>
      <c r="BF111">
        <v>0</v>
      </c>
      <c r="BG111">
        <v>0</v>
      </c>
      <c r="BH111">
        <v>0</v>
      </c>
      <c r="BI111">
        <v>2</v>
      </c>
      <c r="BJ111">
        <v>0</v>
      </c>
      <c r="BK111">
        <v>0</v>
      </c>
      <c r="BL111">
        <v>12</v>
      </c>
      <c r="BM111">
        <v>3</v>
      </c>
      <c r="BN111">
        <v>0</v>
      </c>
      <c r="BO111">
        <v>0</v>
      </c>
      <c r="BP111">
        <v>2</v>
      </c>
      <c r="BQ111">
        <v>0</v>
      </c>
      <c r="BR111">
        <v>7</v>
      </c>
      <c r="BS111">
        <v>2</v>
      </c>
      <c r="BT111">
        <v>0</v>
      </c>
      <c r="BU111">
        <v>2</v>
      </c>
      <c r="BV111">
        <v>613</v>
      </c>
      <c r="BW111">
        <v>0</v>
      </c>
      <c r="BX111">
        <v>613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E111" s="58" t="s">
        <v>111</v>
      </c>
    </row>
    <row r="112" spans="1:154">
      <c r="A112" t="s">
        <v>171</v>
      </c>
      <c r="B112" s="10">
        <v>52</v>
      </c>
      <c r="C112" s="4" t="s">
        <v>3</v>
      </c>
      <c r="D112" s="10" t="s">
        <v>40</v>
      </c>
      <c r="E112" s="59">
        <f t="shared" si="53"/>
        <v>0</v>
      </c>
      <c r="F112" s="59">
        <f t="shared" si="54"/>
        <v>0</v>
      </c>
      <c r="G112" s="59">
        <f t="shared" si="55"/>
        <v>50</v>
      </c>
      <c r="H112" s="59">
        <f t="shared" si="56"/>
        <v>25</v>
      </c>
      <c r="I112" s="59">
        <f t="shared" si="57"/>
        <v>0.5</v>
      </c>
      <c r="J112">
        <v>4</v>
      </c>
      <c r="K112">
        <v>0</v>
      </c>
      <c r="L112">
        <v>0</v>
      </c>
      <c r="M112">
        <v>2</v>
      </c>
      <c r="N112">
        <v>1</v>
      </c>
      <c r="O112">
        <v>1</v>
      </c>
      <c r="P112">
        <v>151.75</v>
      </c>
      <c r="Q112">
        <v>0</v>
      </c>
      <c r="R112">
        <v>102.5</v>
      </c>
      <c r="S112">
        <v>296</v>
      </c>
      <c r="T112">
        <v>156.66666670000001</v>
      </c>
      <c r="U112">
        <v>66.5</v>
      </c>
      <c r="V112">
        <v>337</v>
      </c>
      <c r="W112">
        <v>165</v>
      </c>
      <c r="X112">
        <v>214.5</v>
      </c>
      <c r="Y112">
        <v>66</v>
      </c>
      <c r="Z112">
        <v>108.33333330000001</v>
      </c>
      <c r="AA112">
        <v>93.5</v>
      </c>
      <c r="AB112">
        <v>138</v>
      </c>
      <c r="AC112">
        <v>23</v>
      </c>
      <c r="AD112">
        <v>13</v>
      </c>
      <c r="AE112">
        <v>6</v>
      </c>
      <c r="AF112">
        <v>4</v>
      </c>
      <c r="AG112">
        <v>4</v>
      </c>
      <c r="AH112">
        <v>6</v>
      </c>
      <c r="AI112">
        <v>0</v>
      </c>
      <c r="AJ112">
        <v>0</v>
      </c>
      <c r="AK112">
        <v>0</v>
      </c>
      <c r="AL112">
        <v>13</v>
      </c>
      <c r="AM112">
        <v>4</v>
      </c>
      <c r="AN112">
        <v>2</v>
      </c>
      <c r="AO112">
        <v>0</v>
      </c>
      <c r="AP112">
        <v>0</v>
      </c>
      <c r="AQ112">
        <v>0</v>
      </c>
      <c r="AR112">
        <v>7</v>
      </c>
      <c r="AS112">
        <v>0</v>
      </c>
      <c r="AT112">
        <v>3</v>
      </c>
      <c r="AU112">
        <v>0</v>
      </c>
      <c r="AV112">
        <v>0</v>
      </c>
      <c r="AW112">
        <v>0</v>
      </c>
      <c r="AX112">
        <v>3</v>
      </c>
      <c r="AY112">
        <v>0</v>
      </c>
      <c r="AZ112">
        <v>1</v>
      </c>
      <c r="BA112">
        <v>0</v>
      </c>
      <c r="BB112">
        <v>0</v>
      </c>
      <c r="BC112">
        <v>0</v>
      </c>
      <c r="BD112">
        <v>3</v>
      </c>
      <c r="BE112">
        <v>10</v>
      </c>
      <c r="BF112">
        <v>0</v>
      </c>
      <c r="BG112">
        <v>0</v>
      </c>
      <c r="BH112">
        <v>0</v>
      </c>
      <c r="BI112">
        <v>1</v>
      </c>
      <c r="BJ112">
        <v>2</v>
      </c>
      <c r="BK112">
        <v>7</v>
      </c>
      <c r="BL112">
        <v>21</v>
      </c>
      <c r="BM112">
        <v>1</v>
      </c>
      <c r="BN112">
        <v>3</v>
      </c>
      <c r="BO112">
        <v>3</v>
      </c>
      <c r="BP112">
        <v>0</v>
      </c>
      <c r="BQ112">
        <v>0</v>
      </c>
      <c r="BR112">
        <v>14</v>
      </c>
      <c r="BS112">
        <v>1</v>
      </c>
      <c r="BT112">
        <v>0</v>
      </c>
      <c r="BU112">
        <v>1</v>
      </c>
      <c r="BV112">
        <v>106</v>
      </c>
      <c r="BW112">
        <v>0</v>
      </c>
      <c r="BX112">
        <v>106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  <c r="CE112" s="58"/>
    </row>
    <row r="113" spans="1:154">
      <c r="A113" t="s">
        <v>172</v>
      </c>
      <c r="B113" s="10">
        <v>44</v>
      </c>
      <c r="C113" s="4" t="s">
        <v>3</v>
      </c>
      <c r="D113" s="10" t="s">
        <v>40</v>
      </c>
      <c r="E113" s="59">
        <f t="shared" si="53"/>
        <v>0</v>
      </c>
      <c r="F113" s="59">
        <f t="shared" si="54"/>
        <v>50</v>
      </c>
      <c r="G113" s="59">
        <f t="shared" si="55"/>
        <v>0</v>
      </c>
      <c r="H113" s="59">
        <f t="shared" si="56"/>
        <v>50</v>
      </c>
      <c r="I113" s="59">
        <f t="shared" si="57"/>
        <v>0</v>
      </c>
      <c r="J113">
        <v>4</v>
      </c>
      <c r="K113">
        <v>0</v>
      </c>
      <c r="L113">
        <v>2</v>
      </c>
      <c r="M113">
        <v>0</v>
      </c>
      <c r="N113">
        <v>2</v>
      </c>
      <c r="O113">
        <v>0</v>
      </c>
      <c r="P113">
        <v>141.25</v>
      </c>
      <c r="Q113">
        <v>156</v>
      </c>
      <c r="R113">
        <v>0</v>
      </c>
      <c r="S113">
        <v>126.5</v>
      </c>
      <c r="T113">
        <v>261.5</v>
      </c>
      <c r="U113">
        <v>0</v>
      </c>
      <c r="V113">
        <v>261.5</v>
      </c>
      <c r="W113">
        <v>103</v>
      </c>
      <c r="X113">
        <v>0</v>
      </c>
      <c r="Y113">
        <v>103</v>
      </c>
      <c r="Z113">
        <v>485</v>
      </c>
      <c r="AA113">
        <v>0</v>
      </c>
      <c r="AB113">
        <v>485</v>
      </c>
      <c r="AC113">
        <v>16</v>
      </c>
      <c r="AD113">
        <v>14</v>
      </c>
      <c r="AE113">
        <v>0</v>
      </c>
      <c r="AF113">
        <v>2</v>
      </c>
      <c r="AG113">
        <v>4</v>
      </c>
      <c r="AH113">
        <v>8</v>
      </c>
      <c r="AI113">
        <v>0</v>
      </c>
      <c r="AJ113">
        <v>0</v>
      </c>
      <c r="AK113">
        <v>0</v>
      </c>
      <c r="AL113">
        <v>4</v>
      </c>
      <c r="AM113">
        <v>4</v>
      </c>
      <c r="AN113">
        <v>6</v>
      </c>
      <c r="AO113">
        <v>0</v>
      </c>
      <c r="AP113">
        <v>0</v>
      </c>
      <c r="AQ113">
        <v>0</v>
      </c>
      <c r="AR113">
        <v>4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2</v>
      </c>
      <c r="BA113">
        <v>0</v>
      </c>
      <c r="BB113">
        <v>0</v>
      </c>
      <c r="BC113">
        <v>0</v>
      </c>
      <c r="BD113">
        <v>0</v>
      </c>
      <c r="BE113">
        <v>4</v>
      </c>
      <c r="BF113">
        <v>0</v>
      </c>
      <c r="BG113">
        <v>1</v>
      </c>
      <c r="BH113">
        <v>0</v>
      </c>
      <c r="BI113">
        <v>0</v>
      </c>
      <c r="BJ113">
        <v>2</v>
      </c>
      <c r="BK113">
        <v>1</v>
      </c>
      <c r="BL113">
        <v>214</v>
      </c>
      <c r="BM113">
        <v>11</v>
      </c>
      <c r="BN113">
        <v>33</v>
      </c>
      <c r="BO113">
        <v>1</v>
      </c>
      <c r="BP113">
        <v>1</v>
      </c>
      <c r="BQ113">
        <v>1</v>
      </c>
      <c r="BR113">
        <v>167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  <c r="CE113" s="58" t="s">
        <v>111</v>
      </c>
    </row>
    <row r="114" spans="1:154">
      <c r="A114" t="s">
        <v>173</v>
      </c>
      <c r="B114" s="10">
        <v>44</v>
      </c>
      <c r="C114" s="6" t="s">
        <v>2</v>
      </c>
      <c r="D114" s="10" t="s">
        <v>40</v>
      </c>
      <c r="E114" s="59">
        <f t="shared" si="53"/>
        <v>0</v>
      </c>
      <c r="F114" s="59">
        <f t="shared" si="54"/>
        <v>0</v>
      </c>
      <c r="G114" s="59">
        <f t="shared" si="55"/>
        <v>50</v>
      </c>
      <c r="H114" s="59">
        <f t="shared" si="56"/>
        <v>25</v>
      </c>
      <c r="I114" s="59">
        <f t="shared" si="57"/>
        <v>0.5</v>
      </c>
      <c r="J114">
        <v>4</v>
      </c>
      <c r="K114">
        <v>0</v>
      </c>
      <c r="L114">
        <v>0</v>
      </c>
      <c r="M114">
        <v>2</v>
      </c>
      <c r="N114">
        <v>1</v>
      </c>
      <c r="O114">
        <v>1</v>
      </c>
      <c r="P114">
        <v>313.25</v>
      </c>
      <c r="Q114">
        <v>0</v>
      </c>
      <c r="R114">
        <v>259.5</v>
      </c>
      <c r="S114">
        <v>266</v>
      </c>
      <c r="T114">
        <v>92.666666660000004</v>
      </c>
      <c r="U114">
        <v>86</v>
      </c>
      <c r="V114">
        <v>106</v>
      </c>
      <c r="W114">
        <v>166.66666670000001</v>
      </c>
      <c r="X114">
        <v>65.5</v>
      </c>
      <c r="Y114">
        <v>369</v>
      </c>
      <c r="Z114">
        <v>98</v>
      </c>
      <c r="AA114">
        <v>131</v>
      </c>
      <c r="AB114">
        <v>32</v>
      </c>
      <c r="AC114">
        <v>9</v>
      </c>
      <c r="AD114">
        <v>5</v>
      </c>
      <c r="AE114">
        <v>3</v>
      </c>
      <c r="AF114">
        <v>1</v>
      </c>
      <c r="AG114">
        <v>4</v>
      </c>
      <c r="AH114">
        <v>4</v>
      </c>
      <c r="AI114">
        <v>0</v>
      </c>
      <c r="AJ114">
        <v>0</v>
      </c>
      <c r="AK114">
        <v>0</v>
      </c>
      <c r="AL114">
        <v>1</v>
      </c>
      <c r="AM114">
        <v>4</v>
      </c>
      <c r="AN114">
        <v>0</v>
      </c>
      <c r="AO114">
        <v>0</v>
      </c>
      <c r="AP114">
        <v>0</v>
      </c>
      <c r="AQ114">
        <v>0</v>
      </c>
      <c r="AR114">
        <v>1</v>
      </c>
      <c r="AS114">
        <v>0</v>
      </c>
      <c r="AT114">
        <v>3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8</v>
      </c>
      <c r="BF114">
        <v>1</v>
      </c>
      <c r="BG114">
        <v>0</v>
      </c>
      <c r="BH114">
        <v>0</v>
      </c>
      <c r="BI114">
        <v>2</v>
      </c>
      <c r="BJ114">
        <v>3</v>
      </c>
      <c r="BK114">
        <v>2</v>
      </c>
      <c r="BL114">
        <v>31</v>
      </c>
      <c r="BM114">
        <v>12</v>
      </c>
      <c r="BN114">
        <v>4</v>
      </c>
      <c r="BO114">
        <v>2</v>
      </c>
      <c r="BP114">
        <v>1</v>
      </c>
      <c r="BQ114">
        <v>1</v>
      </c>
      <c r="BR114">
        <v>11</v>
      </c>
      <c r="BS114">
        <v>1</v>
      </c>
      <c r="BT114">
        <v>1</v>
      </c>
      <c r="BU114">
        <v>0</v>
      </c>
      <c r="BV114">
        <v>468</v>
      </c>
      <c r="BW114">
        <v>468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  <c r="CE114" s="58" t="s">
        <v>111</v>
      </c>
    </row>
    <row r="115" spans="1:154">
      <c r="A115" t="s">
        <v>174</v>
      </c>
      <c r="B115" s="10">
        <v>52</v>
      </c>
      <c r="C115" s="6" t="s">
        <v>2</v>
      </c>
      <c r="D115" s="10" t="s">
        <v>40</v>
      </c>
      <c r="E115" s="59">
        <f t="shared" si="53"/>
        <v>0</v>
      </c>
      <c r="F115" s="59">
        <f t="shared" si="54"/>
        <v>0</v>
      </c>
      <c r="G115" s="59">
        <f t="shared" si="55"/>
        <v>50</v>
      </c>
      <c r="H115" s="59">
        <f t="shared" si="56"/>
        <v>50</v>
      </c>
      <c r="I115" s="59">
        <f t="shared" si="57"/>
        <v>0.5</v>
      </c>
      <c r="J115">
        <v>4</v>
      </c>
      <c r="K115">
        <v>0</v>
      </c>
      <c r="L115">
        <v>0</v>
      </c>
      <c r="M115">
        <v>2</v>
      </c>
      <c r="N115">
        <v>2</v>
      </c>
      <c r="O115">
        <v>0</v>
      </c>
      <c r="P115">
        <v>137.5</v>
      </c>
      <c r="Q115">
        <v>0</v>
      </c>
      <c r="R115">
        <v>154.5</v>
      </c>
      <c r="S115">
        <v>120.5</v>
      </c>
      <c r="T115">
        <v>239.25</v>
      </c>
      <c r="U115">
        <v>412.5</v>
      </c>
      <c r="V115">
        <v>66</v>
      </c>
      <c r="W115">
        <v>192.5</v>
      </c>
      <c r="X115">
        <v>35</v>
      </c>
      <c r="Y115">
        <v>350</v>
      </c>
      <c r="Z115">
        <v>536</v>
      </c>
      <c r="AA115">
        <v>877</v>
      </c>
      <c r="AB115">
        <v>195</v>
      </c>
      <c r="AC115">
        <v>20</v>
      </c>
      <c r="AD115">
        <v>10</v>
      </c>
      <c r="AE115">
        <v>7</v>
      </c>
      <c r="AF115">
        <v>3</v>
      </c>
      <c r="AG115">
        <v>5</v>
      </c>
      <c r="AH115">
        <v>5</v>
      </c>
      <c r="AI115">
        <v>1</v>
      </c>
      <c r="AJ115">
        <v>0</v>
      </c>
      <c r="AK115">
        <v>0</v>
      </c>
      <c r="AL115">
        <v>9</v>
      </c>
      <c r="AM115">
        <v>4</v>
      </c>
      <c r="AN115">
        <v>1</v>
      </c>
      <c r="AO115">
        <v>0</v>
      </c>
      <c r="AP115">
        <v>0</v>
      </c>
      <c r="AQ115">
        <v>0</v>
      </c>
      <c r="AR115">
        <v>5</v>
      </c>
      <c r="AS115">
        <v>1</v>
      </c>
      <c r="AT115">
        <v>2</v>
      </c>
      <c r="AU115">
        <v>1</v>
      </c>
      <c r="AV115">
        <v>0</v>
      </c>
      <c r="AW115">
        <v>0</v>
      </c>
      <c r="AX115">
        <v>3</v>
      </c>
      <c r="AY115">
        <v>0</v>
      </c>
      <c r="AZ115">
        <v>2</v>
      </c>
      <c r="BA115">
        <v>0</v>
      </c>
      <c r="BB115">
        <v>0</v>
      </c>
      <c r="BC115">
        <v>0</v>
      </c>
      <c r="BD115">
        <v>1</v>
      </c>
      <c r="BE115">
        <v>5</v>
      </c>
      <c r="BF115">
        <v>0</v>
      </c>
      <c r="BG115">
        <v>0</v>
      </c>
      <c r="BH115">
        <v>1</v>
      </c>
      <c r="BI115">
        <v>3</v>
      </c>
      <c r="BJ115">
        <v>1</v>
      </c>
      <c r="BK115">
        <v>0</v>
      </c>
      <c r="BL115">
        <v>70</v>
      </c>
      <c r="BM115">
        <v>4</v>
      </c>
      <c r="BN115">
        <v>8</v>
      </c>
      <c r="BO115">
        <v>3</v>
      </c>
      <c r="BP115">
        <v>4</v>
      </c>
      <c r="BQ115">
        <v>4</v>
      </c>
      <c r="BR115">
        <v>47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</row>
    <row r="116" spans="1:154">
      <c r="A116" t="s">
        <v>183</v>
      </c>
      <c r="B116" s="10">
        <v>52</v>
      </c>
      <c r="C116" s="6" t="s">
        <v>2</v>
      </c>
      <c r="D116" s="10" t="s">
        <v>40</v>
      </c>
      <c r="E116" s="59">
        <f t="shared" si="53"/>
        <v>0</v>
      </c>
      <c r="F116" s="59">
        <f t="shared" si="54"/>
        <v>0</v>
      </c>
      <c r="G116" s="59">
        <f t="shared" si="55"/>
        <v>25</v>
      </c>
      <c r="H116" s="59">
        <f t="shared" si="56"/>
        <v>25</v>
      </c>
      <c r="I116" s="59">
        <f t="shared" si="57"/>
        <v>0.25</v>
      </c>
      <c r="J116">
        <v>4</v>
      </c>
      <c r="K116">
        <v>0</v>
      </c>
      <c r="L116">
        <v>0</v>
      </c>
      <c r="M116">
        <v>1</v>
      </c>
      <c r="N116">
        <v>1</v>
      </c>
      <c r="O116">
        <v>2</v>
      </c>
      <c r="P116">
        <v>637.25</v>
      </c>
      <c r="Q116">
        <v>0</v>
      </c>
      <c r="R116">
        <v>738</v>
      </c>
      <c r="S116">
        <v>845</v>
      </c>
      <c r="T116">
        <v>258</v>
      </c>
      <c r="U116">
        <v>60</v>
      </c>
      <c r="V116">
        <v>456</v>
      </c>
      <c r="W116">
        <v>81</v>
      </c>
      <c r="X116">
        <v>81</v>
      </c>
      <c r="Y116">
        <v>81</v>
      </c>
      <c r="Z116">
        <v>764</v>
      </c>
      <c r="AA116">
        <v>1098</v>
      </c>
      <c r="AB116">
        <v>430</v>
      </c>
      <c r="AC116">
        <v>13</v>
      </c>
      <c r="AD116">
        <v>5</v>
      </c>
      <c r="AE116">
        <v>4</v>
      </c>
      <c r="AF116">
        <v>4</v>
      </c>
      <c r="AG116">
        <v>5</v>
      </c>
      <c r="AH116">
        <v>4</v>
      </c>
      <c r="AI116">
        <v>0</v>
      </c>
      <c r="AJ116">
        <v>0</v>
      </c>
      <c r="AK116">
        <v>0</v>
      </c>
      <c r="AL116">
        <v>4</v>
      </c>
      <c r="AM116">
        <v>4</v>
      </c>
      <c r="AN116">
        <v>0</v>
      </c>
      <c r="AO116">
        <v>0</v>
      </c>
      <c r="AP116">
        <v>0</v>
      </c>
      <c r="AQ116">
        <v>0</v>
      </c>
      <c r="AR116">
        <v>1</v>
      </c>
      <c r="AS116">
        <v>1</v>
      </c>
      <c r="AT116">
        <v>2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2</v>
      </c>
      <c r="BA116">
        <v>0</v>
      </c>
      <c r="BB116">
        <v>0</v>
      </c>
      <c r="BC116">
        <v>0</v>
      </c>
      <c r="BD116">
        <v>2</v>
      </c>
      <c r="BE116">
        <v>3</v>
      </c>
      <c r="BF116">
        <v>0</v>
      </c>
      <c r="BG116">
        <v>0</v>
      </c>
      <c r="BH116">
        <v>0</v>
      </c>
      <c r="BI116">
        <v>1</v>
      </c>
      <c r="BJ116">
        <v>1</v>
      </c>
      <c r="BK116">
        <v>1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2</v>
      </c>
      <c r="BT116">
        <v>1</v>
      </c>
      <c r="BU116">
        <v>1</v>
      </c>
      <c r="BV116">
        <v>966</v>
      </c>
      <c r="BW116">
        <v>497</v>
      </c>
      <c r="BX116">
        <v>469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  <c r="CE116" s="58"/>
    </row>
    <row r="117" spans="1:154">
      <c r="A117" t="s">
        <v>175</v>
      </c>
      <c r="B117" s="10">
        <v>52</v>
      </c>
      <c r="C117" s="4" t="s">
        <v>3</v>
      </c>
      <c r="D117" s="10" t="s">
        <v>40</v>
      </c>
      <c r="E117" s="59">
        <f t="shared" si="53"/>
        <v>0</v>
      </c>
      <c r="F117" s="59">
        <f t="shared" si="54"/>
        <v>0</v>
      </c>
      <c r="G117" s="59">
        <f t="shared" si="55"/>
        <v>50</v>
      </c>
      <c r="H117" s="59">
        <f t="shared" si="56"/>
        <v>0</v>
      </c>
      <c r="I117" s="59">
        <f t="shared" si="57"/>
        <v>0.5</v>
      </c>
      <c r="J117">
        <v>4</v>
      </c>
      <c r="K117">
        <v>0</v>
      </c>
      <c r="L117">
        <v>0</v>
      </c>
      <c r="M117">
        <v>2</v>
      </c>
      <c r="N117">
        <v>0</v>
      </c>
      <c r="O117">
        <v>2</v>
      </c>
      <c r="P117">
        <v>400</v>
      </c>
      <c r="Q117">
        <v>0</v>
      </c>
      <c r="R117">
        <v>454</v>
      </c>
      <c r="S117">
        <v>0</v>
      </c>
      <c r="T117">
        <v>33</v>
      </c>
      <c r="U117">
        <v>33</v>
      </c>
      <c r="V117">
        <v>0</v>
      </c>
      <c r="W117">
        <v>485.5</v>
      </c>
      <c r="X117">
        <v>485.5</v>
      </c>
      <c r="Y117">
        <v>0</v>
      </c>
      <c r="Z117">
        <v>42</v>
      </c>
      <c r="AA117">
        <v>42</v>
      </c>
      <c r="AB117">
        <v>0</v>
      </c>
      <c r="AC117">
        <v>12</v>
      </c>
      <c r="AD117">
        <v>5</v>
      </c>
      <c r="AE117">
        <v>7</v>
      </c>
      <c r="AF117">
        <v>0</v>
      </c>
      <c r="AG117">
        <v>6</v>
      </c>
      <c r="AH117">
        <v>4</v>
      </c>
      <c r="AI117">
        <v>0</v>
      </c>
      <c r="AJ117">
        <v>0</v>
      </c>
      <c r="AK117">
        <v>0</v>
      </c>
      <c r="AL117">
        <v>2</v>
      </c>
      <c r="AM117">
        <v>4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2</v>
      </c>
      <c r="AT117">
        <v>4</v>
      </c>
      <c r="AU117">
        <v>0</v>
      </c>
      <c r="AV117">
        <v>0</v>
      </c>
      <c r="AW117">
        <v>0</v>
      </c>
      <c r="AX117">
        <v>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8</v>
      </c>
      <c r="BF117">
        <v>0</v>
      </c>
      <c r="BG117">
        <v>0</v>
      </c>
      <c r="BH117">
        <v>0</v>
      </c>
      <c r="BI117">
        <v>1</v>
      </c>
      <c r="BJ117">
        <v>4</v>
      </c>
      <c r="BK117">
        <v>3</v>
      </c>
      <c r="BL117">
        <v>39</v>
      </c>
      <c r="BM117">
        <v>16</v>
      </c>
      <c r="BN117">
        <v>0</v>
      </c>
      <c r="BO117">
        <v>0</v>
      </c>
      <c r="BP117">
        <v>4</v>
      </c>
      <c r="BQ117">
        <v>7</v>
      </c>
      <c r="BR117">
        <v>12</v>
      </c>
      <c r="BS117">
        <v>2</v>
      </c>
      <c r="BT117">
        <v>0</v>
      </c>
      <c r="BU117">
        <v>2</v>
      </c>
      <c r="BV117">
        <v>692</v>
      </c>
      <c r="BW117">
        <v>0</v>
      </c>
      <c r="BX117">
        <v>692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  <c r="CE117" s="58" t="s">
        <v>111</v>
      </c>
    </row>
    <row r="118" spans="1:154">
      <c r="A118" t="s">
        <v>176</v>
      </c>
      <c r="B118" s="10">
        <v>52</v>
      </c>
      <c r="C118" s="6" t="s">
        <v>2</v>
      </c>
      <c r="D118" s="10" t="s">
        <v>40</v>
      </c>
      <c r="E118" s="59">
        <f t="shared" si="53"/>
        <v>0</v>
      </c>
      <c r="F118" s="59">
        <f t="shared" si="54"/>
        <v>0</v>
      </c>
      <c r="G118" s="59">
        <f t="shared" si="55"/>
        <v>50</v>
      </c>
      <c r="H118" s="59">
        <f t="shared" si="56"/>
        <v>25</v>
      </c>
      <c r="I118" s="59">
        <f t="shared" si="57"/>
        <v>0.5</v>
      </c>
      <c r="J118">
        <v>4</v>
      </c>
      <c r="K118">
        <v>0</v>
      </c>
      <c r="L118">
        <v>0</v>
      </c>
      <c r="M118">
        <v>2</v>
      </c>
      <c r="N118">
        <v>1</v>
      </c>
      <c r="O118">
        <v>1</v>
      </c>
      <c r="P118">
        <v>408.75</v>
      </c>
      <c r="Q118">
        <v>0</v>
      </c>
      <c r="R118">
        <v>451.5</v>
      </c>
      <c r="S118">
        <v>261</v>
      </c>
      <c r="T118">
        <v>265</v>
      </c>
      <c r="U118">
        <v>167.5</v>
      </c>
      <c r="V118">
        <v>460</v>
      </c>
      <c r="W118">
        <v>62.333333330000002</v>
      </c>
      <c r="X118">
        <v>62</v>
      </c>
      <c r="Y118">
        <v>63</v>
      </c>
      <c r="Z118">
        <v>557</v>
      </c>
      <c r="AA118">
        <v>690</v>
      </c>
      <c r="AB118">
        <v>291</v>
      </c>
      <c r="AC118">
        <v>24</v>
      </c>
      <c r="AD118">
        <v>12</v>
      </c>
      <c r="AE118">
        <v>9</v>
      </c>
      <c r="AF118">
        <v>3</v>
      </c>
      <c r="AG118">
        <v>6</v>
      </c>
      <c r="AH118">
        <v>5</v>
      </c>
      <c r="AI118">
        <v>1</v>
      </c>
      <c r="AJ118">
        <v>0</v>
      </c>
      <c r="AK118">
        <v>0</v>
      </c>
      <c r="AL118">
        <v>12</v>
      </c>
      <c r="AM118">
        <v>4</v>
      </c>
      <c r="AN118">
        <v>1</v>
      </c>
      <c r="AO118">
        <v>0</v>
      </c>
      <c r="AP118">
        <v>0</v>
      </c>
      <c r="AQ118">
        <v>0</v>
      </c>
      <c r="AR118">
        <v>7</v>
      </c>
      <c r="AS118">
        <v>1</v>
      </c>
      <c r="AT118">
        <v>3</v>
      </c>
      <c r="AU118">
        <v>1</v>
      </c>
      <c r="AV118">
        <v>0</v>
      </c>
      <c r="AW118">
        <v>0</v>
      </c>
      <c r="AX118">
        <v>4</v>
      </c>
      <c r="AY118">
        <v>1</v>
      </c>
      <c r="AZ118">
        <v>1</v>
      </c>
      <c r="BA118">
        <v>0</v>
      </c>
      <c r="BB118">
        <v>0</v>
      </c>
      <c r="BC118">
        <v>0</v>
      </c>
      <c r="BD118">
        <v>1</v>
      </c>
      <c r="BE118">
        <v>3</v>
      </c>
      <c r="BF118">
        <v>0</v>
      </c>
      <c r="BG118">
        <v>0</v>
      </c>
      <c r="BH118">
        <v>0</v>
      </c>
      <c r="BI118">
        <v>2</v>
      </c>
      <c r="BJ118">
        <v>1</v>
      </c>
      <c r="BK118">
        <v>0</v>
      </c>
      <c r="BL118">
        <v>53</v>
      </c>
      <c r="BM118">
        <v>10</v>
      </c>
      <c r="BN118">
        <v>5</v>
      </c>
      <c r="BO118">
        <v>2</v>
      </c>
      <c r="BP118">
        <v>9</v>
      </c>
      <c r="BQ118">
        <v>0</v>
      </c>
      <c r="BR118">
        <v>27</v>
      </c>
      <c r="BS118">
        <v>1</v>
      </c>
      <c r="BT118">
        <v>1</v>
      </c>
      <c r="BU118">
        <v>0</v>
      </c>
      <c r="BV118">
        <v>471</v>
      </c>
      <c r="BW118">
        <v>471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E118" s="58" t="s">
        <v>111</v>
      </c>
    </row>
    <row r="119" spans="1:154">
      <c r="A119" t="s">
        <v>177</v>
      </c>
      <c r="B119" s="10">
        <v>44</v>
      </c>
      <c r="C119" s="6" t="s">
        <v>2</v>
      </c>
      <c r="D119" s="10" t="s">
        <v>40</v>
      </c>
      <c r="E119" s="59">
        <f t="shared" si="53"/>
        <v>0</v>
      </c>
      <c r="F119" s="59">
        <f t="shared" si="54"/>
        <v>0</v>
      </c>
      <c r="G119" s="59">
        <f t="shared" si="55"/>
        <v>50</v>
      </c>
      <c r="H119" s="59">
        <f t="shared" si="56"/>
        <v>0</v>
      </c>
      <c r="I119" s="59">
        <f t="shared" si="57"/>
        <v>0.5</v>
      </c>
      <c r="J119">
        <v>4</v>
      </c>
      <c r="K119">
        <v>0</v>
      </c>
      <c r="L119">
        <v>0</v>
      </c>
      <c r="M119">
        <v>2</v>
      </c>
      <c r="N119">
        <v>0</v>
      </c>
      <c r="O119">
        <v>2</v>
      </c>
      <c r="P119">
        <v>1040.25</v>
      </c>
      <c r="Q119">
        <v>0</v>
      </c>
      <c r="R119">
        <v>1871</v>
      </c>
      <c r="S119">
        <v>0</v>
      </c>
      <c r="T119">
        <v>65.5</v>
      </c>
      <c r="U119">
        <v>65.5</v>
      </c>
      <c r="V119">
        <v>0</v>
      </c>
      <c r="W119">
        <v>84</v>
      </c>
      <c r="X119">
        <v>84</v>
      </c>
      <c r="Y119">
        <v>0</v>
      </c>
      <c r="Z119">
        <v>970</v>
      </c>
      <c r="AA119">
        <v>970</v>
      </c>
      <c r="AB119">
        <v>0</v>
      </c>
      <c r="AC119">
        <v>12</v>
      </c>
      <c r="AD119">
        <v>6</v>
      </c>
      <c r="AE119">
        <v>6</v>
      </c>
      <c r="AF119">
        <v>0</v>
      </c>
      <c r="AG119">
        <v>4</v>
      </c>
      <c r="AH119">
        <v>5</v>
      </c>
      <c r="AI119">
        <v>0</v>
      </c>
      <c r="AJ119">
        <v>0</v>
      </c>
      <c r="AK119">
        <v>0</v>
      </c>
      <c r="AL119">
        <v>3</v>
      </c>
      <c r="AM119">
        <v>4</v>
      </c>
      <c r="AN119">
        <v>1</v>
      </c>
      <c r="AO119">
        <v>0</v>
      </c>
      <c r="AP119">
        <v>0</v>
      </c>
      <c r="AQ119">
        <v>0</v>
      </c>
      <c r="AR119">
        <v>1</v>
      </c>
      <c r="AS119">
        <v>0</v>
      </c>
      <c r="AT119">
        <v>4</v>
      </c>
      <c r="AU119">
        <v>0</v>
      </c>
      <c r="AV119">
        <v>0</v>
      </c>
      <c r="AW119">
        <v>0</v>
      </c>
      <c r="AX119">
        <v>2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5</v>
      </c>
      <c r="BF119">
        <v>2</v>
      </c>
      <c r="BG119">
        <v>0</v>
      </c>
      <c r="BH119">
        <v>0</v>
      </c>
      <c r="BI119">
        <v>2</v>
      </c>
      <c r="BJ119">
        <v>0</v>
      </c>
      <c r="BK119">
        <v>1</v>
      </c>
      <c r="BL119">
        <v>34</v>
      </c>
      <c r="BM119">
        <v>13</v>
      </c>
      <c r="BN119">
        <v>3</v>
      </c>
      <c r="BO119">
        <v>0</v>
      </c>
      <c r="BP119">
        <v>4</v>
      </c>
      <c r="BQ119">
        <v>0</v>
      </c>
      <c r="BR119">
        <v>14</v>
      </c>
      <c r="BS119">
        <v>2</v>
      </c>
      <c r="BT119">
        <v>0</v>
      </c>
      <c r="BU119">
        <v>2</v>
      </c>
      <c r="BV119">
        <v>419</v>
      </c>
      <c r="BW119">
        <v>0</v>
      </c>
      <c r="BX119">
        <v>419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  <c r="CE119" s="58" t="s">
        <v>111</v>
      </c>
    </row>
    <row r="120" spans="1:154">
      <c r="A120" s="63"/>
      <c r="C120" s="65"/>
      <c r="D120" s="65"/>
      <c r="E120" s="65"/>
      <c r="F120" s="65"/>
      <c r="G120" s="65"/>
      <c r="H120" s="65"/>
      <c r="I120" s="65"/>
      <c r="J120" s="65"/>
      <c r="K120" s="63"/>
      <c r="L120" s="63"/>
      <c r="M120" s="63"/>
      <c r="N120" s="63"/>
      <c r="O120" s="64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S120" s="63"/>
      <c r="AT120" s="63"/>
      <c r="AU120" s="63"/>
      <c r="CE120" s="58" t="s">
        <v>111</v>
      </c>
    </row>
    <row r="121" spans="1:154">
      <c r="A121" s="34" t="s">
        <v>3</v>
      </c>
      <c r="B121" s="34">
        <f>COUNTIF(C94:C119,"WT")</f>
        <v>10</v>
      </c>
      <c r="C121" s="63"/>
      <c r="D121" s="22" t="s">
        <v>41</v>
      </c>
      <c r="E121" s="24">
        <f>AVERAGE(E97:E100,E102,E107,E109:E109,E112:E113,E117)</f>
        <v>2.5</v>
      </c>
      <c r="F121" s="24">
        <f t="shared" ref="F121:P121" si="58">AVERAGE(F97:F100,F102,F107,F109:F109,F112:F113,F117)</f>
        <v>7.5</v>
      </c>
      <c r="G121" s="24">
        <f t="shared" si="58"/>
        <v>37.5</v>
      </c>
      <c r="H121" s="24">
        <f t="shared" si="58"/>
        <v>30</v>
      </c>
      <c r="I121" s="24">
        <f t="shared" si="58"/>
        <v>0.375</v>
      </c>
      <c r="J121" s="24">
        <f t="shared" si="58"/>
        <v>4</v>
      </c>
      <c r="K121" s="24">
        <f t="shared" si="58"/>
        <v>0.1</v>
      </c>
      <c r="L121" s="24">
        <f t="shared" si="58"/>
        <v>0.3</v>
      </c>
      <c r="M121" s="24">
        <f t="shared" si="58"/>
        <v>1.5</v>
      </c>
      <c r="N121" s="24">
        <f t="shared" si="58"/>
        <v>1.2</v>
      </c>
      <c r="O121" s="24">
        <f t="shared" si="58"/>
        <v>0.9</v>
      </c>
      <c r="P121" s="24">
        <f t="shared" si="58"/>
        <v>375.54166666999998</v>
      </c>
      <c r="Q121" s="24">
        <f t="shared" ref="Q121:BV121" si="59">AVERAGE(Q97:Q100,Q102,Q107,Q109:Q109,Q112:Q113,Q117)</f>
        <v>210</v>
      </c>
      <c r="R121" s="24">
        <f t="shared" si="59"/>
        <v>325.8</v>
      </c>
      <c r="S121" s="24">
        <f t="shared" si="59"/>
        <v>378.85</v>
      </c>
      <c r="T121" s="24">
        <f t="shared" si="59"/>
        <v>184.94166666000001</v>
      </c>
      <c r="U121" s="24">
        <f t="shared" si="59"/>
        <v>162.65</v>
      </c>
      <c r="V121" s="24">
        <f t="shared" si="59"/>
        <v>203.8</v>
      </c>
      <c r="W121" s="24">
        <f t="shared" si="59"/>
        <v>271.31666666700005</v>
      </c>
      <c r="X121" s="24">
        <f t="shared" si="59"/>
        <v>324.10000000000002</v>
      </c>
      <c r="Y121" s="24">
        <f t="shared" si="59"/>
        <v>121.05</v>
      </c>
      <c r="Z121" s="24">
        <f t="shared" si="59"/>
        <v>431.61666666000002</v>
      </c>
      <c r="AA121" s="24">
        <f t="shared" si="59"/>
        <v>498</v>
      </c>
      <c r="AB121" s="24">
        <f t="shared" si="59"/>
        <v>307.35000000000002</v>
      </c>
      <c r="AC121" s="24">
        <f t="shared" si="59"/>
        <v>20.5</v>
      </c>
      <c r="AD121" s="24">
        <f t="shared" si="59"/>
        <v>8.9</v>
      </c>
      <c r="AE121" s="24">
        <f t="shared" si="59"/>
        <v>6.6</v>
      </c>
      <c r="AF121" s="24">
        <f t="shared" si="59"/>
        <v>5</v>
      </c>
      <c r="AG121" s="24">
        <f t="shared" si="59"/>
        <v>5.3</v>
      </c>
      <c r="AH121" s="24">
        <f t="shared" si="59"/>
        <v>5.7</v>
      </c>
      <c r="AI121" s="24">
        <f t="shared" si="59"/>
        <v>0.7</v>
      </c>
      <c r="AJ121" s="24">
        <f t="shared" si="59"/>
        <v>0</v>
      </c>
      <c r="AK121" s="24">
        <f t="shared" si="59"/>
        <v>0</v>
      </c>
      <c r="AL121" s="24">
        <f t="shared" si="59"/>
        <v>8.8000000000000007</v>
      </c>
      <c r="AM121" s="24">
        <f t="shared" si="59"/>
        <v>3.9</v>
      </c>
      <c r="AN121" s="24">
        <f t="shared" si="59"/>
        <v>2.1</v>
      </c>
      <c r="AO121" s="24">
        <f t="shared" si="59"/>
        <v>0.1</v>
      </c>
      <c r="AP121" s="24">
        <f t="shared" si="59"/>
        <v>0</v>
      </c>
      <c r="AQ121" s="24">
        <f t="shared" si="59"/>
        <v>0</v>
      </c>
      <c r="AR121" s="24">
        <f t="shared" si="59"/>
        <v>2.8</v>
      </c>
      <c r="AS121" s="24">
        <f t="shared" si="59"/>
        <v>1</v>
      </c>
      <c r="AT121" s="24">
        <f t="shared" si="59"/>
        <v>2.2000000000000002</v>
      </c>
      <c r="AU121" s="24">
        <f t="shared" si="59"/>
        <v>0.2</v>
      </c>
      <c r="AV121" s="24">
        <f t="shared" si="59"/>
        <v>0</v>
      </c>
      <c r="AW121" s="24">
        <f t="shared" si="59"/>
        <v>0</v>
      </c>
      <c r="AX121" s="24">
        <f t="shared" si="59"/>
        <v>3.2</v>
      </c>
      <c r="AY121" s="24">
        <f t="shared" si="59"/>
        <v>0.4</v>
      </c>
      <c r="AZ121" s="24">
        <f t="shared" si="59"/>
        <v>1.4</v>
      </c>
      <c r="BA121" s="24">
        <f t="shared" si="59"/>
        <v>0.4</v>
      </c>
      <c r="BB121" s="24">
        <f t="shared" si="59"/>
        <v>0</v>
      </c>
      <c r="BC121" s="24">
        <f t="shared" si="59"/>
        <v>0</v>
      </c>
      <c r="BD121" s="24">
        <f t="shared" si="59"/>
        <v>2.8</v>
      </c>
      <c r="BE121" s="24">
        <f t="shared" si="59"/>
        <v>7.3</v>
      </c>
      <c r="BF121" s="24">
        <f t="shared" si="59"/>
        <v>0.2</v>
      </c>
      <c r="BG121" s="24">
        <f t="shared" si="59"/>
        <v>0.1</v>
      </c>
      <c r="BH121" s="24">
        <f t="shared" si="59"/>
        <v>0</v>
      </c>
      <c r="BI121" s="24">
        <f t="shared" si="59"/>
        <v>1.2</v>
      </c>
      <c r="BJ121" s="24">
        <f t="shared" si="59"/>
        <v>2.4</v>
      </c>
      <c r="BK121" s="24">
        <f t="shared" si="59"/>
        <v>3.4</v>
      </c>
      <c r="BL121" s="24">
        <f t="shared" si="59"/>
        <v>64.3</v>
      </c>
      <c r="BM121" s="24">
        <f t="shared" si="59"/>
        <v>12</v>
      </c>
      <c r="BN121" s="24">
        <f t="shared" si="59"/>
        <v>7</v>
      </c>
      <c r="BO121" s="24">
        <f t="shared" si="59"/>
        <v>1.2</v>
      </c>
      <c r="BP121" s="24">
        <f t="shared" si="59"/>
        <v>2.4</v>
      </c>
      <c r="BQ121" s="24">
        <f t="shared" si="59"/>
        <v>1.8</v>
      </c>
      <c r="BR121" s="24">
        <f t="shared" si="59"/>
        <v>39.9</v>
      </c>
      <c r="BS121" s="24">
        <f t="shared" si="59"/>
        <v>0.9</v>
      </c>
      <c r="BT121" s="24">
        <f t="shared" si="59"/>
        <v>0.3</v>
      </c>
      <c r="BU121" s="24">
        <f t="shared" si="59"/>
        <v>0.6</v>
      </c>
      <c r="BV121" s="24">
        <f t="shared" si="59"/>
        <v>208.7</v>
      </c>
      <c r="BW121" s="24">
        <f>AVERAGE(BW97:BW100,BW102,BW107,BW109:BW109,BW112:BW113,BW117)</f>
        <v>69.900000000000006</v>
      </c>
      <c r="BX121" s="24">
        <f>AVERAGE(BX97:BX100,BX102,BX107,BX109:BX109,BX112:BX113,BX117)</f>
        <v>138.80000000000001</v>
      </c>
      <c r="CE121" s="58" t="s">
        <v>111</v>
      </c>
    </row>
    <row r="122" spans="1:154">
      <c r="A122" s="35" t="s">
        <v>179</v>
      </c>
      <c r="B122" s="34">
        <f>COUNTIF(C94:C119,"+ve")</f>
        <v>13</v>
      </c>
      <c r="C122" s="63"/>
      <c r="D122" s="18" t="s">
        <v>41</v>
      </c>
      <c r="E122" s="27">
        <f t="shared" ref="E122:BP122" si="60">AVERAGE(E101,E103:E106,E108,E110:E111,E114:E116,E118:E119)</f>
        <v>0</v>
      </c>
      <c r="F122" s="27">
        <f t="shared" ref="F122:P122" si="61">AVERAGE(F101,F103:F106,F108,F110:F111,F114:F116,F118:F119)</f>
        <v>0</v>
      </c>
      <c r="G122" s="27">
        <f t="shared" si="61"/>
        <v>46.153846153846153</v>
      </c>
      <c r="H122" s="27">
        <f t="shared" si="61"/>
        <v>19.23076923076923</v>
      </c>
      <c r="I122" s="27">
        <f t="shared" si="61"/>
        <v>0.46153846153846156</v>
      </c>
      <c r="J122" s="27">
        <f t="shared" si="61"/>
        <v>4</v>
      </c>
      <c r="K122" s="27">
        <f t="shared" si="61"/>
        <v>0</v>
      </c>
      <c r="L122" s="27">
        <f t="shared" si="61"/>
        <v>0</v>
      </c>
      <c r="M122" s="27">
        <f t="shared" si="61"/>
        <v>1.8461538461538463</v>
      </c>
      <c r="N122" s="27">
        <f t="shared" si="61"/>
        <v>0.76923076923076927</v>
      </c>
      <c r="O122" s="27">
        <f t="shared" si="61"/>
        <v>1.3846153846153846</v>
      </c>
      <c r="P122" s="27">
        <f t="shared" si="61"/>
        <v>365.92307692307691</v>
      </c>
      <c r="Q122" s="27">
        <f t="shared" si="60"/>
        <v>0</v>
      </c>
      <c r="R122" s="27">
        <f t="shared" si="60"/>
        <v>567.96153846153845</v>
      </c>
      <c r="S122" s="27">
        <f t="shared" si="60"/>
        <v>154</v>
      </c>
      <c r="T122" s="27">
        <f t="shared" si="60"/>
        <v>154.07692308153844</v>
      </c>
      <c r="U122" s="27">
        <f t="shared" si="60"/>
        <v>111.84615384615384</v>
      </c>
      <c r="V122" s="27">
        <f t="shared" si="60"/>
        <v>185.88461538461539</v>
      </c>
      <c r="W122" s="27">
        <f t="shared" si="60"/>
        <v>134.20512820461539</v>
      </c>
      <c r="X122" s="27">
        <f t="shared" si="60"/>
        <v>107.19230769230769</v>
      </c>
      <c r="Y122" s="27">
        <f t="shared" si="60"/>
        <v>144.57692307692307</v>
      </c>
      <c r="Z122" s="27">
        <f t="shared" si="60"/>
        <v>846.25</v>
      </c>
      <c r="AA122" s="27">
        <f t="shared" si="60"/>
        <v>945.73076923076928</v>
      </c>
      <c r="AB122" s="27">
        <f t="shared" si="60"/>
        <v>240.15384615384616</v>
      </c>
      <c r="AC122" s="27">
        <f t="shared" si="60"/>
        <v>21.76923076923077</v>
      </c>
      <c r="AD122" s="27">
        <f t="shared" si="60"/>
        <v>10.23076923076923</v>
      </c>
      <c r="AE122" s="27">
        <f t="shared" si="60"/>
        <v>9.0769230769230766</v>
      </c>
      <c r="AF122" s="27">
        <f t="shared" si="60"/>
        <v>2.4615384615384617</v>
      </c>
      <c r="AG122" s="27">
        <f t="shared" si="60"/>
        <v>5.4615384615384617</v>
      </c>
      <c r="AH122" s="27">
        <f t="shared" si="60"/>
        <v>6.4615384615384617</v>
      </c>
      <c r="AI122" s="27">
        <f t="shared" si="60"/>
        <v>1.2307692307692308</v>
      </c>
      <c r="AJ122" s="27">
        <f t="shared" si="60"/>
        <v>0.30769230769230771</v>
      </c>
      <c r="AK122" s="27">
        <f t="shared" si="60"/>
        <v>7.6923076923076927E-2</v>
      </c>
      <c r="AL122" s="27">
        <f t="shared" si="60"/>
        <v>8.2307692307692299</v>
      </c>
      <c r="AM122" s="27">
        <f t="shared" si="60"/>
        <v>4</v>
      </c>
      <c r="AN122" s="27">
        <f t="shared" si="60"/>
        <v>2.4615384615384617</v>
      </c>
      <c r="AO122" s="27">
        <f t="shared" si="60"/>
        <v>7.6923076923076927E-2</v>
      </c>
      <c r="AP122" s="27">
        <f t="shared" si="60"/>
        <v>0</v>
      </c>
      <c r="AQ122" s="27">
        <f t="shared" si="60"/>
        <v>7.6923076923076927E-2</v>
      </c>
      <c r="AR122" s="27">
        <f t="shared" si="60"/>
        <v>3.6153846153846154</v>
      </c>
      <c r="AS122" s="27">
        <f t="shared" si="60"/>
        <v>0.92307692307692313</v>
      </c>
      <c r="AT122" s="27">
        <f t="shared" si="60"/>
        <v>3.0769230769230771</v>
      </c>
      <c r="AU122" s="27">
        <f t="shared" si="60"/>
        <v>1.1538461538461537</v>
      </c>
      <c r="AV122" s="27">
        <f t="shared" si="60"/>
        <v>0.30769230769230771</v>
      </c>
      <c r="AW122" s="27">
        <f t="shared" si="60"/>
        <v>0</v>
      </c>
      <c r="AX122" s="27">
        <f t="shared" si="60"/>
        <v>3.6153846153846154</v>
      </c>
      <c r="AY122" s="27">
        <f t="shared" si="60"/>
        <v>0.53846153846153844</v>
      </c>
      <c r="AZ122" s="27">
        <f t="shared" si="60"/>
        <v>0.92307692307692313</v>
      </c>
      <c r="BA122" s="27">
        <f t="shared" si="60"/>
        <v>0</v>
      </c>
      <c r="BB122" s="27">
        <f t="shared" si="60"/>
        <v>0</v>
      </c>
      <c r="BC122" s="27">
        <f t="shared" si="60"/>
        <v>0</v>
      </c>
      <c r="BD122" s="27">
        <f t="shared" si="60"/>
        <v>1</v>
      </c>
      <c r="BE122" s="27">
        <f t="shared" si="60"/>
        <v>4</v>
      </c>
      <c r="BF122" s="27">
        <f t="shared" si="60"/>
        <v>0.46153846153846156</v>
      </c>
      <c r="BG122" s="27">
        <f t="shared" si="60"/>
        <v>0</v>
      </c>
      <c r="BH122" s="27">
        <f t="shared" si="60"/>
        <v>0.23076923076923078</v>
      </c>
      <c r="BI122" s="27">
        <f t="shared" si="60"/>
        <v>1.8461538461538463</v>
      </c>
      <c r="BJ122" s="27">
        <f t="shared" si="60"/>
        <v>0.92307692307692313</v>
      </c>
      <c r="BK122" s="27">
        <f t="shared" si="60"/>
        <v>0.53846153846153844</v>
      </c>
      <c r="BL122" s="27">
        <f t="shared" si="60"/>
        <v>47.53846153846154</v>
      </c>
      <c r="BM122" s="27">
        <f t="shared" si="60"/>
        <v>6.7692307692307692</v>
      </c>
      <c r="BN122" s="27">
        <f t="shared" si="60"/>
        <v>1.8461538461538463</v>
      </c>
      <c r="BO122" s="27">
        <f t="shared" si="60"/>
        <v>1.8461538461538463</v>
      </c>
      <c r="BP122" s="27">
        <f t="shared" si="60"/>
        <v>3</v>
      </c>
      <c r="BQ122" s="27">
        <f t="shared" ref="BQ122:BX122" si="62">AVERAGE(BQ101,BQ103:BQ106,BQ108,BQ110:BQ111,BQ114:BQ116,BQ118:BQ119)</f>
        <v>2.1538461538461537</v>
      </c>
      <c r="BR122" s="27">
        <f t="shared" si="62"/>
        <v>31.923076923076923</v>
      </c>
      <c r="BS122" s="27">
        <f t="shared" si="62"/>
        <v>1.3846153846153846</v>
      </c>
      <c r="BT122" s="27">
        <f t="shared" si="62"/>
        <v>0.69230769230769229</v>
      </c>
      <c r="BU122" s="27">
        <f t="shared" si="62"/>
        <v>0.69230769230769229</v>
      </c>
      <c r="BV122" s="27">
        <f t="shared" si="62"/>
        <v>389.61538461538464</v>
      </c>
      <c r="BW122" s="27">
        <f t="shared" si="62"/>
        <v>219.30769230769232</v>
      </c>
      <c r="BX122" s="27">
        <f t="shared" si="62"/>
        <v>170.30769230769232</v>
      </c>
      <c r="CE122" s="58" t="s">
        <v>111</v>
      </c>
    </row>
    <row r="123" spans="1:154">
      <c r="A123" s="63"/>
      <c r="B123" s="63"/>
      <c r="C123" s="63"/>
      <c r="D123" s="22" t="s">
        <v>43</v>
      </c>
      <c r="E123" s="24">
        <f t="shared" ref="E123:BP123" si="63">STDEV(E97:E100,E102,E107,E109:E109,E112:E113,E117)/SQRT($B121)</f>
        <v>2.5</v>
      </c>
      <c r="F123" s="24">
        <f t="shared" ref="F123:P123" si="64">STDEV(F97:F100,F102,F107,F109:F109,F112:F113,F117)/SQRT($B121)</f>
        <v>5.3359368645273735</v>
      </c>
      <c r="G123" s="24">
        <f t="shared" si="64"/>
        <v>5.5901699437494745</v>
      </c>
      <c r="H123" s="24">
        <f t="shared" si="64"/>
        <v>5</v>
      </c>
      <c r="I123" s="24">
        <f t="shared" si="64"/>
        <v>5.5901699437494741E-2</v>
      </c>
      <c r="J123" s="24">
        <f t="shared" si="64"/>
        <v>0</v>
      </c>
      <c r="K123" s="24">
        <f t="shared" si="64"/>
        <v>9.9999999999999992E-2</v>
      </c>
      <c r="L123" s="24">
        <f t="shared" si="64"/>
        <v>0.21343747458109494</v>
      </c>
      <c r="M123" s="24">
        <f t="shared" si="64"/>
        <v>0.22360679774997896</v>
      </c>
      <c r="N123" s="24">
        <f t="shared" si="64"/>
        <v>0.19999999999999998</v>
      </c>
      <c r="O123" s="24">
        <f t="shared" si="64"/>
        <v>0.23333333333333331</v>
      </c>
      <c r="P123" s="24">
        <f t="shared" si="64"/>
        <v>86.090052309716469</v>
      </c>
      <c r="Q123" s="24">
        <f t="shared" si="63"/>
        <v>193.28942030023268</v>
      </c>
      <c r="R123" s="24">
        <f t="shared" si="63"/>
        <v>94.605708073033313</v>
      </c>
      <c r="S123" s="24">
        <f t="shared" si="63"/>
        <v>137.67130843667704</v>
      </c>
      <c r="T123" s="24">
        <f t="shared" si="63"/>
        <v>38.461171792616348</v>
      </c>
      <c r="U123" s="24">
        <f t="shared" si="63"/>
        <v>54.511469231509231</v>
      </c>
      <c r="V123" s="24">
        <f t="shared" si="63"/>
        <v>40.945370108637839</v>
      </c>
      <c r="W123" s="24">
        <f t="shared" si="63"/>
        <v>81.086858817645293</v>
      </c>
      <c r="X123" s="24">
        <f t="shared" si="63"/>
        <v>109.69783751540206</v>
      </c>
      <c r="Y123" s="24">
        <f t="shared" si="63"/>
        <v>36.762938009782502</v>
      </c>
      <c r="Z123" s="24">
        <f t="shared" si="63"/>
        <v>151.38020576672656</v>
      </c>
      <c r="AA123" s="24">
        <f t="shared" si="63"/>
        <v>226.62688376369746</v>
      </c>
      <c r="AB123" s="24">
        <f t="shared" si="63"/>
        <v>85.137472165120485</v>
      </c>
      <c r="AC123" s="24">
        <f t="shared" si="63"/>
        <v>3.8965796967768198</v>
      </c>
      <c r="AD123" s="24">
        <f t="shared" si="63"/>
        <v>0.97125348562223079</v>
      </c>
      <c r="AE123" s="24">
        <f t="shared" si="63"/>
        <v>2.5655841873191809</v>
      </c>
      <c r="AF123" s="24">
        <f t="shared" si="63"/>
        <v>1.6124515496597098</v>
      </c>
      <c r="AG123" s="24">
        <f t="shared" si="63"/>
        <v>0.88254681965824855</v>
      </c>
      <c r="AH123" s="24">
        <f t="shared" si="63"/>
        <v>0.55876848714134053</v>
      </c>
      <c r="AI123" s="24">
        <f t="shared" si="63"/>
        <v>0.26034165586355512</v>
      </c>
      <c r="AJ123" s="24">
        <f t="shared" si="63"/>
        <v>0</v>
      </c>
      <c r="AK123" s="24">
        <f t="shared" si="63"/>
        <v>0</v>
      </c>
      <c r="AL123" s="24">
        <f t="shared" si="63"/>
        <v>3.3226495451672298</v>
      </c>
      <c r="AM123" s="24">
        <f t="shared" si="63"/>
        <v>9.9999999999999992E-2</v>
      </c>
      <c r="AN123" s="24">
        <f t="shared" si="63"/>
        <v>0.62271805640898015</v>
      </c>
      <c r="AO123" s="24">
        <f t="shared" si="63"/>
        <v>9.9999999999999992E-2</v>
      </c>
      <c r="AP123" s="24">
        <f t="shared" si="63"/>
        <v>0</v>
      </c>
      <c r="AQ123" s="24">
        <f t="shared" si="63"/>
        <v>0</v>
      </c>
      <c r="AR123" s="24">
        <f t="shared" si="63"/>
        <v>0.85374989832437975</v>
      </c>
      <c r="AS123" s="24">
        <f t="shared" si="63"/>
        <v>0.69920589878010109</v>
      </c>
      <c r="AT123" s="24">
        <f t="shared" si="63"/>
        <v>0.38873012632302001</v>
      </c>
      <c r="AU123" s="24">
        <f t="shared" si="63"/>
        <v>0.13333333333333333</v>
      </c>
      <c r="AV123" s="24">
        <f t="shared" si="63"/>
        <v>0</v>
      </c>
      <c r="AW123" s="24">
        <f t="shared" si="63"/>
        <v>0</v>
      </c>
      <c r="AX123" s="24">
        <f t="shared" si="63"/>
        <v>2.0044395171163876</v>
      </c>
      <c r="AY123" s="24">
        <f t="shared" si="63"/>
        <v>0.30550504633038933</v>
      </c>
      <c r="AZ123" s="24">
        <f t="shared" si="63"/>
        <v>0.2211083193570266</v>
      </c>
      <c r="BA123" s="24">
        <f t="shared" si="63"/>
        <v>0.22110831935702666</v>
      </c>
      <c r="BB123" s="24">
        <f t="shared" si="63"/>
        <v>0</v>
      </c>
      <c r="BC123" s="24">
        <f t="shared" si="63"/>
        <v>0</v>
      </c>
      <c r="BD123" s="24">
        <f t="shared" si="63"/>
        <v>1.18133634311129</v>
      </c>
      <c r="BE123" s="24">
        <f t="shared" si="63"/>
        <v>1.0225241100118645</v>
      </c>
      <c r="BF123" s="24">
        <f t="shared" si="63"/>
        <v>0.13333333333333333</v>
      </c>
      <c r="BG123" s="24">
        <f t="shared" si="63"/>
        <v>9.9999999999999992E-2</v>
      </c>
      <c r="BH123" s="24">
        <f t="shared" si="63"/>
        <v>0</v>
      </c>
      <c r="BI123" s="24">
        <f t="shared" si="63"/>
        <v>0.41633319989322654</v>
      </c>
      <c r="BJ123" s="24">
        <f t="shared" si="63"/>
        <v>0.56174331821175716</v>
      </c>
      <c r="BK123" s="24">
        <f t="shared" si="63"/>
        <v>0.83266639978645307</v>
      </c>
      <c r="BL123" s="24">
        <f t="shared" si="63"/>
        <v>18.978379511667715</v>
      </c>
      <c r="BM123" s="24">
        <f t="shared" si="63"/>
        <v>3.9581140290126386</v>
      </c>
      <c r="BN123" s="24">
        <f t="shared" si="63"/>
        <v>3.3928028399998591</v>
      </c>
      <c r="BO123" s="24">
        <f t="shared" si="63"/>
        <v>0.55377492419453833</v>
      </c>
      <c r="BP123" s="24">
        <f t="shared" si="63"/>
        <v>0.74833147735478822</v>
      </c>
      <c r="BQ123" s="24">
        <f t="shared" ref="BQ123:BX123" si="65">STDEV(BQ97:BQ100,BQ102,BQ107,BQ109:BQ109,BQ112:BQ113,BQ117)/SQRT($B121)</f>
        <v>1.0519822558706333</v>
      </c>
      <c r="BR123" s="24">
        <f t="shared" si="65"/>
        <v>15.102207344182064</v>
      </c>
      <c r="BS123" s="24">
        <f t="shared" si="65"/>
        <v>0.23333333333333331</v>
      </c>
      <c r="BT123" s="24">
        <f t="shared" si="65"/>
        <v>0.15275252316519466</v>
      </c>
      <c r="BU123" s="24">
        <f t="shared" si="65"/>
        <v>0.22110831935702666</v>
      </c>
      <c r="BV123" s="24">
        <f t="shared" si="65"/>
        <v>78.605350397483178</v>
      </c>
      <c r="BW123" s="24">
        <f t="shared" si="65"/>
        <v>53.356338788272275</v>
      </c>
      <c r="BX123" s="24">
        <f t="shared" si="65"/>
        <v>71.516400605424451</v>
      </c>
      <c r="CE123" s="58" t="s">
        <v>111</v>
      </c>
    </row>
    <row r="124" spans="1:154">
      <c r="A124" s="63"/>
      <c r="B124" s="2"/>
      <c r="C124" s="63"/>
      <c r="D124" s="18" t="s">
        <v>43</v>
      </c>
      <c r="E124" s="27">
        <f t="shared" ref="E124:BP124" si="66">STDEV(E101,E103:E106,E108,E110:E111,E114:E116,E118:E119)/SQRT($B122)</f>
        <v>0</v>
      </c>
      <c r="F124" s="27">
        <f t="shared" ref="F124:P124" si="67">STDEV(F101,F103:F106,F108,F110:F111,F114:F116,F118:F119)/SQRT($B122)</f>
        <v>0</v>
      </c>
      <c r="G124" s="27">
        <f t="shared" si="67"/>
        <v>2.6038584630243471</v>
      </c>
      <c r="H124" s="27">
        <f t="shared" si="67"/>
        <v>5.0270471606917058</v>
      </c>
      <c r="I124" s="27">
        <f t="shared" si="67"/>
        <v>2.6038584630243472E-2</v>
      </c>
      <c r="J124" s="27">
        <f t="shared" si="67"/>
        <v>0</v>
      </c>
      <c r="K124" s="27">
        <f t="shared" si="67"/>
        <v>0</v>
      </c>
      <c r="L124" s="27">
        <f t="shared" si="67"/>
        <v>0</v>
      </c>
      <c r="M124" s="27">
        <f t="shared" si="67"/>
        <v>0.10415433852097389</v>
      </c>
      <c r="N124" s="27">
        <f t="shared" si="67"/>
        <v>0.20108188642766825</v>
      </c>
      <c r="O124" s="27">
        <f t="shared" si="67"/>
        <v>0.21299035545943784</v>
      </c>
      <c r="P124" s="27">
        <f t="shared" si="67"/>
        <v>82.968948782249598</v>
      </c>
      <c r="Q124" s="27">
        <f t="shared" si="66"/>
        <v>0</v>
      </c>
      <c r="R124" s="27">
        <f t="shared" si="66"/>
        <v>195.16577816428122</v>
      </c>
      <c r="S124" s="27">
        <f t="shared" si="66"/>
        <v>63.469733348124691</v>
      </c>
      <c r="T124" s="27">
        <f t="shared" si="66"/>
        <v>26.496770253097466</v>
      </c>
      <c r="U124" s="27">
        <f t="shared" si="66"/>
        <v>28.767435327218866</v>
      </c>
      <c r="V124" s="27">
        <f t="shared" si="66"/>
        <v>60.411307998770305</v>
      </c>
      <c r="W124" s="27">
        <f t="shared" si="66"/>
        <v>39.387231984816019</v>
      </c>
      <c r="X124" s="27">
        <f t="shared" si="66"/>
        <v>40.338532926456033</v>
      </c>
      <c r="Y124" s="27">
        <f t="shared" si="66"/>
        <v>50.917034268486461</v>
      </c>
      <c r="Z124" s="27">
        <f t="shared" si="66"/>
        <v>129.61263100788344</v>
      </c>
      <c r="AA124" s="27">
        <f t="shared" si="66"/>
        <v>119.57306015978823</v>
      </c>
      <c r="AB124" s="27">
        <f t="shared" si="66"/>
        <v>91.275986545865962</v>
      </c>
      <c r="AC124" s="27">
        <f t="shared" si="66"/>
        <v>5.3579007635188596</v>
      </c>
      <c r="AD124" s="27">
        <f t="shared" si="66"/>
        <v>2.7178277670233553</v>
      </c>
      <c r="AE124" s="27">
        <f t="shared" si="66"/>
        <v>2.6996237593069514</v>
      </c>
      <c r="AF124" s="27">
        <f t="shared" si="66"/>
        <v>0.71266369793268181</v>
      </c>
      <c r="AG124" s="27">
        <f t="shared" si="66"/>
        <v>0.65648036484574912</v>
      </c>
      <c r="AH124" s="27">
        <f t="shared" si="66"/>
        <v>1.7232028342274588</v>
      </c>
      <c r="AI124" s="27">
        <f t="shared" si="66"/>
        <v>0.67133474161979734</v>
      </c>
      <c r="AJ124" s="27">
        <f t="shared" si="66"/>
        <v>0.30769230769230771</v>
      </c>
      <c r="AK124" s="27">
        <f t="shared" si="66"/>
        <v>7.6923076923076927E-2</v>
      </c>
      <c r="AL124" s="27">
        <f t="shared" si="66"/>
        <v>2.4209392279778794</v>
      </c>
      <c r="AM124" s="27">
        <f t="shared" si="66"/>
        <v>0</v>
      </c>
      <c r="AN124" s="27">
        <f t="shared" si="66"/>
        <v>1.7232028342274588</v>
      </c>
      <c r="AO124" s="27">
        <f t="shared" si="66"/>
        <v>7.6923076923076927E-2</v>
      </c>
      <c r="AP124" s="27">
        <f t="shared" si="66"/>
        <v>0</v>
      </c>
      <c r="AQ124" s="27">
        <f t="shared" si="66"/>
        <v>7.6923076923076927E-2</v>
      </c>
      <c r="AR124" s="27">
        <f t="shared" si="66"/>
        <v>1.1632098689450006</v>
      </c>
      <c r="AS124" s="27">
        <f t="shared" si="66"/>
        <v>0.53662691119118844</v>
      </c>
      <c r="AT124" s="27">
        <f t="shared" si="66"/>
        <v>0.23916356546381573</v>
      </c>
      <c r="AU124" s="27">
        <f t="shared" si="66"/>
        <v>0.67791302904627104</v>
      </c>
      <c r="AV124" s="27">
        <f t="shared" si="66"/>
        <v>0.30769230769230771</v>
      </c>
      <c r="AW124" s="27">
        <f t="shared" si="66"/>
        <v>0</v>
      </c>
      <c r="AX124" s="27">
        <f t="shared" si="66"/>
        <v>1.2482729686808294</v>
      </c>
      <c r="AY124" s="27">
        <f t="shared" si="66"/>
        <v>0.33234567684142874</v>
      </c>
      <c r="AZ124" s="27">
        <f t="shared" si="66"/>
        <v>0.23916356546381579</v>
      </c>
      <c r="BA124" s="27">
        <f t="shared" si="66"/>
        <v>0</v>
      </c>
      <c r="BB124" s="27">
        <f t="shared" si="66"/>
        <v>0</v>
      </c>
      <c r="BC124" s="27">
        <f t="shared" si="66"/>
        <v>0</v>
      </c>
      <c r="BD124" s="27">
        <f t="shared" si="66"/>
        <v>0.29957234475763911</v>
      </c>
      <c r="BE124" s="27">
        <f t="shared" si="66"/>
        <v>0.45291081365783831</v>
      </c>
      <c r="BF124" s="27">
        <f t="shared" si="66"/>
        <v>0.21529302081726492</v>
      </c>
      <c r="BG124" s="27">
        <f t="shared" si="66"/>
        <v>0</v>
      </c>
      <c r="BH124" s="27">
        <f t="shared" si="66"/>
        <v>0.16617283842071437</v>
      </c>
      <c r="BI124" s="27">
        <f t="shared" si="66"/>
        <v>0.15384615384615385</v>
      </c>
      <c r="BJ124" s="27">
        <f t="shared" si="66"/>
        <v>0.2878197989826109</v>
      </c>
      <c r="BK124" s="27">
        <f t="shared" si="66"/>
        <v>0.21529302081726492</v>
      </c>
      <c r="BL124" s="27">
        <f t="shared" si="66"/>
        <v>14.229175239903737</v>
      </c>
      <c r="BM124" s="27">
        <f t="shared" si="66"/>
        <v>1.2359665902559003</v>
      </c>
      <c r="BN124" s="27">
        <f t="shared" si="66"/>
        <v>0.71473640332135147</v>
      </c>
      <c r="BO124" s="27">
        <f t="shared" si="66"/>
        <v>0.75825502987801252</v>
      </c>
      <c r="BP124" s="27">
        <f t="shared" si="66"/>
        <v>0.85485041426511033</v>
      </c>
      <c r="BQ124" s="27">
        <f t="shared" ref="BQ124:BX124" si="68">STDEV(BQ101,BQ103:BQ106,BQ108,BQ110:BQ111,BQ114:BQ116,BQ118:BQ119)/SQRT($B122)</f>
        <v>1.7644863923524159</v>
      </c>
      <c r="BR124" s="27">
        <f t="shared" si="68"/>
        <v>11.255461089588934</v>
      </c>
      <c r="BS124" s="27">
        <f t="shared" si="68"/>
        <v>0.21299035545943784</v>
      </c>
      <c r="BT124" s="27">
        <f t="shared" si="68"/>
        <v>0.20830867704194772</v>
      </c>
      <c r="BU124" s="27">
        <f t="shared" si="68"/>
        <v>0.23709284626803759</v>
      </c>
      <c r="BV124" s="27">
        <f t="shared" si="68"/>
        <v>82.794659376687918</v>
      </c>
      <c r="BW124" s="27">
        <f t="shared" si="68"/>
        <v>63.337049615871692</v>
      </c>
      <c r="BX124" s="27">
        <f t="shared" si="68"/>
        <v>61.652186582907582</v>
      </c>
      <c r="CE124" s="58" t="s">
        <v>111</v>
      </c>
    </row>
    <row r="125" spans="1:154">
      <c r="A125" s="10"/>
      <c r="B125" s="10"/>
      <c r="C125" s="102"/>
      <c r="D125" s="10"/>
      <c r="E125" s="59"/>
      <c r="F125" s="59"/>
      <c r="G125" s="59"/>
      <c r="H125" s="59"/>
      <c r="I125" s="59"/>
      <c r="J125" s="10"/>
      <c r="K125" s="10"/>
      <c r="L125" s="10"/>
      <c r="M125" s="10"/>
      <c r="N125" s="10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CE125" s="58"/>
    </row>
    <row r="126" spans="1:154" ht="16">
      <c r="A126" s="83" t="s">
        <v>138</v>
      </c>
      <c r="B126" s="66"/>
      <c r="C126" s="66" t="s">
        <v>137</v>
      </c>
      <c r="D126" s="66"/>
      <c r="E126" s="53" t="s">
        <v>63</v>
      </c>
      <c r="F126" s="53" t="s">
        <v>64</v>
      </c>
      <c r="G126" s="53" t="s">
        <v>65</v>
      </c>
      <c r="H126" s="53" t="s">
        <v>66</v>
      </c>
      <c r="I126" s="87" t="s">
        <v>100</v>
      </c>
      <c r="J126" s="53" t="s">
        <v>62</v>
      </c>
      <c r="K126" s="53" t="s">
        <v>63</v>
      </c>
      <c r="L126" s="53" t="s">
        <v>64</v>
      </c>
      <c r="M126" s="53" t="s">
        <v>65</v>
      </c>
      <c r="N126" s="53" t="s">
        <v>66</v>
      </c>
      <c r="O126" s="87" t="s">
        <v>100</v>
      </c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CE126" s="58" t="s">
        <v>111</v>
      </c>
    </row>
    <row r="127" spans="1:154">
      <c r="A127" t="s">
        <v>158</v>
      </c>
      <c r="B127" s="10">
        <v>44</v>
      </c>
      <c r="C127" s="4" t="s">
        <v>3</v>
      </c>
      <c r="D127" s="10" t="s">
        <v>40</v>
      </c>
      <c r="E127" s="59">
        <f>(K127/$J127)*100</f>
        <v>0</v>
      </c>
      <c r="F127" s="59">
        <f>(L127/$J127)*100</f>
        <v>0</v>
      </c>
      <c r="G127" s="59">
        <f>(M127/$J127)*100</f>
        <v>50</v>
      </c>
      <c r="H127" s="59">
        <f>(N127/$J127)*100</f>
        <v>25</v>
      </c>
      <c r="I127" s="59">
        <f>M127/J127</f>
        <v>0.5</v>
      </c>
      <c r="J127">
        <v>4</v>
      </c>
      <c r="K127">
        <v>0</v>
      </c>
      <c r="L127">
        <v>0</v>
      </c>
      <c r="M127">
        <v>2</v>
      </c>
      <c r="N127">
        <v>1</v>
      </c>
      <c r="O127">
        <v>1</v>
      </c>
      <c r="P127">
        <v>170.5</v>
      </c>
      <c r="Q127">
        <v>0</v>
      </c>
      <c r="R127">
        <v>164</v>
      </c>
      <c r="S127">
        <v>166</v>
      </c>
      <c r="T127">
        <v>234.33333329999999</v>
      </c>
      <c r="U127">
        <v>292.5</v>
      </c>
      <c r="V127">
        <v>118</v>
      </c>
      <c r="W127">
        <v>611.33333330000005</v>
      </c>
      <c r="X127">
        <v>779.5</v>
      </c>
      <c r="Y127">
        <v>275</v>
      </c>
      <c r="Z127">
        <v>95</v>
      </c>
      <c r="AA127">
        <v>66.5</v>
      </c>
      <c r="AB127">
        <v>152</v>
      </c>
      <c r="AC127">
        <v>8</v>
      </c>
      <c r="AD127">
        <v>4</v>
      </c>
      <c r="AE127">
        <v>3</v>
      </c>
      <c r="AF127">
        <v>1</v>
      </c>
      <c r="AG127">
        <v>4</v>
      </c>
      <c r="AH127">
        <v>4</v>
      </c>
      <c r="AI127">
        <v>0</v>
      </c>
      <c r="AJ127">
        <v>0</v>
      </c>
      <c r="AK127">
        <v>0</v>
      </c>
      <c r="AL127">
        <v>0</v>
      </c>
      <c r="AM127">
        <v>4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3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1</v>
      </c>
      <c r="BA127">
        <v>0</v>
      </c>
      <c r="BB127">
        <v>0</v>
      </c>
      <c r="BC127">
        <v>0</v>
      </c>
      <c r="BD127">
        <v>0</v>
      </c>
      <c r="BE127">
        <v>5</v>
      </c>
      <c r="BF127">
        <v>0</v>
      </c>
      <c r="BG127">
        <v>0</v>
      </c>
      <c r="BH127">
        <v>0</v>
      </c>
      <c r="BI127">
        <v>0</v>
      </c>
      <c r="BJ127">
        <v>3</v>
      </c>
      <c r="BK127">
        <v>2</v>
      </c>
      <c r="BL127">
        <v>51</v>
      </c>
      <c r="BM127">
        <v>7</v>
      </c>
      <c r="BN127">
        <v>0</v>
      </c>
      <c r="BO127">
        <v>23</v>
      </c>
      <c r="BP127">
        <v>4</v>
      </c>
      <c r="BQ127">
        <v>0</v>
      </c>
      <c r="BR127">
        <v>17</v>
      </c>
      <c r="BS127">
        <v>1</v>
      </c>
      <c r="BT127">
        <v>1</v>
      </c>
      <c r="BU127">
        <v>0</v>
      </c>
      <c r="BV127">
        <v>188</v>
      </c>
      <c r="BW127">
        <v>188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 t="s">
        <v>58</v>
      </c>
      <c r="CE127" s="58" t="s">
        <v>111</v>
      </c>
      <c r="CG127" s="10" t="str">
        <f>$W$1</f>
        <v>FE0F</v>
      </c>
      <c r="CH127" s="10" t="str">
        <f>C104</f>
        <v>+ve</v>
      </c>
      <c r="CI127" s="59" t="e">
        <f>#REF!</f>
        <v>#REF!</v>
      </c>
      <c r="CJ127" s="59" t="e">
        <f>#REF!</f>
        <v>#REF!</v>
      </c>
      <c r="CK127" s="59" t="e">
        <f>#REF!</f>
        <v>#REF!</v>
      </c>
      <c r="CL127" s="59" t="e">
        <f>#REF!</f>
        <v>#REF!</v>
      </c>
      <c r="CM127" s="59" t="e">
        <f>#REF!</f>
        <v>#REF!</v>
      </c>
      <c r="CN127" s="59" t="e">
        <f>#REF!</f>
        <v>#REF!</v>
      </c>
      <c r="CO127" s="59" t="e">
        <f>#REF!</f>
        <v>#REF!</v>
      </c>
      <c r="CP127" s="59" t="e">
        <f>#REF!</f>
        <v>#REF!</v>
      </c>
      <c r="CQ127" s="59" t="e">
        <f>#REF!</f>
        <v>#REF!</v>
      </c>
      <c r="CR127" s="59" t="e">
        <f>#REF!</f>
        <v>#REF!</v>
      </c>
      <c r="CS127" s="59" t="e">
        <f>#REF!</f>
        <v>#REF!</v>
      </c>
      <c r="CT127" s="59" t="e">
        <f>#REF!</f>
        <v>#REF!</v>
      </c>
      <c r="CU127" s="59" t="e">
        <f>#REF!</f>
        <v>#REF!</v>
      </c>
      <c r="CV127" s="59" t="e">
        <f>#REF!</f>
        <v>#REF!</v>
      </c>
      <c r="CW127" s="59" t="e">
        <f>#REF!</f>
        <v>#REF!</v>
      </c>
      <c r="CX127" s="59" t="e">
        <f>#REF!</f>
        <v>#REF!</v>
      </c>
      <c r="CY127" s="59" t="e">
        <f>#REF!</f>
        <v>#REF!</v>
      </c>
      <c r="CZ127" s="95" t="e">
        <f>#REF!</f>
        <v>#REF!</v>
      </c>
      <c r="DA127" s="95" t="e">
        <f>#REF!</f>
        <v>#REF!</v>
      </c>
      <c r="DB127" s="95" t="e">
        <f>#REF!</f>
        <v>#REF!</v>
      </c>
      <c r="DC127" s="95" t="e">
        <f>#REF!</f>
        <v>#REF!</v>
      </c>
      <c r="DD127" s="95" t="e">
        <f>#REF!</f>
        <v>#REF!</v>
      </c>
      <c r="DE127" s="95" t="e">
        <f>#REF!</f>
        <v>#REF!</v>
      </c>
      <c r="DF127" s="95" t="e">
        <f>#REF!</f>
        <v>#REF!</v>
      </c>
      <c r="DG127" s="95" t="e">
        <f>#REF!</f>
        <v>#REF!</v>
      </c>
      <c r="DH127" s="95" t="e">
        <f>#REF!</f>
        <v>#REF!</v>
      </c>
      <c r="DI127" s="95" t="e">
        <f>#REF!</f>
        <v>#REF!</v>
      </c>
      <c r="DJ127" s="95" t="e">
        <f>#REF!</f>
        <v>#REF!</v>
      </c>
      <c r="DK127" s="95" t="e">
        <f>#REF!</f>
        <v>#REF!</v>
      </c>
      <c r="DL127" s="95" t="e">
        <f>#REF!</f>
        <v>#REF!</v>
      </c>
      <c r="DM127" s="95" t="e">
        <f>#REF!</f>
        <v>#REF!</v>
      </c>
      <c r="DN127" s="95" t="e">
        <f>#REF!</f>
        <v>#REF!</v>
      </c>
      <c r="DO127" s="95" t="e">
        <f>#REF!</f>
        <v>#REF!</v>
      </c>
      <c r="DP127" s="95" t="e">
        <f>#REF!</f>
        <v>#REF!</v>
      </c>
      <c r="DQ127" s="59" t="e">
        <f>#REF!</f>
        <v>#REF!</v>
      </c>
      <c r="DR127" s="59" t="e">
        <f>#REF!</f>
        <v>#REF!</v>
      </c>
      <c r="DS127" s="59" t="e">
        <f>#REF!</f>
        <v>#REF!</v>
      </c>
      <c r="DT127" s="59" t="e">
        <f>#REF!</f>
        <v>#REF!</v>
      </c>
      <c r="DU127" s="59" t="e">
        <f>#REF!</f>
        <v>#REF!</v>
      </c>
      <c r="DV127" s="59" t="e">
        <f>#REF!</f>
        <v>#REF!</v>
      </c>
      <c r="DW127" s="59" t="e">
        <f>#REF!</f>
        <v>#REF!</v>
      </c>
      <c r="DX127" s="59" t="e">
        <f>#REF!</f>
        <v>#REF!</v>
      </c>
      <c r="DY127" s="59" t="e">
        <f>#REF!</f>
        <v>#REF!</v>
      </c>
      <c r="DZ127" s="59" t="e">
        <f>#REF!</f>
        <v>#REF!</v>
      </c>
      <c r="EA127" s="59" t="e">
        <f>#REF!</f>
        <v>#REF!</v>
      </c>
      <c r="EB127" s="59" t="e">
        <f>#REF!</f>
        <v>#REF!</v>
      </c>
      <c r="EC127" s="59" t="e">
        <f>#REF!</f>
        <v>#REF!</v>
      </c>
      <c r="ED127" s="59" t="e">
        <f>#REF!</f>
        <v>#REF!</v>
      </c>
      <c r="EE127" s="59" t="e">
        <f>#REF!</f>
        <v>#REF!</v>
      </c>
      <c r="EF127" s="59" t="e">
        <f>#REF!</f>
        <v>#REF!</v>
      </c>
      <c r="EG127" s="59" t="e">
        <f>#REF!</f>
        <v>#REF!</v>
      </c>
      <c r="EH127" s="95" t="e">
        <f>#REF!</f>
        <v>#REF!</v>
      </c>
      <c r="EI127" s="95" t="e">
        <f>#REF!</f>
        <v>#REF!</v>
      </c>
      <c r="EJ127" s="95" t="e">
        <f>#REF!</f>
        <v>#REF!</v>
      </c>
      <c r="EK127" s="95" t="e">
        <f>#REF!</f>
        <v>#REF!</v>
      </c>
      <c r="EL127" s="95" t="e">
        <f>#REF!</f>
        <v>#REF!</v>
      </c>
      <c r="EM127" s="95" t="e">
        <f>#REF!</f>
        <v>#REF!</v>
      </c>
      <c r="EN127" s="95" t="e">
        <f>#REF!</f>
        <v>#REF!</v>
      </c>
      <c r="EO127" s="95" t="e">
        <f>#REF!</f>
        <v>#REF!</v>
      </c>
      <c r="EP127" s="95" t="e">
        <f>#REF!</f>
        <v>#REF!</v>
      </c>
      <c r="EQ127" s="95" t="e">
        <f>#REF!</f>
        <v>#REF!</v>
      </c>
      <c r="ER127" s="95" t="e">
        <f>#REF!</f>
        <v>#REF!</v>
      </c>
      <c r="ES127" s="95" t="e">
        <f>#REF!</f>
        <v>#REF!</v>
      </c>
      <c r="ET127" s="95" t="e">
        <f>#REF!</f>
        <v>#REF!</v>
      </c>
      <c r="EU127" s="95" t="e">
        <f>#REF!</f>
        <v>#REF!</v>
      </c>
      <c r="EV127" s="95" t="e">
        <f>#REF!</f>
        <v>#REF!</v>
      </c>
      <c r="EW127" s="95" t="e">
        <f>#REF!</f>
        <v>#REF!</v>
      </c>
      <c r="EX127" s="95" t="e">
        <f>#REF!</f>
        <v>#REF!</v>
      </c>
    </row>
    <row r="128" spans="1:154">
      <c r="A128" t="s">
        <v>180</v>
      </c>
      <c r="B128" s="10">
        <v>52</v>
      </c>
      <c r="C128" s="4" t="s">
        <v>3</v>
      </c>
      <c r="D128" s="10" t="s">
        <v>40</v>
      </c>
      <c r="E128" s="59">
        <f t="shared" ref="E128:E149" si="69">(K128/$J128)*100</f>
        <v>0</v>
      </c>
      <c r="F128" s="59">
        <f t="shared" ref="F128:F149" si="70">(L128/$J128)*100</f>
        <v>0</v>
      </c>
      <c r="G128" s="59">
        <f t="shared" ref="G128:G149" si="71">(M128/$J128)*100</f>
        <v>50</v>
      </c>
      <c r="H128" s="59">
        <f t="shared" ref="H128:H149" si="72">(N128/$J128)*100</f>
        <v>25</v>
      </c>
      <c r="I128" s="59">
        <f t="shared" ref="I128:I149" si="73">M128/J128</f>
        <v>0.5</v>
      </c>
      <c r="J128">
        <v>4</v>
      </c>
      <c r="K128">
        <v>0</v>
      </c>
      <c r="L128">
        <v>0</v>
      </c>
      <c r="M128">
        <v>2</v>
      </c>
      <c r="N128">
        <v>1</v>
      </c>
      <c r="O128">
        <v>1</v>
      </c>
      <c r="P128">
        <v>1251.5</v>
      </c>
      <c r="Q128">
        <v>0</v>
      </c>
      <c r="R128">
        <v>944.5</v>
      </c>
      <c r="S128">
        <v>1707</v>
      </c>
      <c r="T128">
        <v>1007.666667</v>
      </c>
      <c r="U128">
        <v>751</v>
      </c>
      <c r="V128">
        <v>1521</v>
      </c>
      <c r="W128">
        <v>119.33333330000001</v>
      </c>
      <c r="X128">
        <v>147</v>
      </c>
      <c r="Y128">
        <v>64</v>
      </c>
      <c r="Z128">
        <v>733.66666669999995</v>
      </c>
      <c r="AA128">
        <v>932.5</v>
      </c>
      <c r="AB128">
        <v>336</v>
      </c>
      <c r="AC128">
        <v>8</v>
      </c>
      <c r="AD128">
        <v>4</v>
      </c>
      <c r="AE128">
        <v>3</v>
      </c>
      <c r="AF128">
        <v>1</v>
      </c>
      <c r="AG128">
        <v>4</v>
      </c>
      <c r="AH128">
        <v>4</v>
      </c>
      <c r="AI128">
        <v>0</v>
      </c>
      <c r="AJ128">
        <v>0</v>
      </c>
      <c r="AK128">
        <v>0</v>
      </c>
      <c r="AL128">
        <v>0</v>
      </c>
      <c r="AM128">
        <v>4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3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1</v>
      </c>
      <c r="BA128">
        <v>0</v>
      </c>
      <c r="BB128">
        <v>0</v>
      </c>
      <c r="BC128">
        <v>0</v>
      </c>
      <c r="BD128">
        <v>0</v>
      </c>
      <c r="BE128">
        <v>3</v>
      </c>
      <c r="BF128">
        <v>0</v>
      </c>
      <c r="BG128">
        <v>0</v>
      </c>
      <c r="BH128">
        <v>0</v>
      </c>
      <c r="BI128">
        <v>1</v>
      </c>
      <c r="BJ128">
        <v>2</v>
      </c>
      <c r="BK128">
        <v>0</v>
      </c>
      <c r="BL128">
        <v>65</v>
      </c>
      <c r="BM128">
        <v>7</v>
      </c>
      <c r="BN128">
        <v>9</v>
      </c>
      <c r="BO128">
        <v>10</v>
      </c>
      <c r="BP128">
        <v>12</v>
      </c>
      <c r="BQ128">
        <v>0</v>
      </c>
      <c r="BR128">
        <v>27</v>
      </c>
      <c r="BS128">
        <v>1</v>
      </c>
      <c r="BT128">
        <v>0</v>
      </c>
      <c r="BU128">
        <v>1</v>
      </c>
      <c r="BV128">
        <v>1410</v>
      </c>
      <c r="BW128">
        <v>0</v>
      </c>
      <c r="BX128">
        <v>1410</v>
      </c>
      <c r="BY128">
        <v>0</v>
      </c>
      <c r="BZ128">
        <v>0</v>
      </c>
      <c r="CA128">
        <v>0</v>
      </c>
      <c r="CB128">
        <v>0</v>
      </c>
      <c r="CC128">
        <v>0</v>
      </c>
      <c r="CD128" t="s">
        <v>58</v>
      </c>
      <c r="CE128" s="58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</row>
    <row r="129" spans="1:83">
      <c r="A129" t="s">
        <v>159</v>
      </c>
      <c r="B129" s="10">
        <v>52</v>
      </c>
      <c r="C129" s="4" t="s">
        <v>3</v>
      </c>
      <c r="D129" s="10" t="s">
        <v>40</v>
      </c>
      <c r="E129" s="59">
        <f t="shared" si="69"/>
        <v>0</v>
      </c>
      <c r="F129" s="59">
        <f t="shared" si="70"/>
        <v>0</v>
      </c>
      <c r="G129" s="59">
        <f t="shared" si="71"/>
        <v>50</v>
      </c>
      <c r="H129" s="59">
        <f t="shared" si="72"/>
        <v>0</v>
      </c>
      <c r="I129" s="59">
        <f t="shared" si="73"/>
        <v>0.5</v>
      </c>
      <c r="J129">
        <v>4</v>
      </c>
      <c r="K129">
        <v>0</v>
      </c>
      <c r="L129">
        <v>0</v>
      </c>
      <c r="M129">
        <v>2</v>
      </c>
      <c r="N129">
        <v>0</v>
      </c>
      <c r="O129">
        <v>2</v>
      </c>
      <c r="P129">
        <v>175.25</v>
      </c>
      <c r="Q129">
        <v>0</v>
      </c>
      <c r="R129">
        <v>169</v>
      </c>
      <c r="S129">
        <v>0</v>
      </c>
      <c r="T129">
        <v>100</v>
      </c>
      <c r="U129">
        <v>100</v>
      </c>
      <c r="V129">
        <v>0</v>
      </c>
      <c r="W129">
        <v>871</v>
      </c>
      <c r="X129">
        <v>871</v>
      </c>
      <c r="Y129">
        <v>0</v>
      </c>
      <c r="Z129">
        <v>102</v>
      </c>
      <c r="AA129">
        <v>102</v>
      </c>
      <c r="AB129">
        <v>0</v>
      </c>
      <c r="AC129">
        <v>43</v>
      </c>
      <c r="AD129">
        <v>10</v>
      </c>
      <c r="AE129">
        <v>18</v>
      </c>
      <c r="AF129">
        <v>15</v>
      </c>
      <c r="AG129">
        <v>4</v>
      </c>
      <c r="AH129">
        <v>7</v>
      </c>
      <c r="AI129">
        <v>11</v>
      </c>
      <c r="AJ129">
        <v>1</v>
      </c>
      <c r="AK129">
        <v>0</v>
      </c>
      <c r="AL129">
        <v>20</v>
      </c>
      <c r="AM129">
        <v>4</v>
      </c>
      <c r="AN129">
        <v>3</v>
      </c>
      <c r="AO129">
        <v>2</v>
      </c>
      <c r="AP129">
        <v>0</v>
      </c>
      <c r="AQ129">
        <v>0</v>
      </c>
      <c r="AR129">
        <v>1</v>
      </c>
      <c r="AS129">
        <v>0</v>
      </c>
      <c r="AT129">
        <v>4</v>
      </c>
      <c r="AU129">
        <v>6</v>
      </c>
      <c r="AV129">
        <v>0</v>
      </c>
      <c r="AW129">
        <v>0</v>
      </c>
      <c r="AX129">
        <v>8</v>
      </c>
      <c r="AY129">
        <v>0</v>
      </c>
      <c r="AZ129">
        <v>0</v>
      </c>
      <c r="BA129">
        <v>3</v>
      </c>
      <c r="BB129">
        <v>1</v>
      </c>
      <c r="BC129">
        <v>0</v>
      </c>
      <c r="BD129">
        <v>11</v>
      </c>
      <c r="BE129">
        <v>5</v>
      </c>
      <c r="BF129">
        <v>0</v>
      </c>
      <c r="BG129">
        <v>0</v>
      </c>
      <c r="BH129">
        <v>0</v>
      </c>
      <c r="BI129">
        <v>0</v>
      </c>
      <c r="BJ129">
        <v>2</v>
      </c>
      <c r="BK129">
        <v>3</v>
      </c>
      <c r="BL129">
        <v>16</v>
      </c>
      <c r="BM129">
        <v>0</v>
      </c>
      <c r="BN129">
        <v>0</v>
      </c>
      <c r="BO129">
        <v>2</v>
      </c>
      <c r="BP129">
        <v>4</v>
      </c>
      <c r="BQ129">
        <v>0</v>
      </c>
      <c r="BR129">
        <v>10</v>
      </c>
      <c r="BS129">
        <v>2</v>
      </c>
      <c r="BT129">
        <v>0</v>
      </c>
      <c r="BU129">
        <v>2</v>
      </c>
      <c r="BV129">
        <v>363</v>
      </c>
      <c r="BW129">
        <v>0</v>
      </c>
      <c r="BX129">
        <v>363</v>
      </c>
      <c r="BY129">
        <v>0</v>
      </c>
      <c r="BZ129">
        <v>0</v>
      </c>
      <c r="CA129">
        <v>0</v>
      </c>
      <c r="CB129">
        <v>0</v>
      </c>
      <c r="CC129">
        <v>0</v>
      </c>
      <c r="CD129" t="s">
        <v>58</v>
      </c>
      <c r="CE129" s="58" t="s">
        <v>111</v>
      </c>
    </row>
    <row r="130" spans="1:83">
      <c r="A130" t="s">
        <v>160</v>
      </c>
      <c r="B130" s="10">
        <v>52</v>
      </c>
      <c r="C130" s="4" t="s">
        <v>3</v>
      </c>
      <c r="D130" s="10" t="s">
        <v>40</v>
      </c>
      <c r="E130" s="59">
        <f t="shared" si="69"/>
        <v>0</v>
      </c>
      <c r="F130" s="59">
        <f t="shared" si="70"/>
        <v>0</v>
      </c>
      <c r="G130" s="59">
        <f t="shared" si="71"/>
        <v>50</v>
      </c>
      <c r="H130" s="59">
        <f t="shared" si="72"/>
        <v>50</v>
      </c>
      <c r="I130" s="59">
        <f t="shared" si="73"/>
        <v>0.5</v>
      </c>
      <c r="J130">
        <v>4</v>
      </c>
      <c r="K130">
        <v>0</v>
      </c>
      <c r="L130">
        <v>0</v>
      </c>
      <c r="M130">
        <v>2</v>
      </c>
      <c r="N130">
        <v>2</v>
      </c>
      <c r="O130">
        <v>0</v>
      </c>
      <c r="P130">
        <v>421.75</v>
      </c>
      <c r="Q130">
        <v>0</v>
      </c>
      <c r="R130">
        <v>553.5</v>
      </c>
      <c r="S130">
        <v>290</v>
      </c>
      <c r="T130">
        <v>161</v>
      </c>
      <c r="U130">
        <v>189</v>
      </c>
      <c r="V130">
        <v>133</v>
      </c>
      <c r="W130">
        <v>63.5</v>
      </c>
      <c r="X130">
        <v>80</v>
      </c>
      <c r="Y130">
        <v>47</v>
      </c>
      <c r="Z130">
        <v>828</v>
      </c>
      <c r="AA130">
        <v>1167.5</v>
      </c>
      <c r="AB130">
        <v>488.5</v>
      </c>
      <c r="AC130">
        <v>21</v>
      </c>
      <c r="AD130">
        <v>11</v>
      </c>
      <c r="AE130">
        <v>6</v>
      </c>
      <c r="AF130">
        <v>4</v>
      </c>
      <c r="AG130">
        <v>7</v>
      </c>
      <c r="AH130">
        <v>5</v>
      </c>
      <c r="AI130">
        <v>0</v>
      </c>
      <c r="AJ130">
        <v>0</v>
      </c>
      <c r="AK130">
        <v>0</v>
      </c>
      <c r="AL130">
        <v>9</v>
      </c>
      <c r="AM130">
        <v>4</v>
      </c>
      <c r="AN130">
        <v>1</v>
      </c>
      <c r="AO130">
        <v>0</v>
      </c>
      <c r="AP130">
        <v>0</v>
      </c>
      <c r="AQ130">
        <v>0</v>
      </c>
      <c r="AR130">
        <v>6</v>
      </c>
      <c r="AS130">
        <v>3</v>
      </c>
      <c r="AT130">
        <v>2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2</v>
      </c>
      <c r="BA130">
        <v>0</v>
      </c>
      <c r="BB130">
        <v>0</v>
      </c>
      <c r="BC130">
        <v>0</v>
      </c>
      <c r="BD130">
        <v>2</v>
      </c>
      <c r="BE130">
        <v>4</v>
      </c>
      <c r="BF130">
        <v>0</v>
      </c>
      <c r="BG130">
        <v>0</v>
      </c>
      <c r="BH130">
        <v>0</v>
      </c>
      <c r="BI130">
        <v>4</v>
      </c>
      <c r="BJ130">
        <v>0</v>
      </c>
      <c r="BK130">
        <v>0</v>
      </c>
      <c r="BL130">
        <v>96</v>
      </c>
      <c r="BM130">
        <v>17</v>
      </c>
      <c r="BN130">
        <v>5</v>
      </c>
      <c r="BO130">
        <v>32</v>
      </c>
      <c r="BP130">
        <v>7</v>
      </c>
      <c r="BQ130">
        <v>0</v>
      </c>
      <c r="BR130">
        <v>35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 t="s">
        <v>58</v>
      </c>
      <c r="CE130" s="58" t="s">
        <v>111</v>
      </c>
    </row>
    <row r="131" spans="1:83">
      <c r="A131" t="s">
        <v>181</v>
      </c>
      <c r="B131" s="10">
        <v>52</v>
      </c>
      <c r="C131" s="6" t="s">
        <v>2</v>
      </c>
      <c r="D131" s="10" t="s">
        <v>40</v>
      </c>
      <c r="E131" s="59">
        <f t="shared" si="69"/>
        <v>0</v>
      </c>
      <c r="F131" s="59">
        <f t="shared" si="70"/>
        <v>0</v>
      </c>
      <c r="G131" s="59">
        <f t="shared" si="71"/>
        <v>25</v>
      </c>
      <c r="H131" s="59">
        <f t="shared" si="72"/>
        <v>0</v>
      </c>
      <c r="I131" s="59">
        <f t="shared" si="73"/>
        <v>0.25</v>
      </c>
      <c r="J131">
        <v>4</v>
      </c>
      <c r="K131">
        <v>0</v>
      </c>
      <c r="L131">
        <v>0</v>
      </c>
      <c r="M131">
        <v>1</v>
      </c>
      <c r="N131">
        <v>0</v>
      </c>
      <c r="O131">
        <v>3</v>
      </c>
      <c r="P131">
        <v>568.75</v>
      </c>
      <c r="Q131">
        <v>0</v>
      </c>
      <c r="R131">
        <v>301</v>
      </c>
      <c r="S131">
        <v>0</v>
      </c>
      <c r="T131">
        <v>392</v>
      </c>
      <c r="U131">
        <v>392</v>
      </c>
      <c r="V131">
        <v>0</v>
      </c>
      <c r="W131">
        <v>87</v>
      </c>
      <c r="X131">
        <v>87</v>
      </c>
      <c r="Y131">
        <v>0</v>
      </c>
      <c r="Z131">
        <v>1215</v>
      </c>
      <c r="AA131">
        <v>1215</v>
      </c>
      <c r="AB131">
        <v>0</v>
      </c>
      <c r="AC131">
        <v>27</v>
      </c>
      <c r="AD131">
        <v>10</v>
      </c>
      <c r="AE131">
        <v>12</v>
      </c>
      <c r="AF131">
        <v>5</v>
      </c>
      <c r="AG131">
        <v>8</v>
      </c>
      <c r="AH131">
        <v>5</v>
      </c>
      <c r="AI131">
        <v>1</v>
      </c>
      <c r="AJ131">
        <v>0</v>
      </c>
      <c r="AK131">
        <v>0</v>
      </c>
      <c r="AL131">
        <v>13</v>
      </c>
      <c r="AM131">
        <v>4</v>
      </c>
      <c r="AN131">
        <v>1</v>
      </c>
      <c r="AO131">
        <v>0</v>
      </c>
      <c r="AP131">
        <v>0</v>
      </c>
      <c r="AQ131">
        <v>0</v>
      </c>
      <c r="AR131">
        <v>5</v>
      </c>
      <c r="AS131">
        <v>3</v>
      </c>
      <c r="AT131">
        <v>3</v>
      </c>
      <c r="AU131">
        <v>1</v>
      </c>
      <c r="AV131">
        <v>0</v>
      </c>
      <c r="AW131">
        <v>0</v>
      </c>
      <c r="AX131">
        <v>5</v>
      </c>
      <c r="AY131">
        <v>1</v>
      </c>
      <c r="AZ131">
        <v>1</v>
      </c>
      <c r="BA131">
        <v>0</v>
      </c>
      <c r="BB131">
        <v>0</v>
      </c>
      <c r="BC131">
        <v>0</v>
      </c>
      <c r="BD131">
        <v>3</v>
      </c>
      <c r="BE131">
        <v>2</v>
      </c>
      <c r="BF131">
        <v>0</v>
      </c>
      <c r="BG131">
        <v>0</v>
      </c>
      <c r="BH131">
        <v>0</v>
      </c>
      <c r="BI131">
        <v>1</v>
      </c>
      <c r="BJ131">
        <v>0</v>
      </c>
      <c r="BK131">
        <v>1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1</v>
      </c>
      <c r="BU131">
        <v>2</v>
      </c>
      <c r="BV131">
        <v>1974</v>
      </c>
      <c r="BW131">
        <v>723</v>
      </c>
      <c r="BX131">
        <v>1251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  <c r="CE131" s="58"/>
    </row>
    <row r="132" spans="1:83">
      <c r="A132" t="s">
        <v>161</v>
      </c>
      <c r="B132" s="10">
        <v>52</v>
      </c>
      <c r="C132" s="4" t="s">
        <v>3</v>
      </c>
      <c r="D132" s="10" t="s">
        <v>40</v>
      </c>
      <c r="E132" s="59">
        <f t="shared" si="69"/>
        <v>0</v>
      </c>
      <c r="F132" s="59">
        <f t="shared" si="70"/>
        <v>0</v>
      </c>
      <c r="G132" s="59">
        <f t="shared" si="71"/>
        <v>50</v>
      </c>
      <c r="H132" s="59">
        <f t="shared" si="72"/>
        <v>50</v>
      </c>
      <c r="I132" s="59">
        <f t="shared" si="73"/>
        <v>0.5</v>
      </c>
      <c r="J132">
        <v>4</v>
      </c>
      <c r="K132">
        <v>0</v>
      </c>
      <c r="L132">
        <v>0</v>
      </c>
      <c r="M132">
        <v>2</v>
      </c>
      <c r="N132">
        <v>2</v>
      </c>
      <c r="O132">
        <v>0</v>
      </c>
      <c r="P132">
        <v>939.5</v>
      </c>
      <c r="Q132">
        <v>0</v>
      </c>
      <c r="R132">
        <v>1033</v>
      </c>
      <c r="S132">
        <v>846</v>
      </c>
      <c r="T132">
        <v>360.5</v>
      </c>
      <c r="U132">
        <v>525</v>
      </c>
      <c r="V132">
        <v>196</v>
      </c>
      <c r="W132">
        <v>684.25</v>
      </c>
      <c r="X132">
        <v>1164.5</v>
      </c>
      <c r="Y132">
        <v>204</v>
      </c>
      <c r="Z132">
        <v>65.75</v>
      </c>
      <c r="AA132">
        <v>56</v>
      </c>
      <c r="AB132">
        <v>75.5</v>
      </c>
      <c r="AC132">
        <v>13</v>
      </c>
      <c r="AD132">
        <v>6</v>
      </c>
      <c r="AE132">
        <v>3</v>
      </c>
      <c r="AF132">
        <v>4</v>
      </c>
      <c r="AG132">
        <v>4</v>
      </c>
      <c r="AH132">
        <v>4</v>
      </c>
      <c r="AI132">
        <v>3</v>
      </c>
      <c r="AJ132">
        <v>0</v>
      </c>
      <c r="AK132">
        <v>0</v>
      </c>
      <c r="AL132">
        <v>2</v>
      </c>
      <c r="AM132">
        <v>4</v>
      </c>
      <c r="AN132">
        <v>0</v>
      </c>
      <c r="AO132">
        <v>0</v>
      </c>
      <c r="AP132">
        <v>0</v>
      </c>
      <c r="AQ132">
        <v>0</v>
      </c>
      <c r="AR132">
        <v>2</v>
      </c>
      <c r="AS132">
        <v>0</v>
      </c>
      <c r="AT132">
        <v>2</v>
      </c>
      <c r="AU132">
        <v>1</v>
      </c>
      <c r="AV132">
        <v>0</v>
      </c>
      <c r="AW132">
        <v>0</v>
      </c>
      <c r="AX132">
        <v>0</v>
      </c>
      <c r="AY132">
        <v>0</v>
      </c>
      <c r="AZ132">
        <v>2</v>
      </c>
      <c r="BA132">
        <v>2</v>
      </c>
      <c r="BB132">
        <v>0</v>
      </c>
      <c r="BC132">
        <v>0</v>
      </c>
      <c r="BD132">
        <v>0</v>
      </c>
      <c r="BE132">
        <v>12</v>
      </c>
      <c r="BF132">
        <v>0</v>
      </c>
      <c r="BG132">
        <v>0</v>
      </c>
      <c r="BH132">
        <v>0</v>
      </c>
      <c r="BI132">
        <v>0</v>
      </c>
      <c r="BJ132">
        <v>4</v>
      </c>
      <c r="BK132">
        <v>8</v>
      </c>
      <c r="BL132">
        <v>89</v>
      </c>
      <c r="BM132">
        <v>22</v>
      </c>
      <c r="BN132">
        <v>11</v>
      </c>
      <c r="BO132">
        <v>11</v>
      </c>
      <c r="BP132">
        <v>9</v>
      </c>
      <c r="BQ132">
        <v>6</v>
      </c>
      <c r="BR132">
        <v>30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 t="s">
        <v>111</v>
      </c>
    </row>
    <row r="133" spans="1:83">
      <c r="A133" t="s">
        <v>162</v>
      </c>
      <c r="B133" s="10">
        <v>52</v>
      </c>
      <c r="C133" s="6" t="s">
        <v>2</v>
      </c>
      <c r="D133" s="10" t="s">
        <v>40</v>
      </c>
      <c r="E133" s="59">
        <f t="shared" si="69"/>
        <v>0</v>
      </c>
      <c r="F133" s="59">
        <f t="shared" si="70"/>
        <v>0</v>
      </c>
      <c r="G133" s="59">
        <f t="shared" si="71"/>
        <v>50</v>
      </c>
      <c r="H133" s="59">
        <f t="shared" si="72"/>
        <v>25</v>
      </c>
      <c r="I133" s="59">
        <f t="shared" si="73"/>
        <v>0.5</v>
      </c>
      <c r="J133">
        <v>4</v>
      </c>
      <c r="K133">
        <v>0</v>
      </c>
      <c r="L133">
        <v>0</v>
      </c>
      <c r="M133">
        <v>2</v>
      </c>
      <c r="N133">
        <v>1</v>
      </c>
      <c r="O133">
        <v>1</v>
      </c>
      <c r="P133">
        <v>194.25</v>
      </c>
      <c r="Q133">
        <v>0</v>
      </c>
      <c r="R133">
        <v>111</v>
      </c>
      <c r="S133">
        <v>395</v>
      </c>
      <c r="T133">
        <v>57</v>
      </c>
      <c r="U133">
        <v>39.5</v>
      </c>
      <c r="V133">
        <v>92</v>
      </c>
      <c r="W133">
        <v>478.66666659999999</v>
      </c>
      <c r="X133">
        <v>627</v>
      </c>
      <c r="Y133">
        <v>182</v>
      </c>
      <c r="Z133">
        <v>287.66666659999999</v>
      </c>
      <c r="AA133">
        <v>317.5</v>
      </c>
      <c r="AB133">
        <v>228</v>
      </c>
      <c r="AC133">
        <v>10</v>
      </c>
      <c r="AD133">
        <v>5</v>
      </c>
      <c r="AE133">
        <v>4</v>
      </c>
      <c r="AF133">
        <v>1</v>
      </c>
      <c r="AG133">
        <v>4</v>
      </c>
      <c r="AH133">
        <v>5</v>
      </c>
      <c r="AI133">
        <v>1</v>
      </c>
      <c r="AJ133">
        <v>0</v>
      </c>
      <c r="AK133">
        <v>0</v>
      </c>
      <c r="AL133">
        <v>0</v>
      </c>
      <c r="AM133">
        <v>4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3</v>
      </c>
      <c r="AU133">
        <v>1</v>
      </c>
      <c r="AV133">
        <v>0</v>
      </c>
      <c r="AW133">
        <v>0</v>
      </c>
      <c r="AX133">
        <v>0</v>
      </c>
      <c r="AY133">
        <v>0</v>
      </c>
      <c r="AZ133">
        <v>1</v>
      </c>
      <c r="BA133">
        <v>0</v>
      </c>
      <c r="BB133">
        <v>0</v>
      </c>
      <c r="BC133">
        <v>0</v>
      </c>
      <c r="BD133">
        <v>0</v>
      </c>
      <c r="BE133">
        <v>3</v>
      </c>
      <c r="BF133">
        <v>0</v>
      </c>
      <c r="BG133">
        <v>0</v>
      </c>
      <c r="BH133">
        <v>0</v>
      </c>
      <c r="BI133">
        <v>0</v>
      </c>
      <c r="BJ133">
        <v>3</v>
      </c>
      <c r="BK133">
        <v>0</v>
      </c>
      <c r="BL133">
        <v>100</v>
      </c>
      <c r="BM133">
        <v>16</v>
      </c>
      <c r="BN133">
        <v>0</v>
      </c>
      <c r="BO133">
        <v>15</v>
      </c>
      <c r="BP133">
        <v>13</v>
      </c>
      <c r="BQ133">
        <v>5</v>
      </c>
      <c r="BR133">
        <v>51</v>
      </c>
      <c r="BS133">
        <v>1</v>
      </c>
      <c r="BT133">
        <v>0</v>
      </c>
      <c r="BU133">
        <v>1</v>
      </c>
      <c r="BV133">
        <v>160</v>
      </c>
      <c r="BW133">
        <v>0</v>
      </c>
      <c r="BX133">
        <v>160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E133" s="58" t="s">
        <v>111</v>
      </c>
    </row>
    <row r="134" spans="1:83">
      <c r="A134" t="s">
        <v>163</v>
      </c>
      <c r="B134" s="10">
        <v>44</v>
      </c>
      <c r="C134" s="6" t="s">
        <v>2</v>
      </c>
      <c r="D134" s="10" t="s">
        <v>40</v>
      </c>
      <c r="E134" s="59">
        <f t="shared" si="69"/>
        <v>0</v>
      </c>
      <c r="F134" s="59">
        <f t="shared" si="70"/>
        <v>0</v>
      </c>
      <c r="G134" s="59">
        <f t="shared" si="71"/>
        <v>50</v>
      </c>
      <c r="H134" s="59">
        <f t="shared" si="72"/>
        <v>0</v>
      </c>
      <c r="I134" s="59">
        <f t="shared" si="73"/>
        <v>0.5</v>
      </c>
      <c r="J134">
        <v>4</v>
      </c>
      <c r="K134">
        <v>0</v>
      </c>
      <c r="L134">
        <v>0</v>
      </c>
      <c r="M134">
        <v>2</v>
      </c>
      <c r="N134">
        <v>0</v>
      </c>
      <c r="O134">
        <v>2</v>
      </c>
      <c r="P134">
        <v>223</v>
      </c>
      <c r="Q134">
        <v>0</v>
      </c>
      <c r="R134">
        <v>281.5</v>
      </c>
      <c r="S134">
        <v>0</v>
      </c>
      <c r="T134">
        <v>41.5</v>
      </c>
      <c r="U134">
        <v>41.5</v>
      </c>
      <c r="V134">
        <v>0</v>
      </c>
      <c r="W134">
        <v>61.5</v>
      </c>
      <c r="X134">
        <v>61.5</v>
      </c>
      <c r="Y134">
        <v>0</v>
      </c>
      <c r="Z134">
        <v>1181.5</v>
      </c>
      <c r="AA134">
        <v>1181.5</v>
      </c>
      <c r="AB134">
        <v>0</v>
      </c>
      <c r="AC134">
        <v>13</v>
      </c>
      <c r="AD134">
        <v>4</v>
      </c>
      <c r="AE134">
        <v>9</v>
      </c>
      <c r="AF134">
        <v>0</v>
      </c>
      <c r="AG134">
        <v>4</v>
      </c>
      <c r="AH134">
        <v>4</v>
      </c>
      <c r="AI134">
        <v>2</v>
      </c>
      <c r="AJ134">
        <v>0</v>
      </c>
      <c r="AK134">
        <v>0</v>
      </c>
      <c r="AL134">
        <v>3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4</v>
      </c>
      <c r="AU134">
        <v>2</v>
      </c>
      <c r="AV134">
        <v>0</v>
      </c>
      <c r="AW134">
        <v>0</v>
      </c>
      <c r="AX134">
        <v>3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2</v>
      </c>
      <c r="BF134">
        <v>0</v>
      </c>
      <c r="BG134">
        <v>0</v>
      </c>
      <c r="BH134">
        <v>0</v>
      </c>
      <c r="BI134">
        <v>2</v>
      </c>
      <c r="BJ134">
        <v>0</v>
      </c>
      <c r="BK134">
        <v>0</v>
      </c>
      <c r="BL134">
        <v>58</v>
      </c>
      <c r="BM134">
        <v>18</v>
      </c>
      <c r="BN134">
        <v>0</v>
      </c>
      <c r="BO134">
        <v>16</v>
      </c>
      <c r="BP134">
        <v>6</v>
      </c>
      <c r="BQ134">
        <v>0</v>
      </c>
      <c r="BR134">
        <v>18</v>
      </c>
      <c r="BS134">
        <v>2</v>
      </c>
      <c r="BT134">
        <v>0</v>
      </c>
      <c r="BU134">
        <v>2</v>
      </c>
      <c r="BV134">
        <v>329</v>
      </c>
      <c r="BW134">
        <v>0</v>
      </c>
      <c r="BX134">
        <v>329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  <c r="CE134" s="58" t="s">
        <v>111</v>
      </c>
    </row>
    <row r="135" spans="1:83">
      <c r="A135" t="s">
        <v>164</v>
      </c>
      <c r="B135" s="10">
        <v>44</v>
      </c>
      <c r="C135" s="6" t="s">
        <v>2</v>
      </c>
      <c r="D135" s="10" t="s">
        <v>40</v>
      </c>
      <c r="E135" s="59">
        <f t="shared" si="69"/>
        <v>0</v>
      </c>
      <c r="F135" s="59">
        <f t="shared" si="70"/>
        <v>0</v>
      </c>
      <c r="G135" s="59">
        <f t="shared" si="71"/>
        <v>50</v>
      </c>
      <c r="H135" s="59">
        <f t="shared" si="72"/>
        <v>0</v>
      </c>
      <c r="I135" s="59">
        <f t="shared" si="73"/>
        <v>0.5</v>
      </c>
      <c r="J135">
        <v>4</v>
      </c>
      <c r="K135">
        <v>0</v>
      </c>
      <c r="L135">
        <v>0</v>
      </c>
      <c r="M135">
        <v>2</v>
      </c>
      <c r="N135">
        <v>0</v>
      </c>
      <c r="O135">
        <v>2</v>
      </c>
      <c r="P135">
        <v>400.5</v>
      </c>
      <c r="Q135">
        <v>0</v>
      </c>
      <c r="R135">
        <v>477.5</v>
      </c>
      <c r="S135">
        <v>0</v>
      </c>
      <c r="T135">
        <v>72.5</v>
      </c>
      <c r="U135">
        <v>72.5</v>
      </c>
      <c r="V135">
        <v>0</v>
      </c>
      <c r="W135">
        <v>128.5</v>
      </c>
      <c r="X135">
        <v>128.5</v>
      </c>
      <c r="Y135">
        <v>0</v>
      </c>
      <c r="Z135">
        <v>274.5</v>
      </c>
      <c r="AA135">
        <v>274.5</v>
      </c>
      <c r="AB135">
        <v>0</v>
      </c>
      <c r="AC135">
        <v>18</v>
      </c>
      <c r="AD135">
        <v>10</v>
      </c>
      <c r="AE135">
        <v>7</v>
      </c>
      <c r="AF135">
        <v>1</v>
      </c>
      <c r="AG135">
        <v>4</v>
      </c>
      <c r="AH135">
        <v>9</v>
      </c>
      <c r="AI135">
        <v>0</v>
      </c>
      <c r="AJ135">
        <v>0</v>
      </c>
      <c r="AK135">
        <v>0</v>
      </c>
      <c r="AL135">
        <v>5</v>
      </c>
      <c r="AM135">
        <v>4</v>
      </c>
      <c r="AN135">
        <v>5</v>
      </c>
      <c r="AO135">
        <v>0</v>
      </c>
      <c r="AP135">
        <v>0</v>
      </c>
      <c r="AQ135">
        <v>0</v>
      </c>
      <c r="AR135">
        <v>1</v>
      </c>
      <c r="AS135">
        <v>0</v>
      </c>
      <c r="AT135">
        <v>4</v>
      </c>
      <c r="AU135">
        <v>0</v>
      </c>
      <c r="AV135">
        <v>0</v>
      </c>
      <c r="AW135">
        <v>0</v>
      </c>
      <c r="AX135">
        <v>3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1</v>
      </c>
      <c r="BE135">
        <v>7</v>
      </c>
      <c r="BF135">
        <v>0</v>
      </c>
      <c r="BG135">
        <v>0</v>
      </c>
      <c r="BH135">
        <v>0</v>
      </c>
      <c r="BI135">
        <v>2</v>
      </c>
      <c r="BJ135">
        <v>0</v>
      </c>
      <c r="BK135">
        <v>5</v>
      </c>
      <c r="BL135">
        <v>72</v>
      </c>
      <c r="BM135">
        <v>22</v>
      </c>
      <c r="BN135">
        <v>0</v>
      </c>
      <c r="BO135">
        <v>17</v>
      </c>
      <c r="BP135">
        <v>5</v>
      </c>
      <c r="BQ135">
        <v>0</v>
      </c>
      <c r="BR135">
        <v>28</v>
      </c>
      <c r="BS135">
        <v>2</v>
      </c>
      <c r="BT135">
        <v>2</v>
      </c>
      <c r="BU135">
        <v>0</v>
      </c>
      <c r="BV135">
        <v>647</v>
      </c>
      <c r="BW135">
        <v>647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E135" s="58" t="s">
        <v>111</v>
      </c>
    </row>
    <row r="136" spans="1:83">
      <c r="A136" t="s">
        <v>165</v>
      </c>
      <c r="B136" s="10">
        <v>44</v>
      </c>
      <c r="C136" s="6" t="s">
        <v>2</v>
      </c>
      <c r="D136" s="10" t="s">
        <v>40</v>
      </c>
      <c r="E136" s="59">
        <f t="shared" si="69"/>
        <v>0</v>
      </c>
      <c r="F136" s="59">
        <f t="shared" si="70"/>
        <v>50</v>
      </c>
      <c r="G136" s="59">
        <f t="shared" si="71"/>
        <v>50</v>
      </c>
      <c r="H136" s="59">
        <f t="shared" si="72"/>
        <v>0</v>
      </c>
      <c r="I136" s="59">
        <f t="shared" si="73"/>
        <v>0.5</v>
      </c>
      <c r="J136">
        <v>4</v>
      </c>
      <c r="K136">
        <v>0</v>
      </c>
      <c r="L136">
        <v>2</v>
      </c>
      <c r="M136">
        <v>2</v>
      </c>
      <c r="N136">
        <v>0</v>
      </c>
      <c r="O136">
        <v>0</v>
      </c>
      <c r="P136">
        <v>284.25</v>
      </c>
      <c r="Q136">
        <v>464</v>
      </c>
      <c r="R136">
        <v>104.5</v>
      </c>
      <c r="S136">
        <v>0</v>
      </c>
      <c r="T136">
        <v>180</v>
      </c>
      <c r="U136">
        <v>180</v>
      </c>
      <c r="V136">
        <v>0</v>
      </c>
      <c r="W136">
        <v>91</v>
      </c>
      <c r="X136">
        <v>91</v>
      </c>
      <c r="Y136">
        <v>0</v>
      </c>
      <c r="Z136">
        <v>1137</v>
      </c>
      <c r="AA136">
        <v>1137</v>
      </c>
      <c r="AB136">
        <v>0</v>
      </c>
      <c r="AC136">
        <v>9</v>
      </c>
      <c r="AD136">
        <v>7</v>
      </c>
      <c r="AE136">
        <v>2</v>
      </c>
      <c r="AF136">
        <v>0</v>
      </c>
      <c r="AG136">
        <v>4</v>
      </c>
      <c r="AH136">
        <v>4</v>
      </c>
      <c r="AI136">
        <v>0</v>
      </c>
      <c r="AJ136">
        <v>0</v>
      </c>
      <c r="AK136">
        <v>0</v>
      </c>
      <c r="AL136">
        <v>1</v>
      </c>
      <c r="AM136">
        <v>4</v>
      </c>
      <c r="AN136">
        <v>2</v>
      </c>
      <c r="AO136">
        <v>0</v>
      </c>
      <c r="AP136">
        <v>0</v>
      </c>
      <c r="AQ136">
        <v>0</v>
      </c>
      <c r="AR136">
        <v>1</v>
      </c>
      <c r="AS136">
        <v>0</v>
      </c>
      <c r="AT136">
        <v>2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7</v>
      </c>
      <c r="BF136">
        <v>0</v>
      </c>
      <c r="BG136">
        <v>0</v>
      </c>
      <c r="BH136">
        <v>3</v>
      </c>
      <c r="BI136">
        <v>2</v>
      </c>
      <c r="BJ136">
        <v>0</v>
      </c>
      <c r="BK136">
        <v>2</v>
      </c>
      <c r="BL136">
        <v>166</v>
      </c>
      <c r="BM136">
        <v>2</v>
      </c>
      <c r="BN136">
        <v>9</v>
      </c>
      <c r="BO136">
        <v>9</v>
      </c>
      <c r="BP136">
        <v>3</v>
      </c>
      <c r="BQ136">
        <v>0</v>
      </c>
      <c r="BR136">
        <v>143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E136" s="58" t="s">
        <v>111</v>
      </c>
    </row>
    <row r="137" spans="1:83">
      <c r="A137" t="s">
        <v>166</v>
      </c>
      <c r="B137" s="10">
        <v>52</v>
      </c>
      <c r="C137" s="4" t="s">
        <v>3</v>
      </c>
      <c r="D137" s="10" t="s">
        <v>40</v>
      </c>
      <c r="E137" s="59">
        <f t="shared" si="69"/>
        <v>0</v>
      </c>
      <c r="F137" s="59">
        <f t="shared" si="70"/>
        <v>0</v>
      </c>
      <c r="G137" s="59">
        <f t="shared" si="71"/>
        <v>25</v>
      </c>
      <c r="H137" s="59">
        <f t="shared" si="72"/>
        <v>25</v>
      </c>
      <c r="I137" s="59">
        <f t="shared" si="73"/>
        <v>0.25</v>
      </c>
      <c r="J137">
        <v>4</v>
      </c>
      <c r="K137">
        <v>0</v>
      </c>
      <c r="L137">
        <v>0</v>
      </c>
      <c r="M137">
        <v>1</v>
      </c>
      <c r="N137">
        <v>1</v>
      </c>
      <c r="O137">
        <v>2</v>
      </c>
      <c r="P137">
        <v>127.25</v>
      </c>
      <c r="Q137">
        <v>0</v>
      </c>
      <c r="R137">
        <v>93</v>
      </c>
      <c r="S137">
        <v>158</v>
      </c>
      <c r="T137">
        <v>101.5</v>
      </c>
      <c r="U137">
        <v>23</v>
      </c>
      <c r="V137">
        <v>180</v>
      </c>
      <c r="W137">
        <v>552.5</v>
      </c>
      <c r="X137">
        <v>935</v>
      </c>
      <c r="Y137">
        <v>170</v>
      </c>
      <c r="Z137">
        <v>23</v>
      </c>
      <c r="AA137">
        <v>19</v>
      </c>
      <c r="AB137">
        <v>27</v>
      </c>
      <c r="AC137">
        <v>29</v>
      </c>
      <c r="AD137">
        <v>12</v>
      </c>
      <c r="AE137">
        <v>7</v>
      </c>
      <c r="AF137">
        <v>10</v>
      </c>
      <c r="AG137">
        <v>8</v>
      </c>
      <c r="AH137">
        <v>4</v>
      </c>
      <c r="AI137">
        <v>2</v>
      </c>
      <c r="AJ137">
        <v>0</v>
      </c>
      <c r="AK137">
        <v>0</v>
      </c>
      <c r="AL137">
        <v>15</v>
      </c>
      <c r="AM137">
        <v>4</v>
      </c>
      <c r="AN137">
        <v>0</v>
      </c>
      <c r="AO137">
        <v>2</v>
      </c>
      <c r="AP137">
        <v>0</v>
      </c>
      <c r="AQ137">
        <v>0</v>
      </c>
      <c r="AR137">
        <v>6</v>
      </c>
      <c r="AS137">
        <v>1</v>
      </c>
      <c r="AT137">
        <v>2</v>
      </c>
      <c r="AU137">
        <v>0</v>
      </c>
      <c r="AV137">
        <v>0</v>
      </c>
      <c r="AW137">
        <v>0</v>
      </c>
      <c r="AX137">
        <v>4</v>
      </c>
      <c r="AY137">
        <v>3</v>
      </c>
      <c r="AZ137">
        <v>2</v>
      </c>
      <c r="BA137">
        <v>0</v>
      </c>
      <c r="BB137">
        <v>0</v>
      </c>
      <c r="BC137">
        <v>0</v>
      </c>
      <c r="BD137">
        <v>5</v>
      </c>
      <c r="BE137">
        <v>3</v>
      </c>
      <c r="BF137">
        <v>0</v>
      </c>
      <c r="BG137">
        <v>0</v>
      </c>
      <c r="BH137">
        <v>0</v>
      </c>
      <c r="BI137">
        <v>0</v>
      </c>
      <c r="BJ137">
        <v>2</v>
      </c>
      <c r="BK137">
        <v>1</v>
      </c>
      <c r="BL137">
        <v>104</v>
      </c>
      <c r="BM137">
        <v>12</v>
      </c>
      <c r="BN137">
        <v>9</v>
      </c>
      <c r="BO137">
        <v>10</v>
      </c>
      <c r="BP137">
        <v>3</v>
      </c>
      <c r="BQ137">
        <v>0</v>
      </c>
      <c r="BR137">
        <v>70</v>
      </c>
      <c r="BS137">
        <v>2</v>
      </c>
      <c r="BT137">
        <v>1</v>
      </c>
      <c r="BU137">
        <v>1</v>
      </c>
      <c r="BV137">
        <v>258</v>
      </c>
      <c r="BW137">
        <v>103</v>
      </c>
      <c r="BX137">
        <v>155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</row>
    <row r="138" spans="1:83">
      <c r="A138" t="s">
        <v>167</v>
      </c>
      <c r="B138" s="10">
        <v>44</v>
      </c>
      <c r="C138" s="6" t="s">
        <v>2</v>
      </c>
      <c r="D138" s="10" t="s">
        <v>40</v>
      </c>
      <c r="E138" s="59">
        <f t="shared" si="69"/>
        <v>0</v>
      </c>
      <c r="F138" s="59">
        <f t="shared" si="70"/>
        <v>0</v>
      </c>
      <c r="G138" s="59">
        <f t="shared" si="71"/>
        <v>50</v>
      </c>
      <c r="H138" s="59">
        <f t="shared" si="72"/>
        <v>0</v>
      </c>
      <c r="I138" s="59">
        <f t="shared" si="73"/>
        <v>0.5</v>
      </c>
      <c r="J138">
        <v>4</v>
      </c>
      <c r="K138">
        <v>0</v>
      </c>
      <c r="L138">
        <v>0</v>
      </c>
      <c r="M138">
        <v>2</v>
      </c>
      <c r="N138">
        <v>0</v>
      </c>
      <c r="O138">
        <v>2</v>
      </c>
      <c r="P138">
        <v>106</v>
      </c>
      <c r="Q138">
        <v>0</v>
      </c>
      <c r="R138">
        <v>124.5</v>
      </c>
      <c r="S138">
        <v>0</v>
      </c>
      <c r="T138">
        <v>249</v>
      </c>
      <c r="U138">
        <v>249</v>
      </c>
      <c r="V138">
        <v>0</v>
      </c>
      <c r="W138">
        <v>125</v>
      </c>
      <c r="X138">
        <v>125</v>
      </c>
      <c r="Y138">
        <v>0</v>
      </c>
      <c r="Z138">
        <v>1072</v>
      </c>
      <c r="AA138">
        <v>1072</v>
      </c>
      <c r="AB138">
        <v>0</v>
      </c>
      <c r="AC138">
        <v>10</v>
      </c>
      <c r="AD138">
        <v>4</v>
      </c>
      <c r="AE138">
        <v>6</v>
      </c>
      <c r="AF138">
        <v>0</v>
      </c>
      <c r="AG138">
        <v>6</v>
      </c>
      <c r="AH138">
        <v>4</v>
      </c>
      <c r="AI138">
        <v>0</v>
      </c>
      <c r="AJ138">
        <v>0</v>
      </c>
      <c r="AK138">
        <v>0</v>
      </c>
      <c r="AL138">
        <v>0</v>
      </c>
      <c r="AM138">
        <v>4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2</v>
      </c>
      <c r="AT138">
        <v>4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6</v>
      </c>
      <c r="BF138">
        <v>0</v>
      </c>
      <c r="BG138">
        <v>1</v>
      </c>
      <c r="BH138">
        <v>3</v>
      </c>
      <c r="BI138">
        <v>2</v>
      </c>
      <c r="BJ138">
        <v>0</v>
      </c>
      <c r="BK138">
        <v>0</v>
      </c>
      <c r="BL138">
        <v>249</v>
      </c>
      <c r="BM138">
        <v>15</v>
      </c>
      <c r="BN138">
        <v>7</v>
      </c>
      <c r="BO138">
        <v>60</v>
      </c>
      <c r="BP138">
        <v>9</v>
      </c>
      <c r="BQ138">
        <v>0</v>
      </c>
      <c r="BR138">
        <v>158</v>
      </c>
      <c r="BS138">
        <v>2</v>
      </c>
      <c r="BT138">
        <v>0</v>
      </c>
      <c r="BU138">
        <v>2</v>
      </c>
      <c r="BV138">
        <v>175</v>
      </c>
      <c r="BW138">
        <v>0</v>
      </c>
      <c r="BX138">
        <v>175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E138" s="58" t="s">
        <v>111</v>
      </c>
    </row>
    <row r="139" spans="1:83">
      <c r="A139" t="s">
        <v>182</v>
      </c>
      <c r="B139" s="10">
        <v>52</v>
      </c>
      <c r="C139" s="4" t="s">
        <v>3</v>
      </c>
      <c r="D139" s="10" t="s">
        <v>40</v>
      </c>
      <c r="E139" s="59">
        <f t="shared" si="69"/>
        <v>0</v>
      </c>
      <c r="F139" s="59">
        <f t="shared" si="70"/>
        <v>0</v>
      </c>
      <c r="G139" s="59">
        <f t="shared" si="71"/>
        <v>50</v>
      </c>
      <c r="H139" s="59">
        <f t="shared" si="72"/>
        <v>50</v>
      </c>
      <c r="I139" s="59">
        <f t="shared" si="73"/>
        <v>0.5</v>
      </c>
      <c r="J139">
        <v>4</v>
      </c>
      <c r="K139">
        <v>0</v>
      </c>
      <c r="L139">
        <v>0</v>
      </c>
      <c r="M139">
        <v>2</v>
      </c>
      <c r="N139">
        <v>2</v>
      </c>
      <c r="O139">
        <v>0</v>
      </c>
      <c r="P139">
        <v>324.25</v>
      </c>
      <c r="Q139">
        <v>0</v>
      </c>
      <c r="R139">
        <v>129</v>
      </c>
      <c r="S139">
        <v>519.5</v>
      </c>
      <c r="T139">
        <v>394</v>
      </c>
      <c r="U139">
        <v>338.5</v>
      </c>
      <c r="V139">
        <v>449.5</v>
      </c>
      <c r="W139">
        <v>94.25</v>
      </c>
      <c r="X139">
        <v>89</v>
      </c>
      <c r="Y139">
        <v>99.5</v>
      </c>
      <c r="Z139">
        <v>838</v>
      </c>
      <c r="AA139">
        <v>1183.5</v>
      </c>
      <c r="AB139">
        <v>492.5</v>
      </c>
      <c r="AC139">
        <v>14</v>
      </c>
      <c r="AD139">
        <v>5</v>
      </c>
      <c r="AE139">
        <v>5</v>
      </c>
      <c r="AF139">
        <v>4</v>
      </c>
      <c r="AG139">
        <v>4</v>
      </c>
      <c r="AH139">
        <v>4</v>
      </c>
      <c r="AI139">
        <v>1</v>
      </c>
      <c r="AJ139">
        <v>0</v>
      </c>
      <c r="AK139">
        <v>0</v>
      </c>
      <c r="AL139">
        <v>5</v>
      </c>
      <c r="AM139">
        <v>4</v>
      </c>
      <c r="AN139">
        <v>0</v>
      </c>
      <c r="AO139">
        <v>0</v>
      </c>
      <c r="AP139">
        <v>0</v>
      </c>
      <c r="AQ139">
        <v>0</v>
      </c>
      <c r="AR139">
        <v>1</v>
      </c>
      <c r="AS139">
        <v>0</v>
      </c>
      <c r="AT139">
        <v>2</v>
      </c>
      <c r="AU139">
        <v>1</v>
      </c>
      <c r="AV139">
        <v>0</v>
      </c>
      <c r="AW139">
        <v>0</v>
      </c>
      <c r="AX139">
        <v>2</v>
      </c>
      <c r="AY139">
        <v>0</v>
      </c>
      <c r="AZ139">
        <v>2</v>
      </c>
      <c r="BA139">
        <v>0</v>
      </c>
      <c r="BB139">
        <v>0</v>
      </c>
      <c r="BC139">
        <v>0</v>
      </c>
      <c r="BD139">
        <v>2</v>
      </c>
      <c r="BE139">
        <v>4</v>
      </c>
      <c r="BF139">
        <v>0</v>
      </c>
      <c r="BG139">
        <v>0</v>
      </c>
      <c r="BH139">
        <v>0</v>
      </c>
      <c r="BI139">
        <v>2</v>
      </c>
      <c r="BJ139">
        <v>2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</row>
    <row r="140" spans="1:83">
      <c r="A140" t="s">
        <v>169</v>
      </c>
      <c r="B140" s="10">
        <v>52</v>
      </c>
      <c r="C140" s="6" t="s">
        <v>2</v>
      </c>
      <c r="D140" s="10" t="s">
        <v>40</v>
      </c>
      <c r="E140" s="59">
        <f t="shared" si="69"/>
        <v>0</v>
      </c>
      <c r="F140" s="59">
        <f t="shared" si="70"/>
        <v>0</v>
      </c>
      <c r="G140" s="59">
        <f t="shared" si="71"/>
        <v>50</v>
      </c>
      <c r="H140" s="59">
        <f t="shared" si="72"/>
        <v>25</v>
      </c>
      <c r="I140" s="59">
        <f t="shared" si="73"/>
        <v>0.5</v>
      </c>
      <c r="J140">
        <v>4</v>
      </c>
      <c r="K140">
        <v>0</v>
      </c>
      <c r="L140">
        <v>0</v>
      </c>
      <c r="M140">
        <v>2</v>
      </c>
      <c r="N140">
        <v>1</v>
      </c>
      <c r="O140">
        <v>1</v>
      </c>
      <c r="P140">
        <v>217.5</v>
      </c>
      <c r="Q140">
        <v>0</v>
      </c>
      <c r="R140">
        <v>276.5</v>
      </c>
      <c r="S140">
        <v>208</v>
      </c>
      <c r="T140">
        <v>275</v>
      </c>
      <c r="U140">
        <v>200.5</v>
      </c>
      <c r="V140">
        <v>424</v>
      </c>
      <c r="W140">
        <v>246.66666670000001</v>
      </c>
      <c r="X140">
        <v>333.5</v>
      </c>
      <c r="Y140">
        <v>73</v>
      </c>
      <c r="Z140">
        <v>460.33333340000001</v>
      </c>
      <c r="AA140">
        <v>532</v>
      </c>
      <c r="AB140">
        <v>317</v>
      </c>
      <c r="AC140">
        <v>12</v>
      </c>
      <c r="AD140">
        <v>7</v>
      </c>
      <c r="AE140">
        <v>4</v>
      </c>
      <c r="AF140">
        <v>1</v>
      </c>
      <c r="AG140">
        <v>4</v>
      </c>
      <c r="AH140">
        <v>7</v>
      </c>
      <c r="AI140">
        <v>0</v>
      </c>
      <c r="AJ140">
        <v>0</v>
      </c>
      <c r="AK140">
        <v>0</v>
      </c>
      <c r="AL140">
        <v>1</v>
      </c>
      <c r="AM140">
        <v>4</v>
      </c>
      <c r="AN140">
        <v>3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3</v>
      </c>
      <c r="AU140">
        <v>0</v>
      </c>
      <c r="AV140">
        <v>0</v>
      </c>
      <c r="AW140">
        <v>0</v>
      </c>
      <c r="AX140">
        <v>1</v>
      </c>
      <c r="AY140">
        <v>0</v>
      </c>
      <c r="AZ140">
        <v>1</v>
      </c>
      <c r="BA140">
        <v>0</v>
      </c>
      <c r="BB140">
        <v>0</v>
      </c>
      <c r="BC140">
        <v>0</v>
      </c>
      <c r="BD140">
        <v>0</v>
      </c>
      <c r="BE140">
        <v>3</v>
      </c>
      <c r="BF140">
        <v>0</v>
      </c>
      <c r="BG140">
        <v>0</v>
      </c>
      <c r="BH140">
        <v>0</v>
      </c>
      <c r="BI140">
        <v>0</v>
      </c>
      <c r="BJ140">
        <v>3</v>
      </c>
      <c r="BK140">
        <v>0</v>
      </c>
      <c r="BL140">
        <v>67</v>
      </c>
      <c r="BM140">
        <v>11</v>
      </c>
      <c r="BN140">
        <v>3</v>
      </c>
      <c r="BO140">
        <v>16</v>
      </c>
      <c r="BP140">
        <v>9</v>
      </c>
      <c r="BQ140">
        <v>0</v>
      </c>
      <c r="BR140">
        <v>28</v>
      </c>
      <c r="BS140">
        <v>1</v>
      </c>
      <c r="BT140">
        <v>1</v>
      </c>
      <c r="BU140">
        <v>0</v>
      </c>
      <c r="BV140">
        <v>109</v>
      </c>
      <c r="BW140">
        <v>109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</row>
    <row r="141" spans="1:83">
      <c r="A141" t="s">
        <v>170</v>
      </c>
      <c r="B141" s="10">
        <v>44</v>
      </c>
      <c r="C141" s="6" t="s">
        <v>2</v>
      </c>
      <c r="D141" s="10" t="s">
        <v>40</v>
      </c>
      <c r="E141" s="59">
        <f t="shared" si="69"/>
        <v>0</v>
      </c>
      <c r="F141" s="59">
        <f t="shared" si="70"/>
        <v>0</v>
      </c>
      <c r="G141" s="59">
        <f t="shared" si="71"/>
        <v>50</v>
      </c>
      <c r="H141" s="59">
        <f t="shared" si="72"/>
        <v>0</v>
      </c>
      <c r="I141" s="59">
        <f t="shared" si="73"/>
        <v>0.5</v>
      </c>
      <c r="J141">
        <v>4</v>
      </c>
      <c r="K141">
        <v>0</v>
      </c>
      <c r="L141">
        <v>0</v>
      </c>
      <c r="M141">
        <v>2</v>
      </c>
      <c r="N141">
        <v>0</v>
      </c>
      <c r="O141">
        <v>2</v>
      </c>
      <c r="P141">
        <v>106.75</v>
      </c>
      <c r="Q141">
        <v>0</v>
      </c>
      <c r="R141">
        <v>65.5</v>
      </c>
      <c r="S141">
        <v>0</v>
      </c>
      <c r="T141">
        <v>83.5</v>
      </c>
      <c r="U141">
        <v>83.5</v>
      </c>
      <c r="V141">
        <v>0</v>
      </c>
      <c r="W141">
        <v>86</v>
      </c>
      <c r="X141">
        <v>86</v>
      </c>
      <c r="Y141">
        <v>0</v>
      </c>
      <c r="Z141">
        <v>958.5</v>
      </c>
      <c r="AA141">
        <v>958.5</v>
      </c>
      <c r="AB141">
        <v>0</v>
      </c>
      <c r="AC141">
        <v>80</v>
      </c>
      <c r="AD141">
        <v>25</v>
      </c>
      <c r="AE141">
        <v>55</v>
      </c>
      <c r="AF141">
        <v>0</v>
      </c>
      <c r="AG141">
        <v>4</v>
      </c>
      <c r="AH141">
        <v>9</v>
      </c>
      <c r="AI141">
        <v>17</v>
      </c>
      <c r="AJ141">
        <v>0</v>
      </c>
      <c r="AK141">
        <v>0</v>
      </c>
      <c r="AL141">
        <v>50</v>
      </c>
      <c r="AM141">
        <v>4</v>
      </c>
      <c r="AN141">
        <v>5</v>
      </c>
      <c r="AO141">
        <v>4</v>
      </c>
      <c r="AP141">
        <v>0</v>
      </c>
      <c r="AQ141">
        <v>0</v>
      </c>
      <c r="AR141">
        <v>12</v>
      </c>
      <c r="AS141">
        <v>0</v>
      </c>
      <c r="AT141">
        <v>4</v>
      </c>
      <c r="AU141">
        <v>13</v>
      </c>
      <c r="AV141">
        <v>0</v>
      </c>
      <c r="AW141">
        <v>0</v>
      </c>
      <c r="AX141">
        <v>38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2</v>
      </c>
      <c r="BF141">
        <v>0</v>
      </c>
      <c r="BG141">
        <v>0</v>
      </c>
      <c r="BH141">
        <v>0</v>
      </c>
      <c r="BI141">
        <v>2</v>
      </c>
      <c r="BJ141">
        <v>0</v>
      </c>
      <c r="BK141">
        <v>0</v>
      </c>
      <c r="BL141">
        <v>8</v>
      </c>
      <c r="BM141">
        <v>0</v>
      </c>
      <c r="BN141">
        <v>0</v>
      </c>
      <c r="BO141">
        <v>2</v>
      </c>
      <c r="BP141">
        <v>2</v>
      </c>
      <c r="BQ141">
        <v>0</v>
      </c>
      <c r="BR141">
        <v>4</v>
      </c>
      <c r="BS141">
        <v>2</v>
      </c>
      <c r="BT141">
        <v>0</v>
      </c>
      <c r="BU141">
        <v>2</v>
      </c>
      <c r="BV141">
        <v>296</v>
      </c>
      <c r="BW141">
        <v>0</v>
      </c>
      <c r="BX141">
        <v>296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  <c r="CE141" s="58" t="s">
        <v>111</v>
      </c>
    </row>
    <row r="142" spans="1:83">
      <c r="A142" t="s">
        <v>171</v>
      </c>
      <c r="B142" s="10">
        <v>52</v>
      </c>
      <c r="C142" s="4" t="s">
        <v>3</v>
      </c>
      <c r="D142" s="10" t="s">
        <v>40</v>
      </c>
      <c r="E142" s="59">
        <f t="shared" si="69"/>
        <v>0</v>
      </c>
      <c r="F142" s="59">
        <f t="shared" si="70"/>
        <v>0</v>
      </c>
      <c r="G142" s="59">
        <f t="shared" si="71"/>
        <v>25</v>
      </c>
      <c r="H142" s="59">
        <f t="shared" si="72"/>
        <v>50</v>
      </c>
      <c r="I142" s="59">
        <f t="shared" si="73"/>
        <v>0.25</v>
      </c>
      <c r="J142">
        <v>4</v>
      </c>
      <c r="K142">
        <v>0</v>
      </c>
      <c r="L142">
        <v>0</v>
      </c>
      <c r="M142">
        <v>1</v>
      </c>
      <c r="N142">
        <v>2</v>
      </c>
      <c r="O142">
        <v>1</v>
      </c>
      <c r="P142">
        <v>189.25</v>
      </c>
      <c r="Q142">
        <v>0</v>
      </c>
      <c r="R142">
        <v>183</v>
      </c>
      <c r="S142">
        <v>155</v>
      </c>
      <c r="T142">
        <v>258.66666659999999</v>
      </c>
      <c r="U142">
        <v>39</v>
      </c>
      <c r="V142">
        <v>368.5</v>
      </c>
      <c r="W142">
        <v>159.33333329999999</v>
      </c>
      <c r="X142">
        <v>363</v>
      </c>
      <c r="Y142">
        <v>57.5</v>
      </c>
      <c r="Z142">
        <v>181.33333329999999</v>
      </c>
      <c r="AA142">
        <v>4</v>
      </c>
      <c r="AB142">
        <v>270</v>
      </c>
      <c r="AC142">
        <v>27</v>
      </c>
      <c r="AD142">
        <v>14</v>
      </c>
      <c r="AE142">
        <v>5</v>
      </c>
      <c r="AF142">
        <v>8</v>
      </c>
      <c r="AG142">
        <v>6</v>
      </c>
      <c r="AH142">
        <v>10</v>
      </c>
      <c r="AI142">
        <v>0</v>
      </c>
      <c r="AJ142">
        <v>0</v>
      </c>
      <c r="AK142">
        <v>0</v>
      </c>
      <c r="AL142">
        <v>11</v>
      </c>
      <c r="AM142">
        <v>4</v>
      </c>
      <c r="AN142">
        <v>6</v>
      </c>
      <c r="AO142">
        <v>0</v>
      </c>
      <c r="AP142">
        <v>0</v>
      </c>
      <c r="AQ142">
        <v>0</v>
      </c>
      <c r="AR142">
        <v>4</v>
      </c>
      <c r="AS142">
        <v>2</v>
      </c>
      <c r="AT142">
        <v>1</v>
      </c>
      <c r="AU142">
        <v>0</v>
      </c>
      <c r="AV142">
        <v>0</v>
      </c>
      <c r="AW142">
        <v>0</v>
      </c>
      <c r="AX142">
        <v>2</v>
      </c>
      <c r="AY142">
        <v>0</v>
      </c>
      <c r="AZ142">
        <v>3</v>
      </c>
      <c r="BA142">
        <v>0</v>
      </c>
      <c r="BB142">
        <v>0</v>
      </c>
      <c r="BC142">
        <v>0</v>
      </c>
      <c r="BD142">
        <v>5</v>
      </c>
      <c r="BE142">
        <v>15</v>
      </c>
      <c r="BF142">
        <v>0</v>
      </c>
      <c r="BG142">
        <v>0</v>
      </c>
      <c r="BH142">
        <v>6</v>
      </c>
      <c r="BI142">
        <v>0</v>
      </c>
      <c r="BJ142">
        <v>3</v>
      </c>
      <c r="BK142">
        <v>6</v>
      </c>
      <c r="BL142">
        <v>27</v>
      </c>
      <c r="BM142">
        <v>5</v>
      </c>
      <c r="BN142">
        <v>4</v>
      </c>
      <c r="BO142">
        <v>4</v>
      </c>
      <c r="BP142">
        <v>0</v>
      </c>
      <c r="BQ142">
        <v>0</v>
      </c>
      <c r="BR142">
        <v>14</v>
      </c>
      <c r="BS142">
        <v>1</v>
      </c>
      <c r="BT142">
        <v>1</v>
      </c>
      <c r="BU142">
        <v>0</v>
      </c>
      <c r="BV142">
        <v>264</v>
      </c>
      <c r="BW142">
        <v>264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E142" s="58"/>
    </row>
    <row r="143" spans="1:83">
      <c r="A143" t="s">
        <v>172</v>
      </c>
      <c r="B143" s="10">
        <v>44</v>
      </c>
      <c r="C143" s="4" t="s">
        <v>3</v>
      </c>
      <c r="D143" s="10" t="s">
        <v>40</v>
      </c>
      <c r="E143" s="59">
        <f t="shared" si="69"/>
        <v>0</v>
      </c>
      <c r="F143" s="59">
        <f t="shared" si="70"/>
        <v>75</v>
      </c>
      <c r="G143" s="59">
        <f t="shared" si="71"/>
        <v>0</v>
      </c>
      <c r="H143" s="59">
        <f t="shared" si="72"/>
        <v>25</v>
      </c>
      <c r="I143" s="59">
        <f t="shared" si="73"/>
        <v>0</v>
      </c>
      <c r="J143">
        <v>4</v>
      </c>
      <c r="K143">
        <v>0</v>
      </c>
      <c r="L143">
        <v>3</v>
      </c>
      <c r="M143">
        <v>0</v>
      </c>
      <c r="N143">
        <v>1</v>
      </c>
      <c r="O143">
        <v>0</v>
      </c>
      <c r="P143">
        <v>1085.5</v>
      </c>
      <c r="Q143">
        <v>697.66666669999995</v>
      </c>
      <c r="R143">
        <v>0</v>
      </c>
      <c r="S143">
        <v>2249</v>
      </c>
      <c r="T143">
        <v>1160</v>
      </c>
      <c r="U143">
        <v>0</v>
      </c>
      <c r="V143">
        <v>1160</v>
      </c>
      <c r="W143">
        <v>44</v>
      </c>
      <c r="X143">
        <v>0</v>
      </c>
      <c r="Y143">
        <v>44</v>
      </c>
      <c r="Z143">
        <v>421</v>
      </c>
      <c r="AA143">
        <v>0</v>
      </c>
      <c r="AB143">
        <v>421</v>
      </c>
      <c r="AC143">
        <v>10</v>
      </c>
      <c r="AD143">
        <v>9</v>
      </c>
      <c r="AE143">
        <v>0</v>
      </c>
      <c r="AF143">
        <v>1</v>
      </c>
      <c r="AG143">
        <v>4</v>
      </c>
      <c r="AH143">
        <v>6</v>
      </c>
      <c r="AI143">
        <v>0</v>
      </c>
      <c r="AJ143">
        <v>0</v>
      </c>
      <c r="AK143">
        <v>0</v>
      </c>
      <c r="AL143">
        <v>0</v>
      </c>
      <c r="AM143">
        <v>4</v>
      </c>
      <c r="AN143">
        <v>5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1</v>
      </c>
      <c r="BA143">
        <v>0</v>
      </c>
      <c r="BB143">
        <v>0</v>
      </c>
      <c r="BC143">
        <v>0</v>
      </c>
      <c r="BD143">
        <v>0</v>
      </c>
      <c r="BE143">
        <v>14</v>
      </c>
      <c r="BF143">
        <v>3</v>
      </c>
      <c r="BG143">
        <v>0</v>
      </c>
      <c r="BH143">
        <v>0</v>
      </c>
      <c r="BI143">
        <v>1</v>
      </c>
      <c r="BJ143">
        <v>0</v>
      </c>
      <c r="BK143">
        <v>10</v>
      </c>
      <c r="BL143">
        <v>222</v>
      </c>
      <c r="BM143">
        <v>27</v>
      </c>
      <c r="BN143">
        <v>47</v>
      </c>
      <c r="BO143">
        <v>0</v>
      </c>
      <c r="BP143">
        <v>1</v>
      </c>
      <c r="BQ143">
        <v>0</v>
      </c>
      <c r="BR143">
        <v>147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  <c r="CE143" s="58" t="s">
        <v>111</v>
      </c>
    </row>
    <row r="144" spans="1:83">
      <c r="A144" t="s">
        <v>173</v>
      </c>
      <c r="B144" s="10">
        <v>44</v>
      </c>
      <c r="C144" s="6" t="s">
        <v>2</v>
      </c>
      <c r="D144" s="10" t="s">
        <v>40</v>
      </c>
      <c r="E144" s="59">
        <f t="shared" si="69"/>
        <v>0</v>
      </c>
      <c r="F144" s="59">
        <f t="shared" si="70"/>
        <v>0</v>
      </c>
      <c r="G144" s="59">
        <f t="shared" si="71"/>
        <v>50</v>
      </c>
      <c r="H144" s="59">
        <f t="shared" si="72"/>
        <v>50</v>
      </c>
      <c r="I144" s="59">
        <f t="shared" si="73"/>
        <v>0.5</v>
      </c>
      <c r="J144">
        <v>4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692.5</v>
      </c>
      <c r="Q144">
        <v>0</v>
      </c>
      <c r="R144">
        <v>825.5</v>
      </c>
      <c r="S144">
        <v>559.5</v>
      </c>
      <c r="T144">
        <v>359.25</v>
      </c>
      <c r="U144">
        <v>579.5</v>
      </c>
      <c r="V144">
        <v>139</v>
      </c>
      <c r="W144">
        <v>736.75</v>
      </c>
      <c r="X144">
        <v>1187.5</v>
      </c>
      <c r="Y144">
        <v>286</v>
      </c>
      <c r="Z144">
        <v>37.75</v>
      </c>
      <c r="AA144">
        <v>40</v>
      </c>
      <c r="AB144">
        <v>35.5</v>
      </c>
      <c r="AC144">
        <v>10</v>
      </c>
      <c r="AD144">
        <v>4</v>
      </c>
      <c r="AE144">
        <v>3</v>
      </c>
      <c r="AF144">
        <v>3</v>
      </c>
      <c r="AG144">
        <v>4</v>
      </c>
      <c r="AH144">
        <v>4</v>
      </c>
      <c r="AI144">
        <v>2</v>
      </c>
      <c r="AJ144">
        <v>0</v>
      </c>
      <c r="AK144">
        <v>0</v>
      </c>
      <c r="AL144">
        <v>0</v>
      </c>
      <c r="AM144">
        <v>4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2</v>
      </c>
      <c r="AU144">
        <v>1</v>
      </c>
      <c r="AV144">
        <v>0</v>
      </c>
      <c r="AW144">
        <v>0</v>
      </c>
      <c r="AX144">
        <v>0</v>
      </c>
      <c r="AY144">
        <v>0</v>
      </c>
      <c r="AZ144">
        <v>2</v>
      </c>
      <c r="BA144">
        <v>1</v>
      </c>
      <c r="BB144">
        <v>0</v>
      </c>
      <c r="BC144">
        <v>0</v>
      </c>
      <c r="BD144">
        <v>0</v>
      </c>
      <c r="BE144">
        <v>8</v>
      </c>
      <c r="BF144">
        <v>0</v>
      </c>
      <c r="BG144">
        <v>0</v>
      </c>
      <c r="BH144">
        <v>0</v>
      </c>
      <c r="BI144">
        <v>0</v>
      </c>
      <c r="BJ144">
        <v>4</v>
      </c>
      <c r="BK144">
        <v>4</v>
      </c>
      <c r="BL144">
        <v>85</v>
      </c>
      <c r="BM144">
        <v>20</v>
      </c>
      <c r="BN144">
        <v>9</v>
      </c>
      <c r="BO144">
        <v>19</v>
      </c>
      <c r="BP144">
        <v>8</v>
      </c>
      <c r="BQ144">
        <v>2</v>
      </c>
      <c r="BR144">
        <v>27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  <c r="CE144" s="58" t="s">
        <v>111</v>
      </c>
    </row>
    <row r="145" spans="1:154">
      <c r="A145" t="s">
        <v>174</v>
      </c>
      <c r="B145" s="10">
        <v>52</v>
      </c>
      <c r="C145" s="6" t="s">
        <v>2</v>
      </c>
      <c r="D145" s="10" t="s">
        <v>40</v>
      </c>
      <c r="E145" s="59">
        <f t="shared" si="69"/>
        <v>0</v>
      </c>
      <c r="F145" s="59">
        <f t="shared" si="70"/>
        <v>0</v>
      </c>
      <c r="G145" s="59">
        <f t="shared" si="71"/>
        <v>50</v>
      </c>
      <c r="H145" s="59">
        <f t="shared" si="72"/>
        <v>50</v>
      </c>
      <c r="I145" s="59">
        <f t="shared" si="73"/>
        <v>0.5</v>
      </c>
      <c r="J145">
        <v>4</v>
      </c>
      <c r="K145">
        <v>0</v>
      </c>
      <c r="L145">
        <v>0</v>
      </c>
      <c r="M145">
        <v>2</v>
      </c>
      <c r="N145">
        <v>2</v>
      </c>
      <c r="O145">
        <v>0</v>
      </c>
      <c r="P145">
        <v>125.5</v>
      </c>
      <c r="Q145">
        <v>0</v>
      </c>
      <c r="R145">
        <v>177</v>
      </c>
      <c r="S145">
        <v>74</v>
      </c>
      <c r="T145">
        <v>144.75</v>
      </c>
      <c r="U145">
        <v>46</v>
      </c>
      <c r="V145">
        <v>243.5</v>
      </c>
      <c r="W145">
        <v>431.75</v>
      </c>
      <c r="X145">
        <v>102</v>
      </c>
      <c r="Y145">
        <v>761.5</v>
      </c>
      <c r="Z145">
        <v>566.25</v>
      </c>
      <c r="AA145">
        <v>943.5</v>
      </c>
      <c r="AB145">
        <v>189</v>
      </c>
      <c r="AC145">
        <v>11</v>
      </c>
      <c r="AD145">
        <v>5</v>
      </c>
      <c r="AE145">
        <v>4</v>
      </c>
      <c r="AF145">
        <v>2</v>
      </c>
      <c r="AG145">
        <v>4</v>
      </c>
      <c r="AH145">
        <v>5</v>
      </c>
      <c r="AI145">
        <v>1</v>
      </c>
      <c r="AJ145">
        <v>0</v>
      </c>
      <c r="AK145">
        <v>0</v>
      </c>
      <c r="AL145">
        <v>1</v>
      </c>
      <c r="AM145">
        <v>4</v>
      </c>
      <c r="AN145">
        <v>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2</v>
      </c>
      <c r="AU145">
        <v>1</v>
      </c>
      <c r="AV145">
        <v>0</v>
      </c>
      <c r="AW145">
        <v>0</v>
      </c>
      <c r="AX145">
        <v>1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7</v>
      </c>
      <c r="BF145">
        <v>0</v>
      </c>
      <c r="BG145">
        <v>0</v>
      </c>
      <c r="BH145">
        <v>3</v>
      </c>
      <c r="BI145">
        <v>3</v>
      </c>
      <c r="BJ145">
        <v>1</v>
      </c>
      <c r="BK145">
        <v>0</v>
      </c>
      <c r="BL145">
        <v>106</v>
      </c>
      <c r="BM145">
        <v>9</v>
      </c>
      <c r="BN145">
        <v>2</v>
      </c>
      <c r="BO145">
        <v>21</v>
      </c>
      <c r="BP145">
        <v>5</v>
      </c>
      <c r="BQ145">
        <v>13</v>
      </c>
      <c r="BR145">
        <v>56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</row>
    <row r="146" spans="1:154">
      <c r="A146" t="s">
        <v>183</v>
      </c>
      <c r="B146" s="10">
        <v>52</v>
      </c>
      <c r="C146" s="6" t="s">
        <v>2</v>
      </c>
      <c r="D146" s="10" t="s">
        <v>40</v>
      </c>
      <c r="E146" s="59">
        <f t="shared" si="69"/>
        <v>0</v>
      </c>
      <c r="F146" s="59">
        <f t="shared" si="70"/>
        <v>0</v>
      </c>
      <c r="G146" s="59">
        <f t="shared" si="71"/>
        <v>50</v>
      </c>
      <c r="H146" s="59">
        <f t="shared" si="72"/>
        <v>50</v>
      </c>
      <c r="I146" s="59">
        <f t="shared" si="73"/>
        <v>0.5</v>
      </c>
      <c r="J146">
        <v>4</v>
      </c>
      <c r="K146">
        <v>0</v>
      </c>
      <c r="L146">
        <v>0</v>
      </c>
      <c r="M146">
        <v>2</v>
      </c>
      <c r="N146">
        <v>2</v>
      </c>
      <c r="O146">
        <v>0</v>
      </c>
      <c r="P146">
        <v>296</v>
      </c>
      <c r="Q146">
        <v>0</v>
      </c>
      <c r="R146">
        <v>249.5</v>
      </c>
      <c r="S146">
        <v>342.5</v>
      </c>
      <c r="T146">
        <v>374.25</v>
      </c>
      <c r="U146">
        <v>324</v>
      </c>
      <c r="V146">
        <v>424.5</v>
      </c>
      <c r="W146">
        <v>126.5</v>
      </c>
      <c r="X146">
        <v>164</v>
      </c>
      <c r="Y146">
        <v>89</v>
      </c>
      <c r="Z146">
        <v>835.5</v>
      </c>
      <c r="AA146">
        <v>1135.5</v>
      </c>
      <c r="AB146">
        <v>535.5</v>
      </c>
      <c r="AC146">
        <v>16</v>
      </c>
      <c r="AD146">
        <v>8</v>
      </c>
      <c r="AE146">
        <v>4</v>
      </c>
      <c r="AF146">
        <v>4</v>
      </c>
      <c r="AG146">
        <v>5</v>
      </c>
      <c r="AH146">
        <v>7</v>
      </c>
      <c r="AI146">
        <v>4</v>
      </c>
      <c r="AJ146">
        <v>0</v>
      </c>
      <c r="AK146">
        <v>0</v>
      </c>
      <c r="AL146">
        <v>0</v>
      </c>
      <c r="AM146">
        <v>4</v>
      </c>
      <c r="AN146">
        <v>3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2</v>
      </c>
      <c r="AU146">
        <v>2</v>
      </c>
      <c r="AV146">
        <v>0</v>
      </c>
      <c r="AW146">
        <v>0</v>
      </c>
      <c r="AX146">
        <v>0</v>
      </c>
      <c r="AY146">
        <v>1</v>
      </c>
      <c r="AZ146">
        <v>2</v>
      </c>
      <c r="BA146">
        <v>1</v>
      </c>
      <c r="BB146">
        <v>0</v>
      </c>
      <c r="BC146">
        <v>0</v>
      </c>
      <c r="BD146">
        <v>0</v>
      </c>
      <c r="BE146">
        <v>4</v>
      </c>
      <c r="BF146">
        <v>0</v>
      </c>
      <c r="BG146">
        <v>0</v>
      </c>
      <c r="BH146">
        <v>0</v>
      </c>
      <c r="BI146">
        <v>1</v>
      </c>
      <c r="BJ146">
        <v>3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E146" s="58"/>
    </row>
    <row r="147" spans="1:154">
      <c r="A147" t="s">
        <v>175</v>
      </c>
      <c r="B147" s="10">
        <v>52</v>
      </c>
      <c r="C147" s="4" t="s">
        <v>3</v>
      </c>
      <c r="D147" s="10" t="s">
        <v>40</v>
      </c>
      <c r="E147" s="59">
        <f t="shared" si="69"/>
        <v>75</v>
      </c>
      <c r="F147" s="59">
        <f t="shared" si="70"/>
        <v>25</v>
      </c>
      <c r="G147" s="59">
        <f t="shared" si="71"/>
        <v>0</v>
      </c>
      <c r="H147" s="59">
        <f t="shared" si="72"/>
        <v>0</v>
      </c>
      <c r="I147" s="59">
        <f t="shared" si="73"/>
        <v>0</v>
      </c>
      <c r="J147">
        <v>4</v>
      </c>
      <c r="K147">
        <v>3</v>
      </c>
      <c r="L147">
        <v>1</v>
      </c>
      <c r="M147">
        <v>0</v>
      </c>
      <c r="N147">
        <v>0</v>
      </c>
      <c r="O147">
        <v>0</v>
      </c>
      <c r="P147">
        <v>951</v>
      </c>
      <c r="Q147">
        <v>951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3</v>
      </c>
      <c r="AD147">
        <v>2</v>
      </c>
      <c r="AE147">
        <v>1</v>
      </c>
      <c r="AF147">
        <v>0</v>
      </c>
      <c r="AG147">
        <v>2</v>
      </c>
      <c r="AH147">
        <v>0</v>
      </c>
      <c r="AI147">
        <v>0</v>
      </c>
      <c r="AJ147">
        <v>0</v>
      </c>
      <c r="AK147">
        <v>0</v>
      </c>
      <c r="AL147">
        <v>1</v>
      </c>
      <c r="AM147">
        <v>1</v>
      </c>
      <c r="AN147">
        <v>0</v>
      </c>
      <c r="AO147">
        <v>0</v>
      </c>
      <c r="AP147">
        <v>0</v>
      </c>
      <c r="AQ147">
        <v>0</v>
      </c>
      <c r="AR147">
        <v>1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218</v>
      </c>
      <c r="BM147">
        <v>82</v>
      </c>
      <c r="BN147">
        <v>15</v>
      </c>
      <c r="BO147">
        <v>0</v>
      </c>
      <c r="BP147">
        <v>0</v>
      </c>
      <c r="BQ147">
        <v>0</v>
      </c>
      <c r="BR147">
        <v>121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  <c r="CE147" s="58" t="s">
        <v>111</v>
      </c>
    </row>
    <row r="148" spans="1:154">
      <c r="A148" t="s">
        <v>176</v>
      </c>
      <c r="B148" s="10">
        <v>52</v>
      </c>
      <c r="C148" s="6" t="s">
        <v>2</v>
      </c>
      <c r="D148" s="10" t="s">
        <v>40</v>
      </c>
      <c r="E148" s="59">
        <f t="shared" si="69"/>
        <v>0</v>
      </c>
      <c r="F148" s="59">
        <f t="shared" si="70"/>
        <v>0</v>
      </c>
      <c r="G148" s="59">
        <f t="shared" si="71"/>
        <v>50</v>
      </c>
      <c r="H148" s="59">
        <f t="shared" si="72"/>
        <v>25</v>
      </c>
      <c r="I148" s="59">
        <f t="shared" si="73"/>
        <v>0.5</v>
      </c>
      <c r="J148">
        <v>4</v>
      </c>
      <c r="K148">
        <v>0</v>
      </c>
      <c r="L148">
        <v>0</v>
      </c>
      <c r="M148">
        <v>2</v>
      </c>
      <c r="N148">
        <v>1</v>
      </c>
      <c r="O148">
        <v>1</v>
      </c>
      <c r="P148">
        <v>1139.25</v>
      </c>
      <c r="Q148">
        <v>0</v>
      </c>
      <c r="R148">
        <v>832</v>
      </c>
      <c r="S148">
        <v>2109</v>
      </c>
      <c r="T148">
        <v>278.66666659999999</v>
      </c>
      <c r="U148">
        <v>96.5</v>
      </c>
      <c r="V148">
        <v>643</v>
      </c>
      <c r="W148">
        <v>199.33333329999999</v>
      </c>
      <c r="X148">
        <v>251.5</v>
      </c>
      <c r="Y148">
        <v>95</v>
      </c>
      <c r="Z148">
        <v>329</v>
      </c>
      <c r="AA148">
        <v>406</v>
      </c>
      <c r="AB148">
        <v>175</v>
      </c>
      <c r="AC148">
        <v>15</v>
      </c>
      <c r="AD148">
        <v>7</v>
      </c>
      <c r="AE148">
        <v>7</v>
      </c>
      <c r="AF148">
        <v>1</v>
      </c>
      <c r="AG148">
        <v>7</v>
      </c>
      <c r="AH148">
        <v>7</v>
      </c>
      <c r="AI148">
        <v>1</v>
      </c>
      <c r="AJ148">
        <v>0</v>
      </c>
      <c r="AK148">
        <v>0</v>
      </c>
      <c r="AL148">
        <v>0</v>
      </c>
      <c r="AM148">
        <v>4</v>
      </c>
      <c r="AN148">
        <v>3</v>
      </c>
      <c r="AO148">
        <v>0</v>
      </c>
      <c r="AP148">
        <v>0</v>
      </c>
      <c r="AQ148">
        <v>0</v>
      </c>
      <c r="AR148">
        <v>0</v>
      </c>
      <c r="AS148">
        <v>3</v>
      </c>
      <c r="AT148">
        <v>3</v>
      </c>
      <c r="AU148">
        <v>1</v>
      </c>
      <c r="AV148">
        <v>0</v>
      </c>
      <c r="AW148">
        <v>0</v>
      </c>
      <c r="AX148">
        <v>0</v>
      </c>
      <c r="AY148">
        <v>0</v>
      </c>
      <c r="AZ148">
        <v>1</v>
      </c>
      <c r="BA148">
        <v>0</v>
      </c>
      <c r="BB148">
        <v>0</v>
      </c>
      <c r="BC148">
        <v>0</v>
      </c>
      <c r="BD148">
        <v>0</v>
      </c>
      <c r="BE148">
        <v>4</v>
      </c>
      <c r="BF148">
        <v>0</v>
      </c>
      <c r="BG148">
        <v>0</v>
      </c>
      <c r="BH148">
        <v>1</v>
      </c>
      <c r="BI148">
        <v>1</v>
      </c>
      <c r="BJ148">
        <v>2</v>
      </c>
      <c r="BK148">
        <v>0</v>
      </c>
      <c r="BL148">
        <v>67</v>
      </c>
      <c r="BM148">
        <v>14</v>
      </c>
      <c r="BN148">
        <v>4</v>
      </c>
      <c r="BO148">
        <v>10</v>
      </c>
      <c r="BP148">
        <v>11</v>
      </c>
      <c r="BQ148">
        <v>7</v>
      </c>
      <c r="BR148">
        <v>21</v>
      </c>
      <c r="BS148">
        <v>1</v>
      </c>
      <c r="BT148">
        <v>1</v>
      </c>
      <c r="BU148">
        <v>0</v>
      </c>
      <c r="BV148">
        <v>784</v>
      </c>
      <c r="BW148">
        <v>784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E148" s="58" t="s">
        <v>111</v>
      </c>
    </row>
    <row r="149" spans="1:154">
      <c r="A149" t="s">
        <v>177</v>
      </c>
      <c r="B149" s="10">
        <v>44</v>
      </c>
      <c r="C149" s="6" t="s">
        <v>2</v>
      </c>
      <c r="D149" s="10" t="s">
        <v>40</v>
      </c>
      <c r="E149" s="59">
        <f t="shared" si="69"/>
        <v>0</v>
      </c>
      <c r="F149" s="59">
        <f t="shared" si="70"/>
        <v>0</v>
      </c>
      <c r="G149" s="59">
        <f t="shared" si="71"/>
        <v>50</v>
      </c>
      <c r="H149" s="59">
        <f t="shared" si="72"/>
        <v>0</v>
      </c>
      <c r="I149" s="59">
        <f t="shared" si="73"/>
        <v>0.5</v>
      </c>
      <c r="J149">
        <v>4</v>
      </c>
      <c r="K149">
        <v>0</v>
      </c>
      <c r="L149">
        <v>0</v>
      </c>
      <c r="M149">
        <v>2</v>
      </c>
      <c r="N149">
        <v>0</v>
      </c>
      <c r="O149">
        <v>2</v>
      </c>
      <c r="P149">
        <v>276.5</v>
      </c>
      <c r="Q149">
        <v>0</v>
      </c>
      <c r="R149">
        <v>334.5</v>
      </c>
      <c r="S149">
        <v>0</v>
      </c>
      <c r="T149">
        <v>86</v>
      </c>
      <c r="U149">
        <v>86</v>
      </c>
      <c r="V149">
        <v>0</v>
      </c>
      <c r="W149">
        <v>146.5</v>
      </c>
      <c r="X149">
        <v>146.5</v>
      </c>
      <c r="Y149">
        <v>0</v>
      </c>
      <c r="Z149">
        <v>750</v>
      </c>
      <c r="AA149">
        <v>750</v>
      </c>
      <c r="AB149">
        <v>0</v>
      </c>
      <c r="AC149">
        <v>15</v>
      </c>
      <c r="AD149">
        <v>9</v>
      </c>
      <c r="AE149">
        <v>6</v>
      </c>
      <c r="AF149">
        <v>0</v>
      </c>
      <c r="AG149">
        <v>4</v>
      </c>
      <c r="AH149">
        <v>9</v>
      </c>
      <c r="AI149">
        <v>1</v>
      </c>
      <c r="AJ149">
        <v>0</v>
      </c>
      <c r="AK149">
        <v>0</v>
      </c>
      <c r="AL149">
        <v>1</v>
      </c>
      <c r="AM149">
        <v>4</v>
      </c>
      <c r="AN149">
        <v>5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4</v>
      </c>
      <c r="AU149">
        <v>1</v>
      </c>
      <c r="AV149">
        <v>0</v>
      </c>
      <c r="AW149">
        <v>0</v>
      </c>
      <c r="AX149">
        <v>1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2</v>
      </c>
      <c r="BF149">
        <v>0</v>
      </c>
      <c r="BG149">
        <v>0</v>
      </c>
      <c r="BH149">
        <v>0</v>
      </c>
      <c r="BI149">
        <v>2</v>
      </c>
      <c r="BJ149">
        <v>0</v>
      </c>
      <c r="BK149">
        <v>0</v>
      </c>
      <c r="BL149">
        <v>27</v>
      </c>
      <c r="BM149">
        <v>3</v>
      </c>
      <c r="BN149">
        <v>1</v>
      </c>
      <c r="BO149">
        <v>5</v>
      </c>
      <c r="BP149">
        <v>4</v>
      </c>
      <c r="BQ149">
        <v>0</v>
      </c>
      <c r="BR149">
        <v>14</v>
      </c>
      <c r="BS149">
        <v>2</v>
      </c>
      <c r="BT149">
        <v>0</v>
      </c>
      <c r="BU149">
        <v>2</v>
      </c>
      <c r="BV149">
        <v>437</v>
      </c>
      <c r="BW149">
        <v>0</v>
      </c>
      <c r="BX149">
        <v>437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 t="s">
        <v>111</v>
      </c>
    </row>
    <row r="150" spans="1:154">
      <c r="A150" s="63"/>
      <c r="C150" s="65"/>
      <c r="D150" s="65"/>
      <c r="E150" s="65"/>
      <c r="F150" s="65"/>
      <c r="G150" s="65"/>
      <c r="H150" s="65"/>
      <c r="I150" s="65"/>
      <c r="J150" s="65"/>
      <c r="K150" s="63"/>
      <c r="L150" s="63"/>
      <c r="M150" s="63"/>
      <c r="N150" s="63"/>
      <c r="O150" s="64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S150" s="63"/>
      <c r="AT150" s="63"/>
      <c r="AU150" s="63"/>
      <c r="CE150" s="58" t="s">
        <v>111</v>
      </c>
    </row>
    <row r="151" spans="1:154">
      <c r="A151" s="34" t="s">
        <v>3</v>
      </c>
      <c r="B151" s="34">
        <f>COUNTIF(C124:C149,"WT")</f>
        <v>10</v>
      </c>
      <c r="C151" s="63"/>
      <c r="D151" s="22" t="s">
        <v>41</v>
      </c>
      <c r="E151" s="24">
        <f t="shared" ref="E151:J151" si="74">AVERAGE(E127:E130,E132,E137,E139:E139,E142:E143,E147)</f>
        <v>7.5</v>
      </c>
      <c r="F151" s="24">
        <f t="shared" si="74"/>
        <v>10</v>
      </c>
      <c r="G151" s="24">
        <f t="shared" si="74"/>
        <v>35</v>
      </c>
      <c r="H151" s="24">
        <f t="shared" si="74"/>
        <v>30</v>
      </c>
      <c r="I151" s="24">
        <f t="shared" si="74"/>
        <v>0.35</v>
      </c>
      <c r="J151" s="24">
        <f t="shared" si="74"/>
        <v>4</v>
      </c>
      <c r="K151" s="24">
        <f t="shared" ref="K151:BV151" si="75">AVERAGE(K127:K130,K132,K137,K139:K139,K142:K143,K147)</f>
        <v>0.3</v>
      </c>
      <c r="L151" s="24">
        <f t="shared" si="75"/>
        <v>0.4</v>
      </c>
      <c r="M151" s="24">
        <f t="shared" si="75"/>
        <v>1.4</v>
      </c>
      <c r="N151" s="24">
        <f t="shared" si="75"/>
        <v>1.2</v>
      </c>
      <c r="O151" s="24">
        <f t="shared" si="75"/>
        <v>0.7</v>
      </c>
      <c r="P151" s="24">
        <f t="shared" si="75"/>
        <v>563.57500000000005</v>
      </c>
      <c r="Q151" s="24">
        <f t="shared" si="75"/>
        <v>164.86666667</v>
      </c>
      <c r="R151" s="24">
        <f t="shared" si="75"/>
        <v>326.89999999999998</v>
      </c>
      <c r="S151" s="24">
        <f t="shared" si="75"/>
        <v>609.04999999999995</v>
      </c>
      <c r="T151" s="24">
        <f t="shared" si="75"/>
        <v>377.76666669000002</v>
      </c>
      <c r="U151" s="24">
        <f t="shared" si="75"/>
        <v>225.8</v>
      </c>
      <c r="V151" s="24">
        <f t="shared" si="75"/>
        <v>412.6</v>
      </c>
      <c r="W151" s="24">
        <f t="shared" si="75"/>
        <v>319.94999999000004</v>
      </c>
      <c r="X151" s="24">
        <f t="shared" si="75"/>
        <v>442.9</v>
      </c>
      <c r="Y151" s="24">
        <f t="shared" si="75"/>
        <v>96.1</v>
      </c>
      <c r="Z151" s="24">
        <f t="shared" si="75"/>
        <v>328.77499999999998</v>
      </c>
      <c r="AA151" s="24">
        <f t="shared" si="75"/>
        <v>353.1</v>
      </c>
      <c r="AB151" s="24">
        <f t="shared" si="75"/>
        <v>226.25</v>
      </c>
      <c r="AC151" s="24">
        <f t="shared" si="75"/>
        <v>17.600000000000001</v>
      </c>
      <c r="AD151" s="24">
        <f t="shared" si="75"/>
        <v>7.7</v>
      </c>
      <c r="AE151" s="24">
        <f t="shared" si="75"/>
        <v>5.0999999999999996</v>
      </c>
      <c r="AF151" s="24">
        <f t="shared" si="75"/>
        <v>4.8</v>
      </c>
      <c r="AG151" s="24">
        <f t="shared" si="75"/>
        <v>4.7</v>
      </c>
      <c r="AH151" s="24">
        <f t="shared" si="75"/>
        <v>4.8</v>
      </c>
      <c r="AI151" s="24">
        <f t="shared" si="75"/>
        <v>1.7</v>
      </c>
      <c r="AJ151" s="24">
        <f t="shared" si="75"/>
        <v>0.1</v>
      </c>
      <c r="AK151" s="24">
        <f t="shared" si="75"/>
        <v>0</v>
      </c>
      <c r="AL151" s="24">
        <f t="shared" si="75"/>
        <v>6.3</v>
      </c>
      <c r="AM151" s="24">
        <f t="shared" si="75"/>
        <v>3.7</v>
      </c>
      <c r="AN151" s="24">
        <f t="shared" si="75"/>
        <v>1.5</v>
      </c>
      <c r="AO151" s="24">
        <f t="shared" si="75"/>
        <v>0.4</v>
      </c>
      <c r="AP151" s="24">
        <f t="shared" si="75"/>
        <v>0</v>
      </c>
      <c r="AQ151" s="24">
        <f t="shared" si="75"/>
        <v>0</v>
      </c>
      <c r="AR151" s="24">
        <f t="shared" si="75"/>
        <v>2.1</v>
      </c>
      <c r="AS151" s="24">
        <f t="shared" si="75"/>
        <v>0.7</v>
      </c>
      <c r="AT151" s="24">
        <f t="shared" si="75"/>
        <v>1.9</v>
      </c>
      <c r="AU151" s="24">
        <f t="shared" si="75"/>
        <v>0.8</v>
      </c>
      <c r="AV151" s="24">
        <f t="shared" si="75"/>
        <v>0</v>
      </c>
      <c r="AW151" s="24">
        <f t="shared" si="75"/>
        <v>0</v>
      </c>
      <c r="AX151" s="24">
        <f t="shared" si="75"/>
        <v>1.7</v>
      </c>
      <c r="AY151" s="24">
        <f t="shared" si="75"/>
        <v>0.3</v>
      </c>
      <c r="AZ151" s="24">
        <f t="shared" si="75"/>
        <v>1.4</v>
      </c>
      <c r="BA151" s="24">
        <f t="shared" si="75"/>
        <v>0.5</v>
      </c>
      <c r="BB151" s="24">
        <f t="shared" si="75"/>
        <v>0.1</v>
      </c>
      <c r="BC151" s="24">
        <f t="shared" si="75"/>
        <v>0</v>
      </c>
      <c r="BD151" s="24">
        <f t="shared" si="75"/>
        <v>2.5</v>
      </c>
      <c r="BE151" s="24">
        <f t="shared" si="75"/>
        <v>6.5</v>
      </c>
      <c r="BF151" s="24">
        <f t="shared" si="75"/>
        <v>0.3</v>
      </c>
      <c r="BG151" s="24">
        <f t="shared" si="75"/>
        <v>0</v>
      </c>
      <c r="BH151" s="24">
        <f t="shared" si="75"/>
        <v>0.6</v>
      </c>
      <c r="BI151" s="24">
        <f t="shared" si="75"/>
        <v>0.8</v>
      </c>
      <c r="BJ151" s="24">
        <f t="shared" si="75"/>
        <v>1.8</v>
      </c>
      <c r="BK151" s="24">
        <f t="shared" si="75"/>
        <v>3</v>
      </c>
      <c r="BL151" s="24">
        <f t="shared" si="75"/>
        <v>88.8</v>
      </c>
      <c r="BM151" s="24">
        <f t="shared" si="75"/>
        <v>17.899999999999999</v>
      </c>
      <c r="BN151" s="24">
        <f t="shared" si="75"/>
        <v>10</v>
      </c>
      <c r="BO151" s="24">
        <f t="shared" si="75"/>
        <v>9.1999999999999993</v>
      </c>
      <c r="BP151" s="24">
        <f t="shared" si="75"/>
        <v>4</v>
      </c>
      <c r="BQ151" s="24">
        <f t="shared" si="75"/>
        <v>0.6</v>
      </c>
      <c r="BR151" s="24">
        <f t="shared" si="75"/>
        <v>47.1</v>
      </c>
      <c r="BS151" s="24">
        <f t="shared" si="75"/>
        <v>0.7</v>
      </c>
      <c r="BT151" s="24">
        <f t="shared" si="75"/>
        <v>0.3</v>
      </c>
      <c r="BU151" s="24">
        <f t="shared" si="75"/>
        <v>0.4</v>
      </c>
      <c r="BV151" s="24">
        <f t="shared" si="75"/>
        <v>248.3</v>
      </c>
      <c r="BW151" s="24">
        <f>AVERAGE(BW127:BW130,BW132,BW137,BW139:BW139,BW142:BW143,BW147)</f>
        <v>55.5</v>
      </c>
      <c r="BX151" s="24">
        <f>AVERAGE(BX127:BX130,BX132,BX137,BX139:BX139,BX142:BX143,BX147)</f>
        <v>192.8</v>
      </c>
      <c r="CE151" s="58" t="s">
        <v>111</v>
      </c>
    </row>
    <row r="152" spans="1:154">
      <c r="A152" s="35" t="s">
        <v>179</v>
      </c>
      <c r="B152" s="34">
        <f>COUNTIF(C124:C149,"+ve")</f>
        <v>13</v>
      </c>
      <c r="C152" s="63"/>
      <c r="D152" s="18" t="s">
        <v>41</v>
      </c>
      <c r="E152" s="27">
        <f t="shared" ref="E152:BP152" si="76">AVERAGE(E131,E133:E136,E138,E140:E141,E144:E146,E148:E149)</f>
        <v>0</v>
      </c>
      <c r="F152" s="27">
        <f t="shared" si="76"/>
        <v>3.8461538461538463</v>
      </c>
      <c r="G152" s="27">
        <f t="shared" si="76"/>
        <v>48.07692307692308</v>
      </c>
      <c r="H152" s="27">
        <f t="shared" si="76"/>
        <v>17.307692307692307</v>
      </c>
      <c r="I152" s="27">
        <f t="shared" si="76"/>
        <v>0.48076923076923078</v>
      </c>
      <c r="J152" s="27">
        <f t="shared" si="76"/>
        <v>4</v>
      </c>
      <c r="K152" s="27">
        <f t="shared" si="76"/>
        <v>0</v>
      </c>
      <c r="L152" s="27">
        <f t="shared" si="76"/>
        <v>0.15384615384615385</v>
      </c>
      <c r="M152" s="27">
        <f t="shared" si="76"/>
        <v>1.9230769230769231</v>
      </c>
      <c r="N152" s="27">
        <f t="shared" si="76"/>
        <v>0.69230769230769229</v>
      </c>
      <c r="O152" s="27">
        <f t="shared" si="76"/>
        <v>1.2307692307692308</v>
      </c>
      <c r="P152" s="27">
        <f t="shared" si="76"/>
        <v>356.21153846153845</v>
      </c>
      <c r="Q152" s="27">
        <f t="shared" si="76"/>
        <v>35.692307692307693</v>
      </c>
      <c r="R152" s="27">
        <f t="shared" si="76"/>
        <v>320.03846153846155</v>
      </c>
      <c r="S152" s="27">
        <f t="shared" si="76"/>
        <v>283.69230769230768</v>
      </c>
      <c r="T152" s="27">
        <f t="shared" si="76"/>
        <v>199.49358973846154</v>
      </c>
      <c r="U152" s="27">
        <f t="shared" si="76"/>
        <v>183.88461538461539</v>
      </c>
      <c r="V152" s="27">
        <f t="shared" si="76"/>
        <v>151.23076923076923</v>
      </c>
      <c r="W152" s="27">
        <f t="shared" si="76"/>
        <v>226.55128204615386</v>
      </c>
      <c r="X152" s="27">
        <f t="shared" si="76"/>
        <v>260.84615384615387</v>
      </c>
      <c r="Y152" s="27">
        <f t="shared" si="76"/>
        <v>114.34615384615384</v>
      </c>
      <c r="Z152" s="27">
        <f t="shared" si="76"/>
        <v>700.38461538461536</v>
      </c>
      <c r="AA152" s="27">
        <f t="shared" si="76"/>
        <v>766.38461538461536</v>
      </c>
      <c r="AB152" s="27">
        <f t="shared" si="76"/>
        <v>113.84615384615384</v>
      </c>
      <c r="AC152" s="27">
        <f t="shared" si="76"/>
        <v>18.923076923076923</v>
      </c>
      <c r="AD152" s="27">
        <f t="shared" si="76"/>
        <v>8.0769230769230766</v>
      </c>
      <c r="AE152" s="27">
        <f t="shared" si="76"/>
        <v>9.4615384615384617</v>
      </c>
      <c r="AF152" s="27">
        <f t="shared" si="76"/>
        <v>1.3846153846153846</v>
      </c>
      <c r="AG152" s="27">
        <f t="shared" si="76"/>
        <v>4.7692307692307692</v>
      </c>
      <c r="AH152" s="27">
        <f t="shared" si="76"/>
        <v>6.0769230769230766</v>
      </c>
      <c r="AI152" s="27">
        <f t="shared" si="76"/>
        <v>2.3076923076923075</v>
      </c>
      <c r="AJ152" s="27">
        <f t="shared" si="76"/>
        <v>0</v>
      </c>
      <c r="AK152" s="27">
        <f t="shared" si="76"/>
        <v>0</v>
      </c>
      <c r="AL152" s="27">
        <f t="shared" si="76"/>
        <v>5.7692307692307692</v>
      </c>
      <c r="AM152" s="27">
        <f t="shared" si="76"/>
        <v>4</v>
      </c>
      <c r="AN152" s="27">
        <f t="shared" si="76"/>
        <v>2.2307692307692308</v>
      </c>
      <c r="AO152" s="27">
        <f t="shared" si="76"/>
        <v>0.38461538461538464</v>
      </c>
      <c r="AP152" s="27">
        <f t="shared" si="76"/>
        <v>0</v>
      </c>
      <c r="AQ152" s="27">
        <f t="shared" si="76"/>
        <v>0</v>
      </c>
      <c r="AR152" s="27">
        <f t="shared" si="76"/>
        <v>1.4615384615384615</v>
      </c>
      <c r="AS152" s="27">
        <f t="shared" si="76"/>
        <v>0.61538461538461542</v>
      </c>
      <c r="AT152" s="27">
        <f t="shared" si="76"/>
        <v>3.0769230769230771</v>
      </c>
      <c r="AU152" s="27">
        <f t="shared" si="76"/>
        <v>1.7692307692307692</v>
      </c>
      <c r="AV152" s="27">
        <f t="shared" si="76"/>
        <v>0</v>
      </c>
      <c r="AW152" s="27">
        <f t="shared" si="76"/>
        <v>0</v>
      </c>
      <c r="AX152" s="27">
        <f t="shared" si="76"/>
        <v>4</v>
      </c>
      <c r="AY152" s="27">
        <f t="shared" si="76"/>
        <v>0.15384615384615385</v>
      </c>
      <c r="AZ152" s="27">
        <f t="shared" si="76"/>
        <v>0.76923076923076927</v>
      </c>
      <c r="BA152" s="27">
        <f t="shared" si="76"/>
        <v>0.15384615384615385</v>
      </c>
      <c r="BB152" s="27">
        <f t="shared" si="76"/>
        <v>0</v>
      </c>
      <c r="BC152" s="27">
        <f t="shared" si="76"/>
        <v>0</v>
      </c>
      <c r="BD152" s="27">
        <f t="shared" si="76"/>
        <v>0.30769230769230771</v>
      </c>
      <c r="BE152" s="27">
        <f t="shared" si="76"/>
        <v>4.384615384615385</v>
      </c>
      <c r="BF152" s="27">
        <f t="shared" si="76"/>
        <v>0</v>
      </c>
      <c r="BG152" s="27">
        <f t="shared" si="76"/>
        <v>7.6923076923076927E-2</v>
      </c>
      <c r="BH152" s="27">
        <f t="shared" si="76"/>
        <v>0.76923076923076927</v>
      </c>
      <c r="BI152" s="27">
        <f t="shared" si="76"/>
        <v>1.3846153846153846</v>
      </c>
      <c r="BJ152" s="27">
        <f t="shared" si="76"/>
        <v>1.2307692307692308</v>
      </c>
      <c r="BK152" s="27">
        <f t="shared" si="76"/>
        <v>0.92307692307692313</v>
      </c>
      <c r="BL152" s="27">
        <f t="shared" si="76"/>
        <v>77.307692307692307</v>
      </c>
      <c r="BM152" s="27">
        <f t="shared" si="76"/>
        <v>10</v>
      </c>
      <c r="BN152" s="27">
        <f t="shared" si="76"/>
        <v>2.6923076923076925</v>
      </c>
      <c r="BO152" s="27">
        <f t="shared" si="76"/>
        <v>14.615384615384615</v>
      </c>
      <c r="BP152" s="27">
        <f t="shared" si="76"/>
        <v>5.7692307692307692</v>
      </c>
      <c r="BQ152" s="27">
        <f t="shared" ref="BQ152:BX152" si="77">AVERAGE(BQ131,BQ133:BQ136,BQ138,BQ140:BQ141,BQ144:BQ146,BQ148:BQ149)</f>
        <v>2.0769230769230771</v>
      </c>
      <c r="BR152" s="27">
        <f t="shared" si="77"/>
        <v>42.153846153846153</v>
      </c>
      <c r="BS152" s="27">
        <f t="shared" si="77"/>
        <v>1.2307692307692308</v>
      </c>
      <c r="BT152" s="27">
        <f t="shared" si="77"/>
        <v>0.38461538461538464</v>
      </c>
      <c r="BU152" s="27">
        <f t="shared" si="77"/>
        <v>0.84615384615384615</v>
      </c>
      <c r="BV152" s="27">
        <f t="shared" si="77"/>
        <v>377.76923076923077</v>
      </c>
      <c r="BW152" s="27">
        <f t="shared" si="77"/>
        <v>174.07692307692307</v>
      </c>
      <c r="BX152" s="27">
        <f t="shared" si="77"/>
        <v>203.69230769230768</v>
      </c>
      <c r="CE152" s="58" t="s">
        <v>111</v>
      </c>
    </row>
    <row r="153" spans="1:154">
      <c r="A153" s="63"/>
      <c r="B153" s="63"/>
      <c r="C153" s="63"/>
      <c r="D153" s="22" t="s">
        <v>43</v>
      </c>
      <c r="E153" s="24">
        <f t="shared" ref="E153:BP153" si="78">STDEV(E127:E130,E132,E137,E139:E139,E142:E143,E147)/SQRT($B151)</f>
        <v>7.4999999999999991</v>
      </c>
      <c r="F153" s="24">
        <f t="shared" si="78"/>
        <v>7.6376261582597333</v>
      </c>
      <c r="G153" s="24">
        <f t="shared" si="78"/>
        <v>6.6666666666666661</v>
      </c>
      <c r="H153" s="24">
        <f t="shared" si="78"/>
        <v>6.2360956446232363</v>
      </c>
      <c r="I153" s="24">
        <f t="shared" si="78"/>
        <v>6.6666666666666652E-2</v>
      </c>
      <c r="J153" s="24">
        <f t="shared" si="78"/>
        <v>0</v>
      </c>
      <c r="K153" s="24">
        <f t="shared" si="78"/>
        <v>0.3</v>
      </c>
      <c r="L153" s="24">
        <f t="shared" si="78"/>
        <v>0.30550504633038933</v>
      </c>
      <c r="M153" s="24">
        <f t="shared" si="78"/>
        <v>0.26666666666666661</v>
      </c>
      <c r="N153" s="24">
        <f t="shared" si="78"/>
        <v>0.24944382578492943</v>
      </c>
      <c r="O153" s="24">
        <f t="shared" si="78"/>
        <v>0.26034165586355512</v>
      </c>
      <c r="P153" s="24">
        <f t="shared" si="78"/>
        <v>139.45361659188174</v>
      </c>
      <c r="Q153" s="24">
        <f t="shared" si="78"/>
        <v>111.52127848957892</v>
      </c>
      <c r="R153" s="24">
        <f t="shared" si="78"/>
        <v>120.69849488152977</v>
      </c>
      <c r="S153" s="24">
        <f t="shared" si="78"/>
        <v>245.14558542946585</v>
      </c>
      <c r="T153" s="24">
        <f t="shared" si="78"/>
        <v>124.14846052956997</v>
      </c>
      <c r="U153" s="24">
        <f t="shared" si="78"/>
        <v>80.116519311978763</v>
      </c>
      <c r="V153" s="24">
        <f t="shared" si="78"/>
        <v>163.19466562632766</v>
      </c>
      <c r="W153" s="24">
        <f t="shared" si="78"/>
        <v>102.01430182983911</v>
      </c>
      <c r="X153" s="24">
        <f t="shared" si="78"/>
        <v>141.5250821900093</v>
      </c>
      <c r="Y153" s="24">
        <f t="shared" si="78"/>
        <v>28.912972866863758</v>
      </c>
      <c r="Z153" s="24">
        <f t="shared" si="78"/>
        <v>109.52263144322565</v>
      </c>
      <c r="AA153" s="24">
        <f t="shared" si="78"/>
        <v>163.46348216038956</v>
      </c>
      <c r="AB153" s="24">
        <f t="shared" si="78"/>
        <v>63.409438922327993</v>
      </c>
      <c r="AC153" s="24">
        <f t="shared" si="78"/>
        <v>3.8935844667863568</v>
      </c>
      <c r="AD153" s="24">
        <f t="shared" si="78"/>
        <v>1.2741009902410929</v>
      </c>
      <c r="AE153" s="24">
        <f t="shared" si="78"/>
        <v>1.5878007151752735</v>
      </c>
      <c r="AF153" s="24">
        <f t="shared" si="78"/>
        <v>1.5260697523012796</v>
      </c>
      <c r="AG153" s="24">
        <f t="shared" si="78"/>
        <v>0.5587684871413402</v>
      </c>
      <c r="AH153" s="24">
        <f t="shared" si="78"/>
        <v>0.81377037438224686</v>
      </c>
      <c r="AI153" s="24">
        <f t="shared" si="78"/>
        <v>1.085766498326822</v>
      </c>
      <c r="AJ153" s="24">
        <f t="shared" si="78"/>
        <v>9.9999999999999992E-2</v>
      </c>
      <c r="AK153" s="24">
        <f t="shared" si="78"/>
        <v>0</v>
      </c>
      <c r="AL153" s="24">
        <f t="shared" si="78"/>
        <v>2.2610223842815493</v>
      </c>
      <c r="AM153" s="24">
        <f t="shared" si="78"/>
        <v>0.29999999999999988</v>
      </c>
      <c r="AN153" s="24">
        <f t="shared" si="78"/>
        <v>0.73409051818484139</v>
      </c>
      <c r="AO153" s="24">
        <f t="shared" si="78"/>
        <v>0.26666666666666666</v>
      </c>
      <c r="AP153" s="24">
        <f t="shared" si="78"/>
        <v>0</v>
      </c>
      <c r="AQ153" s="24">
        <f t="shared" si="78"/>
        <v>0</v>
      </c>
      <c r="AR153" s="24">
        <f t="shared" si="78"/>
        <v>0.75203427817856516</v>
      </c>
      <c r="AS153" s="24">
        <f t="shared" si="78"/>
        <v>0.33499585403736298</v>
      </c>
      <c r="AT153" s="24">
        <f t="shared" si="78"/>
        <v>0.40688518719112343</v>
      </c>
      <c r="AU153" s="24">
        <f t="shared" si="78"/>
        <v>0.5925462944877059</v>
      </c>
      <c r="AV153" s="24">
        <f t="shared" si="78"/>
        <v>0</v>
      </c>
      <c r="AW153" s="24">
        <f t="shared" si="78"/>
        <v>0</v>
      </c>
      <c r="AX153" s="24">
        <f t="shared" si="78"/>
        <v>0.81717671147541759</v>
      </c>
      <c r="AY153" s="24">
        <f t="shared" si="78"/>
        <v>0.3</v>
      </c>
      <c r="AZ153" s="24">
        <f t="shared" si="78"/>
        <v>0.30550504633038927</v>
      </c>
      <c r="BA153" s="24">
        <f t="shared" si="78"/>
        <v>0.34156502553198664</v>
      </c>
      <c r="BB153" s="24">
        <f t="shared" si="78"/>
        <v>9.9999999999999992E-2</v>
      </c>
      <c r="BC153" s="24">
        <f t="shared" si="78"/>
        <v>0</v>
      </c>
      <c r="BD153" s="24">
        <f t="shared" si="78"/>
        <v>1.137736544391734</v>
      </c>
      <c r="BE153" s="24">
        <f t="shared" si="78"/>
        <v>1.6414763002993504</v>
      </c>
      <c r="BF153" s="24">
        <f t="shared" si="78"/>
        <v>0.3</v>
      </c>
      <c r="BG153" s="24">
        <f t="shared" si="78"/>
        <v>0</v>
      </c>
      <c r="BH153" s="24">
        <f t="shared" si="78"/>
        <v>0.6</v>
      </c>
      <c r="BI153" s="24">
        <f t="shared" si="78"/>
        <v>0.41633319989322654</v>
      </c>
      <c r="BJ153" s="24">
        <f t="shared" si="78"/>
        <v>0.44221663871405331</v>
      </c>
      <c r="BK153" s="24">
        <f t="shared" si="78"/>
        <v>1.1737877907772671</v>
      </c>
      <c r="BL153" s="24">
        <f t="shared" si="78"/>
        <v>24.43076384852144</v>
      </c>
      <c r="BM153" s="24">
        <f t="shared" si="78"/>
        <v>7.6658695237758607</v>
      </c>
      <c r="BN153" s="24">
        <f t="shared" si="78"/>
        <v>4.4196530783912591</v>
      </c>
      <c r="BO153" s="24">
        <f t="shared" si="78"/>
        <v>3.4117444218463961</v>
      </c>
      <c r="BP153" s="24">
        <f t="shared" si="78"/>
        <v>1.3165611772087664</v>
      </c>
      <c r="BQ153" s="24">
        <f t="shared" ref="BQ153:BX153" si="79">STDEV(BQ127:BQ130,BQ132,BQ137,BQ139:BQ139,BQ142:BQ143,BQ147)/SQRT($B151)</f>
        <v>0.6</v>
      </c>
      <c r="BR153" s="24">
        <f t="shared" si="79"/>
        <v>15.777938183848146</v>
      </c>
      <c r="BS153" s="24">
        <f t="shared" si="79"/>
        <v>0.26034165586355512</v>
      </c>
      <c r="BT153" s="24">
        <f t="shared" si="79"/>
        <v>0.15275252316519466</v>
      </c>
      <c r="BU153" s="24">
        <f t="shared" si="79"/>
        <v>0.22110831935702666</v>
      </c>
      <c r="BV153" s="24">
        <f t="shared" si="79"/>
        <v>136.42026975490117</v>
      </c>
      <c r="BW153" s="24">
        <f t="shared" si="79"/>
        <v>30.704053297388747</v>
      </c>
      <c r="BX153" s="24">
        <f t="shared" si="79"/>
        <v>140.3240535332414</v>
      </c>
      <c r="CE153" s="58" t="s">
        <v>111</v>
      </c>
    </row>
    <row r="154" spans="1:154">
      <c r="A154" s="63"/>
      <c r="B154" s="2"/>
      <c r="C154" s="63"/>
      <c r="D154" s="18" t="s">
        <v>43</v>
      </c>
      <c r="E154" s="27">
        <f t="shared" ref="E154:BP154" si="80">STDEV(E131,E133:E136,E138,E140:E141,E144:E146,E148:E149)/SQRT($B152)</f>
        <v>0</v>
      </c>
      <c r="F154" s="27">
        <f t="shared" si="80"/>
        <v>3.8461538461538463</v>
      </c>
      <c r="G154" s="27">
        <f t="shared" si="80"/>
        <v>1.9230769230769251</v>
      </c>
      <c r="H154" s="27">
        <f t="shared" si="80"/>
        <v>5.9273211567009394</v>
      </c>
      <c r="I154" s="27">
        <f t="shared" si="80"/>
        <v>1.9230769230769197E-2</v>
      </c>
      <c r="J154" s="27">
        <f t="shared" si="80"/>
        <v>0</v>
      </c>
      <c r="K154" s="27">
        <f t="shared" si="80"/>
        <v>0</v>
      </c>
      <c r="L154" s="27">
        <f t="shared" si="80"/>
        <v>0.15384615384615385</v>
      </c>
      <c r="M154" s="27">
        <f t="shared" si="80"/>
        <v>7.6923076923076789E-2</v>
      </c>
      <c r="N154" s="27">
        <f t="shared" si="80"/>
        <v>0.23709284626803759</v>
      </c>
      <c r="O154" s="27">
        <f t="shared" si="80"/>
        <v>0.28088336282316212</v>
      </c>
      <c r="P154" s="27">
        <f t="shared" si="80"/>
        <v>81.248805938730129</v>
      </c>
      <c r="Q154" s="27">
        <f t="shared" si="80"/>
        <v>35.692307692307693</v>
      </c>
      <c r="R154" s="27">
        <f t="shared" si="80"/>
        <v>70.025509581226572</v>
      </c>
      <c r="S154" s="27">
        <f t="shared" si="80"/>
        <v>160.86176716701414</v>
      </c>
      <c r="T154" s="27">
        <f t="shared" si="80"/>
        <v>35.684429563129349</v>
      </c>
      <c r="U154" s="27">
        <f t="shared" si="80"/>
        <v>45.560651103711002</v>
      </c>
      <c r="V154" s="27">
        <f t="shared" si="80"/>
        <v>60.084492201863696</v>
      </c>
      <c r="W154" s="27">
        <f t="shared" si="80"/>
        <v>55.947969234100988</v>
      </c>
      <c r="X154" s="27">
        <f t="shared" si="80"/>
        <v>88.112624328611119</v>
      </c>
      <c r="Y154" s="27">
        <f t="shared" si="80"/>
        <v>59.220453647177635</v>
      </c>
      <c r="Z154" s="27">
        <f t="shared" si="80"/>
        <v>110.84509550566584</v>
      </c>
      <c r="AA154" s="27">
        <f t="shared" si="80"/>
        <v>112.23320435487582</v>
      </c>
      <c r="AB154" s="27">
        <f t="shared" si="80"/>
        <v>46.571367366469318</v>
      </c>
      <c r="AC154" s="27">
        <f t="shared" si="80"/>
        <v>5.2616921555000244</v>
      </c>
      <c r="AD154" s="27">
        <f t="shared" si="80"/>
        <v>1.5336463105674527</v>
      </c>
      <c r="AE154" s="27">
        <f t="shared" si="80"/>
        <v>3.8673773406624079</v>
      </c>
      <c r="AF154" s="27">
        <f t="shared" si="80"/>
        <v>0.46046884605302496</v>
      </c>
      <c r="AG154" s="27">
        <f t="shared" si="80"/>
        <v>0.37815080009622132</v>
      </c>
      <c r="AH154" s="27">
        <f t="shared" si="80"/>
        <v>0.56000845302157831</v>
      </c>
      <c r="AI154" s="27">
        <f t="shared" si="80"/>
        <v>1.2628042430293849</v>
      </c>
      <c r="AJ154" s="27">
        <f t="shared" si="80"/>
        <v>0</v>
      </c>
      <c r="AK154" s="27">
        <f t="shared" si="80"/>
        <v>0</v>
      </c>
      <c r="AL154" s="27">
        <f t="shared" si="80"/>
        <v>3.8182319813639989</v>
      </c>
      <c r="AM154" s="27">
        <f t="shared" si="80"/>
        <v>0</v>
      </c>
      <c r="AN154" s="27">
        <f t="shared" si="80"/>
        <v>0.53293871002119297</v>
      </c>
      <c r="AO154" s="27">
        <f t="shared" si="80"/>
        <v>0.31088091417902924</v>
      </c>
      <c r="AP154" s="27">
        <f t="shared" si="80"/>
        <v>0</v>
      </c>
      <c r="AQ154" s="27">
        <f t="shared" si="80"/>
        <v>0</v>
      </c>
      <c r="AR154" s="27">
        <f t="shared" si="80"/>
        <v>0.95819933031050242</v>
      </c>
      <c r="AS154" s="27">
        <f t="shared" si="80"/>
        <v>0.33085866411702414</v>
      </c>
      <c r="AT154" s="27">
        <f t="shared" si="80"/>
        <v>0.23916356546381573</v>
      </c>
      <c r="AU154" s="27">
        <f t="shared" si="80"/>
        <v>0.95510669395841918</v>
      </c>
      <c r="AV154" s="27">
        <f t="shared" si="80"/>
        <v>0</v>
      </c>
      <c r="AW154" s="27">
        <f t="shared" si="80"/>
        <v>0</v>
      </c>
      <c r="AX154" s="27">
        <f t="shared" si="80"/>
        <v>2.8666964816577143</v>
      </c>
      <c r="AY154" s="27">
        <f t="shared" si="80"/>
        <v>0.10415433852097386</v>
      </c>
      <c r="AZ154" s="27">
        <f t="shared" si="80"/>
        <v>0.23076923076923075</v>
      </c>
      <c r="BA154" s="27">
        <f t="shared" si="80"/>
        <v>0.10415433852097386</v>
      </c>
      <c r="BB154" s="27">
        <f t="shared" si="80"/>
        <v>0</v>
      </c>
      <c r="BC154" s="27">
        <f t="shared" si="80"/>
        <v>0</v>
      </c>
      <c r="BD154" s="27">
        <f t="shared" si="80"/>
        <v>0.23709284626803759</v>
      </c>
      <c r="BE154" s="27">
        <f t="shared" si="80"/>
        <v>0.63587675731473048</v>
      </c>
      <c r="BF154" s="27">
        <f t="shared" si="80"/>
        <v>0</v>
      </c>
      <c r="BG154" s="27">
        <f t="shared" si="80"/>
        <v>7.6923076923076927E-2</v>
      </c>
      <c r="BH154" s="27">
        <f t="shared" si="80"/>
        <v>0.36080121229411</v>
      </c>
      <c r="BI154" s="27">
        <f t="shared" si="80"/>
        <v>0.26646935501059649</v>
      </c>
      <c r="BJ154" s="27">
        <f t="shared" si="80"/>
        <v>0.42598071091887568</v>
      </c>
      <c r="BK154" s="27">
        <f t="shared" si="80"/>
        <v>0.47314466890374191</v>
      </c>
      <c r="BL154" s="27">
        <f t="shared" si="80"/>
        <v>19.388532367787043</v>
      </c>
      <c r="BM154" s="27">
        <f t="shared" si="80"/>
        <v>2.2645540682891916</v>
      </c>
      <c r="BN154" s="27">
        <f t="shared" si="80"/>
        <v>0.9699630933014225</v>
      </c>
      <c r="BO154" s="27">
        <f t="shared" si="80"/>
        <v>4.2825502549754777</v>
      </c>
      <c r="BP154" s="27">
        <f t="shared" si="80"/>
        <v>1.1274764546625977</v>
      </c>
      <c r="BQ154" s="27">
        <f t="shared" ref="BQ154:BX154" si="81">STDEV(BQ131,BQ133:BQ136,BQ138,BQ140:BQ141,BQ144:BQ146,BQ148:BQ149)/SQRT($B152)</f>
        <v>1.106284718195109</v>
      </c>
      <c r="BR154" s="27">
        <f t="shared" si="81"/>
        <v>14.170141121678501</v>
      </c>
      <c r="BS154" s="27">
        <f t="shared" si="81"/>
        <v>0.28088336282316212</v>
      </c>
      <c r="BT154" s="27">
        <f t="shared" si="81"/>
        <v>0.180400606147055</v>
      </c>
      <c r="BU154" s="27">
        <f t="shared" si="81"/>
        <v>0.2737712372315721</v>
      </c>
      <c r="BV154" s="27">
        <f t="shared" si="81"/>
        <v>150.41924973332141</v>
      </c>
      <c r="BW154" s="27">
        <f t="shared" si="81"/>
        <v>86.74819598644892</v>
      </c>
      <c r="BX154" s="27">
        <f t="shared" si="81"/>
        <v>97.028768177501831</v>
      </c>
      <c r="CE154" s="58" t="s">
        <v>111</v>
      </c>
    </row>
    <row r="155" spans="1:154">
      <c r="A155" s="10"/>
      <c r="B155" s="10"/>
      <c r="C155" s="102"/>
      <c r="D155" s="10"/>
      <c r="E155" s="59"/>
      <c r="F155" s="59"/>
      <c r="G155" s="59"/>
      <c r="H155" s="59"/>
      <c r="I155" s="59"/>
      <c r="J155" s="10"/>
      <c r="K155" s="10"/>
      <c r="L155" s="10"/>
      <c r="M155" s="10"/>
      <c r="N155" s="10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CE155" s="58"/>
    </row>
    <row r="156" spans="1:154" ht="16">
      <c r="A156" s="83" t="s">
        <v>136</v>
      </c>
      <c r="B156" s="66"/>
      <c r="C156" s="66" t="s">
        <v>135</v>
      </c>
      <c r="D156" s="66"/>
      <c r="E156" s="53" t="s">
        <v>63</v>
      </c>
      <c r="F156" s="53" t="s">
        <v>64</v>
      </c>
      <c r="G156" s="53" t="s">
        <v>65</v>
      </c>
      <c r="H156" s="53" t="s">
        <v>66</v>
      </c>
      <c r="I156" s="87" t="s">
        <v>100</v>
      </c>
      <c r="J156" s="53" t="s">
        <v>62</v>
      </c>
      <c r="K156" s="53" t="s">
        <v>63</v>
      </c>
      <c r="L156" s="53" t="s">
        <v>64</v>
      </c>
      <c r="M156" s="53" t="s">
        <v>65</v>
      </c>
      <c r="N156" s="53" t="s">
        <v>66</v>
      </c>
      <c r="O156" s="87" t="s">
        <v>100</v>
      </c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CE156" s="58" t="s">
        <v>111</v>
      </c>
    </row>
    <row r="157" spans="1:154">
      <c r="A157" t="s">
        <v>158</v>
      </c>
      <c r="B157" s="10">
        <v>44</v>
      </c>
      <c r="C157" s="4" t="s">
        <v>3</v>
      </c>
      <c r="D157" s="10" t="s">
        <v>40</v>
      </c>
      <c r="E157" s="59">
        <f>(K157/$J157)*100</f>
        <v>0</v>
      </c>
      <c r="F157" s="59">
        <f>(L157/$J157)*100</f>
        <v>0</v>
      </c>
      <c r="G157" s="59">
        <f>(M157/$J157)*100</f>
        <v>50</v>
      </c>
      <c r="H157" s="59">
        <f>(N157/$J157)*100</f>
        <v>50</v>
      </c>
      <c r="I157" s="59">
        <f>M157/J157</f>
        <v>0.5</v>
      </c>
      <c r="J157">
        <v>4</v>
      </c>
      <c r="K157">
        <v>0</v>
      </c>
      <c r="L157">
        <v>0</v>
      </c>
      <c r="M157">
        <v>2</v>
      </c>
      <c r="N157">
        <v>2</v>
      </c>
      <c r="O157">
        <v>0</v>
      </c>
      <c r="P157">
        <v>358.5</v>
      </c>
      <c r="Q157">
        <v>0</v>
      </c>
      <c r="R157">
        <v>558.5</v>
      </c>
      <c r="S157">
        <v>158.5</v>
      </c>
      <c r="T157">
        <v>151</v>
      </c>
      <c r="U157">
        <v>63.5</v>
      </c>
      <c r="V157">
        <v>238.5</v>
      </c>
      <c r="W157">
        <v>596.75</v>
      </c>
      <c r="X157">
        <v>802</v>
      </c>
      <c r="Y157">
        <v>391.5</v>
      </c>
      <c r="Z157">
        <v>41.5</v>
      </c>
      <c r="AA157">
        <v>38.5</v>
      </c>
      <c r="AB157">
        <v>44.5</v>
      </c>
      <c r="AC157">
        <v>9</v>
      </c>
      <c r="AD157">
        <v>4</v>
      </c>
      <c r="AE157">
        <v>2</v>
      </c>
      <c r="AF157">
        <v>3</v>
      </c>
      <c r="AG157">
        <v>4</v>
      </c>
      <c r="AH157">
        <v>4</v>
      </c>
      <c r="AI157">
        <v>1</v>
      </c>
      <c r="AJ157">
        <v>0</v>
      </c>
      <c r="AK157">
        <v>0</v>
      </c>
      <c r="AL157">
        <v>0</v>
      </c>
      <c r="AM157">
        <v>4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2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2</v>
      </c>
      <c r="BA157">
        <v>1</v>
      </c>
      <c r="BB157">
        <v>0</v>
      </c>
      <c r="BC157">
        <v>0</v>
      </c>
      <c r="BD157">
        <v>0</v>
      </c>
      <c r="BE157">
        <v>9</v>
      </c>
      <c r="BF157">
        <v>0</v>
      </c>
      <c r="BG157">
        <v>0</v>
      </c>
      <c r="BH157">
        <v>0</v>
      </c>
      <c r="BI157">
        <v>0</v>
      </c>
      <c r="BJ157">
        <v>4</v>
      </c>
      <c r="BK157">
        <v>5</v>
      </c>
      <c r="BL157">
        <v>67</v>
      </c>
      <c r="BM157">
        <v>17</v>
      </c>
      <c r="BN157">
        <v>1</v>
      </c>
      <c r="BO157">
        <v>26</v>
      </c>
      <c r="BP157">
        <v>5</v>
      </c>
      <c r="BQ157">
        <v>2</v>
      </c>
      <c r="BR157">
        <v>16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 t="s">
        <v>58</v>
      </c>
      <c r="CE157" s="58" t="s">
        <v>111</v>
      </c>
      <c r="CG157" s="10" t="str">
        <f>$W$1</f>
        <v>FE0F</v>
      </c>
      <c r="CH157" s="10" t="str">
        <f>C134</f>
        <v>+ve</v>
      </c>
      <c r="CI157" s="59" t="e">
        <f>#REF!</f>
        <v>#REF!</v>
      </c>
      <c r="CJ157" s="59" t="e">
        <f>#REF!</f>
        <v>#REF!</v>
      </c>
      <c r="CK157" s="59" t="e">
        <f>#REF!</f>
        <v>#REF!</v>
      </c>
      <c r="CL157" s="59" t="e">
        <f>#REF!</f>
        <v>#REF!</v>
      </c>
      <c r="CM157" s="59" t="e">
        <f>#REF!</f>
        <v>#REF!</v>
      </c>
      <c r="CN157" s="59" t="e">
        <f>#REF!</f>
        <v>#REF!</v>
      </c>
      <c r="CO157" s="59" t="e">
        <f>#REF!</f>
        <v>#REF!</v>
      </c>
      <c r="CP157" s="59" t="e">
        <f>#REF!</f>
        <v>#REF!</v>
      </c>
      <c r="CQ157" s="59" t="e">
        <f>#REF!</f>
        <v>#REF!</v>
      </c>
      <c r="CR157" s="59" t="e">
        <f>#REF!</f>
        <v>#REF!</v>
      </c>
      <c r="CS157" s="59" t="e">
        <f>#REF!</f>
        <v>#REF!</v>
      </c>
      <c r="CT157" s="59" t="e">
        <f>#REF!</f>
        <v>#REF!</v>
      </c>
      <c r="CU157" s="59" t="e">
        <f>#REF!</f>
        <v>#REF!</v>
      </c>
      <c r="CV157" s="59" t="e">
        <f>#REF!</f>
        <v>#REF!</v>
      </c>
      <c r="CW157" s="59" t="e">
        <f>#REF!</f>
        <v>#REF!</v>
      </c>
      <c r="CX157" s="59" t="e">
        <f>#REF!</f>
        <v>#REF!</v>
      </c>
      <c r="CY157" s="59" t="e">
        <f>#REF!</f>
        <v>#REF!</v>
      </c>
      <c r="CZ157" s="95" t="e">
        <f>#REF!</f>
        <v>#REF!</v>
      </c>
      <c r="DA157" s="95" t="e">
        <f>#REF!</f>
        <v>#REF!</v>
      </c>
      <c r="DB157" s="95" t="e">
        <f>#REF!</f>
        <v>#REF!</v>
      </c>
      <c r="DC157" s="95" t="e">
        <f>#REF!</f>
        <v>#REF!</v>
      </c>
      <c r="DD157" s="95" t="e">
        <f>#REF!</f>
        <v>#REF!</v>
      </c>
      <c r="DE157" s="95" t="e">
        <f>#REF!</f>
        <v>#REF!</v>
      </c>
      <c r="DF157" s="95" t="e">
        <f>#REF!</f>
        <v>#REF!</v>
      </c>
      <c r="DG157" s="95" t="e">
        <f>#REF!</f>
        <v>#REF!</v>
      </c>
      <c r="DH157" s="95" t="e">
        <f>#REF!</f>
        <v>#REF!</v>
      </c>
      <c r="DI157" s="95" t="e">
        <f>#REF!</f>
        <v>#REF!</v>
      </c>
      <c r="DJ157" s="95" t="e">
        <f>#REF!</f>
        <v>#REF!</v>
      </c>
      <c r="DK157" s="95" t="e">
        <f>#REF!</f>
        <v>#REF!</v>
      </c>
      <c r="DL157" s="95" t="e">
        <f>#REF!</f>
        <v>#REF!</v>
      </c>
      <c r="DM157" s="95" t="e">
        <f>#REF!</f>
        <v>#REF!</v>
      </c>
      <c r="DN157" s="95" t="e">
        <f>#REF!</f>
        <v>#REF!</v>
      </c>
      <c r="DO157" s="95" t="e">
        <f>#REF!</f>
        <v>#REF!</v>
      </c>
      <c r="DP157" s="95" t="e">
        <f>#REF!</f>
        <v>#REF!</v>
      </c>
      <c r="DQ157" s="59" t="e">
        <f>#REF!</f>
        <v>#REF!</v>
      </c>
      <c r="DR157" s="59" t="e">
        <f>#REF!</f>
        <v>#REF!</v>
      </c>
      <c r="DS157" s="59" t="e">
        <f>#REF!</f>
        <v>#REF!</v>
      </c>
      <c r="DT157" s="59" t="e">
        <f>#REF!</f>
        <v>#REF!</v>
      </c>
      <c r="DU157" s="59" t="e">
        <f>#REF!</f>
        <v>#REF!</v>
      </c>
      <c r="DV157" s="59" t="e">
        <f>#REF!</f>
        <v>#REF!</v>
      </c>
      <c r="DW157" s="59" t="e">
        <f>#REF!</f>
        <v>#REF!</v>
      </c>
      <c r="DX157" s="59" t="e">
        <f>#REF!</f>
        <v>#REF!</v>
      </c>
      <c r="DY157" s="59" t="e">
        <f>#REF!</f>
        <v>#REF!</v>
      </c>
      <c r="DZ157" s="59" t="e">
        <f>#REF!</f>
        <v>#REF!</v>
      </c>
      <c r="EA157" s="59" t="e">
        <f>#REF!</f>
        <v>#REF!</v>
      </c>
      <c r="EB157" s="59" t="e">
        <f>#REF!</f>
        <v>#REF!</v>
      </c>
      <c r="EC157" s="59" t="e">
        <f>#REF!</f>
        <v>#REF!</v>
      </c>
      <c r="ED157" s="59" t="e">
        <f>#REF!</f>
        <v>#REF!</v>
      </c>
      <c r="EE157" s="59" t="e">
        <f>#REF!</f>
        <v>#REF!</v>
      </c>
      <c r="EF157" s="59" t="e">
        <f>#REF!</f>
        <v>#REF!</v>
      </c>
      <c r="EG157" s="59" t="e">
        <f>#REF!</f>
        <v>#REF!</v>
      </c>
      <c r="EH157" s="95" t="e">
        <f>#REF!</f>
        <v>#REF!</v>
      </c>
      <c r="EI157" s="95" t="e">
        <f>#REF!</f>
        <v>#REF!</v>
      </c>
      <c r="EJ157" s="95" t="e">
        <f>#REF!</f>
        <v>#REF!</v>
      </c>
      <c r="EK157" s="95" t="e">
        <f>#REF!</f>
        <v>#REF!</v>
      </c>
      <c r="EL157" s="95" t="e">
        <f>#REF!</f>
        <v>#REF!</v>
      </c>
      <c r="EM157" s="95" t="e">
        <f>#REF!</f>
        <v>#REF!</v>
      </c>
      <c r="EN157" s="95" t="e">
        <f>#REF!</f>
        <v>#REF!</v>
      </c>
      <c r="EO157" s="95" t="e">
        <f>#REF!</f>
        <v>#REF!</v>
      </c>
      <c r="EP157" s="95" t="e">
        <f>#REF!</f>
        <v>#REF!</v>
      </c>
      <c r="EQ157" s="95" t="e">
        <f>#REF!</f>
        <v>#REF!</v>
      </c>
      <c r="ER157" s="95" t="e">
        <f>#REF!</f>
        <v>#REF!</v>
      </c>
      <c r="ES157" s="95" t="e">
        <f>#REF!</f>
        <v>#REF!</v>
      </c>
      <c r="ET157" s="95" t="e">
        <f>#REF!</f>
        <v>#REF!</v>
      </c>
      <c r="EU157" s="95" t="e">
        <f>#REF!</f>
        <v>#REF!</v>
      </c>
      <c r="EV157" s="95" t="e">
        <f>#REF!</f>
        <v>#REF!</v>
      </c>
      <c r="EW157" s="95" t="e">
        <f>#REF!</f>
        <v>#REF!</v>
      </c>
      <c r="EX157" s="95" t="e">
        <f>#REF!</f>
        <v>#REF!</v>
      </c>
    </row>
    <row r="158" spans="1:154">
      <c r="A158" t="s">
        <v>180</v>
      </c>
      <c r="B158" s="10">
        <v>52</v>
      </c>
      <c r="C158" s="4" t="s">
        <v>3</v>
      </c>
      <c r="D158" s="10" t="s">
        <v>40</v>
      </c>
      <c r="E158" s="59">
        <f t="shared" ref="E158:E179" si="82">(K158/$J158)*100</f>
        <v>75</v>
      </c>
      <c r="F158" s="59">
        <f t="shared" ref="F158:F179" si="83">(L158/$J158)*100</f>
        <v>0</v>
      </c>
      <c r="G158" s="59">
        <f t="shared" ref="G158:G179" si="84">(M158/$J158)*100</f>
        <v>25</v>
      </c>
      <c r="H158" s="59">
        <f t="shared" ref="H158:H179" si="85">(N158/$J158)*100</f>
        <v>0</v>
      </c>
      <c r="I158" s="59">
        <f t="shared" ref="I158:I179" si="86">M158/J158</f>
        <v>0.25</v>
      </c>
      <c r="J158">
        <v>4</v>
      </c>
      <c r="K158">
        <v>3</v>
      </c>
      <c r="L158">
        <v>0</v>
      </c>
      <c r="M158">
        <v>1</v>
      </c>
      <c r="N158">
        <v>0</v>
      </c>
      <c r="O158">
        <v>0</v>
      </c>
      <c r="P158">
        <v>723</v>
      </c>
      <c r="Q158">
        <v>0</v>
      </c>
      <c r="R158">
        <v>723</v>
      </c>
      <c r="S158">
        <v>0</v>
      </c>
      <c r="T158">
        <v>69</v>
      </c>
      <c r="U158">
        <v>69</v>
      </c>
      <c r="V158">
        <v>0</v>
      </c>
      <c r="W158">
        <v>125</v>
      </c>
      <c r="X158">
        <v>125</v>
      </c>
      <c r="Y158">
        <v>0</v>
      </c>
      <c r="Z158">
        <v>856</v>
      </c>
      <c r="AA158">
        <v>856</v>
      </c>
      <c r="AB158">
        <v>0</v>
      </c>
      <c r="AC158">
        <v>2</v>
      </c>
      <c r="AD158">
        <v>1</v>
      </c>
      <c r="AE158">
        <v>1</v>
      </c>
      <c r="AF158">
        <v>0</v>
      </c>
      <c r="AG158">
        <v>1</v>
      </c>
      <c r="AH158">
        <v>1</v>
      </c>
      <c r="AI158">
        <v>0</v>
      </c>
      <c r="AJ158">
        <v>0</v>
      </c>
      <c r="AK158">
        <v>0</v>
      </c>
      <c r="AL158">
        <v>0</v>
      </c>
      <c r="AM158">
        <v>1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1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1</v>
      </c>
      <c r="BF158">
        <v>0</v>
      </c>
      <c r="BG158">
        <v>0</v>
      </c>
      <c r="BH158">
        <v>0</v>
      </c>
      <c r="BI158">
        <v>1</v>
      </c>
      <c r="BJ158">
        <v>0</v>
      </c>
      <c r="BK158">
        <v>0</v>
      </c>
      <c r="BL158">
        <v>84</v>
      </c>
      <c r="BM158">
        <v>20</v>
      </c>
      <c r="BN158">
        <v>0</v>
      </c>
      <c r="BO158">
        <v>2</v>
      </c>
      <c r="BP158">
        <v>1</v>
      </c>
      <c r="BQ158">
        <v>0</v>
      </c>
      <c r="BR158">
        <v>61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 t="s">
        <v>58</v>
      </c>
      <c r="CE158" s="58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</row>
    <row r="159" spans="1:154">
      <c r="A159" t="s">
        <v>159</v>
      </c>
      <c r="B159" s="10">
        <v>52</v>
      </c>
      <c r="C159" s="4" t="s">
        <v>3</v>
      </c>
      <c r="D159" s="10" t="s">
        <v>40</v>
      </c>
      <c r="E159" s="59">
        <f t="shared" si="82"/>
        <v>0</v>
      </c>
      <c r="F159" s="59">
        <f t="shared" si="83"/>
        <v>0</v>
      </c>
      <c r="G159" s="59">
        <f t="shared" si="84"/>
        <v>25</v>
      </c>
      <c r="H159" s="59">
        <f t="shared" si="85"/>
        <v>50</v>
      </c>
      <c r="I159" s="59">
        <f t="shared" si="86"/>
        <v>0.25</v>
      </c>
      <c r="J159">
        <v>4</v>
      </c>
      <c r="K159">
        <v>0</v>
      </c>
      <c r="L159">
        <v>0</v>
      </c>
      <c r="M159">
        <v>1</v>
      </c>
      <c r="N159">
        <v>2</v>
      </c>
      <c r="O159">
        <v>1</v>
      </c>
      <c r="P159">
        <v>582</v>
      </c>
      <c r="Q159">
        <v>0</v>
      </c>
      <c r="R159">
        <v>510</v>
      </c>
      <c r="S159">
        <v>694</v>
      </c>
      <c r="T159">
        <v>216</v>
      </c>
      <c r="U159">
        <v>54</v>
      </c>
      <c r="V159">
        <v>297</v>
      </c>
      <c r="W159">
        <v>193.33333329999999</v>
      </c>
      <c r="X159">
        <v>119</v>
      </c>
      <c r="Y159">
        <v>230.5</v>
      </c>
      <c r="Z159">
        <v>156.33333329999999</v>
      </c>
      <c r="AA159">
        <v>39</v>
      </c>
      <c r="AB159">
        <v>215</v>
      </c>
      <c r="AC159">
        <v>20</v>
      </c>
      <c r="AD159">
        <v>7</v>
      </c>
      <c r="AE159">
        <v>4</v>
      </c>
      <c r="AF159">
        <v>9</v>
      </c>
      <c r="AG159">
        <v>4</v>
      </c>
      <c r="AH159">
        <v>6</v>
      </c>
      <c r="AI159">
        <v>6</v>
      </c>
      <c r="AJ159">
        <v>0</v>
      </c>
      <c r="AK159">
        <v>0</v>
      </c>
      <c r="AL159">
        <v>4</v>
      </c>
      <c r="AM159">
        <v>4</v>
      </c>
      <c r="AN159">
        <v>2</v>
      </c>
      <c r="AO159">
        <v>1</v>
      </c>
      <c r="AP159">
        <v>0</v>
      </c>
      <c r="AQ159">
        <v>0</v>
      </c>
      <c r="AR159">
        <v>0</v>
      </c>
      <c r="AS159">
        <v>0</v>
      </c>
      <c r="AT159">
        <v>1</v>
      </c>
      <c r="AU159">
        <v>1</v>
      </c>
      <c r="AV159">
        <v>0</v>
      </c>
      <c r="AW159">
        <v>0</v>
      </c>
      <c r="AX159">
        <v>2</v>
      </c>
      <c r="AY159">
        <v>0</v>
      </c>
      <c r="AZ159">
        <v>3</v>
      </c>
      <c r="BA159">
        <v>4</v>
      </c>
      <c r="BB159">
        <v>0</v>
      </c>
      <c r="BC159">
        <v>0</v>
      </c>
      <c r="BD159">
        <v>2</v>
      </c>
      <c r="BE159">
        <v>8</v>
      </c>
      <c r="BF159">
        <v>0</v>
      </c>
      <c r="BG159">
        <v>0</v>
      </c>
      <c r="BH159">
        <v>2</v>
      </c>
      <c r="BI159">
        <v>1</v>
      </c>
      <c r="BJ159">
        <v>3</v>
      </c>
      <c r="BK159">
        <v>2</v>
      </c>
      <c r="BL159">
        <v>53</v>
      </c>
      <c r="BM159">
        <v>18</v>
      </c>
      <c r="BN159">
        <v>3</v>
      </c>
      <c r="BO159">
        <v>8</v>
      </c>
      <c r="BP159">
        <v>4</v>
      </c>
      <c r="BQ159">
        <v>4</v>
      </c>
      <c r="BR159">
        <v>16</v>
      </c>
      <c r="BS159">
        <v>1</v>
      </c>
      <c r="BT159">
        <v>1</v>
      </c>
      <c r="BU159">
        <v>0</v>
      </c>
      <c r="BV159">
        <v>430</v>
      </c>
      <c r="BW159">
        <v>430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 t="s">
        <v>58</v>
      </c>
      <c r="CE159" s="58" t="s">
        <v>111</v>
      </c>
    </row>
    <row r="160" spans="1:154">
      <c r="A160" t="s">
        <v>160</v>
      </c>
      <c r="B160" s="10">
        <v>52</v>
      </c>
      <c r="C160" s="4" t="s">
        <v>3</v>
      </c>
      <c r="D160" s="10" t="s">
        <v>40</v>
      </c>
      <c r="E160" s="59">
        <f t="shared" si="82"/>
        <v>25</v>
      </c>
      <c r="F160" s="59">
        <f t="shared" si="83"/>
        <v>0</v>
      </c>
      <c r="G160" s="59">
        <f t="shared" si="84"/>
        <v>50</v>
      </c>
      <c r="H160" s="59">
        <f t="shared" si="85"/>
        <v>25</v>
      </c>
      <c r="I160" s="59">
        <f t="shared" si="86"/>
        <v>0.5</v>
      </c>
      <c r="J160">
        <v>4</v>
      </c>
      <c r="K160">
        <v>1</v>
      </c>
      <c r="L160">
        <v>0</v>
      </c>
      <c r="M160">
        <v>2</v>
      </c>
      <c r="N160">
        <v>1</v>
      </c>
      <c r="O160">
        <v>0</v>
      </c>
      <c r="P160">
        <v>628</v>
      </c>
      <c r="Q160">
        <v>0</v>
      </c>
      <c r="R160">
        <v>879.5</v>
      </c>
      <c r="S160">
        <v>125</v>
      </c>
      <c r="T160">
        <v>413.66666659999999</v>
      </c>
      <c r="U160">
        <v>128.5</v>
      </c>
      <c r="V160">
        <v>984</v>
      </c>
      <c r="W160">
        <v>113.66666669999999</v>
      </c>
      <c r="X160">
        <v>121</v>
      </c>
      <c r="Y160">
        <v>99</v>
      </c>
      <c r="Z160">
        <v>1215.666667</v>
      </c>
      <c r="AA160">
        <v>1557</v>
      </c>
      <c r="AB160">
        <v>533</v>
      </c>
      <c r="AC160">
        <v>12</v>
      </c>
      <c r="AD160">
        <v>6</v>
      </c>
      <c r="AE160">
        <v>3</v>
      </c>
      <c r="AF160">
        <v>3</v>
      </c>
      <c r="AG160">
        <v>4</v>
      </c>
      <c r="AH160">
        <v>6</v>
      </c>
      <c r="AI160">
        <v>2</v>
      </c>
      <c r="AJ160">
        <v>0</v>
      </c>
      <c r="AK160">
        <v>0</v>
      </c>
      <c r="AL160">
        <v>0</v>
      </c>
      <c r="AM160">
        <v>3</v>
      </c>
      <c r="AN160">
        <v>3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2</v>
      </c>
      <c r="AU160">
        <v>1</v>
      </c>
      <c r="AV160">
        <v>0</v>
      </c>
      <c r="AW160">
        <v>0</v>
      </c>
      <c r="AX160">
        <v>0</v>
      </c>
      <c r="AY160">
        <v>1</v>
      </c>
      <c r="AZ160">
        <v>1</v>
      </c>
      <c r="BA160">
        <v>1</v>
      </c>
      <c r="BB160">
        <v>0</v>
      </c>
      <c r="BC160">
        <v>0</v>
      </c>
      <c r="BD160">
        <v>0</v>
      </c>
      <c r="BE160">
        <v>3</v>
      </c>
      <c r="BF160">
        <v>0</v>
      </c>
      <c r="BG160">
        <v>0</v>
      </c>
      <c r="BH160">
        <v>0</v>
      </c>
      <c r="BI160">
        <v>2</v>
      </c>
      <c r="BJ160">
        <v>1</v>
      </c>
      <c r="BK160">
        <v>0</v>
      </c>
      <c r="BL160">
        <v>112</v>
      </c>
      <c r="BM160">
        <v>19</v>
      </c>
      <c r="BN160">
        <v>7</v>
      </c>
      <c r="BO160">
        <v>39</v>
      </c>
      <c r="BP160">
        <v>6</v>
      </c>
      <c r="BQ160">
        <v>1</v>
      </c>
      <c r="BR160">
        <v>40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 t="s">
        <v>58</v>
      </c>
      <c r="CE160" s="58" t="s">
        <v>111</v>
      </c>
    </row>
    <row r="161" spans="1:83">
      <c r="A161" t="s">
        <v>181</v>
      </c>
      <c r="B161" s="10">
        <v>52</v>
      </c>
      <c r="C161" s="6" t="s">
        <v>2</v>
      </c>
      <c r="D161" s="10" t="s">
        <v>40</v>
      </c>
      <c r="E161" s="59">
        <f t="shared" si="82"/>
        <v>0</v>
      </c>
      <c r="F161" s="59">
        <f t="shared" si="83"/>
        <v>0</v>
      </c>
      <c r="G161" s="59">
        <f t="shared" si="84"/>
        <v>0</v>
      </c>
      <c r="H161" s="59">
        <f t="shared" si="85"/>
        <v>0</v>
      </c>
      <c r="I161" s="59">
        <f t="shared" si="86"/>
        <v>0</v>
      </c>
      <c r="J161">
        <v>4</v>
      </c>
      <c r="K161">
        <v>0</v>
      </c>
      <c r="L161">
        <v>0</v>
      </c>
      <c r="M161">
        <v>0</v>
      </c>
      <c r="N161">
        <v>0</v>
      </c>
      <c r="O161">
        <v>4</v>
      </c>
      <c r="P161">
        <v>308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25</v>
      </c>
      <c r="AD161">
        <v>11</v>
      </c>
      <c r="AE161">
        <v>9</v>
      </c>
      <c r="AF161">
        <v>5</v>
      </c>
      <c r="AG161">
        <v>7</v>
      </c>
      <c r="AH161">
        <v>7</v>
      </c>
      <c r="AI161">
        <v>0</v>
      </c>
      <c r="AJ161">
        <v>0</v>
      </c>
      <c r="AK161">
        <v>0</v>
      </c>
      <c r="AL161">
        <v>11</v>
      </c>
      <c r="AM161">
        <v>4</v>
      </c>
      <c r="AN161">
        <v>3</v>
      </c>
      <c r="AO161">
        <v>0</v>
      </c>
      <c r="AP161">
        <v>0</v>
      </c>
      <c r="AQ161">
        <v>0</v>
      </c>
      <c r="AR161">
        <v>4</v>
      </c>
      <c r="AS161">
        <v>1</v>
      </c>
      <c r="AT161">
        <v>2</v>
      </c>
      <c r="AU161">
        <v>0</v>
      </c>
      <c r="AV161">
        <v>0</v>
      </c>
      <c r="AW161">
        <v>0</v>
      </c>
      <c r="AX161">
        <v>6</v>
      </c>
      <c r="AY161">
        <v>2</v>
      </c>
      <c r="AZ161">
        <v>2</v>
      </c>
      <c r="BA161">
        <v>0</v>
      </c>
      <c r="BB161">
        <v>0</v>
      </c>
      <c r="BC161">
        <v>0</v>
      </c>
      <c r="BD161">
        <v>1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4</v>
      </c>
      <c r="BT161">
        <v>2</v>
      </c>
      <c r="BU161">
        <v>2</v>
      </c>
      <c r="BV161">
        <v>1232</v>
      </c>
      <c r="BW161">
        <v>177</v>
      </c>
      <c r="BX161">
        <v>1055</v>
      </c>
      <c r="BY161">
        <v>0</v>
      </c>
      <c r="BZ161">
        <v>0</v>
      </c>
      <c r="CA161">
        <v>0</v>
      </c>
      <c r="CB161">
        <v>0</v>
      </c>
      <c r="CC161">
        <v>0</v>
      </c>
      <c r="CD161" t="s">
        <v>58</v>
      </c>
      <c r="CE161" s="58"/>
    </row>
    <row r="162" spans="1:83">
      <c r="A162" t="s">
        <v>161</v>
      </c>
      <c r="B162" s="10">
        <v>52</v>
      </c>
      <c r="C162" s="4" t="s">
        <v>3</v>
      </c>
      <c r="D162" s="10" t="s">
        <v>40</v>
      </c>
      <c r="E162" s="59">
        <f t="shared" si="82"/>
        <v>50</v>
      </c>
      <c r="F162" s="59">
        <f t="shared" si="83"/>
        <v>0</v>
      </c>
      <c r="G162" s="59">
        <f t="shared" si="84"/>
        <v>25</v>
      </c>
      <c r="H162" s="59">
        <f t="shared" si="85"/>
        <v>25</v>
      </c>
      <c r="I162" s="59">
        <f t="shared" si="86"/>
        <v>0.25</v>
      </c>
      <c r="J162">
        <v>4</v>
      </c>
      <c r="K162">
        <v>2</v>
      </c>
      <c r="L162">
        <v>0</v>
      </c>
      <c r="M162">
        <v>1</v>
      </c>
      <c r="N162">
        <v>1</v>
      </c>
      <c r="O162">
        <v>0</v>
      </c>
      <c r="P162">
        <v>2095.5</v>
      </c>
      <c r="Q162">
        <v>0</v>
      </c>
      <c r="R162">
        <v>1719</v>
      </c>
      <c r="S162">
        <v>2472</v>
      </c>
      <c r="T162">
        <v>469.5</v>
      </c>
      <c r="U162">
        <v>844</v>
      </c>
      <c r="V162">
        <v>95</v>
      </c>
      <c r="W162">
        <v>10570</v>
      </c>
      <c r="X162">
        <v>21014</v>
      </c>
      <c r="Y162">
        <v>126</v>
      </c>
      <c r="Z162">
        <v>51.5</v>
      </c>
      <c r="AA162">
        <v>8</v>
      </c>
      <c r="AB162">
        <v>95</v>
      </c>
      <c r="AC162">
        <v>5</v>
      </c>
      <c r="AD162">
        <v>2</v>
      </c>
      <c r="AE162">
        <v>2</v>
      </c>
      <c r="AF162">
        <v>1</v>
      </c>
      <c r="AG162">
        <v>2</v>
      </c>
      <c r="AH162">
        <v>2</v>
      </c>
      <c r="AI162">
        <v>1</v>
      </c>
      <c r="AJ162">
        <v>0</v>
      </c>
      <c r="AK162">
        <v>0</v>
      </c>
      <c r="AL162">
        <v>0</v>
      </c>
      <c r="AM162">
        <v>2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1</v>
      </c>
      <c r="AU162">
        <v>1</v>
      </c>
      <c r="AV162">
        <v>0</v>
      </c>
      <c r="AW162">
        <v>0</v>
      </c>
      <c r="AX162">
        <v>0</v>
      </c>
      <c r="AY162">
        <v>0</v>
      </c>
      <c r="AZ162">
        <v>1</v>
      </c>
      <c r="BA162">
        <v>0</v>
      </c>
      <c r="BB162">
        <v>0</v>
      </c>
      <c r="BC162">
        <v>0</v>
      </c>
      <c r="BD162">
        <v>0</v>
      </c>
      <c r="BE162">
        <v>4</v>
      </c>
      <c r="BF162">
        <v>0</v>
      </c>
      <c r="BG162">
        <v>0</v>
      </c>
      <c r="BH162">
        <v>0</v>
      </c>
      <c r="BI162">
        <v>0</v>
      </c>
      <c r="BJ162">
        <v>2</v>
      </c>
      <c r="BK162">
        <v>2</v>
      </c>
      <c r="BL162">
        <v>174</v>
      </c>
      <c r="BM162">
        <v>60</v>
      </c>
      <c r="BN162">
        <v>1</v>
      </c>
      <c r="BO162">
        <v>6</v>
      </c>
      <c r="BP162">
        <v>1</v>
      </c>
      <c r="BQ162">
        <v>40</v>
      </c>
      <c r="BR162">
        <v>66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 t="s">
        <v>111</v>
      </c>
    </row>
    <row r="163" spans="1:83">
      <c r="A163" t="s">
        <v>162</v>
      </c>
      <c r="B163" s="10">
        <v>52</v>
      </c>
      <c r="C163" s="6" t="s">
        <v>2</v>
      </c>
      <c r="D163" s="10" t="s">
        <v>40</v>
      </c>
      <c r="E163" s="59">
        <f t="shared" si="82"/>
        <v>0</v>
      </c>
      <c r="F163" s="59">
        <f t="shared" si="83"/>
        <v>0</v>
      </c>
      <c r="G163" s="59">
        <f t="shared" si="84"/>
        <v>50</v>
      </c>
      <c r="H163" s="59">
        <f t="shared" si="85"/>
        <v>25</v>
      </c>
      <c r="I163" s="59">
        <f t="shared" si="86"/>
        <v>0.5</v>
      </c>
      <c r="J163">
        <v>4</v>
      </c>
      <c r="K163">
        <v>0</v>
      </c>
      <c r="L163">
        <v>0</v>
      </c>
      <c r="M163">
        <v>2</v>
      </c>
      <c r="N163">
        <v>1</v>
      </c>
      <c r="O163">
        <v>1</v>
      </c>
      <c r="P163">
        <v>205.5</v>
      </c>
      <c r="Q163">
        <v>0</v>
      </c>
      <c r="R163">
        <v>224.5</v>
      </c>
      <c r="S163">
        <v>197</v>
      </c>
      <c r="T163">
        <v>242.33333329999999</v>
      </c>
      <c r="U163">
        <v>103.5</v>
      </c>
      <c r="V163">
        <v>520</v>
      </c>
      <c r="W163">
        <v>394</v>
      </c>
      <c r="X163">
        <v>461</v>
      </c>
      <c r="Y163">
        <v>260</v>
      </c>
      <c r="Z163">
        <v>451.33333340000001</v>
      </c>
      <c r="AA163">
        <v>517.5</v>
      </c>
      <c r="AB163">
        <v>319</v>
      </c>
      <c r="AC163">
        <v>9</v>
      </c>
      <c r="AD163">
        <v>5</v>
      </c>
      <c r="AE163">
        <v>3</v>
      </c>
      <c r="AF163">
        <v>1</v>
      </c>
      <c r="AG163">
        <v>4</v>
      </c>
      <c r="AH163">
        <v>5</v>
      </c>
      <c r="AI163">
        <v>0</v>
      </c>
      <c r="AJ163">
        <v>0</v>
      </c>
      <c r="AK163">
        <v>0</v>
      </c>
      <c r="AL163">
        <v>0</v>
      </c>
      <c r="AM163">
        <v>4</v>
      </c>
      <c r="AN163">
        <v>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3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1</v>
      </c>
      <c r="BA163">
        <v>0</v>
      </c>
      <c r="BB163">
        <v>0</v>
      </c>
      <c r="BC163">
        <v>0</v>
      </c>
      <c r="BD163">
        <v>0</v>
      </c>
      <c r="BE163">
        <v>4</v>
      </c>
      <c r="BF163">
        <v>0</v>
      </c>
      <c r="BG163">
        <v>0</v>
      </c>
      <c r="BH163">
        <v>0</v>
      </c>
      <c r="BI163">
        <v>1</v>
      </c>
      <c r="BJ163">
        <v>2</v>
      </c>
      <c r="BK163">
        <v>1</v>
      </c>
      <c r="BL163">
        <v>84</v>
      </c>
      <c r="BM163">
        <v>6</v>
      </c>
      <c r="BN163">
        <v>3</v>
      </c>
      <c r="BO163">
        <v>26</v>
      </c>
      <c r="BP163">
        <v>16</v>
      </c>
      <c r="BQ163">
        <v>4</v>
      </c>
      <c r="BR163">
        <v>29</v>
      </c>
      <c r="BS163">
        <v>1</v>
      </c>
      <c r="BT163">
        <v>0</v>
      </c>
      <c r="BU163">
        <v>1</v>
      </c>
      <c r="BV163">
        <v>176</v>
      </c>
      <c r="BW163">
        <v>0</v>
      </c>
      <c r="BX163">
        <v>176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E163" s="58" t="s">
        <v>111</v>
      </c>
    </row>
    <row r="164" spans="1:83">
      <c r="A164" t="s">
        <v>163</v>
      </c>
      <c r="B164" s="10">
        <v>44</v>
      </c>
      <c r="C164" s="6" t="s">
        <v>2</v>
      </c>
      <c r="D164" s="10" t="s">
        <v>40</v>
      </c>
      <c r="E164" s="59">
        <f t="shared" si="82"/>
        <v>0</v>
      </c>
      <c r="F164" s="59">
        <f t="shared" si="83"/>
        <v>25</v>
      </c>
      <c r="G164" s="59">
        <f t="shared" si="84"/>
        <v>50</v>
      </c>
      <c r="H164" s="59">
        <f t="shared" si="85"/>
        <v>0</v>
      </c>
      <c r="I164" s="59">
        <f t="shared" si="86"/>
        <v>0.5</v>
      </c>
      <c r="J164">
        <v>4</v>
      </c>
      <c r="K164">
        <v>0</v>
      </c>
      <c r="L164">
        <v>1</v>
      </c>
      <c r="M164">
        <v>2</v>
      </c>
      <c r="N164">
        <v>0</v>
      </c>
      <c r="O164">
        <v>1</v>
      </c>
      <c r="P164">
        <v>159.25</v>
      </c>
      <c r="Q164">
        <v>169</v>
      </c>
      <c r="R164">
        <v>159.5</v>
      </c>
      <c r="S164">
        <v>0</v>
      </c>
      <c r="T164">
        <v>36</v>
      </c>
      <c r="U164">
        <v>36</v>
      </c>
      <c r="V164">
        <v>0</v>
      </c>
      <c r="W164">
        <v>51.5</v>
      </c>
      <c r="X164">
        <v>51.5</v>
      </c>
      <c r="Y164">
        <v>0</v>
      </c>
      <c r="Z164">
        <v>1243</v>
      </c>
      <c r="AA164">
        <v>1243</v>
      </c>
      <c r="AB164">
        <v>0</v>
      </c>
      <c r="AC164">
        <v>11</v>
      </c>
      <c r="AD164">
        <v>5</v>
      </c>
      <c r="AE164">
        <v>6</v>
      </c>
      <c r="AF164">
        <v>0</v>
      </c>
      <c r="AG164">
        <v>4</v>
      </c>
      <c r="AH164">
        <v>3</v>
      </c>
      <c r="AI164">
        <v>3</v>
      </c>
      <c r="AJ164">
        <v>0</v>
      </c>
      <c r="AK164">
        <v>0</v>
      </c>
      <c r="AL164">
        <v>1</v>
      </c>
      <c r="AM164">
        <v>4</v>
      </c>
      <c r="AN164">
        <v>0</v>
      </c>
      <c r="AO164">
        <v>1</v>
      </c>
      <c r="AP164">
        <v>0</v>
      </c>
      <c r="AQ164">
        <v>0</v>
      </c>
      <c r="AR164">
        <v>0</v>
      </c>
      <c r="AS164">
        <v>0</v>
      </c>
      <c r="AT164">
        <v>3</v>
      </c>
      <c r="AU164">
        <v>2</v>
      </c>
      <c r="AV164">
        <v>0</v>
      </c>
      <c r="AW164">
        <v>0</v>
      </c>
      <c r="AX164">
        <v>1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7</v>
      </c>
      <c r="BF164">
        <v>0</v>
      </c>
      <c r="BG164">
        <v>1</v>
      </c>
      <c r="BH164">
        <v>0</v>
      </c>
      <c r="BI164">
        <v>2</v>
      </c>
      <c r="BJ164">
        <v>0</v>
      </c>
      <c r="BK164">
        <v>4</v>
      </c>
      <c r="BL164">
        <v>93</v>
      </c>
      <c r="BM164">
        <v>4</v>
      </c>
      <c r="BN164">
        <v>16</v>
      </c>
      <c r="BO164">
        <v>30</v>
      </c>
      <c r="BP164">
        <v>3</v>
      </c>
      <c r="BQ164">
        <v>0</v>
      </c>
      <c r="BR164">
        <v>40</v>
      </c>
      <c r="BS164">
        <v>1</v>
      </c>
      <c r="BT164">
        <v>0</v>
      </c>
      <c r="BU164">
        <v>1</v>
      </c>
      <c r="BV164">
        <v>149</v>
      </c>
      <c r="BW164">
        <v>0</v>
      </c>
      <c r="BX164">
        <v>149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  <c r="CE164" s="58" t="s">
        <v>111</v>
      </c>
    </row>
    <row r="165" spans="1:83">
      <c r="A165" t="s">
        <v>164</v>
      </c>
      <c r="B165" s="10">
        <v>44</v>
      </c>
      <c r="C165" s="6" t="s">
        <v>2</v>
      </c>
      <c r="D165" s="10" t="s">
        <v>40</v>
      </c>
      <c r="E165" s="59">
        <f t="shared" si="82"/>
        <v>0</v>
      </c>
      <c r="F165" s="59">
        <f t="shared" si="83"/>
        <v>0</v>
      </c>
      <c r="G165" s="59">
        <f t="shared" si="84"/>
        <v>50</v>
      </c>
      <c r="H165" s="59">
        <f t="shared" si="85"/>
        <v>0</v>
      </c>
      <c r="I165" s="59">
        <f t="shared" si="86"/>
        <v>0.5</v>
      </c>
      <c r="J165">
        <v>4</v>
      </c>
      <c r="K165">
        <v>0</v>
      </c>
      <c r="L165">
        <v>0</v>
      </c>
      <c r="M165">
        <v>2</v>
      </c>
      <c r="N165">
        <v>0</v>
      </c>
      <c r="O165">
        <v>2</v>
      </c>
      <c r="P165">
        <v>1055.25</v>
      </c>
      <c r="Q165">
        <v>0</v>
      </c>
      <c r="R165">
        <v>1490</v>
      </c>
      <c r="S165">
        <v>0</v>
      </c>
      <c r="T165">
        <v>47</v>
      </c>
      <c r="U165">
        <v>47</v>
      </c>
      <c r="V165">
        <v>0</v>
      </c>
      <c r="W165">
        <v>78.5</v>
      </c>
      <c r="X165">
        <v>78.5</v>
      </c>
      <c r="Y165">
        <v>0</v>
      </c>
      <c r="Z165">
        <v>136.5</v>
      </c>
      <c r="AA165">
        <v>136.5</v>
      </c>
      <c r="AB165">
        <v>0</v>
      </c>
      <c r="AC165">
        <v>11</v>
      </c>
      <c r="AD165">
        <v>6</v>
      </c>
      <c r="AE165">
        <v>5</v>
      </c>
      <c r="AF165">
        <v>0</v>
      </c>
      <c r="AG165">
        <v>4</v>
      </c>
      <c r="AH165">
        <v>6</v>
      </c>
      <c r="AI165">
        <v>0</v>
      </c>
      <c r="AJ165">
        <v>0</v>
      </c>
      <c r="AK165">
        <v>0</v>
      </c>
      <c r="AL165">
        <v>1</v>
      </c>
      <c r="AM165">
        <v>4</v>
      </c>
      <c r="AN165">
        <v>2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4</v>
      </c>
      <c r="AU165">
        <v>0</v>
      </c>
      <c r="AV165">
        <v>0</v>
      </c>
      <c r="AW165">
        <v>0</v>
      </c>
      <c r="AX165">
        <v>1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10</v>
      </c>
      <c r="BF165">
        <v>0</v>
      </c>
      <c r="BG165">
        <v>0</v>
      </c>
      <c r="BH165">
        <v>0</v>
      </c>
      <c r="BI165">
        <v>2</v>
      </c>
      <c r="BJ165">
        <v>0</v>
      </c>
      <c r="BK165">
        <v>8</v>
      </c>
      <c r="BL165">
        <v>165</v>
      </c>
      <c r="BM165">
        <v>71</v>
      </c>
      <c r="BN165">
        <v>0</v>
      </c>
      <c r="BO165">
        <v>45</v>
      </c>
      <c r="BP165">
        <v>3</v>
      </c>
      <c r="BQ165">
        <v>0</v>
      </c>
      <c r="BR165">
        <v>46</v>
      </c>
      <c r="BS165">
        <v>2</v>
      </c>
      <c r="BT165">
        <v>2</v>
      </c>
      <c r="BU165">
        <v>0</v>
      </c>
      <c r="BV165">
        <v>1241</v>
      </c>
      <c r="BW165">
        <v>1241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  <c r="CE165" s="58" t="s">
        <v>111</v>
      </c>
    </row>
    <row r="166" spans="1:83">
      <c r="A166" t="s">
        <v>165</v>
      </c>
      <c r="B166" s="10">
        <v>44</v>
      </c>
      <c r="C166" s="6" t="s">
        <v>2</v>
      </c>
      <c r="D166" s="10" t="s">
        <v>40</v>
      </c>
      <c r="E166" s="59">
        <f t="shared" si="82"/>
        <v>50</v>
      </c>
      <c r="F166" s="59">
        <f t="shared" si="83"/>
        <v>25</v>
      </c>
      <c r="G166" s="59">
        <f t="shared" si="84"/>
        <v>25</v>
      </c>
      <c r="H166" s="59">
        <f t="shared" si="85"/>
        <v>0</v>
      </c>
      <c r="I166" s="59">
        <f t="shared" si="86"/>
        <v>0.25</v>
      </c>
      <c r="J166">
        <v>4</v>
      </c>
      <c r="K166">
        <v>2</v>
      </c>
      <c r="L166">
        <v>1</v>
      </c>
      <c r="M166">
        <v>1</v>
      </c>
      <c r="N166">
        <v>0</v>
      </c>
      <c r="O166">
        <v>0</v>
      </c>
      <c r="P166">
        <v>1530.5</v>
      </c>
      <c r="Q166">
        <v>770</v>
      </c>
      <c r="R166">
        <v>2291</v>
      </c>
      <c r="S166">
        <v>0</v>
      </c>
      <c r="T166">
        <v>495</v>
      </c>
      <c r="U166">
        <v>495</v>
      </c>
      <c r="V166">
        <v>0</v>
      </c>
      <c r="W166">
        <v>99</v>
      </c>
      <c r="X166">
        <v>99</v>
      </c>
      <c r="Y166">
        <v>0</v>
      </c>
      <c r="Z166">
        <v>1152</v>
      </c>
      <c r="AA166">
        <v>1152</v>
      </c>
      <c r="AB166">
        <v>0</v>
      </c>
      <c r="AC166">
        <v>4</v>
      </c>
      <c r="AD166">
        <v>3</v>
      </c>
      <c r="AE166">
        <v>1</v>
      </c>
      <c r="AF166">
        <v>0</v>
      </c>
      <c r="AG166">
        <v>2</v>
      </c>
      <c r="AH166">
        <v>2</v>
      </c>
      <c r="AI166">
        <v>0</v>
      </c>
      <c r="AJ166">
        <v>0</v>
      </c>
      <c r="AK166">
        <v>0</v>
      </c>
      <c r="AL166">
        <v>0</v>
      </c>
      <c r="AM166">
        <v>2</v>
      </c>
      <c r="AN166">
        <v>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8</v>
      </c>
      <c r="BF166">
        <v>1</v>
      </c>
      <c r="BG166">
        <v>1</v>
      </c>
      <c r="BH166">
        <v>0</v>
      </c>
      <c r="BI166">
        <v>1</v>
      </c>
      <c r="BJ166">
        <v>0</v>
      </c>
      <c r="BK166">
        <v>5</v>
      </c>
      <c r="BL166">
        <v>190</v>
      </c>
      <c r="BM166">
        <v>44</v>
      </c>
      <c r="BN166">
        <v>9</v>
      </c>
      <c r="BO166">
        <v>27</v>
      </c>
      <c r="BP166">
        <v>2</v>
      </c>
      <c r="BQ166">
        <v>0</v>
      </c>
      <c r="BR166">
        <v>108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  <c r="CE166" s="58" t="s">
        <v>111</v>
      </c>
    </row>
    <row r="167" spans="1:83">
      <c r="A167" t="s">
        <v>166</v>
      </c>
      <c r="B167" s="10">
        <v>52</v>
      </c>
      <c r="C167" s="4" t="s">
        <v>3</v>
      </c>
      <c r="D167" s="10" t="s">
        <v>40</v>
      </c>
      <c r="E167" s="59">
        <f t="shared" si="82"/>
        <v>0</v>
      </c>
      <c r="F167" s="59">
        <f t="shared" si="83"/>
        <v>0</v>
      </c>
      <c r="G167" s="59">
        <f t="shared" si="84"/>
        <v>50</v>
      </c>
      <c r="H167" s="59">
        <f t="shared" si="85"/>
        <v>0</v>
      </c>
      <c r="I167" s="59">
        <f t="shared" si="86"/>
        <v>0.5</v>
      </c>
      <c r="J167">
        <v>4</v>
      </c>
      <c r="K167">
        <v>0</v>
      </c>
      <c r="L167">
        <v>0</v>
      </c>
      <c r="M167">
        <v>2</v>
      </c>
      <c r="N167">
        <v>0</v>
      </c>
      <c r="O167">
        <v>2</v>
      </c>
      <c r="P167">
        <v>348.5</v>
      </c>
      <c r="Q167">
        <v>0</v>
      </c>
      <c r="R167">
        <v>593.5</v>
      </c>
      <c r="S167">
        <v>0</v>
      </c>
      <c r="T167">
        <v>53</v>
      </c>
      <c r="U167">
        <v>53</v>
      </c>
      <c r="V167">
        <v>0</v>
      </c>
      <c r="W167">
        <v>932.5</v>
      </c>
      <c r="X167">
        <v>932.5</v>
      </c>
      <c r="Y167">
        <v>0</v>
      </c>
      <c r="Z167">
        <v>58</v>
      </c>
      <c r="AA167">
        <v>58</v>
      </c>
      <c r="AB167">
        <v>0</v>
      </c>
      <c r="AC167">
        <v>29</v>
      </c>
      <c r="AD167">
        <v>8</v>
      </c>
      <c r="AE167">
        <v>15</v>
      </c>
      <c r="AF167">
        <v>6</v>
      </c>
      <c r="AG167">
        <v>6</v>
      </c>
      <c r="AH167">
        <v>5</v>
      </c>
      <c r="AI167">
        <v>3</v>
      </c>
      <c r="AJ167">
        <v>0</v>
      </c>
      <c r="AK167">
        <v>0</v>
      </c>
      <c r="AL167">
        <v>15</v>
      </c>
      <c r="AM167">
        <v>4</v>
      </c>
      <c r="AN167">
        <v>1</v>
      </c>
      <c r="AO167">
        <v>1</v>
      </c>
      <c r="AP167">
        <v>0</v>
      </c>
      <c r="AQ167">
        <v>0</v>
      </c>
      <c r="AR167">
        <v>2</v>
      </c>
      <c r="AS167">
        <v>1</v>
      </c>
      <c r="AT167">
        <v>4</v>
      </c>
      <c r="AU167">
        <v>1</v>
      </c>
      <c r="AV167">
        <v>0</v>
      </c>
      <c r="AW167">
        <v>0</v>
      </c>
      <c r="AX167">
        <v>9</v>
      </c>
      <c r="AY167">
        <v>1</v>
      </c>
      <c r="AZ167">
        <v>0</v>
      </c>
      <c r="BA167">
        <v>1</v>
      </c>
      <c r="BB167">
        <v>0</v>
      </c>
      <c r="BC167">
        <v>0</v>
      </c>
      <c r="BD167">
        <v>4</v>
      </c>
      <c r="BE167">
        <v>4</v>
      </c>
      <c r="BF167">
        <v>0</v>
      </c>
      <c r="BG167">
        <v>0</v>
      </c>
      <c r="BH167">
        <v>0</v>
      </c>
      <c r="BI167">
        <v>0</v>
      </c>
      <c r="BJ167">
        <v>2</v>
      </c>
      <c r="BK167">
        <v>2</v>
      </c>
      <c r="BL167">
        <v>116</v>
      </c>
      <c r="BM167">
        <v>18</v>
      </c>
      <c r="BN167">
        <v>0</v>
      </c>
      <c r="BO167">
        <v>41</v>
      </c>
      <c r="BP167">
        <v>6</v>
      </c>
      <c r="BQ167">
        <v>6</v>
      </c>
      <c r="BR167">
        <v>45</v>
      </c>
      <c r="BS167">
        <v>2</v>
      </c>
      <c r="BT167">
        <v>2</v>
      </c>
      <c r="BU167">
        <v>0</v>
      </c>
      <c r="BV167">
        <v>207</v>
      </c>
      <c r="BW167">
        <v>207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</row>
    <row r="168" spans="1:83">
      <c r="A168" t="s">
        <v>167</v>
      </c>
      <c r="B168" s="10">
        <v>44</v>
      </c>
      <c r="C168" s="6" t="s">
        <v>2</v>
      </c>
      <c r="D168" s="10" t="s">
        <v>40</v>
      </c>
      <c r="E168" s="59">
        <f t="shared" si="82"/>
        <v>0</v>
      </c>
      <c r="F168" s="59">
        <f t="shared" si="83"/>
        <v>0</v>
      </c>
      <c r="G168" s="59">
        <f t="shared" si="84"/>
        <v>50</v>
      </c>
      <c r="H168" s="59">
        <f t="shared" si="85"/>
        <v>25</v>
      </c>
      <c r="I168" s="59">
        <f t="shared" si="86"/>
        <v>0.5</v>
      </c>
      <c r="J168">
        <v>4</v>
      </c>
      <c r="K168">
        <v>0</v>
      </c>
      <c r="L168">
        <v>0</v>
      </c>
      <c r="M168">
        <v>2</v>
      </c>
      <c r="N168">
        <v>1</v>
      </c>
      <c r="O168">
        <v>1</v>
      </c>
      <c r="P168">
        <v>408.5</v>
      </c>
      <c r="Q168">
        <v>0</v>
      </c>
      <c r="R168">
        <v>432.5</v>
      </c>
      <c r="S168">
        <v>325</v>
      </c>
      <c r="T168">
        <v>201.33333329999999</v>
      </c>
      <c r="U168">
        <v>111.5</v>
      </c>
      <c r="V168">
        <v>381</v>
      </c>
      <c r="W168">
        <v>116</v>
      </c>
      <c r="X168">
        <v>140</v>
      </c>
      <c r="Y168">
        <v>68</v>
      </c>
      <c r="Z168">
        <v>800.66666669999995</v>
      </c>
      <c r="AA168">
        <v>1044.5</v>
      </c>
      <c r="AB168">
        <v>313</v>
      </c>
      <c r="AC168">
        <v>9</v>
      </c>
      <c r="AD168">
        <v>4</v>
      </c>
      <c r="AE168">
        <v>4</v>
      </c>
      <c r="AF168">
        <v>1</v>
      </c>
      <c r="AG168">
        <v>5</v>
      </c>
      <c r="AH168">
        <v>4</v>
      </c>
      <c r="AI168">
        <v>0</v>
      </c>
      <c r="AJ168">
        <v>0</v>
      </c>
      <c r="AK168">
        <v>0</v>
      </c>
      <c r="AL168">
        <v>0</v>
      </c>
      <c r="AM168">
        <v>4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3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8</v>
      </c>
      <c r="BF168">
        <v>2</v>
      </c>
      <c r="BG168">
        <v>2</v>
      </c>
      <c r="BH168">
        <v>0</v>
      </c>
      <c r="BI168">
        <v>2</v>
      </c>
      <c r="BJ168">
        <v>1</v>
      </c>
      <c r="BK168">
        <v>1</v>
      </c>
      <c r="BL168">
        <v>253</v>
      </c>
      <c r="BM168">
        <v>28</v>
      </c>
      <c r="BN168">
        <v>16</v>
      </c>
      <c r="BO168">
        <v>86</v>
      </c>
      <c r="BP168">
        <v>5</v>
      </c>
      <c r="BQ168">
        <v>0</v>
      </c>
      <c r="BR168">
        <v>118</v>
      </c>
      <c r="BS168">
        <v>1</v>
      </c>
      <c r="BT168">
        <v>0</v>
      </c>
      <c r="BU168">
        <v>1</v>
      </c>
      <c r="BV168">
        <v>444</v>
      </c>
      <c r="BW168">
        <v>0</v>
      </c>
      <c r="BX168">
        <v>444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  <c r="CE168" s="58" t="s">
        <v>111</v>
      </c>
    </row>
    <row r="169" spans="1:83">
      <c r="A169" t="s">
        <v>182</v>
      </c>
      <c r="B169" s="10">
        <v>52</v>
      </c>
      <c r="C169" s="4" t="s">
        <v>3</v>
      </c>
      <c r="D169" s="10" t="s">
        <v>40</v>
      </c>
      <c r="E169" s="59">
        <f t="shared" si="82"/>
        <v>75</v>
      </c>
      <c r="F169" s="59">
        <f t="shared" si="83"/>
        <v>25</v>
      </c>
      <c r="G169" s="59">
        <f t="shared" si="84"/>
        <v>0</v>
      </c>
      <c r="H169" s="59">
        <f t="shared" si="85"/>
        <v>0</v>
      </c>
      <c r="I169" s="59">
        <f t="shared" si="86"/>
        <v>0</v>
      </c>
      <c r="J169">
        <v>4</v>
      </c>
      <c r="K169">
        <v>3</v>
      </c>
      <c r="L169">
        <v>1</v>
      </c>
      <c r="M169">
        <v>0</v>
      </c>
      <c r="N169">
        <v>0</v>
      </c>
      <c r="O169">
        <v>0</v>
      </c>
      <c r="P169">
        <v>1042</v>
      </c>
      <c r="Q169">
        <v>1042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4</v>
      </c>
      <c r="AD169">
        <v>4</v>
      </c>
      <c r="AE169">
        <v>0</v>
      </c>
      <c r="AF169">
        <v>0</v>
      </c>
      <c r="AG169">
        <v>1</v>
      </c>
      <c r="AH169">
        <v>3</v>
      </c>
      <c r="AI169">
        <v>0</v>
      </c>
      <c r="AJ169">
        <v>0</v>
      </c>
      <c r="AK169">
        <v>0</v>
      </c>
      <c r="AL169">
        <v>0</v>
      </c>
      <c r="AM169">
        <v>1</v>
      </c>
      <c r="AN169">
        <v>3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27</v>
      </c>
      <c r="BF169">
        <v>8</v>
      </c>
      <c r="BG169">
        <v>5</v>
      </c>
      <c r="BH169">
        <v>0</v>
      </c>
      <c r="BI169">
        <v>0</v>
      </c>
      <c r="BJ169">
        <v>0</v>
      </c>
      <c r="BK169">
        <v>14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</row>
    <row r="170" spans="1:83">
      <c r="A170" t="s">
        <v>169</v>
      </c>
      <c r="B170" s="10">
        <v>52</v>
      </c>
      <c r="C170" s="6" t="s">
        <v>2</v>
      </c>
      <c r="D170" s="10" t="s">
        <v>40</v>
      </c>
      <c r="E170" s="59">
        <f t="shared" si="82"/>
        <v>75</v>
      </c>
      <c r="F170" s="59">
        <f t="shared" si="83"/>
        <v>25</v>
      </c>
      <c r="G170" s="59">
        <f t="shared" si="84"/>
        <v>0</v>
      </c>
      <c r="H170" s="59">
        <f t="shared" si="85"/>
        <v>0</v>
      </c>
      <c r="I170" s="59">
        <f t="shared" si="86"/>
        <v>0</v>
      </c>
      <c r="J170">
        <v>4</v>
      </c>
      <c r="K170">
        <v>3</v>
      </c>
      <c r="L170">
        <v>1</v>
      </c>
      <c r="M170">
        <v>0</v>
      </c>
      <c r="N170">
        <v>0</v>
      </c>
      <c r="O170">
        <v>0</v>
      </c>
      <c r="P170">
        <v>1788</v>
      </c>
      <c r="Q170">
        <v>1788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1</v>
      </c>
      <c r="AE170">
        <v>0</v>
      </c>
      <c r="AF170">
        <v>0</v>
      </c>
      <c r="AG170">
        <v>1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4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4</v>
      </c>
      <c r="BL170">
        <v>191</v>
      </c>
      <c r="BM170">
        <v>31</v>
      </c>
      <c r="BN170">
        <v>8</v>
      </c>
      <c r="BO170">
        <v>0</v>
      </c>
      <c r="BP170">
        <v>0</v>
      </c>
      <c r="BQ170">
        <v>0</v>
      </c>
      <c r="BR170">
        <v>152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</row>
    <row r="171" spans="1:83">
      <c r="A171" t="s">
        <v>170</v>
      </c>
      <c r="B171" s="10">
        <v>44</v>
      </c>
      <c r="C171" s="6" t="s">
        <v>2</v>
      </c>
      <c r="D171" s="10" t="s">
        <v>40</v>
      </c>
      <c r="E171" s="59">
        <f t="shared" si="82"/>
        <v>0</v>
      </c>
      <c r="F171" s="59">
        <f t="shared" si="83"/>
        <v>25</v>
      </c>
      <c r="G171" s="59">
        <f t="shared" si="84"/>
        <v>50</v>
      </c>
      <c r="H171" s="59">
        <f t="shared" si="85"/>
        <v>0</v>
      </c>
      <c r="I171" s="59">
        <f t="shared" si="86"/>
        <v>0.5</v>
      </c>
      <c r="J171">
        <v>4</v>
      </c>
      <c r="K171">
        <v>0</v>
      </c>
      <c r="L171">
        <v>1</v>
      </c>
      <c r="M171">
        <v>2</v>
      </c>
      <c r="N171">
        <v>0</v>
      </c>
      <c r="O171">
        <v>1</v>
      </c>
      <c r="P171">
        <v>1474</v>
      </c>
      <c r="Q171">
        <v>2850</v>
      </c>
      <c r="R171">
        <v>768</v>
      </c>
      <c r="S171">
        <v>0</v>
      </c>
      <c r="T171">
        <v>73.5</v>
      </c>
      <c r="U171">
        <v>73.5</v>
      </c>
      <c r="V171">
        <v>0</v>
      </c>
      <c r="W171">
        <v>97.5</v>
      </c>
      <c r="X171">
        <v>97.5</v>
      </c>
      <c r="Y171">
        <v>0</v>
      </c>
      <c r="Z171">
        <v>1093</v>
      </c>
      <c r="AA171">
        <v>1093</v>
      </c>
      <c r="AB171">
        <v>0</v>
      </c>
      <c r="AC171">
        <v>36</v>
      </c>
      <c r="AD171">
        <v>8</v>
      </c>
      <c r="AE171">
        <v>28</v>
      </c>
      <c r="AF171">
        <v>0</v>
      </c>
      <c r="AG171">
        <v>4</v>
      </c>
      <c r="AH171">
        <v>6</v>
      </c>
      <c r="AI171">
        <v>23</v>
      </c>
      <c r="AJ171">
        <v>0</v>
      </c>
      <c r="AK171">
        <v>0</v>
      </c>
      <c r="AL171">
        <v>3</v>
      </c>
      <c r="AM171">
        <v>4</v>
      </c>
      <c r="AN171">
        <v>3</v>
      </c>
      <c r="AO171">
        <v>1</v>
      </c>
      <c r="AP171">
        <v>0</v>
      </c>
      <c r="AQ171">
        <v>0</v>
      </c>
      <c r="AR171">
        <v>0</v>
      </c>
      <c r="AS171">
        <v>0</v>
      </c>
      <c r="AT171">
        <v>3</v>
      </c>
      <c r="AU171">
        <v>22</v>
      </c>
      <c r="AV171">
        <v>0</v>
      </c>
      <c r="AW171">
        <v>0</v>
      </c>
      <c r="AX171">
        <v>3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2</v>
      </c>
      <c r="BF171">
        <v>0</v>
      </c>
      <c r="BG171">
        <v>0</v>
      </c>
      <c r="BH171">
        <v>0</v>
      </c>
      <c r="BI171">
        <v>2</v>
      </c>
      <c r="BJ171">
        <v>0</v>
      </c>
      <c r="BK171">
        <v>0</v>
      </c>
      <c r="BL171">
        <v>30</v>
      </c>
      <c r="BM171">
        <v>14</v>
      </c>
      <c r="BN171">
        <v>2</v>
      </c>
      <c r="BO171">
        <v>6</v>
      </c>
      <c r="BP171">
        <v>0</v>
      </c>
      <c r="BQ171">
        <v>0</v>
      </c>
      <c r="BR171">
        <v>8</v>
      </c>
      <c r="BS171">
        <v>1</v>
      </c>
      <c r="BT171">
        <v>0</v>
      </c>
      <c r="BU171">
        <v>1</v>
      </c>
      <c r="BV171">
        <v>1510</v>
      </c>
      <c r="BW171">
        <v>0</v>
      </c>
      <c r="BX171">
        <v>1510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E171" s="58" t="s">
        <v>111</v>
      </c>
    </row>
    <row r="172" spans="1:83">
      <c r="A172" t="s">
        <v>171</v>
      </c>
      <c r="B172" s="10">
        <v>52</v>
      </c>
      <c r="C172" s="4" t="s">
        <v>3</v>
      </c>
      <c r="D172" s="10" t="s">
        <v>40</v>
      </c>
      <c r="E172" s="59">
        <f t="shared" si="82"/>
        <v>0</v>
      </c>
      <c r="F172" s="59">
        <f t="shared" si="83"/>
        <v>0</v>
      </c>
      <c r="G172" s="59">
        <f t="shared" si="84"/>
        <v>25</v>
      </c>
      <c r="H172" s="59">
        <f t="shared" si="85"/>
        <v>25</v>
      </c>
      <c r="I172" s="59">
        <f t="shared" si="86"/>
        <v>0.25</v>
      </c>
      <c r="J172">
        <v>4</v>
      </c>
      <c r="K172">
        <v>0</v>
      </c>
      <c r="L172">
        <v>0</v>
      </c>
      <c r="M172">
        <v>1</v>
      </c>
      <c r="N172">
        <v>1</v>
      </c>
      <c r="O172">
        <v>2</v>
      </c>
      <c r="P172">
        <v>1252.5</v>
      </c>
      <c r="Q172">
        <v>0</v>
      </c>
      <c r="R172">
        <v>892</v>
      </c>
      <c r="S172">
        <v>239</v>
      </c>
      <c r="T172">
        <v>78</v>
      </c>
      <c r="U172">
        <v>32</v>
      </c>
      <c r="V172">
        <v>124</v>
      </c>
      <c r="W172">
        <v>329.5</v>
      </c>
      <c r="X172">
        <v>589</v>
      </c>
      <c r="Y172">
        <v>70</v>
      </c>
      <c r="Z172">
        <v>369.5</v>
      </c>
      <c r="AA172">
        <v>479</v>
      </c>
      <c r="AB172">
        <v>260</v>
      </c>
      <c r="AC172">
        <v>12</v>
      </c>
      <c r="AD172">
        <v>7</v>
      </c>
      <c r="AE172">
        <v>2</v>
      </c>
      <c r="AF172">
        <v>3</v>
      </c>
      <c r="AG172">
        <v>5</v>
      </c>
      <c r="AH172">
        <v>7</v>
      </c>
      <c r="AI172">
        <v>0</v>
      </c>
      <c r="AJ172">
        <v>0</v>
      </c>
      <c r="AK172">
        <v>0</v>
      </c>
      <c r="AL172">
        <v>0</v>
      </c>
      <c r="AM172">
        <v>4</v>
      </c>
      <c r="AN172">
        <v>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2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2</v>
      </c>
      <c r="BA172">
        <v>0</v>
      </c>
      <c r="BB172">
        <v>0</v>
      </c>
      <c r="BC172">
        <v>0</v>
      </c>
      <c r="BD172">
        <v>0</v>
      </c>
      <c r="BE172">
        <v>36</v>
      </c>
      <c r="BF172">
        <v>22</v>
      </c>
      <c r="BG172">
        <v>0</v>
      </c>
      <c r="BH172">
        <v>5</v>
      </c>
      <c r="BI172">
        <v>0</v>
      </c>
      <c r="BJ172">
        <v>2</v>
      </c>
      <c r="BK172">
        <v>7</v>
      </c>
      <c r="BL172">
        <v>29</v>
      </c>
      <c r="BM172">
        <v>9</v>
      </c>
      <c r="BN172">
        <v>0</v>
      </c>
      <c r="BO172">
        <v>8</v>
      </c>
      <c r="BP172">
        <v>3</v>
      </c>
      <c r="BQ172">
        <v>0</v>
      </c>
      <c r="BR172">
        <v>9</v>
      </c>
      <c r="BS172">
        <v>2</v>
      </c>
      <c r="BT172">
        <v>1</v>
      </c>
      <c r="BU172">
        <v>1</v>
      </c>
      <c r="BV172">
        <v>3879</v>
      </c>
      <c r="BW172">
        <v>259</v>
      </c>
      <c r="BX172">
        <v>3620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  <c r="CE172" s="58"/>
    </row>
    <row r="173" spans="1:83">
      <c r="A173" t="s">
        <v>172</v>
      </c>
      <c r="B173" s="10">
        <v>44</v>
      </c>
      <c r="C173" s="4" t="s">
        <v>3</v>
      </c>
      <c r="D173" s="10" t="s">
        <v>40</v>
      </c>
      <c r="E173" s="59">
        <f t="shared" si="82"/>
        <v>0</v>
      </c>
      <c r="F173" s="59">
        <f t="shared" si="83"/>
        <v>50</v>
      </c>
      <c r="G173" s="59">
        <f t="shared" si="84"/>
        <v>0</v>
      </c>
      <c r="H173" s="59">
        <f t="shared" si="85"/>
        <v>50</v>
      </c>
      <c r="I173" s="59">
        <f t="shared" si="86"/>
        <v>0</v>
      </c>
      <c r="J173">
        <v>4</v>
      </c>
      <c r="K173">
        <v>0</v>
      </c>
      <c r="L173">
        <v>2</v>
      </c>
      <c r="M173">
        <v>0</v>
      </c>
      <c r="N173">
        <v>2</v>
      </c>
      <c r="O173">
        <v>0</v>
      </c>
      <c r="P173">
        <v>411</v>
      </c>
      <c r="Q173">
        <v>131.5</v>
      </c>
      <c r="R173">
        <v>0</v>
      </c>
      <c r="S173">
        <v>690.5</v>
      </c>
      <c r="T173">
        <v>1080</v>
      </c>
      <c r="U173">
        <v>0</v>
      </c>
      <c r="V173">
        <v>1080</v>
      </c>
      <c r="W173">
        <v>44.5</v>
      </c>
      <c r="X173">
        <v>0</v>
      </c>
      <c r="Y173">
        <v>44.5</v>
      </c>
      <c r="Z173">
        <v>677</v>
      </c>
      <c r="AA173">
        <v>0</v>
      </c>
      <c r="AB173">
        <v>677</v>
      </c>
      <c r="AC173">
        <v>24</v>
      </c>
      <c r="AD173">
        <v>18</v>
      </c>
      <c r="AE173">
        <v>0</v>
      </c>
      <c r="AF173">
        <v>6</v>
      </c>
      <c r="AG173">
        <v>5</v>
      </c>
      <c r="AH173">
        <v>13</v>
      </c>
      <c r="AI173">
        <v>0</v>
      </c>
      <c r="AJ173">
        <v>0</v>
      </c>
      <c r="AK173">
        <v>0</v>
      </c>
      <c r="AL173">
        <v>6</v>
      </c>
      <c r="AM173">
        <v>4</v>
      </c>
      <c r="AN173">
        <v>11</v>
      </c>
      <c r="AO173">
        <v>0</v>
      </c>
      <c r="AP173">
        <v>0</v>
      </c>
      <c r="AQ173">
        <v>0</v>
      </c>
      <c r="AR173">
        <v>3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1</v>
      </c>
      <c r="AZ173">
        <v>2</v>
      </c>
      <c r="BA173">
        <v>0</v>
      </c>
      <c r="BB173">
        <v>0</v>
      </c>
      <c r="BC173">
        <v>0</v>
      </c>
      <c r="BD173">
        <v>3</v>
      </c>
      <c r="BE173">
        <v>4</v>
      </c>
      <c r="BF173">
        <v>0</v>
      </c>
      <c r="BG173">
        <v>0</v>
      </c>
      <c r="BH173">
        <v>0</v>
      </c>
      <c r="BI173">
        <v>2</v>
      </c>
      <c r="BJ173">
        <v>0</v>
      </c>
      <c r="BK173">
        <v>2</v>
      </c>
      <c r="BL173">
        <v>173</v>
      </c>
      <c r="BM173">
        <v>21</v>
      </c>
      <c r="BN173">
        <v>38</v>
      </c>
      <c r="BO173">
        <v>0</v>
      </c>
      <c r="BP173">
        <v>2</v>
      </c>
      <c r="BQ173">
        <v>0</v>
      </c>
      <c r="BR173">
        <v>112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E173" s="58" t="s">
        <v>111</v>
      </c>
    </row>
    <row r="174" spans="1:83">
      <c r="A174" t="s">
        <v>173</v>
      </c>
      <c r="B174" s="10">
        <v>44</v>
      </c>
      <c r="C174" s="6" t="s">
        <v>2</v>
      </c>
      <c r="D174" s="10" t="s">
        <v>40</v>
      </c>
      <c r="E174" s="59">
        <f t="shared" si="82"/>
        <v>25</v>
      </c>
      <c r="F174" s="59">
        <f t="shared" si="83"/>
        <v>0</v>
      </c>
      <c r="G174" s="59">
        <f t="shared" si="84"/>
        <v>50</v>
      </c>
      <c r="H174" s="59">
        <f t="shared" si="85"/>
        <v>25</v>
      </c>
      <c r="I174" s="59">
        <f t="shared" si="86"/>
        <v>0.5</v>
      </c>
      <c r="J174">
        <v>4</v>
      </c>
      <c r="K174">
        <v>1</v>
      </c>
      <c r="L174">
        <v>0</v>
      </c>
      <c r="M174">
        <v>2</v>
      </c>
      <c r="N174">
        <v>1</v>
      </c>
      <c r="O174">
        <v>0</v>
      </c>
      <c r="P174">
        <v>532</v>
      </c>
      <c r="Q174">
        <v>0</v>
      </c>
      <c r="R174">
        <v>639</v>
      </c>
      <c r="S174">
        <v>318</v>
      </c>
      <c r="T174">
        <v>169</v>
      </c>
      <c r="U174">
        <v>168.5</v>
      </c>
      <c r="V174">
        <v>170</v>
      </c>
      <c r="W174">
        <v>970.33333330000005</v>
      </c>
      <c r="X174">
        <v>1180</v>
      </c>
      <c r="Y174">
        <v>551</v>
      </c>
      <c r="Z174">
        <v>58.333333330000002</v>
      </c>
      <c r="AA174">
        <v>63.5</v>
      </c>
      <c r="AB174">
        <v>48</v>
      </c>
      <c r="AC174">
        <v>11</v>
      </c>
      <c r="AD174">
        <v>6</v>
      </c>
      <c r="AE174">
        <v>4</v>
      </c>
      <c r="AF174">
        <v>1</v>
      </c>
      <c r="AG174">
        <v>3</v>
      </c>
      <c r="AH174">
        <v>5</v>
      </c>
      <c r="AI174">
        <v>2</v>
      </c>
      <c r="AJ174">
        <v>0</v>
      </c>
      <c r="AK174">
        <v>0</v>
      </c>
      <c r="AL174">
        <v>1</v>
      </c>
      <c r="AM174">
        <v>3</v>
      </c>
      <c r="AN174">
        <v>2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2</v>
      </c>
      <c r="AU174">
        <v>2</v>
      </c>
      <c r="AV174">
        <v>0</v>
      </c>
      <c r="AW174">
        <v>0</v>
      </c>
      <c r="AX174">
        <v>0</v>
      </c>
      <c r="AY174">
        <v>0</v>
      </c>
      <c r="AZ174">
        <v>1</v>
      </c>
      <c r="BA174">
        <v>0</v>
      </c>
      <c r="BB174">
        <v>0</v>
      </c>
      <c r="BC174">
        <v>0</v>
      </c>
      <c r="BD174">
        <v>0</v>
      </c>
      <c r="BE174">
        <v>6</v>
      </c>
      <c r="BF174">
        <v>0</v>
      </c>
      <c r="BG174">
        <v>0</v>
      </c>
      <c r="BH174">
        <v>0</v>
      </c>
      <c r="BI174">
        <v>0</v>
      </c>
      <c r="BJ174">
        <v>3</v>
      </c>
      <c r="BK174">
        <v>3</v>
      </c>
      <c r="BL174">
        <v>187</v>
      </c>
      <c r="BM174">
        <v>50</v>
      </c>
      <c r="BN174">
        <v>5</v>
      </c>
      <c r="BO174">
        <v>41</v>
      </c>
      <c r="BP174">
        <v>5</v>
      </c>
      <c r="BQ174">
        <v>1</v>
      </c>
      <c r="BR174">
        <v>85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E174" s="58" t="s">
        <v>111</v>
      </c>
    </row>
    <row r="175" spans="1:83">
      <c r="A175" t="s">
        <v>174</v>
      </c>
      <c r="B175" s="10">
        <v>52</v>
      </c>
      <c r="C175" s="6" t="s">
        <v>2</v>
      </c>
      <c r="D175" s="10" t="s">
        <v>40</v>
      </c>
      <c r="E175" s="59">
        <f t="shared" si="82"/>
        <v>75</v>
      </c>
      <c r="F175" s="59">
        <f t="shared" si="83"/>
        <v>25</v>
      </c>
      <c r="G175" s="59">
        <f t="shared" si="84"/>
        <v>0</v>
      </c>
      <c r="H175" s="59">
        <f t="shared" si="85"/>
        <v>0</v>
      </c>
      <c r="I175" s="59">
        <f t="shared" si="86"/>
        <v>0</v>
      </c>
      <c r="J175">
        <v>4</v>
      </c>
      <c r="K175">
        <v>3</v>
      </c>
      <c r="L175">
        <v>1</v>
      </c>
      <c r="M175">
        <v>0</v>
      </c>
      <c r="N175">
        <v>0</v>
      </c>
      <c r="O175">
        <v>0</v>
      </c>
      <c r="P175">
        <v>872</v>
      </c>
      <c r="Q175">
        <v>872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</v>
      </c>
      <c r="AD175">
        <v>1</v>
      </c>
      <c r="AE175">
        <v>0</v>
      </c>
      <c r="AF175">
        <v>0</v>
      </c>
      <c r="AG175">
        <v>1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1</v>
      </c>
      <c r="BL175">
        <v>269</v>
      </c>
      <c r="BM175">
        <v>91</v>
      </c>
      <c r="BN175">
        <v>15</v>
      </c>
      <c r="BO175">
        <v>0</v>
      </c>
      <c r="BP175">
        <v>0</v>
      </c>
      <c r="BQ175">
        <v>0</v>
      </c>
      <c r="BR175">
        <v>163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</row>
    <row r="176" spans="1:83">
      <c r="A176" t="s">
        <v>183</v>
      </c>
      <c r="B176" s="10">
        <v>52</v>
      </c>
      <c r="C176" s="6" t="s">
        <v>2</v>
      </c>
      <c r="D176" s="10" t="s">
        <v>40</v>
      </c>
      <c r="E176" s="59">
        <f t="shared" si="82"/>
        <v>50</v>
      </c>
      <c r="F176" s="59">
        <f t="shared" si="83"/>
        <v>0</v>
      </c>
      <c r="G176" s="59">
        <f t="shared" si="84"/>
        <v>25</v>
      </c>
      <c r="H176" s="59">
        <f t="shared" si="85"/>
        <v>25</v>
      </c>
      <c r="I176" s="59">
        <f t="shared" si="86"/>
        <v>0.25</v>
      </c>
      <c r="J176">
        <v>4</v>
      </c>
      <c r="K176">
        <v>2</v>
      </c>
      <c r="L176">
        <v>0</v>
      </c>
      <c r="M176">
        <v>1</v>
      </c>
      <c r="N176">
        <v>1</v>
      </c>
      <c r="O176">
        <v>0</v>
      </c>
      <c r="P176">
        <v>2027.5</v>
      </c>
      <c r="Q176">
        <v>0</v>
      </c>
      <c r="R176">
        <v>1385</v>
      </c>
      <c r="S176">
        <v>2670</v>
      </c>
      <c r="T176">
        <v>915.5</v>
      </c>
      <c r="U176">
        <v>1174</v>
      </c>
      <c r="V176">
        <v>657</v>
      </c>
      <c r="W176">
        <v>100.5</v>
      </c>
      <c r="X176">
        <v>104</v>
      </c>
      <c r="Y176">
        <v>97</v>
      </c>
      <c r="Z176">
        <v>689.5</v>
      </c>
      <c r="AA176">
        <v>959</v>
      </c>
      <c r="AB176">
        <v>420</v>
      </c>
      <c r="AC176">
        <v>13</v>
      </c>
      <c r="AD176">
        <v>4</v>
      </c>
      <c r="AE176">
        <v>7</v>
      </c>
      <c r="AF176">
        <v>2</v>
      </c>
      <c r="AG176">
        <v>4</v>
      </c>
      <c r="AH176">
        <v>2</v>
      </c>
      <c r="AI176">
        <v>4</v>
      </c>
      <c r="AJ176">
        <v>0</v>
      </c>
      <c r="AK176">
        <v>0</v>
      </c>
      <c r="AL176">
        <v>3</v>
      </c>
      <c r="AM176">
        <v>2</v>
      </c>
      <c r="AN176">
        <v>0</v>
      </c>
      <c r="AO176">
        <v>0</v>
      </c>
      <c r="AP176">
        <v>0</v>
      </c>
      <c r="AQ176">
        <v>0</v>
      </c>
      <c r="AR176">
        <v>2</v>
      </c>
      <c r="AS176">
        <v>2</v>
      </c>
      <c r="AT176">
        <v>1</v>
      </c>
      <c r="AU176">
        <v>3</v>
      </c>
      <c r="AV176">
        <v>0</v>
      </c>
      <c r="AW176">
        <v>0</v>
      </c>
      <c r="AX176">
        <v>1</v>
      </c>
      <c r="AY176">
        <v>0</v>
      </c>
      <c r="AZ176">
        <v>1</v>
      </c>
      <c r="BA176">
        <v>1</v>
      </c>
      <c r="BB176">
        <v>0</v>
      </c>
      <c r="BC176">
        <v>0</v>
      </c>
      <c r="BD176">
        <v>0</v>
      </c>
      <c r="BE176">
        <v>3</v>
      </c>
      <c r="BF176">
        <v>0</v>
      </c>
      <c r="BG176">
        <v>0</v>
      </c>
      <c r="BH176">
        <v>0</v>
      </c>
      <c r="BI176">
        <v>1</v>
      </c>
      <c r="BJ176">
        <v>1</v>
      </c>
      <c r="BK176">
        <v>1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  <c r="CE176" s="58"/>
    </row>
    <row r="177" spans="1:154">
      <c r="A177" t="s">
        <v>175</v>
      </c>
      <c r="B177" s="10">
        <v>52</v>
      </c>
      <c r="C177" s="4" t="s">
        <v>3</v>
      </c>
      <c r="D177" s="10" t="s">
        <v>40</v>
      </c>
      <c r="E177" s="59">
        <f t="shared" si="82"/>
        <v>100</v>
      </c>
      <c r="F177" s="59">
        <f t="shared" si="83"/>
        <v>0</v>
      </c>
      <c r="G177" s="59">
        <f t="shared" si="84"/>
        <v>0</v>
      </c>
      <c r="H177" s="59">
        <f t="shared" si="85"/>
        <v>0</v>
      </c>
      <c r="I177" s="59">
        <f t="shared" si="86"/>
        <v>0</v>
      </c>
      <c r="J177">
        <v>4</v>
      </c>
      <c r="K177">
        <v>4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2</v>
      </c>
      <c r="AD177">
        <v>0</v>
      </c>
      <c r="AE177">
        <v>2</v>
      </c>
      <c r="AF177">
        <v>0</v>
      </c>
      <c r="AG177">
        <v>2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2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1</v>
      </c>
      <c r="BF177">
        <v>1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221</v>
      </c>
      <c r="BM177">
        <v>77</v>
      </c>
      <c r="BN177">
        <v>0</v>
      </c>
      <c r="BO177">
        <v>0</v>
      </c>
      <c r="BP177">
        <v>0</v>
      </c>
      <c r="BQ177">
        <v>0</v>
      </c>
      <c r="BR177">
        <v>144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 t="s">
        <v>111</v>
      </c>
    </row>
    <row r="178" spans="1:154">
      <c r="A178" t="s">
        <v>176</v>
      </c>
      <c r="B178" s="10">
        <v>52</v>
      </c>
      <c r="C178" s="6" t="s">
        <v>2</v>
      </c>
      <c r="D178" s="10" t="s">
        <v>40</v>
      </c>
      <c r="E178" s="59">
        <f t="shared" si="82"/>
        <v>75</v>
      </c>
      <c r="F178" s="59">
        <f t="shared" si="83"/>
        <v>0</v>
      </c>
      <c r="G178" s="59">
        <f t="shared" si="84"/>
        <v>25</v>
      </c>
      <c r="H178" s="59">
        <f t="shared" si="85"/>
        <v>0</v>
      </c>
      <c r="I178" s="59">
        <f t="shared" si="86"/>
        <v>0.25</v>
      </c>
      <c r="J178">
        <v>4</v>
      </c>
      <c r="K178">
        <v>3</v>
      </c>
      <c r="L178">
        <v>0</v>
      </c>
      <c r="M178">
        <v>1</v>
      </c>
      <c r="N178">
        <v>0</v>
      </c>
      <c r="O178">
        <v>0</v>
      </c>
      <c r="P178">
        <v>852</v>
      </c>
      <c r="Q178">
        <v>0</v>
      </c>
      <c r="R178">
        <v>852</v>
      </c>
      <c r="S178">
        <v>0</v>
      </c>
      <c r="T178">
        <v>1303</v>
      </c>
      <c r="U178">
        <v>1303</v>
      </c>
      <c r="V178">
        <v>0</v>
      </c>
      <c r="W178">
        <v>63</v>
      </c>
      <c r="X178">
        <v>63</v>
      </c>
      <c r="Y178">
        <v>0</v>
      </c>
      <c r="Z178">
        <v>586</v>
      </c>
      <c r="AA178">
        <v>586</v>
      </c>
      <c r="AB178">
        <v>0</v>
      </c>
      <c r="AC178">
        <v>7</v>
      </c>
      <c r="AD178">
        <v>2</v>
      </c>
      <c r="AE178">
        <v>5</v>
      </c>
      <c r="AF178">
        <v>0</v>
      </c>
      <c r="AG178">
        <v>4</v>
      </c>
      <c r="AH178">
        <v>2</v>
      </c>
      <c r="AI178">
        <v>1</v>
      </c>
      <c r="AJ178">
        <v>0</v>
      </c>
      <c r="AK178">
        <v>0</v>
      </c>
      <c r="AL178">
        <v>0</v>
      </c>
      <c r="AM178">
        <v>1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3</v>
      </c>
      <c r="AT178">
        <v>1</v>
      </c>
      <c r="AU178">
        <v>1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2</v>
      </c>
      <c r="BF178">
        <v>1</v>
      </c>
      <c r="BG178">
        <v>0</v>
      </c>
      <c r="BH178">
        <v>0</v>
      </c>
      <c r="BI178">
        <v>1</v>
      </c>
      <c r="BJ178">
        <v>0</v>
      </c>
      <c r="BK178">
        <v>0</v>
      </c>
      <c r="BL178">
        <v>163</v>
      </c>
      <c r="BM178">
        <v>52</v>
      </c>
      <c r="BN178">
        <v>6</v>
      </c>
      <c r="BO178">
        <v>8</v>
      </c>
      <c r="BP178">
        <v>1</v>
      </c>
      <c r="BQ178">
        <v>0</v>
      </c>
      <c r="BR178">
        <v>96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  <c r="CE178" s="58" t="s">
        <v>111</v>
      </c>
    </row>
    <row r="179" spans="1:154">
      <c r="A179" t="s">
        <v>177</v>
      </c>
      <c r="B179" s="10">
        <v>44</v>
      </c>
      <c r="C179" s="6" t="s">
        <v>2</v>
      </c>
      <c r="D179" s="10" t="s">
        <v>40</v>
      </c>
      <c r="E179" s="59">
        <f t="shared" si="82"/>
        <v>100</v>
      </c>
      <c r="F179" s="59">
        <f t="shared" si="83"/>
        <v>0</v>
      </c>
      <c r="G179" s="59">
        <f t="shared" si="84"/>
        <v>0</v>
      </c>
      <c r="H179" s="59">
        <f t="shared" si="85"/>
        <v>0</v>
      </c>
      <c r="I179" s="59">
        <f t="shared" si="86"/>
        <v>0</v>
      </c>
      <c r="J179">
        <v>4</v>
      </c>
      <c r="K179">
        <v>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2</v>
      </c>
      <c r="BF179">
        <v>2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78</v>
      </c>
      <c r="BM179">
        <v>20</v>
      </c>
      <c r="BN179">
        <v>0</v>
      </c>
      <c r="BO179">
        <v>0</v>
      </c>
      <c r="BP179">
        <v>0</v>
      </c>
      <c r="BQ179">
        <v>0</v>
      </c>
      <c r="BR179">
        <v>58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 t="s">
        <v>111</v>
      </c>
    </row>
    <row r="180" spans="1:154">
      <c r="A180" s="63"/>
      <c r="C180" s="65"/>
      <c r="D180" s="65"/>
      <c r="E180" s="65"/>
      <c r="F180" s="65"/>
      <c r="G180" s="65"/>
      <c r="H180" s="65"/>
      <c r="I180" s="65"/>
      <c r="J180" s="65"/>
      <c r="K180" s="63"/>
      <c r="L180" s="63"/>
      <c r="M180" s="63"/>
      <c r="N180" s="63"/>
      <c r="O180" s="64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S180" s="63"/>
      <c r="AT180" s="63"/>
      <c r="AU180" s="63"/>
      <c r="CE180" s="58" t="s">
        <v>111</v>
      </c>
    </row>
    <row r="181" spans="1:154">
      <c r="A181" s="34" t="s">
        <v>3</v>
      </c>
      <c r="B181" s="34">
        <f>COUNTIF(C154:C179,"WT")</f>
        <v>10</v>
      </c>
      <c r="C181" s="63"/>
      <c r="D181" s="22" t="s">
        <v>41</v>
      </c>
      <c r="E181" s="24">
        <f t="shared" ref="E181:J181" si="87">AVERAGE(E157:E160,E162,E167,E169:E169,E172:E173,E177)</f>
        <v>32.5</v>
      </c>
      <c r="F181" s="24">
        <f t="shared" si="87"/>
        <v>7.5</v>
      </c>
      <c r="G181" s="24">
        <f t="shared" si="87"/>
        <v>25</v>
      </c>
      <c r="H181" s="24">
        <f t="shared" si="87"/>
        <v>22.5</v>
      </c>
      <c r="I181" s="24">
        <f t="shared" si="87"/>
        <v>0.25</v>
      </c>
      <c r="J181" s="24">
        <f t="shared" si="87"/>
        <v>4</v>
      </c>
      <c r="K181" s="24">
        <f t="shared" ref="K181:BV181" si="88">AVERAGE(K157:K160,K162,K167,K169:K169,K172:K173,K177)</f>
        <v>1.3</v>
      </c>
      <c r="L181" s="24">
        <f t="shared" si="88"/>
        <v>0.3</v>
      </c>
      <c r="M181" s="24">
        <f t="shared" si="88"/>
        <v>1</v>
      </c>
      <c r="N181" s="24">
        <f t="shared" si="88"/>
        <v>0.9</v>
      </c>
      <c r="O181" s="24">
        <f t="shared" si="88"/>
        <v>0.5</v>
      </c>
      <c r="P181" s="24">
        <f t="shared" si="88"/>
        <v>744.1</v>
      </c>
      <c r="Q181" s="24">
        <f t="shared" si="88"/>
        <v>117.35</v>
      </c>
      <c r="R181" s="24">
        <f t="shared" si="88"/>
        <v>587.54999999999995</v>
      </c>
      <c r="S181" s="24">
        <f t="shared" si="88"/>
        <v>437.9</v>
      </c>
      <c r="T181" s="24">
        <f t="shared" si="88"/>
        <v>253.01666666</v>
      </c>
      <c r="U181" s="24">
        <f t="shared" si="88"/>
        <v>124.4</v>
      </c>
      <c r="V181" s="24">
        <f t="shared" si="88"/>
        <v>281.85000000000002</v>
      </c>
      <c r="W181" s="24">
        <f t="shared" si="88"/>
        <v>1290.5250000000001</v>
      </c>
      <c r="X181" s="24">
        <f t="shared" si="88"/>
        <v>2370.25</v>
      </c>
      <c r="Y181" s="24">
        <f t="shared" si="88"/>
        <v>96.15</v>
      </c>
      <c r="Z181" s="24">
        <f t="shared" si="88"/>
        <v>342.55000002999998</v>
      </c>
      <c r="AA181" s="24">
        <f t="shared" si="88"/>
        <v>303.55</v>
      </c>
      <c r="AB181" s="24">
        <f t="shared" si="88"/>
        <v>182.45</v>
      </c>
      <c r="AC181" s="24">
        <f t="shared" si="88"/>
        <v>11.9</v>
      </c>
      <c r="AD181" s="24">
        <f t="shared" si="88"/>
        <v>5.7</v>
      </c>
      <c r="AE181" s="24">
        <f t="shared" si="88"/>
        <v>3.1</v>
      </c>
      <c r="AF181" s="24">
        <f t="shared" si="88"/>
        <v>3.1</v>
      </c>
      <c r="AG181" s="24">
        <f t="shared" si="88"/>
        <v>3.4</v>
      </c>
      <c r="AH181" s="24">
        <f t="shared" si="88"/>
        <v>4.7</v>
      </c>
      <c r="AI181" s="24">
        <f t="shared" si="88"/>
        <v>1.3</v>
      </c>
      <c r="AJ181" s="24">
        <f t="shared" si="88"/>
        <v>0</v>
      </c>
      <c r="AK181" s="24">
        <f t="shared" si="88"/>
        <v>0</v>
      </c>
      <c r="AL181" s="24">
        <f t="shared" si="88"/>
        <v>2.5</v>
      </c>
      <c r="AM181" s="24">
        <f t="shared" si="88"/>
        <v>2.7</v>
      </c>
      <c r="AN181" s="24">
        <f t="shared" si="88"/>
        <v>2.2999999999999998</v>
      </c>
      <c r="AO181" s="24">
        <f t="shared" si="88"/>
        <v>0.2</v>
      </c>
      <c r="AP181" s="24">
        <f t="shared" si="88"/>
        <v>0</v>
      </c>
      <c r="AQ181" s="24">
        <f t="shared" si="88"/>
        <v>0</v>
      </c>
      <c r="AR181" s="24">
        <f t="shared" si="88"/>
        <v>0.5</v>
      </c>
      <c r="AS181" s="24">
        <f t="shared" si="88"/>
        <v>0.3</v>
      </c>
      <c r="AT181" s="24">
        <f t="shared" si="88"/>
        <v>1.3</v>
      </c>
      <c r="AU181" s="24">
        <f t="shared" si="88"/>
        <v>0.4</v>
      </c>
      <c r="AV181" s="24">
        <f t="shared" si="88"/>
        <v>0</v>
      </c>
      <c r="AW181" s="24">
        <f t="shared" si="88"/>
        <v>0</v>
      </c>
      <c r="AX181" s="24">
        <f t="shared" si="88"/>
        <v>1.1000000000000001</v>
      </c>
      <c r="AY181" s="24">
        <f t="shared" si="88"/>
        <v>0.4</v>
      </c>
      <c r="AZ181" s="24">
        <f t="shared" si="88"/>
        <v>1.1000000000000001</v>
      </c>
      <c r="BA181" s="24">
        <f t="shared" si="88"/>
        <v>0.7</v>
      </c>
      <c r="BB181" s="24">
        <f t="shared" si="88"/>
        <v>0</v>
      </c>
      <c r="BC181" s="24">
        <f t="shared" si="88"/>
        <v>0</v>
      </c>
      <c r="BD181" s="24">
        <f t="shared" si="88"/>
        <v>0.9</v>
      </c>
      <c r="BE181" s="24">
        <f t="shared" si="88"/>
        <v>9.6999999999999993</v>
      </c>
      <c r="BF181" s="24">
        <f t="shared" si="88"/>
        <v>3.1</v>
      </c>
      <c r="BG181" s="24">
        <f t="shared" si="88"/>
        <v>0.5</v>
      </c>
      <c r="BH181" s="24">
        <f t="shared" si="88"/>
        <v>0.7</v>
      </c>
      <c r="BI181" s="24">
        <f t="shared" si="88"/>
        <v>0.6</v>
      </c>
      <c r="BJ181" s="24">
        <f t="shared" si="88"/>
        <v>1.4</v>
      </c>
      <c r="BK181" s="24">
        <f t="shared" si="88"/>
        <v>3.4</v>
      </c>
      <c r="BL181" s="24">
        <f t="shared" si="88"/>
        <v>102.9</v>
      </c>
      <c r="BM181" s="24">
        <f t="shared" si="88"/>
        <v>25.9</v>
      </c>
      <c r="BN181" s="24">
        <f t="shared" si="88"/>
        <v>5</v>
      </c>
      <c r="BO181" s="24">
        <f t="shared" si="88"/>
        <v>13</v>
      </c>
      <c r="BP181" s="24">
        <f t="shared" si="88"/>
        <v>2.8</v>
      </c>
      <c r="BQ181" s="24">
        <f t="shared" si="88"/>
        <v>5.3</v>
      </c>
      <c r="BR181" s="24">
        <f t="shared" si="88"/>
        <v>50.9</v>
      </c>
      <c r="BS181" s="24">
        <f t="shared" si="88"/>
        <v>0.5</v>
      </c>
      <c r="BT181" s="24">
        <f t="shared" si="88"/>
        <v>0.4</v>
      </c>
      <c r="BU181" s="24">
        <f t="shared" si="88"/>
        <v>0.1</v>
      </c>
      <c r="BV181" s="24">
        <f t="shared" si="88"/>
        <v>451.6</v>
      </c>
      <c r="BW181" s="24">
        <f>AVERAGE(BW157:BW160,BW162,BW167,BW169:BW169,BW172:BW173,BW177)</f>
        <v>89.6</v>
      </c>
      <c r="BX181" s="24">
        <f>AVERAGE(BX157:BX160,BX162,BX167,BX169:BX169,BX172:BX173,BX177)</f>
        <v>362</v>
      </c>
      <c r="CE181" s="58" t="s">
        <v>111</v>
      </c>
    </row>
    <row r="182" spans="1:154">
      <c r="A182" s="35" t="s">
        <v>179</v>
      </c>
      <c r="B182" s="34">
        <f>COUNTIF(C154:C179,"+ve")</f>
        <v>13</v>
      </c>
      <c r="C182" s="63"/>
      <c r="D182" s="18" t="s">
        <v>41</v>
      </c>
      <c r="E182" s="27">
        <f t="shared" ref="E182:BP182" si="89">AVERAGE(E161,E163:E166,E168,E170:E171,E174:E176,E178:E179)</f>
        <v>34.615384615384613</v>
      </c>
      <c r="F182" s="27">
        <f t="shared" si="89"/>
        <v>9.615384615384615</v>
      </c>
      <c r="G182" s="27">
        <f t="shared" si="89"/>
        <v>28.846153846153847</v>
      </c>
      <c r="H182" s="27">
        <f t="shared" si="89"/>
        <v>7.6923076923076925</v>
      </c>
      <c r="I182" s="27">
        <f t="shared" si="89"/>
        <v>0.28846153846153844</v>
      </c>
      <c r="J182" s="27">
        <f t="shared" si="89"/>
        <v>4</v>
      </c>
      <c r="K182" s="27">
        <f t="shared" si="89"/>
        <v>1.3846153846153846</v>
      </c>
      <c r="L182" s="27">
        <f t="shared" si="89"/>
        <v>0.38461538461538464</v>
      </c>
      <c r="M182" s="27">
        <f t="shared" si="89"/>
        <v>1.1538461538461537</v>
      </c>
      <c r="N182" s="27">
        <f t="shared" si="89"/>
        <v>0.30769230769230771</v>
      </c>
      <c r="O182" s="27">
        <f t="shared" si="89"/>
        <v>0.76923076923076927</v>
      </c>
      <c r="P182" s="27">
        <f t="shared" si="89"/>
        <v>862.5</v>
      </c>
      <c r="Q182" s="27">
        <f t="shared" si="89"/>
        <v>496.07692307692309</v>
      </c>
      <c r="R182" s="27">
        <f t="shared" si="89"/>
        <v>633.96153846153845</v>
      </c>
      <c r="S182" s="27">
        <f t="shared" si="89"/>
        <v>270</v>
      </c>
      <c r="T182" s="27">
        <f t="shared" si="89"/>
        <v>267.89743589230773</v>
      </c>
      <c r="U182" s="27">
        <f t="shared" si="89"/>
        <v>270.15384615384613</v>
      </c>
      <c r="V182" s="27">
        <f t="shared" si="89"/>
        <v>132.92307692307693</v>
      </c>
      <c r="W182" s="27">
        <f t="shared" si="89"/>
        <v>151.56410256153848</v>
      </c>
      <c r="X182" s="27">
        <f t="shared" si="89"/>
        <v>174.96153846153845</v>
      </c>
      <c r="Y182" s="27">
        <f t="shared" si="89"/>
        <v>75.07692307692308</v>
      </c>
      <c r="Z182" s="27">
        <f t="shared" si="89"/>
        <v>477.71794872538459</v>
      </c>
      <c r="AA182" s="27">
        <f t="shared" si="89"/>
        <v>522.69230769230774</v>
      </c>
      <c r="AB182" s="27">
        <f t="shared" si="89"/>
        <v>84.615384615384613</v>
      </c>
      <c r="AC182" s="27">
        <f t="shared" si="89"/>
        <v>10.615384615384615</v>
      </c>
      <c r="AD182" s="27">
        <f t="shared" si="89"/>
        <v>4.3076923076923075</v>
      </c>
      <c r="AE182" s="27">
        <f t="shared" si="89"/>
        <v>5.5384615384615383</v>
      </c>
      <c r="AF182" s="27">
        <f t="shared" si="89"/>
        <v>0.76923076923076927</v>
      </c>
      <c r="AG182" s="27">
        <f t="shared" si="89"/>
        <v>3.3076923076923075</v>
      </c>
      <c r="AH182" s="27">
        <f t="shared" si="89"/>
        <v>3.2307692307692308</v>
      </c>
      <c r="AI182" s="27">
        <f t="shared" si="89"/>
        <v>2.5384615384615383</v>
      </c>
      <c r="AJ182" s="27">
        <f t="shared" si="89"/>
        <v>0</v>
      </c>
      <c r="AK182" s="27">
        <f t="shared" si="89"/>
        <v>0</v>
      </c>
      <c r="AL182" s="27">
        <f t="shared" si="89"/>
        <v>1.5384615384615385</v>
      </c>
      <c r="AM182" s="27">
        <f t="shared" si="89"/>
        <v>2.6153846153846154</v>
      </c>
      <c r="AN182" s="27">
        <f t="shared" si="89"/>
        <v>1</v>
      </c>
      <c r="AO182" s="27">
        <f t="shared" si="89"/>
        <v>0.15384615384615385</v>
      </c>
      <c r="AP182" s="27">
        <f t="shared" si="89"/>
        <v>0</v>
      </c>
      <c r="AQ182" s="27">
        <f t="shared" si="89"/>
        <v>0</v>
      </c>
      <c r="AR182" s="27">
        <f t="shared" si="89"/>
        <v>0.53846153846153844</v>
      </c>
      <c r="AS182" s="27">
        <f t="shared" si="89"/>
        <v>0.53846153846153844</v>
      </c>
      <c r="AT182" s="27">
        <f t="shared" si="89"/>
        <v>1.7692307692307692</v>
      </c>
      <c r="AU182" s="27">
        <f t="shared" si="89"/>
        <v>2.3076923076923075</v>
      </c>
      <c r="AV182" s="27">
        <f t="shared" si="89"/>
        <v>0</v>
      </c>
      <c r="AW182" s="27">
        <f t="shared" si="89"/>
        <v>0</v>
      </c>
      <c r="AX182" s="27">
        <f t="shared" si="89"/>
        <v>0.92307692307692313</v>
      </c>
      <c r="AY182" s="27">
        <f t="shared" si="89"/>
        <v>0.15384615384615385</v>
      </c>
      <c r="AZ182" s="27">
        <f t="shared" si="89"/>
        <v>0.46153846153846156</v>
      </c>
      <c r="BA182" s="27">
        <f t="shared" si="89"/>
        <v>7.6923076923076927E-2</v>
      </c>
      <c r="BB182" s="27">
        <f t="shared" si="89"/>
        <v>0</v>
      </c>
      <c r="BC182" s="27">
        <f t="shared" si="89"/>
        <v>0</v>
      </c>
      <c r="BD182" s="27">
        <f t="shared" si="89"/>
        <v>7.6923076923076927E-2</v>
      </c>
      <c r="BE182" s="27">
        <f t="shared" si="89"/>
        <v>4.384615384615385</v>
      </c>
      <c r="BF182" s="27">
        <f t="shared" si="89"/>
        <v>0.46153846153846156</v>
      </c>
      <c r="BG182" s="27">
        <f t="shared" si="89"/>
        <v>0.30769230769230771</v>
      </c>
      <c r="BH182" s="27">
        <f t="shared" si="89"/>
        <v>0</v>
      </c>
      <c r="BI182" s="27">
        <f t="shared" si="89"/>
        <v>0.92307692307692313</v>
      </c>
      <c r="BJ182" s="27">
        <f t="shared" si="89"/>
        <v>0.53846153846153844</v>
      </c>
      <c r="BK182" s="27">
        <f t="shared" si="89"/>
        <v>2.1538461538461537</v>
      </c>
      <c r="BL182" s="27">
        <f t="shared" si="89"/>
        <v>131</v>
      </c>
      <c r="BM182" s="27">
        <f t="shared" si="89"/>
        <v>31.615384615384617</v>
      </c>
      <c r="BN182" s="27">
        <f t="shared" si="89"/>
        <v>6.1538461538461542</v>
      </c>
      <c r="BO182" s="27">
        <f t="shared" si="89"/>
        <v>20.692307692307693</v>
      </c>
      <c r="BP182" s="27">
        <f t="shared" si="89"/>
        <v>2.6923076923076925</v>
      </c>
      <c r="BQ182" s="27">
        <f t="shared" ref="BQ182:BX182" si="90">AVERAGE(BQ161,BQ163:BQ166,BQ168,BQ170:BQ171,BQ174:BQ176,BQ178:BQ179)</f>
        <v>0.38461538461538464</v>
      </c>
      <c r="BR182" s="27">
        <f t="shared" si="90"/>
        <v>69.461538461538467</v>
      </c>
      <c r="BS182" s="27">
        <f t="shared" si="90"/>
        <v>0.76923076923076927</v>
      </c>
      <c r="BT182" s="27">
        <f t="shared" si="90"/>
        <v>0.30769230769230771</v>
      </c>
      <c r="BU182" s="27">
        <f t="shared" si="90"/>
        <v>0.46153846153846156</v>
      </c>
      <c r="BV182" s="27">
        <f t="shared" si="90"/>
        <v>365.53846153846155</v>
      </c>
      <c r="BW182" s="27">
        <f t="shared" si="90"/>
        <v>109.07692307692308</v>
      </c>
      <c r="BX182" s="27">
        <f t="shared" si="90"/>
        <v>256.46153846153845</v>
      </c>
      <c r="CE182" s="58" t="s">
        <v>111</v>
      </c>
    </row>
    <row r="183" spans="1:154">
      <c r="A183" s="63"/>
      <c r="B183" s="63"/>
      <c r="C183" s="63"/>
      <c r="D183" s="22" t="s">
        <v>43</v>
      </c>
      <c r="E183" s="24">
        <f t="shared" ref="E183:BP183" si="91">STDEV(E157:E160,E162,E167,E169:E169,E172:E173,E177)/SQRT($B181)</f>
        <v>12.388390622765419</v>
      </c>
      <c r="F183" s="24">
        <f t="shared" si="91"/>
        <v>5.3359368645273735</v>
      </c>
      <c r="G183" s="24">
        <f t="shared" si="91"/>
        <v>6.4549722436790287</v>
      </c>
      <c r="H183" s="24">
        <f t="shared" si="91"/>
        <v>6.9221865524317288</v>
      </c>
      <c r="I183" s="24">
        <f t="shared" si="91"/>
        <v>6.4549722436790274E-2</v>
      </c>
      <c r="J183" s="24">
        <f t="shared" si="91"/>
        <v>0</v>
      </c>
      <c r="K183" s="24">
        <f t="shared" si="91"/>
        <v>0.49553562491061687</v>
      </c>
      <c r="L183" s="24">
        <f t="shared" si="91"/>
        <v>0.21343747458109494</v>
      </c>
      <c r="M183" s="24">
        <f t="shared" si="91"/>
        <v>0.2581988897471611</v>
      </c>
      <c r="N183" s="24">
        <f t="shared" si="91"/>
        <v>0.27688746209726917</v>
      </c>
      <c r="O183" s="24">
        <f t="shared" si="91"/>
        <v>0.26874192494328497</v>
      </c>
      <c r="P183" s="24">
        <f t="shared" si="91"/>
        <v>188.0757796445063</v>
      </c>
      <c r="Q183" s="24">
        <f t="shared" si="91"/>
        <v>103.56672701425126</v>
      </c>
      <c r="R183" s="24">
        <f t="shared" si="91"/>
        <v>167.29842680405312</v>
      </c>
      <c r="S183" s="24">
        <f t="shared" si="91"/>
        <v>241.51177565033504</v>
      </c>
      <c r="T183" s="24">
        <f t="shared" si="91"/>
        <v>105.45599529759531</v>
      </c>
      <c r="U183" s="24">
        <f t="shared" si="91"/>
        <v>80.941467191490361</v>
      </c>
      <c r="V183" s="24">
        <f t="shared" si="91"/>
        <v>129.5185111179951</v>
      </c>
      <c r="W183" s="24">
        <f t="shared" si="91"/>
        <v>1035.3340440281611</v>
      </c>
      <c r="X183" s="24">
        <f t="shared" si="91"/>
        <v>2074.4783912669068</v>
      </c>
      <c r="Y183" s="24">
        <f t="shared" si="91"/>
        <v>40.347315069696187</v>
      </c>
      <c r="Z183" s="24">
        <f t="shared" si="91"/>
        <v>135.98260841209103</v>
      </c>
      <c r="AA183" s="24">
        <f t="shared" si="91"/>
        <v>165.71163792698579</v>
      </c>
      <c r="AB183" s="24">
        <f t="shared" si="91"/>
        <v>77.054686568840324</v>
      </c>
      <c r="AC183" s="24">
        <f t="shared" si="91"/>
        <v>3.0164364553043197</v>
      </c>
      <c r="AD183" s="24">
        <f t="shared" si="91"/>
        <v>1.6127960537870591</v>
      </c>
      <c r="AE183" s="24">
        <f t="shared" si="91"/>
        <v>1.3780017739062926</v>
      </c>
      <c r="AF183" s="24">
        <f t="shared" si="91"/>
        <v>0.97125348562223102</v>
      </c>
      <c r="AG183" s="24">
        <f t="shared" si="91"/>
        <v>0.56174331821175727</v>
      </c>
      <c r="AH183" s="24">
        <f t="shared" si="91"/>
        <v>1.1742609969205691</v>
      </c>
      <c r="AI183" s="24">
        <f t="shared" si="91"/>
        <v>0.61553951042064625</v>
      </c>
      <c r="AJ183" s="24">
        <f t="shared" si="91"/>
        <v>0</v>
      </c>
      <c r="AK183" s="24">
        <f t="shared" si="91"/>
        <v>0</v>
      </c>
      <c r="AL183" s="24">
        <f t="shared" si="91"/>
        <v>1.5438048235879211</v>
      </c>
      <c r="AM183" s="24">
        <f t="shared" si="91"/>
        <v>0.49553562491061676</v>
      </c>
      <c r="AN183" s="24">
        <f t="shared" si="91"/>
        <v>1.0546194679704251</v>
      </c>
      <c r="AO183" s="24">
        <f t="shared" si="91"/>
        <v>0.13333333333333333</v>
      </c>
      <c r="AP183" s="24">
        <f t="shared" si="91"/>
        <v>0</v>
      </c>
      <c r="AQ183" s="24">
        <f t="shared" si="91"/>
        <v>0</v>
      </c>
      <c r="AR183" s="24">
        <f t="shared" si="91"/>
        <v>0.34156502553198664</v>
      </c>
      <c r="AS183" s="24">
        <f t="shared" si="91"/>
        <v>0.21343747458109494</v>
      </c>
      <c r="AT183" s="24">
        <f t="shared" si="91"/>
        <v>0.39581140290126388</v>
      </c>
      <c r="AU183" s="24">
        <f t="shared" si="91"/>
        <v>0.16329931618554519</v>
      </c>
      <c r="AV183" s="24">
        <f t="shared" si="91"/>
        <v>0</v>
      </c>
      <c r="AW183" s="24">
        <f t="shared" si="91"/>
        <v>0</v>
      </c>
      <c r="AX183" s="24">
        <f t="shared" si="91"/>
        <v>0.9</v>
      </c>
      <c r="AY183" s="24">
        <f t="shared" si="91"/>
        <v>0.16329931618554519</v>
      </c>
      <c r="AZ183" s="24">
        <f t="shared" si="91"/>
        <v>0.348010216963685</v>
      </c>
      <c r="BA183" s="24">
        <f t="shared" si="91"/>
        <v>0.39581140290126388</v>
      </c>
      <c r="BB183" s="24">
        <f t="shared" si="91"/>
        <v>0</v>
      </c>
      <c r="BC183" s="24">
        <f t="shared" si="91"/>
        <v>0</v>
      </c>
      <c r="BD183" s="24">
        <f t="shared" si="91"/>
        <v>0.48189440982669862</v>
      </c>
      <c r="BE183" s="24">
        <f t="shared" si="91"/>
        <v>3.7831497752827894</v>
      </c>
      <c r="BF183" s="24">
        <f t="shared" si="91"/>
        <v>2.2432615144521653</v>
      </c>
      <c r="BG183" s="24">
        <f t="shared" si="91"/>
        <v>0.5</v>
      </c>
      <c r="BH183" s="24">
        <f t="shared" si="91"/>
        <v>0.51747248987533412</v>
      </c>
      <c r="BI183" s="24">
        <f t="shared" si="91"/>
        <v>0.26666666666666666</v>
      </c>
      <c r="BJ183" s="24">
        <f t="shared" si="91"/>
        <v>0.45215533220835114</v>
      </c>
      <c r="BK183" s="24">
        <f t="shared" si="91"/>
        <v>1.3759844960366863</v>
      </c>
      <c r="BL183" s="24">
        <f t="shared" si="91"/>
        <v>22.200325322941648</v>
      </c>
      <c r="BM183" s="24">
        <f t="shared" si="91"/>
        <v>7.4839828968270616</v>
      </c>
      <c r="BN183" s="24">
        <f t="shared" si="91"/>
        <v>3.7327380477785113</v>
      </c>
      <c r="BO183" s="24">
        <f t="shared" si="91"/>
        <v>5.1164223611599713</v>
      </c>
      <c r="BP183" s="24">
        <f t="shared" si="91"/>
        <v>0.74236858171066944</v>
      </c>
      <c r="BQ183" s="24">
        <f t="shared" ref="BQ183:BX183" si="92">STDEV(BQ157:BQ160,BQ162,BQ167,BQ169:BQ169,BQ172:BQ173,BQ177)/SQRT($B181)</f>
        <v>3.9102429592034298</v>
      </c>
      <c r="BR183" s="24">
        <f t="shared" si="92"/>
        <v>14.782459575832133</v>
      </c>
      <c r="BS183" s="24">
        <f t="shared" si="92"/>
        <v>0.26874192494328497</v>
      </c>
      <c r="BT183" s="24">
        <f t="shared" si="92"/>
        <v>0.22110831935702666</v>
      </c>
      <c r="BU183" s="24">
        <f t="shared" si="92"/>
        <v>9.9999999999999992E-2</v>
      </c>
      <c r="BV183" s="24">
        <f t="shared" si="92"/>
        <v>383.47771773598527</v>
      </c>
      <c r="BW183" s="24">
        <f t="shared" si="92"/>
        <v>48.824902571445151</v>
      </c>
      <c r="BX183" s="24">
        <f t="shared" si="92"/>
        <v>361.99999999999994</v>
      </c>
      <c r="CE183" s="58" t="s">
        <v>111</v>
      </c>
    </row>
    <row r="184" spans="1:154">
      <c r="A184" s="63"/>
      <c r="B184" s="2"/>
      <c r="C184" s="63"/>
      <c r="D184" s="18" t="s">
        <v>43</v>
      </c>
      <c r="E184" s="27">
        <f t="shared" ref="E184:BP184" si="93">STDEV(E161,E163:E166,E168,E170:E171,E174:E176,E178:E179)/SQRT($B182)</f>
        <v>10.415433852097385</v>
      </c>
      <c r="F184" s="27">
        <f t="shared" si="93"/>
        <v>3.5110420352895266</v>
      </c>
      <c r="G184" s="27">
        <f t="shared" si="93"/>
        <v>6.2314814407767898</v>
      </c>
      <c r="H184" s="27">
        <f t="shared" si="93"/>
        <v>3.3308669376324564</v>
      </c>
      <c r="I184" s="27">
        <f t="shared" si="93"/>
        <v>6.2314814407767892E-2</v>
      </c>
      <c r="J184" s="27">
        <f t="shared" si="93"/>
        <v>0</v>
      </c>
      <c r="K184" s="27">
        <f t="shared" si="93"/>
        <v>0.41661735408389544</v>
      </c>
      <c r="L184" s="27">
        <f t="shared" si="93"/>
        <v>0.14044168141158106</v>
      </c>
      <c r="M184" s="27">
        <f t="shared" si="93"/>
        <v>0.24925925763107157</v>
      </c>
      <c r="N184" s="27">
        <f t="shared" si="93"/>
        <v>0.13323467750529824</v>
      </c>
      <c r="O184" s="27">
        <f t="shared" si="93"/>
        <v>0.32332103110047411</v>
      </c>
      <c r="P184" s="27">
        <f t="shared" si="93"/>
        <v>185.43463972239482</v>
      </c>
      <c r="Q184" s="27">
        <f t="shared" si="93"/>
        <v>246.80118806436138</v>
      </c>
      <c r="R184" s="27">
        <f t="shared" si="93"/>
        <v>198.53885705660045</v>
      </c>
      <c r="S184" s="27">
        <f t="shared" si="93"/>
        <v>202.97085176612595</v>
      </c>
      <c r="T184" s="27">
        <f t="shared" si="93"/>
        <v>112.79393468520678</v>
      </c>
      <c r="U184" s="27">
        <f t="shared" si="93"/>
        <v>124.87875382073021</v>
      </c>
      <c r="V184" s="27">
        <f t="shared" si="93"/>
        <v>64.371663372674249</v>
      </c>
      <c r="W184" s="27">
        <f t="shared" si="93"/>
        <v>73.980159082342155</v>
      </c>
      <c r="X184" s="27">
        <f t="shared" si="93"/>
        <v>90.209078042851218</v>
      </c>
      <c r="Y184" s="27">
        <f t="shared" si="93"/>
        <v>44.718415517441279</v>
      </c>
      <c r="Z184" s="27">
        <f t="shared" si="93"/>
        <v>133.62846661049295</v>
      </c>
      <c r="AA184" s="27">
        <f t="shared" si="93"/>
        <v>142.31681363699434</v>
      </c>
      <c r="AB184" s="27">
        <f t="shared" si="93"/>
        <v>42.769288415382661</v>
      </c>
      <c r="AC184" s="27">
        <f t="shared" si="93"/>
        <v>2.7931657931331242</v>
      </c>
      <c r="AD184" s="27">
        <f t="shared" si="93"/>
        <v>0.85022331444047461</v>
      </c>
      <c r="AE184" s="27">
        <f t="shared" si="93"/>
        <v>2.0305846846993849</v>
      </c>
      <c r="AF184" s="27">
        <f t="shared" si="93"/>
        <v>0.39473857226514497</v>
      </c>
      <c r="AG184" s="27">
        <f t="shared" si="93"/>
        <v>0.52360456042723436</v>
      </c>
      <c r="AH184" s="27">
        <f t="shared" si="93"/>
        <v>0.68081631012060284</v>
      </c>
      <c r="AI184" s="27">
        <f t="shared" si="93"/>
        <v>1.7453799256358551</v>
      </c>
      <c r="AJ184" s="27">
        <f t="shared" si="93"/>
        <v>0</v>
      </c>
      <c r="AK184" s="27">
        <f t="shared" si="93"/>
        <v>0</v>
      </c>
      <c r="AL184" s="27">
        <f t="shared" si="93"/>
        <v>0.84440378461923649</v>
      </c>
      <c r="AM184" s="27">
        <f t="shared" si="93"/>
        <v>0.41661735408389544</v>
      </c>
      <c r="AN184" s="27">
        <f t="shared" si="93"/>
        <v>0.32025630761017426</v>
      </c>
      <c r="AO184" s="27">
        <f t="shared" si="93"/>
        <v>0.10415433852097386</v>
      </c>
      <c r="AP184" s="27">
        <f t="shared" si="93"/>
        <v>0</v>
      </c>
      <c r="AQ184" s="27">
        <f t="shared" si="93"/>
        <v>0</v>
      </c>
      <c r="AR184" s="27">
        <f t="shared" si="93"/>
        <v>0.33234567684142874</v>
      </c>
      <c r="AS184" s="27">
        <f t="shared" si="93"/>
        <v>0.26831345559559422</v>
      </c>
      <c r="AT184" s="27">
        <f t="shared" si="93"/>
        <v>0.37815080009622121</v>
      </c>
      <c r="AU184" s="27">
        <f t="shared" si="93"/>
        <v>1.6655815007678842</v>
      </c>
      <c r="AV184" s="27">
        <f t="shared" si="93"/>
        <v>0</v>
      </c>
      <c r="AW184" s="27">
        <f t="shared" si="93"/>
        <v>0</v>
      </c>
      <c r="AX184" s="27">
        <f t="shared" si="93"/>
        <v>0.48650425541051989</v>
      </c>
      <c r="AY184" s="27">
        <f t="shared" si="93"/>
        <v>0.15384615384615385</v>
      </c>
      <c r="AZ184" s="27">
        <f t="shared" si="93"/>
        <v>0.18311354944981667</v>
      </c>
      <c r="BA184" s="27">
        <f t="shared" si="93"/>
        <v>7.6923076923076927E-2</v>
      </c>
      <c r="BB184" s="27">
        <f t="shared" si="93"/>
        <v>0</v>
      </c>
      <c r="BC184" s="27">
        <f t="shared" si="93"/>
        <v>0</v>
      </c>
      <c r="BD184" s="27">
        <f t="shared" si="93"/>
        <v>7.6923076923076927E-2</v>
      </c>
      <c r="BE184" s="27">
        <f t="shared" si="93"/>
        <v>0.86631004648852072</v>
      </c>
      <c r="BF184" s="27">
        <f t="shared" si="93"/>
        <v>0.21529302081726492</v>
      </c>
      <c r="BG184" s="27">
        <f t="shared" si="93"/>
        <v>0.17484848329469047</v>
      </c>
      <c r="BH184" s="27">
        <f t="shared" si="93"/>
        <v>0</v>
      </c>
      <c r="BI184" s="27">
        <f t="shared" si="93"/>
        <v>0.23916356546381579</v>
      </c>
      <c r="BJ184" s="27">
        <f t="shared" si="93"/>
        <v>0.26831345559559422</v>
      </c>
      <c r="BK184" s="27">
        <f t="shared" si="93"/>
        <v>0.68730385403488259</v>
      </c>
      <c r="BL184" s="27">
        <f t="shared" si="93"/>
        <v>24.975629146871384</v>
      </c>
      <c r="BM184" s="27">
        <f t="shared" si="93"/>
        <v>7.9505994464685124</v>
      </c>
      <c r="BN184" s="27">
        <f t="shared" si="93"/>
        <v>1.7240610742578706</v>
      </c>
      <c r="BO184" s="27">
        <f t="shared" si="93"/>
        <v>7.1345894670895627</v>
      </c>
      <c r="BP184" s="27">
        <f t="shared" si="93"/>
        <v>1.2267562783493013</v>
      </c>
      <c r="BQ184" s="27">
        <f t="shared" ref="BQ184:BX184" si="94">STDEV(BQ161,BQ163:BQ166,BQ168,BQ170:BQ171,BQ174:BQ176,BQ178:BQ179)/SQRT($B182)</f>
        <v>0.31088091417902924</v>
      </c>
      <c r="BR184" s="27">
        <f t="shared" si="94"/>
        <v>15.392978496127659</v>
      </c>
      <c r="BS184" s="27">
        <f t="shared" si="94"/>
        <v>0.32332103110047411</v>
      </c>
      <c r="BT184" s="27">
        <f t="shared" si="94"/>
        <v>0.20830867704194772</v>
      </c>
      <c r="BU184" s="27">
        <f t="shared" si="94"/>
        <v>0.18311354944981667</v>
      </c>
      <c r="BV184" s="27">
        <f t="shared" si="94"/>
        <v>157.12315989925179</v>
      </c>
      <c r="BW184" s="27">
        <f t="shared" si="94"/>
        <v>95.297742697891906</v>
      </c>
      <c r="BX184" s="27">
        <f t="shared" si="94"/>
        <v>133.69490791487485</v>
      </c>
      <c r="CE184" s="58" t="s">
        <v>111</v>
      </c>
    </row>
    <row r="185" spans="1:154">
      <c r="A185" s="10"/>
      <c r="B185" s="10"/>
      <c r="C185" s="102"/>
      <c r="D185" s="10"/>
      <c r="E185" s="59"/>
      <c r="F185" s="59"/>
      <c r="G185" s="59"/>
      <c r="H185" s="59"/>
      <c r="I185" s="59"/>
      <c r="J185" s="10"/>
      <c r="K185" s="10"/>
      <c r="L185" s="10"/>
      <c r="M185" s="10"/>
      <c r="N185" s="10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CE185" s="58"/>
    </row>
    <row r="186" spans="1:154" ht="16">
      <c r="A186" s="83" t="s">
        <v>97</v>
      </c>
      <c r="B186" s="66"/>
      <c r="C186" s="66" t="s">
        <v>134</v>
      </c>
      <c r="D186" s="66"/>
      <c r="E186" s="53" t="s">
        <v>63</v>
      </c>
      <c r="F186" s="53" t="s">
        <v>64</v>
      </c>
      <c r="G186" s="53" t="s">
        <v>65</v>
      </c>
      <c r="H186" s="53" t="s">
        <v>66</v>
      </c>
      <c r="I186" s="66" t="s">
        <v>154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CE186" s="58" t="s">
        <v>111</v>
      </c>
    </row>
    <row r="187" spans="1:154">
      <c r="A187" t="s">
        <v>158</v>
      </c>
      <c r="B187" s="10">
        <v>44</v>
      </c>
      <c r="C187" s="4" t="s">
        <v>3</v>
      </c>
      <c r="D187" s="10" t="s">
        <v>40</v>
      </c>
      <c r="E187" s="59">
        <f>(K187/$J187)*100</f>
        <v>0</v>
      </c>
      <c r="F187" s="59">
        <f>(L187/$J187)*100</f>
        <v>0</v>
      </c>
      <c r="G187" s="59">
        <f>(M187/$J187)*100</f>
        <v>91.666666666666657</v>
      </c>
      <c r="H187" s="59">
        <f>(N187/$J187)*100</f>
        <v>8.3333333333333321</v>
      </c>
      <c r="I187" s="59">
        <f>M187/J187</f>
        <v>0.91666666666666663</v>
      </c>
      <c r="J187">
        <v>24</v>
      </c>
      <c r="K187">
        <v>0</v>
      </c>
      <c r="L187">
        <v>0</v>
      </c>
      <c r="M187">
        <v>22</v>
      </c>
      <c r="N187">
        <v>2</v>
      </c>
      <c r="O187">
        <v>0.91666666669999997</v>
      </c>
      <c r="P187">
        <v>493.04166659999999</v>
      </c>
      <c r="Q187">
        <v>0</v>
      </c>
      <c r="R187">
        <v>483.13636359999998</v>
      </c>
      <c r="S187">
        <v>602</v>
      </c>
      <c r="T187">
        <v>185.625</v>
      </c>
      <c r="U187">
        <v>192.36363639999999</v>
      </c>
      <c r="V187">
        <v>111.5</v>
      </c>
      <c r="W187">
        <v>1059.375</v>
      </c>
      <c r="X187">
        <v>1133</v>
      </c>
      <c r="Y187">
        <v>249.5</v>
      </c>
      <c r="Z187">
        <v>71.5</v>
      </c>
      <c r="AA187">
        <v>51.227272730000003</v>
      </c>
      <c r="AB187">
        <v>294.5</v>
      </c>
      <c r="AC187">
        <v>71</v>
      </c>
      <c r="AD187">
        <v>36</v>
      </c>
      <c r="AE187">
        <v>28</v>
      </c>
      <c r="AF187">
        <v>7</v>
      </c>
      <c r="AG187">
        <v>25</v>
      </c>
      <c r="AH187">
        <v>34</v>
      </c>
      <c r="AI187">
        <v>8</v>
      </c>
      <c r="AJ187">
        <v>0</v>
      </c>
      <c r="AK187">
        <v>0</v>
      </c>
      <c r="AL187">
        <v>4</v>
      </c>
      <c r="AM187">
        <v>24</v>
      </c>
      <c r="AN187">
        <v>10</v>
      </c>
      <c r="AO187">
        <v>1</v>
      </c>
      <c r="AP187">
        <v>0</v>
      </c>
      <c r="AQ187">
        <v>0</v>
      </c>
      <c r="AR187">
        <v>1</v>
      </c>
      <c r="AS187">
        <v>1</v>
      </c>
      <c r="AT187">
        <v>22</v>
      </c>
      <c r="AU187">
        <v>3</v>
      </c>
      <c r="AV187">
        <v>0</v>
      </c>
      <c r="AW187">
        <v>0</v>
      </c>
      <c r="AX187">
        <v>2</v>
      </c>
      <c r="AY187">
        <v>0</v>
      </c>
      <c r="AZ187">
        <v>2</v>
      </c>
      <c r="BA187">
        <v>4</v>
      </c>
      <c r="BB187">
        <v>0</v>
      </c>
      <c r="BC187">
        <v>0</v>
      </c>
      <c r="BD187">
        <v>1</v>
      </c>
      <c r="BE187">
        <v>48</v>
      </c>
      <c r="BF187">
        <v>5</v>
      </c>
      <c r="BG187">
        <v>0</v>
      </c>
      <c r="BH187">
        <v>0</v>
      </c>
      <c r="BI187">
        <v>1</v>
      </c>
      <c r="BJ187">
        <v>23</v>
      </c>
      <c r="BK187">
        <v>19</v>
      </c>
      <c r="BL187">
        <v>407</v>
      </c>
      <c r="BM187">
        <v>59</v>
      </c>
      <c r="BN187">
        <v>2</v>
      </c>
      <c r="BO187">
        <v>130</v>
      </c>
      <c r="BP187">
        <v>32</v>
      </c>
      <c r="BQ187">
        <v>37</v>
      </c>
      <c r="BR187">
        <v>147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 t="s">
        <v>58</v>
      </c>
      <c r="CE187" s="58" t="s">
        <v>111</v>
      </c>
      <c r="CG187" s="10" t="str">
        <f>$W$1</f>
        <v>FE0F</v>
      </c>
      <c r="CH187" s="10" t="str">
        <f>C164</f>
        <v>+ve</v>
      </c>
      <c r="CI187" s="59" t="e">
        <f>#REF!</f>
        <v>#REF!</v>
      </c>
      <c r="CJ187" s="59" t="e">
        <f>#REF!</f>
        <v>#REF!</v>
      </c>
      <c r="CK187" s="59" t="e">
        <f>#REF!</f>
        <v>#REF!</v>
      </c>
      <c r="CL187" s="59" t="e">
        <f>#REF!</f>
        <v>#REF!</v>
      </c>
      <c r="CM187" s="59" t="e">
        <f>#REF!</f>
        <v>#REF!</v>
      </c>
      <c r="CN187" s="59" t="e">
        <f>#REF!</f>
        <v>#REF!</v>
      </c>
      <c r="CO187" s="59" t="e">
        <f>#REF!</f>
        <v>#REF!</v>
      </c>
      <c r="CP187" s="59" t="e">
        <f>#REF!</f>
        <v>#REF!</v>
      </c>
      <c r="CQ187" s="59" t="e">
        <f>#REF!</f>
        <v>#REF!</v>
      </c>
      <c r="CR187" s="59" t="e">
        <f>#REF!</f>
        <v>#REF!</v>
      </c>
      <c r="CS187" s="59" t="e">
        <f>#REF!</f>
        <v>#REF!</v>
      </c>
      <c r="CT187" s="59" t="e">
        <f>#REF!</f>
        <v>#REF!</v>
      </c>
      <c r="CU187" s="59" t="e">
        <f>#REF!</f>
        <v>#REF!</v>
      </c>
      <c r="CV187" s="59" t="e">
        <f>#REF!</f>
        <v>#REF!</v>
      </c>
      <c r="CW187" s="59" t="e">
        <f>#REF!</f>
        <v>#REF!</v>
      </c>
      <c r="CX187" s="59" t="e">
        <f>#REF!</f>
        <v>#REF!</v>
      </c>
      <c r="CY187" s="59" t="e">
        <f>#REF!</f>
        <v>#REF!</v>
      </c>
      <c r="CZ187" s="95" t="e">
        <f>#REF!</f>
        <v>#REF!</v>
      </c>
      <c r="DA187" s="95" t="e">
        <f>#REF!</f>
        <v>#REF!</v>
      </c>
      <c r="DB187" s="95" t="e">
        <f>#REF!</f>
        <v>#REF!</v>
      </c>
      <c r="DC187" s="95" t="e">
        <f>#REF!</f>
        <v>#REF!</v>
      </c>
      <c r="DD187" s="95" t="e">
        <f>#REF!</f>
        <v>#REF!</v>
      </c>
      <c r="DE187" s="95" t="e">
        <f>#REF!</f>
        <v>#REF!</v>
      </c>
      <c r="DF187" s="95" t="e">
        <f>#REF!</f>
        <v>#REF!</v>
      </c>
      <c r="DG187" s="95" t="e">
        <f>#REF!</f>
        <v>#REF!</v>
      </c>
      <c r="DH187" s="95" t="e">
        <f>#REF!</f>
        <v>#REF!</v>
      </c>
      <c r="DI187" s="95" t="e">
        <f>#REF!</f>
        <v>#REF!</v>
      </c>
      <c r="DJ187" s="95" t="e">
        <f>#REF!</f>
        <v>#REF!</v>
      </c>
      <c r="DK187" s="95" t="e">
        <f>#REF!</f>
        <v>#REF!</v>
      </c>
      <c r="DL187" s="95" t="e">
        <f>#REF!</f>
        <v>#REF!</v>
      </c>
      <c r="DM187" s="95" t="e">
        <f>#REF!</f>
        <v>#REF!</v>
      </c>
      <c r="DN187" s="95" t="e">
        <f>#REF!</f>
        <v>#REF!</v>
      </c>
      <c r="DO187" s="95" t="e">
        <f>#REF!</f>
        <v>#REF!</v>
      </c>
      <c r="DP187" s="95" t="e">
        <f>#REF!</f>
        <v>#REF!</v>
      </c>
      <c r="DQ187" s="59" t="e">
        <f>#REF!</f>
        <v>#REF!</v>
      </c>
      <c r="DR187" s="59" t="e">
        <f>#REF!</f>
        <v>#REF!</v>
      </c>
      <c r="DS187" s="59" t="e">
        <f>#REF!</f>
        <v>#REF!</v>
      </c>
      <c r="DT187" s="59" t="e">
        <f>#REF!</f>
        <v>#REF!</v>
      </c>
      <c r="DU187" s="59" t="e">
        <f>#REF!</f>
        <v>#REF!</v>
      </c>
      <c r="DV187" s="59" t="e">
        <f>#REF!</f>
        <v>#REF!</v>
      </c>
      <c r="DW187" s="59" t="e">
        <f>#REF!</f>
        <v>#REF!</v>
      </c>
      <c r="DX187" s="59" t="e">
        <f>#REF!</f>
        <v>#REF!</v>
      </c>
      <c r="DY187" s="59" t="e">
        <f>#REF!</f>
        <v>#REF!</v>
      </c>
      <c r="DZ187" s="59" t="e">
        <f>#REF!</f>
        <v>#REF!</v>
      </c>
      <c r="EA187" s="59" t="e">
        <f>#REF!</f>
        <v>#REF!</v>
      </c>
      <c r="EB187" s="59" t="e">
        <f>#REF!</f>
        <v>#REF!</v>
      </c>
      <c r="EC187" s="59" t="e">
        <f>#REF!</f>
        <v>#REF!</v>
      </c>
      <c r="ED187" s="59" t="e">
        <f>#REF!</f>
        <v>#REF!</v>
      </c>
      <c r="EE187" s="59" t="e">
        <f>#REF!</f>
        <v>#REF!</v>
      </c>
      <c r="EF187" s="59" t="e">
        <f>#REF!</f>
        <v>#REF!</v>
      </c>
      <c r="EG187" s="59" t="e">
        <f>#REF!</f>
        <v>#REF!</v>
      </c>
      <c r="EH187" s="95" t="e">
        <f>#REF!</f>
        <v>#REF!</v>
      </c>
      <c r="EI187" s="95" t="e">
        <f>#REF!</f>
        <v>#REF!</v>
      </c>
      <c r="EJ187" s="95" t="e">
        <f>#REF!</f>
        <v>#REF!</v>
      </c>
      <c r="EK187" s="95" t="e">
        <f>#REF!</f>
        <v>#REF!</v>
      </c>
      <c r="EL187" s="95" t="e">
        <f>#REF!</f>
        <v>#REF!</v>
      </c>
      <c r="EM187" s="95" t="e">
        <f>#REF!</f>
        <v>#REF!</v>
      </c>
      <c r="EN187" s="95" t="e">
        <f>#REF!</f>
        <v>#REF!</v>
      </c>
      <c r="EO187" s="95" t="e">
        <f>#REF!</f>
        <v>#REF!</v>
      </c>
      <c r="EP187" s="95" t="e">
        <f>#REF!</f>
        <v>#REF!</v>
      </c>
      <c r="EQ187" s="95" t="e">
        <f>#REF!</f>
        <v>#REF!</v>
      </c>
      <c r="ER187" s="95" t="e">
        <f>#REF!</f>
        <v>#REF!</v>
      </c>
      <c r="ES187" s="95" t="e">
        <f>#REF!</f>
        <v>#REF!</v>
      </c>
      <c r="ET187" s="95" t="e">
        <f>#REF!</f>
        <v>#REF!</v>
      </c>
      <c r="EU187" s="95" t="e">
        <f>#REF!</f>
        <v>#REF!</v>
      </c>
      <c r="EV187" s="95" t="e">
        <f>#REF!</f>
        <v>#REF!</v>
      </c>
      <c r="EW187" s="95" t="e">
        <f>#REF!</f>
        <v>#REF!</v>
      </c>
      <c r="EX187" s="95" t="e">
        <f>#REF!</f>
        <v>#REF!</v>
      </c>
    </row>
    <row r="188" spans="1:154">
      <c r="A188" t="s">
        <v>180</v>
      </c>
      <c r="B188" s="10">
        <v>52</v>
      </c>
      <c r="C188" s="4" t="s">
        <v>3</v>
      </c>
      <c r="D188" s="10" t="s">
        <v>40</v>
      </c>
      <c r="E188" s="59">
        <f t="shared" ref="E188:E209" si="95">(K188/$J188)*100</f>
        <v>41.666666666666671</v>
      </c>
      <c r="F188" s="59">
        <f t="shared" ref="F188:F209" si="96">(L188/$J188)*100</f>
        <v>4.1666666666666661</v>
      </c>
      <c r="G188" s="59">
        <f t="shared" ref="G188:G209" si="97">(M188/$J188)*100</f>
        <v>50</v>
      </c>
      <c r="H188" s="59">
        <f t="shared" ref="H188:H209" si="98">(N188/$J188)*100</f>
        <v>4.1666666666666661</v>
      </c>
      <c r="I188" s="59">
        <f t="shared" ref="I188:I209" si="99">M188/J188</f>
        <v>0.5</v>
      </c>
      <c r="J188">
        <v>24</v>
      </c>
      <c r="K188">
        <v>10</v>
      </c>
      <c r="L188">
        <v>1</v>
      </c>
      <c r="M188">
        <v>12</v>
      </c>
      <c r="N188">
        <v>1</v>
      </c>
      <c r="O188">
        <v>0.92307692299999999</v>
      </c>
      <c r="P188">
        <v>1034.9285709999999</v>
      </c>
      <c r="Q188">
        <v>743</v>
      </c>
      <c r="R188">
        <v>814.41666669999995</v>
      </c>
      <c r="S188">
        <v>3973</v>
      </c>
      <c r="T188">
        <v>528.69230770000001</v>
      </c>
      <c r="U188">
        <v>496.16666659999999</v>
      </c>
      <c r="V188">
        <v>919</v>
      </c>
      <c r="W188">
        <v>75.923076929999993</v>
      </c>
      <c r="X188">
        <v>75</v>
      </c>
      <c r="Y188">
        <v>87</v>
      </c>
      <c r="Z188">
        <v>940.15384630000005</v>
      </c>
      <c r="AA188">
        <v>1002.333333</v>
      </c>
      <c r="AB188">
        <v>194</v>
      </c>
      <c r="AC188">
        <v>37</v>
      </c>
      <c r="AD188">
        <v>22</v>
      </c>
      <c r="AE188">
        <v>14</v>
      </c>
      <c r="AF188">
        <v>1</v>
      </c>
      <c r="AG188">
        <v>14</v>
      </c>
      <c r="AH188">
        <v>17</v>
      </c>
      <c r="AI188">
        <v>1</v>
      </c>
      <c r="AJ188">
        <v>0</v>
      </c>
      <c r="AK188">
        <v>0</v>
      </c>
      <c r="AL188">
        <v>5</v>
      </c>
      <c r="AM188">
        <v>14</v>
      </c>
      <c r="AN188">
        <v>4</v>
      </c>
      <c r="AO188">
        <v>1</v>
      </c>
      <c r="AP188">
        <v>0</v>
      </c>
      <c r="AQ188">
        <v>0</v>
      </c>
      <c r="AR188">
        <v>3</v>
      </c>
      <c r="AS188">
        <v>0</v>
      </c>
      <c r="AT188">
        <v>12</v>
      </c>
      <c r="AU188">
        <v>0</v>
      </c>
      <c r="AV188">
        <v>0</v>
      </c>
      <c r="AW188">
        <v>0</v>
      </c>
      <c r="AX188">
        <v>2</v>
      </c>
      <c r="AY188">
        <v>0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17</v>
      </c>
      <c r="BF188">
        <v>1</v>
      </c>
      <c r="BG188">
        <v>0</v>
      </c>
      <c r="BH188">
        <v>0</v>
      </c>
      <c r="BI188">
        <v>12</v>
      </c>
      <c r="BJ188">
        <v>1</v>
      </c>
      <c r="BK188">
        <v>3</v>
      </c>
      <c r="BL188">
        <v>601</v>
      </c>
      <c r="BM188">
        <v>216</v>
      </c>
      <c r="BN188">
        <v>18</v>
      </c>
      <c r="BO188">
        <v>10</v>
      </c>
      <c r="BP188">
        <v>14</v>
      </c>
      <c r="BQ188">
        <v>0</v>
      </c>
      <c r="BR188">
        <v>343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 t="s">
        <v>58</v>
      </c>
      <c r="CE188" s="58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</row>
    <row r="189" spans="1:154">
      <c r="A189" t="s">
        <v>159</v>
      </c>
      <c r="B189" s="10">
        <v>52</v>
      </c>
      <c r="C189" s="4" t="s">
        <v>3</v>
      </c>
      <c r="D189" s="10" t="s">
        <v>40</v>
      </c>
      <c r="E189" s="59">
        <f t="shared" si="95"/>
        <v>4.1666666666666661</v>
      </c>
      <c r="F189" s="59">
        <f t="shared" si="96"/>
        <v>0</v>
      </c>
      <c r="G189" s="59">
        <f t="shared" si="97"/>
        <v>41.666666666666671</v>
      </c>
      <c r="H189" s="59">
        <f t="shared" si="98"/>
        <v>54.166666666666664</v>
      </c>
      <c r="I189" s="59">
        <f t="shared" si="99"/>
        <v>0.41666666666666669</v>
      </c>
      <c r="J189">
        <v>24</v>
      </c>
      <c r="K189">
        <v>1</v>
      </c>
      <c r="L189">
        <v>0</v>
      </c>
      <c r="M189">
        <v>10</v>
      </c>
      <c r="N189">
        <v>13</v>
      </c>
      <c r="O189">
        <v>0.43478260860000001</v>
      </c>
      <c r="P189">
        <v>574.30434779999996</v>
      </c>
      <c r="Q189">
        <v>0</v>
      </c>
      <c r="R189">
        <v>763.8</v>
      </c>
      <c r="S189">
        <v>428.53846160000001</v>
      </c>
      <c r="T189">
        <v>168.0434783</v>
      </c>
      <c r="U189">
        <v>185.3</v>
      </c>
      <c r="V189">
        <v>154.7692308</v>
      </c>
      <c r="W189">
        <v>297.30434789999998</v>
      </c>
      <c r="X189">
        <v>382.5</v>
      </c>
      <c r="Y189">
        <v>231.7692308</v>
      </c>
      <c r="Z189">
        <v>162.3913044</v>
      </c>
      <c r="AA189">
        <v>100.7</v>
      </c>
      <c r="AB189">
        <v>209.84615389999999</v>
      </c>
      <c r="AC189">
        <v>162</v>
      </c>
      <c r="AD189">
        <v>38</v>
      </c>
      <c r="AE189">
        <v>56</v>
      </c>
      <c r="AF189">
        <v>68</v>
      </c>
      <c r="AG189">
        <v>52</v>
      </c>
      <c r="AH189">
        <v>29</v>
      </c>
      <c r="AI189">
        <v>39</v>
      </c>
      <c r="AJ189">
        <v>1</v>
      </c>
      <c r="AK189">
        <v>0</v>
      </c>
      <c r="AL189">
        <v>41</v>
      </c>
      <c r="AM189">
        <v>23</v>
      </c>
      <c r="AN189">
        <v>6</v>
      </c>
      <c r="AO189">
        <v>1</v>
      </c>
      <c r="AP189">
        <v>0</v>
      </c>
      <c r="AQ189">
        <v>0</v>
      </c>
      <c r="AR189">
        <v>8</v>
      </c>
      <c r="AS189">
        <v>17</v>
      </c>
      <c r="AT189">
        <v>10</v>
      </c>
      <c r="AU189">
        <v>12</v>
      </c>
      <c r="AV189">
        <v>0</v>
      </c>
      <c r="AW189">
        <v>0</v>
      </c>
      <c r="AX189">
        <v>17</v>
      </c>
      <c r="AY189">
        <v>12</v>
      </c>
      <c r="AZ189">
        <v>13</v>
      </c>
      <c r="BA189">
        <v>26</v>
      </c>
      <c r="BB189">
        <v>1</v>
      </c>
      <c r="BC189">
        <v>0</v>
      </c>
      <c r="BD189">
        <v>16</v>
      </c>
      <c r="BE189">
        <v>61</v>
      </c>
      <c r="BF189">
        <v>2</v>
      </c>
      <c r="BG189">
        <v>0</v>
      </c>
      <c r="BH189">
        <v>0</v>
      </c>
      <c r="BI189">
        <v>5</v>
      </c>
      <c r="BJ189">
        <v>28</v>
      </c>
      <c r="BK189">
        <v>26</v>
      </c>
      <c r="BL189">
        <v>280</v>
      </c>
      <c r="BM189">
        <v>96</v>
      </c>
      <c r="BN189">
        <v>11</v>
      </c>
      <c r="BO189">
        <v>27</v>
      </c>
      <c r="BP189">
        <v>16</v>
      </c>
      <c r="BQ189">
        <v>35</v>
      </c>
      <c r="BR189">
        <v>95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 t="s">
        <v>58</v>
      </c>
      <c r="CE189" s="58" t="s">
        <v>111</v>
      </c>
    </row>
    <row r="190" spans="1:154">
      <c r="A190" t="s">
        <v>160</v>
      </c>
      <c r="B190" s="10">
        <v>52</v>
      </c>
      <c r="C190" s="4" t="s">
        <v>3</v>
      </c>
      <c r="D190" s="10" t="s">
        <v>40</v>
      </c>
      <c r="E190" s="59">
        <f t="shared" si="95"/>
        <v>33.333333333333329</v>
      </c>
      <c r="F190" s="59">
        <f t="shared" si="96"/>
        <v>4.1666666666666661</v>
      </c>
      <c r="G190" s="59">
        <f t="shared" si="97"/>
        <v>45.833333333333329</v>
      </c>
      <c r="H190" s="59">
        <f t="shared" si="98"/>
        <v>16.666666666666664</v>
      </c>
      <c r="I190" s="59">
        <f t="shared" si="99"/>
        <v>0.45833333333333331</v>
      </c>
      <c r="J190">
        <v>24</v>
      </c>
      <c r="K190">
        <v>8</v>
      </c>
      <c r="L190">
        <v>1</v>
      </c>
      <c r="M190">
        <v>11</v>
      </c>
      <c r="N190">
        <v>4</v>
      </c>
      <c r="O190">
        <v>0.73333333339999995</v>
      </c>
      <c r="P190">
        <v>951.0625</v>
      </c>
      <c r="Q190">
        <v>2338</v>
      </c>
      <c r="R190">
        <v>878.09090900000001</v>
      </c>
      <c r="S190">
        <v>805</v>
      </c>
      <c r="T190">
        <v>261.2</v>
      </c>
      <c r="U190">
        <v>202.5454546</v>
      </c>
      <c r="V190">
        <v>422.5</v>
      </c>
      <c r="W190">
        <v>75.466666669999995</v>
      </c>
      <c r="X190">
        <v>84.181818190000001</v>
      </c>
      <c r="Y190">
        <v>51.5</v>
      </c>
      <c r="Z190">
        <v>1256.5333330000001</v>
      </c>
      <c r="AA190">
        <v>1320.818182</v>
      </c>
      <c r="AB190">
        <v>1079.75</v>
      </c>
      <c r="AC190">
        <v>50</v>
      </c>
      <c r="AD190">
        <v>22</v>
      </c>
      <c r="AE190">
        <v>19</v>
      </c>
      <c r="AF190">
        <v>9</v>
      </c>
      <c r="AG190">
        <v>21</v>
      </c>
      <c r="AH190">
        <v>16</v>
      </c>
      <c r="AI190">
        <v>4</v>
      </c>
      <c r="AJ190">
        <v>0</v>
      </c>
      <c r="AK190">
        <v>0</v>
      </c>
      <c r="AL190">
        <v>9</v>
      </c>
      <c r="AM190">
        <v>16</v>
      </c>
      <c r="AN190">
        <v>1</v>
      </c>
      <c r="AO190">
        <v>0</v>
      </c>
      <c r="AP190">
        <v>0</v>
      </c>
      <c r="AQ190">
        <v>0</v>
      </c>
      <c r="AR190">
        <v>5</v>
      </c>
      <c r="AS190">
        <v>3</v>
      </c>
      <c r="AT190">
        <v>11</v>
      </c>
      <c r="AU190">
        <v>3</v>
      </c>
      <c r="AV190">
        <v>0</v>
      </c>
      <c r="AW190">
        <v>0</v>
      </c>
      <c r="AX190">
        <v>2</v>
      </c>
      <c r="AY190">
        <v>2</v>
      </c>
      <c r="AZ190">
        <v>4</v>
      </c>
      <c r="BA190">
        <v>1</v>
      </c>
      <c r="BB190">
        <v>0</v>
      </c>
      <c r="BC190">
        <v>0</v>
      </c>
      <c r="BD190">
        <v>2</v>
      </c>
      <c r="BE190">
        <v>20</v>
      </c>
      <c r="BF190">
        <v>2</v>
      </c>
      <c r="BG190">
        <v>0</v>
      </c>
      <c r="BH190">
        <v>0</v>
      </c>
      <c r="BI190">
        <v>11</v>
      </c>
      <c r="BJ190">
        <v>4</v>
      </c>
      <c r="BK190">
        <v>3</v>
      </c>
      <c r="BL190">
        <v>568</v>
      </c>
      <c r="BM190">
        <v>188</v>
      </c>
      <c r="BN190">
        <v>26</v>
      </c>
      <c r="BO190">
        <v>70</v>
      </c>
      <c r="BP190">
        <v>24</v>
      </c>
      <c r="BQ190">
        <v>0</v>
      </c>
      <c r="BR190">
        <v>260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 t="s">
        <v>58</v>
      </c>
      <c r="CE190" s="58" t="s">
        <v>111</v>
      </c>
    </row>
    <row r="191" spans="1:154">
      <c r="A191" t="s">
        <v>181</v>
      </c>
      <c r="B191" s="10">
        <v>52</v>
      </c>
      <c r="C191" s="6" t="s">
        <v>2</v>
      </c>
      <c r="D191" s="10" t="s">
        <v>40</v>
      </c>
      <c r="E191" s="59">
        <f t="shared" si="95"/>
        <v>8.3333333333333321</v>
      </c>
      <c r="F191" s="59">
        <f t="shared" si="96"/>
        <v>4.1666666666666661</v>
      </c>
      <c r="G191" s="59">
        <f t="shared" si="97"/>
        <v>58.333333333333336</v>
      </c>
      <c r="H191" s="59">
        <f t="shared" si="98"/>
        <v>29.166666666666668</v>
      </c>
      <c r="I191" s="59">
        <f t="shared" si="99"/>
        <v>0.58333333333333337</v>
      </c>
      <c r="J191">
        <v>24</v>
      </c>
      <c r="K191">
        <v>2</v>
      </c>
      <c r="L191">
        <v>1</v>
      </c>
      <c r="M191">
        <v>14</v>
      </c>
      <c r="N191">
        <v>7</v>
      </c>
      <c r="O191">
        <v>0.66666666669999997</v>
      </c>
      <c r="P191">
        <v>1011.4545450000001</v>
      </c>
      <c r="Q191">
        <v>1445</v>
      </c>
      <c r="R191">
        <v>1061.642857</v>
      </c>
      <c r="S191">
        <v>849.14285710000001</v>
      </c>
      <c r="T191">
        <v>424.95238089999998</v>
      </c>
      <c r="U191">
        <v>411.35714280000002</v>
      </c>
      <c r="V191">
        <v>452.14285719999998</v>
      </c>
      <c r="W191">
        <v>110.4761905</v>
      </c>
      <c r="X191">
        <v>94.142857129999996</v>
      </c>
      <c r="Y191">
        <v>143.14285709999999</v>
      </c>
      <c r="Z191">
        <v>1137.857143</v>
      </c>
      <c r="AA191">
        <v>1376.7142859999999</v>
      </c>
      <c r="AB191">
        <v>660.14285710000001</v>
      </c>
      <c r="AC191">
        <v>163</v>
      </c>
      <c r="AD191">
        <v>55</v>
      </c>
      <c r="AE191">
        <v>64</v>
      </c>
      <c r="AF191">
        <v>44</v>
      </c>
      <c r="AG191">
        <v>54</v>
      </c>
      <c r="AH191">
        <v>26</v>
      </c>
      <c r="AI191">
        <v>23</v>
      </c>
      <c r="AJ191">
        <v>1</v>
      </c>
      <c r="AK191">
        <v>0</v>
      </c>
      <c r="AL191">
        <v>59</v>
      </c>
      <c r="AM191">
        <v>22</v>
      </c>
      <c r="AN191">
        <v>5</v>
      </c>
      <c r="AO191">
        <v>9</v>
      </c>
      <c r="AP191">
        <v>1</v>
      </c>
      <c r="AQ191">
        <v>0</v>
      </c>
      <c r="AR191">
        <v>18</v>
      </c>
      <c r="AS191">
        <v>14</v>
      </c>
      <c r="AT191">
        <v>14</v>
      </c>
      <c r="AU191">
        <v>12</v>
      </c>
      <c r="AV191">
        <v>0</v>
      </c>
      <c r="AW191">
        <v>0</v>
      </c>
      <c r="AX191">
        <v>24</v>
      </c>
      <c r="AY191">
        <v>18</v>
      </c>
      <c r="AZ191">
        <v>7</v>
      </c>
      <c r="BA191">
        <v>2</v>
      </c>
      <c r="BB191">
        <v>0</v>
      </c>
      <c r="BC191">
        <v>0</v>
      </c>
      <c r="BD191">
        <v>17</v>
      </c>
      <c r="BE191">
        <v>26</v>
      </c>
      <c r="BF191">
        <v>1</v>
      </c>
      <c r="BG191">
        <v>1</v>
      </c>
      <c r="BH191">
        <v>2</v>
      </c>
      <c r="BI191">
        <v>14</v>
      </c>
      <c r="BJ191">
        <v>7</v>
      </c>
      <c r="BK191">
        <v>1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 t="s">
        <v>58</v>
      </c>
      <c r="CE191" s="58"/>
    </row>
    <row r="192" spans="1:154">
      <c r="A192" t="s">
        <v>161</v>
      </c>
      <c r="B192" s="10">
        <v>52</v>
      </c>
      <c r="C192" s="4" t="s">
        <v>3</v>
      </c>
      <c r="D192" s="10" t="s">
        <v>40</v>
      </c>
      <c r="E192" s="59">
        <f t="shared" si="95"/>
        <v>12.5</v>
      </c>
      <c r="F192" s="59">
        <f t="shared" si="96"/>
        <v>12.5</v>
      </c>
      <c r="G192" s="59">
        <f t="shared" si="97"/>
        <v>58.333333333333336</v>
      </c>
      <c r="H192" s="59">
        <f t="shared" si="98"/>
        <v>16.666666666666664</v>
      </c>
      <c r="I192" s="59">
        <f t="shared" si="99"/>
        <v>0.58333333333333337</v>
      </c>
      <c r="J192">
        <v>24</v>
      </c>
      <c r="K192">
        <v>3</v>
      </c>
      <c r="L192">
        <v>3</v>
      </c>
      <c r="M192">
        <v>14</v>
      </c>
      <c r="N192">
        <v>4</v>
      </c>
      <c r="O192">
        <v>0.77777777780000001</v>
      </c>
      <c r="P192">
        <v>1108.619048</v>
      </c>
      <c r="Q192">
        <v>2360</v>
      </c>
      <c r="R192">
        <v>783.21428560000004</v>
      </c>
      <c r="S192">
        <v>1309</v>
      </c>
      <c r="T192">
        <v>279.88888880000002</v>
      </c>
      <c r="U192">
        <v>260.64285719999998</v>
      </c>
      <c r="V192">
        <v>347.25</v>
      </c>
      <c r="W192">
        <v>2606.0555549999999</v>
      </c>
      <c r="X192">
        <v>3078.7857140000001</v>
      </c>
      <c r="Y192">
        <v>951.5</v>
      </c>
      <c r="Z192">
        <v>61.944444449999999</v>
      </c>
      <c r="AA192">
        <v>69.571428569999995</v>
      </c>
      <c r="AB192">
        <v>35.25</v>
      </c>
      <c r="AC192">
        <v>62</v>
      </c>
      <c r="AD192">
        <v>31</v>
      </c>
      <c r="AE192">
        <v>22</v>
      </c>
      <c r="AF192">
        <v>9</v>
      </c>
      <c r="AG192">
        <v>26</v>
      </c>
      <c r="AH192">
        <v>25</v>
      </c>
      <c r="AI192">
        <v>8</v>
      </c>
      <c r="AJ192">
        <v>0</v>
      </c>
      <c r="AK192">
        <v>0</v>
      </c>
      <c r="AL192">
        <v>3</v>
      </c>
      <c r="AM192">
        <v>21</v>
      </c>
      <c r="AN192">
        <v>7</v>
      </c>
      <c r="AO192">
        <v>1</v>
      </c>
      <c r="AP192">
        <v>0</v>
      </c>
      <c r="AQ192">
        <v>0</v>
      </c>
      <c r="AR192">
        <v>2</v>
      </c>
      <c r="AS192">
        <v>3</v>
      </c>
      <c r="AT192">
        <v>14</v>
      </c>
      <c r="AU192">
        <v>4</v>
      </c>
      <c r="AV192">
        <v>0</v>
      </c>
      <c r="AW192">
        <v>0</v>
      </c>
      <c r="AX192">
        <v>1</v>
      </c>
      <c r="AY192">
        <v>2</v>
      </c>
      <c r="AZ192">
        <v>4</v>
      </c>
      <c r="BA192">
        <v>3</v>
      </c>
      <c r="BB192">
        <v>0</v>
      </c>
      <c r="BC192">
        <v>0</v>
      </c>
      <c r="BD192">
        <v>0</v>
      </c>
      <c r="BE192">
        <v>51</v>
      </c>
      <c r="BF192">
        <v>1</v>
      </c>
      <c r="BG192">
        <v>0</v>
      </c>
      <c r="BH192">
        <v>1</v>
      </c>
      <c r="BI192">
        <v>2</v>
      </c>
      <c r="BJ192">
        <v>24</v>
      </c>
      <c r="BK192">
        <v>23</v>
      </c>
      <c r="BL192">
        <v>644</v>
      </c>
      <c r="BM192">
        <v>119</v>
      </c>
      <c r="BN192">
        <v>31</v>
      </c>
      <c r="BO192">
        <v>31</v>
      </c>
      <c r="BP192">
        <v>40</v>
      </c>
      <c r="BQ192">
        <v>149</v>
      </c>
      <c r="BR192">
        <v>274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 t="s">
        <v>58</v>
      </c>
      <c r="CE192" s="58" t="s">
        <v>111</v>
      </c>
    </row>
    <row r="193" spans="1:83">
      <c r="A193" t="s">
        <v>162</v>
      </c>
      <c r="B193" s="10">
        <v>52</v>
      </c>
      <c r="C193" s="6" t="s">
        <v>2</v>
      </c>
      <c r="D193" s="10" t="s">
        <v>40</v>
      </c>
      <c r="E193" s="59">
        <f t="shared" si="95"/>
        <v>0</v>
      </c>
      <c r="F193" s="59">
        <f t="shared" si="96"/>
        <v>0</v>
      </c>
      <c r="G193" s="59">
        <f t="shared" si="97"/>
        <v>87.5</v>
      </c>
      <c r="H193" s="59">
        <f t="shared" si="98"/>
        <v>12.5</v>
      </c>
      <c r="I193" s="59">
        <f t="shared" si="99"/>
        <v>0.875</v>
      </c>
      <c r="J193">
        <v>24</v>
      </c>
      <c r="K193">
        <v>0</v>
      </c>
      <c r="L193">
        <v>0</v>
      </c>
      <c r="M193">
        <v>21</v>
      </c>
      <c r="N193">
        <v>3</v>
      </c>
      <c r="O193">
        <v>0.875</v>
      </c>
      <c r="P193">
        <v>571.66666669999995</v>
      </c>
      <c r="Q193">
        <v>0</v>
      </c>
      <c r="R193">
        <v>517.42857149999998</v>
      </c>
      <c r="S193">
        <v>951.33333330000005</v>
      </c>
      <c r="T193">
        <v>73.708333339999996</v>
      </c>
      <c r="U193">
        <v>60.333333330000002</v>
      </c>
      <c r="V193">
        <v>167.33333329999999</v>
      </c>
      <c r="W193">
        <v>513.91666669999995</v>
      </c>
      <c r="X193">
        <v>551.14285710000001</v>
      </c>
      <c r="Y193">
        <v>253.33333329999999</v>
      </c>
      <c r="Z193">
        <v>331.58333340000001</v>
      </c>
      <c r="AA193">
        <v>342.47619040000001</v>
      </c>
      <c r="AB193">
        <v>255.33333329999999</v>
      </c>
      <c r="AC193">
        <v>70</v>
      </c>
      <c r="AD193">
        <v>33</v>
      </c>
      <c r="AE193">
        <v>32</v>
      </c>
      <c r="AF193">
        <v>5</v>
      </c>
      <c r="AG193">
        <v>26</v>
      </c>
      <c r="AH193">
        <v>28</v>
      </c>
      <c r="AI193">
        <v>8</v>
      </c>
      <c r="AJ193">
        <v>1</v>
      </c>
      <c r="AK193">
        <v>0</v>
      </c>
      <c r="AL193">
        <v>7</v>
      </c>
      <c r="AM193">
        <v>24</v>
      </c>
      <c r="AN193">
        <v>4</v>
      </c>
      <c r="AO193">
        <v>2</v>
      </c>
      <c r="AP193">
        <v>0</v>
      </c>
      <c r="AQ193">
        <v>0</v>
      </c>
      <c r="AR193">
        <v>3</v>
      </c>
      <c r="AS193">
        <v>0</v>
      </c>
      <c r="AT193">
        <v>21</v>
      </c>
      <c r="AU193">
        <v>6</v>
      </c>
      <c r="AV193">
        <v>1</v>
      </c>
      <c r="AW193">
        <v>0</v>
      </c>
      <c r="AX193">
        <v>4</v>
      </c>
      <c r="AY193">
        <v>2</v>
      </c>
      <c r="AZ193">
        <v>3</v>
      </c>
      <c r="BA193">
        <v>0</v>
      </c>
      <c r="BB193">
        <v>0</v>
      </c>
      <c r="BC193">
        <v>0</v>
      </c>
      <c r="BD193">
        <v>0</v>
      </c>
      <c r="BE193">
        <v>24</v>
      </c>
      <c r="BF193">
        <v>0</v>
      </c>
      <c r="BG193">
        <v>0</v>
      </c>
      <c r="BH193">
        <v>0</v>
      </c>
      <c r="BI193">
        <v>5</v>
      </c>
      <c r="BJ193">
        <v>19</v>
      </c>
      <c r="BK193">
        <v>0</v>
      </c>
      <c r="BL193">
        <v>487</v>
      </c>
      <c r="BM193">
        <v>84</v>
      </c>
      <c r="BN193">
        <v>4</v>
      </c>
      <c r="BO193">
        <v>126</v>
      </c>
      <c r="BP193">
        <v>67</v>
      </c>
      <c r="BQ193">
        <v>8</v>
      </c>
      <c r="BR193">
        <v>198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  <c r="CE193" s="58" t="s">
        <v>111</v>
      </c>
    </row>
    <row r="194" spans="1:83">
      <c r="A194" t="s">
        <v>163</v>
      </c>
      <c r="B194" s="10">
        <v>44</v>
      </c>
      <c r="C194" s="6" t="s">
        <v>2</v>
      </c>
      <c r="D194" s="10" t="s">
        <v>40</v>
      </c>
      <c r="E194" s="59">
        <f t="shared" si="95"/>
        <v>4.1666666666666661</v>
      </c>
      <c r="F194" s="59">
        <f t="shared" si="96"/>
        <v>8.3333333333333321</v>
      </c>
      <c r="G194" s="59">
        <f t="shared" si="97"/>
        <v>87.5</v>
      </c>
      <c r="H194" s="59">
        <f t="shared" si="98"/>
        <v>0</v>
      </c>
      <c r="I194" s="59">
        <f t="shared" si="99"/>
        <v>0.875</v>
      </c>
      <c r="J194">
        <v>24</v>
      </c>
      <c r="K194">
        <v>1</v>
      </c>
      <c r="L194">
        <v>2</v>
      </c>
      <c r="M194">
        <v>21</v>
      </c>
      <c r="N194">
        <v>0</v>
      </c>
      <c r="O194">
        <v>1</v>
      </c>
      <c r="P194">
        <v>743.56521750000002</v>
      </c>
      <c r="Q194">
        <v>1786</v>
      </c>
      <c r="R194">
        <v>644.28571439999996</v>
      </c>
      <c r="S194">
        <v>0</v>
      </c>
      <c r="T194">
        <v>43.47619048</v>
      </c>
      <c r="U194">
        <v>43.47619048</v>
      </c>
      <c r="V194">
        <v>0</v>
      </c>
      <c r="W194">
        <v>113.2857143</v>
      </c>
      <c r="X194">
        <v>113.2857143</v>
      </c>
      <c r="Y194">
        <v>0</v>
      </c>
      <c r="Z194">
        <v>1187.9047619999999</v>
      </c>
      <c r="AA194">
        <v>1187.9047619999999</v>
      </c>
      <c r="AB194">
        <v>0</v>
      </c>
      <c r="AC194">
        <v>74</v>
      </c>
      <c r="AD194">
        <v>26</v>
      </c>
      <c r="AE194">
        <v>48</v>
      </c>
      <c r="AF194">
        <v>0</v>
      </c>
      <c r="AG194">
        <v>26</v>
      </c>
      <c r="AH194">
        <v>23</v>
      </c>
      <c r="AI194">
        <v>24</v>
      </c>
      <c r="AJ194">
        <v>0</v>
      </c>
      <c r="AK194">
        <v>0</v>
      </c>
      <c r="AL194">
        <v>1</v>
      </c>
      <c r="AM194">
        <v>23</v>
      </c>
      <c r="AN194">
        <v>2</v>
      </c>
      <c r="AO194">
        <v>0</v>
      </c>
      <c r="AP194">
        <v>0</v>
      </c>
      <c r="AQ194">
        <v>0</v>
      </c>
      <c r="AR194">
        <v>1</v>
      </c>
      <c r="AS194">
        <v>3</v>
      </c>
      <c r="AT194">
        <v>21</v>
      </c>
      <c r="AU194">
        <v>24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38</v>
      </c>
      <c r="BF194">
        <v>4</v>
      </c>
      <c r="BG194">
        <v>0</v>
      </c>
      <c r="BH194">
        <v>1</v>
      </c>
      <c r="BI194">
        <v>20</v>
      </c>
      <c r="BJ194">
        <v>1</v>
      </c>
      <c r="BK194">
        <v>12</v>
      </c>
      <c r="BL194">
        <v>314</v>
      </c>
      <c r="BM194">
        <v>71</v>
      </c>
      <c r="BN194">
        <v>5</v>
      </c>
      <c r="BO194">
        <v>104</v>
      </c>
      <c r="BP194">
        <v>27</v>
      </c>
      <c r="BQ194">
        <v>0</v>
      </c>
      <c r="BR194">
        <v>107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 t="s">
        <v>111</v>
      </c>
    </row>
    <row r="195" spans="1:83">
      <c r="A195" t="s">
        <v>164</v>
      </c>
      <c r="B195" s="10">
        <v>44</v>
      </c>
      <c r="C195" s="6" t="s">
        <v>2</v>
      </c>
      <c r="D195" s="10" t="s">
        <v>40</v>
      </c>
      <c r="E195" s="59">
        <f t="shared" si="95"/>
        <v>0</v>
      </c>
      <c r="F195" s="59">
        <f t="shared" si="96"/>
        <v>0</v>
      </c>
      <c r="G195" s="59">
        <f t="shared" si="97"/>
        <v>83.333333333333343</v>
      </c>
      <c r="H195" s="59">
        <f t="shared" si="98"/>
        <v>16.666666666666664</v>
      </c>
      <c r="I195" s="59">
        <f t="shared" si="99"/>
        <v>0.83333333333333337</v>
      </c>
      <c r="J195">
        <v>24</v>
      </c>
      <c r="K195">
        <v>0</v>
      </c>
      <c r="L195">
        <v>0</v>
      </c>
      <c r="M195">
        <v>20</v>
      </c>
      <c r="N195">
        <v>4</v>
      </c>
      <c r="O195">
        <v>0.83333333330000003</v>
      </c>
      <c r="P195">
        <v>402.75</v>
      </c>
      <c r="Q195">
        <v>0</v>
      </c>
      <c r="R195">
        <v>375.15</v>
      </c>
      <c r="S195">
        <v>540.75</v>
      </c>
      <c r="T195">
        <v>119.16666669999999</v>
      </c>
      <c r="U195">
        <v>60.849999990000001</v>
      </c>
      <c r="V195">
        <v>410.75</v>
      </c>
      <c r="W195">
        <v>149.95833329999999</v>
      </c>
      <c r="X195">
        <v>138.94999999999999</v>
      </c>
      <c r="Y195">
        <v>205</v>
      </c>
      <c r="Z195">
        <v>352.875</v>
      </c>
      <c r="AA195">
        <v>369.5</v>
      </c>
      <c r="AB195">
        <v>269.75</v>
      </c>
      <c r="AC195">
        <v>89</v>
      </c>
      <c r="AD195">
        <v>44</v>
      </c>
      <c r="AE195">
        <v>34</v>
      </c>
      <c r="AF195">
        <v>11</v>
      </c>
      <c r="AG195">
        <v>26</v>
      </c>
      <c r="AH195">
        <v>33</v>
      </c>
      <c r="AI195">
        <v>14</v>
      </c>
      <c r="AJ195">
        <v>1</v>
      </c>
      <c r="AK195">
        <v>0</v>
      </c>
      <c r="AL195">
        <v>15</v>
      </c>
      <c r="AM195">
        <v>24</v>
      </c>
      <c r="AN195">
        <v>9</v>
      </c>
      <c r="AO195">
        <v>5</v>
      </c>
      <c r="AP195">
        <v>0</v>
      </c>
      <c r="AQ195">
        <v>0</v>
      </c>
      <c r="AR195">
        <v>6</v>
      </c>
      <c r="AS195">
        <v>0</v>
      </c>
      <c r="AT195">
        <v>20</v>
      </c>
      <c r="AU195">
        <v>8</v>
      </c>
      <c r="AV195">
        <v>1</v>
      </c>
      <c r="AW195">
        <v>0</v>
      </c>
      <c r="AX195">
        <v>5</v>
      </c>
      <c r="AY195">
        <v>2</v>
      </c>
      <c r="AZ195">
        <v>4</v>
      </c>
      <c r="BA195">
        <v>1</v>
      </c>
      <c r="BB195">
        <v>0</v>
      </c>
      <c r="BC195">
        <v>0</v>
      </c>
      <c r="BD195">
        <v>4</v>
      </c>
      <c r="BE195">
        <v>69</v>
      </c>
      <c r="BF195">
        <v>0</v>
      </c>
      <c r="BG195">
        <v>0</v>
      </c>
      <c r="BH195">
        <v>0</v>
      </c>
      <c r="BI195">
        <v>16</v>
      </c>
      <c r="BJ195">
        <v>20</v>
      </c>
      <c r="BK195">
        <v>33</v>
      </c>
      <c r="BL195">
        <v>451</v>
      </c>
      <c r="BM195">
        <v>108</v>
      </c>
      <c r="BN195">
        <v>14</v>
      </c>
      <c r="BO195">
        <v>167</v>
      </c>
      <c r="BP195">
        <v>25</v>
      </c>
      <c r="BQ195">
        <v>20</v>
      </c>
      <c r="BR195">
        <v>117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  <c r="CE195" s="58" t="s">
        <v>111</v>
      </c>
    </row>
    <row r="196" spans="1:83">
      <c r="A196" t="s">
        <v>165</v>
      </c>
      <c r="B196" s="10">
        <v>44</v>
      </c>
      <c r="C196" s="6" t="s">
        <v>2</v>
      </c>
      <c r="D196" s="10" t="s">
        <v>40</v>
      </c>
      <c r="E196" s="59">
        <f t="shared" si="95"/>
        <v>16.666666666666664</v>
      </c>
      <c r="F196" s="59">
        <f t="shared" si="96"/>
        <v>0</v>
      </c>
      <c r="G196" s="59">
        <f t="shared" si="97"/>
        <v>83.333333333333343</v>
      </c>
      <c r="H196" s="59">
        <f t="shared" si="98"/>
        <v>0</v>
      </c>
      <c r="I196" s="59">
        <f t="shared" si="99"/>
        <v>0.83333333333333337</v>
      </c>
      <c r="J196">
        <v>24</v>
      </c>
      <c r="K196">
        <v>4</v>
      </c>
      <c r="L196">
        <v>0</v>
      </c>
      <c r="M196">
        <v>20</v>
      </c>
      <c r="N196">
        <v>0</v>
      </c>
      <c r="O196">
        <v>1</v>
      </c>
      <c r="P196">
        <v>489.3</v>
      </c>
      <c r="Q196">
        <v>0</v>
      </c>
      <c r="R196">
        <v>489.3</v>
      </c>
      <c r="S196">
        <v>0</v>
      </c>
      <c r="T196">
        <v>180.05</v>
      </c>
      <c r="U196">
        <v>180.05</v>
      </c>
      <c r="V196">
        <v>0</v>
      </c>
      <c r="W196">
        <v>72.949999989999995</v>
      </c>
      <c r="X196">
        <v>72.949999989999995</v>
      </c>
      <c r="Y196">
        <v>0</v>
      </c>
      <c r="Z196">
        <v>1109.9000000000001</v>
      </c>
      <c r="AA196">
        <v>1109.9000000000001</v>
      </c>
      <c r="AB196">
        <v>0</v>
      </c>
      <c r="AC196">
        <v>55</v>
      </c>
      <c r="AD196">
        <v>27</v>
      </c>
      <c r="AE196">
        <v>28</v>
      </c>
      <c r="AF196">
        <v>0</v>
      </c>
      <c r="AG196">
        <v>25</v>
      </c>
      <c r="AH196">
        <v>23</v>
      </c>
      <c r="AI196">
        <v>5</v>
      </c>
      <c r="AJ196">
        <v>0</v>
      </c>
      <c r="AK196">
        <v>0</v>
      </c>
      <c r="AL196">
        <v>2</v>
      </c>
      <c r="AM196">
        <v>20</v>
      </c>
      <c r="AN196">
        <v>3</v>
      </c>
      <c r="AO196">
        <v>2</v>
      </c>
      <c r="AP196">
        <v>0</v>
      </c>
      <c r="AQ196">
        <v>0</v>
      </c>
      <c r="AR196">
        <v>2</v>
      </c>
      <c r="AS196">
        <v>5</v>
      </c>
      <c r="AT196">
        <v>20</v>
      </c>
      <c r="AU196">
        <v>3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32</v>
      </c>
      <c r="BF196">
        <v>8</v>
      </c>
      <c r="BG196">
        <v>0</v>
      </c>
      <c r="BH196">
        <v>2</v>
      </c>
      <c r="BI196">
        <v>20</v>
      </c>
      <c r="BJ196">
        <v>0</v>
      </c>
      <c r="BK196">
        <v>2</v>
      </c>
      <c r="BL196">
        <v>570</v>
      </c>
      <c r="BM196">
        <v>174</v>
      </c>
      <c r="BN196">
        <v>5</v>
      </c>
      <c r="BO196">
        <v>121</v>
      </c>
      <c r="BP196">
        <v>30</v>
      </c>
      <c r="BQ196">
        <v>0</v>
      </c>
      <c r="BR196">
        <v>240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  <c r="CE196" s="58" t="s">
        <v>111</v>
      </c>
    </row>
    <row r="197" spans="1:83">
      <c r="A197" t="s">
        <v>166</v>
      </c>
      <c r="B197" s="10">
        <v>52</v>
      </c>
      <c r="C197" s="4" t="s">
        <v>3</v>
      </c>
      <c r="D197" s="10" t="s">
        <v>40</v>
      </c>
      <c r="E197" s="59">
        <f t="shared" si="95"/>
        <v>0</v>
      </c>
      <c r="F197" s="59">
        <f t="shared" si="96"/>
        <v>0</v>
      </c>
      <c r="G197" s="59">
        <f t="shared" si="97"/>
        <v>79.166666666666657</v>
      </c>
      <c r="H197" s="59">
        <f t="shared" si="98"/>
        <v>20.833333333333336</v>
      </c>
      <c r="I197" s="59">
        <f t="shared" si="99"/>
        <v>0.79166666666666663</v>
      </c>
      <c r="J197">
        <v>24</v>
      </c>
      <c r="K197">
        <v>0</v>
      </c>
      <c r="L197">
        <v>0</v>
      </c>
      <c r="M197">
        <v>19</v>
      </c>
      <c r="N197">
        <v>5</v>
      </c>
      <c r="O197">
        <v>0.79166666669999997</v>
      </c>
      <c r="P197">
        <v>171.20833329999999</v>
      </c>
      <c r="Q197">
        <v>0</v>
      </c>
      <c r="R197">
        <v>175.1052632</v>
      </c>
      <c r="S197">
        <v>156.4</v>
      </c>
      <c r="T197">
        <v>69.458333339999996</v>
      </c>
      <c r="U197">
        <v>52.052631570000003</v>
      </c>
      <c r="V197">
        <v>135.6</v>
      </c>
      <c r="W197">
        <v>658.625</v>
      </c>
      <c r="X197">
        <v>752</v>
      </c>
      <c r="Y197">
        <v>303.8</v>
      </c>
      <c r="Z197">
        <v>49.666666669999998</v>
      </c>
      <c r="AA197">
        <v>48.89473684</v>
      </c>
      <c r="AB197">
        <v>52.599999990000001</v>
      </c>
      <c r="AC197">
        <v>185</v>
      </c>
      <c r="AD197">
        <v>68</v>
      </c>
      <c r="AE197">
        <v>64</v>
      </c>
      <c r="AF197">
        <v>53</v>
      </c>
      <c r="AG197">
        <v>40</v>
      </c>
      <c r="AH197">
        <v>26</v>
      </c>
      <c r="AI197">
        <v>34</v>
      </c>
      <c r="AJ197">
        <v>1</v>
      </c>
      <c r="AK197">
        <v>8</v>
      </c>
      <c r="AL197">
        <v>76</v>
      </c>
      <c r="AM197">
        <v>24</v>
      </c>
      <c r="AN197">
        <v>2</v>
      </c>
      <c r="AO197">
        <v>9</v>
      </c>
      <c r="AP197">
        <v>0</v>
      </c>
      <c r="AQ197">
        <v>3</v>
      </c>
      <c r="AR197">
        <v>30</v>
      </c>
      <c r="AS197">
        <v>5</v>
      </c>
      <c r="AT197">
        <v>19</v>
      </c>
      <c r="AU197">
        <v>15</v>
      </c>
      <c r="AV197">
        <v>1</v>
      </c>
      <c r="AW197">
        <v>1</v>
      </c>
      <c r="AX197">
        <v>23</v>
      </c>
      <c r="AY197">
        <v>11</v>
      </c>
      <c r="AZ197">
        <v>5</v>
      </c>
      <c r="BA197">
        <v>10</v>
      </c>
      <c r="BB197">
        <v>0</v>
      </c>
      <c r="BC197">
        <v>4</v>
      </c>
      <c r="BD197">
        <v>23</v>
      </c>
      <c r="BE197">
        <v>42</v>
      </c>
      <c r="BF197">
        <v>0</v>
      </c>
      <c r="BG197">
        <v>0</v>
      </c>
      <c r="BH197">
        <v>0</v>
      </c>
      <c r="BI197">
        <v>3</v>
      </c>
      <c r="BJ197">
        <v>27</v>
      </c>
      <c r="BK197">
        <v>12</v>
      </c>
      <c r="BL197">
        <v>791</v>
      </c>
      <c r="BM197">
        <v>80</v>
      </c>
      <c r="BN197">
        <v>19</v>
      </c>
      <c r="BO197">
        <v>245</v>
      </c>
      <c r="BP197">
        <v>28</v>
      </c>
      <c r="BQ197">
        <v>71</v>
      </c>
      <c r="BR197">
        <v>348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</row>
    <row r="198" spans="1:83">
      <c r="A198" t="s">
        <v>167</v>
      </c>
      <c r="B198" s="10">
        <v>44</v>
      </c>
      <c r="C198" s="6" t="s">
        <v>2</v>
      </c>
      <c r="D198" s="10" t="s">
        <v>40</v>
      </c>
      <c r="E198" s="59">
        <f t="shared" si="95"/>
        <v>0</v>
      </c>
      <c r="F198" s="59">
        <f t="shared" si="96"/>
        <v>0</v>
      </c>
      <c r="G198" s="59">
        <f t="shared" si="97"/>
        <v>83.333333333333343</v>
      </c>
      <c r="H198" s="59">
        <f t="shared" si="98"/>
        <v>16.666666666666664</v>
      </c>
      <c r="I198" s="59">
        <f t="shared" si="99"/>
        <v>0.83333333333333337</v>
      </c>
      <c r="J198">
        <v>24</v>
      </c>
      <c r="K198">
        <v>0</v>
      </c>
      <c r="L198">
        <v>0</v>
      </c>
      <c r="M198">
        <v>20</v>
      </c>
      <c r="N198">
        <v>4</v>
      </c>
      <c r="O198">
        <v>0.83333333330000003</v>
      </c>
      <c r="P198">
        <v>235.66666670000001</v>
      </c>
      <c r="Q198">
        <v>0</v>
      </c>
      <c r="R198">
        <v>245.4</v>
      </c>
      <c r="S198">
        <v>187</v>
      </c>
      <c r="T198">
        <v>103.66666669999999</v>
      </c>
      <c r="U198">
        <v>108.65</v>
      </c>
      <c r="V198">
        <v>78.75</v>
      </c>
      <c r="W198">
        <v>394.5</v>
      </c>
      <c r="X198">
        <v>379.15</v>
      </c>
      <c r="Y198">
        <v>471.25</v>
      </c>
      <c r="Z198">
        <v>623.54166669999995</v>
      </c>
      <c r="AA198">
        <v>733.05</v>
      </c>
      <c r="AB198">
        <v>76</v>
      </c>
      <c r="AC198">
        <v>61</v>
      </c>
      <c r="AD198">
        <v>26</v>
      </c>
      <c r="AE198">
        <v>31</v>
      </c>
      <c r="AF198">
        <v>4</v>
      </c>
      <c r="AG198">
        <v>33</v>
      </c>
      <c r="AH198">
        <v>26</v>
      </c>
      <c r="AI198">
        <v>0</v>
      </c>
      <c r="AJ198">
        <v>0</v>
      </c>
      <c r="AK198">
        <v>0</v>
      </c>
      <c r="AL198">
        <v>2</v>
      </c>
      <c r="AM198">
        <v>24</v>
      </c>
      <c r="AN198">
        <v>2</v>
      </c>
      <c r="AO198">
        <v>0</v>
      </c>
      <c r="AP198">
        <v>0</v>
      </c>
      <c r="AQ198">
        <v>0</v>
      </c>
      <c r="AR198">
        <v>0</v>
      </c>
      <c r="AS198">
        <v>9</v>
      </c>
      <c r="AT198">
        <v>20</v>
      </c>
      <c r="AU198">
        <v>0</v>
      </c>
      <c r="AV198">
        <v>0</v>
      </c>
      <c r="AW198">
        <v>0</v>
      </c>
      <c r="AX198">
        <v>2</v>
      </c>
      <c r="AY198">
        <v>0</v>
      </c>
      <c r="AZ198">
        <v>4</v>
      </c>
      <c r="BA198">
        <v>0</v>
      </c>
      <c r="BB198">
        <v>0</v>
      </c>
      <c r="BC198">
        <v>0</v>
      </c>
      <c r="BD198">
        <v>0</v>
      </c>
      <c r="BE198">
        <v>41</v>
      </c>
      <c r="BF198">
        <v>3</v>
      </c>
      <c r="BG198">
        <v>3</v>
      </c>
      <c r="BH198">
        <v>8</v>
      </c>
      <c r="BI198">
        <v>14</v>
      </c>
      <c r="BJ198">
        <v>10</v>
      </c>
      <c r="BK198">
        <v>3</v>
      </c>
      <c r="BL198">
        <v>1573</v>
      </c>
      <c r="BM198">
        <v>116</v>
      </c>
      <c r="BN198">
        <v>23</v>
      </c>
      <c r="BO198">
        <v>532</v>
      </c>
      <c r="BP198">
        <v>36</v>
      </c>
      <c r="BQ198">
        <v>59</v>
      </c>
      <c r="BR198">
        <v>807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  <c r="CE198" s="58" t="s">
        <v>111</v>
      </c>
    </row>
    <row r="199" spans="1:83">
      <c r="A199" t="s">
        <v>182</v>
      </c>
      <c r="B199" s="10">
        <v>52</v>
      </c>
      <c r="C199" s="4" t="s">
        <v>3</v>
      </c>
      <c r="D199" s="10" t="s">
        <v>40</v>
      </c>
      <c r="E199" s="59">
        <f t="shared" si="95"/>
        <v>20.833333333333336</v>
      </c>
      <c r="F199" s="59">
        <f t="shared" si="96"/>
        <v>20.833333333333336</v>
      </c>
      <c r="G199" s="59">
        <f t="shared" si="97"/>
        <v>41.666666666666671</v>
      </c>
      <c r="H199" s="59">
        <f t="shared" si="98"/>
        <v>16.666666666666664</v>
      </c>
      <c r="I199" s="59">
        <f t="shared" si="99"/>
        <v>0.41666666666666669</v>
      </c>
      <c r="J199">
        <v>24</v>
      </c>
      <c r="K199">
        <v>5</v>
      </c>
      <c r="L199">
        <v>5</v>
      </c>
      <c r="M199">
        <v>10</v>
      </c>
      <c r="N199">
        <v>4</v>
      </c>
      <c r="O199">
        <v>0.71428571429999999</v>
      </c>
      <c r="P199">
        <v>574.10526319999997</v>
      </c>
      <c r="Q199">
        <v>1148.8</v>
      </c>
      <c r="R199">
        <v>347.5</v>
      </c>
      <c r="S199">
        <v>422.25</v>
      </c>
      <c r="T199">
        <v>341.42857149999998</v>
      </c>
      <c r="U199">
        <v>275.10000000000002</v>
      </c>
      <c r="V199">
        <v>507.25</v>
      </c>
      <c r="W199">
        <v>67.928571430000005</v>
      </c>
      <c r="X199">
        <v>54.5</v>
      </c>
      <c r="Y199">
        <v>101.5</v>
      </c>
      <c r="Z199">
        <v>1021.642857</v>
      </c>
      <c r="AA199">
        <v>1243.3</v>
      </c>
      <c r="AB199">
        <v>467.5</v>
      </c>
      <c r="AC199">
        <v>63</v>
      </c>
      <c r="AD199">
        <v>30</v>
      </c>
      <c r="AE199">
        <v>22</v>
      </c>
      <c r="AF199">
        <v>11</v>
      </c>
      <c r="AG199">
        <v>26</v>
      </c>
      <c r="AH199">
        <v>19</v>
      </c>
      <c r="AI199">
        <v>1</v>
      </c>
      <c r="AJ199">
        <v>0</v>
      </c>
      <c r="AK199">
        <v>0</v>
      </c>
      <c r="AL199">
        <v>17</v>
      </c>
      <c r="AM199">
        <v>19</v>
      </c>
      <c r="AN199">
        <v>5</v>
      </c>
      <c r="AO199">
        <v>0</v>
      </c>
      <c r="AP199">
        <v>0</v>
      </c>
      <c r="AQ199">
        <v>0</v>
      </c>
      <c r="AR199">
        <v>6</v>
      </c>
      <c r="AS199">
        <v>5</v>
      </c>
      <c r="AT199">
        <v>10</v>
      </c>
      <c r="AU199">
        <v>0</v>
      </c>
      <c r="AV199">
        <v>0</v>
      </c>
      <c r="AW199">
        <v>0</v>
      </c>
      <c r="AX199">
        <v>7</v>
      </c>
      <c r="AY199">
        <v>2</v>
      </c>
      <c r="AZ199">
        <v>4</v>
      </c>
      <c r="BA199">
        <v>1</v>
      </c>
      <c r="BB199">
        <v>0</v>
      </c>
      <c r="BC199">
        <v>0</v>
      </c>
      <c r="BD199">
        <v>4</v>
      </c>
      <c r="BE199">
        <v>25</v>
      </c>
      <c r="BF199">
        <v>2</v>
      </c>
      <c r="BG199">
        <v>0</v>
      </c>
      <c r="BH199">
        <v>0</v>
      </c>
      <c r="BI199">
        <v>10</v>
      </c>
      <c r="BJ199">
        <v>4</v>
      </c>
      <c r="BK199">
        <v>9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</row>
    <row r="200" spans="1:83">
      <c r="A200" t="s">
        <v>169</v>
      </c>
      <c r="B200" s="10">
        <v>52</v>
      </c>
      <c r="C200" s="6" t="s">
        <v>2</v>
      </c>
      <c r="D200" s="10" t="s">
        <v>40</v>
      </c>
      <c r="E200" s="59">
        <f t="shared" si="95"/>
        <v>29.166666666666668</v>
      </c>
      <c r="F200" s="59">
        <f t="shared" si="96"/>
        <v>4.1666666666666661</v>
      </c>
      <c r="G200" s="59">
        <f t="shared" si="97"/>
        <v>66.666666666666657</v>
      </c>
      <c r="H200" s="59">
        <f t="shared" si="98"/>
        <v>0</v>
      </c>
      <c r="I200" s="59">
        <f t="shared" si="99"/>
        <v>0.66666666666666663</v>
      </c>
      <c r="J200">
        <v>24</v>
      </c>
      <c r="K200">
        <v>7</v>
      </c>
      <c r="L200">
        <v>1</v>
      </c>
      <c r="M200">
        <v>16</v>
      </c>
      <c r="N200">
        <v>0</v>
      </c>
      <c r="O200">
        <v>1</v>
      </c>
      <c r="P200">
        <v>736.52941180000005</v>
      </c>
      <c r="Q200">
        <v>1099</v>
      </c>
      <c r="R200">
        <v>713.875</v>
      </c>
      <c r="S200">
        <v>0</v>
      </c>
      <c r="T200">
        <v>187.0625</v>
      </c>
      <c r="U200">
        <v>187.0625</v>
      </c>
      <c r="V200">
        <v>0</v>
      </c>
      <c r="W200">
        <v>135.5</v>
      </c>
      <c r="X200">
        <v>135.5</v>
      </c>
      <c r="Y200">
        <v>0</v>
      </c>
      <c r="Z200">
        <v>683.125</v>
      </c>
      <c r="AA200">
        <v>683.125</v>
      </c>
      <c r="AB200">
        <v>0</v>
      </c>
      <c r="AC200">
        <v>46</v>
      </c>
      <c r="AD200">
        <v>20</v>
      </c>
      <c r="AE200">
        <v>22</v>
      </c>
      <c r="AF200">
        <v>4</v>
      </c>
      <c r="AG200">
        <v>22</v>
      </c>
      <c r="AH200">
        <v>18</v>
      </c>
      <c r="AI200">
        <v>1</v>
      </c>
      <c r="AJ200">
        <v>0</v>
      </c>
      <c r="AK200">
        <v>0</v>
      </c>
      <c r="AL200">
        <v>5</v>
      </c>
      <c r="AM200">
        <v>17</v>
      </c>
      <c r="AN200">
        <v>2</v>
      </c>
      <c r="AO200">
        <v>0</v>
      </c>
      <c r="AP200">
        <v>0</v>
      </c>
      <c r="AQ200">
        <v>0</v>
      </c>
      <c r="AR200">
        <v>1</v>
      </c>
      <c r="AS200">
        <v>3</v>
      </c>
      <c r="AT200">
        <v>16</v>
      </c>
      <c r="AU200">
        <v>1</v>
      </c>
      <c r="AV200">
        <v>0</v>
      </c>
      <c r="AW200">
        <v>0</v>
      </c>
      <c r="AX200">
        <v>2</v>
      </c>
      <c r="AY200">
        <v>2</v>
      </c>
      <c r="AZ200">
        <v>0</v>
      </c>
      <c r="BA200">
        <v>0</v>
      </c>
      <c r="BB200">
        <v>0</v>
      </c>
      <c r="BC200">
        <v>0</v>
      </c>
      <c r="BD200">
        <v>2</v>
      </c>
      <c r="BE200">
        <v>17</v>
      </c>
      <c r="BF200">
        <v>0</v>
      </c>
      <c r="BG200">
        <v>0</v>
      </c>
      <c r="BH200">
        <v>0</v>
      </c>
      <c r="BI200">
        <v>13</v>
      </c>
      <c r="BJ200">
        <v>3</v>
      </c>
      <c r="BK200">
        <v>1</v>
      </c>
      <c r="BL200">
        <v>677</v>
      </c>
      <c r="BM200">
        <v>223</v>
      </c>
      <c r="BN200">
        <v>8</v>
      </c>
      <c r="BO200">
        <v>56</v>
      </c>
      <c r="BP200">
        <v>26</v>
      </c>
      <c r="BQ200">
        <v>3</v>
      </c>
      <c r="BR200">
        <v>361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</row>
    <row r="201" spans="1:83">
      <c r="A201" t="s">
        <v>170</v>
      </c>
      <c r="B201" s="10">
        <v>44</v>
      </c>
      <c r="C201" s="6" t="s">
        <v>2</v>
      </c>
      <c r="D201" s="10" t="s">
        <v>40</v>
      </c>
      <c r="E201" s="59">
        <f t="shared" si="95"/>
        <v>20.833333333333336</v>
      </c>
      <c r="F201" s="59">
        <f t="shared" si="96"/>
        <v>0</v>
      </c>
      <c r="G201" s="59">
        <f t="shared" si="97"/>
        <v>79.166666666666657</v>
      </c>
      <c r="H201" s="59">
        <f t="shared" si="98"/>
        <v>0</v>
      </c>
      <c r="I201" s="59">
        <f t="shared" si="99"/>
        <v>0.79166666666666663</v>
      </c>
      <c r="J201">
        <v>24</v>
      </c>
      <c r="K201">
        <v>5</v>
      </c>
      <c r="L201">
        <v>0</v>
      </c>
      <c r="M201">
        <v>19</v>
      </c>
      <c r="N201">
        <v>0</v>
      </c>
      <c r="O201">
        <v>1</v>
      </c>
      <c r="P201">
        <v>683.94736839999996</v>
      </c>
      <c r="Q201">
        <v>0</v>
      </c>
      <c r="R201">
        <v>683.94736839999996</v>
      </c>
      <c r="S201">
        <v>0</v>
      </c>
      <c r="T201">
        <v>151.84210529999999</v>
      </c>
      <c r="U201">
        <v>151.84210529999999</v>
      </c>
      <c r="V201">
        <v>0</v>
      </c>
      <c r="W201">
        <v>167.63157889999999</v>
      </c>
      <c r="X201">
        <v>167.63157889999999</v>
      </c>
      <c r="Y201">
        <v>0</v>
      </c>
      <c r="Z201">
        <v>1153.526316</v>
      </c>
      <c r="AA201">
        <v>1153.526316</v>
      </c>
      <c r="AB201">
        <v>0</v>
      </c>
      <c r="AC201">
        <v>291</v>
      </c>
      <c r="AD201">
        <v>81</v>
      </c>
      <c r="AE201">
        <v>210</v>
      </c>
      <c r="AF201">
        <v>0</v>
      </c>
      <c r="AG201">
        <v>37</v>
      </c>
      <c r="AH201">
        <v>63</v>
      </c>
      <c r="AI201">
        <v>131</v>
      </c>
      <c r="AJ201">
        <v>6</v>
      </c>
      <c r="AK201">
        <v>23</v>
      </c>
      <c r="AL201">
        <v>31</v>
      </c>
      <c r="AM201">
        <v>19</v>
      </c>
      <c r="AN201">
        <v>44</v>
      </c>
      <c r="AO201">
        <v>4</v>
      </c>
      <c r="AP201">
        <v>0</v>
      </c>
      <c r="AQ201">
        <v>1</v>
      </c>
      <c r="AR201">
        <v>13</v>
      </c>
      <c r="AS201">
        <v>18</v>
      </c>
      <c r="AT201">
        <v>19</v>
      </c>
      <c r="AU201">
        <v>127</v>
      </c>
      <c r="AV201">
        <v>6</v>
      </c>
      <c r="AW201">
        <v>22</v>
      </c>
      <c r="AX201">
        <v>18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21</v>
      </c>
      <c r="BF201">
        <v>0</v>
      </c>
      <c r="BG201">
        <v>0</v>
      </c>
      <c r="BH201">
        <v>0</v>
      </c>
      <c r="BI201">
        <v>17</v>
      </c>
      <c r="BJ201">
        <v>2</v>
      </c>
      <c r="BK201">
        <v>2</v>
      </c>
      <c r="BL201">
        <v>137</v>
      </c>
      <c r="BM201">
        <v>45</v>
      </c>
      <c r="BN201">
        <v>0</v>
      </c>
      <c r="BO201">
        <v>10</v>
      </c>
      <c r="BP201">
        <v>29</v>
      </c>
      <c r="BQ201">
        <v>5</v>
      </c>
      <c r="BR201">
        <v>48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E201" s="58" t="s">
        <v>111</v>
      </c>
    </row>
    <row r="202" spans="1:83">
      <c r="A202" t="s">
        <v>171</v>
      </c>
      <c r="B202" s="10">
        <v>52</v>
      </c>
      <c r="C202" s="4" t="s">
        <v>3</v>
      </c>
      <c r="D202" s="10" t="s">
        <v>40</v>
      </c>
      <c r="E202" s="59">
        <f t="shared" si="95"/>
        <v>0</v>
      </c>
      <c r="F202" s="59">
        <f t="shared" si="96"/>
        <v>0</v>
      </c>
      <c r="G202" s="59">
        <f t="shared" si="97"/>
        <v>58.333333333333336</v>
      </c>
      <c r="H202" s="59">
        <f t="shared" si="98"/>
        <v>41.666666666666671</v>
      </c>
      <c r="I202" s="59">
        <f t="shared" si="99"/>
        <v>0.58333333333333337</v>
      </c>
      <c r="J202">
        <v>24</v>
      </c>
      <c r="K202">
        <v>0</v>
      </c>
      <c r="L202">
        <v>0</v>
      </c>
      <c r="M202">
        <v>14</v>
      </c>
      <c r="N202">
        <v>10</v>
      </c>
      <c r="O202">
        <v>0.58333333330000003</v>
      </c>
      <c r="P202">
        <v>464.25</v>
      </c>
      <c r="Q202">
        <v>0</v>
      </c>
      <c r="R202">
        <v>290.42857149999998</v>
      </c>
      <c r="S202">
        <v>707.59999989999994</v>
      </c>
      <c r="T202">
        <v>107.33333330000001</v>
      </c>
      <c r="U202">
        <v>107.4285714</v>
      </c>
      <c r="V202">
        <v>107.2</v>
      </c>
      <c r="W202">
        <v>182.95833329999999</v>
      </c>
      <c r="X202">
        <v>245.85714290000001</v>
      </c>
      <c r="Y202">
        <v>94.900000009999999</v>
      </c>
      <c r="Z202">
        <v>256.75</v>
      </c>
      <c r="AA202">
        <v>273.85714280000002</v>
      </c>
      <c r="AB202">
        <v>232.8</v>
      </c>
      <c r="AC202">
        <v>130</v>
      </c>
      <c r="AD202">
        <v>62</v>
      </c>
      <c r="AE202">
        <v>34</v>
      </c>
      <c r="AF202">
        <v>34</v>
      </c>
      <c r="AG202">
        <v>30</v>
      </c>
      <c r="AH202">
        <v>35</v>
      </c>
      <c r="AI202">
        <v>2</v>
      </c>
      <c r="AJ202">
        <v>0</v>
      </c>
      <c r="AK202">
        <v>3</v>
      </c>
      <c r="AL202">
        <v>60</v>
      </c>
      <c r="AM202">
        <v>24</v>
      </c>
      <c r="AN202">
        <v>11</v>
      </c>
      <c r="AO202">
        <v>0</v>
      </c>
      <c r="AP202">
        <v>0</v>
      </c>
      <c r="AQ202">
        <v>0</v>
      </c>
      <c r="AR202">
        <v>27</v>
      </c>
      <c r="AS202">
        <v>5</v>
      </c>
      <c r="AT202">
        <v>14</v>
      </c>
      <c r="AU202">
        <v>0</v>
      </c>
      <c r="AV202">
        <v>0</v>
      </c>
      <c r="AW202">
        <v>0</v>
      </c>
      <c r="AX202">
        <v>15</v>
      </c>
      <c r="AY202">
        <v>1</v>
      </c>
      <c r="AZ202">
        <v>10</v>
      </c>
      <c r="BA202">
        <v>2</v>
      </c>
      <c r="BB202">
        <v>0</v>
      </c>
      <c r="BC202">
        <v>3</v>
      </c>
      <c r="BD202">
        <v>18</v>
      </c>
      <c r="BE202">
        <v>112</v>
      </c>
      <c r="BF202">
        <v>11</v>
      </c>
      <c r="BG202">
        <v>0</v>
      </c>
      <c r="BH202">
        <v>55</v>
      </c>
      <c r="BI202">
        <v>8</v>
      </c>
      <c r="BJ202">
        <v>16</v>
      </c>
      <c r="BK202">
        <v>22</v>
      </c>
      <c r="BL202">
        <v>151</v>
      </c>
      <c r="BM202">
        <v>35</v>
      </c>
      <c r="BN202">
        <v>1</v>
      </c>
      <c r="BO202">
        <v>19</v>
      </c>
      <c r="BP202">
        <v>2</v>
      </c>
      <c r="BQ202">
        <v>6</v>
      </c>
      <c r="BR202">
        <v>88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E202" s="58"/>
    </row>
    <row r="203" spans="1:83">
      <c r="A203" t="s">
        <v>172</v>
      </c>
      <c r="B203" s="10">
        <v>44</v>
      </c>
      <c r="C203" s="4" t="s">
        <v>3</v>
      </c>
      <c r="D203" s="10" t="s">
        <v>40</v>
      </c>
      <c r="E203" s="59">
        <f t="shared" si="95"/>
        <v>0</v>
      </c>
      <c r="F203" s="59">
        <f t="shared" si="96"/>
        <v>8.3333333333333321</v>
      </c>
      <c r="G203" s="59">
        <f t="shared" si="97"/>
        <v>0</v>
      </c>
      <c r="H203" s="59">
        <f t="shared" si="98"/>
        <v>91.666666666666657</v>
      </c>
      <c r="I203" s="59">
        <f t="shared" si="99"/>
        <v>0</v>
      </c>
      <c r="J203">
        <v>24</v>
      </c>
      <c r="K203">
        <v>0</v>
      </c>
      <c r="L203">
        <v>2</v>
      </c>
      <c r="M203">
        <v>0</v>
      </c>
      <c r="N203">
        <v>22</v>
      </c>
      <c r="O203">
        <v>0</v>
      </c>
      <c r="P203">
        <v>665</v>
      </c>
      <c r="Q203">
        <v>362</v>
      </c>
      <c r="R203">
        <v>0</v>
      </c>
      <c r="S203">
        <v>692.54545450000001</v>
      </c>
      <c r="T203">
        <v>343.27272729999999</v>
      </c>
      <c r="U203">
        <v>0</v>
      </c>
      <c r="V203">
        <v>343.27272729999999</v>
      </c>
      <c r="W203">
        <v>60.681818190000001</v>
      </c>
      <c r="X203">
        <v>0</v>
      </c>
      <c r="Y203">
        <v>60.681818190000001</v>
      </c>
      <c r="Z203">
        <v>414</v>
      </c>
      <c r="AA203">
        <v>0</v>
      </c>
      <c r="AB203">
        <v>414</v>
      </c>
      <c r="AC203">
        <v>101</v>
      </c>
      <c r="AD203">
        <v>62</v>
      </c>
      <c r="AE203">
        <v>0</v>
      </c>
      <c r="AF203">
        <v>39</v>
      </c>
      <c r="AG203">
        <v>30</v>
      </c>
      <c r="AH203">
        <v>56</v>
      </c>
      <c r="AI203">
        <v>9</v>
      </c>
      <c r="AJ203">
        <v>0</v>
      </c>
      <c r="AK203">
        <v>0</v>
      </c>
      <c r="AL203">
        <v>6</v>
      </c>
      <c r="AM203">
        <v>24</v>
      </c>
      <c r="AN203">
        <v>34</v>
      </c>
      <c r="AO203">
        <v>2</v>
      </c>
      <c r="AP203">
        <v>0</v>
      </c>
      <c r="AQ203">
        <v>0</v>
      </c>
      <c r="AR203">
        <v>2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6</v>
      </c>
      <c r="AZ203">
        <v>22</v>
      </c>
      <c r="BA203">
        <v>7</v>
      </c>
      <c r="BB203">
        <v>0</v>
      </c>
      <c r="BC203">
        <v>0</v>
      </c>
      <c r="BD203">
        <v>4</v>
      </c>
      <c r="BE203">
        <v>34</v>
      </c>
      <c r="BF203">
        <v>8</v>
      </c>
      <c r="BG203">
        <v>0</v>
      </c>
      <c r="BH203">
        <v>0</v>
      </c>
      <c r="BI203">
        <v>7</v>
      </c>
      <c r="BJ203">
        <v>15</v>
      </c>
      <c r="BK203">
        <v>4</v>
      </c>
      <c r="BL203">
        <v>425</v>
      </c>
      <c r="BM203">
        <v>92</v>
      </c>
      <c r="BN203">
        <v>39</v>
      </c>
      <c r="BO203">
        <v>2</v>
      </c>
      <c r="BP203">
        <v>19</v>
      </c>
      <c r="BQ203">
        <v>0</v>
      </c>
      <c r="BR203">
        <v>273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  <c r="CE203" s="58" t="s">
        <v>111</v>
      </c>
    </row>
    <row r="204" spans="1:83">
      <c r="A204" t="s">
        <v>173</v>
      </c>
      <c r="B204" s="10">
        <v>44</v>
      </c>
      <c r="C204" s="6" t="s">
        <v>2</v>
      </c>
      <c r="D204" s="10" t="s">
        <v>40</v>
      </c>
      <c r="E204" s="59">
        <f t="shared" si="95"/>
        <v>4.1666666666666661</v>
      </c>
      <c r="F204" s="59">
        <f t="shared" si="96"/>
        <v>0</v>
      </c>
      <c r="G204" s="59">
        <f t="shared" si="97"/>
        <v>75</v>
      </c>
      <c r="H204" s="59">
        <f t="shared" si="98"/>
        <v>20.833333333333336</v>
      </c>
      <c r="I204" s="59">
        <f t="shared" si="99"/>
        <v>0.75</v>
      </c>
      <c r="J204">
        <v>24</v>
      </c>
      <c r="K204">
        <v>1</v>
      </c>
      <c r="L204">
        <v>0</v>
      </c>
      <c r="M204">
        <v>18</v>
      </c>
      <c r="N204">
        <v>5</v>
      </c>
      <c r="O204">
        <v>0.78260869560000001</v>
      </c>
      <c r="P204">
        <v>424.9565217</v>
      </c>
      <c r="Q204">
        <v>0</v>
      </c>
      <c r="R204">
        <v>453</v>
      </c>
      <c r="S204">
        <v>324</v>
      </c>
      <c r="T204">
        <v>237.65217390000001</v>
      </c>
      <c r="U204">
        <v>194.7777778</v>
      </c>
      <c r="V204">
        <v>392</v>
      </c>
      <c r="W204">
        <v>623.08695650000004</v>
      </c>
      <c r="X204">
        <v>669.5</v>
      </c>
      <c r="Y204">
        <v>456</v>
      </c>
      <c r="Z204">
        <v>79.304347809999996</v>
      </c>
      <c r="AA204">
        <v>87.166666660000004</v>
      </c>
      <c r="AB204">
        <v>51</v>
      </c>
      <c r="AC204">
        <v>59</v>
      </c>
      <c r="AD204">
        <v>32</v>
      </c>
      <c r="AE204">
        <v>21</v>
      </c>
      <c r="AF204">
        <v>6</v>
      </c>
      <c r="AG204">
        <v>23</v>
      </c>
      <c r="AH204">
        <v>31</v>
      </c>
      <c r="AI204">
        <v>4</v>
      </c>
      <c r="AJ204">
        <v>0</v>
      </c>
      <c r="AK204">
        <v>0</v>
      </c>
      <c r="AL204">
        <v>1</v>
      </c>
      <c r="AM204">
        <v>23</v>
      </c>
      <c r="AN204">
        <v>8</v>
      </c>
      <c r="AO204">
        <v>0</v>
      </c>
      <c r="AP204">
        <v>0</v>
      </c>
      <c r="AQ204">
        <v>0</v>
      </c>
      <c r="AR204">
        <v>1</v>
      </c>
      <c r="AS204">
        <v>0</v>
      </c>
      <c r="AT204">
        <v>18</v>
      </c>
      <c r="AU204">
        <v>3</v>
      </c>
      <c r="AV204">
        <v>0</v>
      </c>
      <c r="AW204">
        <v>0</v>
      </c>
      <c r="AX204">
        <v>0</v>
      </c>
      <c r="AY204">
        <v>0</v>
      </c>
      <c r="AZ204">
        <v>5</v>
      </c>
      <c r="BA204">
        <v>1</v>
      </c>
      <c r="BB204">
        <v>0</v>
      </c>
      <c r="BC204">
        <v>0</v>
      </c>
      <c r="BD204">
        <v>0</v>
      </c>
      <c r="BE204">
        <v>56</v>
      </c>
      <c r="BF204">
        <v>5</v>
      </c>
      <c r="BG204">
        <v>0</v>
      </c>
      <c r="BH204">
        <v>1</v>
      </c>
      <c r="BI204">
        <v>8</v>
      </c>
      <c r="BJ204">
        <v>23</v>
      </c>
      <c r="BK204">
        <v>19</v>
      </c>
      <c r="BL204">
        <v>357</v>
      </c>
      <c r="BM204">
        <v>57</v>
      </c>
      <c r="BN204">
        <v>15</v>
      </c>
      <c r="BO204">
        <v>159</v>
      </c>
      <c r="BP204">
        <v>29</v>
      </c>
      <c r="BQ204">
        <v>15</v>
      </c>
      <c r="BR204">
        <v>82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E204" s="58" t="s">
        <v>111</v>
      </c>
    </row>
    <row r="205" spans="1:83">
      <c r="A205" t="s">
        <v>174</v>
      </c>
      <c r="B205" s="10">
        <v>52</v>
      </c>
      <c r="C205" s="6" t="s">
        <v>2</v>
      </c>
      <c r="D205" s="10" t="s">
        <v>40</v>
      </c>
      <c r="E205" s="59">
        <f t="shared" si="95"/>
        <v>41.666666666666671</v>
      </c>
      <c r="F205" s="59">
        <f t="shared" si="96"/>
        <v>0</v>
      </c>
      <c r="G205" s="59">
        <f t="shared" si="97"/>
        <v>37.5</v>
      </c>
      <c r="H205" s="59">
        <f t="shared" si="98"/>
        <v>20.833333333333336</v>
      </c>
      <c r="I205" s="59">
        <f t="shared" si="99"/>
        <v>0.375</v>
      </c>
      <c r="J205">
        <v>24</v>
      </c>
      <c r="K205">
        <v>10</v>
      </c>
      <c r="L205">
        <v>0</v>
      </c>
      <c r="M205">
        <v>9</v>
      </c>
      <c r="N205">
        <v>5</v>
      </c>
      <c r="O205">
        <v>0.64285714299999996</v>
      </c>
      <c r="P205">
        <v>515.71428560000004</v>
      </c>
      <c r="Q205">
        <v>0</v>
      </c>
      <c r="R205">
        <v>427.88888880000002</v>
      </c>
      <c r="S205">
        <v>673.8</v>
      </c>
      <c r="T205">
        <v>194.14285709999999</v>
      </c>
      <c r="U205">
        <v>127.1111111</v>
      </c>
      <c r="V205">
        <v>314.8</v>
      </c>
      <c r="W205">
        <v>191.2857143</v>
      </c>
      <c r="X205">
        <v>65.777777790000002</v>
      </c>
      <c r="Y205">
        <v>417.2</v>
      </c>
      <c r="Z205">
        <v>673.85714289999999</v>
      </c>
      <c r="AA205">
        <v>926.55555560000005</v>
      </c>
      <c r="AB205">
        <v>219</v>
      </c>
      <c r="AC205">
        <v>50</v>
      </c>
      <c r="AD205">
        <v>25</v>
      </c>
      <c r="AE205">
        <v>15</v>
      </c>
      <c r="AF205">
        <v>10</v>
      </c>
      <c r="AG205">
        <v>17</v>
      </c>
      <c r="AH205">
        <v>17</v>
      </c>
      <c r="AI205">
        <v>6</v>
      </c>
      <c r="AJ205">
        <v>0</v>
      </c>
      <c r="AK205">
        <v>0</v>
      </c>
      <c r="AL205">
        <v>10</v>
      </c>
      <c r="AM205">
        <v>14</v>
      </c>
      <c r="AN205">
        <v>3</v>
      </c>
      <c r="AO205">
        <v>3</v>
      </c>
      <c r="AP205">
        <v>0</v>
      </c>
      <c r="AQ205">
        <v>0</v>
      </c>
      <c r="AR205">
        <v>5</v>
      </c>
      <c r="AS205">
        <v>0</v>
      </c>
      <c r="AT205">
        <v>9</v>
      </c>
      <c r="AU205">
        <v>2</v>
      </c>
      <c r="AV205">
        <v>0</v>
      </c>
      <c r="AW205">
        <v>0</v>
      </c>
      <c r="AX205">
        <v>4</v>
      </c>
      <c r="AY205">
        <v>3</v>
      </c>
      <c r="AZ205">
        <v>5</v>
      </c>
      <c r="BA205">
        <v>1</v>
      </c>
      <c r="BB205">
        <v>0</v>
      </c>
      <c r="BC205">
        <v>0</v>
      </c>
      <c r="BD205">
        <v>1</v>
      </c>
      <c r="BE205">
        <v>20</v>
      </c>
      <c r="BF205">
        <v>2</v>
      </c>
      <c r="BG205">
        <v>0</v>
      </c>
      <c r="BH205">
        <v>4</v>
      </c>
      <c r="BI205">
        <v>12</v>
      </c>
      <c r="BJ205">
        <v>2</v>
      </c>
      <c r="BK205">
        <v>0</v>
      </c>
      <c r="BL205">
        <v>828</v>
      </c>
      <c r="BM205">
        <v>263</v>
      </c>
      <c r="BN205">
        <v>11</v>
      </c>
      <c r="BO205">
        <v>48</v>
      </c>
      <c r="BP205">
        <v>10</v>
      </c>
      <c r="BQ205">
        <v>21</v>
      </c>
      <c r="BR205">
        <v>475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</row>
    <row r="206" spans="1:83">
      <c r="A206" t="s">
        <v>183</v>
      </c>
      <c r="B206" s="10">
        <v>52</v>
      </c>
      <c r="C206" s="6" t="s">
        <v>2</v>
      </c>
      <c r="D206" s="10" t="s">
        <v>40</v>
      </c>
      <c r="E206" s="59">
        <f t="shared" si="95"/>
        <v>33.333333333333329</v>
      </c>
      <c r="F206" s="59">
        <f t="shared" si="96"/>
        <v>0</v>
      </c>
      <c r="G206" s="59">
        <f t="shared" si="97"/>
        <v>58.333333333333336</v>
      </c>
      <c r="H206" s="59">
        <f t="shared" si="98"/>
        <v>8.3333333333333321</v>
      </c>
      <c r="I206" s="59">
        <f t="shared" si="99"/>
        <v>0.58333333333333337</v>
      </c>
      <c r="J206">
        <v>24</v>
      </c>
      <c r="K206">
        <v>8</v>
      </c>
      <c r="L206">
        <v>0</v>
      </c>
      <c r="M206">
        <v>14</v>
      </c>
      <c r="N206">
        <v>2</v>
      </c>
      <c r="O206">
        <v>0.875</v>
      </c>
      <c r="P206">
        <v>1030.375</v>
      </c>
      <c r="Q206">
        <v>0</v>
      </c>
      <c r="R206">
        <v>953.85714289999999</v>
      </c>
      <c r="S206">
        <v>1566</v>
      </c>
      <c r="T206">
        <v>259.875</v>
      </c>
      <c r="U206">
        <v>250.64285709999999</v>
      </c>
      <c r="V206">
        <v>324.5</v>
      </c>
      <c r="W206">
        <v>161.0625</v>
      </c>
      <c r="X206">
        <v>143.5</v>
      </c>
      <c r="Y206">
        <v>284</v>
      </c>
      <c r="Z206">
        <v>1044.875</v>
      </c>
      <c r="AA206">
        <v>1092.2857140000001</v>
      </c>
      <c r="AB206">
        <v>713</v>
      </c>
      <c r="AC206">
        <v>57</v>
      </c>
      <c r="AD206">
        <v>26</v>
      </c>
      <c r="AE206">
        <v>22</v>
      </c>
      <c r="AF206">
        <v>9</v>
      </c>
      <c r="AG206">
        <v>25</v>
      </c>
      <c r="AH206">
        <v>25</v>
      </c>
      <c r="AI206">
        <v>4</v>
      </c>
      <c r="AJ206">
        <v>0</v>
      </c>
      <c r="AK206">
        <v>0</v>
      </c>
      <c r="AL206">
        <v>3</v>
      </c>
      <c r="AM206">
        <v>16</v>
      </c>
      <c r="AN206">
        <v>9</v>
      </c>
      <c r="AO206">
        <v>0</v>
      </c>
      <c r="AP206">
        <v>0</v>
      </c>
      <c r="AQ206">
        <v>0</v>
      </c>
      <c r="AR206">
        <v>1</v>
      </c>
      <c r="AS206">
        <v>5</v>
      </c>
      <c r="AT206">
        <v>14</v>
      </c>
      <c r="AU206">
        <v>1</v>
      </c>
      <c r="AV206">
        <v>0</v>
      </c>
      <c r="AW206">
        <v>0</v>
      </c>
      <c r="AX206">
        <v>2</v>
      </c>
      <c r="AY206">
        <v>4</v>
      </c>
      <c r="AZ206">
        <v>2</v>
      </c>
      <c r="BA206">
        <v>3</v>
      </c>
      <c r="BB206">
        <v>0</v>
      </c>
      <c r="BC206">
        <v>0</v>
      </c>
      <c r="BD206">
        <v>0</v>
      </c>
      <c r="BE206">
        <v>35</v>
      </c>
      <c r="BF206">
        <v>9</v>
      </c>
      <c r="BG206">
        <v>0</v>
      </c>
      <c r="BH206">
        <v>1</v>
      </c>
      <c r="BI206">
        <v>11</v>
      </c>
      <c r="BJ206">
        <v>5</v>
      </c>
      <c r="BK206">
        <v>9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  <c r="CE206" s="58"/>
    </row>
    <row r="207" spans="1:83">
      <c r="A207" t="s">
        <v>175</v>
      </c>
      <c r="B207" s="10">
        <v>52</v>
      </c>
      <c r="C207" s="4" t="s">
        <v>3</v>
      </c>
      <c r="D207" s="10" t="s">
        <v>40</v>
      </c>
      <c r="E207" s="59">
        <f t="shared" si="95"/>
        <v>58.333333333333336</v>
      </c>
      <c r="F207" s="59">
        <f t="shared" si="96"/>
        <v>8.3333333333333321</v>
      </c>
      <c r="G207" s="59">
        <f t="shared" si="97"/>
        <v>33.333333333333329</v>
      </c>
      <c r="H207" s="59">
        <f t="shared" si="98"/>
        <v>0</v>
      </c>
      <c r="I207" s="59">
        <f t="shared" si="99"/>
        <v>0.33333333333333331</v>
      </c>
      <c r="J207">
        <v>24</v>
      </c>
      <c r="K207">
        <v>14</v>
      </c>
      <c r="L207">
        <v>2</v>
      </c>
      <c r="M207">
        <v>8</v>
      </c>
      <c r="N207">
        <v>0</v>
      </c>
      <c r="O207">
        <v>1</v>
      </c>
      <c r="P207">
        <v>790.59999989999994</v>
      </c>
      <c r="Q207">
        <v>1963.5</v>
      </c>
      <c r="R207">
        <v>497.375</v>
      </c>
      <c r="S207">
        <v>0</v>
      </c>
      <c r="T207">
        <v>71</v>
      </c>
      <c r="U207">
        <v>71</v>
      </c>
      <c r="V207">
        <v>0</v>
      </c>
      <c r="W207">
        <v>786.5</v>
      </c>
      <c r="X207">
        <v>786.5</v>
      </c>
      <c r="Y207">
        <v>0</v>
      </c>
      <c r="Z207">
        <v>53.375</v>
      </c>
      <c r="AA207">
        <v>53.375</v>
      </c>
      <c r="AB207">
        <v>0</v>
      </c>
      <c r="AC207">
        <v>42</v>
      </c>
      <c r="AD207">
        <v>15</v>
      </c>
      <c r="AE207">
        <v>18</v>
      </c>
      <c r="AF207">
        <v>9</v>
      </c>
      <c r="AG207">
        <v>23</v>
      </c>
      <c r="AH207">
        <v>10</v>
      </c>
      <c r="AI207">
        <v>2</v>
      </c>
      <c r="AJ207">
        <v>0</v>
      </c>
      <c r="AK207">
        <v>0</v>
      </c>
      <c r="AL207">
        <v>7</v>
      </c>
      <c r="AM207">
        <v>10</v>
      </c>
      <c r="AN207">
        <v>2</v>
      </c>
      <c r="AO207">
        <v>1</v>
      </c>
      <c r="AP207">
        <v>0</v>
      </c>
      <c r="AQ207">
        <v>0</v>
      </c>
      <c r="AR207">
        <v>2</v>
      </c>
      <c r="AS207">
        <v>7</v>
      </c>
      <c r="AT207">
        <v>8</v>
      </c>
      <c r="AU207">
        <v>1</v>
      </c>
      <c r="AV207">
        <v>0</v>
      </c>
      <c r="AW207">
        <v>0</v>
      </c>
      <c r="AX207">
        <v>2</v>
      </c>
      <c r="AY207">
        <v>6</v>
      </c>
      <c r="AZ207">
        <v>0</v>
      </c>
      <c r="BA207">
        <v>0</v>
      </c>
      <c r="BB207">
        <v>0</v>
      </c>
      <c r="BC207">
        <v>0</v>
      </c>
      <c r="BD207">
        <v>3</v>
      </c>
      <c r="BE207">
        <v>69</v>
      </c>
      <c r="BF207">
        <v>13</v>
      </c>
      <c r="BG207">
        <v>0</v>
      </c>
      <c r="BH207">
        <v>0</v>
      </c>
      <c r="BI207">
        <v>1</v>
      </c>
      <c r="BJ207">
        <v>11</v>
      </c>
      <c r="BK207">
        <v>44</v>
      </c>
      <c r="BL207">
        <v>910</v>
      </c>
      <c r="BM207">
        <v>373</v>
      </c>
      <c r="BN207">
        <v>13</v>
      </c>
      <c r="BO207">
        <v>0</v>
      </c>
      <c r="BP207">
        <v>17</v>
      </c>
      <c r="BQ207">
        <v>1</v>
      </c>
      <c r="BR207">
        <v>506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  <c r="CE207" s="58" t="s">
        <v>111</v>
      </c>
    </row>
    <row r="208" spans="1:83">
      <c r="A208" t="s">
        <v>176</v>
      </c>
      <c r="B208" s="10">
        <v>52</v>
      </c>
      <c r="C208" s="6" t="s">
        <v>2</v>
      </c>
      <c r="D208" s="10" t="s">
        <v>40</v>
      </c>
      <c r="E208" s="59">
        <f t="shared" si="95"/>
        <v>33.333333333333329</v>
      </c>
      <c r="F208" s="59">
        <f t="shared" si="96"/>
        <v>4.1666666666666661</v>
      </c>
      <c r="G208" s="59">
        <f t="shared" si="97"/>
        <v>50</v>
      </c>
      <c r="H208" s="59">
        <f t="shared" si="98"/>
        <v>12.5</v>
      </c>
      <c r="I208" s="59">
        <f t="shared" si="99"/>
        <v>0.5</v>
      </c>
      <c r="J208">
        <v>24</v>
      </c>
      <c r="K208">
        <v>8</v>
      </c>
      <c r="L208">
        <v>1</v>
      </c>
      <c r="M208">
        <v>12</v>
      </c>
      <c r="N208">
        <v>3</v>
      </c>
      <c r="O208">
        <v>0.8</v>
      </c>
      <c r="P208">
        <v>1451.9375</v>
      </c>
      <c r="Q208">
        <v>2605</v>
      </c>
      <c r="R208">
        <v>1583.833333</v>
      </c>
      <c r="S208">
        <v>540</v>
      </c>
      <c r="T208">
        <v>298.8666667</v>
      </c>
      <c r="U208">
        <v>297.08333340000001</v>
      </c>
      <c r="V208">
        <v>306</v>
      </c>
      <c r="W208">
        <v>123.4</v>
      </c>
      <c r="X208">
        <v>135.66666670000001</v>
      </c>
      <c r="Y208">
        <v>74.333333339999996</v>
      </c>
      <c r="Z208">
        <v>441.26666669999997</v>
      </c>
      <c r="AA208">
        <v>492</v>
      </c>
      <c r="AB208">
        <v>238.33333329999999</v>
      </c>
      <c r="AC208">
        <v>52</v>
      </c>
      <c r="AD208">
        <v>20</v>
      </c>
      <c r="AE208">
        <v>24</v>
      </c>
      <c r="AF208">
        <v>8</v>
      </c>
      <c r="AG208">
        <v>21</v>
      </c>
      <c r="AH208">
        <v>18</v>
      </c>
      <c r="AI208">
        <v>3</v>
      </c>
      <c r="AJ208">
        <v>0</v>
      </c>
      <c r="AK208">
        <v>0</v>
      </c>
      <c r="AL208">
        <v>10</v>
      </c>
      <c r="AM208">
        <v>16</v>
      </c>
      <c r="AN208">
        <v>3</v>
      </c>
      <c r="AO208">
        <v>0</v>
      </c>
      <c r="AP208">
        <v>0</v>
      </c>
      <c r="AQ208">
        <v>0</v>
      </c>
      <c r="AR208">
        <v>1</v>
      </c>
      <c r="AS208">
        <v>0</v>
      </c>
      <c r="AT208">
        <v>12</v>
      </c>
      <c r="AU208">
        <v>3</v>
      </c>
      <c r="AV208">
        <v>0</v>
      </c>
      <c r="AW208">
        <v>0</v>
      </c>
      <c r="AX208">
        <v>9</v>
      </c>
      <c r="AY208">
        <v>5</v>
      </c>
      <c r="AZ208">
        <v>3</v>
      </c>
      <c r="BA208">
        <v>0</v>
      </c>
      <c r="BB208">
        <v>0</v>
      </c>
      <c r="BC208">
        <v>0</v>
      </c>
      <c r="BD208">
        <v>0</v>
      </c>
      <c r="BE208">
        <v>18</v>
      </c>
      <c r="BF208">
        <v>0</v>
      </c>
      <c r="BG208">
        <v>0</v>
      </c>
      <c r="BH208">
        <v>0</v>
      </c>
      <c r="BI208">
        <v>8</v>
      </c>
      <c r="BJ208">
        <v>7</v>
      </c>
      <c r="BK208">
        <v>3</v>
      </c>
      <c r="BL208">
        <v>808</v>
      </c>
      <c r="BM208">
        <v>337</v>
      </c>
      <c r="BN208">
        <v>22</v>
      </c>
      <c r="BO208">
        <v>43</v>
      </c>
      <c r="BP208">
        <v>39</v>
      </c>
      <c r="BQ208">
        <v>7</v>
      </c>
      <c r="BR208">
        <v>360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E208" s="58" t="s">
        <v>111</v>
      </c>
    </row>
    <row r="209" spans="1:154">
      <c r="A209" t="s">
        <v>177</v>
      </c>
      <c r="B209" s="10">
        <v>44</v>
      </c>
      <c r="C209" s="6" t="s">
        <v>2</v>
      </c>
      <c r="D209" s="10" t="s">
        <v>40</v>
      </c>
      <c r="E209" s="59">
        <f t="shared" si="95"/>
        <v>54.166666666666664</v>
      </c>
      <c r="F209" s="59">
        <f t="shared" si="96"/>
        <v>0</v>
      </c>
      <c r="G209" s="59">
        <f t="shared" si="97"/>
        <v>45.833333333333329</v>
      </c>
      <c r="H209" s="59">
        <f t="shared" si="98"/>
        <v>0</v>
      </c>
      <c r="I209" s="59">
        <f t="shared" si="99"/>
        <v>0.45833333333333331</v>
      </c>
      <c r="J209">
        <v>24</v>
      </c>
      <c r="K209">
        <v>13</v>
      </c>
      <c r="L209">
        <v>0</v>
      </c>
      <c r="M209">
        <v>11</v>
      </c>
      <c r="N209">
        <v>0</v>
      </c>
      <c r="O209">
        <v>1</v>
      </c>
      <c r="P209">
        <v>470</v>
      </c>
      <c r="Q209">
        <v>0</v>
      </c>
      <c r="R209">
        <v>470</v>
      </c>
      <c r="S209">
        <v>0</v>
      </c>
      <c r="T209">
        <v>228.36363639999999</v>
      </c>
      <c r="U209">
        <v>228.36363639999999</v>
      </c>
      <c r="V209">
        <v>0</v>
      </c>
      <c r="W209">
        <v>151.5454546</v>
      </c>
      <c r="X209">
        <v>151.5454546</v>
      </c>
      <c r="Y209">
        <v>0</v>
      </c>
      <c r="Z209">
        <v>850.36363630000005</v>
      </c>
      <c r="AA209">
        <v>850.36363630000005</v>
      </c>
      <c r="AB209">
        <v>0</v>
      </c>
      <c r="AC209">
        <v>37</v>
      </c>
      <c r="AD209">
        <v>16</v>
      </c>
      <c r="AE209">
        <v>21</v>
      </c>
      <c r="AF209">
        <v>0</v>
      </c>
      <c r="AG209">
        <v>12</v>
      </c>
      <c r="AH209">
        <v>15</v>
      </c>
      <c r="AI209">
        <v>4</v>
      </c>
      <c r="AJ209">
        <v>2</v>
      </c>
      <c r="AK209">
        <v>0</v>
      </c>
      <c r="AL209">
        <v>4</v>
      </c>
      <c r="AM209">
        <v>11</v>
      </c>
      <c r="AN209">
        <v>4</v>
      </c>
      <c r="AO209">
        <v>0</v>
      </c>
      <c r="AP209">
        <v>1</v>
      </c>
      <c r="AQ209">
        <v>0</v>
      </c>
      <c r="AR209">
        <v>0</v>
      </c>
      <c r="AS209">
        <v>1</v>
      </c>
      <c r="AT209">
        <v>11</v>
      </c>
      <c r="AU209">
        <v>4</v>
      </c>
      <c r="AV209">
        <v>1</v>
      </c>
      <c r="AW209">
        <v>0</v>
      </c>
      <c r="AX209">
        <v>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18</v>
      </c>
      <c r="BF209">
        <v>3</v>
      </c>
      <c r="BG209">
        <v>0</v>
      </c>
      <c r="BH209">
        <v>0</v>
      </c>
      <c r="BI209">
        <v>10</v>
      </c>
      <c r="BJ209">
        <v>1</v>
      </c>
      <c r="BK209">
        <v>4</v>
      </c>
      <c r="BL209">
        <v>354</v>
      </c>
      <c r="BM209">
        <v>143</v>
      </c>
      <c r="BN209">
        <v>1</v>
      </c>
      <c r="BO209">
        <v>7</v>
      </c>
      <c r="BP209">
        <v>12</v>
      </c>
      <c r="BQ209">
        <v>0</v>
      </c>
      <c r="BR209">
        <v>191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  <c r="CE209" s="58" t="s">
        <v>111</v>
      </c>
    </row>
    <row r="210" spans="1:154">
      <c r="A210" s="63"/>
      <c r="C210" s="65"/>
      <c r="D210" s="65"/>
      <c r="E210" s="65"/>
      <c r="F210" s="65"/>
      <c r="G210" s="65"/>
      <c r="H210" s="65"/>
      <c r="I210" s="65"/>
      <c r="CE210" s="58" t="s">
        <v>111</v>
      </c>
    </row>
    <row r="211" spans="1:154">
      <c r="A211" s="34" t="s">
        <v>3</v>
      </c>
      <c r="B211" s="34">
        <f>COUNTIF(C184:C209,"WT")</f>
        <v>10</v>
      </c>
      <c r="C211" s="63"/>
      <c r="D211" s="22" t="s">
        <v>41</v>
      </c>
      <c r="E211" s="24">
        <f t="shared" ref="E211:J211" si="100">AVERAGE(E187:E190,E192,E197,E199:E199,E202:E203,E207)</f>
        <v>17.083333333333336</v>
      </c>
      <c r="F211" s="24">
        <f t="shared" si="100"/>
        <v>5.833333333333333</v>
      </c>
      <c r="G211" s="24">
        <f t="shared" si="100"/>
        <v>49.999999999999993</v>
      </c>
      <c r="H211" s="24">
        <f t="shared" si="100"/>
        <v>27.083333333333325</v>
      </c>
      <c r="I211" s="24">
        <f t="shared" si="100"/>
        <v>0.49999999999999989</v>
      </c>
      <c r="J211" s="24">
        <f t="shared" si="100"/>
        <v>24</v>
      </c>
      <c r="K211" s="24">
        <f t="shared" ref="K211:BV211" si="101">AVERAGE(K187:K190,K192,K197,K199:K199,K202:K203,K207)</f>
        <v>4.0999999999999996</v>
      </c>
      <c r="L211" s="24">
        <f t="shared" si="101"/>
        <v>1.4</v>
      </c>
      <c r="M211" s="24">
        <f t="shared" si="101"/>
        <v>12</v>
      </c>
      <c r="N211" s="24">
        <f t="shared" si="101"/>
        <v>6.5</v>
      </c>
      <c r="O211" s="24">
        <f t="shared" si="101"/>
        <v>0.68749230237999992</v>
      </c>
      <c r="P211" s="24">
        <f t="shared" si="101"/>
        <v>682.71197297999993</v>
      </c>
      <c r="Q211" s="24">
        <f t="shared" si="101"/>
        <v>891.53</v>
      </c>
      <c r="R211" s="24">
        <f t="shared" si="101"/>
        <v>503.30670595999993</v>
      </c>
      <c r="S211" s="24">
        <f t="shared" si="101"/>
        <v>909.63339159999998</v>
      </c>
      <c r="T211" s="24">
        <f t="shared" si="101"/>
        <v>235.59426402400004</v>
      </c>
      <c r="U211" s="24">
        <f t="shared" si="101"/>
        <v>184.25998177700001</v>
      </c>
      <c r="V211" s="24">
        <f t="shared" si="101"/>
        <v>304.83419580999998</v>
      </c>
      <c r="W211" s="24">
        <f t="shared" si="101"/>
        <v>587.08183694200011</v>
      </c>
      <c r="X211" s="24">
        <f t="shared" si="101"/>
        <v>659.23246750900012</v>
      </c>
      <c r="Y211" s="24">
        <f t="shared" si="101"/>
        <v>213.2151049</v>
      </c>
      <c r="Z211" s="24">
        <f t="shared" si="101"/>
        <v>428.79574518199996</v>
      </c>
      <c r="AA211" s="24">
        <f t="shared" si="101"/>
        <v>416.40770959399998</v>
      </c>
      <c r="AB211" s="24">
        <f t="shared" si="101"/>
        <v>298.02461538900002</v>
      </c>
      <c r="AC211" s="24">
        <f t="shared" si="101"/>
        <v>90.3</v>
      </c>
      <c r="AD211" s="24">
        <f t="shared" si="101"/>
        <v>38.6</v>
      </c>
      <c r="AE211" s="24">
        <f t="shared" si="101"/>
        <v>27.7</v>
      </c>
      <c r="AF211" s="24">
        <f t="shared" si="101"/>
        <v>24</v>
      </c>
      <c r="AG211" s="24">
        <f t="shared" si="101"/>
        <v>28.7</v>
      </c>
      <c r="AH211" s="24">
        <f t="shared" si="101"/>
        <v>26.7</v>
      </c>
      <c r="AI211" s="24">
        <f t="shared" si="101"/>
        <v>10.8</v>
      </c>
      <c r="AJ211" s="24">
        <f t="shared" si="101"/>
        <v>0.2</v>
      </c>
      <c r="AK211" s="24">
        <f t="shared" si="101"/>
        <v>1.1000000000000001</v>
      </c>
      <c r="AL211" s="24">
        <f t="shared" si="101"/>
        <v>22.8</v>
      </c>
      <c r="AM211" s="24">
        <f t="shared" si="101"/>
        <v>19.899999999999999</v>
      </c>
      <c r="AN211" s="24">
        <f t="shared" si="101"/>
        <v>8.1999999999999993</v>
      </c>
      <c r="AO211" s="24">
        <f t="shared" si="101"/>
        <v>1.6</v>
      </c>
      <c r="AP211" s="24">
        <f t="shared" si="101"/>
        <v>0</v>
      </c>
      <c r="AQ211" s="24">
        <f t="shared" si="101"/>
        <v>0.3</v>
      </c>
      <c r="AR211" s="24">
        <f t="shared" si="101"/>
        <v>8.6</v>
      </c>
      <c r="AS211" s="24">
        <f t="shared" si="101"/>
        <v>4.5999999999999996</v>
      </c>
      <c r="AT211" s="24">
        <f t="shared" si="101"/>
        <v>12</v>
      </c>
      <c r="AU211" s="24">
        <f t="shared" si="101"/>
        <v>3.8</v>
      </c>
      <c r="AV211" s="24">
        <f t="shared" si="101"/>
        <v>0.1</v>
      </c>
      <c r="AW211" s="24">
        <f t="shared" si="101"/>
        <v>0.1</v>
      </c>
      <c r="AX211" s="24">
        <f t="shared" si="101"/>
        <v>7.1</v>
      </c>
      <c r="AY211" s="24">
        <f t="shared" si="101"/>
        <v>4.2</v>
      </c>
      <c r="AZ211" s="24">
        <f t="shared" si="101"/>
        <v>6.5</v>
      </c>
      <c r="BA211" s="24">
        <f t="shared" si="101"/>
        <v>5.4</v>
      </c>
      <c r="BB211" s="24">
        <f t="shared" si="101"/>
        <v>0.1</v>
      </c>
      <c r="BC211" s="24">
        <f t="shared" si="101"/>
        <v>0.7</v>
      </c>
      <c r="BD211" s="24">
        <f t="shared" si="101"/>
        <v>7.1</v>
      </c>
      <c r="BE211" s="24">
        <f t="shared" si="101"/>
        <v>47.9</v>
      </c>
      <c r="BF211" s="24">
        <f t="shared" si="101"/>
        <v>4.5</v>
      </c>
      <c r="BG211" s="24">
        <f t="shared" si="101"/>
        <v>0</v>
      </c>
      <c r="BH211" s="24">
        <f t="shared" si="101"/>
        <v>5.6</v>
      </c>
      <c r="BI211" s="24">
        <f t="shared" si="101"/>
        <v>6</v>
      </c>
      <c r="BJ211" s="24">
        <f t="shared" si="101"/>
        <v>15.3</v>
      </c>
      <c r="BK211" s="24">
        <f t="shared" si="101"/>
        <v>16.5</v>
      </c>
      <c r="BL211" s="24">
        <f t="shared" si="101"/>
        <v>477.7</v>
      </c>
      <c r="BM211" s="24">
        <f t="shared" si="101"/>
        <v>125.8</v>
      </c>
      <c r="BN211" s="24">
        <f t="shared" si="101"/>
        <v>16</v>
      </c>
      <c r="BO211" s="24">
        <f t="shared" si="101"/>
        <v>53.4</v>
      </c>
      <c r="BP211" s="24">
        <f t="shared" si="101"/>
        <v>19.2</v>
      </c>
      <c r="BQ211" s="24">
        <f t="shared" si="101"/>
        <v>29.9</v>
      </c>
      <c r="BR211" s="24">
        <f t="shared" si="101"/>
        <v>233.4</v>
      </c>
      <c r="BS211" s="24">
        <f t="shared" si="101"/>
        <v>0</v>
      </c>
      <c r="BT211" s="24">
        <f t="shared" si="101"/>
        <v>0</v>
      </c>
      <c r="BU211" s="24">
        <f t="shared" si="101"/>
        <v>0</v>
      </c>
      <c r="BV211" s="24">
        <f t="shared" si="101"/>
        <v>0</v>
      </c>
      <c r="BW211" s="24">
        <f>AVERAGE(BW187:BW190,BW192,BW197,BW199:BW199,BW202:BW203,BW207)</f>
        <v>0</v>
      </c>
      <c r="BX211" s="24">
        <f>AVERAGE(BX187:BX190,BX192,BX197,BX199:BX199,BX202:BX203,BX207)</f>
        <v>0</v>
      </c>
      <c r="CE211" s="58" t="s">
        <v>111</v>
      </c>
    </row>
    <row r="212" spans="1:154">
      <c r="A212" s="35" t="s">
        <v>179</v>
      </c>
      <c r="B212" s="34">
        <f>COUNTIF(C184:C209,"+ve")</f>
        <v>13</v>
      </c>
      <c r="C212" s="63"/>
      <c r="D212" s="18" t="s">
        <v>41</v>
      </c>
      <c r="E212" s="27">
        <f t="shared" ref="E212:BP212" si="102">AVERAGE(E191,E193:E196,E198,E200:E201,E204:E206,E208:E209)</f>
        <v>18.910256410256405</v>
      </c>
      <c r="F212" s="27">
        <f t="shared" si="102"/>
        <v>1.6025641025641022</v>
      </c>
      <c r="G212" s="27">
        <f t="shared" si="102"/>
        <v>68.910256410256409</v>
      </c>
      <c r="H212" s="27">
        <f t="shared" si="102"/>
        <v>10.576923076923077</v>
      </c>
      <c r="I212" s="27">
        <f t="shared" si="102"/>
        <v>0.6891025641025641</v>
      </c>
      <c r="J212" s="27">
        <f t="shared" si="102"/>
        <v>24</v>
      </c>
      <c r="K212" s="27">
        <f t="shared" si="102"/>
        <v>4.5384615384615383</v>
      </c>
      <c r="L212" s="27">
        <f t="shared" si="102"/>
        <v>0.38461538461538464</v>
      </c>
      <c r="M212" s="27">
        <f t="shared" si="102"/>
        <v>16.53846153846154</v>
      </c>
      <c r="N212" s="27">
        <f t="shared" si="102"/>
        <v>2.5384615384615383</v>
      </c>
      <c r="O212" s="27">
        <f t="shared" si="102"/>
        <v>0.86990762860769233</v>
      </c>
      <c r="P212" s="27">
        <f t="shared" si="102"/>
        <v>674.45101410769234</v>
      </c>
      <c r="Q212" s="27">
        <f t="shared" si="102"/>
        <v>533.46153846153845</v>
      </c>
      <c r="R212" s="27">
        <f t="shared" si="102"/>
        <v>663.04683661538468</v>
      </c>
      <c r="S212" s="27">
        <f t="shared" si="102"/>
        <v>433.23278387692307</v>
      </c>
      <c r="T212" s="27">
        <f t="shared" si="102"/>
        <v>192.52501365538458</v>
      </c>
      <c r="U212" s="27">
        <f t="shared" si="102"/>
        <v>177.04615289999995</v>
      </c>
      <c r="V212" s="27">
        <f t="shared" si="102"/>
        <v>188.17509157692305</v>
      </c>
      <c r="W212" s="27">
        <f t="shared" si="102"/>
        <v>223.7383930069231</v>
      </c>
      <c r="X212" s="27">
        <f t="shared" si="102"/>
        <v>216.8263774238462</v>
      </c>
      <c r="Y212" s="27">
        <f t="shared" si="102"/>
        <v>177.25073259538462</v>
      </c>
      <c r="Z212" s="27">
        <f t="shared" si="102"/>
        <v>743.8446165238463</v>
      </c>
      <c r="AA212" s="27">
        <f t="shared" si="102"/>
        <v>800.35139438153851</v>
      </c>
      <c r="AB212" s="27">
        <f t="shared" si="102"/>
        <v>190.96611720769229</v>
      </c>
      <c r="AC212" s="27">
        <f t="shared" si="102"/>
        <v>84.92307692307692</v>
      </c>
      <c r="AD212" s="27">
        <f t="shared" si="102"/>
        <v>33.153846153846153</v>
      </c>
      <c r="AE212" s="27">
        <f t="shared" si="102"/>
        <v>44</v>
      </c>
      <c r="AF212" s="27">
        <f t="shared" si="102"/>
        <v>7.7692307692307692</v>
      </c>
      <c r="AG212" s="27">
        <f t="shared" si="102"/>
        <v>26.692307692307693</v>
      </c>
      <c r="AH212" s="27">
        <f t="shared" si="102"/>
        <v>26.615384615384617</v>
      </c>
      <c r="AI212" s="27">
        <f t="shared" si="102"/>
        <v>17.46153846153846</v>
      </c>
      <c r="AJ212" s="27">
        <f t="shared" si="102"/>
        <v>0.84615384615384615</v>
      </c>
      <c r="AK212" s="27">
        <f t="shared" si="102"/>
        <v>1.7692307692307692</v>
      </c>
      <c r="AL212" s="27">
        <f t="shared" si="102"/>
        <v>11.538461538461538</v>
      </c>
      <c r="AM212" s="27">
        <f t="shared" si="102"/>
        <v>19.46153846153846</v>
      </c>
      <c r="AN212" s="27">
        <f t="shared" si="102"/>
        <v>7.5384615384615383</v>
      </c>
      <c r="AO212" s="27">
        <f t="shared" si="102"/>
        <v>1.9230769230769231</v>
      </c>
      <c r="AP212" s="27">
        <f t="shared" si="102"/>
        <v>0.15384615384615385</v>
      </c>
      <c r="AQ212" s="27">
        <f t="shared" si="102"/>
        <v>7.6923076923076927E-2</v>
      </c>
      <c r="AR212" s="27">
        <f t="shared" si="102"/>
        <v>4</v>
      </c>
      <c r="AS212" s="27">
        <f t="shared" si="102"/>
        <v>4.4615384615384617</v>
      </c>
      <c r="AT212" s="27">
        <f t="shared" si="102"/>
        <v>16.53846153846154</v>
      </c>
      <c r="AU212" s="27">
        <f t="shared" si="102"/>
        <v>14.923076923076923</v>
      </c>
      <c r="AV212" s="27">
        <f t="shared" si="102"/>
        <v>0.69230769230769229</v>
      </c>
      <c r="AW212" s="27">
        <f t="shared" si="102"/>
        <v>1.6923076923076923</v>
      </c>
      <c r="AX212" s="27">
        <f t="shared" si="102"/>
        <v>5.6923076923076925</v>
      </c>
      <c r="AY212" s="27">
        <f t="shared" si="102"/>
        <v>2.7692307692307692</v>
      </c>
      <c r="AZ212" s="27">
        <f t="shared" si="102"/>
        <v>2.5384615384615383</v>
      </c>
      <c r="BA212" s="27">
        <f t="shared" si="102"/>
        <v>0.61538461538461542</v>
      </c>
      <c r="BB212" s="27">
        <f t="shared" si="102"/>
        <v>0</v>
      </c>
      <c r="BC212" s="27">
        <f t="shared" si="102"/>
        <v>0</v>
      </c>
      <c r="BD212" s="27">
        <f t="shared" si="102"/>
        <v>1.8461538461538463</v>
      </c>
      <c r="BE212" s="27">
        <f t="shared" si="102"/>
        <v>31.923076923076923</v>
      </c>
      <c r="BF212" s="27">
        <f t="shared" si="102"/>
        <v>2.6923076923076925</v>
      </c>
      <c r="BG212" s="27">
        <f t="shared" si="102"/>
        <v>0.30769230769230771</v>
      </c>
      <c r="BH212" s="27">
        <f t="shared" si="102"/>
        <v>1.4615384615384615</v>
      </c>
      <c r="BI212" s="27">
        <f t="shared" si="102"/>
        <v>12.923076923076923</v>
      </c>
      <c r="BJ212" s="27">
        <f t="shared" si="102"/>
        <v>7.6923076923076925</v>
      </c>
      <c r="BK212" s="27">
        <f t="shared" si="102"/>
        <v>6.8461538461538458</v>
      </c>
      <c r="BL212" s="27">
        <f t="shared" si="102"/>
        <v>504.30769230769232</v>
      </c>
      <c r="BM212" s="27">
        <f t="shared" si="102"/>
        <v>124.69230769230769</v>
      </c>
      <c r="BN212" s="27">
        <f t="shared" si="102"/>
        <v>8.3076923076923084</v>
      </c>
      <c r="BO212" s="27">
        <f t="shared" si="102"/>
        <v>105.61538461538461</v>
      </c>
      <c r="BP212" s="27">
        <f t="shared" si="102"/>
        <v>25.384615384615383</v>
      </c>
      <c r="BQ212" s="27">
        <f t="shared" ref="BQ212:BX212" si="103">AVERAGE(BQ191,BQ193:BQ196,BQ198,BQ200:BQ201,BQ204:BQ206,BQ208:BQ209)</f>
        <v>10.615384615384615</v>
      </c>
      <c r="BR212" s="27">
        <f t="shared" si="103"/>
        <v>229.69230769230768</v>
      </c>
      <c r="BS212" s="27">
        <f t="shared" si="103"/>
        <v>0</v>
      </c>
      <c r="BT212" s="27">
        <f t="shared" si="103"/>
        <v>0</v>
      </c>
      <c r="BU212" s="27">
        <f t="shared" si="103"/>
        <v>0</v>
      </c>
      <c r="BV212" s="27">
        <f t="shared" si="103"/>
        <v>0</v>
      </c>
      <c r="BW212" s="27">
        <f t="shared" si="103"/>
        <v>0</v>
      </c>
      <c r="BX212" s="27">
        <f t="shared" si="103"/>
        <v>0</v>
      </c>
      <c r="CE212" s="58" t="s">
        <v>111</v>
      </c>
    </row>
    <row r="213" spans="1:154">
      <c r="A213" s="63"/>
      <c r="B213" s="63"/>
      <c r="C213" s="63"/>
      <c r="D213" s="22" t="s">
        <v>43</v>
      </c>
      <c r="E213" s="24">
        <f t="shared" ref="E213:BP213" si="104">STDEV(E187:E190,E192,E197,E199:E199,E202:E203,E207)/SQRT($B211)</f>
        <v>6.6158363132303064</v>
      </c>
      <c r="F213" s="24">
        <f t="shared" si="104"/>
        <v>2.16951379886296</v>
      </c>
      <c r="G213" s="24">
        <f t="shared" si="104"/>
        <v>7.9300569020112235</v>
      </c>
      <c r="H213" s="24">
        <f t="shared" si="104"/>
        <v>8.8769451007082196</v>
      </c>
      <c r="I213" s="24">
        <f t="shared" si="104"/>
        <v>7.9300569020112274E-2</v>
      </c>
      <c r="J213" s="24">
        <f t="shared" si="104"/>
        <v>0</v>
      </c>
      <c r="K213" s="24">
        <f t="shared" si="104"/>
        <v>1.5878007151752735</v>
      </c>
      <c r="L213" s="24">
        <f t="shared" si="104"/>
        <v>0.52068331172711024</v>
      </c>
      <c r="M213" s="24">
        <f t="shared" si="104"/>
        <v>1.9032136564826927</v>
      </c>
      <c r="N213" s="24">
        <f t="shared" si="104"/>
        <v>2.1304668241699725</v>
      </c>
      <c r="O213" s="24">
        <f t="shared" si="104"/>
        <v>9.2787814220787607E-2</v>
      </c>
      <c r="P213" s="24">
        <f t="shared" si="104"/>
        <v>91.791005183708862</v>
      </c>
      <c r="Q213" s="24">
        <f t="shared" si="104"/>
        <v>315.27330790566106</v>
      </c>
      <c r="R213" s="24">
        <f t="shared" si="104"/>
        <v>95.13302387204682</v>
      </c>
      <c r="S213" s="24">
        <f t="shared" si="104"/>
        <v>359.02689671512542</v>
      </c>
      <c r="T213" s="24">
        <f t="shared" si="104"/>
        <v>45.889118095334574</v>
      </c>
      <c r="U213" s="24">
        <f t="shared" si="104"/>
        <v>44.961039356843969</v>
      </c>
      <c r="V213" s="24">
        <f t="shared" si="104"/>
        <v>85.362926884053905</v>
      </c>
      <c r="W213" s="24">
        <f t="shared" si="104"/>
        <v>250.80180281544025</v>
      </c>
      <c r="X213" s="24">
        <f t="shared" si="104"/>
        <v>294.83057420565325</v>
      </c>
      <c r="Y213" s="24">
        <f t="shared" si="104"/>
        <v>87.700177361481991</v>
      </c>
      <c r="Z213" s="24">
        <f t="shared" si="104"/>
        <v>147.03793988461658</v>
      </c>
      <c r="AA213" s="24">
        <f t="shared" si="104"/>
        <v>171.88226241543367</v>
      </c>
      <c r="AB213" s="24">
        <f t="shared" si="104"/>
        <v>99.679063862642948</v>
      </c>
      <c r="AC213" s="24">
        <f t="shared" si="104"/>
        <v>16.504578489349893</v>
      </c>
      <c r="AD213" s="24">
        <f t="shared" si="104"/>
        <v>5.9688078094931711</v>
      </c>
      <c r="AE213" s="24">
        <f t="shared" si="104"/>
        <v>6.09927135903225</v>
      </c>
      <c r="AF213" s="24">
        <f t="shared" si="104"/>
        <v>7.275529763071094</v>
      </c>
      <c r="AG213" s="24">
        <f t="shared" si="104"/>
        <v>3.3501243758005965</v>
      </c>
      <c r="AH213" s="24">
        <f t="shared" si="104"/>
        <v>4.1313167123542804</v>
      </c>
      <c r="AI213" s="24">
        <f t="shared" si="104"/>
        <v>4.4040385506436648</v>
      </c>
      <c r="AJ213" s="24">
        <f t="shared" si="104"/>
        <v>0.13333333333333333</v>
      </c>
      <c r="AK213" s="24">
        <f t="shared" si="104"/>
        <v>0.82259751195020425</v>
      </c>
      <c r="AL213" s="24">
        <f t="shared" si="104"/>
        <v>8.40872562679189</v>
      </c>
      <c r="AM213" s="24">
        <f t="shared" si="104"/>
        <v>1.5878007151752742</v>
      </c>
      <c r="AN213" s="24">
        <f t="shared" si="104"/>
        <v>3.054322983721415</v>
      </c>
      <c r="AO213" s="24">
        <f t="shared" si="104"/>
        <v>0.84590516936330129</v>
      </c>
      <c r="AP213" s="24">
        <f t="shared" si="104"/>
        <v>0</v>
      </c>
      <c r="AQ213" s="24">
        <f t="shared" si="104"/>
        <v>0.3</v>
      </c>
      <c r="AR213" s="24">
        <f t="shared" si="104"/>
        <v>3.3934577580331768</v>
      </c>
      <c r="AS213" s="24">
        <f t="shared" si="104"/>
        <v>1.564892612574067</v>
      </c>
      <c r="AT213" s="24">
        <f t="shared" si="104"/>
        <v>1.9032136564826927</v>
      </c>
      <c r="AU213" s="24">
        <f t="shared" si="104"/>
        <v>1.6983652270475997</v>
      </c>
      <c r="AV213" s="24">
        <f t="shared" si="104"/>
        <v>9.9999999999999992E-2</v>
      </c>
      <c r="AW213" s="24">
        <f t="shared" si="104"/>
        <v>9.9999999999999992E-2</v>
      </c>
      <c r="AX213" s="24">
        <f t="shared" si="104"/>
        <v>2.5925105807134345</v>
      </c>
      <c r="AY213" s="24">
        <f t="shared" si="104"/>
        <v>1.3888444437333103</v>
      </c>
      <c r="AZ213" s="24">
        <f t="shared" si="104"/>
        <v>2.1304668241699725</v>
      </c>
      <c r="BA213" s="24">
        <f t="shared" si="104"/>
        <v>2.5042186627990595</v>
      </c>
      <c r="BB213" s="24">
        <f t="shared" si="104"/>
        <v>9.9999999999999992E-2</v>
      </c>
      <c r="BC213" s="24">
        <f t="shared" si="104"/>
        <v>0.47258156262526085</v>
      </c>
      <c r="BD213" s="24">
        <f t="shared" si="104"/>
        <v>2.6892791268706606</v>
      </c>
      <c r="BE213" s="24">
        <f t="shared" si="104"/>
        <v>8.9572441198296158</v>
      </c>
      <c r="BF213" s="24">
        <f t="shared" si="104"/>
        <v>1.4548768561863463</v>
      </c>
      <c r="BG213" s="24">
        <f t="shared" si="104"/>
        <v>0</v>
      </c>
      <c r="BH213" s="24">
        <f t="shared" si="104"/>
        <v>5.4897885002773812</v>
      </c>
      <c r="BI213" s="24">
        <f t="shared" si="104"/>
        <v>1.3249737942901194</v>
      </c>
      <c r="BJ213" s="24">
        <f t="shared" si="104"/>
        <v>3.1834642206948773</v>
      </c>
      <c r="BK213" s="24">
        <f t="shared" si="104"/>
        <v>4.1129875597510219</v>
      </c>
      <c r="BL213" s="24">
        <f t="shared" si="104"/>
        <v>89.308709292854275</v>
      </c>
      <c r="BM213" s="24">
        <f t="shared" si="104"/>
        <v>34.289551372587731</v>
      </c>
      <c r="BN213" s="24">
        <f t="shared" si="104"/>
        <v>4.1872823326512547</v>
      </c>
      <c r="BO213" s="24">
        <f t="shared" si="104"/>
        <v>24.824808380148898</v>
      </c>
      <c r="BP213" s="24">
        <f t="shared" si="104"/>
        <v>3.9491208585653026</v>
      </c>
      <c r="BQ213" s="24">
        <f t="shared" ref="BQ213:BX213" si="105">STDEV(BQ187:BQ190,BQ192,BQ197,BQ199:BQ199,BQ202:BQ203,BQ207)/SQRT($B211)</f>
        <v>15.250828757079983</v>
      </c>
      <c r="BR213" s="24">
        <f t="shared" si="105"/>
        <v>47.797768427685689</v>
      </c>
      <c r="BS213" s="24">
        <f t="shared" si="105"/>
        <v>0</v>
      </c>
      <c r="BT213" s="24">
        <f t="shared" si="105"/>
        <v>0</v>
      </c>
      <c r="BU213" s="24">
        <f t="shared" si="105"/>
        <v>0</v>
      </c>
      <c r="BV213" s="24">
        <f t="shared" si="105"/>
        <v>0</v>
      </c>
      <c r="BW213" s="24">
        <f t="shared" si="105"/>
        <v>0</v>
      </c>
      <c r="BX213" s="24">
        <f t="shared" si="105"/>
        <v>0</v>
      </c>
      <c r="CE213" s="58" t="s">
        <v>111</v>
      </c>
    </row>
    <row r="214" spans="1:154">
      <c r="A214" s="63"/>
      <c r="B214" s="2"/>
      <c r="C214" s="63"/>
      <c r="D214" s="18" t="s">
        <v>43</v>
      </c>
      <c r="E214" s="27">
        <f t="shared" ref="E214:BP214" si="106">STDEV(E191,E193:E196,E198,E200:E201,E204:E206,E208:E209)/SQRT($B212)</f>
        <v>5.0065703050683696</v>
      </c>
      <c r="F214" s="27">
        <f t="shared" si="106"/>
        <v>0.75166919227939588</v>
      </c>
      <c r="G214" s="27">
        <f t="shared" si="106"/>
        <v>4.779117360330142</v>
      </c>
      <c r="H214" s="27">
        <f t="shared" si="106"/>
        <v>2.775722448027047</v>
      </c>
      <c r="I214" s="27">
        <f t="shared" si="106"/>
        <v>4.7791173603301332E-2</v>
      </c>
      <c r="J214" s="27">
        <f t="shared" si="106"/>
        <v>0</v>
      </c>
      <c r="K214" s="27">
        <f t="shared" si="106"/>
        <v>1.2015768732164085</v>
      </c>
      <c r="L214" s="27">
        <f t="shared" si="106"/>
        <v>0.180400606147055</v>
      </c>
      <c r="M214" s="27">
        <f t="shared" si="106"/>
        <v>1.1469881664792325</v>
      </c>
      <c r="N214" s="27">
        <f t="shared" si="106"/>
        <v>0.66617338752649125</v>
      </c>
      <c r="O214" s="27">
        <f t="shared" si="106"/>
        <v>3.5147522432777044E-2</v>
      </c>
      <c r="P214" s="27">
        <f t="shared" si="106"/>
        <v>91.072770044949479</v>
      </c>
      <c r="Q214" s="27">
        <f t="shared" si="106"/>
        <v>247.70861747544765</v>
      </c>
      <c r="R214" s="27">
        <f t="shared" si="106"/>
        <v>99.358894725194133</v>
      </c>
      <c r="S214" s="27">
        <f t="shared" si="106"/>
        <v>134.36503856880165</v>
      </c>
      <c r="T214" s="27">
        <f t="shared" si="106"/>
        <v>28.266282569058866</v>
      </c>
      <c r="U214" s="27">
        <f t="shared" si="106"/>
        <v>28.929116921172053</v>
      </c>
      <c r="V214" s="27">
        <f t="shared" si="106"/>
        <v>50.55599691662578</v>
      </c>
      <c r="W214" s="27">
        <f t="shared" si="106"/>
        <v>47.854348696890156</v>
      </c>
      <c r="X214" s="27">
        <f t="shared" si="106"/>
        <v>53.327842783994605</v>
      </c>
      <c r="Y214" s="27">
        <f t="shared" si="106"/>
        <v>51.172835189783015</v>
      </c>
      <c r="Z214" s="27">
        <f t="shared" si="106"/>
        <v>102.38433827447729</v>
      </c>
      <c r="AA214" s="27">
        <f t="shared" si="106"/>
        <v>108.12700840490527</v>
      </c>
      <c r="AB214" s="27">
        <f t="shared" si="106"/>
        <v>67.991976815432196</v>
      </c>
      <c r="AC214" s="27">
        <f t="shared" si="106"/>
        <v>19.274821339576246</v>
      </c>
      <c r="AD214" s="27">
        <f t="shared" si="106"/>
        <v>4.9248794776951135</v>
      </c>
      <c r="AE214" s="27">
        <f t="shared" si="106"/>
        <v>14.301694359007312</v>
      </c>
      <c r="AF214" s="27">
        <f t="shared" si="106"/>
        <v>3.2128624631472471</v>
      </c>
      <c r="AG214" s="27">
        <f t="shared" si="106"/>
        <v>2.8608422092028434</v>
      </c>
      <c r="AH214" s="27">
        <f t="shared" si="106"/>
        <v>3.3884011461773791</v>
      </c>
      <c r="AI214" s="27">
        <f t="shared" si="106"/>
        <v>9.7010542545083833</v>
      </c>
      <c r="AJ214" s="27">
        <f t="shared" si="106"/>
        <v>0.46473253744594512</v>
      </c>
      <c r="AK214" s="27">
        <f t="shared" si="106"/>
        <v>1.7692307692307692</v>
      </c>
      <c r="AL214" s="27">
        <f t="shared" si="106"/>
        <v>4.5610044224077315</v>
      </c>
      <c r="AM214" s="27">
        <f t="shared" si="106"/>
        <v>1.2015768732164092</v>
      </c>
      <c r="AN214" s="27">
        <f t="shared" si="106"/>
        <v>3.1206824217020732</v>
      </c>
      <c r="AO214" s="27">
        <f t="shared" si="106"/>
        <v>0.76343974004920034</v>
      </c>
      <c r="AP214" s="27">
        <f t="shared" si="106"/>
        <v>0.10415433852097386</v>
      </c>
      <c r="AQ214" s="27">
        <f t="shared" si="106"/>
        <v>7.6923076923076927E-2</v>
      </c>
      <c r="AR214" s="27">
        <f t="shared" si="106"/>
        <v>1.5275252316519468</v>
      </c>
      <c r="AS214" s="27">
        <f t="shared" si="106"/>
        <v>1.6236054553234949</v>
      </c>
      <c r="AT214" s="27">
        <f t="shared" si="106"/>
        <v>1.1469881664792325</v>
      </c>
      <c r="AU214" s="27">
        <f t="shared" si="106"/>
        <v>9.5080677877894431</v>
      </c>
      <c r="AV214" s="27">
        <f t="shared" si="106"/>
        <v>0.45832212645434556</v>
      </c>
      <c r="AW214" s="27">
        <f t="shared" si="106"/>
        <v>1.6923076923076925</v>
      </c>
      <c r="AX214" s="27">
        <f t="shared" si="106"/>
        <v>2.0330115825234634</v>
      </c>
      <c r="AY214" s="27">
        <f t="shared" si="106"/>
        <v>1.354734556996722</v>
      </c>
      <c r="AZ214" s="27">
        <f t="shared" si="106"/>
        <v>0.66617338752649125</v>
      </c>
      <c r="BA214" s="27">
        <f t="shared" si="106"/>
        <v>0.26646935501059649</v>
      </c>
      <c r="BB214" s="27">
        <f t="shared" si="106"/>
        <v>0</v>
      </c>
      <c r="BC214" s="27">
        <f t="shared" si="106"/>
        <v>0</v>
      </c>
      <c r="BD214" s="27">
        <f t="shared" si="106"/>
        <v>1.305050121083644</v>
      </c>
      <c r="BE214" s="27">
        <f t="shared" si="106"/>
        <v>4.4238015014087004</v>
      </c>
      <c r="BF214" s="27">
        <f t="shared" si="106"/>
        <v>0.85772967608603756</v>
      </c>
      <c r="BG214" s="27">
        <f t="shared" si="106"/>
        <v>0.23709284626803759</v>
      </c>
      <c r="BH214" s="27">
        <f t="shared" si="106"/>
        <v>0.63665174450949424</v>
      </c>
      <c r="BI214" s="27">
        <f t="shared" si="106"/>
        <v>1.2733034890189889</v>
      </c>
      <c r="BJ214" s="27">
        <f t="shared" si="106"/>
        <v>2.2112318628051679</v>
      </c>
      <c r="BK214" s="27">
        <f t="shared" si="106"/>
        <v>2.6670980913338833</v>
      </c>
      <c r="BL214" s="27">
        <f t="shared" si="106"/>
        <v>116.03670863773795</v>
      </c>
      <c r="BM214" s="27">
        <f t="shared" si="106"/>
        <v>28.143037717917206</v>
      </c>
      <c r="BN214" s="27">
        <f t="shared" si="106"/>
        <v>2.2486024588066873</v>
      </c>
      <c r="BO214" s="27">
        <f t="shared" si="106"/>
        <v>39.219555964081543</v>
      </c>
      <c r="BP214" s="27">
        <f t="shared" si="106"/>
        <v>4.9257805076421608</v>
      </c>
      <c r="BQ214" s="27">
        <f t="shared" ref="BQ214:BX214" si="107">STDEV(BQ191,BQ193:BQ196,BQ198,BQ200:BQ201,BQ204:BQ206,BQ208:BQ209)/SQRT($B212)</f>
        <v>4.549638562057968</v>
      </c>
      <c r="BR214" s="27">
        <f t="shared" si="107"/>
        <v>62.960344114104629</v>
      </c>
      <c r="BS214" s="27">
        <f t="shared" si="107"/>
        <v>0</v>
      </c>
      <c r="BT214" s="27">
        <f t="shared" si="107"/>
        <v>0</v>
      </c>
      <c r="BU214" s="27">
        <f t="shared" si="107"/>
        <v>0</v>
      </c>
      <c r="BV214" s="27">
        <f t="shared" si="107"/>
        <v>0</v>
      </c>
      <c r="BW214" s="27">
        <f t="shared" si="107"/>
        <v>0</v>
      </c>
      <c r="BX214" s="27">
        <f t="shared" si="107"/>
        <v>0</v>
      </c>
      <c r="CE214" s="58" t="s">
        <v>111</v>
      </c>
    </row>
    <row r="215" spans="1:154">
      <c r="A215" s="10"/>
      <c r="B215" s="10"/>
      <c r="C215" s="102"/>
      <c r="D215" s="10"/>
      <c r="E215" s="59"/>
      <c r="F215" s="59"/>
      <c r="G215" s="59"/>
      <c r="H215" s="59"/>
      <c r="I215" s="59"/>
      <c r="J215" s="10"/>
      <c r="K215" s="10"/>
      <c r="L215" s="10"/>
      <c r="M215" s="10"/>
      <c r="N215" s="10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CE215" s="58"/>
    </row>
    <row r="216" spans="1:154" ht="16">
      <c r="A216" s="83" t="s">
        <v>98</v>
      </c>
      <c r="B216" s="66"/>
      <c r="C216" s="66" t="s">
        <v>133</v>
      </c>
      <c r="D216" s="66"/>
      <c r="E216" s="53" t="s">
        <v>63</v>
      </c>
      <c r="F216" s="53" t="s">
        <v>64</v>
      </c>
      <c r="G216" s="53" t="s">
        <v>65</v>
      </c>
      <c r="H216" s="53" t="s">
        <v>66</v>
      </c>
      <c r="I216" s="87" t="s">
        <v>100</v>
      </c>
      <c r="J216" s="53" t="s">
        <v>62</v>
      </c>
      <c r="K216" s="53" t="s">
        <v>63</v>
      </c>
      <c r="L216" s="53" t="s">
        <v>64</v>
      </c>
      <c r="M216" s="53" t="s">
        <v>65</v>
      </c>
      <c r="N216" s="53" t="s">
        <v>66</v>
      </c>
      <c r="O216" s="87" t="s">
        <v>100</v>
      </c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CE216" s="58" t="s">
        <v>111</v>
      </c>
    </row>
    <row r="217" spans="1:154">
      <c r="A217" t="s">
        <v>158</v>
      </c>
      <c r="B217" s="10">
        <v>44</v>
      </c>
      <c r="C217" s="4" t="s">
        <v>3</v>
      </c>
      <c r="D217" s="10" t="s">
        <v>40</v>
      </c>
      <c r="E217" s="59">
        <f>(K217/$J217)*100</f>
        <v>0</v>
      </c>
      <c r="F217" s="59">
        <f>(L217/$J217)*100</f>
        <v>0</v>
      </c>
      <c r="G217" s="59">
        <f>(M217/$J217)*100</f>
        <v>50</v>
      </c>
      <c r="H217" s="59">
        <f>(N217/$J217)*100</f>
        <v>33.333333333333329</v>
      </c>
      <c r="I217" s="59">
        <f>M217/J217</f>
        <v>0.5</v>
      </c>
      <c r="J217">
        <v>12</v>
      </c>
      <c r="K217">
        <v>0</v>
      </c>
      <c r="L217">
        <v>0</v>
      </c>
      <c r="M217">
        <v>6</v>
      </c>
      <c r="N217">
        <v>4</v>
      </c>
      <c r="O217">
        <v>2</v>
      </c>
      <c r="P217">
        <v>223.5</v>
      </c>
      <c r="Q217">
        <v>0</v>
      </c>
      <c r="R217">
        <v>300.33333340000001</v>
      </c>
      <c r="S217">
        <v>158.25</v>
      </c>
      <c r="T217">
        <v>169.3</v>
      </c>
      <c r="U217">
        <v>157.5</v>
      </c>
      <c r="V217">
        <v>187</v>
      </c>
      <c r="W217">
        <v>631.40000010000006</v>
      </c>
      <c r="X217">
        <v>813.33333330000005</v>
      </c>
      <c r="Y217">
        <v>358.5</v>
      </c>
      <c r="Z217">
        <v>91.099999990000001</v>
      </c>
      <c r="AA217">
        <v>78</v>
      </c>
      <c r="AB217">
        <v>110.75</v>
      </c>
      <c r="AC217">
        <v>38</v>
      </c>
      <c r="AD217">
        <v>20</v>
      </c>
      <c r="AE217">
        <v>9</v>
      </c>
      <c r="AF217">
        <v>9</v>
      </c>
      <c r="AG217">
        <v>12</v>
      </c>
      <c r="AH217">
        <v>13</v>
      </c>
      <c r="AI217">
        <v>1</v>
      </c>
      <c r="AJ217">
        <v>0</v>
      </c>
      <c r="AK217">
        <v>0</v>
      </c>
      <c r="AL217">
        <v>12</v>
      </c>
      <c r="AM217">
        <v>12</v>
      </c>
      <c r="AN217">
        <v>1</v>
      </c>
      <c r="AO217">
        <v>0</v>
      </c>
      <c r="AP217">
        <v>0</v>
      </c>
      <c r="AQ217">
        <v>0</v>
      </c>
      <c r="AR217">
        <v>7</v>
      </c>
      <c r="AS217">
        <v>0</v>
      </c>
      <c r="AT217">
        <v>8</v>
      </c>
      <c r="AU217">
        <v>0</v>
      </c>
      <c r="AV217">
        <v>0</v>
      </c>
      <c r="AW217">
        <v>0</v>
      </c>
      <c r="AX217">
        <v>1</v>
      </c>
      <c r="AY217">
        <v>0</v>
      </c>
      <c r="AZ217">
        <v>4</v>
      </c>
      <c r="BA217">
        <v>1</v>
      </c>
      <c r="BB217">
        <v>0</v>
      </c>
      <c r="BC217">
        <v>0</v>
      </c>
      <c r="BD217">
        <v>4</v>
      </c>
      <c r="BE217">
        <v>23</v>
      </c>
      <c r="BF217">
        <v>0</v>
      </c>
      <c r="BG217">
        <v>0</v>
      </c>
      <c r="BH217">
        <v>0</v>
      </c>
      <c r="BI217">
        <v>0</v>
      </c>
      <c r="BJ217">
        <v>10</v>
      </c>
      <c r="BK217">
        <v>13</v>
      </c>
      <c r="BL217">
        <v>168</v>
      </c>
      <c r="BM217">
        <v>29</v>
      </c>
      <c r="BN217">
        <v>2</v>
      </c>
      <c r="BO217">
        <v>53</v>
      </c>
      <c r="BP217">
        <v>12</v>
      </c>
      <c r="BQ217">
        <v>2</v>
      </c>
      <c r="BR217">
        <v>70</v>
      </c>
      <c r="BS217">
        <v>2</v>
      </c>
      <c r="BT217">
        <v>2</v>
      </c>
      <c r="BU217">
        <v>0</v>
      </c>
      <c r="BV217">
        <v>247</v>
      </c>
      <c r="BW217">
        <v>247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 t="s">
        <v>58</v>
      </c>
      <c r="CE217" s="58" t="s">
        <v>111</v>
      </c>
      <c r="CG217" s="10" t="str">
        <f>$W$1</f>
        <v>FE0F</v>
      </c>
      <c r="CH217" s="10" t="str">
        <f>C194</f>
        <v>+ve</v>
      </c>
      <c r="CI217" s="59" t="e">
        <f>#REF!</f>
        <v>#REF!</v>
      </c>
      <c r="CJ217" s="59" t="e">
        <f>#REF!</f>
        <v>#REF!</v>
      </c>
      <c r="CK217" s="59" t="e">
        <f>#REF!</f>
        <v>#REF!</v>
      </c>
      <c r="CL217" s="59" t="e">
        <f>#REF!</f>
        <v>#REF!</v>
      </c>
      <c r="CM217" s="59" t="e">
        <f>#REF!</f>
        <v>#REF!</v>
      </c>
      <c r="CN217" s="59" t="e">
        <f>#REF!</f>
        <v>#REF!</v>
      </c>
      <c r="CO217" s="59" t="e">
        <f>#REF!</f>
        <v>#REF!</v>
      </c>
      <c r="CP217" s="59" t="e">
        <f>#REF!</f>
        <v>#REF!</v>
      </c>
      <c r="CQ217" s="59" t="e">
        <f>#REF!</f>
        <v>#REF!</v>
      </c>
      <c r="CR217" s="59" t="e">
        <f>#REF!</f>
        <v>#REF!</v>
      </c>
      <c r="CS217" s="59" t="e">
        <f>#REF!</f>
        <v>#REF!</v>
      </c>
      <c r="CT217" s="59" t="e">
        <f>#REF!</f>
        <v>#REF!</v>
      </c>
      <c r="CU217" s="59" t="e">
        <f>#REF!</f>
        <v>#REF!</v>
      </c>
      <c r="CV217" s="59" t="e">
        <f>#REF!</f>
        <v>#REF!</v>
      </c>
      <c r="CW217" s="59" t="e">
        <f>#REF!</f>
        <v>#REF!</v>
      </c>
      <c r="CX217" s="59" t="e">
        <f>#REF!</f>
        <v>#REF!</v>
      </c>
      <c r="CY217" s="59" t="e">
        <f>#REF!</f>
        <v>#REF!</v>
      </c>
      <c r="CZ217" s="95" t="e">
        <f>#REF!</f>
        <v>#REF!</v>
      </c>
      <c r="DA217" s="95" t="e">
        <f>#REF!</f>
        <v>#REF!</v>
      </c>
      <c r="DB217" s="95" t="e">
        <f>#REF!</f>
        <v>#REF!</v>
      </c>
      <c r="DC217" s="95" t="e">
        <f>#REF!</f>
        <v>#REF!</v>
      </c>
      <c r="DD217" s="95" t="e">
        <f>#REF!</f>
        <v>#REF!</v>
      </c>
      <c r="DE217" s="95" t="e">
        <f>#REF!</f>
        <v>#REF!</v>
      </c>
      <c r="DF217" s="95" t="e">
        <f>#REF!</f>
        <v>#REF!</v>
      </c>
      <c r="DG217" s="95" t="e">
        <f>#REF!</f>
        <v>#REF!</v>
      </c>
      <c r="DH217" s="95" t="e">
        <f>#REF!</f>
        <v>#REF!</v>
      </c>
      <c r="DI217" s="95" t="e">
        <f>#REF!</f>
        <v>#REF!</v>
      </c>
      <c r="DJ217" s="95" t="e">
        <f>#REF!</f>
        <v>#REF!</v>
      </c>
      <c r="DK217" s="95" t="e">
        <f>#REF!</f>
        <v>#REF!</v>
      </c>
      <c r="DL217" s="95" t="e">
        <f>#REF!</f>
        <v>#REF!</v>
      </c>
      <c r="DM217" s="95" t="e">
        <f>#REF!</f>
        <v>#REF!</v>
      </c>
      <c r="DN217" s="95" t="e">
        <f>#REF!</f>
        <v>#REF!</v>
      </c>
      <c r="DO217" s="95" t="e">
        <f>#REF!</f>
        <v>#REF!</v>
      </c>
      <c r="DP217" s="95" t="e">
        <f>#REF!</f>
        <v>#REF!</v>
      </c>
      <c r="DQ217" s="59" t="e">
        <f>#REF!</f>
        <v>#REF!</v>
      </c>
      <c r="DR217" s="59" t="e">
        <f>#REF!</f>
        <v>#REF!</v>
      </c>
      <c r="DS217" s="59" t="e">
        <f>#REF!</f>
        <v>#REF!</v>
      </c>
      <c r="DT217" s="59" t="e">
        <f>#REF!</f>
        <v>#REF!</v>
      </c>
      <c r="DU217" s="59" t="e">
        <f>#REF!</f>
        <v>#REF!</v>
      </c>
      <c r="DV217" s="59" t="e">
        <f>#REF!</f>
        <v>#REF!</v>
      </c>
      <c r="DW217" s="59" t="e">
        <f>#REF!</f>
        <v>#REF!</v>
      </c>
      <c r="DX217" s="59" t="e">
        <f>#REF!</f>
        <v>#REF!</v>
      </c>
      <c r="DY217" s="59" t="e">
        <f>#REF!</f>
        <v>#REF!</v>
      </c>
      <c r="DZ217" s="59" t="e">
        <f>#REF!</f>
        <v>#REF!</v>
      </c>
      <c r="EA217" s="59" t="e">
        <f>#REF!</f>
        <v>#REF!</v>
      </c>
      <c r="EB217" s="59" t="e">
        <f>#REF!</f>
        <v>#REF!</v>
      </c>
      <c r="EC217" s="59" t="e">
        <f>#REF!</f>
        <v>#REF!</v>
      </c>
      <c r="ED217" s="59" t="e">
        <f>#REF!</f>
        <v>#REF!</v>
      </c>
      <c r="EE217" s="59" t="e">
        <f>#REF!</f>
        <v>#REF!</v>
      </c>
      <c r="EF217" s="59" t="e">
        <f>#REF!</f>
        <v>#REF!</v>
      </c>
      <c r="EG217" s="59" t="e">
        <f>#REF!</f>
        <v>#REF!</v>
      </c>
      <c r="EH217" s="95" t="e">
        <f>#REF!</f>
        <v>#REF!</v>
      </c>
      <c r="EI217" s="95" t="e">
        <f>#REF!</f>
        <v>#REF!</v>
      </c>
      <c r="EJ217" s="95" t="e">
        <f>#REF!</f>
        <v>#REF!</v>
      </c>
      <c r="EK217" s="95" t="e">
        <f>#REF!</f>
        <v>#REF!</v>
      </c>
      <c r="EL217" s="95" t="e">
        <f>#REF!</f>
        <v>#REF!</v>
      </c>
      <c r="EM217" s="95" t="e">
        <f>#REF!</f>
        <v>#REF!</v>
      </c>
      <c r="EN217" s="95" t="e">
        <f>#REF!</f>
        <v>#REF!</v>
      </c>
      <c r="EO217" s="95" t="e">
        <f>#REF!</f>
        <v>#REF!</v>
      </c>
      <c r="EP217" s="95" t="e">
        <f>#REF!</f>
        <v>#REF!</v>
      </c>
      <c r="EQ217" s="95" t="e">
        <f>#REF!</f>
        <v>#REF!</v>
      </c>
      <c r="ER217" s="95" t="e">
        <f>#REF!</f>
        <v>#REF!</v>
      </c>
      <c r="ES217" s="95" t="e">
        <f>#REF!</f>
        <v>#REF!</v>
      </c>
      <c r="ET217" s="95" t="e">
        <f>#REF!</f>
        <v>#REF!</v>
      </c>
      <c r="EU217" s="95" t="e">
        <f>#REF!</f>
        <v>#REF!</v>
      </c>
      <c r="EV217" s="95" t="e">
        <f>#REF!</f>
        <v>#REF!</v>
      </c>
      <c r="EW217" s="95" t="e">
        <f>#REF!</f>
        <v>#REF!</v>
      </c>
      <c r="EX217" s="95" t="e">
        <f>#REF!</f>
        <v>#REF!</v>
      </c>
    </row>
    <row r="218" spans="1:154">
      <c r="A218" t="s">
        <v>180</v>
      </c>
      <c r="B218" s="10">
        <v>52</v>
      </c>
      <c r="C218" s="4" t="s">
        <v>3</v>
      </c>
      <c r="D218" s="10" t="s">
        <v>40</v>
      </c>
      <c r="E218" s="59">
        <f t="shared" ref="E218:E239" si="108">(K218/$J218)*100</f>
        <v>25</v>
      </c>
      <c r="F218" s="59">
        <f t="shared" ref="F218:F239" si="109">(L218/$J218)*100</f>
        <v>0</v>
      </c>
      <c r="G218" s="59">
        <f t="shared" ref="G218:G239" si="110">(M218/$J218)*100</f>
        <v>41.666666666666671</v>
      </c>
      <c r="H218" s="59">
        <f t="shared" ref="H218:H239" si="111">(N218/$J218)*100</f>
        <v>16.666666666666664</v>
      </c>
      <c r="I218" s="59">
        <f t="shared" ref="I218:I239" si="112">M218/J218</f>
        <v>0.41666666666666669</v>
      </c>
      <c r="J218">
        <v>12</v>
      </c>
      <c r="K218">
        <v>3</v>
      </c>
      <c r="L218">
        <v>0</v>
      </c>
      <c r="M218">
        <v>5</v>
      </c>
      <c r="N218">
        <v>2</v>
      </c>
      <c r="O218">
        <v>2</v>
      </c>
      <c r="P218">
        <v>981.44444439999995</v>
      </c>
      <c r="Q218">
        <v>0</v>
      </c>
      <c r="R218">
        <v>784.59999989999994</v>
      </c>
      <c r="S218">
        <v>1569</v>
      </c>
      <c r="T218">
        <v>601</v>
      </c>
      <c r="U218">
        <v>458.4</v>
      </c>
      <c r="V218">
        <v>957.5</v>
      </c>
      <c r="W218">
        <v>91.285714299999995</v>
      </c>
      <c r="X218">
        <v>105.2</v>
      </c>
      <c r="Y218">
        <v>56.5</v>
      </c>
      <c r="Z218">
        <v>998.14285710000001</v>
      </c>
      <c r="AA218">
        <v>1240</v>
      </c>
      <c r="AB218">
        <v>393.5</v>
      </c>
      <c r="AC218">
        <v>23</v>
      </c>
      <c r="AD218">
        <v>11</v>
      </c>
      <c r="AE218">
        <v>9</v>
      </c>
      <c r="AF218">
        <v>3</v>
      </c>
      <c r="AG218">
        <v>10</v>
      </c>
      <c r="AH218">
        <v>11</v>
      </c>
      <c r="AI218">
        <v>1</v>
      </c>
      <c r="AJ218">
        <v>0</v>
      </c>
      <c r="AK218">
        <v>0</v>
      </c>
      <c r="AL218">
        <v>1</v>
      </c>
      <c r="AM218">
        <v>9</v>
      </c>
      <c r="AN218">
        <v>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7</v>
      </c>
      <c r="AU218">
        <v>1</v>
      </c>
      <c r="AV218">
        <v>0</v>
      </c>
      <c r="AW218">
        <v>0</v>
      </c>
      <c r="AX218">
        <v>1</v>
      </c>
      <c r="AY218">
        <v>1</v>
      </c>
      <c r="AZ218">
        <v>2</v>
      </c>
      <c r="BA218">
        <v>0</v>
      </c>
      <c r="BB218">
        <v>0</v>
      </c>
      <c r="BC218">
        <v>0</v>
      </c>
      <c r="BD218">
        <v>0</v>
      </c>
      <c r="BE218">
        <v>8</v>
      </c>
      <c r="BF218">
        <v>0</v>
      </c>
      <c r="BG218">
        <v>0</v>
      </c>
      <c r="BH218">
        <v>0</v>
      </c>
      <c r="BI218">
        <v>5</v>
      </c>
      <c r="BJ218">
        <v>2</v>
      </c>
      <c r="BK218">
        <v>1</v>
      </c>
      <c r="BL218">
        <v>185</v>
      </c>
      <c r="BM218">
        <v>36</v>
      </c>
      <c r="BN218">
        <v>13</v>
      </c>
      <c r="BO218">
        <v>12</v>
      </c>
      <c r="BP218">
        <v>15</v>
      </c>
      <c r="BQ218">
        <v>0</v>
      </c>
      <c r="BR218">
        <v>109</v>
      </c>
      <c r="BS218">
        <v>2</v>
      </c>
      <c r="BT218">
        <v>0</v>
      </c>
      <c r="BU218">
        <v>2</v>
      </c>
      <c r="BV218">
        <v>1772</v>
      </c>
      <c r="BW218">
        <v>0</v>
      </c>
      <c r="BX218">
        <v>1772</v>
      </c>
      <c r="BY218">
        <v>0</v>
      </c>
      <c r="BZ218">
        <v>0</v>
      </c>
      <c r="CA218">
        <v>0</v>
      </c>
      <c r="CB218">
        <v>0</v>
      </c>
      <c r="CC218">
        <v>0</v>
      </c>
      <c r="CD218" t="s">
        <v>58</v>
      </c>
      <c r="CE218" s="58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</row>
    <row r="219" spans="1:154">
      <c r="A219" t="s">
        <v>159</v>
      </c>
      <c r="B219" s="10">
        <v>52</v>
      </c>
      <c r="C219" s="4" t="s">
        <v>3</v>
      </c>
      <c r="D219" s="10" t="s">
        <v>40</v>
      </c>
      <c r="E219" s="59">
        <f t="shared" si="108"/>
        <v>8.3333333333333321</v>
      </c>
      <c r="F219" s="59">
        <f t="shared" si="109"/>
        <v>0</v>
      </c>
      <c r="G219" s="59">
        <f t="shared" si="110"/>
        <v>33.333333333333329</v>
      </c>
      <c r="H219" s="59">
        <f t="shared" si="111"/>
        <v>25</v>
      </c>
      <c r="I219" s="59">
        <f t="shared" si="112"/>
        <v>0.33333333333333331</v>
      </c>
      <c r="J219">
        <v>12</v>
      </c>
      <c r="K219">
        <v>1</v>
      </c>
      <c r="L219">
        <v>0</v>
      </c>
      <c r="M219">
        <v>4</v>
      </c>
      <c r="N219">
        <v>3</v>
      </c>
      <c r="O219">
        <v>4</v>
      </c>
      <c r="P219">
        <v>454.45454549999999</v>
      </c>
      <c r="Q219">
        <v>0</v>
      </c>
      <c r="R219">
        <v>440</v>
      </c>
      <c r="S219">
        <v>635.33333330000005</v>
      </c>
      <c r="T219">
        <v>152.57142859999999</v>
      </c>
      <c r="U219">
        <v>84.25</v>
      </c>
      <c r="V219">
        <v>243.66666670000001</v>
      </c>
      <c r="W219">
        <v>466.57142850000002</v>
      </c>
      <c r="X219">
        <v>650.5</v>
      </c>
      <c r="Y219">
        <v>221.33333329999999</v>
      </c>
      <c r="Z219">
        <v>134.42857140000001</v>
      </c>
      <c r="AA219">
        <v>84.5</v>
      </c>
      <c r="AB219">
        <v>201</v>
      </c>
      <c r="AC219">
        <v>117</v>
      </c>
      <c r="AD219">
        <v>24</v>
      </c>
      <c r="AE219">
        <v>51</v>
      </c>
      <c r="AF219">
        <v>42</v>
      </c>
      <c r="AG219">
        <v>21</v>
      </c>
      <c r="AH219">
        <v>17</v>
      </c>
      <c r="AI219">
        <v>18</v>
      </c>
      <c r="AJ219">
        <v>1</v>
      </c>
      <c r="AK219">
        <v>0</v>
      </c>
      <c r="AL219">
        <v>60</v>
      </c>
      <c r="AM219">
        <v>11</v>
      </c>
      <c r="AN219">
        <v>6</v>
      </c>
      <c r="AO219">
        <v>3</v>
      </c>
      <c r="AP219">
        <v>0</v>
      </c>
      <c r="AQ219">
        <v>0</v>
      </c>
      <c r="AR219">
        <v>4</v>
      </c>
      <c r="AS219">
        <v>7</v>
      </c>
      <c r="AT219">
        <v>6</v>
      </c>
      <c r="AU219">
        <v>7</v>
      </c>
      <c r="AV219">
        <v>0</v>
      </c>
      <c r="AW219">
        <v>0</v>
      </c>
      <c r="AX219">
        <v>31</v>
      </c>
      <c r="AY219">
        <v>3</v>
      </c>
      <c r="AZ219">
        <v>5</v>
      </c>
      <c r="BA219">
        <v>8</v>
      </c>
      <c r="BB219">
        <v>1</v>
      </c>
      <c r="BC219">
        <v>0</v>
      </c>
      <c r="BD219">
        <v>25</v>
      </c>
      <c r="BE219">
        <v>21</v>
      </c>
      <c r="BF219">
        <v>0</v>
      </c>
      <c r="BG219">
        <v>0</v>
      </c>
      <c r="BH219">
        <v>2</v>
      </c>
      <c r="BI219">
        <v>1</v>
      </c>
      <c r="BJ219">
        <v>7</v>
      </c>
      <c r="BK219">
        <v>11</v>
      </c>
      <c r="BL219">
        <v>144</v>
      </c>
      <c r="BM219">
        <v>62</v>
      </c>
      <c r="BN219">
        <v>3</v>
      </c>
      <c r="BO219">
        <v>10</v>
      </c>
      <c r="BP219">
        <v>10</v>
      </c>
      <c r="BQ219">
        <v>5</v>
      </c>
      <c r="BR219">
        <v>54</v>
      </c>
      <c r="BS219">
        <v>4</v>
      </c>
      <c r="BT219">
        <v>2</v>
      </c>
      <c r="BU219">
        <v>2</v>
      </c>
      <c r="BV219">
        <v>1333</v>
      </c>
      <c r="BW219">
        <v>970</v>
      </c>
      <c r="BX219">
        <v>363</v>
      </c>
      <c r="BY219">
        <v>0</v>
      </c>
      <c r="BZ219">
        <v>0</v>
      </c>
      <c r="CA219">
        <v>0</v>
      </c>
      <c r="CB219">
        <v>0</v>
      </c>
      <c r="CC219">
        <v>0</v>
      </c>
      <c r="CD219" t="s">
        <v>58</v>
      </c>
      <c r="CE219" s="58" t="s">
        <v>111</v>
      </c>
    </row>
    <row r="220" spans="1:154">
      <c r="A220" t="s">
        <v>160</v>
      </c>
      <c r="B220" s="10">
        <v>52</v>
      </c>
      <c r="C220" s="4" t="s">
        <v>3</v>
      </c>
      <c r="D220" s="10" t="s">
        <v>40</v>
      </c>
      <c r="E220" s="59">
        <f t="shared" si="108"/>
        <v>8.3333333333333321</v>
      </c>
      <c r="F220" s="59">
        <f t="shared" si="109"/>
        <v>8.3333333333333321</v>
      </c>
      <c r="G220" s="59">
        <f t="shared" si="110"/>
        <v>41.666666666666671</v>
      </c>
      <c r="H220" s="59">
        <f t="shared" si="111"/>
        <v>41.666666666666671</v>
      </c>
      <c r="I220" s="59">
        <f t="shared" si="112"/>
        <v>0.41666666666666669</v>
      </c>
      <c r="J220">
        <v>12</v>
      </c>
      <c r="K220">
        <v>1</v>
      </c>
      <c r="L220">
        <v>1</v>
      </c>
      <c r="M220">
        <v>5</v>
      </c>
      <c r="N220">
        <v>5</v>
      </c>
      <c r="O220">
        <v>0</v>
      </c>
      <c r="P220">
        <v>617.72727269999996</v>
      </c>
      <c r="Q220">
        <v>1944</v>
      </c>
      <c r="R220">
        <v>573.59999989999994</v>
      </c>
      <c r="S220">
        <v>396.6</v>
      </c>
      <c r="T220">
        <v>266.39999999999998</v>
      </c>
      <c r="U220">
        <v>223</v>
      </c>
      <c r="V220">
        <v>309.8</v>
      </c>
      <c r="W220">
        <v>76.5</v>
      </c>
      <c r="X220">
        <v>89.199999989999995</v>
      </c>
      <c r="Y220">
        <v>63.8</v>
      </c>
      <c r="Z220">
        <v>1025.5999999999999</v>
      </c>
      <c r="AA220">
        <v>1437.2</v>
      </c>
      <c r="AB220">
        <v>614</v>
      </c>
      <c r="AC220">
        <v>46</v>
      </c>
      <c r="AD220">
        <v>24</v>
      </c>
      <c r="AE220">
        <v>13</v>
      </c>
      <c r="AF220">
        <v>9</v>
      </c>
      <c r="AG220">
        <v>15</v>
      </c>
      <c r="AH220">
        <v>15</v>
      </c>
      <c r="AI220">
        <v>2</v>
      </c>
      <c r="AJ220">
        <v>0</v>
      </c>
      <c r="AK220">
        <v>0</v>
      </c>
      <c r="AL220">
        <v>14</v>
      </c>
      <c r="AM220">
        <v>11</v>
      </c>
      <c r="AN220">
        <v>5</v>
      </c>
      <c r="AO220">
        <v>0</v>
      </c>
      <c r="AP220">
        <v>0</v>
      </c>
      <c r="AQ220">
        <v>0</v>
      </c>
      <c r="AR220">
        <v>8</v>
      </c>
      <c r="AS220">
        <v>3</v>
      </c>
      <c r="AT220">
        <v>5</v>
      </c>
      <c r="AU220">
        <v>1</v>
      </c>
      <c r="AV220">
        <v>0</v>
      </c>
      <c r="AW220">
        <v>0</v>
      </c>
      <c r="AX220">
        <v>4</v>
      </c>
      <c r="AY220">
        <v>1</v>
      </c>
      <c r="AZ220">
        <v>5</v>
      </c>
      <c r="BA220">
        <v>1</v>
      </c>
      <c r="BB220">
        <v>0</v>
      </c>
      <c r="BC220">
        <v>0</v>
      </c>
      <c r="BD220">
        <v>2</v>
      </c>
      <c r="BE220">
        <v>14</v>
      </c>
      <c r="BF220">
        <v>1</v>
      </c>
      <c r="BG220">
        <v>0</v>
      </c>
      <c r="BH220">
        <v>0</v>
      </c>
      <c r="BI220">
        <v>7</v>
      </c>
      <c r="BJ220">
        <v>3</v>
      </c>
      <c r="BK220">
        <v>3</v>
      </c>
      <c r="BL220">
        <v>305</v>
      </c>
      <c r="BM220">
        <v>51</v>
      </c>
      <c r="BN220">
        <v>29</v>
      </c>
      <c r="BO220">
        <v>75</v>
      </c>
      <c r="BP220">
        <v>16</v>
      </c>
      <c r="BQ220">
        <v>1</v>
      </c>
      <c r="BR220">
        <v>133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 t="s">
        <v>58</v>
      </c>
      <c r="CE220" s="58" t="s">
        <v>111</v>
      </c>
    </row>
    <row r="221" spans="1:154">
      <c r="A221" t="s">
        <v>181</v>
      </c>
      <c r="B221" s="10">
        <v>52</v>
      </c>
      <c r="C221" s="6" t="s">
        <v>2</v>
      </c>
      <c r="D221" s="10" t="s">
        <v>40</v>
      </c>
      <c r="E221" s="59">
        <f t="shared" si="108"/>
        <v>0</v>
      </c>
      <c r="F221" s="59">
        <f t="shared" si="109"/>
        <v>0</v>
      </c>
      <c r="G221" s="59">
        <f t="shared" si="110"/>
        <v>16.666666666666664</v>
      </c>
      <c r="H221" s="59">
        <f t="shared" si="111"/>
        <v>8.3333333333333321</v>
      </c>
      <c r="I221" s="59">
        <f t="shared" si="112"/>
        <v>0.16666666666666666</v>
      </c>
      <c r="J221">
        <v>12</v>
      </c>
      <c r="K221">
        <v>0</v>
      </c>
      <c r="L221">
        <v>0</v>
      </c>
      <c r="M221">
        <v>2</v>
      </c>
      <c r="N221">
        <v>1</v>
      </c>
      <c r="O221">
        <v>9</v>
      </c>
      <c r="P221">
        <v>566.5</v>
      </c>
      <c r="Q221">
        <v>0</v>
      </c>
      <c r="R221">
        <v>1292</v>
      </c>
      <c r="S221">
        <v>151</v>
      </c>
      <c r="T221">
        <v>330.66666659999999</v>
      </c>
      <c r="U221">
        <v>243</v>
      </c>
      <c r="V221">
        <v>506</v>
      </c>
      <c r="W221">
        <v>137.66666670000001</v>
      </c>
      <c r="X221">
        <v>88.5</v>
      </c>
      <c r="Y221">
        <v>236</v>
      </c>
      <c r="Z221">
        <v>1239</v>
      </c>
      <c r="AA221">
        <v>1274.5</v>
      </c>
      <c r="AB221">
        <v>1168</v>
      </c>
      <c r="AC221">
        <v>87</v>
      </c>
      <c r="AD221">
        <v>34</v>
      </c>
      <c r="AE221">
        <v>34</v>
      </c>
      <c r="AF221">
        <v>19</v>
      </c>
      <c r="AG221">
        <v>25</v>
      </c>
      <c r="AH221">
        <v>17</v>
      </c>
      <c r="AI221">
        <v>2</v>
      </c>
      <c r="AJ221">
        <v>0</v>
      </c>
      <c r="AK221">
        <v>0</v>
      </c>
      <c r="AL221">
        <v>43</v>
      </c>
      <c r="AM221">
        <v>12</v>
      </c>
      <c r="AN221">
        <v>5</v>
      </c>
      <c r="AO221">
        <v>1</v>
      </c>
      <c r="AP221">
        <v>0</v>
      </c>
      <c r="AQ221">
        <v>0</v>
      </c>
      <c r="AR221">
        <v>16</v>
      </c>
      <c r="AS221">
        <v>6</v>
      </c>
      <c r="AT221">
        <v>7</v>
      </c>
      <c r="AU221">
        <v>1</v>
      </c>
      <c r="AV221">
        <v>0</v>
      </c>
      <c r="AW221">
        <v>0</v>
      </c>
      <c r="AX221">
        <v>20</v>
      </c>
      <c r="AY221">
        <v>7</v>
      </c>
      <c r="AZ221">
        <v>5</v>
      </c>
      <c r="BA221">
        <v>0</v>
      </c>
      <c r="BB221">
        <v>0</v>
      </c>
      <c r="BC221">
        <v>0</v>
      </c>
      <c r="BD221">
        <v>7</v>
      </c>
      <c r="BE221">
        <v>6</v>
      </c>
      <c r="BF221">
        <v>2</v>
      </c>
      <c r="BG221">
        <v>0</v>
      </c>
      <c r="BH221">
        <v>0</v>
      </c>
      <c r="BI221">
        <v>2</v>
      </c>
      <c r="BJ221">
        <v>1</v>
      </c>
      <c r="BK221">
        <v>1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9</v>
      </c>
      <c r="BT221">
        <v>4</v>
      </c>
      <c r="BU221">
        <v>5</v>
      </c>
      <c r="BV221">
        <v>4063</v>
      </c>
      <c r="BW221">
        <v>1405</v>
      </c>
      <c r="BX221">
        <v>2658</v>
      </c>
      <c r="BY221">
        <v>0</v>
      </c>
      <c r="BZ221">
        <v>0</v>
      </c>
      <c r="CA221">
        <v>0</v>
      </c>
      <c r="CB221">
        <v>0</v>
      </c>
      <c r="CC221">
        <v>0</v>
      </c>
      <c r="CD221" t="s">
        <v>58</v>
      </c>
      <c r="CE221" s="58"/>
    </row>
    <row r="222" spans="1:154">
      <c r="A222" t="s">
        <v>161</v>
      </c>
      <c r="B222" s="10">
        <v>52</v>
      </c>
      <c r="C222" s="4" t="s">
        <v>3</v>
      </c>
      <c r="D222" s="10" t="s">
        <v>40</v>
      </c>
      <c r="E222" s="59">
        <f t="shared" si="108"/>
        <v>16.666666666666664</v>
      </c>
      <c r="F222" s="59">
        <f t="shared" si="109"/>
        <v>0</v>
      </c>
      <c r="G222" s="59">
        <f t="shared" si="110"/>
        <v>41.666666666666671</v>
      </c>
      <c r="H222" s="59">
        <f t="shared" si="111"/>
        <v>33.333333333333329</v>
      </c>
      <c r="I222" s="59">
        <f t="shared" si="112"/>
        <v>0.41666666666666669</v>
      </c>
      <c r="J222">
        <v>12</v>
      </c>
      <c r="K222">
        <v>2</v>
      </c>
      <c r="L222">
        <v>0</v>
      </c>
      <c r="M222">
        <v>5</v>
      </c>
      <c r="N222">
        <v>4</v>
      </c>
      <c r="O222">
        <v>1</v>
      </c>
      <c r="P222">
        <v>908.59999989999994</v>
      </c>
      <c r="Q222">
        <v>0</v>
      </c>
      <c r="R222">
        <v>865.40000010000006</v>
      </c>
      <c r="S222">
        <v>1174.75</v>
      </c>
      <c r="T222">
        <v>305.55555559999999</v>
      </c>
      <c r="U222">
        <v>413.4</v>
      </c>
      <c r="V222">
        <v>170.75</v>
      </c>
      <c r="W222">
        <v>2845.4444450000001</v>
      </c>
      <c r="X222">
        <v>4966.7999989999998</v>
      </c>
      <c r="Y222">
        <v>193.75</v>
      </c>
      <c r="Z222">
        <v>54.666666669999998</v>
      </c>
      <c r="AA222">
        <v>33</v>
      </c>
      <c r="AB222">
        <v>81.75</v>
      </c>
      <c r="AC222">
        <v>34</v>
      </c>
      <c r="AD222">
        <v>16</v>
      </c>
      <c r="AE222">
        <v>10</v>
      </c>
      <c r="AF222">
        <v>8</v>
      </c>
      <c r="AG222">
        <v>11</v>
      </c>
      <c r="AH222">
        <v>14</v>
      </c>
      <c r="AI222">
        <v>5</v>
      </c>
      <c r="AJ222">
        <v>0</v>
      </c>
      <c r="AK222">
        <v>0</v>
      </c>
      <c r="AL222">
        <v>4</v>
      </c>
      <c r="AM222">
        <v>10</v>
      </c>
      <c r="AN222">
        <v>4</v>
      </c>
      <c r="AO222">
        <v>0</v>
      </c>
      <c r="AP222">
        <v>0</v>
      </c>
      <c r="AQ222">
        <v>0</v>
      </c>
      <c r="AR222">
        <v>2</v>
      </c>
      <c r="AS222">
        <v>1</v>
      </c>
      <c r="AT222">
        <v>6</v>
      </c>
      <c r="AU222">
        <v>2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3</v>
      </c>
      <c r="BB222">
        <v>0</v>
      </c>
      <c r="BC222">
        <v>0</v>
      </c>
      <c r="BD222">
        <v>1</v>
      </c>
      <c r="BE222">
        <v>30</v>
      </c>
      <c r="BF222">
        <v>1</v>
      </c>
      <c r="BG222">
        <v>0</v>
      </c>
      <c r="BH222">
        <v>0</v>
      </c>
      <c r="BI222">
        <v>1</v>
      </c>
      <c r="BJ222">
        <v>12</v>
      </c>
      <c r="BK222">
        <v>16</v>
      </c>
      <c r="BL222">
        <v>296</v>
      </c>
      <c r="BM222">
        <v>88</v>
      </c>
      <c r="BN222">
        <v>13</v>
      </c>
      <c r="BO222">
        <v>17</v>
      </c>
      <c r="BP222">
        <v>18</v>
      </c>
      <c r="BQ222">
        <v>46</v>
      </c>
      <c r="BR222">
        <v>114</v>
      </c>
      <c r="BS222">
        <v>1</v>
      </c>
      <c r="BT222">
        <v>0</v>
      </c>
      <c r="BU222">
        <v>1</v>
      </c>
      <c r="BV222">
        <v>60</v>
      </c>
      <c r="BW222">
        <v>0</v>
      </c>
      <c r="BX222">
        <v>60</v>
      </c>
      <c r="BY222">
        <v>0</v>
      </c>
      <c r="BZ222">
        <v>0</v>
      </c>
      <c r="CA222">
        <v>0</v>
      </c>
      <c r="CB222">
        <v>0</v>
      </c>
      <c r="CC222">
        <v>0</v>
      </c>
      <c r="CD222" t="s">
        <v>58</v>
      </c>
      <c r="CE222" s="58" t="s">
        <v>111</v>
      </c>
    </row>
    <row r="223" spans="1:154">
      <c r="A223" t="s">
        <v>162</v>
      </c>
      <c r="B223" s="10">
        <v>52</v>
      </c>
      <c r="C223" s="6" t="s">
        <v>2</v>
      </c>
      <c r="D223" s="10" t="s">
        <v>40</v>
      </c>
      <c r="E223" s="59">
        <f t="shared" si="108"/>
        <v>0</v>
      </c>
      <c r="F223" s="59">
        <f t="shared" si="109"/>
        <v>0</v>
      </c>
      <c r="G223" s="59">
        <f t="shared" si="110"/>
        <v>50</v>
      </c>
      <c r="H223" s="59">
        <f t="shared" si="111"/>
        <v>25</v>
      </c>
      <c r="I223" s="59">
        <f t="shared" si="112"/>
        <v>0.5</v>
      </c>
      <c r="J223">
        <v>12</v>
      </c>
      <c r="K223">
        <v>0</v>
      </c>
      <c r="L223">
        <v>0</v>
      </c>
      <c r="M223">
        <v>6</v>
      </c>
      <c r="N223">
        <v>3</v>
      </c>
      <c r="O223">
        <v>3</v>
      </c>
      <c r="P223">
        <v>178.08333329999999</v>
      </c>
      <c r="Q223">
        <v>0</v>
      </c>
      <c r="R223">
        <v>154.83333329999999</v>
      </c>
      <c r="S223">
        <v>253.66666670000001</v>
      </c>
      <c r="T223">
        <v>168.66666670000001</v>
      </c>
      <c r="U223">
        <v>64.5</v>
      </c>
      <c r="V223">
        <v>377</v>
      </c>
      <c r="W223">
        <v>325.66666659999999</v>
      </c>
      <c r="X223">
        <v>388.33333340000001</v>
      </c>
      <c r="Y223">
        <v>200.33333329999999</v>
      </c>
      <c r="Z223">
        <v>465.77777780000002</v>
      </c>
      <c r="AA223">
        <v>525.83333330000005</v>
      </c>
      <c r="AB223">
        <v>345.66666659999999</v>
      </c>
      <c r="AC223">
        <v>30</v>
      </c>
      <c r="AD223">
        <v>15</v>
      </c>
      <c r="AE223">
        <v>10</v>
      </c>
      <c r="AF223">
        <v>5</v>
      </c>
      <c r="AG223">
        <v>12</v>
      </c>
      <c r="AH223">
        <v>15</v>
      </c>
      <c r="AI223">
        <v>1</v>
      </c>
      <c r="AJ223">
        <v>0</v>
      </c>
      <c r="AK223">
        <v>0</v>
      </c>
      <c r="AL223">
        <v>2</v>
      </c>
      <c r="AM223">
        <v>12</v>
      </c>
      <c r="AN223">
        <v>3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9</v>
      </c>
      <c r="AU223">
        <v>1</v>
      </c>
      <c r="AV223">
        <v>0</v>
      </c>
      <c r="AW223">
        <v>0</v>
      </c>
      <c r="AX223">
        <v>0</v>
      </c>
      <c r="AY223">
        <v>0</v>
      </c>
      <c r="AZ223">
        <v>3</v>
      </c>
      <c r="BA223">
        <v>0</v>
      </c>
      <c r="BB223">
        <v>0</v>
      </c>
      <c r="BC223">
        <v>0</v>
      </c>
      <c r="BD223">
        <v>2</v>
      </c>
      <c r="BE223">
        <v>10</v>
      </c>
      <c r="BF223">
        <v>0</v>
      </c>
      <c r="BG223">
        <v>0</v>
      </c>
      <c r="BH223">
        <v>0</v>
      </c>
      <c r="BI223">
        <v>3</v>
      </c>
      <c r="BJ223">
        <v>6</v>
      </c>
      <c r="BK223">
        <v>1</v>
      </c>
      <c r="BL223">
        <v>246</v>
      </c>
      <c r="BM223">
        <v>30</v>
      </c>
      <c r="BN223">
        <v>6</v>
      </c>
      <c r="BO223">
        <v>43</v>
      </c>
      <c r="BP223">
        <v>37</v>
      </c>
      <c r="BQ223">
        <v>9</v>
      </c>
      <c r="BR223">
        <v>121</v>
      </c>
      <c r="BS223">
        <v>3</v>
      </c>
      <c r="BT223">
        <v>0</v>
      </c>
      <c r="BU223">
        <v>3</v>
      </c>
      <c r="BV223">
        <v>447</v>
      </c>
      <c r="BW223">
        <v>0</v>
      </c>
      <c r="BX223">
        <v>447</v>
      </c>
      <c r="BY223">
        <v>0</v>
      </c>
      <c r="BZ223">
        <v>0</v>
      </c>
      <c r="CA223">
        <v>0</v>
      </c>
      <c r="CB223">
        <v>0</v>
      </c>
      <c r="CC223">
        <v>0</v>
      </c>
      <c r="CD223" t="s">
        <v>58</v>
      </c>
      <c r="CE223" s="58" t="s">
        <v>111</v>
      </c>
    </row>
    <row r="224" spans="1:154">
      <c r="A224" t="s">
        <v>163</v>
      </c>
      <c r="B224" s="10">
        <v>44</v>
      </c>
      <c r="C224" s="6" t="s">
        <v>2</v>
      </c>
      <c r="D224" s="10" t="s">
        <v>40</v>
      </c>
      <c r="E224" s="59">
        <f t="shared" si="108"/>
        <v>0</v>
      </c>
      <c r="F224" s="59">
        <f t="shared" si="109"/>
        <v>8.3333333333333321</v>
      </c>
      <c r="G224" s="59">
        <f t="shared" si="110"/>
        <v>50</v>
      </c>
      <c r="H224" s="59">
        <f t="shared" si="111"/>
        <v>0</v>
      </c>
      <c r="I224" s="59">
        <f t="shared" si="112"/>
        <v>0.5</v>
      </c>
      <c r="J224">
        <v>12</v>
      </c>
      <c r="K224">
        <v>0</v>
      </c>
      <c r="L224">
        <v>1</v>
      </c>
      <c r="M224">
        <v>6</v>
      </c>
      <c r="N224">
        <v>0</v>
      </c>
      <c r="O224">
        <v>5</v>
      </c>
      <c r="P224">
        <v>201.5</v>
      </c>
      <c r="Q224">
        <v>169</v>
      </c>
      <c r="R224">
        <v>253.5</v>
      </c>
      <c r="S224">
        <v>0</v>
      </c>
      <c r="T224">
        <v>39.166666669999998</v>
      </c>
      <c r="U224">
        <v>39.166666669999998</v>
      </c>
      <c r="V224">
        <v>0</v>
      </c>
      <c r="W224">
        <v>57.166666669999998</v>
      </c>
      <c r="X224">
        <v>57.166666669999998</v>
      </c>
      <c r="Y224">
        <v>0</v>
      </c>
      <c r="Z224">
        <v>1237.833333</v>
      </c>
      <c r="AA224">
        <v>1237.833333</v>
      </c>
      <c r="AB224">
        <v>0</v>
      </c>
      <c r="AC224">
        <v>35</v>
      </c>
      <c r="AD224">
        <v>13</v>
      </c>
      <c r="AE224">
        <v>22</v>
      </c>
      <c r="AF224">
        <v>0</v>
      </c>
      <c r="AG224">
        <v>12</v>
      </c>
      <c r="AH224">
        <v>11</v>
      </c>
      <c r="AI224">
        <v>7</v>
      </c>
      <c r="AJ224">
        <v>0</v>
      </c>
      <c r="AK224">
        <v>0</v>
      </c>
      <c r="AL224">
        <v>5</v>
      </c>
      <c r="AM224">
        <v>12</v>
      </c>
      <c r="AN224">
        <v>0</v>
      </c>
      <c r="AO224">
        <v>1</v>
      </c>
      <c r="AP224">
        <v>0</v>
      </c>
      <c r="AQ224">
        <v>0</v>
      </c>
      <c r="AR224">
        <v>0</v>
      </c>
      <c r="AS224">
        <v>0</v>
      </c>
      <c r="AT224">
        <v>11</v>
      </c>
      <c r="AU224">
        <v>6</v>
      </c>
      <c r="AV224">
        <v>0</v>
      </c>
      <c r="AW224">
        <v>0</v>
      </c>
      <c r="AX224">
        <v>5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12</v>
      </c>
      <c r="BF224">
        <v>1</v>
      </c>
      <c r="BG224">
        <v>1</v>
      </c>
      <c r="BH224">
        <v>0</v>
      </c>
      <c r="BI224">
        <v>6</v>
      </c>
      <c r="BJ224">
        <v>0</v>
      </c>
      <c r="BK224">
        <v>4</v>
      </c>
      <c r="BL224">
        <v>195</v>
      </c>
      <c r="BM224">
        <v>32</v>
      </c>
      <c r="BN224">
        <v>16</v>
      </c>
      <c r="BO224">
        <v>46</v>
      </c>
      <c r="BP224">
        <v>12</v>
      </c>
      <c r="BQ224">
        <v>0</v>
      </c>
      <c r="BR224">
        <v>89</v>
      </c>
      <c r="BS224">
        <v>5</v>
      </c>
      <c r="BT224">
        <v>0</v>
      </c>
      <c r="BU224">
        <v>5</v>
      </c>
      <c r="BV224">
        <v>728</v>
      </c>
      <c r="BW224">
        <v>0</v>
      </c>
      <c r="BX224">
        <v>728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 t="s">
        <v>111</v>
      </c>
    </row>
    <row r="225" spans="1:83">
      <c r="A225" t="s">
        <v>164</v>
      </c>
      <c r="B225" s="10">
        <v>44</v>
      </c>
      <c r="C225" s="6" t="s">
        <v>2</v>
      </c>
      <c r="D225" s="10" t="s">
        <v>40</v>
      </c>
      <c r="E225" s="59">
        <f t="shared" si="108"/>
        <v>0</v>
      </c>
      <c r="F225" s="59">
        <f t="shared" si="109"/>
        <v>0</v>
      </c>
      <c r="G225" s="59">
        <f t="shared" si="110"/>
        <v>50</v>
      </c>
      <c r="H225" s="59">
        <f t="shared" si="111"/>
        <v>0</v>
      </c>
      <c r="I225" s="59">
        <f t="shared" si="112"/>
        <v>0.5</v>
      </c>
      <c r="J225">
        <v>12</v>
      </c>
      <c r="K225">
        <v>0</v>
      </c>
      <c r="L225">
        <v>0</v>
      </c>
      <c r="M225">
        <v>6</v>
      </c>
      <c r="N225">
        <v>0</v>
      </c>
      <c r="O225">
        <v>6</v>
      </c>
      <c r="P225">
        <v>544.91666669999995</v>
      </c>
      <c r="Q225">
        <v>0</v>
      </c>
      <c r="R225">
        <v>712.5</v>
      </c>
      <c r="S225">
        <v>0</v>
      </c>
      <c r="T225">
        <v>61.333333330000002</v>
      </c>
      <c r="U225">
        <v>61.333333330000002</v>
      </c>
      <c r="V225">
        <v>0</v>
      </c>
      <c r="W225">
        <v>93.5</v>
      </c>
      <c r="X225">
        <v>93.5</v>
      </c>
      <c r="Y225">
        <v>0</v>
      </c>
      <c r="Z225">
        <v>408</v>
      </c>
      <c r="AA225">
        <v>408</v>
      </c>
      <c r="AB225">
        <v>0</v>
      </c>
      <c r="AC225">
        <v>53</v>
      </c>
      <c r="AD225">
        <v>29</v>
      </c>
      <c r="AE225">
        <v>21</v>
      </c>
      <c r="AF225">
        <v>3</v>
      </c>
      <c r="AG225">
        <v>12</v>
      </c>
      <c r="AH225">
        <v>21</v>
      </c>
      <c r="AI225">
        <v>1</v>
      </c>
      <c r="AJ225">
        <v>0</v>
      </c>
      <c r="AK225">
        <v>0</v>
      </c>
      <c r="AL225">
        <v>19</v>
      </c>
      <c r="AM225">
        <v>12</v>
      </c>
      <c r="AN225">
        <v>9</v>
      </c>
      <c r="AO225">
        <v>0</v>
      </c>
      <c r="AP225">
        <v>0</v>
      </c>
      <c r="AQ225">
        <v>0</v>
      </c>
      <c r="AR225">
        <v>8</v>
      </c>
      <c r="AS225">
        <v>0</v>
      </c>
      <c r="AT225">
        <v>12</v>
      </c>
      <c r="AU225">
        <v>1</v>
      </c>
      <c r="AV225">
        <v>0</v>
      </c>
      <c r="AW225">
        <v>0</v>
      </c>
      <c r="AX225">
        <v>8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3</v>
      </c>
      <c r="BE225">
        <v>20</v>
      </c>
      <c r="BF225">
        <v>0</v>
      </c>
      <c r="BG225">
        <v>0</v>
      </c>
      <c r="BH225">
        <v>0</v>
      </c>
      <c r="BI225">
        <v>6</v>
      </c>
      <c r="BJ225">
        <v>0</v>
      </c>
      <c r="BK225">
        <v>14</v>
      </c>
      <c r="BL225">
        <v>275</v>
      </c>
      <c r="BM225">
        <v>99</v>
      </c>
      <c r="BN225">
        <v>0</v>
      </c>
      <c r="BO225">
        <v>62</v>
      </c>
      <c r="BP225">
        <v>10</v>
      </c>
      <c r="BQ225">
        <v>0</v>
      </c>
      <c r="BR225">
        <v>104</v>
      </c>
      <c r="BS225">
        <v>6</v>
      </c>
      <c r="BT225">
        <v>6</v>
      </c>
      <c r="BU225">
        <v>0</v>
      </c>
      <c r="BV225">
        <v>2264</v>
      </c>
      <c r="BW225">
        <v>2264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  <c r="CE225" s="58" t="s">
        <v>111</v>
      </c>
    </row>
    <row r="226" spans="1:83">
      <c r="A226" t="s">
        <v>165</v>
      </c>
      <c r="B226" s="10">
        <v>44</v>
      </c>
      <c r="C226" s="6" t="s">
        <v>2</v>
      </c>
      <c r="D226" s="10" t="s">
        <v>40</v>
      </c>
      <c r="E226" s="59">
        <f t="shared" si="108"/>
        <v>16.666666666666664</v>
      </c>
      <c r="F226" s="59">
        <f t="shared" si="109"/>
        <v>25</v>
      </c>
      <c r="G226" s="59">
        <f t="shared" si="110"/>
        <v>41.666666666666671</v>
      </c>
      <c r="H226" s="59">
        <f t="shared" si="111"/>
        <v>0</v>
      </c>
      <c r="I226" s="59">
        <f t="shared" si="112"/>
        <v>0.41666666666666669</v>
      </c>
      <c r="J226">
        <v>12</v>
      </c>
      <c r="K226">
        <v>2</v>
      </c>
      <c r="L226">
        <v>3</v>
      </c>
      <c r="M226">
        <v>5</v>
      </c>
      <c r="N226">
        <v>0</v>
      </c>
      <c r="O226">
        <v>2</v>
      </c>
      <c r="P226">
        <v>473.3</v>
      </c>
      <c r="Q226">
        <v>566</v>
      </c>
      <c r="R226">
        <v>531.59999989999994</v>
      </c>
      <c r="S226">
        <v>0</v>
      </c>
      <c r="T226">
        <v>193</v>
      </c>
      <c r="U226">
        <v>193</v>
      </c>
      <c r="V226">
        <v>0</v>
      </c>
      <c r="W226">
        <v>65.400000009999999</v>
      </c>
      <c r="X226">
        <v>65.400000009999999</v>
      </c>
      <c r="Y226">
        <v>0</v>
      </c>
      <c r="Z226">
        <v>1197.8</v>
      </c>
      <c r="AA226">
        <v>1197.8</v>
      </c>
      <c r="AB226">
        <v>0</v>
      </c>
      <c r="AC226">
        <v>24</v>
      </c>
      <c r="AD226">
        <v>15</v>
      </c>
      <c r="AE226">
        <v>9</v>
      </c>
      <c r="AF226">
        <v>0</v>
      </c>
      <c r="AG226">
        <v>10</v>
      </c>
      <c r="AH226">
        <v>10</v>
      </c>
      <c r="AI226">
        <v>0</v>
      </c>
      <c r="AJ226">
        <v>0</v>
      </c>
      <c r="AK226">
        <v>0</v>
      </c>
      <c r="AL226">
        <v>4</v>
      </c>
      <c r="AM226">
        <v>10</v>
      </c>
      <c r="AN226">
        <v>3</v>
      </c>
      <c r="AO226">
        <v>0</v>
      </c>
      <c r="AP226">
        <v>0</v>
      </c>
      <c r="AQ226">
        <v>0</v>
      </c>
      <c r="AR226">
        <v>2</v>
      </c>
      <c r="AS226">
        <v>0</v>
      </c>
      <c r="AT226">
        <v>7</v>
      </c>
      <c r="AU226">
        <v>0</v>
      </c>
      <c r="AV226">
        <v>0</v>
      </c>
      <c r="AW226">
        <v>0</v>
      </c>
      <c r="AX226">
        <v>2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19</v>
      </c>
      <c r="BF226">
        <v>1</v>
      </c>
      <c r="BG226">
        <v>1</v>
      </c>
      <c r="BH226">
        <v>3</v>
      </c>
      <c r="BI226">
        <v>5</v>
      </c>
      <c r="BJ226">
        <v>0</v>
      </c>
      <c r="BK226">
        <v>9</v>
      </c>
      <c r="BL226">
        <v>387</v>
      </c>
      <c r="BM226">
        <v>50</v>
      </c>
      <c r="BN226">
        <v>18</v>
      </c>
      <c r="BO226">
        <v>38</v>
      </c>
      <c r="BP226">
        <v>5</v>
      </c>
      <c r="BQ226">
        <v>0</v>
      </c>
      <c r="BR226">
        <v>276</v>
      </c>
      <c r="BS226">
        <v>2</v>
      </c>
      <c r="BT226">
        <v>2</v>
      </c>
      <c r="BU226">
        <v>0</v>
      </c>
      <c r="BV226">
        <v>377</v>
      </c>
      <c r="BW226">
        <v>377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E226" s="58"/>
    </row>
    <row r="227" spans="1:83">
      <c r="A227" t="s">
        <v>166</v>
      </c>
      <c r="B227" s="10">
        <v>52</v>
      </c>
      <c r="C227" s="4" t="s">
        <v>3</v>
      </c>
      <c r="D227" s="10" t="s">
        <v>40</v>
      </c>
      <c r="E227" s="59">
        <f t="shared" si="108"/>
        <v>0</v>
      </c>
      <c r="F227" s="59">
        <f t="shared" si="109"/>
        <v>0</v>
      </c>
      <c r="G227" s="59">
        <f t="shared" si="110"/>
        <v>33.333333333333329</v>
      </c>
      <c r="H227" s="59">
        <f t="shared" si="111"/>
        <v>16.666666666666664</v>
      </c>
      <c r="I227" s="59">
        <f t="shared" si="112"/>
        <v>0.33333333333333331</v>
      </c>
      <c r="J227">
        <v>12</v>
      </c>
      <c r="K227">
        <v>0</v>
      </c>
      <c r="L227">
        <v>0</v>
      </c>
      <c r="M227">
        <v>4</v>
      </c>
      <c r="N227">
        <v>2</v>
      </c>
      <c r="O227">
        <v>6</v>
      </c>
      <c r="P227">
        <v>199.83333329999999</v>
      </c>
      <c r="Q227">
        <v>0</v>
      </c>
      <c r="R227">
        <v>365.5</v>
      </c>
      <c r="S227">
        <v>101.5</v>
      </c>
      <c r="T227">
        <v>66.5</v>
      </c>
      <c r="U227">
        <v>39.75</v>
      </c>
      <c r="V227">
        <v>120</v>
      </c>
      <c r="W227">
        <v>515.5</v>
      </c>
      <c r="X227">
        <v>714.75</v>
      </c>
      <c r="Y227">
        <v>117</v>
      </c>
      <c r="Z227">
        <v>62.666666669999998</v>
      </c>
      <c r="AA227">
        <v>63</v>
      </c>
      <c r="AB227">
        <v>62</v>
      </c>
      <c r="AC227">
        <v>78</v>
      </c>
      <c r="AD227">
        <v>29</v>
      </c>
      <c r="AE227">
        <v>26</v>
      </c>
      <c r="AF227">
        <v>23</v>
      </c>
      <c r="AG227">
        <v>18</v>
      </c>
      <c r="AH227">
        <v>13</v>
      </c>
      <c r="AI227">
        <v>7</v>
      </c>
      <c r="AJ227">
        <v>0</v>
      </c>
      <c r="AK227">
        <v>0</v>
      </c>
      <c r="AL227">
        <v>40</v>
      </c>
      <c r="AM227">
        <v>12</v>
      </c>
      <c r="AN227">
        <v>1</v>
      </c>
      <c r="AO227">
        <v>4</v>
      </c>
      <c r="AP227">
        <v>0</v>
      </c>
      <c r="AQ227">
        <v>0</v>
      </c>
      <c r="AR227">
        <v>12</v>
      </c>
      <c r="AS227">
        <v>2</v>
      </c>
      <c r="AT227">
        <v>8</v>
      </c>
      <c r="AU227">
        <v>2</v>
      </c>
      <c r="AV227">
        <v>0</v>
      </c>
      <c r="AW227">
        <v>0</v>
      </c>
      <c r="AX227">
        <v>14</v>
      </c>
      <c r="AY227">
        <v>4</v>
      </c>
      <c r="AZ227">
        <v>4</v>
      </c>
      <c r="BA227">
        <v>1</v>
      </c>
      <c r="BB227">
        <v>0</v>
      </c>
      <c r="BC227">
        <v>0</v>
      </c>
      <c r="BD227">
        <v>14</v>
      </c>
      <c r="BE227">
        <v>12</v>
      </c>
      <c r="BF227">
        <v>0</v>
      </c>
      <c r="BG227">
        <v>0</v>
      </c>
      <c r="BH227">
        <v>0</v>
      </c>
      <c r="BI227">
        <v>1</v>
      </c>
      <c r="BJ227">
        <v>7</v>
      </c>
      <c r="BK227">
        <v>4</v>
      </c>
      <c r="BL227">
        <v>298</v>
      </c>
      <c r="BM227">
        <v>43</v>
      </c>
      <c r="BN227">
        <v>20</v>
      </c>
      <c r="BO227">
        <v>51</v>
      </c>
      <c r="BP227">
        <v>10</v>
      </c>
      <c r="BQ227">
        <v>15</v>
      </c>
      <c r="BR227">
        <v>159</v>
      </c>
      <c r="BS227">
        <v>6</v>
      </c>
      <c r="BT227">
        <v>4</v>
      </c>
      <c r="BU227">
        <v>2</v>
      </c>
      <c r="BV227">
        <v>733</v>
      </c>
      <c r="BW227">
        <v>410</v>
      </c>
      <c r="BX227">
        <v>323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</row>
    <row r="228" spans="1:83">
      <c r="A228" t="s">
        <v>167</v>
      </c>
      <c r="B228" s="10">
        <v>44</v>
      </c>
      <c r="C228" s="6" t="s">
        <v>2</v>
      </c>
      <c r="D228" s="10" t="s">
        <v>40</v>
      </c>
      <c r="E228" s="59">
        <f t="shared" si="108"/>
        <v>0</v>
      </c>
      <c r="F228" s="59">
        <f t="shared" si="109"/>
        <v>0</v>
      </c>
      <c r="G228" s="59">
        <f t="shared" si="110"/>
        <v>50</v>
      </c>
      <c r="H228" s="59">
        <f t="shared" si="111"/>
        <v>25</v>
      </c>
      <c r="I228" s="59">
        <f t="shared" si="112"/>
        <v>0.5</v>
      </c>
      <c r="J228">
        <v>12</v>
      </c>
      <c r="K228">
        <v>0</v>
      </c>
      <c r="L228">
        <v>0</v>
      </c>
      <c r="M228">
        <v>6</v>
      </c>
      <c r="N228">
        <v>3</v>
      </c>
      <c r="O228">
        <v>3</v>
      </c>
      <c r="P228">
        <v>197.75</v>
      </c>
      <c r="Q228">
        <v>0</v>
      </c>
      <c r="R228">
        <v>206.66666670000001</v>
      </c>
      <c r="S228">
        <v>171.33333329999999</v>
      </c>
      <c r="T228">
        <v>151</v>
      </c>
      <c r="U228">
        <v>138.16666670000001</v>
      </c>
      <c r="V228">
        <v>176.66666670000001</v>
      </c>
      <c r="W228">
        <v>322.88888880000002</v>
      </c>
      <c r="X228">
        <v>283.5</v>
      </c>
      <c r="Y228">
        <v>401.66666659999999</v>
      </c>
      <c r="Z228">
        <v>660.55555560000005</v>
      </c>
      <c r="AA228">
        <v>866.33333330000005</v>
      </c>
      <c r="AB228">
        <v>249</v>
      </c>
      <c r="AC228">
        <v>31</v>
      </c>
      <c r="AD228">
        <v>15</v>
      </c>
      <c r="AE228">
        <v>13</v>
      </c>
      <c r="AF228">
        <v>3</v>
      </c>
      <c r="AG228">
        <v>15</v>
      </c>
      <c r="AH228">
        <v>14</v>
      </c>
      <c r="AI228">
        <v>1</v>
      </c>
      <c r="AJ228">
        <v>0</v>
      </c>
      <c r="AK228">
        <v>1</v>
      </c>
      <c r="AL228">
        <v>0</v>
      </c>
      <c r="AM228">
        <v>12</v>
      </c>
      <c r="AN228">
        <v>2</v>
      </c>
      <c r="AO228">
        <v>0</v>
      </c>
      <c r="AP228">
        <v>0</v>
      </c>
      <c r="AQ228">
        <v>1</v>
      </c>
      <c r="AR228">
        <v>0</v>
      </c>
      <c r="AS228">
        <v>3</v>
      </c>
      <c r="AT228">
        <v>9</v>
      </c>
      <c r="AU228">
        <v>1</v>
      </c>
      <c r="AV228">
        <v>0</v>
      </c>
      <c r="AW228">
        <v>0</v>
      </c>
      <c r="AX228">
        <v>0</v>
      </c>
      <c r="AY228">
        <v>0</v>
      </c>
      <c r="AZ228">
        <v>3</v>
      </c>
      <c r="BA228">
        <v>0</v>
      </c>
      <c r="BB228">
        <v>0</v>
      </c>
      <c r="BC228">
        <v>0</v>
      </c>
      <c r="BD228">
        <v>0</v>
      </c>
      <c r="BE228">
        <v>20</v>
      </c>
      <c r="BF228">
        <v>2</v>
      </c>
      <c r="BG228">
        <v>3</v>
      </c>
      <c r="BH228">
        <v>5</v>
      </c>
      <c r="BI228">
        <v>5</v>
      </c>
      <c r="BJ228">
        <v>4</v>
      </c>
      <c r="BK228">
        <v>1</v>
      </c>
      <c r="BL228">
        <v>705</v>
      </c>
      <c r="BM228">
        <v>55</v>
      </c>
      <c r="BN228">
        <v>23</v>
      </c>
      <c r="BO228">
        <v>156</v>
      </c>
      <c r="BP228">
        <v>14</v>
      </c>
      <c r="BQ228">
        <v>23</v>
      </c>
      <c r="BR228">
        <v>434</v>
      </c>
      <c r="BS228">
        <v>3</v>
      </c>
      <c r="BT228">
        <v>0</v>
      </c>
      <c r="BU228">
        <v>3</v>
      </c>
      <c r="BV228">
        <v>619</v>
      </c>
      <c r="BW228">
        <v>0</v>
      </c>
      <c r="BX228">
        <v>619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E228" s="58"/>
    </row>
    <row r="229" spans="1:83">
      <c r="A229" t="s">
        <v>182</v>
      </c>
      <c r="B229" s="10">
        <v>52</v>
      </c>
      <c r="C229" s="4" t="s">
        <v>3</v>
      </c>
      <c r="D229" s="10" t="s">
        <v>40</v>
      </c>
      <c r="E229" s="59">
        <f t="shared" si="108"/>
        <v>25</v>
      </c>
      <c r="F229" s="59">
        <f t="shared" si="109"/>
        <v>8.3333333333333321</v>
      </c>
      <c r="G229" s="59">
        <f t="shared" si="110"/>
        <v>33.333333333333329</v>
      </c>
      <c r="H229" s="59">
        <f t="shared" si="111"/>
        <v>33.333333333333329</v>
      </c>
      <c r="I229" s="59">
        <f t="shared" si="112"/>
        <v>0.33333333333333331</v>
      </c>
      <c r="J229">
        <v>12</v>
      </c>
      <c r="K229">
        <v>3</v>
      </c>
      <c r="L229">
        <v>1</v>
      </c>
      <c r="M229">
        <v>4</v>
      </c>
      <c r="N229">
        <v>4</v>
      </c>
      <c r="O229">
        <v>0</v>
      </c>
      <c r="P229">
        <v>381.77777780000002</v>
      </c>
      <c r="Q229">
        <v>1042</v>
      </c>
      <c r="R229">
        <v>314.75</v>
      </c>
      <c r="S229">
        <v>283.75</v>
      </c>
      <c r="T229">
        <v>377.125</v>
      </c>
      <c r="U229">
        <v>354.5</v>
      </c>
      <c r="V229">
        <v>399.75</v>
      </c>
      <c r="W229">
        <v>68.375</v>
      </c>
      <c r="X229">
        <v>64.25</v>
      </c>
      <c r="Y229">
        <v>72.5</v>
      </c>
      <c r="Z229">
        <v>836.75</v>
      </c>
      <c r="AA229">
        <v>1094</v>
      </c>
      <c r="AB229">
        <v>579.5</v>
      </c>
      <c r="AC229">
        <v>35</v>
      </c>
      <c r="AD229">
        <v>17</v>
      </c>
      <c r="AE229">
        <v>7</v>
      </c>
      <c r="AF229">
        <v>11</v>
      </c>
      <c r="AG229">
        <v>9</v>
      </c>
      <c r="AH229">
        <v>15</v>
      </c>
      <c r="AI229">
        <v>3</v>
      </c>
      <c r="AJ229">
        <v>0</v>
      </c>
      <c r="AK229">
        <v>0</v>
      </c>
      <c r="AL229">
        <v>8</v>
      </c>
      <c r="AM229">
        <v>9</v>
      </c>
      <c r="AN229">
        <v>7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4</v>
      </c>
      <c r="AU229">
        <v>1</v>
      </c>
      <c r="AV229">
        <v>0</v>
      </c>
      <c r="AW229">
        <v>0</v>
      </c>
      <c r="AX229">
        <v>2</v>
      </c>
      <c r="AY229">
        <v>0</v>
      </c>
      <c r="AZ229">
        <v>4</v>
      </c>
      <c r="BA229">
        <v>2</v>
      </c>
      <c r="BB229">
        <v>0</v>
      </c>
      <c r="BC229">
        <v>0</v>
      </c>
      <c r="BD229">
        <v>5</v>
      </c>
      <c r="BE229">
        <v>35</v>
      </c>
      <c r="BF229">
        <v>8</v>
      </c>
      <c r="BG229">
        <v>5</v>
      </c>
      <c r="BH229">
        <v>0</v>
      </c>
      <c r="BI229">
        <v>6</v>
      </c>
      <c r="BJ229">
        <v>2</v>
      </c>
      <c r="BK229">
        <v>14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</row>
    <row r="230" spans="1:83">
      <c r="A230" t="s">
        <v>169</v>
      </c>
      <c r="B230" s="10">
        <v>52</v>
      </c>
      <c r="C230" s="6" t="s">
        <v>2</v>
      </c>
      <c r="D230" s="10" t="s">
        <v>40</v>
      </c>
      <c r="E230" s="59">
        <f t="shared" si="108"/>
        <v>25</v>
      </c>
      <c r="F230" s="59">
        <f t="shared" si="109"/>
        <v>8.3333333333333321</v>
      </c>
      <c r="G230" s="59">
        <f t="shared" si="110"/>
        <v>33.333333333333329</v>
      </c>
      <c r="H230" s="59">
        <f t="shared" si="111"/>
        <v>16.666666666666664</v>
      </c>
      <c r="I230" s="59">
        <f t="shared" si="112"/>
        <v>0.33333333333333331</v>
      </c>
      <c r="J230">
        <v>12</v>
      </c>
      <c r="K230">
        <v>3</v>
      </c>
      <c r="L230">
        <v>1</v>
      </c>
      <c r="M230">
        <v>4</v>
      </c>
      <c r="N230">
        <v>2</v>
      </c>
      <c r="O230">
        <v>2</v>
      </c>
      <c r="P230">
        <v>384.11111119999998</v>
      </c>
      <c r="Q230">
        <v>1788</v>
      </c>
      <c r="R230">
        <v>275</v>
      </c>
      <c r="S230">
        <v>151.5</v>
      </c>
      <c r="T230">
        <v>204.33333329999999</v>
      </c>
      <c r="U230">
        <v>143.25</v>
      </c>
      <c r="V230">
        <v>326.5</v>
      </c>
      <c r="W230">
        <v>149.5</v>
      </c>
      <c r="X230">
        <v>192.75</v>
      </c>
      <c r="Y230">
        <v>63</v>
      </c>
      <c r="Z230">
        <v>532</v>
      </c>
      <c r="AA230">
        <v>644</v>
      </c>
      <c r="AB230">
        <v>308</v>
      </c>
      <c r="AC230">
        <v>33</v>
      </c>
      <c r="AD230">
        <v>15</v>
      </c>
      <c r="AE230">
        <v>12</v>
      </c>
      <c r="AF230">
        <v>6</v>
      </c>
      <c r="AG230">
        <v>11</v>
      </c>
      <c r="AH230">
        <v>11</v>
      </c>
      <c r="AI230">
        <v>0</v>
      </c>
      <c r="AJ230">
        <v>0</v>
      </c>
      <c r="AK230">
        <v>0</v>
      </c>
      <c r="AL230">
        <v>11</v>
      </c>
      <c r="AM230">
        <v>9</v>
      </c>
      <c r="AN230">
        <v>3</v>
      </c>
      <c r="AO230">
        <v>0</v>
      </c>
      <c r="AP230">
        <v>0</v>
      </c>
      <c r="AQ230">
        <v>0</v>
      </c>
      <c r="AR230">
        <v>3</v>
      </c>
      <c r="AS230">
        <v>0</v>
      </c>
      <c r="AT230">
        <v>6</v>
      </c>
      <c r="AU230">
        <v>0</v>
      </c>
      <c r="AV230">
        <v>0</v>
      </c>
      <c r="AW230">
        <v>0</v>
      </c>
      <c r="AX230">
        <v>6</v>
      </c>
      <c r="AY230">
        <v>2</v>
      </c>
      <c r="AZ230">
        <v>2</v>
      </c>
      <c r="BA230">
        <v>0</v>
      </c>
      <c r="BB230">
        <v>0</v>
      </c>
      <c r="BC230">
        <v>0</v>
      </c>
      <c r="BD230">
        <v>2</v>
      </c>
      <c r="BE230">
        <v>10</v>
      </c>
      <c r="BF230">
        <v>0</v>
      </c>
      <c r="BG230">
        <v>0</v>
      </c>
      <c r="BH230">
        <v>0</v>
      </c>
      <c r="BI230">
        <v>2</v>
      </c>
      <c r="BJ230">
        <v>4</v>
      </c>
      <c r="BK230">
        <v>4</v>
      </c>
      <c r="BL230">
        <v>298</v>
      </c>
      <c r="BM230">
        <v>48</v>
      </c>
      <c r="BN230">
        <v>12</v>
      </c>
      <c r="BO230">
        <v>19</v>
      </c>
      <c r="BP230">
        <v>15</v>
      </c>
      <c r="BQ230">
        <v>0</v>
      </c>
      <c r="BR230">
        <v>204</v>
      </c>
      <c r="BS230">
        <v>2</v>
      </c>
      <c r="BT230">
        <v>2</v>
      </c>
      <c r="BU230">
        <v>0</v>
      </c>
      <c r="BV230">
        <v>266</v>
      </c>
      <c r="BW230">
        <v>266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</row>
    <row r="231" spans="1:83">
      <c r="A231" t="s">
        <v>170</v>
      </c>
      <c r="B231" s="10">
        <v>44</v>
      </c>
      <c r="C231" s="6" t="s">
        <v>2</v>
      </c>
      <c r="D231" s="10" t="s">
        <v>40</v>
      </c>
      <c r="E231" s="59">
        <f t="shared" si="108"/>
        <v>0</v>
      </c>
      <c r="F231" s="59">
        <f t="shared" si="109"/>
        <v>8.3333333333333321</v>
      </c>
      <c r="G231" s="59">
        <f t="shared" si="110"/>
        <v>50</v>
      </c>
      <c r="H231" s="59">
        <f t="shared" si="111"/>
        <v>0</v>
      </c>
      <c r="I231" s="59">
        <f t="shared" si="112"/>
        <v>0.5</v>
      </c>
      <c r="J231">
        <v>12</v>
      </c>
      <c r="K231">
        <v>0</v>
      </c>
      <c r="L231">
        <v>1</v>
      </c>
      <c r="M231">
        <v>6</v>
      </c>
      <c r="N231">
        <v>0</v>
      </c>
      <c r="O231">
        <v>5</v>
      </c>
      <c r="P231">
        <v>676.66666669999995</v>
      </c>
      <c r="Q231">
        <v>2850</v>
      </c>
      <c r="R231">
        <v>475.16666659999999</v>
      </c>
      <c r="S231">
        <v>0</v>
      </c>
      <c r="T231">
        <v>125.16666669999999</v>
      </c>
      <c r="U231">
        <v>125.16666669999999</v>
      </c>
      <c r="V231">
        <v>0</v>
      </c>
      <c r="W231">
        <v>96.666666660000004</v>
      </c>
      <c r="X231">
        <v>96.666666660000004</v>
      </c>
      <c r="Y231">
        <v>0</v>
      </c>
      <c r="Z231">
        <v>1293.833333</v>
      </c>
      <c r="AA231">
        <v>1293.833333</v>
      </c>
      <c r="AB231">
        <v>0</v>
      </c>
      <c r="AC231">
        <v>197</v>
      </c>
      <c r="AD231">
        <v>74</v>
      </c>
      <c r="AE231">
        <v>123</v>
      </c>
      <c r="AF231">
        <v>0</v>
      </c>
      <c r="AG231">
        <v>19</v>
      </c>
      <c r="AH231">
        <v>42</v>
      </c>
      <c r="AI231">
        <v>49</v>
      </c>
      <c r="AJ231">
        <v>4</v>
      </c>
      <c r="AK231">
        <v>0</v>
      </c>
      <c r="AL231">
        <v>83</v>
      </c>
      <c r="AM231">
        <v>12</v>
      </c>
      <c r="AN231">
        <v>31</v>
      </c>
      <c r="AO231">
        <v>5</v>
      </c>
      <c r="AP231">
        <v>0</v>
      </c>
      <c r="AQ231">
        <v>0</v>
      </c>
      <c r="AR231">
        <v>26</v>
      </c>
      <c r="AS231">
        <v>7</v>
      </c>
      <c r="AT231">
        <v>11</v>
      </c>
      <c r="AU231">
        <v>44</v>
      </c>
      <c r="AV231">
        <v>4</v>
      </c>
      <c r="AW231">
        <v>0</v>
      </c>
      <c r="AX231">
        <v>57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6</v>
      </c>
      <c r="BF231">
        <v>0</v>
      </c>
      <c r="BG231">
        <v>0</v>
      </c>
      <c r="BH231">
        <v>0</v>
      </c>
      <c r="BI231">
        <v>6</v>
      </c>
      <c r="BJ231">
        <v>0</v>
      </c>
      <c r="BK231">
        <v>0</v>
      </c>
      <c r="BL231">
        <v>50</v>
      </c>
      <c r="BM231">
        <v>17</v>
      </c>
      <c r="BN231">
        <v>2</v>
      </c>
      <c r="BO231">
        <v>8</v>
      </c>
      <c r="BP231">
        <v>4</v>
      </c>
      <c r="BQ231">
        <v>0</v>
      </c>
      <c r="BR231">
        <v>19</v>
      </c>
      <c r="BS231">
        <v>5</v>
      </c>
      <c r="BT231">
        <v>0</v>
      </c>
      <c r="BU231">
        <v>5</v>
      </c>
      <c r="BV231">
        <v>2419</v>
      </c>
      <c r="BW231">
        <v>0</v>
      </c>
      <c r="BX231">
        <v>2419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/>
    </row>
    <row r="232" spans="1:83">
      <c r="A232" t="s">
        <v>171</v>
      </c>
      <c r="B232" s="10">
        <v>52</v>
      </c>
      <c r="C232" s="4" t="s">
        <v>3</v>
      </c>
      <c r="D232" s="10" t="s">
        <v>40</v>
      </c>
      <c r="E232" s="59">
        <f t="shared" si="108"/>
        <v>0</v>
      </c>
      <c r="F232" s="59">
        <f t="shared" si="109"/>
        <v>0</v>
      </c>
      <c r="G232" s="59">
        <f t="shared" si="110"/>
        <v>33.333333333333329</v>
      </c>
      <c r="H232" s="59">
        <f t="shared" si="111"/>
        <v>33.333333333333329</v>
      </c>
      <c r="I232" s="59">
        <f t="shared" si="112"/>
        <v>0.33333333333333331</v>
      </c>
      <c r="J232">
        <v>12</v>
      </c>
      <c r="K232">
        <v>0</v>
      </c>
      <c r="L232">
        <v>0</v>
      </c>
      <c r="M232">
        <v>4</v>
      </c>
      <c r="N232">
        <v>4</v>
      </c>
      <c r="O232">
        <v>4</v>
      </c>
      <c r="P232">
        <v>531.16666669999995</v>
      </c>
      <c r="Q232">
        <v>0</v>
      </c>
      <c r="R232">
        <v>320</v>
      </c>
      <c r="S232">
        <v>211.25</v>
      </c>
      <c r="T232">
        <v>175.25</v>
      </c>
      <c r="U232">
        <v>51</v>
      </c>
      <c r="V232">
        <v>299.5</v>
      </c>
      <c r="W232">
        <v>204</v>
      </c>
      <c r="X232">
        <v>345.25</v>
      </c>
      <c r="Y232">
        <v>62.75</v>
      </c>
      <c r="Z232">
        <v>201</v>
      </c>
      <c r="AA232">
        <v>167.5</v>
      </c>
      <c r="AB232">
        <v>234.5</v>
      </c>
      <c r="AC232">
        <v>62</v>
      </c>
      <c r="AD232">
        <v>34</v>
      </c>
      <c r="AE232">
        <v>13</v>
      </c>
      <c r="AF232">
        <v>15</v>
      </c>
      <c r="AG232">
        <v>15</v>
      </c>
      <c r="AH232">
        <v>23</v>
      </c>
      <c r="AI232">
        <v>0</v>
      </c>
      <c r="AJ232">
        <v>0</v>
      </c>
      <c r="AK232">
        <v>0</v>
      </c>
      <c r="AL232">
        <v>24</v>
      </c>
      <c r="AM232">
        <v>12</v>
      </c>
      <c r="AN232">
        <v>11</v>
      </c>
      <c r="AO232">
        <v>0</v>
      </c>
      <c r="AP232">
        <v>0</v>
      </c>
      <c r="AQ232">
        <v>0</v>
      </c>
      <c r="AR232">
        <v>11</v>
      </c>
      <c r="AS232">
        <v>2</v>
      </c>
      <c r="AT232">
        <v>6</v>
      </c>
      <c r="AU232">
        <v>0</v>
      </c>
      <c r="AV232">
        <v>0</v>
      </c>
      <c r="AW232">
        <v>0</v>
      </c>
      <c r="AX232">
        <v>5</v>
      </c>
      <c r="AY232">
        <v>1</v>
      </c>
      <c r="AZ232">
        <v>6</v>
      </c>
      <c r="BA232">
        <v>0</v>
      </c>
      <c r="BB232">
        <v>0</v>
      </c>
      <c r="BC232">
        <v>0</v>
      </c>
      <c r="BD232">
        <v>8</v>
      </c>
      <c r="BE232">
        <v>61</v>
      </c>
      <c r="BF232">
        <v>22</v>
      </c>
      <c r="BG232">
        <v>0</v>
      </c>
      <c r="BH232">
        <v>11</v>
      </c>
      <c r="BI232">
        <v>1</v>
      </c>
      <c r="BJ232">
        <v>7</v>
      </c>
      <c r="BK232">
        <v>20</v>
      </c>
      <c r="BL232">
        <v>77</v>
      </c>
      <c r="BM232">
        <v>15</v>
      </c>
      <c r="BN232">
        <v>7</v>
      </c>
      <c r="BO232">
        <v>15</v>
      </c>
      <c r="BP232">
        <v>3</v>
      </c>
      <c r="BQ232">
        <v>0</v>
      </c>
      <c r="BR232">
        <v>37</v>
      </c>
      <c r="BS232">
        <v>4</v>
      </c>
      <c r="BT232">
        <v>2</v>
      </c>
      <c r="BU232">
        <v>2</v>
      </c>
      <c r="BV232">
        <v>4249</v>
      </c>
      <c r="BW232">
        <v>523</v>
      </c>
      <c r="BX232">
        <v>3726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/>
    </row>
    <row r="233" spans="1:83">
      <c r="A233" t="s">
        <v>172</v>
      </c>
      <c r="B233" s="10">
        <v>44</v>
      </c>
      <c r="C233" s="4" t="s">
        <v>3</v>
      </c>
      <c r="D233" s="10" t="s">
        <v>40</v>
      </c>
      <c r="E233" s="59">
        <f t="shared" si="108"/>
        <v>0</v>
      </c>
      <c r="F233" s="59">
        <f t="shared" si="109"/>
        <v>58.333333333333336</v>
      </c>
      <c r="G233" s="59">
        <f t="shared" si="110"/>
        <v>0</v>
      </c>
      <c r="H233" s="59">
        <f t="shared" si="111"/>
        <v>41.666666666666671</v>
      </c>
      <c r="I233" s="59">
        <f t="shared" si="112"/>
        <v>0</v>
      </c>
      <c r="J233">
        <v>12</v>
      </c>
      <c r="K233">
        <v>0</v>
      </c>
      <c r="L233">
        <v>7</v>
      </c>
      <c r="M233">
        <v>0</v>
      </c>
      <c r="N233">
        <v>5</v>
      </c>
      <c r="O233">
        <v>0</v>
      </c>
      <c r="P233">
        <v>545.91666669999995</v>
      </c>
      <c r="Q233">
        <v>381.14285719999998</v>
      </c>
      <c r="R233">
        <v>0</v>
      </c>
      <c r="S233">
        <v>776.59999989999994</v>
      </c>
      <c r="T233">
        <v>768.59999989999994</v>
      </c>
      <c r="U233">
        <v>0</v>
      </c>
      <c r="V233">
        <v>768.59999989999994</v>
      </c>
      <c r="W233">
        <v>67.800000010000005</v>
      </c>
      <c r="X233">
        <v>0</v>
      </c>
      <c r="Y233">
        <v>67.800000010000005</v>
      </c>
      <c r="Z233">
        <v>549</v>
      </c>
      <c r="AA233">
        <v>0</v>
      </c>
      <c r="AB233">
        <v>549</v>
      </c>
      <c r="AC233">
        <v>50</v>
      </c>
      <c r="AD233">
        <v>41</v>
      </c>
      <c r="AE233">
        <v>0</v>
      </c>
      <c r="AF233">
        <v>9</v>
      </c>
      <c r="AG233">
        <v>13</v>
      </c>
      <c r="AH233">
        <v>27</v>
      </c>
      <c r="AI233">
        <v>0</v>
      </c>
      <c r="AJ233">
        <v>0</v>
      </c>
      <c r="AK233">
        <v>0</v>
      </c>
      <c r="AL233">
        <v>10</v>
      </c>
      <c r="AM233">
        <v>12</v>
      </c>
      <c r="AN233">
        <v>22</v>
      </c>
      <c r="AO233">
        <v>0</v>
      </c>
      <c r="AP233">
        <v>0</v>
      </c>
      <c r="AQ233">
        <v>0</v>
      </c>
      <c r="AR233">
        <v>7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1</v>
      </c>
      <c r="AZ233">
        <v>5</v>
      </c>
      <c r="BA233">
        <v>0</v>
      </c>
      <c r="BB233">
        <v>0</v>
      </c>
      <c r="BC233">
        <v>0</v>
      </c>
      <c r="BD233">
        <v>3</v>
      </c>
      <c r="BE233">
        <v>22</v>
      </c>
      <c r="BF233">
        <v>3</v>
      </c>
      <c r="BG233">
        <v>1</v>
      </c>
      <c r="BH233">
        <v>0</v>
      </c>
      <c r="BI233">
        <v>3</v>
      </c>
      <c r="BJ233">
        <v>2</v>
      </c>
      <c r="BK233">
        <v>13</v>
      </c>
      <c r="BL233">
        <v>609</v>
      </c>
      <c r="BM233">
        <v>59</v>
      </c>
      <c r="BN233">
        <v>118</v>
      </c>
      <c r="BO233">
        <v>1</v>
      </c>
      <c r="BP233">
        <v>4</v>
      </c>
      <c r="BQ233">
        <v>1</v>
      </c>
      <c r="BR233">
        <v>426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E233" s="58" t="s">
        <v>111</v>
      </c>
    </row>
    <row r="234" spans="1:83">
      <c r="A234" t="s">
        <v>173</v>
      </c>
      <c r="B234" s="10">
        <v>44</v>
      </c>
      <c r="C234" s="6" t="s">
        <v>2</v>
      </c>
      <c r="D234" s="10" t="s">
        <v>40</v>
      </c>
      <c r="E234" s="59">
        <f t="shared" si="108"/>
        <v>8.3333333333333321</v>
      </c>
      <c r="F234" s="59">
        <f t="shared" si="109"/>
        <v>0</v>
      </c>
      <c r="G234" s="59">
        <f t="shared" si="110"/>
        <v>50</v>
      </c>
      <c r="H234" s="59">
        <f t="shared" si="111"/>
        <v>33.333333333333329</v>
      </c>
      <c r="I234" s="59">
        <f t="shared" si="112"/>
        <v>0.5</v>
      </c>
      <c r="J234">
        <v>12</v>
      </c>
      <c r="K234">
        <v>1</v>
      </c>
      <c r="L234">
        <v>0</v>
      </c>
      <c r="M234">
        <v>6</v>
      </c>
      <c r="N234">
        <v>4</v>
      </c>
      <c r="O234">
        <v>1</v>
      </c>
      <c r="P234">
        <v>510.81818190000001</v>
      </c>
      <c r="Q234">
        <v>0</v>
      </c>
      <c r="R234">
        <v>574.66666669999995</v>
      </c>
      <c r="S234">
        <v>425.75</v>
      </c>
      <c r="T234">
        <v>222.2</v>
      </c>
      <c r="U234">
        <v>278</v>
      </c>
      <c r="V234">
        <v>138.5</v>
      </c>
      <c r="W234">
        <v>635.79999999999995</v>
      </c>
      <c r="X234">
        <v>811</v>
      </c>
      <c r="Y234">
        <v>373</v>
      </c>
      <c r="Z234">
        <v>62</v>
      </c>
      <c r="AA234">
        <v>78.166666660000004</v>
      </c>
      <c r="AB234">
        <v>37.75</v>
      </c>
      <c r="AC234">
        <v>30</v>
      </c>
      <c r="AD234">
        <v>15</v>
      </c>
      <c r="AE234">
        <v>10</v>
      </c>
      <c r="AF234">
        <v>5</v>
      </c>
      <c r="AG234">
        <v>11</v>
      </c>
      <c r="AH234">
        <v>13</v>
      </c>
      <c r="AI234">
        <v>4</v>
      </c>
      <c r="AJ234">
        <v>0</v>
      </c>
      <c r="AK234">
        <v>0</v>
      </c>
      <c r="AL234">
        <v>2</v>
      </c>
      <c r="AM234">
        <v>11</v>
      </c>
      <c r="AN234">
        <v>2</v>
      </c>
      <c r="AO234">
        <v>0</v>
      </c>
      <c r="AP234">
        <v>0</v>
      </c>
      <c r="AQ234">
        <v>0</v>
      </c>
      <c r="AR234">
        <v>2</v>
      </c>
      <c r="AS234">
        <v>0</v>
      </c>
      <c r="AT234">
        <v>7</v>
      </c>
      <c r="AU234">
        <v>3</v>
      </c>
      <c r="AV234">
        <v>0</v>
      </c>
      <c r="AW234">
        <v>0</v>
      </c>
      <c r="AX234">
        <v>0</v>
      </c>
      <c r="AY234">
        <v>0</v>
      </c>
      <c r="AZ234">
        <v>4</v>
      </c>
      <c r="BA234">
        <v>1</v>
      </c>
      <c r="BB234">
        <v>0</v>
      </c>
      <c r="BC234">
        <v>0</v>
      </c>
      <c r="BD234">
        <v>0</v>
      </c>
      <c r="BE234">
        <v>22</v>
      </c>
      <c r="BF234">
        <v>1</v>
      </c>
      <c r="BG234">
        <v>0</v>
      </c>
      <c r="BH234">
        <v>0</v>
      </c>
      <c r="BI234">
        <v>2</v>
      </c>
      <c r="BJ234">
        <v>10</v>
      </c>
      <c r="BK234">
        <v>9</v>
      </c>
      <c r="BL234">
        <v>303</v>
      </c>
      <c r="BM234">
        <v>82</v>
      </c>
      <c r="BN234">
        <v>18</v>
      </c>
      <c r="BO234">
        <v>62</v>
      </c>
      <c r="BP234">
        <v>14</v>
      </c>
      <c r="BQ234">
        <v>4</v>
      </c>
      <c r="BR234">
        <v>123</v>
      </c>
      <c r="BS234">
        <v>1</v>
      </c>
      <c r="BT234">
        <v>1</v>
      </c>
      <c r="BU234">
        <v>0</v>
      </c>
      <c r="BV234">
        <v>468</v>
      </c>
      <c r="BW234">
        <v>468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  <c r="CE234" s="58" t="s">
        <v>111</v>
      </c>
    </row>
    <row r="235" spans="1:83">
      <c r="A235" t="s">
        <v>174</v>
      </c>
      <c r="B235" s="10">
        <v>52</v>
      </c>
      <c r="C235" s="6" t="s">
        <v>2</v>
      </c>
      <c r="D235" s="10" t="s">
        <v>40</v>
      </c>
      <c r="E235" s="59">
        <f t="shared" si="108"/>
        <v>25</v>
      </c>
      <c r="F235" s="59">
        <f t="shared" si="109"/>
        <v>8.3333333333333321</v>
      </c>
      <c r="G235" s="59">
        <f t="shared" si="110"/>
        <v>33.333333333333329</v>
      </c>
      <c r="H235" s="59">
        <f t="shared" si="111"/>
        <v>33.333333333333329</v>
      </c>
      <c r="I235" s="59">
        <f t="shared" si="112"/>
        <v>0.33333333333333331</v>
      </c>
      <c r="J235">
        <v>12</v>
      </c>
      <c r="K235">
        <v>3</v>
      </c>
      <c r="L235">
        <v>1</v>
      </c>
      <c r="M235">
        <v>4</v>
      </c>
      <c r="N235">
        <v>4</v>
      </c>
      <c r="O235">
        <v>0</v>
      </c>
      <c r="P235">
        <v>213.7777778</v>
      </c>
      <c r="Q235">
        <v>872</v>
      </c>
      <c r="R235">
        <v>165.75</v>
      </c>
      <c r="S235">
        <v>97.25</v>
      </c>
      <c r="T235">
        <v>192</v>
      </c>
      <c r="U235">
        <v>229.25</v>
      </c>
      <c r="V235">
        <v>154.75</v>
      </c>
      <c r="W235">
        <v>312.125</v>
      </c>
      <c r="X235">
        <v>68.5</v>
      </c>
      <c r="Y235">
        <v>555.75</v>
      </c>
      <c r="Z235">
        <v>551.125</v>
      </c>
      <c r="AA235">
        <v>910.25</v>
      </c>
      <c r="AB235">
        <v>192</v>
      </c>
      <c r="AC235">
        <v>32</v>
      </c>
      <c r="AD235">
        <v>16</v>
      </c>
      <c r="AE235">
        <v>11</v>
      </c>
      <c r="AF235">
        <v>5</v>
      </c>
      <c r="AG235">
        <v>10</v>
      </c>
      <c r="AH235">
        <v>10</v>
      </c>
      <c r="AI235">
        <v>2</v>
      </c>
      <c r="AJ235">
        <v>0</v>
      </c>
      <c r="AK235">
        <v>0</v>
      </c>
      <c r="AL235">
        <v>10</v>
      </c>
      <c r="AM235">
        <v>9</v>
      </c>
      <c r="AN235">
        <v>2</v>
      </c>
      <c r="AO235">
        <v>0</v>
      </c>
      <c r="AP235">
        <v>0</v>
      </c>
      <c r="AQ235">
        <v>0</v>
      </c>
      <c r="AR235">
        <v>5</v>
      </c>
      <c r="AS235">
        <v>1</v>
      </c>
      <c r="AT235">
        <v>4</v>
      </c>
      <c r="AU235">
        <v>2</v>
      </c>
      <c r="AV235">
        <v>0</v>
      </c>
      <c r="AW235">
        <v>0</v>
      </c>
      <c r="AX235">
        <v>4</v>
      </c>
      <c r="AY235">
        <v>0</v>
      </c>
      <c r="AZ235">
        <v>4</v>
      </c>
      <c r="BA235">
        <v>0</v>
      </c>
      <c r="BB235">
        <v>0</v>
      </c>
      <c r="BC235">
        <v>0</v>
      </c>
      <c r="BD235">
        <v>1</v>
      </c>
      <c r="BE235">
        <v>13</v>
      </c>
      <c r="BF235">
        <v>0</v>
      </c>
      <c r="BG235">
        <v>0</v>
      </c>
      <c r="BH235">
        <v>4</v>
      </c>
      <c r="BI235">
        <v>6</v>
      </c>
      <c r="BJ235">
        <v>2</v>
      </c>
      <c r="BK235">
        <v>1</v>
      </c>
      <c r="BL235">
        <v>445</v>
      </c>
      <c r="BM235">
        <v>104</v>
      </c>
      <c r="BN235">
        <v>25</v>
      </c>
      <c r="BO235">
        <v>24</v>
      </c>
      <c r="BP235">
        <v>9</v>
      </c>
      <c r="BQ235">
        <v>17</v>
      </c>
      <c r="BR235">
        <v>266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</row>
    <row r="236" spans="1:83">
      <c r="A236" t="s">
        <v>183</v>
      </c>
      <c r="B236" s="10">
        <v>52</v>
      </c>
      <c r="C236" s="6" t="s">
        <v>2</v>
      </c>
      <c r="D236" s="10" t="s">
        <v>40</v>
      </c>
      <c r="E236" s="59">
        <f t="shared" si="108"/>
        <v>16.666666666666664</v>
      </c>
      <c r="F236" s="59">
        <f t="shared" si="109"/>
        <v>0</v>
      </c>
      <c r="G236" s="59">
        <f t="shared" si="110"/>
        <v>33.333333333333329</v>
      </c>
      <c r="H236" s="59">
        <f t="shared" si="111"/>
        <v>33.333333333333329</v>
      </c>
      <c r="I236" s="59">
        <f t="shared" si="112"/>
        <v>0.33333333333333331</v>
      </c>
      <c r="J236">
        <v>12</v>
      </c>
      <c r="K236">
        <v>2</v>
      </c>
      <c r="L236">
        <v>0</v>
      </c>
      <c r="M236">
        <v>4</v>
      </c>
      <c r="N236">
        <v>4</v>
      </c>
      <c r="O236">
        <v>2</v>
      </c>
      <c r="P236">
        <v>778.8</v>
      </c>
      <c r="Q236">
        <v>0</v>
      </c>
      <c r="R236">
        <v>655.5</v>
      </c>
      <c r="S236">
        <v>1050</v>
      </c>
      <c r="T236">
        <v>480.5</v>
      </c>
      <c r="U236">
        <v>470.5</v>
      </c>
      <c r="V236">
        <v>490.5</v>
      </c>
      <c r="W236">
        <v>108.625</v>
      </c>
      <c r="X236">
        <v>128.25</v>
      </c>
      <c r="Y236">
        <v>89</v>
      </c>
      <c r="Z236">
        <v>781.125</v>
      </c>
      <c r="AA236">
        <v>1082</v>
      </c>
      <c r="AB236">
        <v>480.25</v>
      </c>
      <c r="AC236">
        <v>42</v>
      </c>
      <c r="AD236">
        <v>17</v>
      </c>
      <c r="AE236">
        <v>15</v>
      </c>
      <c r="AF236">
        <v>10</v>
      </c>
      <c r="AG236">
        <v>14</v>
      </c>
      <c r="AH236">
        <v>13</v>
      </c>
      <c r="AI236">
        <v>8</v>
      </c>
      <c r="AJ236">
        <v>0</v>
      </c>
      <c r="AK236">
        <v>0</v>
      </c>
      <c r="AL236">
        <v>7</v>
      </c>
      <c r="AM236">
        <v>10</v>
      </c>
      <c r="AN236">
        <v>3</v>
      </c>
      <c r="AO236">
        <v>1</v>
      </c>
      <c r="AP236">
        <v>0</v>
      </c>
      <c r="AQ236">
        <v>0</v>
      </c>
      <c r="AR236">
        <v>3</v>
      </c>
      <c r="AS236">
        <v>3</v>
      </c>
      <c r="AT236">
        <v>5</v>
      </c>
      <c r="AU236">
        <v>5</v>
      </c>
      <c r="AV236">
        <v>0</v>
      </c>
      <c r="AW236">
        <v>0</v>
      </c>
      <c r="AX236">
        <v>2</v>
      </c>
      <c r="AY236">
        <v>1</v>
      </c>
      <c r="AZ236">
        <v>5</v>
      </c>
      <c r="BA236">
        <v>2</v>
      </c>
      <c r="BB236">
        <v>0</v>
      </c>
      <c r="BC236">
        <v>0</v>
      </c>
      <c r="BD236">
        <v>2</v>
      </c>
      <c r="BE236">
        <v>10</v>
      </c>
      <c r="BF236">
        <v>0</v>
      </c>
      <c r="BG236">
        <v>0</v>
      </c>
      <c r="BH236">
        <v>0</v>
      </c>
      <c r="BI236">
        <v>3</v>
      </c>
      <c r="BJ236">
        <v>5</v>
      </c>
      <c r="BK236">
        <v>2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2</v>
      </c>
      <c r="BT236">
        <v>1</v>
      </c>
      <c r="BU236">
        <v>1</v>
      </c>
      <c r="BV236">
        <v>966</v>
      </c>
      <c r="BW236">
        <v>497</v>
      </c>
      <c r="BX236">
        <v>469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/>
    </row>
    <row r="237" spans="1:83">
      <c r="A237" t="s">
        <v>175</v>
      </c>
      <c r="B237" s="10">
        <v>52</v>
      </c>
      <c r="C237" s="4" t="s">
        <v>3</v>
      </c>
      <c r="D237" s="10" t="s">
        <v>40</v>
      </c>
      <c r="E237" s="59">
        <f t="shared" si="108"/>
        <v>58.333333333333336</v>
      </c>
      <c r="F237" s="59">
        <f t="shared" si="109"/>
        <v>8.3333333333333321</v>
      </c>
      <c r="G237" s="59">
        <f t="shared" si="110"/>
        <v>16.666666666666664</v>
      </c>
      <c r="H237" s="59">
        <f t="shared" si="111"/>
        <v>0</v>
      </c>
      <c r="I237" s="59">
        <f t="shared" si="112"/>
        <v>0.16666666666666666</v>
      </c>
      <c r="J237">
        <v>12</v>
      </c>
      <c r="K237">
        <v>7</v>
      </c>
      <c r="L237">
        <v>1</v>
      </c>
      <c r="M237">
        <v>2</v>
      </c>
      <c r="N237">
        <v>0</v>
      </c>
      <c r="O237">
        <v>2</v>
      </c>
      <c r="P237">
        <v>510.2</v>
      </c>
      <c r="Q237">
        <v>951</v>
      </c>
      <c r="R237">
        <v>454</v>
      </c>
      <c r="S237">
        <v>0</v>
      </c>
      <c r="T237">
        <v>33</v>
      </c>
      <c r="U237">
        <v>33</v>
      </c>
      <c r="V237">
        <v>0</v>
      </c>
      <c r="W237">
        <v>485.5</v>
      </c>
      <c r="X237">
        <v>485.5</v>
      </c>
      <c r="Y237">
        <v>0</v>
      </c>
      <c r="Z237">
        <v>42</v>
      </c>
      <c r="AA237">
        <v>42</v>
      </c>
      <c r="AB237">
        <v>0</v>
      </c>
      <c r="AC237">
        <v>17</v>
      </c>
      <c r="AD237">
        <v>7</v>
      </c>
      <c r="AE237">
        <v>10</v>
      </c>
      <c r="AF237">
        <v>0</v>
      </c>
      <c r="AG237">
        <v>10</v>
      </c>
      <c r="AH237">
        <v>4</v>
      </c>
      <c r="AI237">
        <v>0</v>
      </c>
      <c r="AJ237">
        <v>0</v>
      </c>
      <c r="AK237">
        <v>0</v>
      </c>
      <c r="AL237">
        <v>3</v>
      </c>
      <c r="AM237">
        <v>5</v>
      </c>
      <c r="AN237">
        <v>0</v>
      </c>
      <c r="AO237">
        <v>0</v>
      </c>
      <c r="AP237">
        <v>0</v>
      </c>
      <c r="AQ237">
        <v>0</v>
      </c>
      <c r="AR237">
        <v>2</v>
      </c>
      <c r="AS237">
        <v>5</v>
      </c>
      <c r="AT237">
        <v>4</v>
      </c>
      <c r="AU237">
        <v>0</v>
      </c>
      <c r="AV237">
        <v>0</v>
      </c>
      <c r="AW237">
        <v>0</v>
      </c>
      <c r="AX237">
        <v>1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9</v>
      </c>
      <c r="BF237">
        <v>1</v>
      </c>
      <c r="BG237">
        <v>0</v>
      </c>
      <c r="BH237">
        <v>0</v>
      </c>
      <c r="BI237">
        <v>1</v>
      </c>
      <c r="BJ237">
        <v>4</v>
      </c>
      <c r="BK237">
        <v>3</v>
      </c>
      <c r="BL237">
        <v>478</v>
      </c>
      <c r="BM237">
        <v>175</v>
      </c>
      <c r="BN237">
        <v>15</v>
      </c>
      <c r="BO237">
        <v>0</v>
      </c>
      <c r="BP237">
        <v>4</v>
      </c>
      <c r="BQ237">
        <v>7</v>
      </c>
      <c r="BR237">
        <v>277</v>
      </c>
      <c r="BS237">
        <v>2</v>
      </c>
      <c r="BT237">
        <v>0</v>
      </c>
      <c r="BU237">
        <v>2</v>
      </c>
      <c r="BV237">
        <v>692</v>
      </c>
      <c r="BW237">
        <v>0</v>
      </c>
      <c r="BX237">
        <v>692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  <c r="CE237" s="58" t="s">
        <v>111</v>
      </c>
    </row>
    <row r="238" spans="1:83">
      <c r="A238" t="s">
        <v>176</v>
      </c>
      <c r="B238" s="10">
        <v>52</v>
      </c>
      <c r="C238" s="6" t="s">
        <v>2</v>
      </c>
      <c r="D238" s="10" t="s">
        <v>40</v>
      </c>
      <c r="E238" s="59">
        <f t="shared" si="108"/>
        <v>25</v>
      </c>
      <c r="F238" s="59">
        <f t="shared" si="109"/>
        <v>0</v>
      </c>
      <c r="G238" s="59">
        <f t="shared" si="110"/>
        <v>41.666666666666671</v>
      </c>
      <c r="H238" s="59">
        <f t="shared" si="111"/>
        <v>16.666666666666664</v>
      </c>
      <c r="I238" s="59">
        <f t="shared" si="112"/>
        <v>0.41666666666666669</v>
      </c>
      <c r="J238">
        <v>12</v>
      </c>
      <c r="K238">
        <v>3</v>
      </c>
      <c r="L238">
        <v>0</v>
      </c>
      <c r="M238">
        <v>5</v>
      </c>
      <c r="N238">
        <v>2</v>
      </c>
      <c r="O238">
        <v>2</v>
      </c>
      <c r="P238">
        <v>782.66666669999995</v>
      </c>
      <c r="Q238">
        <v>0</v>
      </c>
      <c r="R238">
        <v>683.8</v>
      </c>
      <c r="S238">
        <v>1185</v>
      </c>
      <c r="T238">
        <v>419.14285719999998</v>
      </c>
      <c r="U238">
        <v>366.2</v>
      </c>
      <c r="V238">
        <v>551.5</v>
      </c>
      <c r="W238">
        <v>121.1428571</v>
      </c>
      <c r="X238">
        <v>138</v>
      </c>
      <c r="Y238">
        <v>79</v>
      </c>
      <c r="Z238">
        <v>463.42857149999998</v>
      </c>
      <c r="AA238">
        <v>555.59999989999994</v>
      </c>
      <c r="AB238">
        <v>233</v>
      </c>
      <c r="AC238">
        <v>46</v>
      </c>
      <c r="AD238">
        <v>21</v>
      </c>
      <c r="AE238">
        <v>21</v>
      </c>
      <c r="AF238">
        <v>4</v>
      </c>
      <c r="AG238">
        <v>17</v>
      </c>
      <c r="AH238">
        <v>14</v>
      </c>
      <c r="AI238">
        <v>3</v>
      </c>
      <c r="AJ238">
        <v>0</v>
      </c>
      <c r="AK238">
        <v>0</v>
      </c>
      <c r="AL238">
        <v>12</v>
      </c>
      <c r="AM238">
        <v>9</v>
      </c>
      <c r="AN238">
        <v>5</v>
      </c>
      <c r="AO238">
        <v>0</v>
      </c>
      <c r="AP238">
        <v>0</v>
      </c>
      <c r="AQ238">
        <v>0</v>
      </c>
      <c r="AR238">
        <v>7</v>
      </c>
      <c r="AS238">
        <v>7</v>
      </c>
      <c r="AT238">
        <v>7</v>
      </c>
      <c r="AU238">
        <v>3</v>
      </c>
      <c r="AV238">
        <v>0</v>
      </c>
      <c r="AW238">
        <v>0</v>
      </c>
      <c r="AX238">
        <v>4</v>
      </c>
      <c r="AY238">
        <v>1</v>
      </c>
      <c r="AZ238">
        <v>2</v>
      </c>
      <c r="BA238">
        <v>0</v>
      </c>
      <c r="BB238">
        <v>0</v>
      </c>
      <c r="BC238">
        <v>0</v>
      </c>
      <c r="BD238">
        <v>1</v>
      </c>
      <c r="BE238">
        <v>9</v>
      </c>
      <c r="BF238">
        <v>1</v>
      </c>
      <c r="BG238">
        <v>0</v>
      </c>
      <c r="BH238">
        <v>1</v>
      </c>
      <c r="BI238">
        <v>4</v>
      </c>
      <c r="BJ238">
        <v>3</v>
      </c>
      <c r="BK238">
        <v>0</v>
      </c>
      <c r="BL238">
        <v>283</v>
      </c>
      <c r="BM238">
        <v>76</v>
      </c>
      <c r="BN238">
        <v>15</v>
      </c>
      <c r="BO238">
        <v>20</v>
      </c>
      <c r="BP238">
        <v>21</v>
      </c>
      <c r="BQ238">
        <v>7</v>
      </c>
      <c r="BR238">
        <v>144</v>
      </c>
      <c r="BS238">
        <v>2</v>
      </c>
      <c r="BT238">
        <v>2</v>
      </c>
      <c r="BU238">
        <v>0</v>
      </c>
      <c r="BV238">
        <v>1255</v>
      </c>
      <c r="BW238">
        <v>1255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  <c r="CE238" s="58" t="s">
        <v>111</v>
      </c>
    </row>
    <row r="239" spans="1:83">
      <c r="A239" t="s">
        <v>177</v>
      </c>
      <c r="B239" s="10">
        <v>44</v>
      </c>
      <c r="C239" s="6" t="s">
        <v>2</v>
      </c>
      <c r="D239" s="10" t="s">
        <v>40</v>
      </c>
      <c r="E239" s="59">
        <f t="shared" si="108"/>
        <v>33.333333333333329</v>
      </c>
      <c r="F239" s="59">
        <f t="shared" si="109"/>
        <v>0</v>
      </c>
      <c r="G239" s="59">
        <f t="shared" si="110"/>
        <v>33.333333333333329</v>
      </c>
      <c r="H239" s="59">
        <f t="shared" si="111"/>
        <v>0</v>
      </c>
      <c r="I239" s="59">
        <f t="shared" si="112"/>
        <v>0.33333333333333331</v>
      </c>
      <c r="J239">
        <v>12</v>
      </c>
      <c r="K239">
        <v>4</v>
      </c>
      <c r="L239">
        <v>0</v>
      </c>
      <c r="M239">
        <v>4</v>
      </c>
      <c r="N239">
        <v>0</v>
      </c>
      <c r="O239">
        <v>4</v>
      </c>
      <c r="P239">
        <v>658.375</v>
      </c>
      <c r="Q239">
        <v>0</v>
      </c>
      <c r="R239">
        <v>1102.75</v>
      </c>
      <c r="S239">
        <v>0</v>
      </c>
      <c r="T239">
        <v>75.75</v>
      </c>
      <c r="U239">
        <v>75.75</v>
      </c>
      <c r="V239">
        <v>0</v>
      </c>
      <c r="W239">
        <v>115.25</v>
      </c>
      <c r="X239">
        <v>115.25</v>
      </c>
      <c r="Y239">
        <v>0</v>
      </c>
      <c r="Z239">
        <v>860</v>
      </c>
      <c r="AA239">
        <v>860</v>
      </c>
      <c r="AB239">
        <v>0</v>
      </c>
      <c r="AC239">
        <v>27</v>
      </c>
      <c r="AD239">
        <v>15</v>
      </c>
      <c r="AE239">
        <v>12</v>
      </c>
      <c r="AF239">
        <v>0</v>
      </c>
      <c r="AG239">
        <v>8</v>
      </c>
      <c r="AH239">
        <v>14</v>
      </c>
      <c r="AI239">
        <v>1</v>
      </c>
      <c r="AJ239">
        <v>0</v>
      </c>
      <c r="AK239">
        <v>0</v>
      </c>
      <c r="AL239">
        <v>4</v>
      </c>
      <c r="AM239">
        <v>8</v>
      </c>
      <c r="AN239">
        <v>6</v>
      </c>
      <c r="AO239">
        <v>0</v>
      </c>
      <c r="AP239">
        <v>0</v>
      </c>
      <c r="AQ239">
        <v>0</v>
      </c>
      <c r="AR239">
        <v>1</v>
      </c>
      <c r="AS239">
        <v>0</v>
      </c>
      <c r="AT239">
        <v>8</v>
      </c>
      <c r="AU239">
        <v>1</v>
      </c>
      <c r="AV239">
        <v>0</v>
      </c>
      <c r="AW239">
        <v>0</v>
      </c>
      <c r="AX239">
        <v>3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9</v>
      </c>
      <c r="BF239">
        <v>4</v>
      </c>
      <c r="BG239">
        <v>0</v>
      </c>
      <c r="BH239">
        <v>0</v>
      </c>
      <c r="BI239">
        <v>4</v>
      </c>
      <c r="BJ239">
        <v>0</v>
      </c>
      <c r="BK239">
        <v>1</v>
      </c>
      <c r="BL239">
        <v>139</v>
      </c>
      <c r="BM239">
        <v>36</v>
      </c>
      <c r="BN239">
        <v>4</v>
      </c>
      <c r="BO239">
        <v>5</v>
      </c>
      <c r="BP239">
        <v>8</v>
      </c>
      <c r="BQ239">
        <v>0</v>
      </c>
      <c r="BR239">
        <v>86</v>
      </c>
      <c r="BS239">
        <v>4</v>
      </c>
      <c r="BT239">
        <v>0</v>
      </c>
      <c r="BU239">
        <v>4</v>
      </c>
      <c r="BV239">
        <v>856</v>
      </c>
      <c r="BW239">
        <v>0</v>
      </c>
      <c r="BX239">
        <v>856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 t="s">
        <v>111</v>
      </c>
    </row>
    <row r="240" spans="1:83">
      <c r="A240" s="63"/>
      <c r="C240" s="65"/>
      <c r="D240" s="65"/>
      <c r="E240" s="65"/>
      <c r="F240" s="65"/>
      <c r="G240" s="65"/>
      <c r="H240" s="65"/>
      <c r="I240" s="65"/>
      <c r="J240" s="65"/>
      <c r="K240" s="63"/>
      <c r="L240" s="63"/>
      <c r="M240" s="63"/>
      <c r="N240" s="63"/>
      <c r="O240" s="64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S240" s="63"/>
      <c r="AT240" s="63"/>
      <c r="AU240" s="63"/>
      <c r="CE240" s="58" t="s">
        <v>111</v>
      </c>
    </row>
    <row r="241" spans="1:154">
      <c r="A241" s="34" t="s">
        <v>3</v>
      </c>
      <c r="B241" s="34">
        <f>COUNTIF(C214:C239,"WT")</f>
        <v>10</v>
      </c>
      <c r="C241" s="63"/>
      <c r="D241" s="22" t="s">
        <v>41</v>
      </c>
      <c r="E241" s="24">
        <f t="shared" ref="E241:J241" si="113">AVERAGE(E217:E220,E222,E227,E229:E229,E232:E233,E237)</f>
        <v>14.166666666666666</v>
      </c>
      <c r="F241" s="24">
        <f t="shared" si="113"/>
        <v>8.3333333333333321</v>
      </c>
      <c r="G241" s="24">
        <f t="shared" si="113"/>
        <v>32.5</v>
      </c>
      <c r="H241" s="24">
        <f t="shared" si="113"/>
        <v>27.5</v>
      </c>
      <c r="I241" s="24">
        <f t="shared" si="113"/>
        <v>0.32500000000000007</v>
      </c>
      <c r="J241" s="24">
        <f t="shared" si="113"/>
        <v>12</v>
      </c>
      <c r="K241" s="24">
        <f t="shared" ref="K241:BV241" si="114">AVERAGE(K217:K220,K222,K227,K229:K229,K232:K233,K237)</f>
        <v>1.7</v>
      </c>
      <c r="L241" s="24">
        <f t="shared" si="114"/>
        <v>1</v>
      </c>
      <c r="M241" s="24">
        <f t="shared" si="114"/>
        <v>3.9</v>
      </c>
      <c r="N241" s="24">
        <f t="shared" si="114"/>
        <v>3.3</v>
      </c>
      <c r="O241" s="24">
        <f t="shared" si="114"/>
        <v>2.1</v>
      </c>
      <c r="P241" s="24">
        <f t="shared" si="114"/>
        <v>535.46207070000003</v>
      </c>
      <c r="Q241" s="24">
        <f t="shared" si="114"/>
        <v>431.81428572000004</v>
      </c>
      <c r="R241" s="24">
        <f t="shared" si="114"/>
        <v>441.81833332999997</v>
      </c>
      <c r="S241" s="24">
        <f t="shared" si="114"/>
        <v>530.70333331999996</v>
      </c>
      <c r="T241" s="24">
        <f t="shared" si="114"/>
        <v>291.53019841000003</v>
      </c>
      <c r="U241" s="24">
        <f t="shared" si="114"/>
        <v>181.48</v>
      </c>
      <c r="V241" s="24">
        <f t="shared" si="114"/>
        <v>345.65666666000004</v>
      </c>
      <c r="W241" s="24">
        <f t="shared" si="114"/>
        <v>545.23765879100006</v>
      </c>
      <c r="X241" s="24">
        <f t="shared" si="114"/>
        <v>823.4783332290001</v>
      </c>
      <c r="Y241" s="24">
        <f t="shared" si="114"/>
        <v>121.39333333100001</v>
      </c>
      <c r="Z241" s="24">
        <f t="shared" si="114"/>
        <v>399.53547618299996</v>
      </c>
      <c r="AA241" s="24">
        <f t="shared" si="114"/>
        <v>423.91999999999996</v>
      </c>
      <c r="AB241" s="24">
        <f t="shared" si="114"/>
        <v>282.60000000000002</v>
      </c>
      <c r="AC241" s="24">
        <f t="shared" si="114"/>
        <v>50</v>
      </c>
      <c r="AD241" s="24">
        <f t="shared" si="114"/>
        <v>22.3</v>
      </c>
      <c r="AE241" s="24">
        <f t="shared" si="114"/>
        <v>14.8</v>
      </c>
      <c r="AF241" s="24">
        <f t="shared" si="114"/>
        <v>12.9</v>
      </c>
      <c r="AG241" s="24">
        <f t="shared" si="114"/>
        <v>13.4</v>
      </c>
      <c r="AH241" s="24">
        <f t="shared" si="114"/>
        <v>15.2</v>
      </c>
      <c r="AI241" s="24">
        <f t="shared" si="114"/>
        <v>3.7</v>
      </c>
      <c r="AJ241" s="24">
        <f t="shared" si="114"/>
        <v>0.1</v>
      </c>
      <c r="AK241" s="24">
        <f t="shared" si="114"/>
        <v>0</v>
      </c>
      <c r="AL241" s="24">
        <f t="shared" si="114"/>
        <v>17.600000000000001</v>
      </c>
      <c r="AM241" s="24">
        <f t="shared" si="114"/>
        <v>10.3</v>
      </c>
      <c r="AN241" s="24">
        <f t="shared" si="114"/>
        <v>5.9</v>
      </c>
      <c r="AO241" s="24">
        <f t="shared" si="114"/>
        <v>0.7</v>
      </c>
      <c r="AP241" s="24">
        <f t="shared" si="114"/>
        <v>0</v>
      </c>
      <c r="AQ241" s="24">
        <f t="shared" si="114"/>
        <v>0</v>
      </c>
      <c r="AR241" s="24">
        <f t="shared" si="114"/>
        <v>5.4</v>
      </c>
      <c r="AS241" s="24">
        <f t="shared" si="114"/>
        <v>2</v>
      </c>
      <c r="AT241" s="24">
        <f t="shared" si="114"/>
        <v>5.4</v>
      </c>
      <c r="AU241" s="24">
        <f t="shared" si="114"/>
        <v>1.4</v>
      </c>
      <c r="AV241" s="24">
        <f t="shared" si="114"/>
        <v>0</v>
      </c>
      <c r="AW241" s="24">
        <f t="shared" si="114"/>
        <v>0</v>
      </c>
      <c r="AX241" s="24">
        <f t="shared" si="114"/>
        <v>6</v>
      </c>
      <c r="AY241" s="24">
        <f t="shared" si="114"/>
        <v>1.1000000000000001</v>
      </c>
      <c r="AZ241" s="24">
        <f t="shared" si="114"/>
        <v>3.9</v>
      </c>
      <c r="BA241" s="24">
        <f t="shared" si="114"/>
        <v>1.6</v>
      </c>
      <c r="BB241" s="24">
        <f t="shared" si="114"/>
        <v>0.1</v>
      </c>
      <c r="BC241" s="24">
        <f t="shared" si="114"/>
        <v>0</v>
      </c>
      <c r="BD241" s="24">
        <f t="shared" si="114"/>
        <v>6.2</v>
      </c>
      <c r="BE241" s="24">
        <f t="shared" si="114"/>
        <v>23.5</v>
      </c>
      <c r="BF241" s="24">
        <f t="shared" si="114"/>
        <v>3.6</v>
      </c>
      <c r="BG241" s="24">
        <f t="shared" si="114"/>
        <v>0.6</v>
      </c>
      <c r="BH241" s="24">
        <f t="shared" si="114"/>
        <v>1.3</v>
      </c>
      <c r="BI241" s="24">
        <f t="shared" si="114"/>
        <v>2.6</v>
      </c>
      <c r="BJ241" s="24">
        <f t="shared" si="114"/>
        <v>5.6</v>
      </c>
      <c r="BK241" s="24">
        <f t="shared" si="114"/>
        <v>9.8000000000000007</v>
      </c>
      <c r="BL241" s="24">
        <f t="shared" si="114"/>
        <v>256</v>
      </c>
      <c r="BM241" s="24">
        <f t="shared" si="114"/>
        <v>55.8</v>
      </c>
      <c r="BN241" s="24">
        <f t="shared" si="114"/>
        <v>22</v>
      </c>
      <c r="BO241" s="24">
        <f t="shared" si="114"/>
        <v>23.4</v>
      </c>
      <c r="BP241" s="24">
        <f t="shared" si="114"/>
        <v>9.1999999999999993</v>
      </c>
      <c r="BQ241" s="24">
        <f t="shared" si="114"/>
        <v>7.7</v>
      </c>
      <c r="BR241" s="24">
        <f t="shared" si="114"/>
        <v>137.9</v>
      </c>
      <c r="BS241" s="24">
        <f t="shared" si="114"/>
        <v>2.1</v>
      </c>
      <c r="BT241" s="24">
        <f t="shared" si="114"/>
        <v>1</v>
      </c>
      <c r="BU241" s="24">
        <f t="shared" si="114"/>
        <v>1.1000000000000001</v>
      </c>
      <c r="BV241" s="24">
        <f t="shared" si="114"/>
        <v>908.6</v>
      </c>
      <c r="BW241" s="24">
        <f>AVERAGE(BW217:BW220,BW222,BW227,BW229:BW229,BW232:BW233,BW237)</f>
        <v>215</v>
      </c>
      <c r="BX241" s="24">
        <f>AVERAGE(BX217:BX220,BX222,BX227,BX229:BX229,BX232:BX233,BX237)</f>
        <v>693.6</v>
      </c>
      <c r="CE241" s="58" t="s">
        <v>111</v>
      </c>
    </row>
    <row r="242" spans="1:154">
      <c r="A242" s="35" t="s">
        <v>179</v>
      </c>
      <c r="B242" s="34">
        <f>COUNTIF(C214:C239,"+ve")</f>
        <v>13</v>
      </c>
      <c r="C242" s="63"/>
      <c r="D242" s="18" t="s">
        <v>41</v>
      </c>
      <c r="E242" s="27">
        <f t="shared" ref="E242:BP242" si="115">AVERAGE(E221,E223:E226,E228,E230:E231,E234:E236,E238:E239)</f>
        <v>11.538461538461538</v>
      </c>
      <c r="F242" s="27">
        <f t="shared" si="115"/>
        <v>4.4871794871794854</v>
      </c>
      <c r="G242" s="27">
        <f t="shared" si="115"/>
        <v>41.025641025641022</v>
      </c>
      <c r="H242" s="27">
        <f t="shared" si="115"/>
        <v>14.743589743589743</v>
      </c>
      <c r="I242" s="27">
        <f t="shared" si="115"/>
        <v>0.41025641025641024</v>
      </c>
      <c r="J242" s="27">
        <f t="shared" si="115"/>
        <v>12</v>
      </c>
      <c r="K242" s="27">
        <f t="shared" si="115"/>
        <v>1.3846153846153846</v>
      </c>
      <c r="L242" s="27">
        <f t="shared" si="115"/>
        <v>0.53846153846153844</v>
      </c>
      <c r="M242" s="27">
        <f t="shared" si="115"/>
        <v>4.9230769230769234</v>
      </c>
      <c r="N242" s="27">
        <f t="shared" si="115"/>
        <v>1.7692307692307692</v>
      </c>
      <c r="O242" s="27">
        <f t="shared" si="115"/>
        <v>3.3846153846153846</v>
      </c>
      <c r="P242" s="27">
        <f t="shared" si="115"/>
        <v>474.40503110000003</v>
      </c>
      <c r="Q242" s="27">
        <f t="shared" si="115"/>
        <v>480.38461538461536</v>
      </c>
      <c r="R242" s="27">
        <f t="shared" si="115"/>
        <v>544.90256409230778</v>
      </c>
      <c r="S242" s="27">
        <f t="shared" si="115"/>
        <v>268.11538461538464</v>
      </c>
      <c r="T242" s="27">
        <f t="shared" si="115"/>
        <v>204.84047619230768</v>
      </c>
      <c r="U242" s="27">
        <f t="shared" si="115"/>
        <v>186.71410256923076</v>
      </c>
      <c r="V242" s="27">
        <f t="shared" si="115"/>
        <v>209.33974359230768</v>
      </c>
      <c r="W242" s="27">
        <f t="shared" si="115"/>
        <v>195.49218557999998</v>
      </c>
      <c r="X242" s="27">
        <f t="shared" si="115"/>
        <v>194.37051282615386</v>
      </c>
      <c r="Y242" s="27">
        <f t="shared" si="115"/>
        <v>153.6730769153846</v>
      </c>
      <c r="Z242" s="27">
        <f t="shared" si="115"/>
        <v>750.19065930000011</v>
      </c>
      <c r="AA242" s="27">
        <f t="shared" si="115"/>
        <v>841.08846147384622</v>
      </c>
      <c r="AB242" s="27">
        <f t="shared" si="115"/>
        <v>231.82051281538463</v>
      </c>
      <c r="AC242" s="27">
        <f t="shared" si="115"/>
        <v>51.307692307692307</v>
      </c>
      <c r="AD242" s="27">
        <f t="shared" si="115"/>
        <v>22.615384615384617</v>
      </c>
      <c r="AE242" s="27">
        <f t="shared" si="115"/>
        <v>24.076923076923077</v>
      </c>
      <c r="AF242" s="27">
        <f t="shared" si="115"/>
        <v>4.615384615384615</v>
      </c>
      <c r="AG242" s="27">
        <f t="shared" si="115"/>
        <v>13.538461538461538</v>
      </c>
      <c r="AH242" s="27">
        <f t="shared" si="115"/>
        <v>15.76923076923077</v>
      </c>
      <c r="AI242" s="27">
        <f t="shared" si="115"/>
        <v>6.0769230769230766</v>
      </c>
      <c r="AJ242" s="27">
        <f t="shared" si="115"/>
        <v>0.30769230769230771</v>
      </c>
      <c r="AK242" s="27">
        <f t="shared" si="115"/>
        <v>7.6923076923076927E-2</v>
      </c>
      <c r="AL242" s="27">
        <f t="shared" si="115"/>
        <v>15.538461538461538</v>
      </c>
      <c r="AM242" s="27">
        <f t="shared" si="115"/>
        <v>10.615384615384615</v>
      </c>
      <c r="AN242" s="27">
        <f t="shared" si="115"/>
        <v>5.6923076923076925</v>
      </c>
      <c r="AO242" s="27">
        <f t="shared" si="115"/>
        <v>0.61538461538461542</v>
      </c>
      <c r="AP242" s="27">
        <f t="shared" si="115"/>
        <v>0</v>
      </c>
      <c r="AQ242" s="27">
        <f t="shared" si="115"/>
        <v>7.6923076923076927E-2</v>
      </c>
      <c r="AR242" s="27">
        <f t="shared" si="115"/>
        <v>5.615384615384615</v>
      </c>
      <c r="AS242" s="27">
        <f t="shared" si="115"/>
        <v>2.0769230769230771</v>
      </c>
      <c r="AT242" s="27">
        <f t="shared" si="115"/>
        <v>7.9230769230769234</v>
      </c>
      <c r="AU242" s="27">
        <f t="shared" si="115"/>
        <v>5.2307692307692308</v>
      </c>
      <c r="AV242" s="27">
        <f t="shared" si="115"/>
        <v>0.30769230769230771</v>
      </c>
      <c r="AW242" s="27">
        <f t="shared" si="115"/>
        <v>0</v>
      </c>
      <c r="AX242" s="27">
        <f t="shared" si="115"/>
        <v>8.5384615384615383</v>
      </c>
      <c r="AY242" s="27">
        <f t="shared" si="115"/>
        <v>0.84615384615384615</v>
      </c>
      <c r="AZ242" s="27">
        <f t="shared" si="115"/>
        <v>2.1538461538461537</v>
      </c>
      <c r="BA242" s="27">
        <f t="shared" si="115"/>
        <v>0.23076923076923078</v>
      </c>
      <c r="BB242" s="27">
        <f t="shared" si="115"/>
        <v>0</v>
      </c>
      <c r="BC242" s="27">
        <f t="shared" si="115"/>
        <v>0</v>
      </c>
      <c r="BD242" s="27">
        <f t="shared" si="115"/>
        <v>1.3846153846153846</v>
      </c>
      <c r="BE242" s="27">
        <f t="shared" si="115"/>
        <v>12.76923076923077</v>
      </c>
      <c r="BF242" s="27">
        <f t="shared" si="115"/>
        <v>0.92307692307692313</v>
      </c>
      <c r="BG242" s="27">
        <f t="shared" si="115"/>
        <v>0.38461538461538464</v>
      </c>
      <c r="BH242" s="27">
        <f t="shared" si="115"/>
        <v>1</v>
      </c>
      <c r="BI242" s="27">
        <f t="shared" si="115"/>
        <v>4.1538461538461542</v>
      </c>
      <c r="BJ242" s="27">
        <f t="shared" si="115"/>
        <v>2.6923076923076925</v>
      </c>
      <c r="BK242" s="27">
        <f t="shared" si="115"/>
        <v>3.6153846153846154</v>
      </c>
      <c r="BL242" s="27">
        <f t="shared" si="115"/>
        <v>255.84615384615384</v>
      </c>
      <c r="BM242" s="27">
        <f t="shared" si="115"/>
        <v>48.384615384615387</v>
      </c>
      <c r="BN242" s="27">
        <f t="shared" si="115"/>
        <v>10.692307692307692</v>
      </c>
      <c r="BO242" s="27">
        <f t="shared" si="115"/>
        <v>37.153846153846153</v>
      </c>
      <c r="BP242" s="27">
        <f t="shared" si="115"/>
        <v>11.461538461538462</v>
      </c>
      <c r="BQ242" s="27">
        <f t="shared" ref="BQ242:BX242" si="116">AVERAGE(BQ221,BQ223:BQ226,BQ228,BQ230:BQ231,BQ234:BQ236,BQ238:BQ239)</f>
        <v>4.615384615384615</v>
      </c>
      <c r="BR242" s="27">
        <f t="shared" si="116"/>
        <v>143.53846153846155</v>
      </c>
      <c r="BS242" s="27">
        <f t="shared" si="116"/>
        <v>3.3846153846153846</v>
      </c>
      <c r="BT242" s="27">
        <f t="shared" si="116"/>
        <v>1.3846153846153846</v>
      </c>
      <c r="BU242" s="27">
        <f t="shared" si="116"/>
        <v>2</v>
      </c>
      <c r="BV242" s="27">
        <f t="shared" si="116"/>
        <v>1132.9230769230769</v>
      </c>
      <c r="BW242" s="27">
        <f t="shared" si="116"/>
        <v>502.46153846153845</v>
      </c>
      <c r="BX242" s="27">
        <f t="shared" si="116"/>
        <v>630.46153846153845</v>
      </c>
      <c r="CE242" s="58" t="s">
        <v>111</v>
      </c>
    </row>
    <row r="243" spans="1:154">
      <c r="A243" s="63"/>
      <c r="B243" s="63"/>
      <c r="C243" s="63"/>
      <c r="D243" s="22" t="s">
        <v>43</v>
      </c>
      <c r="E243" s="24">
        <f t="shared" ref="E243:BP243" si="117">STDEV(E217:E220,E222,E227,E229:E229,E232:E233,E237)/SQRT($B241)</f>
        <v>5.833333333333333</v>
      </c>
      <c r="F243" s="24">
        <f t="shared" si="117"/>
        <v>5.6927504255331103</v>
      </c>
      <c r="G243" s="24">
        <f t="shared" si="117"/>
        <v>4.5558942963490914</v>
      </c>
      <c r="H243" s="24">
        <f t="shared" si="117"/>
        <v>4.1294635409218072</v>
      </c>
      <c r="I243" s="24">
        <f t="shared" si="117"/>
        <v>4.5558942963490889E-2</v>
      </c>
      <c r="J243" s="24">
        <f t="shared" si="117"/>
        <v>0</v>
      </c>
      <c r="K243" s="24">
        <f t="shared" si="117"/>
        <v>0.7</v>
      </c>
      <c r="L243" s="24">
        <f t="shared" si="117"/>
        <v>0.68313005106397329</v>
      </c>
      <c r="M243" s="24">
        <f t="shared" si="117"/>
        <v>0.54670731556189089</v>
      </c>
      <c r="N243" s="24">
        <f t="shared" si="117"/>
        <v>0.49553562491061676</v>
      </c>
      <c r="O243" s="24">
        <f t="shared" si="117"/>
        <v>0.64031242374328479</v>
      </c>
      <c r="P243" s="24">
        <f t="shared" si="117"/>
        <v>80.678631382328021</v>
      </c>
      <c r="Q243" s="24">
        <f t="shared" si="117"/>
        <v>212.1303347807098</v>
      </c>
      <c r="R243" s="24">
        <f t="shared" si="117"/>
        <v>79.335490649071772</v>
      </c>
      <c r="S243" s="24">
        <f t="shared" si="117"/>
        <v>161.58492037306161</v>
      </c>
      <c r="T243" s="24">
        <f t="shared" si="117"/>
        <v>74.294396416823446</v>
      </c>
      <c r="U243" s="24">
        <f t="shared" si="117"/>
        <v>54.186287830860749</v>
      </c>
      <c r="V243" s="24">
        <f t="shared" si="117"/>
        <v>94.053250711259011</v>
      </c>
      <c r="W243" s="24">
        <f t="shared" si="117"/>
        <v>264.71350790834811</v>
      </c>
      <c r="X243" s="24">
        <f t="shared" si="117"/>
        <v>469.76974330984012</v>
      </c>
      <c r="Y243" s="24">
        <f t="shared" si="117"/>
        <v>33.735685961922691</v>
      </c>
      <c r="Z243" s="24">
        <f t="shared" si="117"/>
        <v>130.33550402093249</v>
      </c>
      <c r="AA243" s="24">
        <f t="shared" si="117"/>
        <v>184.11954679259645</v>
      </c>
      <c r="AB243" s="24">
        <f t="shared" si="117"/>
        <v>73.682183509086286</v>
      </c>
      <c r="AC243" s="24">
        <f t="shared" si="117"/>
        <v>9.3547373619525587</v>
      </c>
      <c r="AD243" s="24">
        <f t="shared" si="117"/>
        <v>3.286504390855292</v>
      </c>
      <c r="AE243" s="24">
        <f t="shared" si="117"/>
        <v>4.5161438811839858</v>
      </c>
      <c r="AF243" s="24">
        <f t="shared" si="117"/>
        <v>3.7872593432894628</v>
      </c>
      <c r="AG243" s="24">
        <f t="shared" si="117"/>
        <v>1.2220201853215578</v>
      </c>
      <c r="AH243" s="24">
        <f t="shared" si="117"/>
        <v>1.9933221850301399</v>
      </c>
      <c r="AI243" s="24">
        <f t="shared" si="117"/>
        <v>1.7515072873892867</v>
      </c>
      <c r="AJ243" s="24">
        <f t="shared" si="117"/>
        <v>9.9999999999999992E-2</v>
      </c>
      <c r="AK243" s="24">
        <f t="shared" si="117"/>
        <v>0</v>
      </c>
      <c r="AL243" s="24">
        <f t="shared" si="117"/>
        <v>5.9706690486819713</v>
      </c>
      <c r="AM243" s="24">
        <f t="shared" si="117"/>
        <v>0.69999999999999929</v>
      </c>
      <c r="AN243" s="24">
        <f t="shared" si="117"/>
        <v>2.0787282436891816</v>
      </c>
      <c r="AO243" s="24">
        <f t="shared" si="117"/>
        <v>0.47258156262526085</v>
      </c>
      <c r="AP243" s="24">
        <f t="shared" si="117"/>
        <v>0</v>
      </c>
      <c r="AQ243" s="24">
        <f t="shared" si="117"/>
        <v>0</v>
      </c>
      <c r="AR243" s="24">
        <f t="shared" si="117"/>
        <v>1.3349989596333853</v>
      </c>
      <c r="AS243" s="24">
        <f t="shared" si="117"/>
        <v>0.76011695006609192</v>
      </c>
      <c r="AT243" s="24">
        <f t="shared" si="117"/>
        <v>0.74833147735478811</v>
      </c>
      <c r="AU243" s="24">
        <f t="shared" si="117"/>
        <v>0.66999170807472597</v>
      </c>
      <c r="AV243" s="24">
        <f t="shared" si="117"/>
        <v>0</v>
      </c>
      <c r="AW243" s="24">
        <f t="shared" si="117"/>
        <v>0</v>
      </c>
      <c r="AX243" s="24">
        <f t="shared" si="117"/>
        <v>3.0659419433511785</v>
      </c>
      <c r="AY243" s="24">
        <f t="shared" si="117"/>
        <v>0.43333333333333329</v>
      </c>
      <c r="AZ243" s="24">
        <f t="shared" si="117"/>
        <v>0.54670731556189089</v>
      </c>
      <c r="BA243" s="24">
        <f t="shared" si="117"/>
        <v>0.77746025264604002</v>
      </c>
      <c r="BB243" s="24">
        <f t="shared" si="117"/>
        <v>9.9999999999999992E-2</v>
      </c>
      <c r="BC243" s="24">
        <f t="shared" si="117"/>
        <v>0</v>
      </c>
      <c r="BD243" s="24">
        <f t="shared" si="117"/>
        <v>2.4846193538112296</v>
      </c>
      <c r="BE243" s="24">
        <f t="shared" si="117"/>
        <v>5.0138696521637742</v>
      </c>
      <c r="BF243" s="24">
        <f t="shared" si="117"/>
        <v>2.1868292622475631</v>
      </c>
      <c r="BG243" s="24">
        <f t="shared" si="117"/>
        <v>0.49888765156985887</v>
      </c>
      <c r="BH243" s="24">
        <f t="shared" si="117"/>
        <v>1.0959521481849064</v>
      </c>
      <c r="BI243" s="24">
        <f t="shared" si="117"/>
        <v>0.79162280580252775</v>
      </c>
      <c r="BJ243" s="24">
        <f t="shared" si="117"/>
        <v>1.1274356350191841</v>
      </c>
      <c r="BK243" s="24">
        <f t="shared" si="117"/>
        <v>2.0698899595013365</v>
      </c>
      <c r="BL243" s="24">
        <f t="shared" si="117"/>
        <v>57.981223014198498</v>
      </c>
      <c r="BM243" s="24">
        <f t="shared" si="117"/>
        <v>15.409088227406576</v>
      </c>
      <c r="BN243" s="24">
        <f t="shared" si="117"/>
        <v>11.030261405182864</v>
      </c>
      <c r="BO243" s="24">
        <f t="shared" si="117"/>
        <v>8.3788092497946529</v>
      </c>
      <c r="BP243" s="24">
        <f t="shared" si="117"/>
        <v>1.953913451967046</v>
      </c>
      <c r="BQ243" s="24">
        <f t="shared" ref="BQ243:BX243" si="118">STDEV(BQ217:BQ220,BQ222,BQ227,BQ229:BQ229,BQ232:BQ233,BQ237)/SQRT($B241)</f>
        <v>4.506908277547061</v>
      </c>
      <c r="BR243" s="24">
        <f t="shared" si="118"/>
        <v>40.148737353883384</v>
      </c>
      <c r="BS243" s="24">
        <f t="shared" si="118"/>
        <v>0.64031242374328479</v>
      </c>
      <c r="BT243" s="24">
        <f t="shared" si="118"/>
        <v>0.44721359549995793</v>
      </c>
      <c r="BU243" s="24">
        <f t="shared" si="118"/>
        <v>0.31446603773522014</v>
      </c>
      <c r="BV243" s="24">
        <f t="shared" si="118"/>
        <v>418.94174084497979</v>
      </c>
      <c r="BW243" s="24">
        <f t="shared" si="118"/>
        <v>104.41838918504727</v>
      </c>
      <c r="BX243" s="24">
        <f t="shared" si="118"/>
        <v>379.04576680571614</v>
      </c>
      <c r="CE243" s="58" t="s">
        <v>111</v>
      </c>
    </row>
    <row r="244" spans="1:154">
      <c r="A244" s="63"/>
      <c r="B244" s="2"/>
      <c r="C244" s="63"/>
      <c r="D244" s="18" t="s">
        <v>43</v>
      </c>
      <c r="E244" s="27">
        <f t="shared" ref="E244:BP244" si="119">STDEV(E221,E223:E226,E228,E230:E231,E234:E236,E238:E239)/SQRT($B242)</f>
        <v>3.4718112840324618</v>
      </c>
      <c r="F244" s="27">
        <f t="shared" si="119"/>
        <v>2.0271010642105001</v>
      </c>
      <c r="G244" s="27">
        <f t="shared" si="119"/>
        <v>2.9023670314543026</v>
      </c>
      <c r="H244" s="27">
        <f t="shared" si="119"/>
        <v>3.9079788799512563</v>
      </c>
      <c r="I244" s="27">
        <f t="shared" si="119"/>
        <v>2.9023670314543049E-2</v>
      </c>
      <c r="J244" s="27">
        <f t="shared" si="119"/>
        <v>0</v>
      </c>
      <c r="K244" s="27">
        <f t="shared" si="119"/>
        <v>0.41661735408389544</v>
      </c>
      <c r="L244" s="27">
        <f t="shared" si="119"/>
        <v>0.24325212770525995</v>
      </c>
      <c r="M244" s="27">
        <f t="shared" si="119"/>
        <v>0.34828404377451588</v>
      </c>
      <c r="N244" s="27">
        <f t="shared" si="119"/>
        <v>0.46895746559415086</v>
      </c>
      <c r="O244" s="27">
        <f t="shared" si="119"/>
        <v>0.66543278319799892</v>
      </c>
      <c r="P244" s="27">
        <f t="shared" si="119"/>
        <v>61.608671572509955</v>
      </c>
      <c r="Q244" s="27">
        <f t="shared" si="119"/>
        <v>245.84682375313881</v>
      </c>
      <c r="R244" s="27">
        <f t="shared" si="119"/>
        <v>98.154918413816119</v>
      </c>
      <c r="S244" s="27">
        <f t="shared" si="119"/>
        <v>110.42994620147476</v>
      </c>
      <c r="T244" s="27">
        <f t="shared" si="119"/>
        <v>37.004358568344706</v>
      </c>
      <c r="U244" s="27">
        <f t="shared" si="119"/>
        <v>35.704774694903278</v>
      </c>
      <c r="V244" s="27">
        <f t="shared" si="119"/>
        <v>59.600701596717933</v>
      </c>
      <c r="W244" s="27">
        <f t="shared" si="119"/>
        <v>45.421665878736206</v>
      </c>
      <c r="X244" s="27">
        <f t="shared" si="119"/>
        <v>57.837135740306486</v>
      </c>
      <c r="Y244" s="27">
        <f t="shared" si="119"/>
        <v>51.657354119154043</v>
      </c>
      <c r="Z244" s="27">
        <f t="shared" si="119"/>
        <v>108.44883046661781</v>
      </c>
      <c r="AA244" s="27">
        <f t="shared" si="119"/>
        <v>105.32727787624053</v>
      </c>
      <c r="AB244" s="27">
        <f t="shared" si="119"/>
        <v>90.055638688354151</v>
      </c>
      <c r="AC244" s="27">
        <f t="shared" si="119"/>
        <v>12.971558935720862</v>
      </c>
      <c r="AD244" s="27">
        <f t="shared" si="119"/>
        <v>4.6195494029602644</v>
      </c>
      <c r="AE244" s="27">
        <f t="shared" si="119"/>
        <v>8.4727780828848935</v>
      </c>
      <c r="AF244" s="27">
        <f t="shared" si="119"/>
        <v>1.4524005837307081</v>
      </c>
      <c r="AG244" s="27">
        <f t="shared" si="119"/>
        <v>1.2690365041696736</v>
      </c>
      <c r="AH244" s="27">
        <f t="shared" si="119"/>
        <v>2.3401562684886552</v>
      </c>
      <c r="AI244" s="27">
        <f t="shared" si="119"/>
        <v>3.6435076408584743</v>
      </c>
      <c r="AJ244" s="27">
        <f t="shared" si="119"/>
        <v>0.30769230769230771</v>
      </c>
      <c r="AK244" s="27">
        <f t="shared" si="119"/>
        <v>7.6923076923076927E-2</v>
      </c>
      <c r="AL244" s="27">
        <f t="shared" si="119"/>
        <v>6.4247272561239397</v>
      </c>
      <c r="AM244" s="27">
        <f t="shared" si="119"/>
        <v>0.41661735408389555</v>
      </c>
      <c r="AN244" s="27">
        <f t="shared" si="119"/>
        <v>2.1996054873096589</v>
      </c>
      <c r="AO244" s="27">
        <f t="shared" si="119"/>
        <v>0.38461538461538464</v>
      </c>
      <c r="AP244" s="27">
        <f t="shared" si="119"/>
        <v>0</v>
      </c>
      <c r="AQ244" s="27">
        <f t="shared" si="119"/>
        <v>7.6923076923076927E-2</v>
      </c>
      <c r="AR244" s="27">
        <f t="shared" si="119"/>
        <v>2.098651769706708</v>
      </c>
      <c r="AS244" s="27">
        <f t="shared" si="119"/>
        <v>0.78822698199689223</v>
      </c>
      <c r="AT244" s="27">
        <f t="shared" si="119"/>
        <v>0.66469135368285737</v>
      </c>
      <c r="AU244" s="27">
        <f t="shared" si="119"/>
        <v>3.2702110144294152</v>
      </c>
      <c r="AV244" s="27">
        <f t="shared" si="119"/>
        <v>0.30769230769230771</v>
      </c>
      <c r="AW244" s="27">
        <f t="shared" si="119"/>
        <v>0</v>
      </c>
      <c r="AX244" s="27">
        <f t="shared" si="119"/>
        <v>4.2931301482051545</v>
      </c>
      <c r="AY244" s="27">
        <f t="shared" si="119"/>
        <v>0.54120181844116499</v>
      </c>
      <c r="AZ244" s="27">
        <f t="shared" si="119"/>
        <v>0.55291945263712372</v>
      </c>
      <c r="BA244" s="27">
        <f t="shared" si="119"/>
        <v>0.16617283842071437</v>
      </c>
      <c r="BB244" s="27">
        <f t="shared" si="119"/>
        <v>0</v>
      </c>
      <c r="BC244" s="27">
        <f t="shared" si="119"/>
        <v>0</v>
      </c>
      <c r="BD244" s="27">
        <f t="shared" si="119"/>
        <v>0.54934064834945007</v>
      </c>
      <c r="BE244" s="27">
        <f t="shared" si="119"/>
        <v>1.5448584955273919</v>
      </c>
      <c r="BF244" s="27">
        <f t="shared" si="119"/>
        <v>0.32936493791449051</v>
      </c>
      <c r="BG244" s="27">
        <f t="shared" si="119"/>
        <v>0.24121650925931767</v>
      </c>
      <c r="BH244" s="27">
        <f t="shared" si="119"/>
        <v>0.49354811679282456</v>
      </c>
      <c r="BI244" s="27">
        <f t="shared" si="119"/>
        <v>0.45072809823710108</v>
      </c>
      <c r="BJ244" s="27">
        <f t="shared" si="119"/>
        <v>0.85022331444047461</v>
      </c>
      <c r="BK244" s="27">
        <f t="shared" si="119"/>
        <v>1.2117928100940609</v>
      </c>
      <c r="BL244" s="27">
        <f t="shared" si="119"/>
        <v>53.742244062228934</v>
      </c>
      <c r="BM244" s="27">
        <f t="shared" si="119"/>
        <v>9.4804376599844833</v>
      </c>
      <c r="BN244" s="27">
        <f t="shared" si="119"/>
        <v>2.5277551999916472</v>
      </c>
      <c r="BO244" s="27">
        <f t="shared" si="119"/>
        <v>11.578520206723951</v>
      </c>
      <c r="BP244" s="27">
        <f t="shared" si="119"/>
        <v>2.7141967329811312</v>
      </c>
      <c r="BQ244" s="27">
        <f t="shared" ref="BQ244:BX244" si="120">STDEV(BQ221,BQ223:BQ226,BQ228,BQ230:BQ231,BQ234:BQ236,BQ238:BQ239)/SQRT($B242)</f>
        <v>2.098651769706708</v>
      </c>
      <c r="BR244" s="27">
        <f t="shared" si="120"/>
        <v>34.535491848801847</v>
      </c>
      <c r="BS244" s="27">
        <f t="shared" si="120"/>
        <v>0.66543278319799892</v>
      </c>
      <c r="BT244" s="27">
        <f t="shared" si="120"/>
        <v>0.51314092554332058</v>
      </c>
      <c r="BU244" s="27">
        <f t="shared" si="120"/>
        <v>0.60974984362021101</v>
      </c>
      <c r="BV244" s="27">
        <f t="shared" si="120"/>
        <v>316.0788902972148</v>
      </c>
      <c r="BW244" s="27">
        <f t="shared" si="120"/>
        <v>197.28258449735651</v>
      </c>
      <c r="BX244" s="27">
        <f t="shared" si="120"/>
        <v>250.83084031603636</v>
      </c>
      <c r="CE244" s="58" t="s">
        <v>111</v>
      </c>
    </row>
    <row r="245" spans="1:154">
      <c r="A245" s="10"/>
      <c r="B245" s="10"/>
      <c r="C245" s="102"/>
      <c r="D245" s="10"/>
      <c r="E245" s="59"/>
      <c r="F245" s="59"/>
      <c r="G245" s="59"/>
      <c r="H245" s="59"/>
      <c r="I245" s="59"/>
      <c r="J245" s="10"/>
      <c r="K245" s="10"/>
      <c r="L245" s="10"/>
      <c r="M245" s="10"/>
      <c r="N245" s="10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CE245" s="58"/>
    </row>
    <row r="246" spans="1:154">
      <c r="A246" s="63"/>
      <c r="B246" s="63"/>
      <c r="C246" s="65"/>
      <c r="D246" s="65"/>
      <c r="E246" s="65"/>
      <c r="F246" s="65"/>
      <c r="G246" s="65"/>
      <c r="H246" s="65"/>
      <c r="I246" s="65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CE246" s="58"/>
    </row>
    <row r="247" spans="1:154">
      <c r="A247" s="34"/>
      <c r="B247" s="34"/>
      <c r="C247" s="63"/>
      <c r="D247" s="22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CE247" s="58"/>
    </row>
    <row r="248" spans="1:154">
      <c r="A248" s="35"/>
      <c r="B248" s="34"/>
      <c r="C248" s="63"/>
      <c r="D248" s="18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CE248" s="58"/>
    </row>
    <row r="249" spans="1:154">
      <c r="A249" s="63"/>
      <c r="B249" s="63"/>
      <c r="C249" s="63"/>
      <c r="D249" s="22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CE249" s="58"/>
    </row>
    <row r="250" spans="1:154">
      <c r="A250" s="63"/>
      <c r="B250" s="2"/>
      <c r="C250" s="63"/>
      <c r="D250" s="18"/>
      <c r="E250" s="27"/>
      <c r="F250" s="27"/>
      <c r="G250" s="63"/>
      <c r="H250" s="63"/>
      <c r="I250" s="63"/>
      <c r="J250" s="63"/>
      <c r="K250" s="63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CE250" s="58"/>
    </row>
    <row r="251" spans="1:154">
      <c r="A251" s="10"/>
      <c r="B251" s="10"/>
      <c r="C251" s="10"/>
      <c r="D251" s="10"/>
      <c r="E251" s="10"/>
      <c r="F251" s="10"/>
      <c r="G251" s="105"/>
      <c r="H251" s="105"/>
      <c r="I251" s="105"/>
      <c r="J251" s="131"/>
      <c r="K251" s="114"/>
      <c r="L251" s="10"/>
      <c r="M251" s="10"/>
      <c r="N251" s="10"/>
      <c r="O251" s="59"/>
      <c r="P251" s="10"/>
      <c r="Q251" s="10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CE251" s="58" t="s">
        <v>111</v>
      </c>
      <c r="CG251" s="10" t="str">
        <f>$W$1</f>
        <v>FE0F</v>
      </c>
      <c r="CH251" s="10" t="str">
        <f>C224</f>
        <v>+ve</v>
      </c>
      <c r="CI251" s="59">
        <f>E253</f>
        <v>0</v>
      </c>
      <c r="CJ251" s="59">
        <f>F253</f>
        <v>0</v>
      </c>
      <c r="CK251" s="59">
        <f>G253</f>
        <v>0</v>
      </c>
      <c r="CL251" s="59">
        <f>H253</f>
        <v>0</v>
      </c>
      <c r="CM251" s="59">
        <f>I253</f>
        <v>0</v>
      </c>
      <c r="CN251" s="95">
        <f>E254</f>
        <v>0</v>
      </c>
      <c r="CO251" s="95">
        <f>F254</f>
        <v>0</v>
      </c>
      <c r="CP251" s="95">
        <f>G254</f>
        <v>0</v>
      </c>
      <c r="CQ251" s="95">
        <f>H254</f>
        <v>0</v>
      </c>
      <c r="CR251" s="95">
        <f>I254</f>
        <v>0</v>
      </c>
      <c r="CS251" s="59">
        <f>E255</f>
        <v>0</v>
      </c>
      <c r="CT251" s="59">
        <f>F255</f>
        <v>0</v>
      </c>
      <c r="CU251" s="59">
        <f>G255</f>
        <v>0</v>
      </c>
      <c r="CV251" s="59">
        <f>H255</f>
        <v>0</v>
      </c>
      <c r="CW251" s="59">
        <f>I255</f>
        <v>0</v>
      </c>
      <c r="CX251" s="95">
        <f>E256</f>
        <v>0</v>
      </c>
      <c r="CY251" s="95">
        <f>F256</f>
        <v>0</v>
      </c>
      <c r="CZ251" s="95">
        <f>G256</f>
        <v>0</v>
      </c>
      <c r="DA251" s="95">
        <f>H256</f>
        <v>0</v>
      </c>
      <c r="DB251" s="95">
        <f>I256</f>
        <v>0</v>
      </c>
    </row>
    <row r="252" spans="1:154" s="10" customFormat="1">
      <c r="G252" s="105"/>
      <c r="H252" s="105"/>
      <c r="I252" s="105"/>
      <c r="J252" s="105"/>
      <c r="K252" s="105"/>
      <c r="CE252" s="58" t="s">
        <v>111</v>
      </c>
      <c r="CI252" s="53" t="s">
        <v>63</v>
      </c>
      <c r="CJ252" s="53" t="s">
        <v>64</v>
      </c>
      <c r="CK252" s="53" t="s">
        <v>65</v>
      </c>
      <c r="CL252" s="53" t="s">
        <v>66</v>
      </c>
      <c r="CM252" s="87" t="s">
        <v>100</v>
      </c>
      <c r="CN252" s="58" t="s">
        <v>126</v>
      </c>
      <c r="CO252" s="58" t="s">
        <v>127</v>
      </c>
      <c r="CP252" s="58" t="s">
        <v>128</v>
      </c>
      <c r="CQ252" s="58" t="s">
        <v>129</v>
      </c>
      <c r="CR252" s="58" t="s">
        <v>130</v>
      </c>
      <c r="CS252" s="58" t="s">
        <v>131</v>
      </c>
      <c r="CT252" s="58" t="s">
        <v>132</v>
      </c>
      <c r="CU252" s="58" t="s">
        <v>123</v>
      </c>
      <c r="CV252" s="58" t="s">
        <v>124</v>
      </c>
      <c r="CW252" s="58" t="s">
        <v>125</v>
      </c>
      <c r="CX252" s="58" t="s">
        <v>74</v>
      </c>
      <c r="CY252" s="58" t="s">
        <v>75</v>
      </c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</row>
    <row r="253" spans="1:154">
      <c r="A253" s="10"/>
      <c r="B253" s="10"/>
      <c r="C253" s="10"/>
      <c r="D253" s="10"/>
      <c r="E253" s="10"/>
      <c r="F253" s="10"/>
      <c r="G253" s="105"/>
      <c r="H253" s="105"/>
      <c r="I253" s="105"/>
      <c r="J253" s="105"/>
      <c r="K253" s="105"/>
      <c r="V253" s="131"/>
      <c r="W253" s="114"/>
      <c r="X253" s="114"/>
      <c r="Y253" s="114"/>
      <c r="Z253" s="114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CE253" s="58" t="s">
        <v>111</v>
      </c>
      <c r="CG253" s="10" t="str">
        <f>$W$1</f>
        <v>FE0F</v>
      </c>
      <c r="CH253" s="10" t="str">
        <f>C224</f>
        <v>+ve</v>
      </c>
      <c r="CI253" s="59">
        <f t="shared" ref="CI253:CN253" si="121">K253</f>
        <v>0</v>
      </c>
      <c r="CJ253" s="59">
        <f t="shared" si="121"/>
        <v>0</v>
      </c>
      <c r="CK253" s="59">
        <f t="shared" si="121"/>
        <v>0</v>
      </c>
      <c r="CL253" s="59">
        <f t="shared" si="121"/>
        <v>0</v>
      </c>
      <c r="CM253" s="59">
        <f t="shared" si="121"/>
        <v>0</v>
      </c>
      <c r="CN253" s="59">
        <f t="shared" si="121"/>
        <v>0</v>
      </c>
      <c r="CO253" s="59">
        <f>R253</f>
        <v>0</v>
      </c>
      <c r="CP253" s="59">
        <f>S253</f>
        <v>0</v>
      </c>
      <c r="CQ253" s="59">
        <f>U253</f>
        <v>0</v>
      </c>
      <c r="CR253" s="59">
        <f>V253</f>
        <v>0</v>
      </c>
      <c r="CS253" s="59">
        <f>X253</f>
        <v>0</v>
      </c>
      <c r="CT253" s="59">
        <f>Y253</f>
        <v>0</v>
      </c>
      <c r="CU253" s="59">
        <f>AD253</f>
        <v>0</v>
      </c>
      <c r="CV253" s="59">
        <f>AE253</f>
        <v>0</v>
      </c>
      <c r="CW253" s="59">
        <f>AF253</f>
        <v>0</v>
      </c>
      <c r="CX253" s="59">
        <f>BE253</f>
        <v>0</v>
      </c>
      <c r="CY253" s="59">
        <f>BL253</f>
        <v>0</v>
      </c>
      <c r="CZ253" s="95">
        <f t="shared" ref="CZ253:DE253" si="122">K254</f>
        <v>0</v>
      </c>
      <c r="DA253" s="95">
        <f t="shared" si="122"/>
        <v>0</v>
      </c>
      <c r="DB253" s="95">
        <f t="shared" si="122"/>
        <v>0</v>
      </c>
      <c r="DC253" s="95">
        <f t="shared" si="122"/>
        <v>0</v>
      </c>
      <c r="DD253" s="95">
        <f t="shared" si="122"/>
        <v>0</v>
      </c>
      <c r="DE253" s="95">
        <f t="shared" si="122"/>
        <v>0</v>
      </c>
      <c r="DF253" s="95">
        <f>R254</f>
        <v>0</v>
      </c>
      <c r="DG253" s="95">
        <f>S254</f>
        <v>0</v>
      </c>
      <c r="DH253" s="95">
        <f>U254</f>
        <v>0</v>
      </c>
      <c r="DI253" s="95">
        <f>V254</f>
        <v>0</v>
      </c>
      <c r="DJ253" s="95">
        <f>X254</f>
        <v>0</v>
      </c>
      <c r="DK253" s="95">
        <f>Y254</f>
        <v>0</v>
      </c>
      <c r="DL253" s="95">
        <f>AD254</f>
        <v>0</v>
      </c>
      <c r="DM253" s="95">
        <f>AE254</f>
        <v>0</v>
      </c>
      <c r="DN253" s="95">
        <f>AF254</f>
        <v>0</v>
      </c>
      <c r="DO253" s="95">
        <f>BE254</f>
        <v>0</v>
      </c>
      <c r="DP253" s="95">
        <f>BL254</f>
        <v>0</v>
      </c>
      <c r="DQ253" s="59">
        <f t="shared" ref="DQ253:DV253" si="123">K255</f>
        <v>0</v>
      </c>
      <c r="DR253" s="59">
        <f t="shared" si="123"/>
        <v>0</v>
      </c>
      <c r="DS253" s="59">
        <f t="shared" si="123"/>
        <v>0</v>
      </c>
      <c r="DT253" s="59">
        <f t="shared" si="123"/>
        <v>0</v>
      </c>
      <c r="DU253" s="59">
        <f t="shared" si="123"/>
        <v>0</v>
      </c>
      <c r="DV253" s="59">
        <f t="shared" si="123"/>
        <v>0</v>
      </c>
      <c r="DW253" s="59">
        <f>R255</f>
        <v>0</v>
      </c>
      <c r="DX253" s="59">
        <f>S255</f>
        <v>0</v>
      </c>
      <c r="DY253" s="59">
        <f>U255</f>
        <v>0</v>
      </c>
      <c r="DZ253" s="59">
        <f>V255</f>
        <v>0</v>
      </c>
      <c r="EA253" s="59">
        <f>X255</f>
        <v>0</v>
      </c>
      <c r="EB253" s="59">
        <f>Y255</f>
        <v>0</v>
      </c>
      <c r="EC253" s="59">
        <f>AD255</f>
        <v>0</v>
      </c>
      <c r="ED253" s="59">
        <f>AE255</f>
        <v>0</v>
      </c>
      <c r="EE253" s="59">
        <f>AF255</f>
        <v>0</v>
      </c>
      <c r="EF253" s="59">
        <f>BE255</f>
        <v>0</v>
      </c>
      <c r="EG253" s="59">
        <f>BL255</f>
        <v>0</v>
      </c>
      <c r="EH253" s="95">
        <f t="shared" ref="EH253:EM253" si="124">K256</f>
        <v>0</v>
      </c>
      <c r="EI253" s="95">
        <f t="shared" si="124"/>
        <v>0</v>
      </c>
      <c r="EJ253" s="95">
        <f t="shared" si="124"/>
        <v>0</v>
      </c>
      <c r="EK253" s="95">
        <f t="shared" si="124"/>
        <v>0</v>
      </c>
      <c r="EL253" s="95">
        <f t="shared" si="124"/>
        <v>0</v>
      </c>
      <c r="EM253" s="95">
        <f t="shared" si="124"/>
        <v>0</v>
      </c>
      <c r="EN253" s="95">
        <f>R256</f>
        <v>0</v>
      </c>
      <c r="EO253" s="95">
        <f>S256</f>
        <v>0</v>
      </c>
      <c r="EP253" s="95">
        <f>U256</f>
        <v>0</v>
      </c>
      <c r="EQ253" s="95">
        <f>V256</f>
        <v>0</v>
      </c>
      <c r="ER253" s="95">
        <f>X256</f>
        <v>0</v>
      </c>
      <c r="ES253" s="95">
        <f>Y256</f>
        <v>0</v>
      </c>
      <c r="ET253" s="95">
        <f>AD256</f>
        <v>0</v>
      </c>
      <c r="EU253" s="95">
        <f>AE256</f>
        <v>0</v>
      </c>
      <c r="EV253" s="95">
        <f>AF256</f>
        <v>0</v>
      </c>
      <c r="EW253" s="95">
        <f>BE256</f>
        <v>0</v>
      </c>
      <c r="EX253" s="95">
        <f>BL256</f>
        <v>0</v>
      </c>
    </row>
    <row r="254" spans="1:154">
      <c r="A254" s="63"/>
      <c r="B254" s="63"/>
      <c r="C254" s="63"/>
      <c r="D254" s="63"/>
      <c r="E254" s="63"/>
      <c r="F254" s="63"/>
      <c r="G254" s="105"/>
      <c r="H254" s="105"/>
      <c r="I254" s="105"/>
      <c r="J254" s="130"/>
      <c r="K254" s="130"/>
      <c r="V254" s="105"/>
      <c r="W254" s="105"/>
      <c r="X254" s="105"/>
      <c r="Y254" s="131"/>
      <c r="Z254" s="114"/>
      <c r="CE254" s="58" t="s">
        <v>111</v>
      </c>
    </row>
    <row r="255" spans="1:154">
      <c r="A255" s="34"/>
      <c r="B255" s="34"/>
      <c r="C255" s="34"/>
      <c r="D255" s="34"/>
      <c r="E255" s="34"/>
      <c r="F255" s="34"/>
      <c r="G255" s="105"/>
      <c r="H255" s="105"/>
      <c r="I255" s="105"/>
      <c r="J255" s="130"/>
      <c r="K255" s="130"/>
      <c r="V255" s="105"/>
      <c r="W255" s="105"/>
      <c r="X255" s="105"/>
      <c r="Y255" s="105"/>
      <c r="Z255" s="105"/>
      <c r="AI255" s="63"/>
      <c r="AJ255" s="24"/>
      <c r="AK255" s="24"/>
      <c r="AL255" s="24"/>
      <c r="AM255" s="24"/>
      <c r="AN255" s="24"/>
      <c r="AO255" s="24"/>
      <c r="AP255" s="24"/>
      <c r="AQ255" s="24"/>
      <c r="AT255" s="69"/>
      <c r="AU255" s="69"/>
      <c r="AV255" s="69"/>
      <c r="AW255" s="69"/>
      <c r="AX255" s="69"/>
      <c r="AY255" s="69"/>
      <c r="AZ255" s="69"/>
      <c r="CE255" s="58" t="s">
        <v>111</v>
      </c>
    </row>
    <row r="256" spans="1:154">
      <c r="A256" s="35"/>
      <c r="B256" s="34"/>
      <c r="C256" s="34"/>
      <c r="D256" s="34"/>
      <c r="E256" s="34"/>
      <c r="F256" s="34"/>
      <c r="G256" s="105"/>
      <c r="H256" s="105"/>
      <c r="I256" s="105"/>
      <c r="J256" s="130"/>
      <c r="K256" s="130"/>
      <c r="V256" s="105"/>
      <c r="W256" s="105"/>
      <c r="X256" s="105"/>
      <c r="Y256" s="130"/>
      <c r="Z256" s="130"/>
      <c r="AI256" s="63"/>
      <c r="AJ256" s="27"/>
      <c r="AK256" s="27"/>
      <c r="AL256" s="27"/>
      <c r="AM256" s="27"/>
      <c r="AN256" s="27"/>
      <c r="AO256" s="27"/>
      <c r="AP256" s="27"/>
      <c r="AQ256" s="27"/>
      <c r="AT256" s="70"/>
      <c r="AU256" s="70"/>
      <c r="AV256" s="70"/>
      <c r="AW256" s="70"/>
      <c r="AX256" s="70"/>
      <c r="AY256" s="70"/>
      <c r="AZ256" s="70"/>
      <c r="CE256" s="58" t="s">
        <v>111</v>
      </c>
    </row>
    <row r="257" spans="1:83">
      <c r="A257" s="63"/>
      <c r="B257" s="63"/>
      <c r="C257" s="63"/>
      <c r="D257" s="63"/>
      <c r="E257" s="63"/>
      <c r="F257" s="63"/>
      <c r="G257" s="105"/>
      <c r="H257" s="105"/>
      <c r="I257" s="105"/>
      <c r="J257" s="130"/>
      <c r="K257" s="130"/>
      <c r="L257" s="63"/>
      <c r="M257" s="24"/>
      <c r="N257" s="24"/>
      <c r="O257" s="24"/>
      <c r="P257" s="24"/>
      <c r="Q257" s="24"/>
      <c r="R257" s="24"/>
      <c r="S257" s="24"/>
      <c r="T257" s="24"/>
      <c r="U257" s="24"/>
      <c r="V257" s="105"/>
      <c r="W257" s="105"/>
      <c r="X257" s="105"/>
      <c r="Y257" s="130"/>
      <c r="Z257" s="130"/>
      <c r="AA257" s="24"/>
      <c r="AB257" s="24"/>
      <c r="AC257" s="24"/>
      <c r="AD257" s="24"/>
      <c r="AE257" s="24"/>
      <c r="AF257" s="24"/>
      <c r="AG257" s="24"/>
      <c r="AH257" s="24"/>
      <c r="AI257" s="63"/>
      <c r="AJ257" s="24"/>
      <c r="AK257" s="24"/>
      <c r="AL257" s="24"/>
      <c r="AM257" s="24"/>
      <c r="AN257" s="24"/>
      <c r="AO257" s="24"/>
      <c r="AP257" s="24"/>
      <c r="AQ257" s="24"/>
      <c r="AT257" s="63"/>
      <c r="AU257" s="63"/>
      <c r="AV257" s="63"/>
      <c r="AW257" s="63"/>
      <c r="AX257" s="63"/>
      <c r="AY257" s="63"/>
      <c r="AZ257" s="63"/>
      <c r="CE257" s="58" t="s">
        <v>111</v>
      </c>
    </row>
    <row r="258" spans="1:83">
      <c r="A258" s="63"/>
      <c r="B258" s="2"/>
      <c r="C258" s="2"/>
      <c r="D258" s="2"/>
      <c r="E258" s="2"/>
      <c r="F258" s="2"/>
      <c r="G258"/>
      <c r="L258" s="2"/>
      <c r="M258" s="27"/>
      <c r="N258" s="27"/>
      <c r="O258" s="27"/>
      <c r="P258" s="27"/>
      <c r="Q258" s="27"/>
      <c r="R258" s="27"/>
      <c r="S258" s="27"/>
      <c r="T258" s="27"/>
      <c r="U258" s="27"/>
      <c r="V258" s="105"/>
      <c r="W258" s="105"/>
      <c r="X258" s="105"/>
      <c r="Y258" s="130"/>
      <c r="Z258" s="130"/>
      <c r="AA258" s="27"/>
      <c r="AB258" s="27"/>
      <c r="AC258" s="27"/>
      <c r="AD258" s="27"/>
      <c r="AE258" s="27"/>
      <c r="AF258" s="27"/>
      <c r="AG258" s="27"/>
      <c r="AH258" s="27"/>
      <c r="AI258" s="63"/>
      <c r="AJ258" s="27"/>
      <c r="AK258" s="27"/>
      <c r="AL258" s="27"/>
      <c r="AM258" s="27"/>
      <c r="AN258" s="27"/>
      <c r="AO258" s="27"/>
      <c r="AP258" s="27"/>
      <c r="AQ258" s="27"/>
      <c r="AS258" s="63"/>
      <c r="AT258" s="63"/>
      <c r="AU258" s="63"/>
      <c r="AV258" s="63"/>
      <c r="AW258" s="63"/>
      <c r="AX258" s="63"/>
      <c r="AY258" s="63"/>
      <c r="AZ258" s="63"/>
      <c r="CE258" s="58" t="s">
        <v>111</v>
      </c>
    </row>
    <row r="259" spans="1:83">
      <c r="G259"/>
      <c r="V259" s="105"/>
      <c r="W259" s="105"/>
      <c r="X259" s="105"/>
      <c r="Y259" s="130"/>
      <c r="Z259" s="130"/>
      <c r="CE259" s="58" t="s">
        <v>111</v>
      </c>
    </row>
    <row r="260" spans="1:83">
      <c r="A260" s="10"/>
      <c r="B260" s="10"/>
      <c r="C260" s="10"/>
      <c r="D260" s="10"/>
      <c r="E260" s="10"/>
      <c r="F260" s="10"/>
      <c r="G260"/>
      <c r="L260" s="1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T260" s="10"/>
      <c r="AU260" s="10"/>
      <c r="AV260" s="10"/>
      <c r="AW260" s="10"/>
      <c r="AX260" s="10"/>
      <c r="AY260" s="10"/>
      <c r="AZ260" s="10"/>
      <c r="CE260" s="58" t="s">
        <v>111</v>
      </c>
    </row>
    <row r="261" spans="1:83">
      <c r="A261" s="10"/>
      <c r="B261" s="10"/>
      <c r="C261" s="10"/>
      <c r="D261" s="10"/>
      <c r="E261" s="10"/>
      <c r="F261" s="10"/>
      <c r="G261"/>
      <c r="L261" s="1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T261" s="10"/>
      <c r="AU261" s="10"/>
      <c r="AV261" s="10"/>
      <c r="AW261" s="10"/>
      <c r="AX261" s="10"/>
      <c r="AY261" s="10"/>
      <c r="AZ261" s="10"/>
      <c r="CE261" s="58" t="s">
        <v>111</v>
      </c>
    </row>
    <row r="262" spans="1:83">
      <c r="A262" s="10"/>
      <c r="B262" s="10"/>
      <c r="C262" s="10"/>
      <c r="D262" s="10"/>
      <c r="E262" s="10"/>
      <c r="F262" s="10"/>
      <c r="G262"/>
      <c r="L262" s="1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T262" s="10"/>
      <c r="AU262" s="10"/>
      <c r="AV262" s="10"/>
      <c r="AW262" s="10"/>
      <c r="AX262" s="10"/>
      <c r="AY262" s="10"/>
      <c r="AZ262" s="10"/>
      <c r="CE262" s="58" t="s">
        <v>111</v>
      </c>
    </row>
    <row r="263" spans="1:83">
      <c r="A263" s="10"/>
      <c r="B263" s="10"/>
      <c r="C263" s="10"/>
      <c r="D263" s="10"/>
      <c r="E263" s="10"/>
      <c r="F263" s="10"/>
      <c r="G263"/>
      <c r="L263" s="1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T263" s="10"/>
      <c r="AU263" s="10"/>
      <c r="AV263" s="10"/>
      <c r="AW263" s="10"/>
      <c r="AX263" s="10"/>
      <c r="AY263" s="10"/>
      <c r="AZ263" s="10"/>
    </row>
    <row r="264" spans="1:83">
      <c r="A264" s="10"/>
      <c r="B264" s="10"/>
      <c r="C264" s="10"/>
      <c r="D264" s="10"/>
      <c r="E264" s="10"/>
      <c r="F264" s="10"/>
      <c r="G264"/>
      <c r="L264" s="1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T264" s="10"/>
      <c r="AU264" s="10"/>
      <c r="AV264" s="10"/>
      <c r="AW264" s="10"/>
      <c r="AX264" s="10"/>
      <c r="AY264" s="10"/>
      <c r="AZ264" s="10"/>
    </row>
    <row r="265" spans="1:83">
      <c r="A265" s="10"/>
      <c r="B265" s="10"/>
      <c r="C265" s="10"/>
      <c r="D265" s="10"/>
      <c r="E265" s="10"/>
      <c r="F265" s="10"/>
      <c r="G265"/>
      <c r="L265" s="1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T265" s="10"/>
      <c r="AU265" s="10"/>
      <c r="AV265" s="10"/>
      <c r="AW265" s="10"/>
      <c r="AX265" s="10"/>
      <c r="AY265" s="10"/>
      <c r="AZ265" s="10"/>
    </row>
    <row r="266" spans="1:83">
      <c r="A266" s="10"/>
      <c r="B266" s="10"/>
      <c r="C266" s="10"/>
      <c r="D266" s="10"/>
      <c r="E266" s="10"/>
      <c r="F266" s="10"/>
      <c r="G266"/>
      <c r="L266" s="1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T266" s="10"/>
      <c r="AU266" s="10"/>
      <c r="AV266" s="10"/>
      <c r="AW266" s="10"/>
      <c r="AX266" s="10"/>
      <c r="AY266" s="10"/>
      <c r="AZ266" s="10"/>
    </row>
    <row r="267" spans="1:83">
      <c r="A267" s="10"/>
      <c r="B267" s="10"/>
      <c r="C267" s="10"/>
      <c r="D267" s="10"/>
      <c r="E267" s="10"/>
      <c r="F267" s="10"/>
      <c r="G267"/>
      <c r="L267" s="10"/>
      <c r="M267" s="10"/>
      <c r="N267" s="10"/>
      <c r="O267" s="59"/>
      <c r="P267" s="10"/>
      <c r="Q267" s="10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</row>
    <row r="268" spans="1:83">
      <c r="A268" s="10"/>
      <c r="B268" s="10"/>
      <c r="C268" s="10"/>
      <c r="D268" s="10"/>
      <c r="E268" s="10"/>
      <c r="F268" s="10"/>
      <c r="G268"/>
      <c r="L268" s="10"/>
      <c r="M268" s="10"/>
      <c r="N268" s="10"/>
      <c r="O268" s="59"/>
      <c r="P268" s="10"/>
      <c r="Q268" s="10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</row>
    <row r="269" spans="1:83">
      <c r="A269" s="10"/>
      <c r="B269" s="10"/>
      <c r="C269" s="10"/>
      <c r="D269" s="10"/>
      <c r="E269" s="10"/>
      <c r="F269" s="10"/>
      <c r="G269"/>
      <c r="L269" s="10"/>
      <c r="M269" s="10"/>
      <c r="N269" s="10"/>
      <c r="O269" s="59"/>
      <c r="P269" s="10"/>
      <c r="Q269" s="10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</row>
    <row r="270" spans="1:83">
      <c r="A270" s="10"/>
      <c r="B270" s="10"/>
      <c r="C270" s="10"/>
      <c r="D270" s="10"/>
      <c r="E270" s="10"/>
      <c r="F270" s="10"/>
      <c r="G270"/>
      <c r="L270" s="10"/>
      <c r="M270" s="10"/>
      <c r="N270" s="10"/>
      <c r="O270" s="59"/>
      <c r="P270" s="10"/>
      <c r="Q270" s="10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</row>
    <row r="271" spans="1:83">
      <c r="A271" s="10"/>
      <c r="B271" s="10"/>
      <c r="C271" s="10"/>
      <c r="D271" s="10"/>
      <c r="E271" s="10"/>
      <c r="F271" s="10"/>
      <c r="G271"/>
      <c r="L271" s="10"/>
      <c r="M271" s="10"/>
      <c r="N271" s="10"/>
      <c r="O271" s="59"/>
      <c r="P271" s="10"/>
      <c r="Q271" s="10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</row>
    <row r="272" spans="1:83">
      <c r="A272" s="10"/>
      <c r="B272" s="10"/>
      <c r="C272" s="10"/>
      <c r="D272" s="10"/>
      <c r="E272" s="10"/>
      <c r="F272" s="10"/>
      <c r="G272"/>
      <c r="L272" s="10"/>
      <c r="M272" s="10"/>
      <c r="N272" s="10"/>
      <c r="O272" s="59"/>
      <c r="P272" s="10"/>
      <c r="Q272" s="10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</row>
    <row r="273" spans="1:154">
      <c r="A273" s="10"/>
      <c r="B273" s="10"/>
      <c r="C273" s="10"/>
      <c r="D273" s="10"/>
      <c r="E273" s="10"/>
      <c r="F273" s="10"/>
      <c r="G273"/>
      <c r="L273" s="10"/>
      <c r="M273" s="10"/>
      <c r="N273" s="10"/>
      <c r="O273" s="59"/>
      <c r="P273" s="10"/>
      <c r="Q273" s="10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</row>
    <row r="274" spans="1:154">
      <c r="A274" s="10"/>
      <c r="B274" s="10"/>
      <c r="C274" s="10"/>
      <c r="D274" s="10"/>
      <c r="E274" s="10"/>
      <c r="F274" s="10"/>
      <c r="G274"/>
      <c r="L274" s="10"/>
      <c r="M274" s="10"/>
      <c r="N274" s="10"/>
      <c r="O274" s="59"/>
      <c r="P274" s="10"/>
      <c r="Q274" s="10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</row>
    <row r="275" spans="1:154">
      <c r="A275" s="10"/>
      <c r="B275" s="10"/>
      <c r="C275" s="10"/>
      <c r="D275" s="10"/>
      <c r="E275" s="10"/>
      <c r="F275" s="10"/>
      <c r="G275"/>
      <c r="L275" s="10"/>
      <c r="M275" s="10"/>
      <c r="N275" s="10"/>
      <c r="O275" s="59"/>
      <c r="P275" s="10"/>
      <c r="Q275" s="10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</row>
    <row r="276" spans="1:154">
      <c r="A276" s="10"/>
      <c r="B276" s="10"/>
      <c r="C276" s="10"/>
      <c r="D276" s="10"/>
      <c r="E276" s="10"/>
      <c r="F276" s="10"/>
      <c r="G276" s="105"/>
      <c r="H276" s="105"/>
      <c r="I276" s="105"/>
      <c r="J276" s="131"/>
      <c r="K276" s="114"/>
      <c r="L276" s="1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T276" s="10"/>
      <c r="AU276" s="10"/>
      <c r="AV276" s="10"/>
      <c r="AW276" s="10"/>
      <c r="AX276" s="10"/>
      <c r="AY276" s="10"/>
      <c r="AZ276" s="10"/>
      <c r="CG276" s="10" t="str">
        <f>$W$1</f>
        <v>FE0F</v>
      </c>
      <c r="CH276" s="10">
        <f>C250</f>
        <v>0</v>
      </c>
      <c r="CI276" s="59">
        <f>E278</f>
        <v>0</v>
      </c>
      <c r="CJ276" s="59">
        <f>F278</f>
        <v>0</v>
      </c>
      <c r="CK276" s="59">
        <f>G278</f>
        <v>0</v>
      </c>
      <c r="CL276" s="59">
        <f>H278</f>
        <v>0</v>
      </c>
      <c r="CM276" s="59">
        <f>I278</f>
        <v>0</v>
      </c>
      <c r="CN276" s="95">
        <f>E279</f>
        <v>0</v>
      </c>
      <c r="CO276" s="95">
        <f>F279</f>
        <v>0</v>
      </c>
      <c r="CP276" s="95">
        <f>G279</f>
        <v>0</v>
      </c>
      <c r="CQ276" s="95">
        <f>H279</f>
        <v>0</v>
      </c>
      <c r="CR276" s="95">
        <f>I279</f>
        <v>0</v>
      </c>
      <c r="CS276" s="59">
        <f>E280</f>
        <v>0</v>
      </c>
      <c r="CT276" s="59">
        <f>F280</f>
        <v>0</v>
      </c>
      <c r="CU276" s="59">
        <f>G280</f>
        <v>0</v>
      </c>
      <c r="CV276" s="59">
        <f>H280</f>
        <v>0</v>
      </c>
      <c r="CW276" s="59">
        <f>I280</f>
        <v>0</v>
      </c>
      <c r="CX276" s="95">
        <f>E281</f>
        <v>0</v>
      </c>
      <c r="CY276" s="95">
        <f>F281</f>
        <v>0</v>
      </c>
      <c r="CZ276" s="95">
        <f>G281</f>
        <v>0</v>
      </c>
      <c r="DA276" s="95">
        <f>H281</f>
        <v>0</v>
      </c>
      <c r="DB276" s="95">
        <f>I281</f>
        <v>0</v>
      </c>
    </row>
    <row r="277" spans="1:154">
      <c r="A277" s="10"/>
      <c r="B277" s="10"/>
      <c r="C277" s="10"/>
      <c r="D277" s="10"/>
      <c r="E277" s="10"/>
      <c r="F277" s="10"/>
      <c r="G277" s="105"/>
      <c r="H277" s="105"/>
      <c r="I277" s="105"/>
      <c r="J277" s="105"/>
      <c r="K277" s="105"/>
      <c r="L277" s="1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T277" s="10"/>
      <c r="AU277" s="10"/>
      <c r="AV277" s="10"/>
      <c r="AW277" s="10"/>
      <c r="AX277" s="10"/>
      <c r="AY277" s="10"/>
      <c r="AZ277" s="10"/>
    </row>
    <row r="278" spans="1:154">
      <c r="A278" s="10"/>
      <c r="B278" s="10"/>
      <c r="C278" s="10"/>
      <c r="D278" s="10"/>
      <c r="E278" s="10"/>
      <c r="F278" s="10"/>
      <c r="G278" s="105"/>
      <c r="H278" s="105"/>
      <c r="I278" s="105"/>
      <c r="J278" s="105"/>
      <c r="K278" s="105"/>
      <c r="L278" s="1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T278" s="10"/>
      <c r="AU278" s="10"/>
      <c r="AV278" s="10"/>
      <c r="AW278" s="10"/>
      <c r="AX278" s="10"/>
      <c r="AY278" s="10"/>
      <c r="AZ278" s="10"/>
      <c r="CG278" s="10" t="str">
        <f>$W$1</f>
        <v>FE0F</v>
      </c>
      <c r="CH278" s="10">
        <f>C250</f>
        <v>0</v>
      </c>
      <c r="CI278" s="59">
        <f t="shared" ref="CI278:CN278" si="125">K278</f>
        <v>0</v>
      </c>
      <c r="CJ278" s="59">
        <f t="shared" si="125"/>
        <v>0</v>
      </c>
      <c r="CK278" s="59">
        <f t="shared" si="125"/>
        <v>0</v>
      </c>
      <c r="CL278" s="59">
        <f t="shared" si="125"/>
        <v>0</v>
      </c>
      <c r="CM278" s="59">
        <f t="shared" si="125"/>
        <v>0</v>
      </c>
      <c r="CN278" s="59">
        <f t="shared" si="125"/>
        <v>0</v>
      </c>
      <c r="CO278" s="59">
        <f>R278</f>
        <v>0</v>
      </c>
      <c r="CP278" s="59">
        <f>S278</f>
        <v>0</v>
      </c>
      <c r="CQ278" s="59">
        <f>U278</f>
        <v>0</v>
      </c>
      <c r="CR278" s="59">
        <f>V278</f>
        <v>0</v>
      </c>
      <c r="CS278" s="59">
        <f>X278</f>
        <v>0</v>
      </c>
      <c r="CT278" s="59">
        <f>Y278</f>
        <v>0</v>
      </c>
      <c r="CU278" s="59">
        <f>AD278</f>
        <v>0</v>
      </c>
      <c r="CV278" s="59">
        <f>AE278</f>
        <v>0</v>
      </c>
      <c r="CW278" s="59">
        <f>AF278</f>
        <v>0</v>
      </c>
      <c r="CX278" s="59">
        <f>BE278</f>
        <v>0</v>
      </c>
      <c r="CY278" s="59">
        <f>BL278</f>
        <v>0</v>
      </c>
      <c r="CZ278" s="95">
        <f t="shared" ref="CZ278:DE278" si="126">K279</f>
        <v>0</v>
      </c>
      <c r="DA278" s="95">
        <f t="shared" si="126"/>
        <v>0</v>
      </c>
      <c r="DB278" s="95">
        <f t="shared" si="126"/>
        <v>0</v>
      </c>
      <c r="DC278" s="95">
        <f t="shared" si="126"/>
        <v>0</v>
      </c>
      <c r="DD278" s="95">
        <f t="shared" si="126"/>
        <v>0</v>
      </c>
      <c r="DE278" s="95">
        <f t="shared" si="126"/>
        <v>0</v>
      </c>
      <c r="DF278" s="95">
        <f>R279</f>
        <v>0</v>
      </c>
      <c r="DG278" s="95">
        <f>S279</f>
        <v>0</v>
      </c>
      <c r="DH278" s="95">
        <f>U279</f>
        <v>0</v>
      </c>
      <c r="DI278" s="95">
        <f>V279</f>
        <v>0</v>
      </c>
      <c r="DJ278" s="95">
        <f>X279</f>
        <v>0</v>
      </c>
      <c r="DK278" s="95">
        <f>Y279</f>
        <v>0</v>
      </c>
      <c r="DL278" s="95">
        <f>AD279</f>
        <v>0</v>
      </c>
      <c r="DM278" s="95">
        <f>AE279</f>
        <v>0</v>
      </c>
      <c r="DN278" s="95">
        <f>AF279</f>
        <v>0</v>
      </c>
      <c r="DO278" s="95">
        <f>BE279</f>
        <v>0</v>
      </c>
      <c r="DP278" s="95">
        <f>BL279</f>
        <v>0</v>
      </c>
      <c r="DQ278" s="59">
        <f t="shared" ref="DQ278:DV278" si="127">K280</f>
        <v>0</v>
      </c>
      <c r="DR278" s="59">
        <f t="shared" si="127"/>
        <v>0</v>
      </c>
      <c r="DS278" s="59">
        <f t="shared" si="127"/>
        <v>0</v>
      </c>
      <c r="DT278" s="59">
        <f t="shared" si="127"/>
        <v>0</v>
      </c>
      <c r="DU278" s="59">
        <f t="shared" si="127"/>
        <v>0</v>
      </c>
      <c r="DV278" s="59">
        <f t="shared" si="127"/>
        <v>0</v>
      </c>
      <c r="DW278" s="59">
        <f>R280</f>
        <v>0</v>
      </c>
      <c r="DX278" s="59">
        <f>S280</f>
        <v>0</v>
      </c>
      <c r="DY278" s="59">
        <f>U280</f>
        <v>0</v>
      </c>
      <c r="DZ278" s="59">
        <f>V280</f>
        <v>0</v>
      </c>
      <c r="EA278" s="59">
        <f>X280</f>
        <v>0</v>
      </c>
      <c r="EB278" s="59">
        <f>Y280</f>
        <v>0</v>
      </c>
      <c r="EC278" s="59">
        <f>AD280</f>
        <v>0</v>
      </c>
      <c r="ED278" s="59">
        <f>AE280</f>
        <v>0</v>
      </c>
      <c r="EE278" s="59">
        <f>AF280</f>
        <v>0</v>
      </c>
      <c r="EF278" s="59">
        <f>BE280</f>
        <v>0</v>
      </c>
      <c r="EG278" s="59">
        <f>BL280</f>
        <v>0</v>
      </c>
      <c r="EH278" s="95">
        <f t="shared" ref="EH278:EM278" si="128">K281</f>
        <v>0</v>
      </c>
      <c r="EI278" s="95">
        <f t="shared" si="128"/>
        <v>0</v>
      </c>
      <c r="EJ278" s="95">
        <f t="shared" si="128"/>
        <v>0</v>
      </c>
      <c r="EK278" s="95">
        <f t="shared" si="128"/>
        <v>0</v>
      </c>
      <c r="EL278" s="95">
        <f t="shared" si="128"/>
        <v>0</v>
      </c>
      <c r="EM278" s="95">
        <f t="shared" si="128"/>
        <v>0</v>
      </c>
      <c r="EN278" s="95">
        <f>R281</f>
        <v>0</v>
      </c>
      <c r="EO278" s="95">
        <f>S281</f>
        <v>0</v>
      </c>
      <c r="EP278" s="95">
        <f>U281</f>
        <v>0</v>
      </c>
      <c r="EQ278" s="95">
        <f>V281</f>
        <v>0</v>
      </c>
      <c r="ER278" s="95">
        <f>X281</f>
        <v>0</v>
      </c>
      <c r="ES278" s="95">
        <f>Y281</f>
        <v>0</v>
      </c>
      <c r="ET278" s="95">
        <f>AD281</f>
        <v>0</v>
      </c>
      <c r="EU278" s="95">
        <f>AE281</f>
        <v>0</v>
      </c>
      <c r="EV278" s="95">
        <f>AF281</f>
        <v>0</v>
      </c>
      <c r="EW278" s="95">
        <f>BE281</f>
        <v>0</v>
      </c>
      <c r="EX278" s="95">
        <f>BL281</f>
        <v>0</v>
      </c>
    </row>
    <row r="279" spans="1:154">
      <c r="A279" s="10"/>
      <c r="B279" s="10"/>
      <c r="C279" s="10"/>
      <c r="D279" s="10"/>
      <c r="E279" s="10"/>
      <c r="F279" s="10"/>
      <c r="G279" s="105"/>
      <c r="H279" s="105"/>
      <c r="I279" s="105"/>
      <c r="J279" s="130"/>
      <c r="K279" s="130"/>
      <c r="L279" s="10"/>
      <c r="M279" s="10"/>
      <c r="N279" s="10"/>
      <c r="O279" s="59"/>
      <c r="P279" s="10"/>
      <c r="Q279" s="10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</row>
    <row r="280" spans="1:154">
      <c r="A280" s="10"/>
      <c r="B280" s="10"/>
      <c r="C280" s="10"/>
      <c r="D280" s="10"/>
      <c r="E280" s="10"/>
      <c r="F280" s="10"/>
      <c r="G280" s="105"/>
      <c r="H280" s="105"/>
      <c r="I280" s="105"/>
      <c r="J280" s="130"/>
      <c r="K280" s="130"/>
      <c r="L280" s="10"/>
      <c r="M280" s="10"/>
      <c r="N280" s="10"/>
      <c r="O280" s="59"/>
      <c r="P280" s="10"/>
      <c r="Q280" s="10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</row>
    <row r="281" spans="1:154">
      <c r="A281" s="10"/>
      <c r="B281" s="10"/>
      <c r="C281" s="10"/>
      <c r="D281" s="10"/>
      <c r="E281" s="10"/>
      <c r="F281" s="10"/>
      <c r="G281" s="105"/>
      <c r="H281" s="105"/>
      <c r="I281" s="105"/>
      <c r="J281" s="130"/>
      <c r="K281" s="130"/>
      <c r="L281" s="10"/>
      <c r="M281" s="10"/>
      <c r="N281" s="10"/>
      <c r="O281" s="59"/>
      <c r="P281" s="10"/>
      <c r="Q281" s="10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</row>
    <row r="282" spans="1:154">
      <c r="A282" s="10"/>
      <c r="B282" s="10"/>
      <c r="C282" s="10"/>
      <c r="D282" s="10"/>
      <c r="E282" s="10"/>
      <c r="F282" s="10"/>
      <c r="G282" s="105"/>
      <c r="H282" s="105"/>
      <c r="I282" s="105"/>
      <c r="J282" s="130"/>
      <c r="K282" s="130"/>
      <c r="L282" s="10"/>
      <c r="M282" s="10"/>
      <c r="N282" s="10"/>
      <c r="O282" s="59"/>
      <c r="P282" s="10"/>
      <c r="Q282" s="10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</row>
    <row r="283" spans="1:154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T283" s="10"/>
      <c r="AU283" s="10"/>
      <c r="AV283" s="10"/>
      <c r="AW283" s="10"/>
      <c r="AX283" s="10"/>
      <c r="AY283" s="10"/>
      <c r="AZ283" s="10"/>
    </row>
    <row r="284" spans="1:154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T284" s="10"/>
      <c r="AU284" s="10"/>
      <c r="AV284" s="10"/>
      <c r="AW284" s="10"/>
      <c r="AX284" s="10"/>
      <c r="AY284" s="10"/>
      <c r="AZ284" s="10"/>
    </row>
    <row r="285" spans="1:154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T285" s="10"/>
      <c r="AU285" s="10"/>
      <c r="AV285" s="10"/>
      <c r="AW285" s="10"/>
      <c r="AX285" s="10"/>
      <c r="AY285" s="10"/>
      <c r="AZ285" s="10"/>
    </row>
    <row r="286" spans="1:154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59"/>
      <c r="P286" s="10"/>
      <c r="Q286" s="10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</row>
    <row r="287" spans="1:154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59"/>
      <c r="P287" s="10"/>
      <c r="Q287" s="10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</row>
    <row r="288" spans="1:154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59"/>
      <c r="P288" s="10"/>
      <c r="Q288" s="10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</row>
    <row r="289" spans="1:5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59"/>
      <c r="P289" s="10"/>
      <c r="Q289" s="10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</row>
    <row r="290" spans="1:5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59"/>
      <c r="P290" s="10"/>
      <c r="Q290" s="10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</row>
    <row r="291" spans="1:5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59"/>
      <c r="P291" s="10"/>
      <c r="Q291" s="10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</row>
    <row r="292" spans="1:5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</row>
    <row r="293" spans="1:5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63"/>
      <c r="AJ293" s="24"/>
      <c r="AK293" s="24"/>
      <c r="AL293" s="24"/>
      <c r="AM293" s="24"/>
      <c r="AN293" s="24"/>
      <c r="AO293" s="24"/>
      <c r="AP293" s="24"/>
      <c r="AQ293" s="24"/>
      <c r="AT293" s="69"/>
      <c r="AU293" s="69"/>
      <c r="AV293" s="69"/>
      <c r="AW293" s="69"/>
      <c r="AX293" s="69"/>
      <c r="AY293" s="69"/>
      <c r="AZ293" s="69"/>
    </row>
    <row r="294" spans="1:52">
      <c r="A294" s="35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63"/>
      <c r="AJ294" s="27"/>
      <c r="AK294" s="27"/>
      <c r="AL294" s="27"/>
      <c r="AM294" s="27"/>
      <c r="AN294" s="27"/>
      <c r="AO294" s="27"/>
      <c r="AP294" s="27"/>
      <c r="AQ294" s="27"/>
      <c r="AT294" s="70"/>
      <c r="AU294" s="70"/>
      <c r="AV294" s="70"/>
      <c r="AW294" s="70"/>
      <c r="AX294" s="70"/>
      <c r="AY294" s="70"/>
      <c r="AZ294" s="70"/>
    </row>
    <row r="295" spans="1:5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63"/>
      <c r="AJ295" s="24"/>
      <c r="AK295" s="24"/>
      <c r="AL295" s="24"/>
      <c r="AM295" s="24"/>
      <c r="AN295" s="24"/>
      <c r="AO295" s="24"/>
      <c r="AP295" s="24"/>
      <c r="AQ295" s="24"/>
      <c r="AT295" s="63"/>
      <c r="AU295" s="63"/>
    </row>
    <row r="296" spans="1:52">
      <c r="A296" s="6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63"/>
      <c r="AJ296" s="27"/>
      <c r="AK296" s="27"/>
      <c r="AL296" s="27"/>
      <c r="AM296" s="27"/>
      <c r="AN296" s="27"/>
      <c r="AO296" s="27"/>
      <c r="AP296" s="27"/>
      <c r="AQ296" s="27"/>
      <c r="AS296" s="63"/>
      <c r="AT296" s="63"/>
      <c r="AU296" s="63"/>
    </row>
    <row r="309" spans="85:154">
      <c r="CG309" s="10" t="str">
        <f>$W$1</f>
        <v>FE0F</v>
      </c>
      <c r="CH309" s="10">
        <f>C283</f>
        <v>0</v>
      </c>
      <c r="CI309" s="59">
        <f>E311</f>
        <v>0</v>
      </c>
      <c r="CJ309" s="59">
        <f>F311</f>
        <v>0</v>
      </c>
      <c r="CK309" s="59">
        <f>G311</f>
        <v>0</v>
      </c>
      <c r="CL309" s="59">
        <f>H311</f>
        <v>0</v>
      </c>
      <c r="CM309" s="59">
        <f>I311</f>
        <v>0</v>
      </c>
      <c r="CN309" s="95">
        <f>E312</f>
        <v>0</v>
      </c>
      <c r="CO309" s="95">
        <f>F312</f>
        <v>0</v>
      </c>
      <c r="CP309" s="95">
        <f>G312</f>
        <v>0</v>
      </c>
      <c r="CQ309" s="95">
        <f>H312</f>
        <v>0</v>
      </c>
      <c r="CR309" s="95">
        <f>I312</f>
        <v>0</v>
      </c>
      <c r="CS309" s="59">
        <f>E313</f>
        <v>0</v>
      </c>
      <c r="CT309" s="59">
        <f>F313</f>
        <v>0</v>
      </c>
      <c r="CU309" s="59">
        <f>G313</f>
        <v>0</v>
      </c>
      <c r="CV309" s="59">
        <f>H313</f>
        <v>0</v>
      </c>
      <c r="CW309" s="59">
        <f>I313</f>
        <v>0</v>
      </c>
      <c r="CX309" s="95">
        <f>E314</f>
        <v>0</v>
      </c>
      <c r="CY309" s="95">
        <f>F314</f>
        <v>0</v>
      </c>
      <c r="CZ309" s="95">
        <f>G314</f>
        <v>0</v>
      </c>
      <c r="DA309" s="95">
        <f>H314</f>
        <v>0</v>
      </c>
      <c r="DB309" s="95">
        <f>I314</f>
        <v>0</v>
      </c>
    </row>
    <row r="311" spans="85:154">
      <c r="CG311" s="10" t="str">
        <f>$W$1</f>
        <v>FE0F</v>
      </c>
      <c r="CH311" s="10">
        <f>C283</f>
        <v>0</v>
      </c>
      <c r="CI311" s="59">
        <f t="shared" ref="CI311:CN311" si="129">K311</f>
        <v>0</v>
      </c>
      <c r="CJ311" s="59">
        <f t="shared" si="129"/>
        <v>0</v>
      </c>
      <c r="CK311" s="59">
        <f t="shared" si="129"/>
        <v>0</v>
      </c>
      <c r="CL311" s="59">
        <f t="shared" si="129"/>
        <v>0</v>
      </c>
      <c r="CM311" s="59">
        <f t="shared" si="129"/>
        <v>0</v>
      </c>
      <c r="CN311" s="59">
        <f t="shared" si="129"/>
        <v>0</v>
      </c>
      <c r="CO311" s="59">
        <f>R311</f>
        <v>0</v>
      </c>
      <c r="CP311" s="59">
        <f>S311</f>
        <v>0</v>
      </c>
      <c r="CQ311" s="59">
        <f>U311</f>
        <v>0</v>
      </c>
      <c r="CR311" s="59">
        <f>V311</f>
        <v>0</v>
      </c>
      <c r="CS311" s="59">
        <f>X311</f>
        <v>0</v>
      </c>
      <c r="CT311" s="59">
        <f>Y311</f>
        <v>0</v>
      </c>
      <c r="CU311" s="59">
        <f>AD311</f>
        <v>0</v>
      </c>
      <c r="CV311" s="59">
        <f>AE311</f>
        <v>0</v>
      </c>
      <c r="CW311" s="59">
        <f>AF311</f>
        <v>0</v>
      </c>
      <c r="CX311" s="59">
        <f>BE311</f>
        <v>0</v>
      </c>
      <c r="CY311" s="59">
        <f>BL311</f>
        <v>0</v>
      </c>
      <c r="CZ311" s="95">
        <f t="shared" ref="CZ311:DE311" si="130">K312</f>
        <v>0</v>
      </c>
      <c r="DA311" s="95">
        <f t="shared" si="130"/>
        <v>0</v>
      </c>
      <c r="DB311" s="95">
        <f t="shared" si="130"/>
        <v>0</v>
      </c>
      <c r="DC311" s="95">
        <f t="shared" si="130"/>
        <v>0</v>
      </c>
      <c r="DD311" s="95">
        <f t="shared" si="130"/>
        <v>0</v>
      </c>
      <c r="DE311" s="95">
        <f t="shared" si="130"/>
        <v>0</v>
      </c>
      <c r="DF311" s="95">
        <f>R312</f>
        <v>0</v>
      </c>
      <c r="DG311" s="95">
        <f>S312</f>
        <v>0</v>
      </c>
      <c r="DH311" s="95">
        <f>U312</f>
        <v>0</v>
      </c>
      <c r="DI311" s="95">
        <f>V312</f>
        <v>0</v>
      </c>
      <c r="DJ311" s="95">
        <f>X312</f>
        <v>0</v>
      </c>
      <c r="DK311" s="95">
        <f>Y312</f>
        <v>0</v>
      </c>
      <c r="DL311" s="95">
        <f>AD312</f>
        <v>0</v>
      </c>
      <c r="DM311" s="95">
        <f>AE312</f>
        <v>0</v>
      </c>
      <c r="DN311" s="95">
        <f>AF312</f>
        <v>0</v>
      </c>
      <c r="DO311" s="95">
        <f>BE312</f>
        <v>0</v>
      </c>
      <c r="DP311" s="95">
        <f>BL312</f>
        <v>0</v>
      </c>
      <c r="DQ311" s="59">
        <f t="shared" ref="DQ311:DV311" si="131">K313</f>
        <v>0</v>
      </c>
      <c r="DR311" s="59">
        <f t="shared" si="131"/>
        <v>0</v>
      </c>
      <c r="DS311" s="59">
        <f t="shared" si="131"/>
        <v>0</v>
      </c>
      <c r="DT311" s="59">
        <f t="shared" si="131"/>
        <v>0</v>
      </c>
      <c r="DU311" s="59">
        <f t="shared" si="131"/>
        <v>0</v>
      </c>
      <c r="DV311" s="59">
        <f t="shared" si="131"/>
        <v>0</v>
      </c>
      <c r="DW311" s="59">
        <f>R313</f>
        <v>0</v>
      </c>
      <c r="DX311" s="59">
        <f>S313</f>
        <v>0</v>
      </c>
      <c r="DY311" s="59">
        <f>U313</f>
        <v>0</v>
      </c>
      <c r="DZ311" s="59">
        <f>V313</f>
        <v>0</v>
      </c>
      <c r="EA311" s="59">
        <f>X313</f>
        <v>0</v>
      </c>
      <c r="EB311" s="59">
        <f>Y313</f>
        <v>0</v>
      </c>
      <c r="EC311" s="59">
        <f>AD313</f>
        <v>0</v>
      </c>
      <c r="ED311" s="59">
        <f>AE313</f>
        <v>0</v>
      </c>
      <c r="EE311" s="59">
        <f>AF313</f>
        <v>0</v>
      </c>
      <c r="EF311" s="59">
        <f>BE313</f>
        <v>0</v>
      </c>
      <c r="EG311" s="59">
        <f>BL313</f>
        <v>0</v>
      </c>
      <c r="EH311" s="95">
        <f t="shared" ref="EH311:EM311" si="132">K314</f>
        <v>0</v>
      </c>
      <c r="EI311" s="95">
        <f t="shared" si="132"/>
        <v>0</v>
      </c>
      <c r="EJ311" s="95">
        <f t="shared" si="132"/>
        <v>0</v>
      </c>
      <c r="EK311" s="95">
        <f t="shared" si="132"/>
        <v>0</v>
      </c>
      <c r="EL311" s="95">
        <f t="shared" si="132"/>
        <v>0</v>
      </c>
      <c r="EM311" s="95">
        <f t="shared" si="132"/>
        <v>0</v>
      </c>
      <c r="EN311" s="95">
        <f>R314</f>
        <v>0</v>
      </c>
      <c r="EO311" s="95">
        <f>S314</f>
        <v>0</v>
      </c>
      <c r="EP311" s="95">
        <f>U314</f>
        <v>0</v>
      </c>
      <c r="EQ311" s="95">
        <f>V314</f>
        <v>0</v>
      </c>
      <c r="ER311" s="95">
        <f>X314</f>
        <v>0</v>
      </c>
      <c r="ES311" s="95">
        <f>Y314</f>
        <v>0</v>
      </c>
      <c r="ET311" s="95">
        <f>AD314</f>
        <v>0</v>
      </c>
      <c r="EU311" s="95">
        <f>AE314</f>
        <v>0</v>
      </c>
      <c r="EV311" s="95">
        <f>AF314</f>
        <v>0</v>
      </c>
      <c r="EW311" s="95">
        <f>BE314</f>
        <v>0</v>
      </c>
      <c r="EX311" s="95">
        <f>BL314</f>
        <v>0</v>
      </c>
    </row>
    <row r="342" spans="85:154">
      <c r="CG342" s="10" t="str">
        <f>$W$1</f>
        <v>FE0F</v>
      </c>
      <c r="CH342" s="10">
        <f>C316</f>
        <v>0</v>
      </c>
      <c r="CI342" s="59">
        <f>E344</f>
        <v>0</v>
      </c>
      <c r="CJ342" s="59">
        <f>F344</f>
        <v>0</v>
      </c>
      <c r="CK342" s="59">
        <f>G344</f>
        <v>0</v>
      </c>
      <c r="CL342" s="59">
        <f>H344</f>
        <v>0</v>
      </c>
      <c r="CM342" s="59">
        <f>I344</f>
        <v>0</v>
      </c>
      <c r="CN342" s="95">
        <f>E345</f>
        <v>0</v>
      </c>
      <c r="CO342" s="95">
        <f>F345</f>
        <v>0</v>
      </c>
      <c r="CP342" s="95">
        <f>G345</f>
        <v>0</v>
      </c>
      <c r="CQ342" s="95">
        <f>H345</f>
        <v>0</v>
      </c>
      <c r="CR342" s="95">
        <f>I345</f>
        <v>0</v>
      </c>
      <c r="CS342" s="59">
        <f>E346</f>
        <v>0</v>
      </c>
      <c r="CT342" s="59">
        <f>F346</f>
        <v>0</v>
      </c>
      <c r="CU342" s="59">
        <f>G346</f>
        <v>0</v>
      </c>
      <c r="CV342" s="59">
        <f>H346</f>
        <v>0</v>
      </c>
      <c r="CW342" s="59">
        <f>I346</f>
        <v>0</v>
      </c>
      <c r="CX342" s="95">
        <f>E347</f>
        <v>0</v>
      </c>
      <c r="CY342" s="95">
        <f>F347</f>
        <v>0</v>
      </c>
      <c r="CZ342" s="95">
        <f>G347</f>
        <v>0</v>
      </c>
      <c r="DA342" s="95">
        <f>H347</f>
        <v>0</v>
      </c>
      <c r="DB342" s="95">
        <f>I347</f>
        <v>0</v>
      </c>
    </row>
    <row r="344" spans="85:154">
      <c r="CG344" s="10" t="str">
        <f>$W$1</f>
        <v>FE0F</v>
      </c>
      <c r="CH344" s="10">
        <f>C316</f>
        <v>0</v>
      </c>
      <c r="CI344" s="59">
        <f t="shared" ref="CI344:CN344" si="133">K344</f>
        <v>0</v>
      </c>
      <c r="CJ344" s="59">
        <f t="shared" si="133"/>
        <v>0</v>
      </c>
      <c r="CK344" s="59">
        <f t="shared" si="133"/>
        <v>0</v>
      </c>
      <c r="CL344" s="59">
        <f t="shared" si="133"/>
        <v>0</v>
      </c>
      <c r="CM344" s="59">
        <f t="shared" si="133"/>
        <v>0</v>
      </c>
      <c r="CN344" s="59">
        <f t="shared" si="133"/>
        <v>0</v>
      </c>
      <c r="CO344" s="59">
        <f>R344</f>
        <v>0</v>
      </c>
      <c r="CP344" s="59">
        <f>S344</f>
        <v>0</v>
      </c>
      <c r="CQ344" s="59">
        <f>U344</f>
        <v>0</v>
      </c>
      <c r="CR344" s="59">
        <f>V344</f>
        <v>0</v>
      </c>
      <c r="CS344" s="59">
        <f>X344</f>
        <v>0</v>
      </c>
      <c r="CT344" s="59">
        <f>Y344</f>
        <v>0</v>
      </c>
      <c r="CU344" s="59">
        <f>AD344</f>
        <v>0</v>
      </c>
      <c r="CV344" s="59">
        <f>AE344</f>
        <v>0</v>
      </c>
      <c r="CW344" s="59">
        <f>AF344</f>
        <v>0</v>
      </c>
      <c r="CX344" s="59">
        <f>BE344</f>
        <v>0</v>
      </c>
      <c r="CY344" s="59">
        <f>BL344</f>
        <v>0</v>
      </c>
      <c r="CZ344" s="95">
        <f t="shared" ref="CZ344:DE344" si="134">K345</f>
        <v>0</v>
      </c>
      <c r="DA344" s="95">
        <f t="shared" si="134"/>
        <v>0</v>
      </c>
      <c r="DB344" s="95">
        <f t="shared" si="134"/>
        <v>0</v>
      </c>
      <c r="DC344" s="95">
        <f t="shared" si="134"/>
        <v>0</v>
      </c>
      <c r="DD344" s="95">
        <f t="shared" si="134"/>
        <v>0</v>
      </c>
      <c r="DE344" s="95">
        <f t="shared" si="134"/>
        <v>0</v>
      </c>
      <c r="DF344" s="95">
        <f>R345</f>
        <v>0</v>
      </c>
      <c r="DG344" s="95">
        <f>S345</f>
        <v>0</v>
      </c>
      <c r="DH344" s="95">
        <f>U345</f>
        <v>0</v>
      </c>
      <c r="DI344" s="95">
        <f>V345</f>
        <v>0</v>
      </c>
      <c r="DJ344" s="95">
        <f>X345</f>
        <v>0</v>
      </c>
      <c r="DK344" s="95">
        <f>Y345</f>
        <v>0</v>
      </c>
      <c r="DL344" s="95">
        <f>AD345</f>
        <v>0</v>
      </c>
      <c r="DM344" s="95">
        <f>AE345</f>
        <v>0</v>
      </c>
      <c r="DN344" s="95">
        <f>AF345</f>
        <v>0</v>
      </c>
      <c r="DO344" s="95">
        <f>BE345</f>
        <v>0</v>
      </c>
      <c r="DP344" s="95">
        <f>BL345</f>
        <v>0</v>
      </c>
      <c r="DQ344" s="59">
        <f t="shared" ref="DQ344:DV344" si="135">K346</f>
        <v>0</v>
      </c>
      <c r="DR344" s="59">
        <f t="shared" si="135"/>
        <v>0</v>
      </c>
      <c r="DS344" s="59">
        <f t="shared" si="135"/>
        <v>0</v>
      </c>
      <c r="DT344" s="59">
        <f t="shared" si="135"/>
        <v>0</v>
      </c>
      <c r="DU344" s="59">
        <f t="shared" si="135"/>
        <v>0</v>
      </c>
      <c r="DV344" s="59">
        <f t="shared" si="135"/>
        <v>0</v>
      </c>
      <c r="DW344" s="59">
        <f>R346</f>
        <v>0</v>
      </c>
      <c r="DX344" s="59">
        <f>S346</f>
        <v>0</v>
      </c>
      <c r="DY344" s="59">
        <f>U346</f>
        <v>0</v>
      </c>
      <c r="DZ344" s="59">
        <f>V346</f>
        <v>0</v>
      </c>
      <c r="EA344" s="59">
        <f>X346</f>
        <v>0</v>
      </c>
      <c r="EB344" s="59">
        <f>Y346</f>
        <v>0</v>
      </c>
      <c r="EC344" s="59">
        <f>AD346</f>
        <v>0</v>
      </c>
      <c r="ED344" s="59">
        <f>AE346</f>
        <v>0</v>
      </c>
      <c r="EE344" s="59">
        <f>AF346</f>
        <v>0</v>
      </c>
      <c r="EF344" s="59">
        <f>BE346</f>
        <v>0</v>
      </c>
      <c r="EG344" s="59">
        <f>BL346</f>
        <v>0</v>
      </c>
      <c r="EH344" s="95">
        <f t="shared" ref="EH344:EM344" si="136">K347</f>
        <v>0</v>
      </c>
      <c r="EI344" s="95">
        <f t="shared" si="136"/>
        <v>0</v>
      </c>
      <c r="EJ344" s="95">
        <f t="shared" si="136"/>
        <v>0</v>
      </c>
      <c r="EK344" s="95">
        <f t="shared" si="136"/>
        <v>0</v>
      </c>
      <c r="EL344" s="95">
        <f t="shared" si="136"/>
        <v>0</v>
      </c>
      <c r="EM344" s="95">
        <f t="shared" si="136"/>
        <v>0</v>
      </c>
      <c r="EN344" s="95">
        <f>R347</f>
        <v>0</v>
      </c>
      <c r="EO344" s="95">
        <f>S347</f>
        <v>0</v>
      </c>
      <c r="EP344" s="95">
        <f>U347</f>
        <v>0</v>
      </c>
      <c r="EQ344" s="95">
        <f>V347</f>
        <v>0</v>
      </c>
      <c r="ER344" s="95">
        <f>X347</f>
        <v>0</v>
      </c>
      <c r="ES344" s="95">
        <f>Y347</f>
        <v>0</v>
      </c>
      <c r="ET344" s="95">
        <f>AD347</f>
        <v>0</v>
      </c>
      <c r="EU344" s="95">
        <f>AE347</f>
        <v>0</v>
      </c>
      <c r="EV344" s="95">
        <f>AF347</f>
        <v>0</v>
      </c>
      <c r="EW344" s="95">
        <f>BE347</f>
        <v>0</v>
      </c>
      <c r="EX344" s="95">
        <f>BL347</f>
        <v>0</v>
      </c>
    </row>
    <row r="375" spans="85:154">
      <c r="CG375" s="10" t="str">
        <f>$W$1</f>
        <v>FE0F</v>
      </c>
      <c r="CH375" s="10">
        <f>C349</f>
        <v>0</v>
      </c>
      <c r="CI375" s="59">
        <f>E377</f>
        <v>0</v>
      </c>
      <c r="CJ375" s="59">
        <f>F377</f>
        <v>0</v>
      </c>
      <c r="CK375" s="59">
        <f>G377</f>
        <v>0</v>
      </c>
      <c r="CL375" s="59">
        <f>H377</f>
        <v>0</v>
      </c>
      <c r="CM375" s="59">
        <f>I377</f>
        <v>0</v>
      </c>
      <c r="CN375" s="95">
        <f>E378</f>
        <v>0</v>
      </c>
      <c r="CO375" s="95">
        <f>F378</f>
        <v>0</v>
      </c>
      <c r="CP375" s="95">
        <f>G378</f>
        <v>0</v>
      </c>
      <c r="CQ375" s="95">
        <f>H378</f>
        <v>0</v>
      </c>
      <c r="CR375" s="95">
        <f>I378</f>
        <v>0</v>
      </c>
      <c r="CS375" s="59">
        <f>E379</f>
        <v>0</v>
      </c>
      <c r="CT375" s="59">
        <f>F379</f>
        <v>0</v>
      </c>
      <c r="CU375" s="59">
        <f>G379</f>
        <v>0</v>
      </c>
      <c r="CV375" s="59">
        <f>H379</f>
        <v>0</v>
      </c>
      <c r="CW375" s="59">
        <f>I379</f>
        <v>0</v>
      </c>
      <c r="CX375" s="95">
        <f>E380</f>
        <v>0</v>
      </c>
      <c r="CY375" s="95">
        <f>F380</f>
        <v>0</v>
      </c>
      <c r="CZ375" s="95">
        <f>G380</f>
        <v>0</v>
      </c>
      <c r="DA375" s="95">
        <f>H380</f>
        <v>0</v>
      </c>
      <c r="DB375" s="95">
        <f>I380</f>
        <v>0</v>
      </c>
    </row>
    <row r="377" spans="85:154">
      <c r="CG377" s="10" t="str">
        <f>$W$1</f>
        <v>FE0F</v>
      </c>
      <c r="CH377" s="10">
        <f>C349</f>
        <v>0</v>
      </c>
      <c r="CI377" s="59">
        <f t="shared" ref="CI377:CN377" si="137">K377</f>
        <v>0</v>
      </c>
      <c r="CJ377" s="59">
        <f t="shared" si="137"/>
        <v>0</v>
      </c>
      <c r="CK377" s="59">
        <f t="shared" si="137"/>
        <v>0</v>
      </c>
      <c r="CL377" s="59">
        <f t="shared" si="137"/>
        <v>0</v>
      </c>
      <c r="CM377" s="59">
        <f t="shared" si="137"/>
        <v>0</v>
      </c>
      <c r="CN377" s="59">
        <f t="shared" si="137"/>
        <v>0</v>
      </c>
      <c r="CO377" s="59">
        <f>R377</f>
        <v>0</v>
      </c>
      <c r="CP377" s="59">
        <f>S377</f>
        <v>0</v>
      </c>
      <c r="CQ377" s="59">
        <f>U377</f>
        <v>0</v>
      </c>
      <c r="CR377" s="59">
        <f>V377</f>
        <v>0</v>
      </c>
      <c r="CS377" s="59">
        <f>X377</f>
        <v>0</v>
      </c>
      <c r="CT377" s="59">
        <f>Y377</f>
        <v>0</v>
      </c>
      <c r="CU377" s="59">
        <f>AD377</f>
        <v>0</v>
      </c>
      <c r="CV377" s="59">
        <f>AE377</f>
        <v>0</v>
      </c>
      <c r="CW377" s="59">
        <f>AF377</f>
        <v>0</v>
      </c>
      <c r="CX377" s="59">
        <f>BE377</f>
        <v>0</v>
      </c>
      <c r="CY377" s="59">
        <f>BL377</f>
        <v>0</v>
      </c>
      <c r="CZ377" s="95">
        <f t="shared" ref="CZ377:DE377" si="138">K378</f>
        <v>0</v>
      </c>
      <c r="DA377" s="95">
        <f t="shared" si="138"/>
        <v>0</v>
      </c>
      <c r="DB377" s="95">
        <f t="shared" si="138"/>
        <v>0</v>
      </c>
      <c r="DC377" s="95">
        <f t="shared" si="138"/>
        <v>0</v>
      </c>
      <c r="DD377" s="95">
        <f t="shared" si="138"/>
        <v>0</v>
      </c>
      <c r="DE377" s="95">
        <f t="shared" si="138"/>
        <v>0</v>
      </c>
      <c r="DF377" s="95">
        <f>R378</f>
        <v>0</v>
      </c>
      <c r="DG377" s="95">
        <f>S378</f>
        <v>0</v>
      </c>
      <c r="DH377" s="95">
        <f>U378</f>
        <v>0</v>
      </c>
      <c r="DI377" s="95">
        <f>V378</f>
        <v>0</v>
      </c>
      <c r="DJ377" s="95">
        <f>X378</f>
        <v>0</v>
      </c>
      <c r="DK377" s="95">
        <f>Y378</f>
        <v>0</v>
      </c>
      <c r="DL377" s="95">
        <f>AD378</f>
        <v>0</v>
      </c>
      <c r="DM377" s="95">
        <f>AE378</f>
        <v>0</v>
      </c>
      <c r="DN377" s="95">
        <f>AF378</f>
        <v>0</v>
      </c>
      <c r="DO377" s="95">
        <f>BE378</f>
        <v>0</v>
      </c>
      <c r="DP377" s="95">
        <f>BL378</f>
        <v>0</v>
      </c>
      <c r="DQ377" s="59">
        <f t="shared" ref="DQ377:DV377" si="139">K379</f>
        <v>0</v>
      </c>
      <c r="DR377" s="59">
        <f t="shared" si="139"/>
        <v>0</v>
      </c>
      <c r="DS377" s="59">
        <f t="shared" si="139"/>
        <v>0</v>
      </c>
      <c r="DT377" s="59">
        <f t="shared" si="139"/>
        <v>0</v>
      </c>
      <c r="DU377" s="59">
        <f t="shared" si="139"/>
        <v>0</v>
      </c>
      <c r="DV377" s="59">
        <f t="shared" si="139"/>
        <v>0</v>
      </c>
      <c r="DW377" s="59">
        <f>R379</f>
        <v>0</v>
      </c>
      <c r="DX377" s="59">
        <f>S379</f>
        <v>0</v>
      </c>
      <c r="DY377" s="59">
        <f>U379</f>
        <v>0</v>
      </c>
      <c r="DZ377" s="59">
        <f>V379</f>
        <v>0</v>
      </c>
      <c r="EA377" s="59">
        <f>X379</f>
        <v>0</v>
      </c>
      <c r="EB377" s="59">
        <f>Y379</f>
        <v>0</v>
      </c>
      <c r="EC377" s="59">
        <f>AD379</f>
        <v>0</v>
      </c>
      <c r="ED377" s="59">
        <f>AE379</f>
        <v>0</v>
      </c>
      <c r="EE377" s="59">
        <f>AF379</f>
        <v>0</v>
      </c>
      <c r="EF377" s="59">
        <f>BE379</f>
        <v>0</v>
      </c>
      <c r="EG377" s="59">
        <f>BL379</f>
        <v>0</v>
      </c>
      <c r="EH377" s="95">
        <f t="shared" ref="EH377:EM377" si="140">K380</f>
        <v>0</v>
      </c>
      <c r="EI377" s="95">
        <f t="shared" si="140"/>
        <v>0</v>
      </c>
      <c r="EJ377" s="95">
        <f t="shared" si="140"/>
        <v>0</v>
      </c>
      <c r="EK377" s="95">
        <f t="shared" si="140"/>
        <v>0</v>
      </c>
      <c r="EL377" s="95">
        <f t="shared" si="140"/>
        <v>0</v>
      </c>
      <c r="EM377" s="95">
        <f t="shared" si="140"/>
        <v>0</v>
      </c>
      <c r="EN377" s="95">
        <f>R380</f>
        <v>0</v>
      </c>
      <c r="EO377" s="95">
        <f>S380</f>
        <v>0</v>
      </c>
      <c r="EP377" s="95">
        <f>U380</f>
        <v>0</v>
      </c>
      <c r="EQ377" s="95">
        <f>V380</f>
        <v>0</v>
      </c>
      <c r="ER377" s="95">
        <f>X380</f>
        <v>0</v>
      </c>
      <c r="ES377" s="95">
        <f>Y380</f>
        <v>0</v>
      </c>
      <c r="ET377" s="95">
        <f>AD380</f>
        <v>0</v>
      </c>
      <c r="EU377" s="95">
        <f>AE380</f>
        <v>0</v>
      </c>
      <c r="EV377" s="95">
        <f>AF380</f>
        <v>0</v>
      </c>
      <c r="EW377" s="95">
        <f>BE380</f>
        <v>0</v>
      </c>
      <c r="EX377" s="95">
        <f>BL380</f>
        <v>0</v>
      </c>
    </row>
    <row r="408" spans="85:154">
      <c r="CG408" s="10" t="str">
        <f>$W$1</f>
        <v>FE0F</v>
      </c>
      <c r="CH408" s="10">
        <f>C382</f>
        <v>0</v>
      </c>
      <c r="CI408" s="59">
        <f>E410</f>
        <v>0</v>
      </c>
      <c r="CJ408" s="59">
        <f>F410</f>
        <v>0</v>
      </c>
      <c r="CK408" s="59">
        <f>G410</f>
        <v>0</v>
      </c>
      <c r="CL408" s="59">
        <f>H410</f>
        <v>0</v>
      </c>
      <c r="CM408" s="59">
        <f>I410</f>
        <v>0</v>
      </c>
      <c r="CN408" s="95">
        <f>E411</f>
        <v>0</v>
      </c>
      <c r="CO408" s="95">
        <f>F411</f>
        <v>0</v>
      </c>
      <c r="CP408" s="95">
        <f>G411</f>
        <v>0</v>
      </c>
      <c r="CQ408" s="95">
        <f>H411</f>
        <v>0</v>
      </c>
      <c r="CR408" s="95">
        <f>I411</f>
        <v>0</v>
      </c>
      <c r="CS408" s="59">
        <f>E412</f>
        <v>0</v>
      </c>
      <c r="CT408" s="59">
        <f>F412</f>
        <v>0</v>
      </c>
      <c r="CU408" s="59">
        <f>G412</f>
        <v>0</v>
      </c>
      <c r="CV408" s="59">
        <f>H412</f>
        <v>0</v>
      </c>
      <c r="CW408" s="59">
        <f>I412</f>
        <v>0</v>
      </c>
      <c r="CX408" s="95">
        <f>E413</f>
        <v>0</v>
      </c>
      <c r="CY408" s="95">
        <f>F413</f>
        <v>0</v>
      </c>
      <c r="CZ408" s="95">
        <f>G413</f>
        <v>0</v>
      </c>
      <c r="DA408" s="95">
        <f>H413</f>
        <v>0</v>
      </c>
      <c r="DB408" s="95">
        <f>I413</f>
        <v>0</v>
      </c>
    </row>
    <row r="409" spans="85:154">
      <c r="CI409" s="53" t="s">
        <v>63</v>
      </c>
      <c r="CJ409" s="53" t="s">
        <v>64</v>
      </c>
      <c r="CK409" s="53" t="s">
        <v>65</v>
      </c>
      <c r="CL409" s="53" t="s">
        <v>66</v>
      </c>
      <c r="CM409" s="87" t="s">
        <v>100</v>
      </c>
      <c r="CN409" s="58" t="s">
        <v>126</v>
      </c>
      <c r="CO409" s="58" t="s">
        <v>127</v>
      </c>
      <c r="CP409" s="58" t="s">
        <v>128</v>
      </c>
      <c r="CQ409" s="58" t="s">
        <v>129</v>
      </c>
      <c r="CR409" s="58" t="s">
        <v>130</v>
      </c>
      <c r="CS409" s="58" t="s">
        <v>131</v>
      </c>
      <c r="CT409" s="58" t="s">
        <v>132</v>
      </c>
      <c r="CU409" s="58" t="s">
        <v>123</v>
      </c>
      <c r="CV409" s="58" t="s">
        <v>124</v>
      </c>
      <c r="CW409" s="58" t="s">
        <v>125</v>
      </c>
      <c r="CX409" s="58" t="s">
        <v>74</v>
      </c>
      <c r="CY409" s="58" t="s">
        <v>75</v>
      </c>
    </row>
    <row r="410" spans="85:154">
      <c r="CG410" s="10" t="str">
        <f>$W$1</f>
        <v>FE0F</v>
      </c>
      <c r="CH410" s="10">
        <f>C382</f>
        <v>0</v>
      </c>
      <c r="CI410" s="59">
        <f t="shared" ref="CI410:CN410" si="141">K410</f>
        <v>0</v>
      </c>
      <c r="CJ410" s="59">
        <f t="shared" si="141"/>
        <v>0</v>
      </c>
      <c r="CK410" s="59">
        <f t="shared" si="141"/>
        <v>0</v>
      </c>
      <c r="CL410" s="59">
        <f t="shared" si="141"/>
        <v>0</v>
      </c>
      <c r="CM410" s="59">
        <f t="shared" si="141"/>
        <v>0</v>
      </c>
      <c r="CN410" s="59">
        <f t="shared" si="141"/>
        <v>0</v>
      </c>
      <c r="CO410" s="59">
        <f>R410</f>
        <v>0</v>
      </c>
      <c r="CP410" s="59">
        <f>S410</f>
        <v>0</v>
      </c>
      <c r="CQ410" s="59">
        <f>U410</f>
        <v>0</v>
      </c>
      <c r="CR410" s="59">
        <f>V410</f>
        <v>0</v>
      </c>
      <c r="CS410" s="59">
        <f>X410</f>
        <v>0</v>
      </c>
      <c r="CT410" s="59">
        <f>Y410</f>
        <v>0</v>
      </c>
      <c r="CU410" s="59">
        <f>AD410</f>
        <v>0</v>
      </c>
      <c r="CV410" s="59">
        <f>AE410</f>
        <v>0</v>
      </c>
      <c r="CW410" s="59">
        <f>AF410</f>
        <v>0</v>
      </c>
      <c r="CX410" s="59">
        <f>BE410</f>
        <v>0</v>
      </c>
      <c r="CY410" s="59">
        <f>BL410</f>
        <v>0</v>
      </c>
      <c r="CZ410" s="95">
        <f t="shared" ref="CZ410:DE410" si="142">K411</f>
        <v>0</v>
      </c>
      <c r="DA410" s="95">
        <f t="shared" si="142"/>
        <v>0</v>
      </c>
      <c r="DB410" s="95">
        <f t="shared" si="142"/>
        <v>0</v>
      </c>
      <c r="DC410" s="95">
        <f t="shared" si="142"/>
        <v>0</v>
      </c>
      <c r="DD410" s="95">
        <f t="shared" si="142"/>
        <v>0</v>
      </c>
      <c r="DE410" s="95">
        <f t="shared" si="142"/>
        <v>0</v>
      </c>
      <c r="DF410" s="95">
        <f>R411</f>
        <v>0</v>
      </c>
      <c r="DG410" s="95">
        <f>S411</f>
        <v>0</v>
      </c>
      <c r="DH410" s="95">
        <f>U411</f>
        <v>0</v>
      </c>
      <c r="DI410" s="95">
        <f>V411</f>
        <v>0</v>
      </c>
      <c r="DJ410" s="95">
        <f>X411</f>
        <v>0</v>
      </c>
      <c r="DK410" s="95">
        <f>Y411</f>
        <v>0</v>
      </c>
      <c r="DL410" s="95">
        <f>AD411</f>
        <v>0</v>
      </c>
      <c r="DM410" s="95">
        <f>AE411</f>
        <v>0</v>
      </c>
      <c r="DN410" s="95">
        <f>AF411</f>
        <v>0</v>
      </c>
      <c r="DO410" s="95">
        <f>BE411</f>
        <v>0</v>
      </c>
      <c r="DP410" s="95">
        <f>BL411</f>
        <v>0</v>
      </c>
      <c r="DQ410" s="59">
        <f t="shared" ref="DQ410:DV410" si="143">K412</f>
        <v>0</v>
      </c>
      <c r="DR410" s="59">
        <f t="shared" si="143"/>
        <v>0</v>
      </c>
      <c r="DS410" s="59">
        <f t="shared" si="143"/>
        <v>0</v>
      </c>
      <c r="DT410" s="59">
        <f t="shared" si="143"/>
        <v>0</v>
      </c>
      <c r="DU410" s="59">
        <f t="shared" si="143"/>
        <v>0</v>
      </c>
      <c r="DV410" s="59">
        <f t="shared" si="143"/>
        <v>0</v>
      </c>
      <c r="DW410" s="59">
        <f>R412</f>
        <v>0</v>
      </c>
      <c r="DX410" s="59">
        <f>S412</f>
        <v>0</v>
      </c>
      <c r="DY410" s="59">
        <f>U412</f>
        <v>0</v>
      </c>
      <c r="DZ410" s="59">
        <f>V412</f>
        <v>0</v>
      </c>
      <c r="EA410" s="59">
        <f>X412</f>
        <v>0</v>
      </c>
      <c r="EB410" s="59">
        <f>Y412</f>
        <v>0</v>
      </c>
      <c r="EC410" s="59">
        <f>AD412</f>
        <v>0</v>
      </c>
      <c r="ED410" s="59">
        <f>AE412</f>
        <v>0</v>
      </c>
      <c r="EE410" s="59">
        <f>AF412</f>
        <v>0</v>
      </c>
      <c r="EF410" s="59">
        <f>BE412</f>
        <v>0</v>
      </c>
      <c r="EG410" s="59">
        <f>BL412</f>
        <v>0</v>
      </c>
      <c r="EH410" s="95">
        <f t="shared" ref="EH410:EM410" si="144">K413</f>
        <v>0</v>
      </c>
      <c r="EI410" s="95">
        <f t="shared" si="144"/>
        <v>0</v>
      </c>
      <c r="EJ410" s="95">
        <f t="shared" si="144"/>
        <v>0</v>
      </c>
      <c r="EK410" s="95">
        <f t="shared" si="144"/>
        <v>0</v>
      </c>
      <c r="EL410" s="95">
        <f t="shared" si="144"/>
        <v>0</v>
      </c>
      <c r="EM410" s="95">
        <f t="shared" si="144"/>
        <v>0</v>
      </c>
      <c r="EN410" s="95">
        <f>R413</f>
        <v>0</v>
      </c>
      <c r="EO410" s="95">
        <f>S413</f>
        <v>0</v>
      </c>
      <c r="EP410" s="95">
        <f>U413</f>
        <v>0</v>
      </c>
      <c r="EQ410" s="95">
        <f>V413</f>
        <v>0</v>
      </c>
      <c r="ER410" s="95">
        <f>X413</f>
        <v>0</v>
      </c>
      <c r="ES410" s="95">
        <f>Y413</f>
        <v>0</v>
      </c>
      <c r="ET410" s="95">
        <f>AD413</f>
        <v>0</v>
      </c>
      <c r="EU410" s="95">
        <f>AE413</f>
        <v>0</v>
      </c>
      <c r="EV410" s="95">
        <f>AF413</f>
        <v>0</v>
      </c>
      <c r="EW410" s="95">
        <f>BE413</f>
        <v>0</v>
      </c>
      <c r="EX410" s="95">
        <f>BL413</f>
        <v>0</v>
      </c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0066"/>
  </sheetPr>
  <dimension ref="A1:EX604"/>
  <sheetViews>
    <sheetView zoomScale="60" zoomScaleNormal="60" zoomScalePageLayoutView="60" workbookViewId="0">
      <pane ySplit="4" topLeftCell="A463" activePane="bottomLeft" state="frozen"/>
      <selection pane="bottomLeft" activeCell="AA483" sqref="AA483"/>
    </sheetView>
  </sheetViews>
  <sheetFormatPr baseColWidth="10" defaultColWidth="8.83203125" defaultRowHeight="12" x14ac:dyDescent="0"/>
  <cols>
    <col min="1" max="2" width="10.33203125" style="38" customWidth="1"/>
    <col min="3" max="4" width="8.83203125" style="38"/>
    <col min="5" max="5" width="10.83203125" style="38" bestFit="1" customWidth="1"/>
    <col min="6" max="8" width="8.83203125" style="38"/>
    <col min="9" max="9" width="9.83203125" style="38" bestFit="1" customWidth="1"/>
    <col min="10" max="14" width="8.83203125" style="38"/>
    <col min="15" max="15" width="12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ht="15">
      <c r="R2" s="68" t="s">
        <v>81</v>
      </c>
      <c r="V2" s="68" t="s">
        <v>81</v>
      </c>
      <c r="Z2" s="68" t="s">
        <v>81</v>
      </c>
      <c r="BS2" s="94" t="s">
        <v>121</v>
      </c>
      <c r="CE2" s="58" t="s">
        <v>111</v>
      </c>
    </row>
    <row r="3" spans="1:154">
      <c r="A3" s="63"/>
      <c r="B3" s="63"/>
      <c r="C3" s="63"/>
      <c r="D3" s="63"/>
      <c r="E3" s="88" t="s">
        <v>155</v>
      </c>
      <c r="F3" s="88"/>
      <c r="G3" s="88"/>
      <c r="H3" s="88"/>
      <c r="I3" s="78" t="s">
        <v>108</v>
      </c>
      <c r="J3" s="88"/>
      <c r="K3" s="88" t="s">
        <v>101</v>
      </c>
      <c r="L3" s="88"/>
      <c r="M3" s="88"/>
      <c r="N3" s="88"/>
      <c r="O3" s="89" t="s">
        <v>102</v>
      </c>
      <c r="P3" s="90" t="s">
        <v>103</v>
      </c>
      <c r="Q3" s="89"/>
      <c r="R3" s="89"/>
      <c r="S3" s="89"/>
      <c r="T3" s="90" t="s">
        <v>104</v>
      </c>
      <c r="U3" s="89"/>
      <c r="V3" s="89"/>
      <c r="W3" s="90" t="s">
        <v>105</v>
      </c>
      <c r="X3" s="89"/>
      <c r="Y3" s="89"/>
      <c r="Z3" s="90" t="s">
        <v>106</v>
      </c>
      <c r="AA3" s="89"/>
      <c r="AB3" s="89"/>
      <c r="AC3" s="88" t="s">
        <v>107</v>
      </c>
      <c r="AD3" s="88"/>
      <c r="AE3" s="88"/>
      <c r="AF3" s="88"/>
      <c r="AG3" s="88" t="s">
        <v>114</v>
      </c>
      <c r="AH3" s="55"/>
      <c r="AI3" s="58"/>
      <c r="AJ3" s="58"/>
      <c r="AK3" s="55"/>
      <c r="AL3" s="55"/>
      <c r="AM3" s="93" t="s">
        <v>115</v>
      </c>
      <c r="AN3" s="55"/>
      <c r="AO3" s="55"/>
      <c r="AP3" s="91"/>
      <c r="AQ3" s="92"/>
      <c r="AR3" s="91"/>
      <c r="AS3" s="90" t="s">
        <v>116</v>
      </c>
      <c r="AT3" s="91"/>
      <c r="AU3" s="92"/>
      <c r="AV3" s="91"/>
      <c r="AW3" s="91"/>
      <c r="AX3" s="92"/>
      <c r="AY3" s="90" t="s">
        <v>117</v>
      </c>
      <c r="AZ3" s="89"/>
      <c r="BA3" s="90"/>
      <c r="BB3" s="89"/>
      <c r="BC3" s="89"/>
      <c r="BD3" s="88"/>
      <c r="BE3" s="88" t="s">
        <v>110</v>
      </c>
      <c r="BF3" s="88"/>
      <c r="BG3" s="88"/>
      <c r="BH3" s="88"/>
      <c r="BI3" s="88"/>
      <c r="BJ3" s="97"/>
      <c r="BK3" s="97"/>
      <c r="BL3" s="88" t="s">
        <v>56</v>
      </c>
      <c r="BM3" s="97"/>
      <c r="BN3" s="97"/>
      <c r="BO3" s="97"/>
      <c r="BP3" s="97"/>
      <c r="BQ3" s="97"/>
      <c r="BR3" s="97"/>
      <c r="BS3" s="98" t="s">
        <v>101</v>
      </c>
      <c r="BT3" s="98"/>
      <c r="BU3" s="98"/>
      <c r="BV3" s="98" t="s">
        <v>122</v>
      </c>
      <c r="BW3" s="99"/>
      <c r="BX3" s="97"/>
      <c r="CE3" s="58" t="s">
        <v>111</v>
      </c>
      <c r="CI3" s="38" t="s">
        <v>3</v>
      </c>
      <c r="CZ3" s="38" t="s">
        <v>42</v>
      </c>
      <c r="DQ3" s="38" t="s">
        <v>143</v>
      </c>
      <c r="EH3" s="38" t="s">
        <v>142</v>
      </c>
    </row>
    <row r="4" spans="1:154">
      <c r="A4" s="78" t="s">
        <v>83</v>
      </c>
      <c r="B4" s="58" t="s">
        <v>86</v>
      </c>
      <c r="C4" s="78" t="s">
        <v>84</v>
      </c>
      <c r="D4" s="78" t="s">
        <v>85</v>
      </c>
      <c r="E4" s="53" t="s">
        <v>63</v>
      </c>
      <c r="F4" s="53" t="s">
        <v>64</v>
      </c>
      <c r="G4" s="53" t="s">
        <v>109</v>
      </c>
      <c r="H4" s="53" t="s">
        <v>96</v>
      </c>
      <c r="I4" s="53" t="s">
        <v>99</v>
      </c>
      <c r="J4" s="53" t="s">
        <v>62</v>
      </c>
      <c r="K4" s="53" t="s">
        <v>63</v>
      </c>
      <c r="L4" s="53" t="s">
        <v>64</v>
      </c>
      <c r="M4" s="53" t="s">
        <v>109</v>
      </c>
      <c r="N4" s="53" t="s">
        <v>96</v>
      </c>
      <c r="O4" s="54" t="s">
        <v>99</v>
      </c>
      <c r="P4" s="91" t="s">
        <v>108</v>
      </c>
      <c r="Q4" s="54" t="s">
        <v>64</v>
      </c>
      <c r="R4" s="54" t="s">
        <v>109</v>
      </c>
      <c r="S4" s="54" t="s">
        <v>96</v>
      </c>
      <c r="T4" s="91" t="s">
        <v>108</v>
      </c>
      <c r="U4" s="54" t="s">
        <v>109</v>
      </c>
      <c r="V4" s="54" t="s">
        <v>96</v>
      </c>
      <c r="W4" s="91" t="s">
        <v>108</v>
      </c>
      <c r="X4" s="54" t="s">
        <v>109</v>
      </c>
      <c r="Y4" s="54" t="s">
        <v>96</v>
      </c>
      <c r="Z4" s="91" t="s">
        <v>108</v>
      </c>
      <c r="AA4" s="54" t="s">
        <v>109</v>
      </c>
      <c r="AB4" s="54" t="s">
        <v>96</v>
      </c>
      <c r="AC4" s="91" t="s">
        <v>108</v>
      </c>
      <c r="AD4" s="91" t="s">
        <v>119</v>
      </c>
      <c r="AE4" s="53" t="s">
        <v>109</v>
      </c>
      <c r="AF4" s="53" t="s">
        <v>96</v>
      </c>
      <c r="AG4" s="58">
        <v>0</v>
      </c>
      <c r="AH4" s="58">
        <v>1</v>
      </c>
      <c r="AI4" s="58">
        <v>2</v>
      </c>
      <c r="AJ4" s="58">
        <v>3</v>
      </c>
      <c r="AK4" s="58">
        <v>4</v>
      </c>
      <c r="AL4" s="58">
        <v>5</v>
      </c>
      <c r="AM4" s="58">
        <v>0</v>
      </c>
      <c r="AN4" s="58">
        <v>1</v>
      </c>
      <c r="AO4" s="58">
        <v>2</v>
      </c>
      <c r="AP4" s="58">
        <v>3</v>
      </c>
      <c r="AQ4" s="58">
        <v>4</v>
      </c>
      <c r="AR4" s="58">
        <v>5</v>
      </c>
      <c r="AS4" s="58">
        <v>0</v>
      </c>
      <c r="AT4" s="58">
        <v>1</v>
      </c>
      <c r="AU4" s="58">
        <v>2</v>
      </c>
      <c r="AV4" s="58">
        <v>3</v>
      </c>
      <c r="AW4" s="58">
        <v>4</v>
      </c>
      <c r="AX4" s="58">
        <v>5</v>
      </c>
      <c r="AY4" s="58">
        <v>0</v>
      </c>
      <c r="AZ4" s="58">
        <v>1</v>
      </c>
      <c r="BA4" s="58">
        <v>2</v>
      </c>
      <c r="BB4" s="58">
        <v>3</v>
      </c>
      <c r="BC4" s="58">
        <v>4</v>
      </c>
      <c r="BD4" s="58">
        <v>5</v>
      </c>
      <c r="BE4" s="58" t="s">
        <v>112</v>
      </c>
      <c r="BF4" s="58">
        <v>0</v>
      </c>
      <c r="BG4" s="58">
        <v>1</v>
      </c>
      <c r="BH4" s="58">
        <v>2</v>
      </c>
      <c r="BI4" s="58">
        <v>3</v>
      </c>
      <c r="BJ4" s="58">
        <v>4</v>
      </c>
      <c r="BK4" s="58">
        <v>5</v>
      </c>
      <c r="BL4" s="58" t="s">
        <v>112</v>
      </c>
      <c r="BM4" s="58">
        <v>0</v>
      </c>
      <c r="BN4" s="58">
        <v>1</v>
      </c>
      <c r="BO4" s="58">
        <v>2</v>
      </c>
      <c r="BP4" s="58">
        <v>3</v>
      </c>
      <c r="BQ4" s="58">
        <v>4</v>
      </c>
      <c r="BR4" s="58">
        <v>5</v>
      </c>
      <c r="BS4" s="58" t="s">
        <v>108</v>
      </c>
      <c r="BT4" s="58" t="s">
        <v>65</v>
      </c>
      <c r="BU4" s="58" t="s">
        <v>66</v>
      </c>
      <c r="BV4" s="58" t="s">
        <v>108</v>
      </c>
      <c r="BW4" s="58" t="s">
        <v>65</v>
      </c>
      <c r="BX4" s="58" t="s">
        <v>66</v>
      </c>
      <c r="CE4" s="58" t="s">
        <v>111</v>
      </c>
      <c r="CI4" s="53" t="s">
        <v>63</v>
      </c>
      <c r="CJ4" s="53" t="s">
        <v>64</v>
      </c>
      <c r="CK4" s="53" t="s">
        <v>65</v>
      </c>
      <c r="CL4" s="53" t="s">
        <v>66</v>
      </c>
      <c r="CM4" s="87" t="s">
        <v>100</v>
      </c>
      <c r="CN4" s="58" t="s">
        <v>126</v>
      </c>
      <c r="CO4" s="58" t="s">
        <v>127</v>
      </c>
      <c r="CP4" s="58" t="s">
        <v>128</v>
      </c>
      <c r="CQ4" s="58" t="s">
        <v>129</v>
      </c>
      <c r="CR4" s="58" t="s">
        <v>130</v>
      </c>
      <c r="CS4" s="58" t="s">
        <v>131</v>
      </c>
      <c r="CT4" s="58" t="s">
        <v>132</v>
      </c>
      <c r="CU4" s="58" t="s">
        <v>123</v>
      </c>
      <c r="CV4" s="58" t="s">
        <v>124</v>
      </c>
      <c r="CW4" s="58" t="s">
        <v>125</v>
      </c>
      <c r="CX4" s="58" t="s">
        <v>74</v>
      </c>
      <c r="CY4" s="58" t="s">
        <v>75</v>
      </c>
      <c r="CZ4" s="53" t="s">
        <v>63</v>
      </c>
      <c r="DA4" s="53" t="s">
        <v>64</v>
      </c>
      <c r="DB4" s="53" t="s">
        <v>65</v>
      </c>
      <c r="DC4" s="53" t="s">
        <v>66</v>
      </c>
      <c r="DD4" s="87" t="s">
        <v>100</v>
      </c>
      <c r="DE4" s="58" t="s">
        <v>126</v>
      </c>
      <c r="DF4" s="58" t="s">
        <v>127</v>
      </c>
      <c r="DG4" s="58" t="s">
        <v>128</v>
      </c>
      <c r="DH4" s="58" t="s">
        <v>129</v>
      </c>
      <c r="DI4" s="58" t="s">
        <v>130</v>
      </c>
      <c r="DJ4" s="58" t="s">
        <v>131</v>
      </c>
      <c r="DK4" s="58" t="s">
        <v>132</v>
      </c>
      <c r="DL4" s="58" t="s">
        <v>123</v>
      </c>
      <c r="DM4" s="58" t="s">
        <v>124</v>
      </c>
      <c r="DN4" s="58" t="s">
        <v>125</v>
      </c>
      <c r="DO4" s="58" t="s">
        <v>74</v>
      </c>
      <c r="DP4" s="58" t="s">
        <v>75</v>
      </c>
      <c r="DQ4" s="53" t="s">
        <v>63</v>
      </c>
      <c r="DR4" s="53" t="s">
        <v>64</v>
      </c>
      <c r="DS4" s="53" t="s">
        <v>65</v>
      </c>
      <c r="DT4" s="53" t="s">
        <v>66</v>
      </c>
      <c r="DU4" s="87" t="s">
        <v>100</v>
      </c>
      <c r="DV4" s="58" t="s">
        <v>126</v>
      </c>
      <c r="DW4" s="58" t="s">
        <v>127</v>
      </c>
      <c r="DX4" s="58" t="s">
        <v>128</v>
      </c>
      <c r="DY4" s="58" t="s">
        <v>129</v>
      </c>
      <c r="DZ4" s="58" t="s">
        <v>130</v>
      </c>
      <c r="EA4" s="58" t="s">
        <v>131</v>
      </c>
      <c r="EB4" s="58" t="s">
        <v>132</v>
      </c>
      <c r="EC4" s="58" t="s">
        <v>123</v>
      </c>
      <c r="ED4" s="58" t="s">
        <v>124</v>
      </c>
      <c r="EE4" s="58" t="s">
        <v>125</v>
      </c>
      <c r="EF4" s="58" t="s">
        <v>74</v>
      </c>
      <c r="EG4" s="58" t="s">
        <v>75</v>
      </c>
      <c r="EH4" s="53" t="s">
        <v>63</v>
      </c>
      <c r="EI4" s="53" t="s">
        <v>64</v>
      </c>
      <c r="EJ4" s="53" t="s">
        <v>65</v>
      </c>
      <c r="EK4" s="53" t="s">
        <v>66</v>
      </c>
      <c r="EL4" s="87" t="s">
        <v>100</v>
      </c>
      <c r="EM4" s="58" t="s">
        <v>126</v>
      </c>
      <c r="EN4" s="58" t="s">
        <v>127</v>
      </c>
      <c r="EO4" s="58" t="s">
        <v>128</v>
      </c>
      <c r="EP4" s="58" t="s">
        <v>129</v>
      </c>
      <c r="EQ4" s="58" t="s">
        <v>130</v>
      </c>
      <c r="ER4" s="58" t="s">
        <v>131</v>
      </c>
      <c r="ES4" s="58" t="s">
        <v>132</v>
      </c>
      <c r="ET4" s="58" t="s">
        <v>123</v>
      </c>
      <c r="EU4" s="58" t="s">
        <v>124</v>
      </c>
      <c r="EV4" s="58" t="s">
        <v>125</v>
      </c>
      <c r="EW4" s="58" t="s">
        <v>74</v>
      </c>
      <c r="EX4" s="58" t="s">
        <v>75</v>
      </c>
    </row>
    <row r="5" spans="1:154" ht="18">
      <c r="A5" s="133" t="s">
        <v>196</v>
      </c>
      <c r="B5" s="63"/>
      <c r="C5" s="63"/>
      <c r="D5" s="63"/>
      <c r="E5" s="63"/>
      <c r="F5" s="63"/>
      <c r="G5" s="63"/>
      <c r="H5" s="63"/>
      <c r="I5" s="63"/>
      <c r="J5" s="71"/>
      <c r="K5" s="71"/>
      <c r="L5" s="71"/>
      <c r="M5" s="71"/>
      <c r="N5" s="71"/>
      <c r="O5" s="72"/>
      <c r="P5" s="71"/>
      <c r="Q5" s="7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1"/>
      <c r="AE5" s="71"/>
      <c r="AF5" s="71"/>
      <c r="AG5" s="73"/>
      <c r="AH5" s="73"/>
      <c r="AI5" s="74"/>
      <c r="AJ5" s="73"/>
      <c r="AK5" s="75"/>
      <c r="AL5" s="75"/>
      <c r="AS5" s="76"/>
      <c r="AT5" s="63"/>
      <c r="AU5" s="63"/>
      <c r="CE5" s="58" t="s">
        <v>111</v>
      </c>
    </row>
    <row r="6" spans="1:154" ht="16">
      <c r="A6" s="83" t="s">
        <v>147</v>
      </c>
      <c r="B6" s="66"/>
      <c r="C6" s="66" t="s">
        <v>146</v>
      </c>
      <c r="D6" s="66"/>
      <c r="E6" s="66"/>
      <c r="F6" s="66"/>
      <c r="G6" s="66"/>
      <c r="H6" s="66"/>
      <c r="I6" s="66"/>
      <c r="J6" s="53"/>
      <c r="K6" s="53"/>
      <c r="L6" s="53"/>
      <c r="M6" s="53"/>
      <c r="N6" s="53"/>
      <c r="O6" s="54"/>
      <c r="P6" s="53"/>
      <c r="Q6" s="53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3"/>
      <c r="AE6" s="53"/>
      <c r="AF6" s="53"/>
      <c r="AG6" s="55"/>
      <c r="AH6" s="55"/>
      <c r="AI6" s="77"/>
      <c r="AJ6" s="55"/>
      <c r="AK6" s="58"/>
      <c r="AL6" s="58"/>
      <c r="AM6" s="58"/>
      <c r="AN6" s="58"/>
      <c r="AO6" s="58"/>
      <c r="AP6" s="58"/>
      <c r="AQ6" s="58"/>
      <c r="AR6" s="58"/>
      <c r="AS6" s="66"/>
      <c r="AT6" s="66"/>
      <c r="AU6" s="66"/>
      <c r="CE6" s="58" t="s">
        <v>111</v>
      </c>
    </row>
    <row r="7" spans="1:154">
      <c r="A7" t="s">
        <v>158</v>
      </c>
      <c r="B7" s="10">
        <f>('E3-Last'!B7)-1</f>
        <v>43</v>
      </c>
      <c r="C7" s="4" t="s">
        <v>3</v>
      </c>
      <c r="D7" s="10" t="s">
        <v>40</v>
      </c>
      <c r="E7" s="59">
        <f>(K7/$J7)*100</f>
        <v>0</v>
      </c>
      <c r="F7" s="59">
        <f>(L7/$J7)*100</f>
        <v>0</v>
      </c>
      <c r="G7" s="59">
        <f>(M7/$J7)*100</f>
        <v>87.5</v>
      </c>
      <c r="H7" s="59">
        <f>(N7/$J7)*100</f>
        <v>12.5</v>
      </c>
      <c r="I7" s="59">
        <f>M7/J7</f>
        <v>0.875</v>
      </c>
      <c r="J7">
        <v>8</v>
      </c>
      <c r="K7">
        <v>0</v>
      </c>
      <c r="L7">
        <v>0</v>
      </c>
      <c r="M7">
        <v>7</v>
      </c>
      <c r="N7">
        <v>1</v>
      </c>
      <c r="O7">
        <v>0.875</v>
      </c>
      <c r="P7">
        <v>136.75</v>
      </c>
      <c r="Q7">
        <v>0</v>
      </c>
      <c r="R7">
        <v>139.42857140000001</v>
      </c>
      <c r="S7">
        <v>118</v>
      </c>
      <c r="T7">
        <v>83.25</v>
      </c>
      <c r="U7">
        <v>77.142857129999996</v>
      </c>
      <c r="V7">
        <v>126</v>
      </c>
      <c r="W7">
        <v>1442.625</v>
      </c>
      <c r="X7">
        <v>1602.857143</v>
      </c>
      <c r="Y7">
        <v>321</v>
      </c>
      <c r="Z7">
        <v>31</v>
      </c>
      <c r="AA7">
        <v>33.857142850000002</v>
      </c>
      <c r="AB7">
        <v>11</v>
      </c>
      <c r="AC7">
        <v>32</v>
      </c>
      <c r="AD7">
        <v>16</v>
      </c>
      <c r="AE7">
        <v>10</v>
      </c>
      <c r="AF7">
        <v>6</v>
      </c>
      <c r="AG7">
        <v>11</v>
      </c>
      <c r="AH7">
        <v>11</v>
      </c>
      <c r="AI7">
        <v>0</v>
      </c>
      <c r="AJ7">
        <v>0</v>
      </c>
      <c r="AK7">
        <v>3</v>
      </c>
      <c r="AL7">
        <v>7</v>
      </c>
      <c r="AM7">
        <v>8</v>
      </c>
      <c r="AN7">
        <v>3</v>
      </c>
      <c r="AO7">
        <v>0</v>
      </c>
      <c r="AP7">
        <v>0</v>
      </c>
      <c r="AQ7">
        <v>1</v>
      </c>
      <c r="AR7">
        <v>4</v>
      </c>
      <c r="AS7">
        <v>2</v>
      </c>
      <c r="AT7">
        <v>7</v>
      </c>
      <c r="AU7">
        <v>0</v>
      </c>
      <c r="AV7">
        <v>0</v>
      </c>
      <c r="AW7">
        <v>0</v>
      </c>
      <c r="AX7">
        <v>1</v>
      </c>
      <c r="AY7">
        <v>1</v>
      </c>
      <c r="AZ7">
        <v>1</v>
      </c>
      <c r="BA7">
        <v>0</v>
      </c>
      <c r="BB7">
        <v>0</v>
      </c>
      <c r="BC7">
        <v>2</v>
      </c>
      <c r="BD7">
        <v>2</v>
      </c>
      <c r="BE7">
        <v>17</v>
      </c>
      <c r="BF7">
        <v>0</v>
      </c>
      <c r="BG7">
        <v>0</v>
      </c>
      <c r="BH7">
        <v>0</v>
      </c>
      <c r="BI7">
        <v>0</v>
      </c>
      <c r="BJ7">
        <v>8</v>
      </c>
      <c r="BK7">
        <v>9</v>
      </c>
      <c r="BL7">
        <v>122</v>
      </c>
      <c r="BM7">
        <v>14</v>
      </c>
      <c r="BN7">
        <v>0</v>
      </c>
      <c r="BO7">
        <v>7</v>
      </c>
      <c r="BP7">
        <v>9</v>
      </c>
      <c r="BQ7">
        <v>37</v>
      </c>
      <c r="BR7">
        <v>55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t="s">
        <v>58</v>
      </c>
      <c r="CE7" s="58"/>
      <c r="CG7" s="10" t="str">
        <f>CG35</f>
        <v>FE0F</v>
      </c>
      <c r="CH7" s="10" t="str">
        <f t="shared" ref="CH7:DB7" si="0">CH35</f>
        <v>C1</v>
      </c>
      <c r="CI7" s="59">
        <f t="shared" si="0"/>
        <v>0</v>
      </c>
      <c r="CJ7" s="59">
        <f t="shared" si="0"/>
        <v>0</v>
      </c>
      <c r="CK7" s="59">
        <f t="shared" si="0"/>
        <v>100</v>
      </c>
      <c r="CL7" s="59">
        <f t="shared" si="0"/>
        <v>0</v>
      </c>
      <c r="CM7" s="59">
        <f t="shared" si="0"/>
        <v>1</v>
      </c>
      <c r="CN7" s="95">
        <f t="shared" si="0"/>
        <v>37.5</v>
      </c>
      <c r="CO7" s="95">
        <f t="shared" si="0"/>
        <v>0</v>
      </c>
      <c r="CP7" s="95">
        <f t="shared" si="0"/>
        <v>37.5</v>
      </c>
      <c r="CQ7" s="95">
        <f t="shared" si="0"/>
        <v>25</v>
      </c>
      <c r="CR7" s="95">
        <f t="shared" si="0"/>
        <v>0.375</v>
      </c>
      <c r="CS7" s="59">
        <f t="shared" si="0"/>
        <v>12.5</v>
      </c>
      <c r="CT7" s="59">
        <f t="shared" si="0"/>
        <v>0</v>
      </c>
      <c r="CU7" s="59">
        <f t="shared" si="0"/>
        <v>87.5</v>
      </c>
      <c r="CV7" s="59">
        <f t="shared" si="0"/>
        <v>0</v>
      </c>
      <c r="CW7" s="59">
        <f t="shared" si="0"/>
        <v>0.875</v>
      </c>
      <c r="CX7" s="95">
        <f t="shared" si="0"/>
        <v>12.5</v>
      </c>
      <c r="CY7" s="95">
        <f t="shared" si="0"/>
        <v>0</v>
      </c>
      <c r="CZ7" s="95">
        <f t="shared" si="0"/>
        <v>62.5</v>
      </c>
      <c r="DA7" s="95">
        <f t="shared" si="0"/>
        <v>25</v>
      </c>
      <c r="DB7" s="95">
        <f t="shared" si="0"/>
        <v>0.625</v>
      </c>
    </row>
    <row r="8" spans="1:154">
      <c r="A8" t="s">
        <v>180</v>
      </c>
      <c r="B8" s="10">
        <f>('E3-Last'!B8)-1</f>
        <v>51</v>
      </c>
      <c r="C8" s="4" t="s">
        <v>3</v>
      </c>
      <c r="D8" s="10" t="s">
        <v>40</v>
      </c>
      <c r="E8" s="59">
        <f t="shared" ref="E8:E29" si="1">(K8/$J8)*100</f>
        <v>0</v>
      </c>
      <c r="F8" s="59">
        <f t="shared" ref="F8:F29" si="2">(L8/$J8)*100</f>
        <v>0</v>
      </c>
      <c r="G8" s="59">
        <f t="shared" ref="G8:G29" si="3">(M8/$J8)*100</f>
        <v>100</v>
      </c>
      <c r="H8" s="59">
        <f t="shared" ref="H8:H29" si="4">(N8/$J8)*100</f>
        <v>0</v>
      </c>
      <c r="I8" s="59">
        <f t="shared" ref="I8:I29" si="5">M8/J8</f>
        <v>1</v>
      </c>
      <c r="J8">
        <v>8</v>
      </c>
      <c r="K8">
        <v>0</v>
      </c>
      <c r="L8">
        <v>0</v>
      </c>
      <c r="M8">
        <v>8</v>
      </c>
      <c r="N8">
        <v>0</v>
      </c>
      <c r="O8">
        <v>1</v>
      </c>
      <c r="P8">
        <v>1787</v>
      </c>
      <c r="Q8">
        <v>0</v>
      </c>
      <c r="R8">
        <v>1787</v>
      </c>
      <c r="S8">
        <v>0</v>
      </c>
      <c r="T8">
        <v>355</v>
      </c>
      <c r="U8">
        <v>355</v>
      </c>
      <c r="V8">
        <v>0</v>
      </c>
      <c r="W8">
        <v>89</v>
      </c>
      <c r="X8">
        <v>89</v>
      </c>
      <c r="Y8">
        <v>0</v>
      </c>
      <c r="Z8">
        <v>951.5</v>
      </c>
      <c r="AA8">
        <v>951.5</v>
      </c>
      <c r="AB8">
        <v>0</v>
      </c>
      <c r="AC8">
        <v>29</v>
      </c>
      <c r="AD8">
        <v>10</v>
      </c>
      <c r="AE8">
        <v>17</v>
      </c>
      <c r="AF8">
        <v>2</v>
      </c>
      <c r="AG8">
        <v>13</v>
      </c>
      <c r="AH8">
        <v>10</v>
      </c>
      <c r="AI8">
        <v>5</v>
      </c>
      <c r="AJ8">
        <v>0</v>
      </c>
      <c r="AK8">
        <v>0</v>
      </c>
      <c r="AL8">
        <v>1</v>
      </c>
      <c r="AM8">
        <v>8</v>
      </c>
      <c r="AN8">
        <v>2</v>
      </c>
      <c r="AO8">
        <v>0</v>
      </c>
      <c r="AP8">
        <v>0</v>
      </c>
      <c r="AQ8">
        <v>0</v>
      </c>
      <c r="AR8">
        <v>0</v>
      </c>
      <c r="AS8">
        <v>4</v>
      </c>
      <c r="AT8">
        <v>8</v>
      </c>
      <c r="AU8">
        <v>5</v>
      </c>
      <c r="AV8">
        <v>0</v>
      </c>
      <c r="AW8">
        <v>0</v>
      </c>
      <c r="AX8">
        <v>0</v>
      </c>
      <c r="AY8">
        <v>1</v>
      </c>
      <c r="AZ8">
        <v>0</v>
      </c>
      <c r="BA8">
        <v>0</v>
      </c>
      <c r="BB8">
        <v>0</v>
      </c>
      <c r="BC8">
        <v>0</v>
      </c>
      <c r="BD8">
        <v>1</v>
      </c>
      <c r="BE8">
        <v>12</v>
      </c>
      <c r="BF8">
        <v>3</v>
      </c>
      <c r="BG8">
        <v>0</v>
      </c>
      <c r="BH8">
        <v>0</v>
      </c>
      <c r="BI8">
        <v>8</v>
      </c>
      <c r="BJ8">
        <v>0</v>
      </c>
      <c r="BK8">
        <v>1</v>
      </c>
      <c r="BL8">
        <v>140</v>
      </c>
      <c r="BM8">
        <v>89</v>
      </c>
      <c r="BN8">
        <v>7</v>
      </c>
      <c r="BO8">
        <v>0</v>
      </c>
      <c r="BP8">
        <v>9</v>
      </c>
      <c r="BQ8">
        <v>0</v>
      </c>
      <c r="BR8">
        <v>35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/>
      <c r="CI8" s="59"/>
      <c r="CJ8" s="59"/>
      <c r="CK8" s="59"/>
      <c r="CL8" s="59"/>
      <c r="CM8" s="59"/>
      <c r="CN8" s="95"/>
      <c r="CO8" s="95"/>
      <c r="CP8" s="95"/>
      <c r="CQ8" s="95"/>
      <c r="CR8" s="95"/>
      <c r="CS8" s="59"/>
      <c r="CT8" s="59"/>
      <c r="CU8" s="59"/>
      <c r="CV8" s="59"/>
      <c r="CW8" s="59"/>
      <c r="CX8" s="95"/>
      <c r="CY8" s="95"/>
      <c r="CZ8" s="95"/>
      <c r="DA8" s="95"/>
      <c r="DB8" s="95"/>
    </row>
    <row r="9" spans="1:154">
      <c r="A9" t="s">
        <v>159</v>
      </c>
      <c r="B9" s="10">
        <f>('E3-Last'!B9)-1</f>
        <v>51</v>
      </c>
      <c r="C9" s="4" t="s">
        <v>3</v>
      </c>
      <c r="D9" s="10" t="s">
        <v>40</v>
      </c>
      <c r="E9" s="59">
        <f t="shared" si="1"/>
        <v>0</v>
      </c>
      <c r="F9" s="59">
        <f t="shared" si="2"/>
        <v>0</v>
      </c>
      <c r="G9" s="59">
        <f t="shared" si="3"/>
        <v>50</v>
      </c>
      <c r="H9" s="59">
        <f t="shared" si="4"/>
        <v>50</v>
      </c>
      <c r="I9" s="59">
        <f t="shared" si="5"/>
        <v>0.5</v>
      </c>
      <c r="J9">
        <v>8</v>
      </c>
      <c r="K9">
        <v>0</v>
      </c>
      <c r="L9">
        <v>0</v>
      </c>
      <c r="M9">
        <v>4</v>
      </c>
      <c r="N9">
        <v>4</v>
      </c>
      <c r="O9">
        <v>0.5</v>
      </c>
      <c r="P9">
        <v>615.75</v>
      </c>
      <c r="Q9">
        <v>0</v>
      </c>
      <c r="R9">
        <v>365</v>
      </c>
      <c r="S9">
        <v>866.5</v>
      </c>
      <c r="T9">
        <v>128.875</v>
      </c>
      <c r="U9">
        <v>145.25</v>
      </c>
      <c r="V9">
        <v>112.5</v>
      </c>
      <c r="W9">
        <v>404.75</v>
      </c>
      <c r="X9">
        <v>630.25</v>
      </c>
      <c r="Y9">
        <v>179.25</v>
      </c>
      <c r="Z9">
        <v>318.125</v>
      </c>
      <c r="AA9">
        <v>281</v>
      </c>
      <c r="AB9">
        <v>355.25</v>
      </c>
      <c r="AC9">
        <v>51</v>
      </c>
      <c r="AD9">
        <v>12</v>
      </c>
      <c r="AE9">
        <v>26</v>
      </c>
      <c r="AF9">
        <v>13</v>
      </c>
      <c r="AG9">
        <v>19</v>
      </c>
      <c r="AH9">
        <v>11</v>
      </c>
      <c r="AI9">
        <v>5</v>
      </c>
      <c r="AJ9">
        <v>1</v>
      </c>
      <c r="AK9">
        <v>0</v>
      </c>
      <c r="AL9">
        <v>15</v>
      </c>
      <c r="AM9">
        <v>8</v>
      </c>
      <c r="AN9">
        <v>3</v>
      </c>
      <c r="AO9">
        <v>0</v>
      </c>
      <c r="AP9">
        <v>0</v>
      </c>
      <c r="AQ9">
        <v>0</v>
      </c>
      <c r="AR9">
        <v>1</v>
      </c>
      <c r="AS9">
        <v>9</v>
      </c>
      <c r="AT9">
        <v>4</v>
      </c>
      <c r="AU9">
        <v>1</v>
      </c>
      <c r="AV9">
        <v>1</v>
      </c>
      <c r="AW9">
        <v>0</v>
      </c>
      <c r="AX9">
        <v>11</v>
      </c>
      <c r="AY9">
        <v>2</v>
      </c>
      <c r="AZ9">
        <v>4</v>
      </c>
      <c r="BA9">
        <v>4</v>
      </c>
      <c r="BB9">
        <v>0</v>
      </c>
      <c r="BC9">
        <v>0</v>
      </c>
      <c r="BD9">
        <v>3</v>
      </c>
      <c r="BE9">
        <v>17</v>
      </c>
      <c r="BF9">
        <v>0</v>
      </c>
      <c r="BG9">
        <v>0</v>
      </c>
      <c r="BH9">
        <v>0</v>
      </c>
      <c r="BI9">
        <v>1</v>
      </c>
      <c r="BJ9">
        <v>7</v>
      </c>
      <c r="BK9">
        <v>9</v>
      </c>
      <c r="BL9">
        <v>53</v>
      </c>
      <c r="BM9">
        <v>19</v>
      </c>
      <c r="BN9">
        <v>0</v>
      </c>
      <c r="BO9">
        <v>0</v>
      </c>
      <c r="BP9">
        <v>6</v>
      </c>
      <c r="BQ9">
        <v>3</v>
      </c>
      <c r="BR9">
        <v>25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G9" s="10" t="str">
        <f>CG65</f>
        <v>FE0F</v>
      </c>
      <c r="CH9" s="10" t="str">
        <f t="shared" ref="CH9:DB9" si="6">CH65</f>
        <v>+ve</v>
      </c>
      <c r="CI9" s="59">
        <f t="shared" si="6"/>
        <v>0</v>
      </c>
      <c r="CJ9" s="59">
        <f t="shared" si="6"/>
        <v>12.5</v>
      </c>
      <c r="CK9" s="59">
        <f t="shared" si="6"/>
        <v>75</v>
      </c>
      <c r="CL9" s="59">
        <f t="shared" si="6"/>
        <v>12.5</v>
      </c>
      <c r="CM9" s="59">
        <f t="shared" si="6"/>
        <v>0.75</v>
      </c>
      <c r="CN9" s="95">
        <f t="shared" si="6"/>
        <v>62.5</v>
      </c>
      <c r="CO9" s="95">
        <f t="shared" si="6"/>
        <v>0</v>
      </c>
      <c r="CP9" s="95">
        <f t="shared" si="6"/>
        <v>12.5</v>
      </c>
      <c r="CQ9" s="95">
        <f t="shared" si="6"/>
        <v>25</v>
      </c>
      <c r="CR9" s="95">
        <f t="shared" si="6"/>
        <v>0.125</v>
      </c>
      <c r="CS9" s="59">
        <f t="shared" si="6"/>
        <v>87.5</v>
      </c>
      <c r="CT9" s="59">
        <f t="shared" si="6"/>
        <v>0</v>
      </c>
      <c r="CU9" s="59">
        <f t="shared" si="6"/>
        <v>12.5</v>
      </c>
      <c r="CV9" s="59">
        <f t="shared" si="6"/>
        <v>0</v>
      </c>
      <c r="CW9" s="59">
        <f t="shared" si="6"/>
        <v>0.125</v>
      </c>
      <c r="CX9" s="95">
        <f t="shared" si="6"/>
        <v>62.5</v>
      </c>
      <c r="CY9" s="95">
        <f t="shared" si="6"/>
        <v>12.5</v>
      </c>
      <c r="CZ9" s="95">
        <f t="shared" si="6"/>
        <v>12.5</v>
      </c>
      <c r="DA9" s="95">
        <f t="shared" si="6"/>
        <v>12.5</v>
      </c>
      <c r="DB9" s="95">
        <f t="shared" si="6"/>
        <v>0.125</v>
      </c>
    </row>
    <row r="10" spans="1:154">
      <c r="A10" t="s">
        <v>160</v>
      </c>
      <c r="B10" s="10">
        <f>('E3-Last'!B10)-1</f>
        <v>51</v>
      </c>
      <c r="C10" s="4" t="s">
        <v>3</v>
      </c>
      <c r="D10" s="10" t="s">
        <v>40</v>
      </c>
      <c r="E10" s="59">
        <f t="shared" si="1"/>
        <v>0</v>
      </c>
      <c r="F10" s="59">
        <f t="shared" si="2"/>
        <v>0</v>
      </c>
      <c r="G10" s="59">
        <f t="shared" si="3"/>
        <v>87.5</v>
      </c>
      <c r="H10" s="59">
        <f t="shared" si="4"/>
        <v>12.5</v>
      </c>
      <c r="I10" s="59">
        <f t="shared" si="5"/>
        <v>0.875</v>
      </c>
      <c r="J10">
        <v>8</v>
      </c>
      <c r="K10">
        <v>0</v>
      </c>
      <c r="L10">
        <v>0</v>
      </c>
      <c r="M10">
        <v>7</v>
      </c>
      <c r="N10">
        <v>1</v>
      </c>
      <c r="O10">
        <v>0.875</v>
      </c>
      <c r="P10">
        <v>272.5</v>
      </c>
      <c r="Q10">
        <v>0</v>
      </c>
      <c r="R10">
        <v>284</v>
      </c>
      <c r="S10">
        <v>192</v>
      </c>
      <c r="T10">
        <v>197.5</v>
      </c>
      <c r="U10">
        <v>178.57142859999999</v>
      </c>
      <c r="V10">
        <v>330</v>
      </c>
      <c r="W10">
        <v>53.375</v>
      </c>
      <c r="X10">
        <v>55.857142850000002</v>
      </c>
      <c r="Y10">
        <v>36</v>
      </c>
      <c r="Z10">
        <v>1104.75</v>
      </c>
      <c r="AA10">
        <v>1199.142857</v>
      </c>
      <c r="AB10">
        <v>444</v>
      </c>
      <c r="AC10">
        <v>35</v>
      </c>
      <c r="AD10">
        <v>17</v>
      </c>
      <c r="AE10">
        <v>12</v>
      </c>
      <c r="AF10">
        <v>6</v>
      </c>
      <c r="AG10">
        <v>8</v>
      </c>
      <c r="AH10">
        <v>11</v>
      </c>
      <c r="AI10">
        <v>1</v>
      </c>
      <c r="AJ10">
        <v>0</v>
      </c>
      <c r="AK10">
        <v>0</v>
      </c>
      <c r="AL10">
        <v>15</v>
      </c>
      <c r="AM10">
        <v>8</v>
      </c>
      <c r="AN10">
        <v>3</v>
      </c>
      <c r="AO10">
        <v>0</v>
      </c>
      <c r="AP10">
        <v>0</v>
      </c>
      <c r="AQ10">
        <v>0</v>
      </c>
      <c r="AR10">
        <v>6</v>
      </c>
      <c r="AS10">
        <v>0</v>
      </c>
      <c r="AT10">
        <v>7</v>
      </c>
      <c r="AU10">
        <v>0</v>
      </c>
      <c r="AV10">
        <v>0</v>
      </c>
      <c r="AW10">
        <v>0</v>
      </c>
      <c r="AX10">
        <v>5</v>
      </c>
      <c r="AY10">
        <v>0</v>
      </c>
      <c r="AZ10">
        <v>1</v>
      </c>
      <c r="BA10">
        <v>1</v>
      </c>
      <c r="BB10">
        <v>0</v>
      </c>
      <c r="BC10">
        <v>0</v>
      </c>
      <c r="BD10">
        <v>4</v>
      </c>
      <c r="BE10">
        <v>9</v>
      </c>
      <c r="BF10">
        <v>0</v>
      </c>
      <c r="BG10">
        <v>0</v>
      </c>
      <c r="BH10">
        <v>0</v>
      </c>
      <c r="BI10">
        <v>8</v>
      </c>
      <c r="BJ10">
        <v>0</v>
      </c>
      <c r="BK10">
        <v>1</v>
      </c>
      <c r="BL10">
        <v>103</v>
      </c>
      <c r="BM10">
        <v>26</v>
      </c>
      <c r="BN10">
        <v>0</v>
      </c>
      <c r="BO10">
        <v>7</v>
      </c>
      <c r="BP10">
        <v>9</v>
      </c>
      <c r="BQ10">
        <v>0</v>
      </c>
      <c r="BR10">
        <v>61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G10" s="10" t="e">
        <f>#REF!</f>
        <v>#REF!</v>
      </c>
      <c r="CH10" s="10" t="e">
        <f>#REF!</f>
        <v>#REF!</v>
      </c>
      <c r="CI10" s="59" t="e">
        <f>#REF!</f>
        <v>#REF!</v>
      </c>
      <c r="CJ10" s="59" t="e">
        <f>#REF!</f>
        <v>#REF!</v>
      </c>
      <c r="CK10" s="59" t="e">
        <f>#REF!</f>
        <v>#REF!</v>
      </c>
      <c r="CL10" s="59" t="e">
        <f>#REF!</f>
        <v>#REF!</v>
      </c>
      <c r="CM10" s="59" t="e">
        <f>#REF!</f>
        <v>#REF!</v>
      </c>
      <c r="CN10" s="95" t="e">
        <f>#REF!</f>
        <v>#REF!</v>
      </c>
      <c r="CO10" s="95" t="e">
        <f>#REF!</f>
        <v>#REF!</v>
      </c>
      <c r="CP10" s="95" t="e">
        <f>#REF!</f>
        <v>#REF!</v>
      </c>
      <c r="CQ10" s="95" t="e">
        <f>#REF!</f>
        <v>#REF!</v>
      </c>
      <c r="CR10" s="95" t="e">
        <f>#REF!</f>
        <v>#REF!</v>
      </c>
      <c r="CS10" s="59" t="e">
        <f>#REF!</f>
        <v>#REF!</v>
      </c>
      <c r="CT10" s="59" t="e">
        <f>#REF!</f>
        <v>#REF!</v>
      </c>
      <c r="CU10" s="59" t="e">
        <f>#REF!</f>
        <v>#REF!</v>
      </c>
      <c r="CV10" s="59" t="e">
        <f>#REF!</f>
        <v>#REF!</v>
      </c>
      <c r="CW10" s="59" t="e">
        <f>#REF!</f>
        <v>#REF!</v>
      </c>
      <c r="CX10" s="95" t="e">
        <f>#REF!</f>
        <v>#REF!</v>
      </c>
      <c r="CY10" s="95" t="e">
        <f>#REF!</f>
        <v>#REF!</v>
      </c>
      <c r="CZ10" s="95" t="e">
        <f>#REF!</f>
        <v>#REF!</v>
      </c>
      <c r="DA10" s="95" t="e">
        <f>#REF!</f>
        <v>#REF!</v>
      </c>
      <c r="DB10" s="95" t="e">
        <f>#REF!</f>
        <v>#REF!</v>
      </c>
    </row>
    <row r="11" spans="1:154">
      <c r="A11" t="s">
        <v>181</v>
      </c>
      <c r="B11" s="10">
        <f>('E3-Last'!B11)-1</f>
        <v>51</v>
      </c>
      <c r="C11" s="6" t="s">
        <v>2</v>
      </c>
      <c r="D11" s="10" t="s">
        <v>40</v>
      </c>
      <c r="E11" s="59">
        <f t="shared" si="1"/>
        <v>0</v>
      </c>
      <c r="F11" s="59">
        <f t="shared" si="2"/>
        <v>0</v>
      </c>
      <c r="G11" s="59">
        <f t="shared" si="3"/>
        <v>75</v>
      </c>
      <c r="H11" s="59">
        <f t="shared" si="4"/>
        <v>25</v>
      </c>
      <c r="I11" s="59">
        <f t="shared" si="5"/>
        <v>0.75</v>
      </c>
      <c r="J11">
        <v>8</v>
      </c>
      <c r="K11">
        <v>0</v>
      </c>
      <c r="L11">
        <v>0</v>
      </c>
      <c r="M11">
        <v>6</v>
      </c>
      <c r="N11">
        <v>2</v>
      </c>
      <c r="O11">
        <v>0.75</v>
      </c>
      <c r="P11">
        <v>622.5</v>
      </c>
      <c r="Q11">
        <v>0</v>
      </c>
      <c r="R11">
        <v>509.16666659999999</v>
      </c>
      <c r="S11">
        <v>962.5</v>
      </c>
      <c r="T11">
        <v>324.625</v>
      </c>
      <c r="U11">
        <v>256.16666659999999</v>
      </c>
      <c r="V11">
        <v>530</v>
      </c>
      <c r="W11">
        <v>129.75</v>
      </c>
      <c r="X11">
        <v>125.5</v>
      </c>
      <c r="Y11">
        <v>142.5</v>
      </c>
      <c r="Z11">
        <v>1180.5</v>
      </c>
      <c r="AA11">
        <v>1338.666667</v>
      </c>
      <c r="AB11">
        <v>706</v>
      </c>
      <c r="AC11">
        <v>48</v>
      </c>
      <c r="AD11">
        <v>21</v>
      </c>
      <c r="AE11">
        <v>19</v>
      </c>
      <c r="AF11">
        <v>8</v>
      </c>
      <c r="AG11">
        <v>19</v>
      </c>
      <c r="AH11">
        <v>14</v>
      </c>
      <c r="AI11">
        <v>0</v>
      </c>
      <c r="AJ11">
        <v>1</v>
      </c>
      <c r="AK11">
        <v>0</v>
      </c>
      <c r="AL11">
        <v>14</v>
      </c>
      <c r="AM11">
        <v>8</v>
      </c>
      <c r="AN11">
        <v>6</v>
      </c>
      <c r="AO11">
        <v>0</v>
      </c>
      <c r="AP11">
        <v>0</v>
      </c>
      <c r="AQ11">
        <v>0</v>
      </c>
      <c r="AR11">
        <v>7</v>
      </c>
      <c r="AS11">
        <v>6</v>
      </c>
      <c r="AT11">
        <v>6</v>
      </c>
      <c r="AU11">
        <v>0</v>
      </c>
      <c r="AV11">
        <v>1</v>
      </c>
      <c r="AW11">
        <v>0</v>
      </c>
      <c r="AX11">
        <v>6</v>
      </c>
      <c r="AY11">
        <v>5</v>
      </c>
      <c r="AZ11">
        <v>2</v>
      </c>
      <c r="BA11">
        <v>0</v>
      </c>
      <c r="BB11">
        <v>0</v>
      </c>
      <c r="BC11">
        <v>0</v>
      </c>
      <c r="BD11">
        <v>1</v>
      </c>
      <c r="BE11">
        <v>10</v>
      </c>
      <c r="BF11">
        <v>0</v>
      </c>
      <c r="BG11">
        <v>0</v>
      </c>
      <c r="BH11">
        <v>0</v>
      </c>
      <c r="BI11">
        <v>5</v>
      </c>
      <c r="BJ11">
        <v>3</v>
      </c>
      <c r="BK11">
        <v>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I11" s="59"/>
      <c r="CJ11" s="59"/>
      <c r="CK11" s="59"/>
      <c r="CL11" s="59"/>
      <c r="CM11" s="59"/>
      <c r="CN11" s="95"/>
      <c r="CO11" s="95"/>
      <c r="CP11" s="95"/>
      <c r="CQ11" s="95"/>
      <c r="CR11" s="95"/>
      <c r="CS11" s="59"/>
      <c r="CT11" s="59"/>
      <c r="CU11" s="59"/>
      <c r="CV11" s="59"/>
      <c r="CW11" s="59"/>
      <c r="CX11" s="95"/>
      <c r="CY11" s="95"/>
      <c r="CZ11" s="95"/>
      <c r="DA11" s="95"/>
      <c r="DB11" s="95"/>
    </row>
    <row r="12" spans="1:154">
      <c r="A12" t="s">
        <v>161</v>
      </c>
      <c r="B12" s="10">
        <f>('E3-Last'!B12)-1</f>
        <v>51</v>
      </c>
      <c r="C12" s="4" t="s">
        <v>3</v>
      </c>
      <c r="D12" s="10" t="s">
        <v>40</v>
      </c>
      <c r="E12" s="59">
        <f t="shared" si="1"/>
        <v>0</v>
      </c>
      <c r="F12" s="59">
        <f t="shared" si="2"/>
        <v>0</v>
      </c>
      <c r="G12" s="59">
        <f t="shared" si="3"/>
        <v>87.5</v>
      </c>
      <c r="H12" s="59">
        <f t="shared" si="4"/>
        <v>12.5</v>
      </c>
      <c r="I12" s="59">
        <f t="shared" si="5"/>
        <v>0.875</v>
      </c>
      <c r="J12">
        <v>8</v>
      </c>
      <c r="K12">
        <v>0</v>
      </c>
      <c r="L12">
        <v>0</v>
      </c>
      <c r="M12">
        <v>7</v>
      </c>
      <c r="N12">
        <v>1</v>
      </c>
      <c r="O12">
        <v>0.875</v>
      </c>
      <c r="P12">
        <v>534.25</v>
      </c>
      <c r="Q12">
        <v>0</v>
      </c>
      <c r="R12">
        <v>497</v>
      </c>
      <c r="S12">
        <v>795</v>
      </c>
      <c r="T12">
        <v>180.375</v>
      </c>
      <c r="U12">
        <v>172.42857140000001</v>
      </c>
      <c r="V12">
        <v>236</v>
      </c>
      <c r="W12">
        <v>98</v>
      </c>
      <c r="X12">
        <v>97.571428569999995</v>
      </c>
      <c r="Y12">
        <v>101</v>
      </c>
      <c r="Z12">
        <v>26.5</v>
      </c>
      <c r="AA12">
        <v>26.285714280000001</v>
      </c>
      <c r="AB12">
        <v>28</v>
      </c>
      <c r="AC12">
        <v>21</v>
      </c>
      <c r="AD12">
        <v>11</v>
      </c>
      <c r="AE12">
        <v>9</v>
      </c>
      <c r="AF12">
        <v>1</v>
      </c>
      <c r="AG12">
        <v>8</v>
      </c>
      <c r="AH12">
        <v>11</v>
      </c>
      <c r="AI12">
        <v>2</v>
      </c>
      <c r="AJ12">
        <v>0</v>
      </c>
      <c r="AK12">
        <v>0</v>
      </c>
      <c r="AL12">
        <v>0</v>
      </c>
      <c r="AM12">
        <v>8</v>
      </c>
      <c r="AN12">
        <v>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</v>
      </c>
      <c r="AU12">
        <v>2</v>
      </c>
      <c r="AV12">
        <v>0</v>
      </c>
      <c r="AW12">
        <v>0</v>
      </c>
      <c r="AX12">
        <v>0</v>
      </c>
      <c r="AY12">
        <v>0</v>
      </c>
      <c r="AZ12">
        <v>1</v>
      </c>
      <c r="BA12">
        <v>0</v>
      </c>
      <c r="BB12">
        <v>0</v>
      </c>
      <c r="BC12">
        <v>0</v>
      </c>
      <c r="BD12">
        <v>0</v>
      </c>
      <c r="BE12">
        <v>33</v>
      </c>
      <c r="BF12">
        <v>2</v>
      </c>
      <c r="BG12">
        <v>0</v>
      </c>
      <c r="BH12">
        <v>0</v>
      </c>
      <c r="BI12">
        <v>7</v>
      </c>
      <c r="BJ12">
        <v>21</v>
      </c>
      <c r="BK12">
        <v>3</v>
      </c>
      <c r="BL12">
        <v>93</v>
      </c>
      <c r="BM12">
        <v>51</v>
      </c>
      <c r="BN12">
        <v>4</v>
      </c>
      <c r="BO12">
        <v>1</v>
      </c>
      <c r="BP12">
        <v>21</v>
      </c>
      <c r="BQ12">
        <v>4</v>
      </c>
      <c r="BR12">
        <v>12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162</v>
      </c>
      <c r="B13" s="10">
        <f>('E3-Last'!B13)-1</f>
        <v>51</v>
      </c>
      <c r="C13" s="6" t="s">
        <v>2</v>
      </c>
      <c r="D13" s="10" t="s">
        <v>40</v>
      </c>
      <c r="E13" s="59">
        <f t="shared" si="1"/>
        <v>0</v>
      </c>
      <c r="F13" s="59">
        <f t="shared" si="2"/>
        <v>0</v>
      </c>
      <c r="G13" s="59">
        <f t="shared" si="3"/>
        <v>100</v>
      </c>
      <c r="H13" s="59">
        <f t="shared" si="4"/>
        <v>0</v>
      </c>
      <c r="I13" s="59">
        <f t="shared" si="5"/>
        <v>1</v>
      </c>
      <c r="J13">
        <v>8</v>
      </c>
      <c r="K13">
        <v>0</v>
      </c>
      <c r="L13">
        <v>0</v>
      </c>
      <c r="M13">
        <v>8</v>
      </c>
      <c r="N13">
        <v>0</v>
      </c>
      <c r="O13">
        <v>1</v>
      </c>
      <c r="P13">
        <v>477.75</v>
      </c>
      <c r="Q13">
        <v>0</v>
      </c>
      <c r="R13">
        <v>477.75</v>
      </c>
      <c r="S13">
        <v>0</v>
      </c>
      <c r="T13">
        <v>42.375</v>
      </c>
      <c r="U13">
        <v>42.375</v>
      </c>
      <c r="V13">
        <v>0</v>
      </c>
      <c r="W13">
        <v>359</v>
      </c>
      <c r="X13">
        <v>359</v>
      </c>
      <c r="Y13">
        <v>0</v>
      </c>
      <c r="Z13">
        <v>545.75</v>
      </c>
      <c r="AA13">
        <v>545.75</v>
      </c>
      <c r="AB13">
        <v>0</v>
      </c>
      <c r="AC13">
        <v>28</v>
      </c>
      <c r="AD13">
        <v>13</v>
      </c>
      <c r="AE13">
        <v>15</v>
      </c>
      <c r="AF13">
        <v>0</v>
      </c>
      <c r="AG13">
        <v>12</v>
      </c>
      <c r="AH13">
        <v>11</v>
      </c>
      <c r="AI13">
        <v>2</v>
      </c>
      <c r="AJ13">
        <v>0</v>
      </c>
      <c r="AK13">
        <v>0</v>
      </c>
      <c r="AL13">
        <v>3</v>
      </c>
      <c r="AM13">
        <v>8</v>
      </c>
      <c r="AN13">
        <v>3</v>
      </c>
      <c r="AO13">
        <v>0</v>
      </c>
      <c r="AP13">
        <v>0</v>
      </c>
      <c r="AQ13">
        <v>0</v>
      </c>
      <c r="AR13">
        <v>2</v>
      </c>
      <c r="AS13">
        <v>4</v>
      </c>
      <c r="AT13">
        <v>8</v>
      </c>
      <c r="AU13">
        <v>2</v>
      </c>
      <c r="AV13">
        <v>0</v>
      </c>
      <c r="AW13">
        <v>0</v>
      </c>
      <c r="AX13">
        <v>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8</v>
      </c>
      <c r="BF13">
        <v>0</v>
      </c>
      <c r="BG13">
        <v>0</v>
      </c>
      <c r="BH13">
        <v>0</v>
      </c>
      <c r="BI13">
        <v>4</v>
      </c>
      <c r="BJ13">
        <v>4</v>
      </c>
      <c r="BK13">
        <v>0</v>
      </c>
      <c r="BL13">
        <v>115</v>
      </c>
      <c r="BM13">
        <v>27</v>
      </c>
      <c r="BN13">
        <v>0</v>
      </c>
      <c r="BO13">
        <v>4</v>
      </c>
      <c r="BP13">
        <v>18</v>
      </c>
      <c r="BQ13">
        <v>0</v>
      </c>
      <c r="BR13">
        <v>66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54">
      <c r="A14" t="s">
        <v>163</v>
      </c>
      <c r="B14" s="10">
        <f>('E3-Last'!B14)-1</f>
        <v>43</v>
      </c>
      <c r="C14" s="6" t="s">
        <v>2</v>
      </c>
      <c r="D14" s="10" t="s">
        <v>40</v>
      </c>
      <c r="E14" s="59">
        <f t="shared" si="1"/>
        <v>0</v>
      </c>
      <c r="F14" s="59">
        <f t="shared" si="2"/>
        <v>0</v>
      </c>
      <c r="G14" s="59">
        <f t="shared" si="3"/>
        <v>100</v>
      </c>
      <c r="H14" s="59">
        <f t="shared" si="4"/>
        <v>0</v>
      </c>
      <c r="I14" s="59">
        <f t="shared" si="5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184.625</v>
      </c>
      <c r="Q14">
        <v>0</v>
      </c>
      <c r="R14">
        <v>184.625</v>
      </c>
      <c r="S14">
        <v>0</v>
      </c>
      <c r="T14">
        <v>35.875</v>
      </c>
      <c r="U14">
        <v>35.875</v>
      </c>
      <c r="V14">
        <v>0</v>
      </c>
      <c r="W14">
        <v>62.75</v>
      </c>
      <c r="X14">
        <v>62.75</v>
      </c>
      <c r="Y14">
        <v>0</v>
      </c>
      <c r="Z14">
        <v>1507.375</v>
      </c>
      <c r="AA14">
        <v>1507.375</v>
      </c>
      <c r="AB14">
        <v>0</v>
      </c>
      <c r="AC14">
        <v>36</v>
      </c>
      <c r="AD14">
        <v>8</v>
      </c>
      <c r="AE14">
        <v>28</v>
      </c>
      <c r="AF14">
        <v>0</v>
      </c>
      <c r="AG14">
        <v>13</v>
      </c>
      <c r="AH14">
        <v>8</v>
      </c>
      <c r="AI14">
        <v>13</v>
      </c>
      <c r="AJ14">
        <v>1</v>
      </c>
      <c r="AK14">
        <v>0</v>
      </c>
      <c r="AL14">
        <v>1</v>
      </c>
      <c r="AM14">
        <v>8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5</v>
      </c>
      <c r="AT14">
        <v>8</v>
      </c>
      <c r="AU14">
        <v>13</v>
      </c>
      <c r="AV14">
        <v>1</v>
      </c>
      <c r="AW14">
        <v>0</v>
      </c>
      <c r="AX14">
        <v>1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13</v>
      </c>
      <c r="BF14">
        <v>2</v>
      </c>
      <c r="BG14">
        <v>0</v>
      </c>
      <c r="BH14">
        <v>0</v>
      </c>
      <c r="BI14">
        <v>8</v>
      </c>
      <c r="BJ14">
        <v>0</v>
      </c>
      <c r="BK14">
        <v>3</v>
      </c>
      <c r="BL14">
        <v>86</v>
      </c>
      <c r="BM14">
        <v>12</v>
      </c>
      <c r="BN14">
        <v>0</v>
      </c>
      <c r="BO14">
        <v>0</v>
      </c>
      <c r="BP14">
        <v>10</v>
      </c>
      <c r="BQ14">
        <v>0</v>
      </c>
      <c r="BR14">
        <v>64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164</v>
      </c>
      <c r="B15" s="10">
        <f>('E3-Last'!B15)-1</f>
        <v>43</v>
      </c>
      <c r="C15" s="6" t="s">
        <v>2</v>
      </c>
      <c r="D15" s="10" t="s">
        <v>40</v>
      </c>
      <c r="E15" s="59">
        <f t="shared" si="1"/>
        <v>0</v>
      </c>
      <c r="F15" s="59">
        <f t="shared" si="2"/>
        <v>0</v>
      </c>
      <c r="G15" s="59">
        <f t="shared" si="3"/>
        <v>100</v>
      </c>
      <c r="H15" s="59">
        <f t="shared" si="4"/>
        <v>0</v>
      </c>
      <c r="I15" s="59">
        <f t="shared" si="5"/>
        <v>1</v>
      </c>
      <c r="J15">
        <v>8</v>
      </c>
      <c r="K15">
        <v>0</v>
      </c>
      <c r="L15">
        <v>0</v>
      </c>
      <c r="M15">
        <v>8</v>
      </c>
      <c r="N15">
        <v>0</v>
      </c>
      <c r="O15">
        <v>1</v>
      </c>
      <c r="P15">
        <v>282.75</v>
      </c>
      <c r="Q15">
        <v>0</v>
      </c>
      <c r="R15">
        <v>282.75</v>
      </c>
      <c r="S15">
        <v>0</v>
      </c>
      <c r="T15">
        <v>56.875</v>
      </c>
      <c r="U15">
        <v>56.875</v>
      </c>
      <c r="V15">
        <v>0</v>
      </c>
      <c r="W15">
        <v>110</v>
      </c>
      <c r="X15">
        <v>110</v>
      </c>
      <c r="Y15">
        <v>0</v>
      </c>
      <c r="Z15">
        <v>425.125</v>
      </c>
      <c r="AA15">
        <v>425.125</v>
      </c>
      <c r="AB15">
        <v>0</v>
      </c>
      <c r="AC15">
        <v>26</v>
      </c>
      <c r="AD15">
        <v>9</v>
      </c>
      <c r="AE15">
        <v>17</v>
      </c>
      <c r="AF15">
        <v>0</v>
      </c>
      <c r="AG15">
        <v>8</v>
      </c>
      <c r="AH15">
        <v>8</v>
      </c>
      <c r="AI15">
        <v>3</v>
      </c>
      <c r="AJ15">
        <v>0</v>
      </c>
      <c r="AK15">
        <v>0</v>
      </c>
      <c r="AL15">
        <v>7</v>
      </c>
      <c r="AM15">
        <v>8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0</v>
      </c>
      <c r="AT15">
        <v>8</v>
      </c>
      <c r="AU15">
        <v>3</v>
      </c>
      <c r="AV15">
        <v>0</v>
      </c>
      <c r="AW15">
        <v>0</v>
      </c>
      <c r="AX15">
        <v>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21</v>
      </c>
      <c r="BF15">
        <v>0</v>
      </c>
      <c r="BG15">
        <v>0</v>
      </c>
      <c r="BH15">
        <v>0</v>
      </c>
      <c r="BI15">
        <v>7</v>
      </c>
      <c r="BJ15">
        <v>1</v>
      </c>
      <c r="BK15">
        <v>13</v>
      </c>
      <c r="BL15">
        <v>94</v>
      </c>
      <c r="BM15">
        <v>28</v>
      </c>
      <c r="BN15">
        <v>0</v>
      </c>
      <c r="BO15">
        <v>3</v>
      </c>
      <c r="BP15">
        <v>5</v>
      </c>
      <c r="BQ15">
        <v>0</v>
      </c>
      <c r="BR15">
        <v>58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167</v>
      </c>
      <c r="B16" s="10">
        <f>('E3-Last'!B16)-1</f>
        <v>43</v>
      </c>
      <c r="C16" s="6" t="s">
        <v>2</v>
      </c>
      <c r="D16" s="10" t="s">
        <v>40</v>
      </c>
      <c r="E16" s="59">
        <f t="shared" si="1"/>
        <v>0</v>
      </c>
      <c r="F16" s="59">
        <f t="shared" si="2"/>
        <v>0</v>
      </c>
      <c r="G16" s="59">
        <f t="shared" si="3"/>
        <v>100</v>
      </c>
      <c r="H16" s="59">
        <f t="shared" si="4"/>
        <v>0</v>
      </c>
      <c r="I16" s="59">
        <f t="shared" si="5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99.75</v>
      </c>
      <c r="Q16">
        <v>0</v>
      </c>
      <c r="R16">
        <v>99.75</v>
      </c>
      <c r="S16">
        <v>0</v>
      </c>
      <c r="T16">
        <v>57.375</v>
      </c>
      <c r="U16">
        <v>57.375</v>
      </c>
      <c r="V16">
        <v>0</v>
      </c>
      <c r="W16">
        <v>14.25</v>
      </c>
      <c r="X16">
        <v>14.25</v>
      </c>
      <c r="Y16">
        <v>0</v>
      </c>
      <c r="Z16">
        <v>1063.625</v>
      </c>
      <c r="AA16">
        <v>1063.625</v>
      </c>
      <c r="AB16">
        <v>0</v>
      </c>
      <c r="AC16">
        <v>20</v>
      </c>
      <c r="AD16">
        <v>8</v>
      </c>
      <c r="AE16">
        <v>12</v>
      </c>
      <c r="AF16">
        <v>0</v>
      </c>
      <c r="AG16">
        <v>11</v>
      </c>
      <c r="AH16">
        <v>8</v>
      </c>
      <c r="AI16">
        <v>0</v>
      </c>
      <c r="AJ16">
        <v>0</v>
      </c>
      <c r="AK16">
        <v>0</v>
      </c>
      <c r="AL16">
        <v>1</v>
      </c>
      <c r="AM16">
        <v>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3</v>
      </c>
      <c r="AT16">
        <v>8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8</v>
      </c>
      <c r="BF16">
        <v>0</v>
      </c>
      <c r="BG16">
        <v>0</v>
      </c>
      <c r="BH16">
        <v>0</v>
      </c>
      <c r="BI16">
        <v>8</v>
      </c>
      <c r="BJ16">
        <v>0</v>
      </c>
      <c r="BK16">
        <v>0</v>
      </c>
      <c r="BL16">
        <v>89</v>
      </c>
      <c r="BM16">
        <v>5</v>
      </c>
      <c r="BN16">
        <v>0</v>
      </c>
      <c r="BO16">
        <v>7</v>
      </c>
      <c r="BP16">
        <v>0</v>
      </c>
      <c r="BQ16">
        <v>0</v>
      </c>
      <c r="BR16">
        <v>77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G16" s="10" t="str">
        <f>CG251</f>
        <v>FE0F</v>
      </c>
      <c r="CH16" s="10" t="str">
        <f t="shared" ref="CH16:DB16" si="7">CH251</f>
        <v>+ve</v>
      </c>
      <c r="CI16" s="59">
        <f t="shared" si="7"/>
        <v>0</v>
      </c>
      <c r="CJ16" s="59">
        <f t="shared" si="7"/>
        <v>0</v>
      </c>
      <c r="CK16" s="59">
        <f t="shared" si="7"/>
        <v>62.5</v>
      </c>
      <c r="CL16" s="59">
        <f t="shared" si="7"/>
        <v>37.5</v>
      </c>
      <c r="CM16" s="59">
        <f t="shared" si="7"/>
        <v>0.625</v>
      </c>
      <c r="CN16" s="95">
        <f t="shared" si="7"/>
        <v>0</v>
      </c>
      <c r="CO16" s="95">
        <f t="shared" si="7"/>
        <v>0</v>
      </c>
      <c r="CP16" s="95">
        <f t="shared" si="7"/>
        <v>75</v>
      </c>
      <c r="CQ16" s="95">
        <f t="shared" si="7"/>
        <v>25</v>
      </c>
      <c r="CR16" s="95">
        <f t="shared" si="7"/>
        <v>0.75</v>
      </c>
      <c r="CS16" s="59">
        <f t="shared" si="7"/>
        <v>0</v>
      </c>
      <c r="CT16" s="59">
        <f t="shared" si="7"/>
        <v>0</v>
      </c>
      <c r="CU16" s="59">
        <f t="shared" si="7"/>
        <v>87.5</v>
      </c>
      <c r="CV16" s="59">
        <f t="shared" si="7"/>
        <v>12.5</v>
      </c>
      <c r="CW16" s="59">
        <f t="shared" si="7"/>
        <v>0.875</v>
      </c>
      <c r="CX16" s="95">
        <f t="shared" si="7"/>
        <v>0</v>
      </c>
      <c r="CY16" s="95">
        <f t="shared" si="7"/>
        <v>0</v>
      </c>
      <c r="CZ16" s="95">
        <f t="shared" si="7"/>
        <v>100</v>
      </c>
      <c r="DA16" s="95">
        <f t="shared" si="7"/>
        <v>0</v>
      </c>
      <c r="DB16" s="95">
        <f t="shared" si="7"/>
        <v>1</v>
      </c>
    </row>
    <row r="17" spans="1:82">
      <c r="A17" t="s">
        <v>166</v>
      </c>
      <c r="B17" s="10">
        <f>('E3-Last'!B17)-1</f>
        <v>51</v>
      </c>
      <c r="C17" s="4" t="s">
        <v>3</v>
      </c>
      <c r="D17" s="10" t="s">
        <v>40</v>
      </c>
      <c r="E17" s="59">
        <f t="shared" si="1"/>
        <v>0</v>
      </c>
      <c r="F17" s="59">
        <f t="shared" si="2"/>
        <v>0</v>
      </c>
      <c r="G17" s="59">
        <f t="shared" si="3"/>
        <v>87.5</v>
      </c>
      <c r="H17" s="59">
        <f t="shared" si="4"/>
        <v>12.5</v>
      </c>
      <c r="I17" s="59">
        <f t="shared" si="5"/>
        <v>0.875</v>
      </c>
      <c r="J17">
        <v>8</v>
      </c>
      <c r="K17">
        <v>0</v>
      </c>
      <c r="L17">
        <v>0</v>
      </c>
      <c r="M17">
        <v>7</v>
      </c>
      <c r="N17">
        <v>1</v>
      </c>
      <c r="O17">
        <v>0.875</v>
      </c>
      <c r="P17">
        <v>419.875</v>
      </c>
      <c r="Q17">
        <v>0</v>
      </c>
      <c r="R17">
        <v>376.42857149999998</v>
      </c>
      <c r="S17">
        <v>724</v>
      </c>
      <c r="T17">
        <v>252.125</v>
      </c>
      <c r="U17">
        <v>253.42857140000001</v>
      </c>
      <c r="V17">
        <v>243</v>
      </c>
      <c r="W17">
        <v>776.375</v>
      </c>
      <c r="X17">
        <v>688</v>
      </c>
      <c r="Y17">
        <v>1395</v>
      </c>
      <c r="Z17">
        <v>71.25</v>
      </c>
      <c r="AA17">
        <v>62</v>
      </c>
      <c r="AB17">
        <v>136</v>
      </c>
      <c r="AC17">
        <v>54</v>
      </c>
      <c r="AD17">
        <v>22</v>
      </c>
      <c r="AE17">
        <v>15</v>
      </c>
      <c r="AF17">
        <v>17</v>
      </c>
      <c r="AG17">
        <v>20</v>
      </c>
      <c r="AH17">
        <v>11</v>
      </c>
      <c r="AI17">
        <v>0</v>
      </c>
      <c r="AJ17">
        <v>0</v>
      </c>
      <c r="AK17">
        <v>4</v>
      </c>
      <c r="AL17">
        <v>19</v>
      </c>
      <c r="AM17">
        <v>8</v>
      </c>
      <c r="AN17">
        <v>3</v>
      </c>
      <c r="AO17">
        <v>0</v>
      </c>
      <c r="AP17">
        <v>0</v>
      </c>
      <c r="AQ17">
        <v>1</v>
      </c>
      <c r="AR17">
        <v>10</v>
      </c>
      <c r="AS17">
        <v>6</v>
      </c>
      <c r="AT17">
        <v>7</v>
      </c>
      <c r="AU17">
        <v>0</v>
      </c>
      <c r="AV17">
        <v>0</v>
      </c>
      <c r="AW17">
        <v>2</v>
      </c>
      <c r="AX17">
        <v>0</v>
      </c>
      <c r="AY17">
        <v>6</v>
      </c>
      <c r="AZ17">
        <v>1</v>
      </c>
      <c r="BA17">
        <v>0</v>
      </c>
      <c r="BB17">
        <v>0</v>
      </c>
      <c r="BC17">
        <v>1</v>
      </c>
      <c r="BD17">
        <v>9</v>
      </c>
      <c r="BE17">
        <v>13</v>
      </c>
      <c r="BF17">
        <v>0</v>
      </c>
      <c r="BG17">
        <v>0</v>
      </c>
      <c r="BH17">
        <v>0</v>
      </c>
      <c r="BI17">
        <v>1</v>
      </c>
      <c r="BJ17">
        <v>8</v>
      </c>
      <c r="BK17">
        <v>4</v>
      </c>
      <c r="BL17">
        <v>309</v>
      </c>
      <c r="BM17">
        <v>91</v>
      </c>
      <c r="BN17">
        <v>23</v>
      </c>
      <c r="BO17">
        <v>15</v>
      </c>
      <c r="BP17">
        <v>5</v>
      </c>
      <c r="BQ17">
        <v>50</v>
      </c>
      <c r="BR17">
        <v>125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</row>
    <row r="18" spans="1:82">
      <c r="A18" t="s">
        <v>167</v>
      </c>
      <c r="B18" s="10">
        <f>('E3-Last'!B18)-1</f>
        <v>43</v>
      </c>
      <c r="C18" s="6" t="s">
        <v>2</v>
      </c>
      <c r="D18" s="10" t="s">
        <v>40</v>
      </c>
      <c r="E18" s="59">
        <f t="shared" si="1"/>
        <v>0</v>
      </c>
      <c r="F18" s="59">
        <f t="shared" si="2"/>
        <v>0</v>
      </c>
      <c r="G18" s="59">
        <f t="shared" si="3"/>
        <v>100</v>
      </c>
      <c r="H18" s="59">
        <f t="shared" si="4"/>
        <v>0</v>
      </c>
      <c r="I18" s="59">
        <f t="shared" si="5"/>
        <v>1</v>
      </c>
      <c r="J18">
        <v>8</v>
      </c>
      <c r="K18">
        <v>0</v>
      </c>
      <c r="L18">
        <v>0</v>
      </c>
      <c r="M18">
        <v>8</v>
      </c>
      <c r="N18">
        <v>0</v>
      </c>
      <c r="O18">
        <v>1</v>
      </c>
      <c r="P18">
        <v>130.375</v>
      </c>
      <c r="Q18">
        <v>0</v>
      </c>
      <c r="R18">
        <v>130.375</v>
      </c>
      <c r="S18">
        <v>0</v>
      </c>
      <c r="T18">
        <v>104</v>
      </c>
      <c r="U18">
        <v>104</v>
      </c>
      <c r="V18">
        <v>0</v>
      </c>
      <c r="W18">
        <v>599.625</v>
      </c>
      <c r="X18">
        <v>599.625</v>
      </c>
      <c r="Y18">
        <v>0</v>
      </c>
      <c r="Z18">
        <v>601.625</v>
      </c>
      <c r="AA18">
        <v>601.625</v>
      </c>
      <c r="AB18">
        <v>0</v>
      </c>
      <c r="AC18">
        <v>25</v>
      </c>
      <c r="AD18">
        <v>8</v>
      </c>
      <c r="AE18">
        <v>17</v>
      </c>
      <c r="AF18">
        <v>0</v>
      </c>
      <c r="AG18">
        <v>17</v>
      </c>
      <c r="AH18">
        <v>8</v>
      </c>
      <c r="AI18">
        <v>0</v>
      </c>
      <c r="AJ18">
        <v>0</v>
      </c>
      <c r="AK18">
        <v>0</v>
      </c>
      <c r="AL18">
        <v>0</v>
      </c>
      <c r="AM18">
        <v>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9</v>
      </c>
      <c r="AT18">
        <v>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12</v>
      </c>
      <c r="BF18">
        <v>0</v>
      </c>
      <c r="BG18">
        <v>1</v>
      </c>
      <c r="BH18">
        <v>3</v>
      </c>
      <c r="BI18">
        <v>5</v>
      </c>
      <c r="BJ18">
        <v>3</v>
      </c>
      <c r="BK18">
        <v>0</v>
      </c>
      <c r="BL18">
        <v>455</v>
      </c>
      <c r="BM18">
        <v>30</v>
      </c>
      <c r="BN18">
        <v>8</v>
      </c>
      <c r="BO18">
        <v>21</v>
      </c>
      <c r="BP18">
        <v>1</v>
      </c>
      <c r="BQ18">
        <v>47</v>
      </c>
      <c r="BR18">
        <v>348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</row>
    <row r="19" spans="1:82">
      <c r="A19" t="s">
        <v>182</v>
      </c>
      <c r="B19" s="10">
        <f>('E3-Last'!B19)-1</f>
        <v>51</v>
      </c>
      <c r="C19" s="4" t="s">
        <v>3</v>
      </c>
      <c r="D19" s="10" t="s">
        <v>40</v>
      </c>
      <c r="E19" s="59">
        <f t="shared" si="1"/>
        <v>0</v>
      </c>
      <c r="F19" s="59">
        <f t="shared" si="2"/>
        <v>0</v>
      </c>
      <c r="G19" s="59">
        <f t="shared" si="3"/>
        <v>100</v>
      </c>
      <c r="H19" s="59">
        <f t="shared" si="4"/>
        <v>0</v>
      </c>
      <c r="I19" s="59">
        <f t="shared" si="5"/>
        <v>1</v>
      </c>
      <c r="J19">
        <v>8</v>
      </c>
      <c r="K19">
        <v>0</v>
      </c>
      <c r="L19">
        <v>0</v>
      </c>
      <c r="M19">
        <v>8</v>
      </c>
      <c r="N19">
        <v>0</v>
      </c>
      <c r="O19">
        <v>1</v>
      </c>
      <c r="P19">
        <v>247.5</v>
      </c>
      <c r="Q19">
        <v>0</v>
      </c>
      <c r="R19">
        <v>247.5</v>
      </c>
      <c r="S19">
        <v>0</v>
      </c>
      <c r="T19">
        <v>244.125</v>
      </c>
      <c r="U19">
        <v>244.125</v>
      </c>
      <c r="V19">
        <v>0</v>
      </c>
      <c r="W19">
        <v>55.375</v>
      </c>
      <c r="X19">
        <v>55.375</v>
      </c>
      <c r="Y19">
        <v>0</v>
      </c>
      <c r="Z19">
        <v>1278.375</v>
      </c>
      <c r="AA19">
        <v>1278.375</v>
      </c>
      <c r="AB19">
        <v>0</v>
      </c>
      <c r="AC19">
        <v>39</v>
      </c>
      <c r="AD19">
        <v>17</v>
      </c>
      <c r="AE19">
        <v>18</v>
      </c>
      <c r="AF19">
        <v>4</v>
      </c>
      <c r="AG19">
        <v>11</v>
      </c>
      <c r="AH19">
        <v>10</v>
      </c>
      <c r="AI19">
        <v>3</v>
      </c>
      <c r="AJ19">
        <v>0</v>
      </c>
      <c r="AK19">
        <v>0</v>
      </c>
      <c r="AL19">
        <v>15</v>
      </c>
      <c r="AM19">
        <v>8</v>
      </c>
      <c r="AN19">
        <v>2</v>
      </c>
      <c r="AO19">
        <v>0</v>
      </c>
      <c r="AP19">
        <v>0</v>
      </c>
      <c r="AQ19">
        <v>0</v>
      </c>
      <c r="AR19">
        <v>7</v>
      </c>
      <c r="AS19">
        <v>0</v>
      </c>
      <c r="AT19">
        <v>8</v>
      </c>
      <c r="AU19">
        <v>3</v>
      </c>
      <c r="AV19">
        <v>0</v>
      </c>
      <c r="AW19">
        <v>0</v>
      </c>
      <c r="AX19">
        <v>7</v>
      </c>
      <c r="AY19">
        <v>3</v>
      </c>
      <c r="AZ19">
        <v>0</v>
      </c>
      <c r="BA19">
        <v>0</v>
      </c>
      <c r="BB19">
        <v>0</v>
      </c>
      <c r="BC19">
        <v>0</v>
      </c>
      <c r="BD19">
        <v>1</v>
      </c>
      <c r="BE19">
        <v>8</v>
      </c>
      <c r="BF19">
        <v>0</v>
      </c>
      <c r="BG19">
        <v>0</v>
      </c>
      <c r="BH19">
        <v>0</v>
      </c>
      <c r="BI19">
        <v>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</row>
    <row r="20" spans="1:82">
      <c r="A20" t="s">
        <v>169</v>
      </c>
      <c r="B20" s="10">
        <f>('E3-Last'!B20)-1</f>
        <v>51</v>
      </c>
      <c r="C20" s="6" t="s">
        <v>2</v>
      </c>
      <c r="D20" s="10" t="s">
        <v>40</v>
      </c>
      <c r="E20" s="59">
        <f t="shared" si="1"/>
        <v>0</v>
      </c>
      <c r="F20" s="59">
        <f t="shared" si="2"/>
        <v>0</v>
      </c>
      <c r="G20" s="59">
        <f t="shared" si="3"/>
        <v>100</v>
      </c>
      <c r="H20" s="59">
        <f t="shared" si="4"/>
        <v>0</v>
      </c>
      <c r="I20" s="59">
        <f t="shared" si="5"/>
        <v>1</v>
      </c>
      <c r="J20">
        <v>8</v>
      </c>
      <c r="K20">
        <v>0</v>
      </c>
      <c r="L20">
        <v>0</v>
      </c>
      <c r="M20">
        <v>8</v>
      </c>
      <c r="N20">
        <v>0</v>
      </c>
      <c r="O20">
        <v>1</v>
      </c>
      <c r="P20">
        <v>392.5</v>
      </c>
      <c r="Q20">
        <v>0</v>
      </c>
      <c r="R20">
        <v>392.5</v>
      </c>
      <c r="S20">
        <v>0</v>
      </c>
      <c r="T20">
        <v>120.5</v>
      </c>
      <c r="U20">
        <v>120.5</v>
      </c>
      <c r="V20">
        <v>0</v>
      </c>
      <c r="W20">
        <v>105</v>
      </c>
      <c r="X20">
        <v>105</v>
      </c>
      <c r="Y20">
        <v>0</v>
      </c>
      <c r="Z20">
        <v>695.625</v>
      </c>
      <c r="AA20">
        <v>695.625</v>
      </c>
      <c r="AB20">
        <v>0</v>
      </c>
      <c r="AC20">
        <v>21</v>
      </c>
      <c r="AD20">
        <v>8</v>
      </c>
      <c r="AE20">
        <v>12</v>
      </c>
      <c r="AF20">
        <v>1</v>
      </c>
      <c r="AG20">
        <v>9</v>
      </c>
      <c r="AH20">
        <v>8</v>
      </c>
      <c r="AI20">
        <v>1</v>
      </c>
      <c r="AJ20">
        <v>0</v>
      </c>
      <c r="AK20">
        <v>0</v>
      </c>
      <c r="AL20">
        <v>3</v>
      </c>
      <c r="AM20">
        <v>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</v>
      </c>
      <c r="AT20">
        <v>8</v>
      </c>
      <c r="AU20">
        <v>1</v>
      </c>
      <c r="AV20">
        <v>0</v>
      </c>
      <c r="AW20">
        <v>0</v>
      </c>
      <c r="AX20">
        <v>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</v>
      </c>
      <c r="BE20">
        <v>8</v>
      </c>
      <c r="BF20">
        <v>0</v>
      </c>
      <c r="BG20">
        <v>0</v>
      </c>
      <c r="BH20">
        <v>0</v>
      </c>
      <c r="BI20">
        <v>7</v>
      </c>
      <c r="BJ20">
        <v>1</v>
      </c>
      <c r="BK20">
        <v>0</v>
      </c>
      <c r="BL20">
        <v>82</v>
      </c>
      <c r="BM20">
        <v>16</v>
      </c>
      <c r="BN20">
        <v>1</v>
      </c>
      <c r="BO20">
        <v>3</v>
      </c>
      <c r="BP20">
        <v>14</v>
      </c>
      <c r="BQ20">
        <v>0</v>
      </c>
      <c r="BR20">
        <v>48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</row>
    <row r="21" spans="1:82">
      <c r="A21" t="s">
        <v>170</v>
      </c>
      <c r="B21" s="10">
        <f>('E3-Last'!B21)-1</f>
        <v>43</v>
      </c>
      <c r="C21" s="6" t="s">
        <v>2</v>
      </c>
      <c r="D21" s="10" t="s">
        <v>40</v>
      </c>
      <c r="E21" s="59">
        <f t="shared" si="1"/>
        <v>0</v>
      </c>
      <c r="F21" s="59">
        <f t="shared" si="2"/>
        <v>0</v>
      </c>
      <c r="G21" s="59">
        <f t="shared" si="3"/>
        <v>100</v>
      </c>
      <c r="H21" s="59">
        <f t="shared" si="4"/>
        <v>0</v>
      </c>
      <c r="I21" s="59">
        <f t="shared" si="5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162.25</v>
      </c>
      <c r="Q21">
        <v>0</v>
      </c>
      <c r="R21">
        <v>162.25</v>
      </c>
      <c r="S21">
        <v>0</v>
      </c>
      <c r="T21">
        <v>101.5</v>
      </c>
      <c r="U21">
        <v>101.5</v>
      </c>
      <c r="V21">
        <v>0</v>
      </c>
      <c r="W21">
        <v>83.75</v>
      </c>
      <c r="X21">
        <v>83.75</v>
      </c>
      <c r="Y21">
        <v>0</v>
      </c>
      <c r="Z21">
        <v>1258.75</v>
      </c>
      <c r="AA21">
        <v>1258.75</v>
      </c>
      <c r="AB21">
        <v>0</v>
      </c>
      <c r="AC21">
        <v>118</v>
      </c>
      <c r="AD21">
        <v>55</v>
      </c>
      <c r="AE21">
        <v>63</v>
      </c>
      <c r="AF21">
        <v>0</v>
      </c>
      <c r="AG21">
        <v>16</v>
      </c>
      <c r="AH21">
        <v>33</v>
      </c>
      <c r="AI21">
        <v>21</v>
      </c>
      <c r="AJ21">
        <v>3</v>
      </c>
      <c r="AK21">
        <v>0</v>
      </c>
      <c r="AL21">
        <v>45</v>
      </c>
      <c r="AM21">
        <v>8</v>
      </c>
      <c r="AN21">
        <v>25</v>
      </c>
      <c r="AO21">
        <v>0</v>
      </c>
      <c r="AP21">
        <v>0</v>
      </c>
      <c r="AQ21">
        <v>0</v>
      </c>
      <c r="AR21">
        <v>22</v>
      </c>
      <c r="AS21">
        <v>8</v>
      </c>
      <c r="AT21">
        <v>8</v>
      </c>
      <c r="AU21">
        <v>21</v>
      </c>
      <c r="AV21">
        <v>3</v>
      </c>
      <c r="AW21">
        <v>0</v>
      </c>
      <c r="AX21">
        <v>23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9</v>
      </c>
      <c r="BF21">
        <v>0</v>
      </c>
      <c r="BG21">
        <v>0</v>
      </c>
      <c r="BH21">
        <v>0</v>
      </c>
      <c r="BI21">
        <v>8</v>
      </c>
      <c r="BJ21">
        <v>0</v>
      </c>
      <c r="BK21">
        <v>1</v>
      </c>
      <c r="BL21">
        <v>71</v>
      </c>
      <c r="BM21">
        <v>8</v>
      </c>
      <c r="BN21">
        <v>0</v>
      </c>
      <c r="BO21">
        <v>0</v>
      </c>
      <c r="BP21">
        <v>18</v>
      </c>
      <c r="BQ21">
        <v>1</v>
      </c>
      <c r="BR21">
        <v>44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</row>
    <row r="22" spans="1:82">
      <c r="A22" t="s">
        <v>171</v>
      </c>
      <c r="B22" s="10">
        <f>('E3-Last'!B22)-1</f>
        <v>51</v>
      </c>
      <c r="C22" s="4" t="s">
        <v>3</v>
      </c>
      <c r="D22" s="10" t="s">
        <v>40</v>
      </c>
      <c r="E22" s="59">
        <f t="shared" si="1"/>
        <v>0</v>
      </c>
      <c r="F22" s="59">
        <f t="shared" si="2"/>
        <v>0</v>
      </c>
      <c r="G22" s="59">
        <f t="shared" si="3"/>
        <v>87.5</v>
      </c>
      <c r="H22" s="59">
        <f t="shared" si="4"/>
        <v>12.5</v>
      </c>
      <c r="I22" s="59">
        <f t="shared" si="5"/>
        <v>0.875</v>
      </c>
      <c r="J22">
        <v>8</v>
      </c>
      <c r="K22">
        <v>0</v>
      </c>
      <c r="L22">
        <v>0</v>
      </c>
      <c r="M22">
        <v>7</v>
      </c>
      <c r="N22">
        <v>1</v>
      </c>
      <c r="O22">
        <v>0.875</v>
      </c>
      <c r="P22">
        <v>325.125</v>
      </c>
      <c r="Q22">
        <v>0</v>
      </c>
      <c r="R22">
        <v>340.14285719999998</v>
      </c>
      <c r="S22">
        <v>220</v>
      </c>
      <c r="T22">
        <v>140.625</v>
      </c>
      <c r="U22">
        <v>152.7142857</v>
      </c>
      <c r="V22">
        <v>56</v>
      </c>
      <c r="W22">
        <v>86.125</v>
      </c>
      <c r="X22">
        <v>87.857142870000004</v>
      </c>
      <c r="Y22">
        <v>74</v>
      </c>
      <c r="Z22">
        <v>578.375</v>
      </c>
      <c r="AA22">
        <v>611.71428560000004</v>
      </c>
      <c r="AB22">
        <v>345</v>
      </c>
      <c r="AC22">
        <v>33</v>
      </c>
      <c r="AD22">
        <v>11</v>
      </c>
      <c r="AE22">
        <v>17</v>
      </c>
      <c r="AF22">
        <v>5</v>
      </c>
      <c r="AG22">
        <v>16</v>
      </c>
      <c r="AH22">
        <v>9</v>
      </c>
      <c r="AI22">
        <v>0</v>
      </c>
      <c r="AJ22">
        <v>0</v>
      </c>
      <c r="AK22">
        <v>0</v>
      </c>
      <c r="AL22">
        <v>8</v>
      </c>
      <c r="AM22">
        <v>8</v>
      </c>
      <c r="AN22">
        <v>1</v>
      </c>
      <c r="AO22">
        <v>0</v>
      </c>
      <c r="AP22">
        <v>0</v>
      </c>
      <c r="AQ22">
        <v>0</v>
      </c>
      <c r="AR22">
        <v>2</v>
      </c>
      <c r="AS22">
        <v>6</v>
      </c>
      <c r="AT22">
        <v>7</v>
      </c>
      <c r="AU22">
        <v>0</v>
      </c>
      <c r="AV22">
        <v>0</v>
      </c>
      <c r="AW22">
        <v>0</v>
      </c>
      <c r="AX22">
        <v>4</v>
      </c>
      <c r="AY22">
        <v>2</v>
      </c>
      <c r="AZ22">
        <v>1</v>
      </c>
      <c r="BA22">
        <v>0</v>
      </c>
      <c r="BB22">
        <v>0</v>
      </c>
      <c r="BC22">
        <v>0</v>
      </c>
      <c r="BD22">
        <v>2</v>
      </c>
      <c r="BE22">
        <v>18</v>
      </c>
      <c r="BF22">
        <v>0</v>
      </c>
      <c r="BG22">
        <v>0</v>
      </c>
      <c r="BH22">
        <v>0</v>
      </c>
      <c r="BI22">
        <v>6</v>
      </c>
      <c r="BJ22">
        <v>2</v>
      </c>
      <c r="BK22">
        <v>10</v>
      </c>
      <c r="BL22">
        <v>64</v>
      </c>
      <c r="BM22">
        <v>12</v>
      </c>
      <c r="BN22">
        <v>2</v>
      </c>
      <c r="BO22">
        <v>9</v>
      </c>
      <c r="BP22">
        <v>0</v>
      </c>
      <c r="BQ22">
        <v>0</v>
      </c>
      <c r="BR22">
        <v>41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</row>
    <row r="23" spans="1:82">
      <c r="A23" t="s">
        <v>172</v>
      </c>
      <c r="B23" s="10">
        <f>('E3-Last'!B23)-1</f>
        <v>43</v>
      </c>
      <c r="C23" s="4" t="s">
        <v>3</v>
      </c>
      <c r="D23" s="10" t="s">
        <v>40</v>
      </c>
      <c r="E23" s="59">
        <f t="shared" si="1"/>
        <v>0</v>
      </c>
      <c r="F23" s="59">
        <f t="shared" si="2"/>
        <v>0</v>
      </c>
      <c r="G23" s="59">
        <f t="shared" si="3"/>
        <v>100</v>
      </c>
      <c r="H23" s="59">
        <f t="shared" si="4"/>
        <v>0</v>
      </c>
      <c r="I23" s="59">
        <f t="shared" si="5"/>
        <v>1</v>
      </c>
      <c r="J23">
        <v>8</v>
      </c>
      <c r="K23">
        <v>0</v>
      </c>
      <c r="L23">
        <v>0</v>
      </c>
      <c r="M23">
        <v>8</v>
      </c>
      <c r="N23">
        <v>0</v>
      </c>
      <c r="O23">
        <v>1</v>
      </c>
      <c r="P23">
        <v>154.875</v>
      </c>
      <c r="Q23">
        <v>0</v>
      </c>
      <c r="R23">
        <v>154.875</v>
      </c>
      <c r="S23">
        <v>0</v>
      </c>
      <c r="T23">
        <v>49</v>
      </c>
      <c r="U23">
        <v>49</v>
      </c>
      <c r="V23">
        <v>0</v>
      </c>
      <c r="W23">
        <v>38.875</v>
      </c>
      <c r="X23">
        <v>38.875</v>
      </c>
      <c r="Y23">
        <v>0</v>
      </c>
      <c r="Z23">
        <v>1211.5</v>
      </c>
      <c r="AA23">
        <v>1211.5</v>
      </c>
      <c r="AB23">
        <v>0</v>
      </c>
      <c r="AC23">
        <v>20</v>
      </c>
      <c r="AD23">
        <v>10</v>
      </c>
      <c r="AE23">
        <v>10</v>
      </c>
      <c r="AF23">
        <v>0</v>
      </c>
      <c r="AG23">
        <v>8</v>
      </c>
      <c r="AH23">
        <v>10</v>
      </c>
      <c r="AI23">
        <v>1</v>
      </c>
      <c r="AJ23">
        <v>0</v>
      </c>
      <c r="AK23">
        <v>0</v>
      </c>
      <c r="AL23">
        <v>1</v>
      </c>
      <c r="AM23">
        <v>8</v>
      </c>
      <c r="AN23">
        <v>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</v>
      </c>
      <c r="AU23">
        <v>1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8</v>
      </c>
      <c r="BF23">
        <v>0</v>
      </c>
      <c r="BG23">
        <v>0</v>
      </c>
      <c r="BH23">
        <v>0</v>
      </c>
      <c r="BI23">
        <v>8</v>
      </c>
      <c r="BJ23">
        <v>0</v>
      </c>
      <c r="BK23">
        <v>0</v>
      </c>
      <c r="BL23">
        <v>85</v>
      </c>
      <c r="BM23">
        <v>13</v>
      </c>
      <c r="BN23">
        <v>0</v>
      </c>
      <c r="BO23">
        <v>8</v>
      </c>
      <c r="BP23">
        <v>2</v>
      </c>
      <c r="BQ23">
        <v>0</v>
      </c>
      <c r="BR23">
        <v>62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</row>
    <row r="24" spans="1:82">
      <c r="A24" t="s">
        <v>173</v>
      </c>
      <c r="B24" s="10">
        <f>('E3-Last'!B24)-1</f>
        <v>43</v>
      </c>
      <c r="C24" s="6" t="s">
        <v>2</v>
      </c>
      <c r="D24" s="10" t="s">
        <v>40</v>
      </c>
      <c r="E24" s="59">
        <f t="shared" si="1"/>
        <v>0</v>
      </c>
      <c r="F24" s="59">
        <f t="shared" si="2"/>
        <v>0</v>
      </c>
      <c r="G24" s="59">
        <f t="shared" si="3"/>
        <v>100</v>
      </c>
      <c r="H24" s="59">
        <f t="shared" si="4"/>
        <v>0</v>
      </c>
      <c r="I24" s="59">
        <f t="shared" si="5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115.125</v>
      </c>
      <c r="Q24">
        <v>0</v>
      </c>
      <c r="R24">
        <v>115.125</v>
      </c>
      <c r="S24">
        <v>0</v>
      </c>
      <c r="T24">
        <v>112.625</v>
      </c>
      <c r="U24">
        <v>112.625</v>
      </c>
      <c r="V24">
        <v>0</v>
      </c>
      <c r="W24">
        <v>197</v>
      </c>
      <c r="X24">
        <v>197</v>
      </c>
      <c r="Y24">
        <v>0</v>
      </c>
      <c r="Z24">
        <v>76.375</v>
      </c>
      <c r="AA24">
        <v>76.375</v>
      </c>
      <c r="AB24">
        <v>0</v>
      </c>
      <c r="AC24">
        <v>22</v>
      </c>
      <c r="AD24">
        <v>9</v>
      </c>
      <c r="AE24">
        <v>12</v>
      </c>
      <c r="AF24">
        <v>1</v>
      </c>
      <c r="AG24">
        <v>8</v>
      </c>
      <c r="AH24">
        <v>8</v>
      </c>
      <c r="AI24">
        <v>4</v>
      </c>
      <c r="AJ24">
        <v>0</v>
      </c>
      <c r="AK24">
        <v>0</v>
      </c>
      <c r="AL24">
        <v>2</v>
      </c>
      <c r="AM24">
        <v>8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8</v>
      </c>
      <c r="AU24">
        <v>4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</v>
      </c>
      <c r="BE24">
        <v>26</v>
      </c>
      <c r="BF24">
        <v>0</v>
      </c>
      <c r="BG24">
        <v>0</v>
      </c>
      <c r="BH24">
        <v>0</v>
      </c>
      <c r="BI24">
        <v>7</v>
      </c>
      <c r="BJ24">
        <v>14</v>
      </c>
      <c r="BK24">
        <v>5</v>
      </c>
      <c r="BL24">
        <v>53</v>
      </c>
      <c r="BM24">
        <v>15</v>
      </c>
      <c r="BN24">
        <v>1</v>
      </c>
      <c r="BO24">
        <v>9</v>
      </c>
      <c r="BP24">
        <v>11</v>
      </c>
      <c r="BQ24">
        <v>5</v>
      </c>
      <c r="BR24">
        <v>12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</row>
    <row r="25" spans="1:82">
      <c r="A25" t="s">
        <v>174</v>
      </c>
      <c r="B25" s="10">
        <f>('E3-Last'!B25)-1</f>
        <v>51</v>
      </c>
      <c r="C25" s="6" t="s">
        <v>2</v>
      </c>
      <c r="D25" s="10" t="s">
        <v>40</v>
      </c>
      <c r="E25" s="59">
        <f t="shared" si="1"/>
        <v>0</v>
      </c>
      <c r="F25" s="59">
        <f t="shared" si="2"/>
        <v>0</v>
      </c>
      <c r="G25" s="59">
        <f t="shared" si="3"/>
        <v>62.5</v>
      </c>
      <c r="H25" s="59">
        <f t="shared" si="4"/>
        <v>37.5</v>
      </c>
      <c r="I25" s="59">
        <f t="shared" si="5"/>
        <v>0.625</v>
      </c>
      <c r="J25">
        <v>8</v>
      </c>
      <c r="K25">
        <v>0</v>
      </c>
      <c r="L25">
        <v>0</v>
      </c>
      <c r="M25">
        <v>5</v>
      </c>
      <c r="N25">
        <v>3</v>
      </c>
      <c r="O25">
        <v>0.625</v>
      </c>
      <c r="P25">
        <v>211.625</v>
      </c>
      <c r="Q25">
        <v>0</v>
      </c>
      <c r="R25">
        <v>165.4</v>
      </c>
      <c r="S25">
        <v>288.66666659999999</v>
      </c>
      <c r="T25">
        <v>68</v>
      </c>
      <c r="U25">
        <v>59.2</v>
      </c>
      <c r="V25">
        <v>82.666666660000004</v>
      </c>
      <c r="W25">
        <v>196</v>
      </c>
      <c r="X25">
        <v>306</v>
      </c>
      <c r="Y25">
        <v>12.66666667</v>
      </c>
      <c r="Z25">
        <v>610.75</v>
      </c>
      <c r="AA25">
        <v>759.2</v>
      </c>
      <c r="AB25">
        <v>363.33333340000001</v>
      </c>
      <c r="AC25">
        <v>25</v>
      </c>
      <c r="AD25">
        <v>10</v>
      </c>
      <c r="AE25">
        <v>10</v>
      </c>
      <c r="AF25">
        <v>5</v>
      </c>
      <c r="AG25">
        <v>11</v>
      </c>
      <c r="AH25">
        <v>9</v>
      </c>
      <c r="AI25">
        <v>0</v>
      </c>
      <c r="AJ25">
        <v>0</v>
      </c>
      <c r="AK25">
        <v>0</v>
      </c>
      <c r="AL25">
        <v>5</v>
      </c>
      <c r="AM25">
        <v>8</v>
      </c>
      <c r="AN25">
        <v>1</v>
      </c>
      <c r="AO25">
        <v>0</v>
      </c>
      <c r="AP25">
        <v>0</v>
      </c>
      <c r="AQ25">
        <v>0</v>
      </c>
      <c r="AR25">
        <v>1</v>
      </c>
      <c r="AS25">
        <v>3</v>
      </c>
      <c r="AT25">
        <v>5</v>
      </c>
      <c r="AU25">
        <v>0</v>
      </c>
      <c r="AV25">
        <v>0</v>
      </c>
      <c r="AW25">
        <v>0</v>
      </c>
      <c r="AX25">
        <v>2</v>
      </c>
      <c r="AY25">
        <v>0</v>
      </c>
      <c r="AZ25">
        <v>3</v>
      </c>
      <c r="BA25">
        <v>0</v>
      </c>
      <c r="BB25">
        <v>0</v>
      </c>
      <c r="BC25">
        <v>0</v>
      </c>
      <c r="BD25">
        <v>2</v>
      </c>
      <c r="BE25">
        <v>9</v>
      </c>
      <c r="BF25">
        <v>0</v>
      </c>
      <c r="BG25">
        <v>0</v>
      </c>
      <c r="BH25">
        <v>1</v>
      </c>
      <c r="BI25">
        <v>7</v>
      </c>
      <c r="BJ25">
        <v>1</v>
      </c>
      <c r="BK25">
        <v>0</v>
      </c>
      <c r="BL25">
        <v>122</v>
      </c>
      <c r="BM25">
        <v>19</v>
      </c>
      <c r="BN25">
        <v>0</v>
      </c>
      <c r="BO25">
        <v>15</v>
      </c>
      <c r="BP25">
        <v>7</v>
      </c>
      <c r="BQ25">
        <v>9</v>
      </c>
      <c r="BR25">
        <v>72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</row>
    <row r="26" spans="1:82">
      <c r="A26" t="s">
        <v>183</v>
      </c>
      <c r="B26" s="10">
        <f>('E3-Last'!B26)-1</f>
        <v>51</v>
      </c>
      <c r="C26" s="6" t="s">
        <v>2</v>
      </c>
      <c r="D26" s="10" t="s">
        <v>40</v>
      </c>
      <c r="E26" s="59">
        <f t="shared" si="1"/>
        <v>0</v>
      </c>
      <c r="F26" s="59">
        <f t="shared" si="2"/>
        <v>0</v>
      </c>
      <c r="G26" s="59">
        <f t="shared" si="3"/>
        <v>87.5</v>
      </c>
      <c r="H26" s="59">
        <f t="shared" si="4"/>
        <v>12.5</v>
      </c>
      <c r="I26" s="59">
        <f t="shared" si="5"/>
        <v>0.875</v>
      </c>
      <c r="J26">
        <v>8</v>
      </c>
      <c r="K26">
        <v>0</v>
      </c>
      <c r="L26">
        <v>0</v>
      </c>
      <c r="M26">
        <v>7</v>
      </c>
      <c r="N26">
        <v>1</v>
      </c>
      <c r="O26">
        <v>0.875</v>
      </c>
      <c r="P26">
        <v>248.375</v>
      </c>
      <c r="Q26">
        <v>0</v>
      </c>
      <c r="R26">
        <v>208.2857143</v>
      </c>
      <c r="S26">
        <v>529</v>
      </c>
      <c r="T26">
        <v>57.875</v>
      </c>
      <c r="U26">
        <v>53.428571429999998</v>
      </c>
      <c r="V26">
        <v>89</v>
      </c>
      <c r="W26">
        <v>105.875</v>
      </c>
      <c r="X26">
        <v>101.4285714</v>
      </c>
      <c r="Y26">
        <v>137</v>
      </c>
      <c r="Z26">
        <v>1031.625</v>
      </c>
      <c r="AA26">
        <v>1123.7142859999999</v>
      </c>
      <c r="AB26">
        <v>387</v>
      </c>
      <c r="AC26">
        <v>28</v>
      </c>
      <c r="AD26">
        <v>11</v>
      </c>
      <c r="AE26">
        <v>13</v>
      </c>
      <c r="AF26">
        <v>4</v>
      </c>
      <c r="AG26">
        <v>11</v>
      </c>
      <c r="AH26">
        <v>8</v>
      </c>
      <c r="AI26">
        <v>0</v>
      </c>
      <c r="AJ26">
        <v>0</v>
      </c>
      <c r="AK26">
        <v>0</v>
      </c>
      <c r="AL26">
        <v>9</v>
      </c>
      <c r="AM26">
        <v>8</v>
      </c>
      <c r="AN26">
        <v>0</v>
      </c>
      <c r="AO26">
        <v>0</v>
      </c>
      <c r="AP26">
        <v>0</v>
      </c>
      <c r="AQ26">
        <v>0</v>
      </c>
      <c r="AR26">
        <v>3</v>
      </c>
      <c r="AS26">
        <v>3</v>
      </c>
      <c r="AT26">
        <v>7</v>
      </c>
      <c r="AU26">
        <v>0</v>
      </c>
      <c r="AV26">
        <v>0</v>
      </c>
      <c r="AW26">
        <v>0</v>
      </c>
      <c r="AX26">
        <v>3</v>
      </c>
      <c r="AY26">
        <v>0</v>
      </c>
      <c r="AZ26">
        <v>1</v>
      </c>
      <c r="BA26">
        <v>0</v>
      </c>
      <c r="BB26">
        <v>0</v>
      </c>
      <c r="BC26">
        <v>0</v>
      </c>
      <c r="BD26">
        <v>3</v>
      </c>
      <c r="BE26">
        <v>8</v>
      </c>
      <c r="BF26">
        <v>0</v>
      </c>
      <c r="BG26">
        <v>0</v>
      </c>
      <c r="BH26">
        <v>0</v>
      </c>
      <c r="BI26">
        <v>7</v>
      </c>
      <c r="BJ26">
        <v>1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</row>
    <row r="27" spans="1:82">
      <c r="A27" t="s">
        <v>175</v>
      </c>
      <c r="B27" s="10">
        <f>('E3-Last'!B27)-1</f>
        <v>51</v>
      </c>
      <c r="C27" s="4" t="s">
        <v>3</v>
      </c>
      <c r="D27" s="10" t="s">
        <v>40</v>
      </c>
      <c r="E27" s="59">
        <f t="shared" si="1"/>
        <v>25</v>
      </c>
      <c r="F27" s="59">
        <f t="shared" si="2"/>
        <v>0</v>
      </c>
      <c r="G27" s="59">
        <f t="shared" si="3"/>
        <v>62.5</v>
      </c>
      <c r="H27" s="59">
        <f t="shared" si="4"/>
        <v>12.5</v>
      </c>
      <c r="I27" s="59">
        <f t="shared" si="5"/>
        <v>0.625</v>
      </c>
      <c r="J27">
        <v>8</v>
      </c>
      <c r="K27">
        <v>2</v>
      </c>
      <c r="L27">
        <v>0</v>
      </c>
      <c r="M27">
        <v>5</v>
      </c>
      <c r="N27">
        <v>1</v>
      </c>
      <c r="O27">
        <v>0.83333333330000003</v>
      </c>
      <c r="P27">
        <v>1271</v>
      </c>
      <c r="Q27">
        <v>0</v>
      </c>
      <c r="R27">
        <v>1165.8</v>
      </c>
      <c r="S27">
        <v>1797</v>
      </c>
      <c r="T27">
        <v>329.83333340000001</v>
      </c>
      <c r="U27">
        <v>147.4</v>
      </c>
      <c r="V27">
        <v>1242</v>
      </c>
      <c r="W27">
        <v>586.33333330000005</v>
      </c>
      <c r="X27">
        <v>630</v>
      </c>
      <c r="Y27">
        <v>368</v>
      </c>
      <c r="Z27">
        <v>45.833333330000002</v>
      </c>
      <c r="AA27">
        <v>41</v>
      </c>
      <c r="AB27">
        <v>70</v>
      </c>
      <c r="AC27">
        <v>22</v>
      </c>
      <c r="AD27">
        <v>9</v>
      </c>
      <c r="AE27">
        <v>12</v>
      </c>
      <c r="AF27">
        <v>1</v>
      </c>
      <c r="AG27">
        <v>13</v>
      </c>
      <c r="AH27">
        <v>9</v>
      </c>
      <c r="AI27">
        <v>0</v>
      </c>
      <c r="AJ27">
        <v>0</v>
      </c>
      <c r="AK27">
        <v>0</v>
      </c>
      <c r="AL27">
        <v>0</v>
      </c>
      <c r="AM27">
        <v>6</v>
      </c>
      <c r="AN27">
        <v>3</v>
      </c>
      <c r="AO27">
        <v>0</v>
      </c>
      <c r="AP27">
        <v>0</v>
      </c>
      <c r="AQ27">
        <v>0</v>
      </c>
      <c r="AR27">
        <v>0</v>
      </c>
      <c r="AS27">
        <v>7</v>
      </c>
      <c r="AT27">
        <v>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31</v>
      </c>
      <c r="BF27">
        <v>5</v>
      </c>
      <c r="BG27">
        <v>0</v>
      </c>
      <c r="BH27">
        <v>0</v>
      </c>
      <c r="BI27">
        <v>1</v>
      </c>
      <c r="BJ27">
        <v>5</v>
      </c>
      <c r="BK27">
        <v>20</v>
      </c>
      <c r="BL27">
        <v>299</v>
      </c>
      <c r="BM27">
        <v>157</v>
      </c>
      <c r="BN27">
        <v>23</v>
      </c>
      <c r="BO27">
        <v>0</v>
      </c>
      <c r="BP27">
        <v>7</v>
      </c>
      <c r="BQ27">
        <v>2</v>
      </c>
      <c r="BR27">
        <v>110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</row>
    <row r="28" spans="1:82">
      <c r="A28" t="s">
        <v>176</v>
      </c>
      <c r="B28" s="10">
        <f>('E3-Last'!B28)-1</f>
        <v>51</v>
      </c>
      <c r="C28" s="6" t="s">
        <v>2</v>
      </c>
      <c r="D28" s="10" t="s">
        <v>40</v>
      </c>
      <c r="E28" s="59">
        <f t="shared" si="1"/>
        <v>0</v>
      </c>
      <c r="F28" s="59">
        <f t="shared" si="2"/>
        <v>0</v>
      </c>
      <c r="G28" s="59">
        <f t="shared" si="3"/>
        <v>100</v>
      </c>
      <c r="H28" s="59">
        <f t="shared" si="4"/>
        <v>0</v>
      </c>
      <c r="I28" s="59">
        <f t="shared" si="5"/>
        <v>1</v>
      </c>
      <c r="J28">
        <v>8</v>
      </c>
      <c r="K28">
        <v>0</v>
      </c>
      <c r="L28">
        <v>0</v>
      </c>
      <c r="M28">
        <v>8</v>
      </c>
      <c r="N28">
        <v>0</v>
      </c>
      <c r="O28">
        <v>1</v>
      </c>
      <c r="P28">
        <v>361.25</v>
      </c>
      <c r="Q28">
        <v>0</v>
      </c>
      <c r="R28">
        <v>361.25</v>
      </c>
      <c r="S28">
        <v>0</v>
      </c>
      <c r="T28">
        <v>204.75</v>
      </c>
      <c r="U28">
        <v>204.75</v>
      </c>
      <c r="V28">
        <v>0</v>
      </c>
      <c r="W28">
        <v>176.5</v>
      </c>
      <c r="X28">
        <v>176.5</v>
      </c>
      <c r="Y28">
        <v>0</v>
      </c>
      <c r="Z28">
        <v>514.5</v>
      </c>
      <c r="AA28">
        <v>514.5</v>
      </c>
      <c r="AB28">
        <v>0</v>
      </c>
      <c r="AC28">
        <v>28</v>
      </c>
      <c r="AD28">
        <v>15</v>
      </c>
      <c r="AE28">
        <v>11</v>
      </c>
      <c r="AF28">
        <v>2</v>
      </c>
      <c r="AG28">
        <v>8</v>
      </c>
      <c r="AH28">
        <v>9</v>
      </c>
      <c r="AI28">
        <v>1</v>
      </c>
      <c r="AJ28">
        <v>0</v>
      </c>
      <c r="AK28">
        <v>0</v>
      </c>
      <c r="AL28">
        <v>10</v>
      </c>
      <c r="AM28">
        <v>8</v>
      </c>
      <c r="AN28">
        <v>1</v>
      </c>
      <c r="AO28">
        <v>0</v>
      </c>
      <c r="AP28">
        <v>0</v>
      </c>
      <c r="AQ28">
        <v>0</v>
      </c>
      <c r="AR28">
        <v>6</v>
      </c>
      <c r="AS28">
        <v>0</v>
      </c>
      <c r="AT28">
        <v>8</v>
      </c>
      <c r="AU28">
        <v>1</v>
      </c>
      <c r="AV28">
        <v>0</v>
      </c>
      <c r="AW28">
        <v>0</v>
      </c>
      <c r="AX28">
        <v>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2</v>
      </c>
      <c r="BE28">
        <v>8</v>
      </c>
      <c r="BF28">
        <v>0</v>
      </c>
      <c r="BG28">
        <v>0</v>
      </c>
      <c r="BH28">
        <v>0</v>
      </c>
      <c r="BI28">
        <v>4</v>
      </c>
      <c r="BJ28">
        <v>4</v>
      </c>
      <c r="BK28">
        <v>0</v>
      </c>
      <c r="BL28">
        <v>135</v>
      </c>
      <c r="BM28">
        <v>28</v>
      </c>
      <c r="BN28">
        <v>10</v>
      </c>
      <c r="BO28">
        <v>7</v>
      </c>
      <c r="BP28">
        <v>26</v>
      </c>
      <c r="BQ28">
        <v>0</v>
      </c>
      <c r="BR28">
        <v>64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</row>
    <row r="29" spans="1:82">
      <c r="A29" t="s">
        <v>177</v>
      </c>
      <c r="B29" s="10">
        <f>('E3-Last'!B29)-1</f>
        <v>43</v>
      </c>
      <c r="C29" s="6" t="s">
        <v>2</v>
      </c>
      <c r="D29" s="10" t="s">
        <v>40</v>
      </c>
      <c r="E29" s="59">
        <f t="shared" si="1"/>
        <v>0</v>
      </c>
      <c r="F29" s="59">
        <f t="shared" si="2"/>
        <v>0</v>
      </c>
      <c r="G29" s="59">
        <f t="shared" si="3"/>
        <v>100</v>
      </c>
      <c r="H29" s="59">
        <f t="shared" si="4"/>
        <v>0</v>
      </c>
      <c r="I29" s="59">
        <f t="shared" si="5"/>
        <v>1</v>
      </c>
      <c r="J29">
        <v>8</v>
      </c>
      <c r="K29">
        <v>0</v>
      </c>
      <c r="L29">
        <v>0</v>
      </c>
      <c r="M29">
        <v>8</v>
      </c>
      <c r="N29">
        <v>0</v>
      </c>
      <c r="O29">
        <v>1</v>
      </c>
      <c r="P29">
        <v>212.5</v>
      </c>
      <c r="Q29">
        <v>0</v>
      </c>
      <c r="R29">
        <v>212.5</v>
      </c>
      <c r="S29">
        <v>0</v>
      </c>
      <c r="T29">
        <v>71.625</v>
      </c>
      <c r="U29">
        <v>71.625</v>
      </c>
      <c r="V29">
        <v>0</v>
      </c>
      <c r="W29">
        <v>86.875</v>
      </c>
      <c r="X29">
        <v>86.875</v>
      </c>
      <c r="Y29">
        <v>0</v>
      </c>
      <c r="Z29">
        <v>976.5</v>
      </c>
      <c r="AA29">
        <v>976.5</v>
      </c>
      <c r="AB29">
        <v>0</v>
      </c>
      <c r="AC29">
        <v>29</v>
      </c>
      <c r="AD29">
        <v>14</v>
      </c>
      <c r="AE29">
        <v>15</v>
      </c>
      <c r="AF29">
        <v>0</v>
      </c>
      <c r="AG29">
        <v>10</v>
      </c>
      <c r="AH29">
        <v>8</v>
      </c>
      <c r="AI29">
        <v>2</v>
      </c>
      <c r="AJ29">
        <v>0</v>
      </c>
      <c r="AK29">
        <v>0</v>
      </c>
      <c r="AL29">
        <v>9</v>
      </c>
      <c r="AM29">
        <v>8</v>
      </c>
      <c r="AN29">
        <v>0</v>
      </c>
      <c r="AO29">
        <v>0</v>
      </c>
      <c r="AP29">
        <v>0</v>
      </c>
      <c r="AQ29">
        <v>0</v>
      </c>
      <c r="AR29">
        <v>6</v>
      </c>
      <c r="AS29">
        <v>2</v>
      </c>
      <c r="AT29">
        <v>8</v>
      </c>
      <c r="AU29">
        <v>2</v>
      </c>
      <c r="AV29">
        <v>0</v>
      </c>
      <c r="AW29">
        <v>0</v>
      </c>
      <c r="AX29">
        <v>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10</v>
      </c>
      <c r="BF29">
        <v>0</v>
      </c>
      <c r="BG29">
        <v>0</v>
      </c>
      <c r="BH29">
        <v>0</v>
      </c>
      <c r="BI29">
        <v>8</v>
      </c>
      <c r="BJ29">
        <v>0</v>
      </c>
      <c r="BK29">
        <v>2</v>
      </c>
      <c r="BL29">
        <v>31</v>
      </c>
      <c r="BM29">
        <v>4</v>
      </c>
      <c r="BN29">
        <v>0</v>
      </c>
      <c r="BO29">
        <v>0</v>
      </c>
      <c r="BP29">
        <v>7</v>
      </c>
      <c r="BQ29">
        <v>0</v>
      </c>
      <c r="BR29">
        <v>20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</row>
    <row r="30" spans="1:82">
      <c r="A30" s="63"/>
      <c r="C30" s="65"/>
      <c r="D30" s="65"/>
      <c r="E30" s="65"/>
      <c r="F30" s="65"/>
      <c r="G30" s="65"/>
      <c r="H30" s="65"/>
      <c r="I30" s="65"/>
    </row>
    <row r="31" spans="1:82">
      <c r="A31" s="34" t="s">
        <v>3</v>
      </c>
      <c r="B31" s="34">
        <f>COUNTIF(C4:C29,"WT")</f>
        <v>10</v>
      </c>
      <c r="C31" s="63"/>
      <c r="D31" s="22" t="s">
        <v>41</v>
      </c>
      <c r="E31" s="24" t="e">
        <f ca="1">AVERAGE(E7:E30,E32,E37,E39,E22:E23,E27)</f>
        <v>#DIV/0!</v>
      </c>
      <c r="F31" s="24">
        <f t="shared" ref="F31:BQ31" si="8">AVERAGE(F7:F10,F12,F17,F19,F22:F23,F27)</f>
        <v>0</v>
      </c>
      <c r="G31" s="24">
        <f t="shared" si="8"/>
        <v>85</v>
      </c>
      <c r="H31" s="24">
        <f t="shared" si="8"/>
        <v>12.5</v>
      </c>
      <c r="I31" s="24">
        <f t="shared" si="8"/>
        <v>0.85</v>
      </c>
      <c r="J31" s="24">
        <f t="shared" si="8"/>
        <v>8</v>
      </c>
      <c r="K31" s="24">
        <f t="shared" si="8"/>
        <v>0.2</v>
      </c>
      <c r="L31" s="24">
        <f t="shared" si="8"/>
        <v>0</v>
      </c>
      <c r="M31" s="24">
        <f t="shared" si="8"/>
        <v>6.8</v>
      </c>
      <c r="N31" s="24">
        <f t="shared" si="8"/>
        <v>1</v>
      </c>
      <c r="O31" s="24">
        <f t="shared" si="8"/>
        <v>0.87083333333000001</v>
      </c>
      <c r="P31" s="24">
        <f t="shared" si="8"/>
        <v>576.46249999999998</v>
      </c>
      <c r="Q31" s="24">
        <f t="shared" si="8"/>
        <v>0</v>
      </c>
      <c r="R31" s="24">
        <f t="shared" si="8"/>
        <v>535.71750000999998</v>
      </c>
      <c r="S31" s="24">
        <f t="shared" si="8"/>
        <v>471.25</v>
      </c>
      <c r="T31" s="24">
        <f t="shared" si="8"/>
        <v>196.07083333999998</v>
      </c>
      <c r="U31" s="24">
        <f t="shared" si="8"/>
        <v>177.50607142300001</v>
      </c>
      <c r="V31" s="24">
        <f t="shared" si="8"/>
        <v>234.55</v>
      </c>
      <c r="W31" s="24">
        <f t="shared" si="8"/>
        <v>363.08333333000002</v>
      </c>
      <c r="X31" s="24">
        <f t="shared" si="8"/>
        <v>397.56428572900006</v>
      </c>
      <c r="Y31" s="24">
        <f t="shared" si="8"/>
        <v>247.42500000000001</v>
      </c>
      <c r="Z31" s="24">
        <f t="shared" si="8"/>
        <v>561.72083333299997</v>
      </c>
      <c r="AA31" s="24">
        <f t="shared" si="8"/>
        <v>569.63749997299999</v>
      </c>
      <c r="AB31" s="24">
        <f t="shared" si="8"/>
        <v>138.92500000000001</v>
      </c>
      <c r="AC31" s="24">
        <f t="shared" si="8"/>
        <v>33.6</v>
      </c>
      <c r="AD31" s="24">
        <f t="shared" si="8"/>
        <v>13.5</v>
      </c>
      <c r="AE31" s="24">
        <f ca="1">AVERAGE(AE7:AE30,AE32,AE37,AE39,AE22:AE23,AE27)</f>
        <v>0</v>
      </c>
      <c r="AF31" s="24">
        <f t="shared" si="8"/>
        <v>5.5</v>
      </c>
      <c r="AG31" s="24">
        <f t="shared" si="8"/>
        <v>12.7</v>
      </c>
      <c r="AH31" s="24">
        <f t="shared" si="8"/>
        <v>10.3</v>
      </c>
      <c r="AI31" s="24">
        <f t="shared" si="8"/>
        <v>1.7</v>
      </c>
      <c r="AJ31" s="24">
        <f t="shared" si="8"/>
        <v>0.1</v>
      </c>
      <c r="AK31" s="24">
        <f t="shared" si="8"/>
        <v>0.7</v>
      </c>
      <c r="AL31" s="24">
        <f t="shared" si="8"/>
        <v>8.1</v>
      </c>
      <c r="AM31" s="24">
        <f t="shared" si="8"/>
        <v>7.8</v>
      </c>
      <c r="AN31" s="24">
        <f t="shared" si="8"/>
        <v>2.5</v>
      </c>
      <c r="AO31" s="24">
        <f t="shared" si="8"/>
        <v>0</v>
      </c>
      <c r="AP31" s="24">
        <f t="shared" si="8"/>
        <v>0</v>
      </c>
      <c r="AQ31" s="24">
        <f t="shared" si="8"/>
        <v>0.2</v>
      </c>
      <c r="AR31" s="24">
        <f t="shared" si="8"/>
        <v>3</v>
      </c>
      <c r="AS31" s="24">
        <f t="shared" si="8"/>
        <v>3.4</v>
      </c>
      <c r="AT31" s="24">
        <f t="shared" si="8"/>
        <v>6.8</v>
      </c>
      <c r="AU31" s="24">
        <f t="shared" si="8"/>
        <v>1.2</v>
      </c>
      <c r="AV31" s="24">
        <f t="shared" si="8"/>
        <v>0.1</v>
      </c>
      <c r="AW31" s="24">
        <f t="shared" si="8"/>
        <v>0.2</v>
      </c>
      <c r="AX31" s="24">
        <f t="shared" si="8"/>
        <v>2.9</v>
      </c>
      <c r="AY31" s="24">
        <f t="shared" si="8"/>
        <v>1.5</v>
      </c>
      <c r="AZ31" s="24">
        <f t="shared" si="8"/>
        <v>1</v>
      </c>
      <c r="BA31" s="24">
        <f t="shared" si="8"/>
        <v>0.5</v>
      </c>
      <c r="BB31" s="24">
        <f t="shared" si="8"/>
        <v>0</v>
      </c>
      <c r="BC31" s="24">
        <f t="shared" si="8"/>
        <v>0.3</v>
      </c>
      <c r="BD31" s="24">
        <f t="shared" si="8"/>
        <v>2.2000000000000002</v>
      </c>
      <c r="BE31" s="24">
        <f ca="1">AVERAGE(BE7:BE30,BE32,BE37,BE39,BE22:BE23,BE27)</f>
        <v>0</v>
      </c>
      <c r="BF31" s="24">
        <f t="shared" si="8"/>
        <v>1</v>
      </c>
      <c r="BG31" s="24">
        <f t="shared" si="8"/>
        <v>0</v>
      </c>
      <c r="BH31" s="24">
        <f t="shared" si="8"/>
        <v>0</v>
      </c>
      <c r="BI31" s="24">
        <f t="shared" si="8"/>
        <v>4.8</v>
      </c>
      <c r="BJ31" s="24">
        <f t="shared" si="8"/>
        <v>5.0999999999999996</v>
      </c>
      <c r="BK31" s="24">
        <f t="shared" si="8"/>
        <v>5.7</v>
      </c>
      <c r="BL31" s="24">
        <f t="shared" si="8"/>
        <v>126.8</v>
      </c>
      <c r="BM31" s="24">
        <f t="shared" si="8"/>
        <v>47.2</v>
      </c>
      <c r="BN31" s="24">
        <f t="shared" si="8"/>
        <v>5.9</v>
      </c>
      <c r="BO31" s="24">
        <f t="shared" si="8"/>
        <v>4.7</v>
      </c>
      <c r="BP31" s="24">
        <f t="shared" si="8"/>
        <v>6.8</v>
      </c>
      <c r="BQ31" s="24">
        <f t="shared" si="8"/>
        <v>9.6</v>
      </c>
      <c r="BR31" s="24">
        <f t="shared" ref="BR31:CC31" si="9">AVERAGE(BR7:BR10,BR12,BR17,BR19,BR22:BR23,BR27)</f>
        <v>52.6</v>
      </c>
      <c r="BS31" s="24">
        <f t="shared" si="9"/>
        <v>0</v>
      </c>
      <c r="BT31" s="24">
        <f t="shared" si="9"/>
        <v>0</v>
      </c>
      <c r="BU31" s="24">
        <f t="shared" si="9"/>
        <v>0</v>
      </c>
      <c r="BV31" s="24">
        <f t="shared" si="9"/>
        <v>0</v>
      </c>
      <c r="BW31" s="24">
        <f t="shared" si="9"/>
        <v>0</v>
      </c>
      <c r="BX31" s="24">
        <f t="shared" si="9"/>
        <v>0</v>
      </c>
      <c r="BY31" s="24">
        <f t="shared" si="9"/>
        <v>0</v>
      </c>
      <c r="BZ31" s="24">
        <f t="shared" si="9"/>
        <v>0</v>
      </c>
      <c r="CA31" s="24">
        <f t="shared" si="9"/>
        <v>0</v>
      </c>
      <c r="CB31" s="24">
        <f t="shared" si="9"/>
        <v>0</v>
      </c>
      <c r="CC31" s="24">
        <f t="shared" si="9"/>
        <v>0</v>
      </c>
    </row>
    <row r="32" spans="1:82">
      <c r="A32" s="35" t="s">
        <v>179</v>
      </c>
      <c r="B32" s="34">
        <f>COUNTIF(C4:C29,"+ve")</f>
        <v>13</v>
      </c>
      <c r="C32" s="63"/>
      <c r="D32" s="18" t="s">
        <v>41</v>
      </c>
      <c r="E32" s="27" t="e">
        <f ca="1">AVERAGE(E31,E33:E36,E38,E20:E21,E24:E26,E28:E29)</f>
        <v>#DIV/0!</v>
      </c>
      <c r="F32" s="27">
        <f t="shared" ref="F32:BQ32" si="10">AVERAGE(F11,F13:F16,F18,F20:F21,F24:F26,F28:F29)</f>
        <v>0</v>
      </c>
      <c r="G32" s="27">
        <f t="shared" si="10"/>
        <v>94.230769230769226</v>
      </c>
      <c r="H32" s="27">
        <f t="shared" si="10"/>
        <v>5.7692307692307692</v>
      </c>
      <c r="I32" s="27">
        <f t="shared" si="10"/>
        <v>0.94230769230769229</v>
      </c>
      <c r="J32" s="27">
        <f t="shared" si="10"/>
        <v>8</v>
      </c>
      <c r="K32" s="27">
        <f t="shared" si="10"/>
        <v>0</v>
      </c>
      <c r="L32" s="27">
        <f t="shared" si="10"/>
        <v>0</v>
      </c>
      <c r="M32" s="27">
        <f t="shared" si="10"/>
        <v>7.5384615384615383</v>
      </c>
      <c r="N32" s="27">
        <f t="shared" si="10"/>
        <v>0.46153846153846156</v>
      </c>
      <c r="O32" s="27">
        <f t="shared" si="10"/>
        <v>0.94230769230769229</v>
      </c>
      <c r="P32" s="27">
        <f t="shared" si="10"/>
        <v>269.33653846153845</v>
      </c>
      <c r="Q32" s="27">
        <f t="shared" si="10"/>
        <v>0</v>
      </c>
      <c r="R32" s="27">
        <f t="shared" si="10"/>
        <v>253.97902930000004</v>
      </c>
      <c r="S32" s="27">
        <f t="shared" si="10"/>
        <v>136.93589743076924</v>
      </c>
      <c r="T32" s="27">
        <f t="shared" si="10"/>
        <v>104.46153846153847</v>
      </c>
      <c r="U32" s="27">
        <f t="shared" si="10"/>
        <v>98.176556771538472</v>
      </c>
      <c r="V32" s="27">
        <f t="shared" si="10"/>
        <v>53.974358973846158</v>
      </c>
      <c r="W32" s="27">
        <f t="shared" si="10"/>
        <v>171.25961538461539</v>
      </c>
      <c r="X32" s="27">
        <f t="shared" si="10"/>
        <v>179.05219779999999</v>
      </c>
      <c r="Y32" s="27">
        <f t="shared" si="10"/>
        <v>22.474358974615388</v>
      </c>
      <c r="Z32" s="27">
        <f t="shared" si="10"/>
        <v>806.77884615384619</v>
      </c>
      <c r="AA32" s="27">
        <f t="shared" si="10"/>
        <v>837.44853484615385</v>
      </c>
      <c r="AB32" s="27">
        <f t="shared" si="10"/>
        <v>112.02564103076922</v>
      </c>
      <c r="AC32" s="27">
        <f t="shared" si="10"/>
        <v>34.92307692307692</v>
      </c>
      <c r="AD32" s="27">
        <f t="shared" si="10"/>
        <v>14.538461538461538</v>
      </c>
      <c r="AE32" s="27">
        <f ca="1">AVERAGE(AE31,AE33:AE36,AE38,AE20:AE21,AE24:AE26,AE28:AE29)</f>
        <v>0</v>
      </c>
      <c r="AF32" s="27">
        <f t="shared" si="10"/>
        <v>1.6153846153846154</v>
      </c>
      <c r="AG32" s="27">
        <f t="shared" si="10"/>
        <v>11.76923076923077</v>
      </c>
      <c r="AH32" s="27">
        <f t="shared" si="10"/>
        <v>10.76923076923077</v>
      </c>
      <c r="AI32" s="27">
        <f t="shared" si="10"/>
        <v>3.6153846153846154</v>
      </c>
      <c r="AJ32" s="27">
        <f t="shared" si="10"/>
        <v>0.38461538461538464</v>
      </c>
      <c r="AK32" s="27">
        <f t="shared" si="10"/>
        <v>0</v>
      </c>
      <c r="AL32" s="27">
        <f t="shared" si="10"/>
        <v>8.384615384615385</v>
      </c>
      <c r="AM32" s="27">
        <f t="shared" si="10"/>
        <v>8</v>
      </c>
      <c r="AN32" s="27">
        <f t="shared" si="10"/>
        <v>2.7692307692307692</v>
      </c>
      <c r="AO32" s="27">
        <f t="shared" si="10"/>
        <v>0</v>
      </c>
      <c r="AP32" s="27">
        <f t="shared" si="10"/>
        <v>0</v>
      </c>
      <c r="AQ32" s="27">
        <f t="shared" si="10"/>
        <v>0</v>
      </c>
      <c r="AR32" s="27">
        <f t="shared" si="10"/>
        <v>3.7692307692307692</v>
      </c>
      <c r="AS32" s="27">
        <f t="shared" si="10"/>
        <v>3.3846153846153846</v>
      </c>
      <c r="AT32" s="27">
        <f t="shared" si="10"/>
        <v>7.5384615384615383</v>
      </c>
      <c r="AU32" s="27">
        <f t="shared" si="10"/>
        <v>3.6153846153846154</v>
      </c>
      <c r="AV32" s="27">
        <f t="shared" si="10"/>
        <v>0.38461538461538464</v>
      </c>
      <c r="AW32" s="27">
        <f t="shared" si="10"/>
        <v>0</v>
      </c>
      <c r="AX32" s="27">
        <f t="shared" si="10"/>
        <v>3.8461538461538463</v>
      </c>
      <c r="AY32" s="27">
        <f t="shared" si="10"/>
        <v>0.38461538461538464</v>
      </c>
      <c r="AZ32" s="27">
        <f t="shared" si="10"/>
        <v>0.46153846153846156</v>
      </c>
      <c r="BA32" s="27">
        <f t="shared" si="10"/>
        <v>0</v>
      </c>
      <c r="BB32" s="27">
        <f t="shared" si="10"/>
        <v>0</v>
      </c>
      <c r="BC32" s="27">
        <f t="shared" si="10"/>
        <v>0</v>
      </c>
      <c r="BD32" s="27">
        <f t="shared" si="10"/>
        <v>0.76923076923076927</v>
      </c>
      <c r="BE32" s="27">
        <f ca="1">AVERAGE(BE31,BE33:BE36,BE38,BE20:BE21,BE24:BE26,BE28:BE29)</f>
        <v>0</v>
      </c>
      <c r="BF32" s="27">
        <f t="shared" si="10"/>
        <v>0.15384615384615385</v>
      </c>
      <c r="BG32" s="27">
        <f t="shared" si="10"/>
        <v>7.6923076923076927E-2</v>
      </c>
      <c r="BH32" s="27">
        <f t="shared" si="10"/>
        <v>0.30769230769230771</v>
      </c>
      <c r="BI32" s="27">
        <f t="shared" si="10"/>
        <v>6.5384615384615383</v>
      </c>
      <c r="BJ32" s="27">
        <f t="shared" si="10"/>
        <v>2.4615384615384617</v>
      </c>
      <c r="BK32" s="27">
        <f t="shared" si="10"/>
        <v>2</v>
      </c>
      <c r="BL32" s="27">
        <f t="shared" si="10"/>
        <v>102.53846153846153</v>
      </c>
      <c r="BM32" s="27">
        <f t="shared" si="10"/>
        <v>14.76923076923077</v>
      </c>
      <c r="BN32" s="27">
        <f t="shared" si="10"/>
        <v>1.5384615384615385</v>
      </c>
      <c r="BO32" s="27">
        <f t="shared" si="10"/>
        <v>5.3076923076923075</v>
      </c>
      <c r="BP32" s="27">
        <f t="shared" si="10"/>
        <v>9</v>
      </c>
      <c r="BQ32" s="27">
        <f t="shared" si="10"/>
        <v>4.7692307692307692</v>
      </c>
      <c r="BR32" s="27">
        <f t="shared" ref="BR32:CC32" si="11">AVERAGE(BR11,BR13:BR16,BR18,BR20:BR21,BR24:BR26,BR28:BR29)</f>
        <v>67.15384615384616</v>
      </c>
      <c r="BS32" s="27">
        <f t="shared" si="11"/>
        <v>0</v>
      </c>
      <c r="BT32" s="27">
        <f t="shared" si="11"/>
        <v>0</v>
      </c>
      <c r="BU32" s="27">
        <f t="shared" si="11"/>
        <v>0</v>
      </c>
      <c r="BV32" s="27">
        <f t="shared" si="11"/>
        <v>0</v>
      </c>
      <c r="BW32" s="27">
        <f t="shared" si="11"/>
        <v>0</v>
      </c>
      <c r="BX32" s="27">
        <f t="shared" si="11"/>
        <v>0</v>
      </c>
      <c r="BY32" s="27">
        <f t="shared" si="11"/>
        <v>0</v>
      </c>
      <c r="BZ32" s="27">
        <f t="shared" si="11"/>
        <v>0</v>
      </c>
      <c r="CA32" s="27">
        <f t="shared" si="11"/>
        <v>0</v>
      </c>
      <c r="CB32" s="27">
        <f t="shared" si="11"/>
        <v>0</v>
      </c>
      <c r="CC32" s="27">
        <f t="shared" si="11"/>
        <v>0</v>
      </c>
    </row>
    <row r="33" spans="1:154">
      <c r="A33" s="63"/>
      <c r="B33" s="63"/>
      <c r="C33" s="63"/>
      <c r="D33" s="22" t="s">
        <v>43</v>
      </c>
      <c r="E33" s="24" t="e">
        <f ca="1">STDEV(E7:E30,E32,E37,E39,E22:E23,E27)/SQRT($B31)</f>
        <v>#DIV/0!</v>
      </c>
      <c r="F33" s="24">
        <f t="shared" ref="F33:BQ33" si="12">STDEV(F7:F10,F12,F17,F19,F22:F23,F27)/SQRT($B31)</f>
        <v>0</v>
      </c>
      <c r="G33" s="24">
        <f t="shared" si="12"/>
        <v>5.2041649986653313</v>
      </c>
      <c r="H33" s="24">
        <f t="shared" si="12"/>
        <v>4.5643546458763842</v>
      </c>
      <c r="I33" s="24">
        <f t="shared" si="12"/>
        <v>5.2041649986653352E-2</v>
      </c>
      <c r="J33" s="24">
        <f t="shared" si="12"/>
        <v>0</v>
      </c>
      <c r="K33" s="24">
        <f t="shared" si="12"/>
        <v>0.19999999999999998</v>
      </c>
      <c r="L33" s="24">
        <f t="shared" si="12"/>
        <v>0</v>
      </c>
      <c r="M33" s="24">
        <f t="shared" si="12"/>
        <v>0.41633319989322681</v>
      </c>
      <c r="N33" s="24">
        <f t="shared" si="12"/>
        <v>0.36514837167011072</v>
      </c>
      <c r="O33" s="24">
        <f t="shared" si="12"/>
        <v>4.583333333363622E-2</v>
      </c>
      <c r="P33" s="24">
        <f t="shared" si="12"/>
        <v>170.30990038790722</v>
      </c>
      <c r="Q33" s="24">
        <f t="shared" si="12"/>
        <v>0</v>
      </c>
      <c r="R33" s="24">
        <f t="shared" si="12"/>
        <v>166.84972336152981</v>
      </c>
      <c r="S33" s="24">
        <f t="shared" si="12"/>
        <v>183.01956862587127</v>
      </c>
      <c r="T33" s="24">
        <f t="shared" si="12"/>
        <v>31.762740502449478</v>
      </c>
      <c r="U33" s="24">
        <f t="shared" si="12"/>
        <v>28.063690621494004</v>
      </c>
      <c r="V33" s="24">
        <f t="shared" si="12"/>
        <v>117.74455519376588</v>
      </c>
      <c r="W33" s="24">
        <f t="shared" si="12"/>
        <v>145.51091461805458</v>
      </c>
      <c r="X33" s="24">
        <f t="shared" si="12"/>
        <v>159.4746308064862</v>
      </c>
      <c r="Y33" s="24">
        <f t="shared" si="12"/>
        <v>134.22213165122957</v>
      </c>
      <c r="Z33" s="24">
        <f t="shared" si="12"/>
        <v>167.23431400669006</v>
      </c>
      <c r="AA33" s="24">
        <f t="shared" si="12"/>
        <v>171.94700509389898</v>
      </c>
      <c r="AB33" s="24">
        <f t="shared" si="12"/>
        <v>55.142543189849746</v>
      </c>
      <c r="AC33" s="24">
        <f t="shared" si="12"/>
        <v>3.7303559556100745</v>
      </c>
      <c r="AD33" s="24">
        <f t="shared" si="12"/>
        <v>1.3437096247164249</v>
      </c>
      <c r="AE33" s="24">
        <f ca="1">STDEV(AE7:AE30,AE32,AE37,AE39,AE22:AE23,AE27)/SQRT($B31)</f>
        <v>0</v>
      </c>
      <c r="AF33" s="24">
        <f t="shared" si="12"/>
        <v>1.7464249196572981</v>
      </c>
      <c r="AG33" s="24">
        <f t="shared" si="12"/>
        <v>1.3988090172238186</v>
      </c>
      <c r="AH33" s="24">
        <f t="shared" si="12"/>
        <v>0.26034165586355512</v>
      </c>
      <c r="AI33" s="24">
        <f t="shared" si="12"/>
        <v>0.63333333333333319</v>
      </c>
      <c r="AJ33" s="24">
        <f t="shared" si="12"/>
        <v>9.9999999999999992E-2</v>
      </c>
      <c r="AK33" s="24">
        <f t="shared" si="12"/>
        <v>0.47258156262526085</v>
      </c>
      <c r="AL33" s="24">
        <f t="shared" si="12"/>
        <v>2.3449709782615411</v>
      </c>
      <c r="AM33" s="24">
        <f t="shared" si="12"/>
        <v>0.19999999999999998</v>
      </c>
      <c r="AN33" s="24">
        <f t="shared" si="12"/>
        <v>0.22360679774997896</v>
      </c>
      <c r="AO33" s="24">
        <f t="shared" si="12"/>
        <v>0</v>
      </c>
      <c r="AP33" s="24">
        <f t="shared" si="12"/>
        <v>0</v>
      </c>
      <c r="AQ33" s="24">
        <f t="shared" si="12"/>
        <v>0.13333333333333333</v>
      </c>
      <c r="AR33" s="24">
        <f t="shared" si="12"/>
        <v>1.1352924243950933</v>
      </c>
      <c r="AS33" s="24">
        <f t="shared" si="12"/>
        <v>1.0873004286866725</v>
      </c>
      <c r="AT33" s="24">
        <f t="shared" si="12"/>
        <v>0.41633319989322681</v>
      </c>
      <c r="AU33" s="24">
        <f t="shared" si="12"/>
        <v>0.53333333333333333</v>
      </c>
      <c r="AV33" s="24">
        <f t="shared" si="12"/>
        <v>9.9999999999999992E-2</v>
      </c>
      <c r="AW33" s="24">
        <f t="shared" si="12"/>
        <v>0.19999999999999998</v>
      </c>
      <c r="AX33" s="24">
        <f t="shared" si="12"/>
        <v>1.1967548714010827</v>
      </c>
      <c r="AY33" s="24">
        <f t="shared" si="12"/>
        <v>0.60092521257733156</v>
      </c>
      <c r="AZ33" s="24">
        <f t="shared" si="12"/>
        <v>0.36514837167011072</v>
      </c>
      <c r="BA33" s="24">
        <f t="shared" si="12"/>
        <v>0.40138648595974313</v>
      </c>
      <c r="BB33" s="24">
        <f t="shared" si="12"/>
        <v>0</v>
      </c>
      <c r="BC33" s="24">
        <f t="shared" si="12"/>
        <v>0.21343747458109494</v>
      </c>
      <c r="BD33" s="24">
        <f t="shared" si="12"/>
        <v>0.86666666666666659</v>
      </c>
      <c r="BE33" s="24">
        <f ca="1">STDEV(BE7:BE30,BE32,BE37,BE39,BE22:BE23,BE27)/SQRT($B31)</f>
        <v>0</v>
      </c>
      <c r="BF33" s="24">
        <f t="shared" si="12"/>
        <v>0.55777335102271697</v>
      </c>
      <c r="BG33" s="24">
        <f t="shared" si="12"/>
        <v>0</v>
      </c>
      <c r="BH33" s="24">
        <f t="shared" si="12"/>
        <v>0</v>
      </c>
      <c r="BI33" s="24">
        <f t="shared" si="12"/>
        <v>1.1234866364235143</v>
      </c>
      <c r="BJ33" s="24">
        <f t="shared" si="12"/>
        <v>2.0733762053445313</v>
      </c>
      <c r="BK33" s="24">
        <f t="shared" si="12"/>
        <v>2.0113566455394118</v>
      </c>
      <c r="BL33" s="24">
        <f t="shared" si="12"/>
        <v>31.967274933385653</v>
      </c>
      <c r="BM33" s="24">
        <f t="shared" si="12"/>
        <v>15.888360519575325</v>
      </c>
      <c r="BN33" s="24">
        <f t="shared" si="12"/>
        <v>2.9418437151630679</v>
      </c>
      <c r="BO33" s="24">
        <f t="shared" si="12"/>
        <v>1.6603212540549692</v>
      </c>
      <c r="BP33" s="24">
        <f t="shared" si="12"/>
        <v>1.9310331143946984</v>
      </c>
      <c r="BQ33" s="24">
        <f t="shared" si="12"/>
        <v>5.750748743521239</v>
      </c>
      <c r="BR33" s="24">
        <f t="shared" ref="BR33:CC33" si="13">STDEV(BR7:BR10,BR12,BR17,BR19,BR22:BR23,BR27)/SQRT($B31)</f>
        <v>12.614982274176123</v>
      </c>
      <c r="BS33" s="24">
        <f t="shared" si="13"/>
        <v>0</v>
      </c>
      <c r="BT33" s="24">
        <f t="shared" si="13"/>
        <v>0</v>
      </c>
      <c r="BU33" s="24">
        <f t="shared" si="13"/>
        <v>0</v>
      </c>
      <c r="BV33" s="24">
        <f t="shared" si="13"/>
        <v>0</v>
      </c>
      <c r="BW33" s="24">
        <f t="shared" si="13"/>
        <v>0</v>
      </c>
      <c r="BX33" s="24">
        <f t="shared" si="13"/>
        <v>0</v>
      </c>
      <c r="BY33" s="24">
        <f t="shared" si="13"/>
        <v>0</v>
      </c>
      <c r="BZ33" s="24">
        <f t="shared" si="13"/>
        <v>0</v>
      </c>
      <c r="CA33" s="24">
        <f t="shared" si="13"/>
        <v>0</v>
      </c>
      <c r="CB33" s="24">
        <f t="shared" si="13"/>
        <v>0</v>
      </c>
      <c r="CC33" s="24">
        <f t="shared" si="13"/>
        <v>0</v>
      </c>
    </row>
    <row r="34" spans="1:154">
      <c r="A34" s="63"/>
      <c r="B34" s="2"/>
      <c r="C34" s="63"/>
      <c r="D34" s="18" t="s">
        <v>43</v>
      </c>
      <c r="E34" s="27" t="e">
        <f ca="1">STDEV(E31,E33:E36,E38,E20:E21,E24:E26,E28:E29)/SQRT($B32)</f>
        <v>#DIV/0!</v>
      </c>
      <c r="F34" s="27">
        <f t="shared" ref="F34:BQ34" si="14">STDEV(F11,F13:F16,F18,F20:F21,F24:F26,F28:F29)/SQRT($B32)</f>
        <v>0</v>
      </c>
      <c r="G34" s="27">
        <f t="shared" si="14"/>
        <v>3.3539181949449239</v>
      </c>
      <c r="H34" s="27">
        <f t="shared" si="14"/>
        <v>3.3539181949449284</v>
      </c>
      <c r="I34" s="27">
        <f t="shared" si="14"/>
        <v>3.3539181949449361E-2</v>
      </c>
      <c r="J34" s="27">
        <f t="shared" si="14"/>
        <v>0</v>
      </c>
      <c r="K34" s="27">
        <f t="shared" si="14"/>
        <v>0</v>
      </c>
      <c r="L34" s="27">
        <f t="shared" si="14"/>
        <v>0</v>
      </c>
      <c r="M34" s="27">
        <f t="shared" si="14"/>
        <v>0.26831345559559489</v>
      </c>
      <c r="N34" s="27">
        <f t="shared" si="14"/>
        <v>0.26831345559559422</v>
      </c>
      <c r="O34" s="27">
        <f t="shared" si="14"/>
        <v>3.3539181949449361E-2</v>
      </c>
      <c r="P34" s="27">
        <f t="shared" si="14"/>
        <v>43.075136967893222</v>
      </c>
      <c r="Q34" s="27">
        <f t="shared" si="14"/>
        <v>0</v>
      </c>
      <c r="R34" s="27">
        <f t="shared" si="14"/>
        <v>38.392447784888695</v>
      </c>
      <c r="S34" s="27">
        <f t="shared" si="14"/>
        <v>81.877291486380955</v>
      </c>
      <c r="T34" s="27">
        <f t="shared" si="14"/>
        <v>22.141885599010859</v>
      </c>
      <c r="U34" s="27">
        <f t="shared" si="14"/>
        <v>18.198204983034703</v>
      </c>
      <c r="V34" s="27">
        <f t="shared" si="14"/>
        <v>40.65038313365244</v>
      </c>
      <c r="W34" s="27">
        <f t="shared" si="14"/>
        <v>42.771890157531381</v>
      </c>
      <c r="X34" s="27">
        <f t="shared" si="14"/>
        <v>44.080156072678953</v>
      </c>
      <c r="Y34" s="27">
        <f t="shared" si="14"/>
        <v>14.471332380972397</v>
      </c>
      <c r="Z34" s="27">
        <f t="shared" si="14"/>
        <v>110.52596895966299</v>
      </c>
      <c r="AA34" s="27">
        <f t="shared" si="14"/>
        <v>114.64639322884581</v>
      </c>
      <c r="AB34" s="27">
        <f t="shared" si="14"/>
        <v>62.893348672571406</v>
      </c>
      <c r="AC34" s="27">
        <f t="shared" si="14"/>
        <v>7.2115128204672354</v>
      </c>
      <c r="AD34" s="27">
        <f t="shared" si="14"/>
        <v>3.5330225757430505</v>
      </c>
      <c r="AE34" s="27">
        <f ca="1">STDEV(AE31,AE33:AE36,AE38,AE20:AE21,AE24:AE26,AE28:AE29)/SQRT($B32)</f>
        <v>0</v>
      </c>
      <c r="AF34" s="27">
        <f t="shared" si="14"/>
        <v>0.70291026471142559</v>
      </c>
      <c r="AG34" s="27">
        <f t="shared" si="14"/>
        <v>0.99456114631894754</v>
      </c>
      <c r="AH34" s="27">
        <f t="shared" si="14"/>
        <v>1.9153691689213437</v>
      </c>
      <c r="AI34" s="27">
        <f t="shared" si="14"/>
        <v>1.745097387402416</v>
      </c>
      <c r="AJ34" s="27">
        <f t="shared" si="14"/>
        <v>0.24121650925931767</v>
      </c>
      <c r="AK34" s="27">
        <f t="shared" si="14"/>
        <v>0</v>
      </c>
      <c r="AL34" s="27">
        <f t="shared" si="14"/>
        <v>3.2690045170578119</v>
      </c>
      <c r="AM34" s="27">
        <f t="shared" si="14"/>
        <v>0</v>
      </c>
      <c r="AN34" s="27">
        <f t="shared" si="14"/>
        <v>1.9153691689213435</v>
      </c>
      <c r="AO34" s="27">
        <f t="shared" si="14"/>
        <v>0</v>
      </c>
      <c r="AP34" s="27">
        <f t="shared" si="14"/>
        <v>0</v>
      </c>
      <c r="AQ34" s="27">
        <f t="shared" si="14"/>
        <v>0</v>
      </c>
      <c r="AR34" s="27">
        <f t="shared" si="14"/>
        <v>1.6723768060636235</v>
      </c>
      <c r="AS34" s="27">
        <f t="shared" si="14"/>
        <v>0.82071311657842161</v>
      </c>
      <c r="AT34" s="27">
        <f t="shared" si="14"/>
        <v>0.26831345559559489</v>
      </c>
      <c r="AU34" s="27">
        <f t="shared" si="14"/>
        <v>1.745097387402416</v>
      </c>
      <c r="AV34" s="27">
        <f t="shared" si="14"/>
        <v>0.24121650925931767</v>
      </c>
      <c r="AW34" s="27">
        <f t="shared" si="14"/>
        <v>0</v>
      </c>
      <c r="AX34" s="27">
        <f t="shared" si="14"/>
        <v>1.6826648349405662</v>
      </c>
      <c r="AY34" s="27">
        <f t="shared" si="14"/>
        <v>0.38461538461538464</v>
      </c>
      <c r="AZ34" s="27">
        <f t="shared" si="14"/>
        <v>0.26831345559559422</v>
      </c>
      <c r="BA34" s="27">
        <f t="shared" si="14"/>
        <v>0</v>
      </c>
      <c r="BB34" s="27">
        <f t="shared" si="14"/>
        <v>0</v>
      </c>
      <c r="BC34" s="27">
        <f t="shared" si="14"/>
        <v>0</v>
      </c>
      <c r="BD34" s="27">
        <f t="shared" si="14"/>
        <v>0.28088336282316212</v>
      </c>
      <c r="BE34" s="27">
        <f ca="1">STDEV(BE31,BE33:BE36,BE38,BE20:BE21,BE24:BE26,BE28:BE29)/SQRT($B32)</f>
        <v>0</v>
      </c>
      <c r="BF34" s="27">
        <f t="shared" si="14"/>
        <v>0.15384615384615385</v>
      </c>
      <c r="BG34" s="27">
        <f t="shared" si="14"/>
        <v>7.6923076923076927E-2</v>
      </c>
      <c r="BH34" s="27">
        <f t="shared" si="14"/>
        <v>0.23709284626803759</v>
      </c>
      <c r="BI34" s="27">
        <f t="shared" si="14"/>
        <v>0.41779924966154719</v>
      </c>
      <c r="BJ34" s="27">
        <f t="shared" si="14"/>
        <v>1.0476798824520182</v>
      </c>
      <c r="BK34" s="27">
        <f t="shared" si="14"/>
        <v>1.0127393670836666</v>
      </c>
      <c r="BL34" s="27">
        <f t="shared" si="14"/>
        <v>31.659570470346942</v>
      </c>
      <c r="BM34" s="27">
        <f t="shared" si="14"/>
        <v>3.0511743139781573</v>
      </c>
      <c r="BN34" s="27">
        <f t="shared" si="14"/>
        <v>0.93105526437770803</v>
      </c>
      <c r="BO34" s="27">
        <f t="shared" si="14"/>
        <v>1.8130036537527192</v>
      </c>
      <c r="BP34" s="27">
        <f t="shared" si="14"/>
        <v>2.2814750064658185</v>
      </c>
      <c r="BQ34" s="27">
        <f t="shared" si="14"/>
        <v>3.598706758726768</v>
      </c>
      <c r="BR34" s="27">
        <f t="shared" ref="BR34:CC34" si="15">STDEV(BR11,BR13:BR16,BR18,BR20:BR21,BR24:BR26,BR28:BR29)/SQRT($B32)</f>
        <v>24.584716472305892</v>
      </c>
      <c r="BS34" s="27">
        <f t="shared" si="15"/>
        <v>0</v>
      </c>
      <c r="BT34" s="27">
        <f t="shared" si="15"/>
        <v>0</v>
      </c>
      <c r="BU34" s="27">
        <f t="shared" si="15"/>
        <v>0</v>
      </c>
      <c r="BV34" s="27">
        <f t="shared" si="15"/>
        <v>0</v>
      </c>
      <c r="BW34" s="27">
        <f t="shared" si="15"/>
        <v>0</v>
      </c>
      <c r="BX34" s="27">
        <f t="shared" si="15"/>
        <v>0</v>
      </c>
      <c r="BY34" s="27">
        <f t="shared" si="15"/>
        <v>0</v>
      </c>
      <c r="BZ34" s="27">
        <f t="shared" si="15"/>
        <v>0</v>
      </c>
      <c r="CA34" s="27">
        <f t="shared" si="15"/>
        <v>0</v>
      </c>
      <c r="CB34" s="27">
        <f t="shared" si="15"/>
        <v>0</v>
      </c>
      <c r="CC34" s="27">
        <f t="shared" si="15"/>
        <v>0</v>
      </c>
    </row>
    <row r="35" spans="1:154">
      <c r="A35" s="63"/>
      <c r="B35" s="2"/>
      <c r="C35" s="63"/>
      <c r="D35" s="63"/>
      <c r="E35" s="63"/>
      <c r="F35" s="63"/>
      <c r="G35" s="63"/>
      <c r="H35" s="63"/>
      <c r="I35" s="63"/>
      <c r="CG35" s="10" t="str">
        <f>$W$1</f>
        <v>FE0F</v>
      </c>
      <c r="CH35" s="10" t="str">
        <f>C6</f>
        <v>C1</v>
      </c>
      <c r="CI35" s="59">
        <f>E37</f>
        <v>0</v>
      </c>
      <c r="CJ35" s="59">
        <f>F37</f>
        <v>0</v>
      </c>
      <c r="CK35" s="59">
        <f>G37</f>
        <v>100</v>
      </c>
      <c r="CL35" s="59">
        <f>H37</f>
        <v>0</v>
      </c>
      <c r="CM35" s="59">
        <f>I37</f>
        <v>1</v>
      </c>
      <c r="CN35" s="95">
        <f>E39</f>
        <v>37.5</v>
      </c>
      <c r="CO35" s="95">
        <f>F39</f>
        <v>0</v>
      </c>
      <c r="CP35" s="95">
        <f>G39</f>
        <v>37.5</v>
      </c>
      <c r="CQ35" s="95">
        <f>H39</f>
        <v>25</v>
      </c>
      <c r="CR35" s="95">
        <f>I39</f>
        <v>0.375</v>
      </c>
      <c r="CS35" s="59">
        <f>E40</f>
        <v>12.5</v>
      </c>
      <c r="CT35" s="59">
        <f>F40</f>
        <v>0</v>
      </c>
      <c r="CU35" s="59">
        <f>G40</f>
        <v>87.5</v>
      </c>
      <c r="CV35" s="59">
        <f>H40</f>
        <v>0</v>
      </c>
      <c r="CW35" s="59">
        <f>I40</f>
        <v>0.875</v>
      </c>
      <c r="CX35" s="95">
        <f>E42</f>
        <v>12.5</v>
      </c>
      <c r="CY35" s="95">
        <f>F42</f>
        <v>0</v>
      </c>
      <c r="CZ35" s="95">
        <f>G42</f>
        <v>62.5</v>
      </c>
      <c r="DA35" s="95">
        <f>H42</f>
        <v>25</v>
      </c>
      <c r="DB35" s="95">
        <f>I42</f>
        <v>0.625</v>
      </c>
    </row>
    <row r="36" spans="1:154" ht="16">
      <c r="A36" s="83" t="s">
        <v>148</v>
      </c>
      <c r="B36" s="66"/>
      <c r="C36" s="66" t="s">
        <v>145</v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</row>
    <row r="37" spans="1:154">
      <c r="A37" t="s">
        <v>158</v>
      </c>
      <c r="B37" s="10">
        <f>('E3-Last'!B37)-1</f>
        <v>43</v>
      </c>
      <c r="C37" s="4" t="s">
        <v>3</v>
      </c>
      <c r="D37" s="10" t="s">
        <v>40</v>
      </c>
      <c r="E37" s="59">
        <f>(K37/$J37)*100</f>
        <v>0</v>
      </c>
      <c r="F37" s="59">
        <f>(L37/$J37)*100</f>
        <v>0</v>
      </c>
      <c r="G37" s="59">
        <f>(M37/$J37)*100</f>
        <v>100</v>
      </c>
      <c r="H37" s="59">
        <f>(N37/$J37)*100</f>
        <v>0</v>
      </c>
      <c r="I37" s="59">
        <f>M37/J37</f>
        <v>1</v>
      </c>
      <c r="J37">
        <v>8</v>
      </c>
      <c r="K37">
        <v>0</v>
      </c>
      <c r="L37">
        <v>0</v>
      </c>
      <c r="M37">
        <v>8</v>
      </c>
      <c r="N37">
        <v>0</v>
      </c>
      <c r="O37">
        <v>1</v>
      </c>
      <c r="P37">
        <v>315.75</v>
      </c>
      <c r="Q37">
        <v>0</v>
      </c>
      <c r="R37">
        <v>315.75</v>
      </c>
      <c r="S37">
        <v>0</v>
      </c>
      <c r="T37">
        <v>138</v>
      </c>
      <c r="U37">
        <v>138</v>
      </c>
      <c r="V37">
        <v>0</v>
      </c>
      <c r="W37">
        <v>933</v>
      </c>
      <c r="X37">
        <v>933</v>
      </c>
      <c r="Y37">
        <v>0</v>
      </c>
      <c r="Z37">
        <v>45.5</v>
      </c>
      <c r="AA37">
        <v>45.5</v>
      </c>
      <c r="AB37">
        <v>0</v>
      </c>
      <c r="AC37">
        <v>24</v>
      </c>
      <c r="AD37">
        <v>14</v>
      </c>
      <c r="AE37">
        <v>9</v>
      </c>
      <c r="AF37">
        <v>1</v>
      </c>
      <c r="AG37">
        <v>8</v>
      </c>
      <c r="AH37">
        <v>14</v>
      </c>
      <c r="AI37">
        <v>1</v>
      </c>
      <c r="AJ37">
        <v>0</v>
      </c>
      <c r="AK37">
        <v>0</v>
      </c>
      <c r="AL37">
        <v>1</v>
      </c>
      <c r="AM37">
        <v>8</v>
      </c>
      <c r="AN37">
        <v>6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</v>
      </c>
      <c r="AU37">
        <v>1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20</v>
      </c>
      <c r="BF37">
        <v>0</v>
      </c>
      <c r="BG37">
        <v>0</v>
      </c>
      <c r="BH37">
        <v>0</v>
      </c>
      <c r="BI37">
        <v>1</v>
      </c>
      <c r="BJ37">
        <v>8</v>
      </c>
      <c r="BK37">
        <v>11</v>
      </c>
      <c r="BL37">
        <v>117</v>
      </c>
      <c r="BM37">
        <v>18</v>
      </c>
      <c r="BN37">
        <v>2</v>
      </c>
      <c r="BO37">
        <v>43</v>
      </c>
      <c r="BP37">
        <v>11</v>
      </c>
      <c r="BQ37">
        <v>18</v>
      </c>
      <c r="BR37">
        <v>25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 t="s">
        <v>58</v>
      </c>
      <c r="CE37" s="58"/>
      <c r="CG37" s="10" t="str">
        <f>$W$1</f>
        <v>FE0F</v>
      </c>
      <c r="CH37" s="10" t="str">
        <f>C6</f>
        <v>C1</v>
      </c>
      <c r="CI37" s="59" t="e">
        <f>#REF!</f>
        <v>#REF!</v>
      </c>
      <c r="CJ37" s="59" t="e">
        <f>#REF!</f>
        <v>#REF!</v>
      </c>
      <c r="CK37" s="59" t="e">
        <f>#REF!</f>
        <v>#REF!</v>
      </c>
      <c r="CL37" s="59" t="e">
        <f>#REF!</f>
        <v>#REF!</v>
      </c>
      <c r="CM37" s="59" t="e">
        <f>#REF!</f>
        <v>#REF!</v>
      </c>
      <c r="CN37" s="59" t="e">
        <f>#REF!</f>
        <v>#REF!</v>
      </c>
      <c r="CO37" s="59" t="e">
        <f>#REF!</f>
        <v>#REF!</v>
      </c>
      <c r="CP37" s="59" t="e">
        <f>#REF!</f>
        <v>#REF!</v>
      </c>
      <c r="CQ37" s="59" t="e">
        <f>#REF!</f>
        <v>#REF!</v>
      </c>
      <c r="CR37" s="59" t="e">
        <f>#REF!</f>
        <v>#REF!</v>
      </c>
      <c r="CS37" s="59" t="e">
        <f>#REF!</f>
        <v>#REF!</v>
      </c>
      <c r="CT37" s="59" t="e">
        <f>#REF!</f>
        <v>#REF!</v>
      </c>
      <c r="CU37" s="59" t="e">
        <f>#REF!</f>
        <v>#REF!</v>
      </c>
      <c r="CV37" s="59" t="e">
        <f>#REF!</f>
        <v>#REF!</v>
      </c>
      <c r="CW37" s="59" t="e">
        <f>#REF!</f>
        <v>#REF!</v>
      </c>
      <c r="CX37" s="59" t="e">
        <f>#REF!</f>
        <v>#REF!</v>
      </c>
      <c r="CY37" s="59" t="e">
        <f>#REF!</f>
        <v>#REF!</v>
      </c>
      <c r="CZ37" s="95" t="e">
        <f>#REF!</f>
        <v>#REF!</v>
      </c>
      <c r="DA37" s="95" t="e">
        <f>#REF!</f>
        <v>#REF!</v>
      </c>
      <c r="DB37" s="95" t="e">
        <f>#REF!</f>
        <v>#REF!</v>
      </c>
      <c r="DC37" s="95" t="e">
        <f>#REF!</f>
        <v>#REF!</v>
      </c>
      <c r="DD37" s="95" t="e">
        <f>#REF!</f>
        <v>#REF!</v>
      </c>
      <c r="DE37" s="95" t="e">
        <f>#REF!</f>
        <v>#REF!</v>
      </c>
      <c r="DF37" s="95" t="e">
        <f>#REF!</f>
        <v>#REF!</v>
      </c>
      <c r="DG37" s="95" t="e">
        <f>#REF!</f>
        <v>#REF!</v>
      </c>
      <c r="DH37" s="95" t="e">
        <f>#REF!</f>
        <v>#REF!</v>
      </c>
      <c r="DI37" s="95" t="e">
        <f>#REF!</f>
        <v>#REF!</v>
      </c>
      <c r="DJ37" s="95" t="e">
        <f>#REF!</f>
        <v>#REF!</v>
      </c>
      <c r="DK37" s="95" t="e">
        <f>#REF!</f>
        <v>#REF!</v>
      </c>
      <c r="DL37" s="95" t="e">
        <f>#REF!</f>
        <v>#REF!</v>
      </c>
      <c r="DM37" s="95" t="e">
        <f>#REF!</f>
        <v>#REF!</v>
      </c>
      <c r="DN37" s="95" t="e">
        <f>#REF!</f>
        <v>#REF!</v>
      </c>
      <c r="DO37" s="95" t="e">
        <f>#REF!</f>
        <v>#REF!</v>
      </c>
      <c r="DP37" s="95" t="e">
        <f>#REF!</f>
        <v>#REF!</v>
      </c>
      <c r="DQ37" s="59" t="e">
        <f>#REF!</f>
        <v>#REF!</v>
      </c>
      <c r="DR37" s="59" t="e">
        <f>#REF!</f>
        <v>#REF!</v>
      </c>
      <c r="DS37" s="59" t="e">
        <f>#REF!</f>
        <v>#REF!</v>
      </c>
      <c r="DT37" s="59" t="e">
        <f>#REF!</f>
        <v>#REF!</v>
      </c>
      <c r="DU37" s="59" t="e">
        <f>#REF!</f>
        <v>#REF!</v>
      </c>
      <c r="DV37" s="59" t="e">
        <f>#REF!</f>
        <v>#REF!</v>
      </c>
      <c r="DW37" s="59" t="e">
        <f>#REF!</f>
        <v>#REF!</v>
      </c>
      <c r="DX37" s="59" t="e">
        <f>#REF!</f>
        <v>#REF!</v>
      </c>
      <c r="DY37" s="59" t="e">
        <f>#REF!</f>
        <v>#REF!</v>
      </c>
      <c r="DZ37" s="59" t="e">
        <f>#REF!</f>
        <v>#REF!</v>
      </c>
      <c r="EA37" s="59" t="e">
        <f>#REF!</f>
        <v>#REF!</v>
      </c>
      <c r="EB37" s="59" t="e">
        <f>#REF!</f>
        <v>#REF!</v>
      </c>
      <c r="EC37" s="59" t="e">
        <f>#REF!</f>
        <v>#REF!</v>
      </c>
      <c r="ED37" s="59" t="e">
        <f>#REF!</f>
        <v>#REF!</v>
      </c>
      <c r="EE37" s="59" t="e">
        <f>#REF!</f>
        <v>#REF!</v>
      </c>
      <c r="EF37" s="59" t="e">
        <f>#REF!</f>
        <v>#REF!</v>
      </c>
      <c r="EG37" s="59" t="e">
        <f>#REF!</f>
        <v>#REF!</v>
      </c>
      <c r="EH37" s="95" t="e">
        <f>#REF!</f>
        <v>#REF!</v>
      </c>
      <c r="EI37" s="95" t="e">
        <f>#REF!</f>
        <v>#REF!</v>
      </c>
      <c r="EJ37" s="95" t="e">
        <f>#REF!</f>
        <v>#REF!</v>
      </c>
      <c r="EK37" s="95" t="e">
        <f>#REF!</f>
        <v>#REF!</v>
      </c>
      <c r="EL37" s="95" t="e">
        <f>#REF!</f>
        <v>#REF!</v>
      </c>
      <c r="EM37" s="95" t="e">
        <f>#REF!</f>
        <v>#REF!</v>
      </c>
      <c r="EN37" s="95" t="e">
        <f>#REF!</f>
        <v>#REF!</v>
      </c>
      <c r="EO37" s="95" t="e">
        <f>#REF!</f>
        <v>#REF!</v>
      </c>
      <c r="EP37" s="95" t="e">
        <f>#REF!</f>
        <v>#REF!</v>
      </c>
      <c r="EQ37" s="95" t="e">
        <f>#REF!</f>
        <v>#REF!</v>
      </c>
      <c r="ER37" s="95" t="e">
        <f>#REF!</f>
        <v>#REF!</v>
      </c>
      <c r="ES37" s="95" t="e">
        <f>#REF!</f>
        <v>#REF!</v>
      </c>
      <c r="ET37" s="95" t="e">
        <f>#REF!</f>
        <v>#REF!</v>
      </c>
      <c r="EU37" s="95" t="e">
        <f>#REF!</f>
        <v>#REF!</v>
      </c>
      <c r="EV37" s="95" t="e">
        <f>#REF!</f>
        <v>#REF!</v>
      </c>
      <c r="EW37" s="95" t="e">
        <f>#REF!</f>
        <v>#REF!</v>
      </c>
      <c r="EX37" s="95" t="e">
        <f>#REF!</f>
        <v>#REF!</v>
      </c>
    </row>
    <row r="38" spans="1:154">
      <c r="A38" t="s">
        <v>180</v>
      </c>
      <c r="B38" s="10">
        <f>('E3-Last'!B38)-1</f>
        <v>51</v>
      </c>
      <c r="C38" s="4" t="s">
        <v>3</v>
      </c>
      <c r="D38" s="10" t="s">
        <v>40</v>
      </c>
      <c r="E38" s="59">
        <f t="shared" ref="E38:E59" si="16">(K38/$J38)*100</f>
        <v>12.5</v>
      </c>
      <c r="F38" s="59">
        <f t="shared" ref="F38:F59" si="17">(L38/$J38)*100</f>
        <v>12.5</v>
      </c>
      <c r="G38" s="59">
        <f t="shared" ref="G38:G59" si="18">(M38/$J38)*100</f>
        <v>75</v>
      </c>
      <c r="H38" s="59">
        <f t="shared" ref="H38:H59" si="19">(N38/$J38)*100</f>
        <v>0</v>
      </c>
      <c r="I38" s="59">
        <f t="shared" ref="I38:I59" si="20">M38/J38</f>
        <v>0.75</v>
      </c>
      <c r="J38">
        <v>8</v>
      </c>
      <c r="K38">
        <v>1</v>
      </c>
      <c r="L38">
        <v>1</v>
      </c>
      <c r="M38">
        <v>6</v>
      </c>
      <c r="N38">
        <v>0</v>
      </c>
      <c r="O38">
        <v>1</v>
      </c>
      <c r="P38">
        <v>1202.2857140000001</v>
      </c>
      <c r="Q38">
        <v>618</v>
      </c>
      <c r="R38">
        <v>1299.666667</v>
      </c>
      <c r="S38">
        <v>0</v>
      </c>
      <c r="T38">
        <v>331.16666659999999</v>
      </c>
      <c r="U38">
        <v>331.16666659999999</v>
      </c>
      <c r="V38">
        <v>0</v>
      </c>
      <c r="W38">
        <v>114.33333330000001</v>
      </c>
      <c r="X38">
        <v>114.33333330000001</v>
      </c>
      <c r="Y38">
        <v>0</v>
      </c>
      <c r="Z38">
        <v>884.33333330000005</v>
      </c>
      <c r="AA38">
        <v>884.33333330000005</v>
      </c>
      <c r="AB38">
        <v>0</v>
      </c>
      <c r="AC38">
        <v>18</v>
      </c>
      <c r="AD38">
        <v>10</v>
      </c>
      <c r="AE38">
        <v>7</v>
      </c>
      <c r="AF38">
        <v>1</v>
      </c>
      <c r="AG38">
        <v>7</v>
      </c>
      <c r="AH38">
        <v>9</v>
      </c>
      <c r="AI38">
        <v>1</v>
      </c>
      <c r="AJ38">
        <v>0</v>
      </c>
      <c r="AK38">
        <v>0</v>
      </c>
      <c r="AL38">
        <v>1</v>
      </c>
      <c r="AM38">
        <v>7</v>
      </c>
      <c r="AN38">
        <v>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6</v>
      </c>
      <c r="AU38">
        <v>1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1</v>
      </c>
      <c r="BE38">
        <v>9</v>
      </c>
      <c r="BF38">
        <v>0</v>
      </c>
      <c r="BG38">
        <v>2</v>
      </c>
      <c r="BH38">
        <v>0</v>
      </c>
      <c r="BI38">
        <v>6</v>
      </c>
      <c r="BJ38">
        <v>0</v>
      </c>
      <c r="BK38">
        <v>1</v>
      </c>
      <c r="BL38">
        <v>165</v>
      </c>
      <c r="BM38">
        <v>47</v>
      </c>
      <c r="BN38">
        <v>12</v>
      </c>
      <c r="BO38">
        <v>11</v>
      </c>
      <c r="BP38">
        <v>7</v>
      </c>
      <c r="BQ38">
        <v>0</v>
      </c>
      <c r="BR38">
        <v>88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</row>
    <row r="39" spans="1:154">
      <c r="A39" t="s">
        <v>159</v>
      </c>
      <c r="B39" s="10">
        <f>('E3-Last'!B39)-1</f>
        <v>51</v>
      </c>
      <c r="C39" s="4" t="s">
        <v>3</v>
      </c>
      <c r="D39" s="10" t="s">
        <v>40</v>
      </c>
      <c r="E39" s="59">
        <f t="shared" si="16"/>
        <v>37.5</v>
      </c>
      <c r="F39" s="59">
        <f t="shared" si="17"/>
        <v>0</v>
      </c>
      <c r="G39" s="59">
        <f t="shared" si="18"/>
        <v>37.5</v>
      </c>
      <c r="H39" s="59">
        <f t="shared" si="19"/>
        <v>25</v>
      </c>
      <c r="I39" s="59">
        <f t="shared" si="20"/>
        <v>0.375</v>
      </c>
      <c r="J39">
        <v>8</v>
      </c>
      <c r="K39">
        <v>3</v>
      </c>
      <c r="L39">
        <v>0</v>
      </c>
      <c r="M39">
        <v>3</v>
      </c>
      <c r="N39">
        <v>2</v>
      </c>
      <c r="O39">
        <v>0.60000000009999999</v>
      </c>
      <c r="P39">
        <v>1604</v>
      </c>
      <c r="Q39">
        <v>0</v>
      </c>
      <c r="R39">
        <v>1659</v>
      </c>
      <c r="S39">
        <v>1521.5</v>
      </c>
      <c r="T39">
        <v>113.4</v>
      </c>
      <c r="U39">
        <v>91.666666660000004</v>
      </c>
      <c r="V39">
        <v>146</v>
      </c>
      <c r="W39">
        <v>159</v>
      </c>
      <c r="X39">
        <v>133</v>
      </c>
      <c r="Y39">
        <v>198</v>
      </c>
      <c r="Z39">
        <v>113.8</v>
      </c>
      <c r="AA39">
        <v>59</v>
      </c>
      <c r="AB39">
        <v>196</v>
      </c>
      <c r="AC39">
        <v>32</v>
      </c>
      <c r="AD39">
        <v>8</v>
      </c>
      <c r="AE39">
        <v>12</v>
      </c>
      <c r="AF39">
        <v>12</v>
      </c>
      <c r="AG39">
        <v>12</v>
      </c>
      <c r="AH39">
        <v>6</v>
      </c>
      <c r="AI39">
        <v>9</v>
      </c>
      <c r="AJ39">
        <v>0</v>
      </c>
      <c r="AK39">
        <v>0</v>
      </c>
      <c r="AL39">
        <v>5</v>
      </c>
      <c r="AM39">
        <v>5</v>
      </c>
      <c r="AN39">
        <v>1</v>
      </c>
      <c r="AO39">
        <v>2</v>
      </c>
      <c r="AP39">
        <v>0</v>
      </c>
      <c r="AQ39">
        <v>0</v>
      </c>
      <c r="AR39">
        <v>0</v>
      </c>
      <c r="AS39">
        <v>4</v>
      </c>
      <c r="AT39">
        <v>3</v>
      </c>
      <c r="AU39">
        <v>4</v>
      </c>
      <c r="AV39">
        <v>0</v>
      </c>
      <c r="AW39">
        <v>0</v>
      </c>
      <c r="AX39">
        <v>1</v>
      </c>
      <c r="AY39">
        <v>3</v>
      </c>
      <c r="AZ39">
        <v>2</v>
      </c>
      <c r="BA39">
        <v>3</v>
      </c>
      <c r="BB39">
        <v>0</v>
      </c>
      <c r="BC39">
        <v>0</v>
      </c>
      <c r="BD39">
        <v>4</v>
      </c>
      <c r="BE39">
        <v>15</v>
      </c>
      <c r="BF39">
        <v>3</v>
      </c>
      <c r="BG39">
        <v>0</v>
      </c>
      <c r="BH39">
        <v>0</v>
      </c>
      <c r="BI39">
        <v>3</v>
      </c>
      <c r="BJ39">
        <v>6</v>
      </c>
      <c r="BK39">
        <v>3</v>
      </c>
      <c r="BL39">
        <v>200</v>
      </c>
      <c r="BM39">
        <v>81</v>
      </c>
      <c r="BN39">
        <v>0</v>
      </c>
      <c r="BO39">
        <v>3</v>
      </c>
      <c r="BP39">
        <v>5</v>
      </c>
      <c r="BQ39">
        <v>4</v>
      </c>
      <c r="BR39">
        <v>107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G39" s="10" t="str">
        <f>CG67</f>
        <v>FE0F</v>
      </c>
      <c r="CH39" s="10" t="str">
        <f t="shared" ref="CH39:ES39" si="21">CH67</f>
        <v>+ve</v>
      </c>
      <c r="CI39" s="59" t="e">
        <f t="shared" si="21"/>
        <v>#REF!</v>
      </c>
      <c r="CJ39" s="59" t="e">
        <f t="shared" si="21"/>
        <v>#REF!</v>
      </c>
      <c r="CK39" s="59" t="e">
        <f t="shared" si="21"/>
        <v>#REF!</v>
      </c>
      <c r="CL39" s="59" t="e">
        <f t="shared" si="21"/>
        <v>#REF!</v>
      </c>
      <c r="CM39" s="59" t="e">
        <f t="shared" si="21"/>
        <v>#REF!</v>
      </c>
      <c r="CN39" s="59" t="e">
        <f t="shared" si="21"/>
        <v>#REF!</v>
      </c>
      <c r="CO39" s="59" t="e">
        <f t="shared" si="21"/>
        <v>#REF!</v>
      </c>
      <c r="CP39" s="59" t="e">
        <f t="shared" si="21"/>
        <v>#REF!</v>
      </c>
      <c r="CQ39" s="59" t="e">
        <f t="shared" si="21"/>
        <v>#REF!</v>
      </c>
      <c r="CR39" s="59" t="e">
        <f t="shared" si="21"/>
        <v>#REF!</v>
      </c>
      <c r="CS39" s="59" t="e">
        <f t="shared" si="21"/>
        <v>#REF!</v>
      </c>
      <c r="CT39" s="59" t="e">
        <f t="shared" si="21"/>
        <v>#REF!</v>
      </c>
      <c r="CU39" s="59" t="e">
        <f t="shared" si="21"/>
        <v>#REF!</v>
      </c>
      <c r="CV39" s="59" t="e">
        <f t="shared" si="21"/>
        <v>#REF!</v>
      </c>
      <c r="CW39" s="59" t="e">
        <f t="shared" si="21"/>
        <v>#REF!</v>
      </c>
      <c r="CX39" s="59" t="e">
        <f t="shared" si="21"/>
        <v>#REF!</v>
      </c>
      <c r="CY39" s="59" t="e">
        <f t="shared" si="21"/>
        <v>#REF!</v>
      </c>
      <c r="CZ39" s="95" t="e">
        <f t="shared" si="21"/>
        <v>#REF!</v>
      </c>
      <c r="DA39" s="95" t="e">
        <f t="shared" si="21"/>
        <v>#REF!</v>
      </c>
      <c r="DB39" s="95" t="e">
        <f t="shared" si="21"/>
        <v>#REF!</v>
      </c>
      <c r="DC39" s="95" t="e">
        <f t="shared" si="21"/>
        <v>#REF!</v>
      </c>
      <c r="DD39" s="95" t="e">
        <f t="shared" si="21"/>
        <v>#REF!</v>
      </c>
      <c r="DE39" s="95" t="e">
        <f t="shared" si="21"/>
        <v>#REF!</v>
      </c>
      <c r="DF39" s="95" t="e">
        <f t="shared" si="21"/>
        <v>#REF!</v>
      </c>
      <c r="DG39" s="95" t="e">
        <f t="shared" si="21"/>
        <v>#REF!</v>
      </c>
      <c r="DH39" s="95" t="e">
        <f t="shared" si="21"/>
        <v>#REF!</v>
      </c>
      <c r="DI39" s="95" t="e">
        <f t="shared" si="21"/>
        <v>#REF!</v>
      </c>
      <c r="DJ39" s="95" t="e">
        <f t="shared" si="21"/>
        <v>#REF!</v>
      </c>
      <c r="DK39" s="95" t="e">
        <f t="shared" si="21"/>
        <v>#REF!</v>
      </c>
      <c r="DL39" s="95" t="e">
        <f t="shared" si="21"/>
        <v>#REF!</v>
      </c>
      <c r="DM39" s="95" t="e">
        <f t="shared" si="21"/>
        <v>#REF!</v>
      </c>
      <c r="DN39" s="95" t="e">
        <f t="shared" si="21"/>
        <v>#REF!</v>
      </c>
      <c r="DO39" s="95" t="e">
        <f t="shared" si="21"/>
        <v>#REF!</v>
      </c>
      <c r="DP39" s="95" t="e">
        <f t="shared" si="21"/>
        <v>#REF!</v>
      </c>
      <c r="DQ39" s="59" t="e">
        <f t="shared" si="21"/>
        <v>#REF!</v>
      </c>
      <c r="DR39" s="59" t="e">
        <f t="shared" si="21"/>
        <v>#REF!</v>
      </c>
      <c r="DS39" s="59" t="e">
        <f t="shared" si="21"/>
        <v>#REF!</v>
      </c>
      <c r="DT39" s="59" t="e">
        <f t="shared" si="21"/>
        <v>#REF!</v>
      </c>
      <c r="DU39" s="59" t="e">
        <f t="shared" si="21"/>
        <v>#REF!</v>
      </c>
      <c r="DV39" s="59" t="e">
        <f t="shared" si="21"/>
        <v>#REF!</v>
      </c>
      <c r="DW39" s="59" t="e">
        <f t="shared" si="21"/>
        <v>#REF!</v>
      </c>
      <c r="DX39" s="59" t="e">
        <f t="shared" si="21"/>
        <v>#REF!</v>
      </c>
      <c r="DY39" s="59" t="e">
        <f t="shared" si="21"/>
        <v>#REF!</v>
      </c>
      <c r="DZ39" s="59" t="e">
        <f t="shared" si="21"/>
        <v>#REF!</v>
      </c>
      <c r="EA39" s="59" t="e">
        <f t="shared" si="21"/>
        <v>#REF!</v>
      </c>
      <c r="EB39" s="59" t="e">
        <f t="shared" si="21"/>
        <v>#REF!</v>
      </c>
      <c r="EC39" s="59" t="e">
        <f t="shared" si="21"/>
        <v>#REF!</v>
      </c>
      <c r="ED39" s="59" t="e">
        <f t="shared" si="21"/>
        <v>#REF!</v>
      </c>
      <c r="EE39" s="59" t="e">
        <f t="shared" si="21"/>
        <v>#REF!</v>
      </c>
      <c r="EF39" s="59" t="e">
        <f t="shared" si="21"/>
        <v>#REF!</v>
      </c>
      <c r="EG39" s="59" t="e">
        <f t="shared" si="21"/>
        <v>#REF!</v>
      </c>
      <c r="EH39" s="95" t="e">
        <f t="shared" si="21"/>
        <v>#REF!</v>
      </c>
      <c r="EI39" s="95" t="e">
        <f t="shared" si="21"/>
        <v>#REF!</v>
      </c>
      <c r="EJ39" s="95" t="e">
        <f t="shared" si="21"/>
        <v>#REF!</v>
      </c>
      <c r="EK39" s="95" t="e">
        <f t="shared" si="21"/>
        <v>#REF!</v>
      </c>
      <c r="EL39" s="95" t="e">
        <f t="shared" si="21"/>
        <v>#REF!</v>
      </c>
      <c r="EM39" s="95" t="e">
        <f t="shared" si="21"/>
        <v>#REF!</v>
      </c>
      <c r="EN39" s="95" t="e">
        <f t="shared" si="21"/>
        <v>#REF!</v>
      </c>
      <c r="EO39" s="95" t="e">
        <f t="shared" si="21"/>
        <v>#REF!</v>
      </c>
      <c r="EP39" s="95" t="e">
        <f t="shared" si="21"/>
        <v>#REF!</v>
      </c>
      <c r="EQ39" s="95" t="e">
        <f t="shared" si="21"/>
        <v>#REF!</v>
      </c>
      <c r="ER39" s="95" t="e">
        <f t="shared" si="21"/>
        <v>#REF!</v>
      </c>
      <c r="ES39" s="95" t="e">
        <f t="shared" si="21"/>
        <v>#REF!</v>
      </c>
      <c r="ET39" s="95" t="e">
        <f>ET67</f>
        <v>#REF!</v>
      </c>
      <c r="EU39" s="95" t="e">
        <f>EU67</f>
        <v>#REF!</v>
      </c>
      <c r="EV39" s="95" t="e">
        <f>EV67</f>
        <v>#REF!</v>
      </c>
      <c r="EW39" s="95" t="e">
        <f>EW67</f>
        <v>#REF!</v>
      </c>
      <c r="EX39" s="95" t="e">
        <f>EX67</f>
        <v>#REF!</v>
      </c>
    </row>
    <row r="40" spans="1:154">
      <c r="A40" t="s">
        <v>160</v>
      </c>
      <c r="B40" s="10">
        <f>('E3-Last'!B40)-1</f>
        <v>51</v>
      </c>
      <c r="C40" s="4" t="s">
        <v>3</v>
      </c>
      <c r="D40" s="10" t="s">
        <v>40</v>
      </c>
      <c r="E40" s="59">
        <f t="shared" si="16"/>
        <v>12.5</v>
      </c>
      <c r="F40" s="59">
        <f t="shared" si="17"/>
        <v>0</v>
      </c>
      <c r="G40" s="59">
        <f t="shared" si="18"/>
        <v>87.5</v>
      </c>
      <c r="H40" s="59">
        <f t="shared" si="19"/>
        <v>0</v>
      </c>
      <c r="I40" s="59">
        <f t="shared" si="20"/>
        <v>0.875</v>
      </c>
      <c r="J40">
        <v>8</v>
      </c>
      <c r="K40">
        <v>1</v>
      </c>
      <c r="L40">
        <v>0</v>
      </c>
      <c r="M40">
        <v>7</v>
      </c>
      <c r="N40">
        <v>0</v>
      </c>
      <c r="O40">
        <v>1</v>
      </c>
      <c r="P40">
        <v>464.85714280000002</v>
      </c>
      <c r="Q40">
        <v>0</v>
      </c>
      <c r="R40">
        <v>464.85714280000002</v>
      </c>
      <c r="S40">
        <v>0</v>
      </c>
      <c r="T40">
        <v>460.85714280000002</v>
      </c>
      <c r="U40">
        <v>460.85714280000002</v>
      </c>
      <c r="V40">
        <v>0</v>
      </c>
      <c r="W40">
        <v>85.714285700000005</v>
      </c>
      <c r="X40">
        <v>85.714285700000005</v>
      </c>
      <c r="Y40">
        <v>0</v>
      </c>
      <c r="Z40">
        <v>1196.142857</v>
      </c>
      <c r="AA40">
        <v>1196.142857</v>
      </c>
      <c r="AB40">
        <v>0</v>
      </c>
      <c r="AC40">
        <v>18</v>
      </c>
      <c r="AD40">
        <v>10</v>
      </c>
      <c r="AE40">
        <v>7</v>
      </c>
      <c r="AF40">
        <v>1</v>
      </c>
      <c r="AG40">
        <v>7</v>
      </c>
      <c r="AH40">
        <v>9</v>
      </c>
      <c r="AI40">
        <v>0</v>
      </c>
      <c r="AJ40">
        <v>0</v>
      </c>
      <c r="AK40">
        <v>0</v>
      </c>
      <c r="AL40">
        <v>2</v>
      </c>
      <c r="AM40">
        <v>7</v>
      </c>
      <c r="AN40">
        <v>2</v>
      </c>
      <c r="AO40">
        <v>0</v>
      </c>
      <c r="AP40">
        <v>0</v>
      </c>
      <c r="AQ40">
        <v>0</v>
      </c>
      <c r="AR40">
        <v>1</v>
      </c>
      <c r="AS40">
        <v>0</v>
      </c>
      <c r="AT40">
        <v>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7</v>
      </c>
      <c r="BF40">
        <v>0</v>
      </c>
      <c r="BG40">
        <v>0</v>
      </c>
      <c r="BH40">
        <v>0</v>
      </c>
      <c r="BI40">
        <v>7</v>
      </c>
      <c r="BJ40">
        <v>0</v>
      </c>
      <c r="BK40">
        <v>0</v>
      </c>
      <c r="BL40">
        <v>191</v>
      </c>
      <c r="BM40">
        <v>36</v>
      </c>
      <c r="BN40">
        <v>8</v>
      </c>
      <c r="BO40">
        <v>70</v>
      </c>
      <c r="BP40">
        <v>13</v>
      </c>
      <c r="BQ40">
        <v>0</v>
      </c>
      <c r="BR40">
        <v>64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G40" s="10" t="str">
        <f>CG97</f>
        <v>FE0F</v>
      </c>
      <c r="CH40" s="10" t="str">
        <f t="shared" ref="CH40:ES40" si="22">CH97</f>
        <v>+ve</v>
      </c>
      <c r="CI40" s="59" t="e">
        <f t="shared" si="22"/>
        <v>#REF!</v>
      </c>
      <c r="CJ40" s="59" t="e">
        <f t="shared" si="22"/>
        <v>#REF!</v>
      </c>
      <c r="CK40" s="59" t="e">
        <f t="shared" si="22"/>
        <v>#REF!</v>
      </c>
      <c r="CL40" s="59" t="e">
        <f t="shared" si="22"/>
        <v>#REF!</v>
      </c>
      <c r="CM40" s="59" t="e">
        <f t="shared" si="22"/>
        <v>#REF!</v>
      </c>
      <c r="CN40" s="59" t="e">
        <f t="shared" si="22"/>
        <v>#REF!</v>
      </c>
      <c r="CO40" s="59" t="e">
        <f t="shared" si="22"/>
        <v>#REF!</v>
      </c>
      <c r="CP40" s="59" t="e">
        <f t="shared" si="22"/>
        <v>#REF!</v>
      </c>
      <c r="CQ40" s="59" t="e">
        <f t="shared" si="22"/>
        <v>#REF!</v>
      </c>
      <c r="CR40" s="59" t="e">
        <f t="shared" si="22"/>
        <v>#REF!</v>
      </c>
      <c r="CS40" s="59" t="e">
        <f t="shared" si="22"/>
        <v>#REF!</v>
      </c>
      <c r="CT40" s="59" t="e">
        <f t="shared" si="22"/>
        <v>#REF!</v>
      </c>
      <c r="CU40" s="59" t="e">
        <f t="shared" si="22"/>
        <v>#REF!</v>
      </c>
      <c r="CV40" s="59" t="e">
        <f t="shared" si="22"/>
        <v>#REF!</v>
      </c>
      <c r="CW40" s="59" t="e">
        <f t="shared" si="22"/>
        <v>#REF!</v>
      </c>
      <c r="CX40" s="59" t="e">
        <f t="shared" si="22"/>
        <v>#REF!</v>
      </c>
      <c r="CY40" s="59" t="e">
        <f t="shared" si="22"/>
        <v>#REF!</v>
      </c>
      <c r="CZ40" s="95" t="e">
        <f t="shared" si="22"/>
        <v>#REF!</v>
      </c>
      <c r="DA40" s="95" t="e">
        <f t="shared" si="22"/>
        <v>#REF!</v>
      </c>
      <c r="DB40" s="95" t="e">
        <f t="shared" si="22"/>
        <v>#REF!</v>
      </c>
      <c r="DC40" s="95" t="e">
        <f t="shared" si="22"/>
        <v>#REF!</v>
      </c>
      <c r="DD40" s="95" t="e">
        <f t="shared" si="22"/>
        <v>#REF!</v>
      </c>
      <c r="DE40" s="95" t="e">
        <f t="shared" si="22"/>
        <v>#REF!</v>
      </c>
      <c r="DF40" s="95" t="e">
        <f t="shared" si="22"/>
        <v>#REF!</v>
      </c>
      <c r="DG40" s="95" t="e">
        <f t="shared" si="22"/>
        <v>#REF!</v>
      </c>
      <c r="DH40" s="95" t="e">
        <f t="shared" si="22"/>
        <v>#REF!</v>
      </c>
      <c r="DI40" s="95" t="e">
        <f t="shared" si="22"/>
        <v>#REF!</v>
      </c>
      <c r="DJ40" s="95" t="e">
        <f t="shared" si="22"/>
        <v>#REF!</v>
      </c>
      <c r="DK40" s="95" t="e">
        <f t="shared" si="22"/>
        <v>#REF!</v>
      </c>
      <c r="DL40" s="95" t="e">
        <f t="shared" si="22"/>
        <v>#REF!</v>
      </c>
      <c r="DM40" s="95" t="e">
        <f t="shared" si="22"/>
        <v>#REF!</v>
      </c>
      <c r="DN40" s="95" t="e">
        <f t="shared" si="22"/>
        <v>#REF!</v>
      </c>
      <c r="DO40" s="95" t="e">
        <f t="shared" si="22"/>
        <v>#REF!</v>
      </c>
      <c r="DP40" s="95" t="e">
        <f t="shared" si="22"/>
        <v>#REF!</v>
      </c>
      <c r="DQ40" s="59" t="e">
        <f t="shared" si="22"/>
        <v>#REF!</v>
      </c>
      <c r="DR40" s="59" t="e">
        <f t="shared" si="22"/>
        <v>#REF!</v>
      </c>
      <c r="DS40" s="59" t="e">
        <f t="shared" si="22"/>
        <v>#REF!</v>
      </c>
      <c r="DT40" s="59" t="e">
        <f t="shared" si="22"/>
        <v>#REF!</v>
      </c>
      <c r="DU40" s="59" t="e">
        <f t="shared" si="22"/>
        <v>#REF!</v>
      </c>
      <c r="DV40" s="59" t="e">
        <f t="shared" si="22"/>
        <v>#REF!</v>
      </c>
      <c r="DW40" s="59" t="e">
        <f t="shared" si="22"/>
        <v>#REF!</v>
      </c>
      <c r="DX40" s="59" t="e">
        <f t="shared" si="22"/>
        <v>#REF!</v>
      </c>
      <c r="DY40" s="59" t="e">
        <f t="shared" si="22"/>
        <v>#REF!</v>
      </c>
      <c r="DZ40" s="59" t="e">
        <f t="shared" si="22"/>
        <v>#REF!</v>
      </c>
      <c r="EA40" s="59" t="e">
        <f t="shared" si="22"/>
        <v>#REF!</v>
      </c>
      <c r="EB40" s="59" t="e">
        <f t="shared" si="22"/>
        <v>#REF!</v>
      </c>
      <c r="EC40" s="59" t="e">
        <f t="shared" si="22"/>
        <v>#REF!</v>
      </c>
      <c r="ED40" s="59" t="e">
        <f t="shared" si="22"/>
        <v>#REF!</v>
      </c>
      <c r="EE40" s="59" t="e">
        <f t="shared" si="22"/>
        <v>#REF!</v>
      </c>
      <c r="EF40" s="59" t="e">
        <f t="shared" si="22"/>
        <v>#REF!</v>
      </c>
      <c r="EG40" s="59" t="e">
        <f t="shared" si="22"/>
        <v>#REF!</v>
      </c>
      <c r="EH40" s="95" t="e">
        <f t="shared" si="22"/>
        <v>#REF!</v>
      </c>
      <c r="EI40" s="95" t="e">
        <f t="shared" si="22"/>
        <v>#REF!</v>
      </c>
      <c r="EJ40" s="95" t="e">
        <f t="shared" si="22"/>
        <v>#REF!</v>
      </c>
      <c r="EK40" s="95" t="e">
        <f t="shared" si="22"/>
        <v>#REF!</v>
      </c>
      <c r="EL40" s="95" t="e">
        <f t="shared" si="22"/>
        <v>#REF!</v>
      </c>
      <c r="EM40" s="95" t="e">
        <f t="shared" si="22"/>
        <v>#REF!</v>
      </c>
      <c r="EN40" s="95" t="e">
        <f t="shared" si="22"/>
        <v>#REF!</v>
      </c>
      <c r="EO40" s="95" t="e">
        <f t="shared" si="22"/>
        <v>#REF!</v>
      </c>
      <c r="EP40" s="95" t="e">
        <f t="shared" si="22"/>
        <v>#REF!</v>
      </c>
      <c r="EQ40" s="95" t="e">
        <f t="shared" si="22"/>
        <v>#REF!</v>
      </c>
      <c r="ER40" s="95" t="e">
        <f t="shared" si="22"/>
        <v>#REF!</v>
      </c>
      <c r="ES40" s="95" t="e">
        <f t="shared" si="22"/>
        <v>#REF!</v>
      </c>
      <c r="ET40" s="95" t="e">
        <f>ET97</f>
        <v>#REF!</v>
      </c>
      <c r="EU40" s="95" t="e">
        <f>EU97</f>
        <v>#REF!</v>
      </c>
      <c r="EV40" s="95" t="e">
        <f>EV97</f>
        <v>#REF!</v>
      </c>
      <c r="EW40" s="95" t="e">
        <f>EW97</f>
        <v>#REF!</v>
      </c>
      <c r="EX40" s="95" t="e">
        <f>EX97</f>
        <v>#REF!</v>
      </c>
    </row>
    <row r="41" spans="1:154">
      <c r="A41" t="s">
        <v>181</v>
      </c>
      <c r="B41" s="10">
        <f>('E3-Last'!B41)-1</f>
        <v>51</v>
      </c>
      <c r="C41" s="6" t="s">
        <v>2</v>
      </c>
      <c r="D41" s="10" t="s">
        <v>40</v>
      </c>
      <c r="E41" s="59">
        <f t="shared" si="16"/>
        <v>0</v>
      </c>
      <c r="F41" s="59">
        <f t="shared" si="17"/>
        <v>0</v>
      </c>
      <c r="G41" s="59">
        <f t="shared" si="18"/>
        <v>75</v>
      </c>
      <c r="H41" s="59">
        <f t="shared" si="19"/>
        <v>25</v>
      </c>
      <c r="I41" s="59">
        <f t="shared" si="20"/>
        <v>0.75</v>
      </c>
      <c r="J41">
        <v>8</v>
      </c>
      <c r="K41">
        <v>0</v>
      </c>
      <c r="L41">
        <v>0</v>
      </c>
      <c r="M41">
        <v>6</v>
      </c>
      <c r="N41">
        <v>2</v>
      </c>
      <c r="O41">
        <v>0.75</v>
      </c>
      <c r="P41">
        <v>697.875</v>
      </c>
      <c r="Q41">
        <v>0</v>
      </c>
      <c r="R41">
        <v>633.66666669999995</v>
      </c>
      <c r="S41">
        <v>890.5</v>
      </c>
      <c r="T41">
        <v>301.75</v>
      </c>
      <c r="U41">
        <v>273.33333340000001</v>
      </c>
      <c r="V41">
        <v>387</v>
      </c>
      <c r="W41">
        <v>146.875</v>
      </c>
      <c r="X41">
        <v>132.16666670000001</v>
      </c>
      <c r="Y41">
        <v>191</v>
      </c>
      <c r="Z41">
        <v>1198.5</v>
      </c>
      <c r="AA41">
        <v>1370</v>
      </c>
      <c r="AB41">
        <v>684</v>
      </c>
      <c r="AC41">
        <v>52</v>
      </c>
      <c r="AD41">
        <v>24</v>
      </c>
      <c r="AE41">
        <v>14</v>
      </c>
      <c r="AF41">
        <v>14</v>
      </c>
      <c r="AG41">
        <v>14</v>
      </c>
      <c r="AH41">
        <v>11</v>
      </c>
      <c r="AI41">
        <v>15</v>
      </c>
      <c r="AJ41">
        <v>1</v>
      </c>
      <c r="AK41">
        <v>0</v>
      </c>
      <c r="AL41">
        <v>11</v>
      </c>
      <c r="AM41">
        <v>8</v>
      </c>
      <c r="AN41">
        <v>3</v>
      </c>
      <c r="AO41">
        <v>7</v>
      </c>
      <c r="AP41">
        <v>1</v>
      </c>
      <c r="AQ41">
        <v>0</v>
      </c>
      <c r="AR41">
        <v>5</v>
      </c>
      <c r="AS41">
        <v>2</v>
      </c>
      <c r="AT41">
        <v>6</v>
      </c>
      <c r="AU41">
        <v>4</v>
      </c>
      <c r="AV41">
        <v>0</v>
      </c>
      <c r="AW41">
        <v>0</v>
      </c>
      <c r="AX41">
        <v>2</v>
      </c>
      <c r="AY41">
        <v>4</v>
      </c>
      <c r="AZ41">
        <v>2</v>
      </c>
      <c r="BA41">
        <v>4</v>
      </c>
      <c r="BB41">
        <v>0</v>
      </c>
      <c r="BC41">
        <v>0</v>
      </c>
      <c r="BD41">
        <v>4</v>
      </c>
      <c r="BE41">
        <v>10</v>
      </c>
      <c r="BF41">
        <v>0</v>
      </c>
      <c r="BG41">
        <v>0</v>
      </c>
      <c r="BH41">
        <v>0</v>
      </c>
      <c r="BI41">
        <v>5</v>
      </c>
      <c r="BJ41">
        <v>3</v>
      </c>
      <c r="BK41">
        <v>2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</row>
    <row r="42" spans="1:154">
      <c r="A42" t="s">
        <v>161</v>
      </c>
      <c r="B42" s="10">
        <f>('E3-Last'!B42)-1</f>
        <v>51</v>
      </c>
      <c r="C42" s="4" t="s">
        <v>3</v>
      </c>
      <c r="D42" s="10" t="s">
        <v>40</v>
      </c>
      <c r="E42" s="59">
        <f t="shared" si="16"/>
        <v>12.5</v>
      </c>
      <c r="F42" s="59">
        <f t="shared" si="17"/>
        <v>0</v>
      </c>
      <c r="G42" s="59">
        <f t="shared" si="18"/>
        <v>62.5</v>
      </c>
      <c r="H42" s="59">
        <f t="shared" si="19"/>
        <v>25</v>
      </c>
      <c r="I42" s="59">
        <f t="shared" si="20"/>
        <v>0.625</v>
      </c>
      <c r="J42">
        <v>8</v>
      </c>
      <c r="K42">
        <v>1</v>
      </c>
      <c r="L42">
        <v>0</v>
      </c>
      <c r="M42">
        <v>5</v>
      </c>
      <c r="N42">
        <v>2</v>
      </c>
      <c r="O42">
        <v>0.71428571429999999</v>
      </c>
      <c r="P42">
        <v>1373.4285709999999</v>
      </c>
      <c r="Q42">
        <v>0</v>
      </c>
      <c r="R42">
        <v>1635</v>
      </c>
      <c r="S42">
        <v>719.5</v>
      </c>
      <c r="T42">
        <v>227.42857140000001</v>
      </c>
      <c r="U42">
        <v>220.8</v>
      </c>
      <c r="V42">
        <v>244</v>
      </c>
      <c r="W42">
        <v>562.14285710000001</v>
      </c>
      <c r="X42">
        <v>724.40000010000006</v>
      </c>
      <c r="Y42">
        <v>156.5</v>
      </c>
      <c r="Z42">
        <v>87.857142870000004</v>
      </c>
      <c r="AA42">
        <v>91.199999989999995</v>
      </c>
      <c r="AB42">
        <v>79.5</v>
      </c>
      <c r="AC42">
        <v>25</v>
      </c>
      <c r="AD42">
        <v>10</v>
      </c>
      <c r="AE42">
        <v>11</v>
      </c>
      <c r="AF42">
        <v>4</v>
      </c>
      <c r="AG42">
        <v>11</v>
      </c>
      <c r="AH42">
        <v>8</v>
      </c>
      <c r="AI42">
        <v>5</v>
      </c>
      <c r="AJ42">
        <v>0</v>
      </c>
      <c r="AK42">
        <v>0</v>
      </c>
      <c r="AL42">
        <v>1</v>
      </c>
      <c r="AM42">
        <v>7</v>
      </c>
      <c r="AN42">
        <v>1</v>
      </c>
      <c r="AO42">
        <v>2</v>
      </c>
      <c r="AP42">
        <v>0</v>
      </c>
      <c r="AQ42">
        <v>0</v>
      </c>
      <c r="AR42">
        <v>0</v>
      </c>
      <c r="AS42">
        <v>3</v>
      </c>
      <c r="AT42">
        <v>5</v>
      </c>
      <c r="AU42">
        <v>3</v>
      </c>
      <c r="AV42">
        <v>0</v>
      </c>
      <c r="AW42">
        <v>0</v>
      </c>
      <c r="AX42">
        <v>0</v>
      </c>
      <c r="AY42">
        <v>1</v>
      </c>
      <c r="AZ42">
        <v>2</v>
      </c>
      <c r="BA42">
        <v>0</v>
      </c>
      <c r="BB42">
        <v>0</v>
      </c>
      <c r="BC42">
        <v>0</v>
      </c>
      <c r="BD42">
        <v>1</v>
      </c>
      <c r="BE42">
        <v>20</v>
      </c>
      <c r="BF42">
        <v>0</v>
      </c>
      <c r="BG42">
        <v>0</v>
      </c>
      <c r="BH42">
        <v>0</v>
      </c>
      <c r="BI42">
        <v>2</v>
      </c>
      <c r="BJ42">
        <v>10</v>
      </c>
      <c r="BK42">
        <v>8</v>
      </c>
      <c r="BL42">
        <v>178</v>
      </c>
      <c r="BM42">
        <v>59</v>
      </c>
      <c r="BN42">
        <v>2</v>
      </c>
      <c r="BO42">
        <v>11</v>
      </c>
      <c r="BP42">
        <v>16</v>
      </c>
      <c r="BQ42">
        <v>10</v>
      </c>
      <c r="BR42">
        <v>80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G42" s="10" t="str">
        <f>CG127</f>
        <v>FE0F</v>
      </c>
      <c r="CH42" s="10" t="str">
        <f t="shared" ref="CH42:ES42" si="23">CH127</f>
        <v>+ve</v>
      </c>
      <c r="CI42" s="59" t="e">
        <f t="shared" si="23"/>
        <v>#REF!</v>
      </c>
      <c r="CJ42" s="59" t="e">
        <f t="shared" si="23"/>
        <v>#REF!</v>
      </c>
      <c r="CK42" s="59" t="e">
        <f t="shared" si="23"/>
        <v>#REF!</v>
      </c>
      <c r="CL42" s="59" t="e">
        <f t="shared" si="23"/>
        <v>#REF!</v>
      </c>
      <c r="CM42" s="59" t="e">
        <f t="shared" si="23"/>
        <v>#REF!</v>
      </c>
      <c r="CN42" s="59" t="e">
        <f t="shared" si="23"/>
        <v>#REF!</v>
      </c>
      <c r="CO42" s="59" t="e">
        <f t="shared" si="23"/>
        <v>#REF!</v>
      </c>
      <c r="CP42" s="59" t="e">
        <f t="shared" si="23"/>
        <v>#REF!</v>
      </c>
      <c r="CQ42" s="59" t="e">
        <f t="shared" si="23"/>
        <v>#REF!</v>
      </c>
      <c r="CR42" s="59" t="e">
        <f t="shared" si="23"/>
        <v>#REF!</v>
      </c>
      <c r="CS42" s="59" t="e">
        <f t="shared" si="23"/>
        <v>#REF!</v>
      </c>
      <c r="CT42" s="59" t="e">
        <f t="shared" si="23"/>
        <v>#REF!</v>
      </c>
      <c r="CU42" s="59" t="e">
        <f t="shared" si="23"/>
        <v>#REF!</v>
      </c>
      <c r="CV42" s="59" t="e">
        <f t="shared" si="23"/>
        <v>#REF!</v>
      </c>
      <c r="CW42" s="59" t="e">
        <f t="shared" si="23"/>
        <v>#REF!</v>
      </c>
      <c r="CX42" s="59" t="e">
        <f t="shared" si="23"/>
        <v>#REF!</v>
      </c>
      <c r="CY42" s="59" t="e">
        <f t="shared" si="23"/>
        <v>#REF!</v>
      </c>
      <c r="CZ42" s="95" t="e">
        <f t="shared" si="23"/>
        <v>#REF!</v>
      </c>
      <c r="DA42" s="95" t="e">
        <f t="shared" si="23"/>
        <v>#REF!</v>
      </c>
      <c r="DB42" s="95" t="e">
        <f t="shared" si="23"/>
        <v>#REF!</v>
      </c>
      <c r="DC42" s="95" t="e">
        <f t="shared" si="23"/>
        <v>#REF!</v>
      </c>
      <c r="DD42" s="95" t="e">
        <f t="shared" si="23"/>
        <v>#REF!</v>
      </c>
      <c r="DE42" s="95">
        <f>DE327</f>
        <v>0</v>
      </c>
      <c r="DF42" s="95" t="e">
        <f t="shared" si="23"/>
        <v>#REF!</v>
      </c>
      <c r="DG42" s="95" t="e">
        <f t="shared" si="23"/>
        <v>#REF!</v>
      </c>
      <c r="DH42" s="95" t="e">
        <f t="shared" si="23"/>
        <v>#REF!</v>
      </c>
      <c r="DI42" s="95" t="e">
        <f t="shared" si="23"/>
        <v>#REF!</v>
      </c>
      <c r="DJ42" s="95" t="e">
        <f t="shared" si="23"/>
        <v>#REF!</v>
      </c>
      <c r="DK42" s="95" t="e">
        <f t="shared" si="23"/>
        <v>#REF!</v>
      </c>
      <c r="DL42" s="95" t="e">
        <f t="shared" si="23"/>
        <v>#REF!</v>
      </c>
      <c r="DM42" s="95" t="e">
        <f t="shared" si="23"/>
        <v>#REF!</v>
      </c>
      <c r="DN42" s="95" t="e">
        <f t="shared" si="23"/>
        <v>#REF!</v>
      </c>
      <c r="DO42" s="95" t="e">
        <f t="shared" si="23"/>
        <v>#REF!</v>
      </c>
      <c r="DP42" s="95" t="e">
        <f t="shared" si="23"/>
        <v>#REF!</v>
      </c>
      <c r="DQ42" s="59" t="e">
        <f t="shared" si="23"/>
        <v>#REF!</v>
      </c>
      <c r="DR42" s="59" t="e">
        <f t="shared" si="23"/>
        <v>#REF!</v>
      </c>
      <c r="DS42" s="59" t="e">
        <f t="shared" si="23"/>
        <v>#REF!</v>
      </c>
      <c r="DT42" s="59" t="e">
        <f t="shared" si="23"/>
        <v>#REF!</v>
      </c>
      <c r="DU42" s="59" t="e">
        <f t="shared" si="23"/>
        <v>#REF!</v>
      </c>
      <c r="DV42" s="59" t="e">
        <f t="shared" si="23"/>
        <v>#REF!</v>
      </c>
      <c r="DW42" s="59" t="e">
        <f t="shared" si="23"/>
        <v>#REF!</v>
      </c>
      <c r="DX42" s="59" t="e">
        <f t="shared" si="23"/>
        <v>#REF!</v>
      </c>
      <c r="DY42" s="59" t="e">
        <f t="shared" si="23"/>
        <v>#REF!</v>
      </c>
      <c r="DZ42" s="59" t="e">
        <f t="shared" si="23"/>
        <v>#REF!</v>
      </c>
      <c r="EA42" s="59" t="e">
        <f t="shared" si="23"/>
        <v>#REF!</v>
      </c>
      <c r="EB42" s="59" t="e">
        <f t="shared" si="23"/>
        <v>#REF!</v>
      </c>
      <c r="EC42" s="59" t="e">
        <f t="shared" si="23"/>
        <v>#REF!</v>
      </c>
      <c r="ED42" s="59" t="e">
        <f t="shared" si="23"/>
        <v>#REF!</v>
      </c>
      <c r="EE42" s="59">
        <f>EE327</f>
        <v>0</v>
      </c>
      <c r="EF42" s="59" t="e">
        <f t="shared" si="23"/>
        <v>#REF!</v>
      </c>
      <c r="EG42" s="59" t="e">
        <f t="shared" si="23"/>
        <v>#REF!</v>
      </c>
      <c r="EH42" s="95" t="e">
        <f t="shared" si="23"/>
        <v>#REF!</v>
      </c>
      <c r="EI42" s="95" t="e">
        <f t="shared" si="23"/>
        <v>#REF!</v>
      </c>
      <c r="EJ42" s="95" t="e">
        <f t="shared" si="23"/>
        <v>#REF!</v>
      </c>
      <c r="EK42" s="95" t="e">
        <f t="shared" si="23"/>
        <v>#REF!</v>
      </c>
      <c r="EL42" s="95" t="e">
        <f t="shared" si="23"/>
        <v>#REF!</v>
      </c>
      <c r="EM42" s="95" t="e">
        <f t="shared" si="23"/>
        <v>#REF!</v>
      </c>
      <c r="EN42" s="95" t="e">
        <f t="shared" si="23"/>
        <v>#REF!</v>
      </c>
      <c r="EO42" s="95" t="e">
        <f t="shared" si="23"/>
        <v>#REF!</v>
      </c>
      <c r="EP42" s="95" t="e">
        <f t="shared" si="23"/>
        <v>#REF!</v>
      </c>
      <c r="EQ42" s="95" t="e">
        <f t="shared" si="23"/>
        <v>#REF!</v>
      </c>
      <c r="ER42" s="95" t="e">
        <f t="shared" si="23"/>
        <v>#REF!</v>
      </c>
      <c r="ES42" s="95" t="e">
        <f t="shared" si="23"/>
        <v>#REF!</v>
      </c>
      <c r="ET42" s="95" t="e">
        <f>ET127</f>
        <v>#REF!</v>
      </c>
      <c r="EU42" s="95" t="e">
        <f>EU127</f>
        <v>#REF!</v>
      </c>
      <c r="EV42" s="95" t="e">
        <f>EV127</f>
        <v>#REF!</v>
      </c>
      <c r="EW42" s="95" t="e">
        <f>EW127</f>
        <v>#REF!</v>
      </c>
      <c r="EX42" s="95" t="e">
        <f>EX127</f>
        <v>#REF!</v>
      </c>
    </row>
    <row r="43" spans="1:154">
      <c r="A43" t="s">
        <v>162</v>
      </c>
      <c r="B43" s="10">
        <f>('E3-Last'!B43)-1</f>
        <v>51</v>
      </c>
      <c r="C43" s="6" t="s">
        <v>2</v>
      </c>
      <c r="D43" s="10" t="s">
        <v>40</v>
      </c>
      <c r="E43" s="59">
        <f t="shared" si="16"/>
        <v>0</v>
      </c>
      <c r="F43" s="59">
        <f t="shared" si="17"/>
        <v>0</v>
      </c>
      <c r="G43" s="59">
        <f t="shared" si="18"/>
        <v>87.5</v>
      </c>
      <c r="H43" s="59">
        <f t="shared" si="19"/>
        <v>12.5</v>
      </c>
      <c r="I43" s="59">
        <f t="shared" si="20"/>
        <v>0.875</v>
      </c>
      <c r="J43">
        <v>8</v>
      </c>
      <c r="K43">
        <v>0</v>
      </c>
      <c r="L43">
        <v>0</v>
      </c>
      <c r="M43">
        <v>7</v>
      </c>
      <c r="N43">
        <v>1</v>
      </c>
      <c r="O43">
        <v>0.875</v>
      </c>
      <c r="P43">
        <v>546</v>
      </c>
      <c r="Q43">
        <v>0</v>
      </c>
      <c r="R43">
        <v>579.57142850000002</v>
      </c>
      <c r="S43">
        <v>311</v>
      </c>
      <c r="T43">
        <v>67.875</v>
      </c>
      <c r="U43">
        <v>66.571428569999995</v>
      </c>
      <c r="V43">
        <v>77</v>
      </c>
      <c r="W43">
        <v>504.875</v>
      </c>
      <c r="X43">
        <v>556.28571439999996</v>
      </c>
      <c r="Y43">
        <v>145</v>
      </c>
      <c r="Z43">
        <v>354.375</v>
      </c>
      <c r="AA43">
        <v>365.57142850000002</v>
      </c>
      <c r="AB43">
        <v>276</v>
      </c>
      <c r="AC43">
        <v>18</v>
      </c>
      <c r="AD43">
        <v>9</v>
      </c>
      <c r="AE43">
        <v>8</v>
      </c>
      <c r="AF43">
        <v>1</v>
      </c>
      <c r="AG43">
        <v>8</v>
      </c>
      <c r="AH43">
        <v>9</v>
      </c>
      <c r="AI43">
        <v>1</v>
      </c>
      <c r="AJ43">
        <v>0</v>
      </c>
      <c r="AK43">
        <v>0</v>
      </c>
      <c r="AL43">
        <v>0</v>
      </c>
      <c r="AM43">
        <v>8</v>
      </c>
      <c r="AN43">
        <v>1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</v>
      </c>
      <c r="AU43">
        <v>1</v>
      </c>
      <c r="AV43">
        <v>0</v>
      </c>
      <c r="AW43">
        <v>0</v>
      </c>
      <c r="AX43">
        <v>0</v>
      </c>
      <c r="AY43">
        <v>0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10</v>
      </c>
      <c r="BF43">
        <v>0</v>
      </c>
      <c r="BG43">
        <v>0</v>
      </c>
      <c r="BH43">
        <v>0</v>
      </c>
      <c r="BI43">
        <v>2</v>
      </c>
      <c r="BJ43">
        <v>6</v>
      </c>
      <c r="BK43">
        <v>2</v>
      </c>
      <c r="BL43">
        <v>177</v>
      </c>
      <c r="BM43">
        <v>31</v>
      </c>
      <c r="BN43">
        <v>0</v>
      </c>
      <c r="BO43">
        <v>44</v>
      </c>
      <c r="BP43">
        <v>23</v>
      </c>
      <c r="BQ43">
        <v>5</v>
      </c>
      <c r="BR43">
        <v>74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G43" s="10" t="str">
        <f>CG157</f>
        <v>FE0F</v>
      </c>
      <c r="CH43" s="10" t="str">
        <f t="shared" ref="CH43:ES43" si="24">CH157</f>
        <v>+ve</v>
      </c>
      <c r="CI43" s="59" t="e">
        <f t="shared" si="24"/>
        <v>#REF!</v>
      </c>
      <c r="CJ43" s="59" t="e">
        <f t="shared" si="24"/>
        <v>#REF!</v>
      </c>
      <c r="CK43" s="59" t="e">
        <f t="shared" si="24"/>
        <v>#REF!</v>
      </c>
      <c r="CL43" s="59" t="e">
        <f t="shared" si="24"/>
        <v>#REF!</v>
      </c>
      <c r="CM43" s="59" t="e">
        <f t="shared" si="24"/>
        <v>#REF!</v>
      </c>
      <c r="CN43" s="59" t="e">
        <f t="shared" si="24"/>
        <v>#REF!</v>
      </c>
      <c r="CO43" s="59" t="e">
        <f t="shared" si="24"/>
        <v>#REF!</v>
      </c>
      <c r="CP43" s="59" t="e">
        <f t="shared" si="24"/>
        <v>#REF!</v>
      </c>
      <c r="CQ43" s="59" t="e">
        <f t="shared" si="24"/>
        <v>#REF!</v>
      </c>
      <c r="CR43" s="59" t="e">
        <f t="shared" si="24"/>
        <v>#REF!</v>
      </c>
      <c r="CS43" s="59" t="e">
        <f t="shared" si="24"/>
        <v>#REF!</v>
      </c>
      <c r="CT43" s="59" t="e">
        <f t="shared" si="24"/>
        <v>#REF!</v>
      </c>
      <c r="CU43" s="59" t="e">
        <f t="shared" si="24"/>
        <v>#REF!</v>
      </c>
      <c r="CV43" s="59" t="e">
        <f t="shared" si="24"/>
        <v>#REF!</v>
      </c>
      <c r="CW43" s="59" t="e">
        <f t="shared" si="24"/>
        <v>#REF!</v>
      </c>
      <c r="CX43" s="59" t="e">
        <f t="shared" si="24"/>
        <v>#REF!</v>
      </c>
      <c r="CY43" s="59" t="e">
        <f t="shared" si="24"/>
        <v>#REF!</v>
      </c>
      <c r="CZ43" s="95" t="e">
        <f t="shared" si="24"/>
        <v>#REF!</v>
      </c>
      <c r="DA43" s="95" t="e">
        <f t="shared" si="24"/>
        <v>#REF!</v>
      </c>
      <c r="DB43" s="95" t="e">
        <f t="shared" si="24"/>
        <v>#REF!</v>
      </c>
      <c r="DC43" s="95" t="e">
        <f t="shared" si="24"/>
        <v>#REF!</v>
      </c>
      <c r="DD43" s="95" t="e">
        <f t="shared" si="24"/>
        <v>#REF!</v>
      </c>
      <c r="DE43" s="95">
        <f>DE357</f>
        <v>0</v>
      </c>
      <c r="DF43" s="95" t="e">
        <f t="shared" si="24"/>
        <v>#REF!</v>
      </c>
      <c r="DG43" s="95" t="e">
        <f t="shared" si="24"/>
        <v>#REF!</v>
      </c>
      <c r="DH43" s="95" t="e">
        <f t="shared" si="24"/>
        <v>#REF!</v>
      </c>
      <c r="DI43" s="95" t="e">
        <f t="shared" si="24"/>
        <v>#REF!</v>
      </c>
      <c r="DJ43" s="95" t="e">
        <f t="shared" si="24"/>
        <v>#REF!</v>
      </c>
      <c r="DK43" s="95" t="e">
        <f t="shared" si="24"/>
        <v>#REF!</v>
      </c>
      <c r="DL43" s="95" t="e">
        <f t="shared" si="24"/>
        <v>#REF!</v>
      </c>
      <c r="DM43" s="95" t="e">
        <f t="shared" si="24"/>
        <v>#REF!</v>
      </c>
      <c r="DN43" s="95" t="e">
        <f t="shared" si="24"/>
        <v>#REF!</v>
      </c>
      <c r="DO43" s="95" t="e">
        <f t="shared" si="24"/>
        <v>#REF!</v>
      </c>
      <c r="DP43" s="95" t="e">
        <f t="shared" si="24"/>
        <v>#REF!</v>
      </c>
      <c r="DQ43" s="59" t="e">
        <f t="shared" si="24"/>
        <v>#REF!</v>
      </c>
      <c r="DR43" s="59" t="e">
        <f t="shared" si="24"/>
        <v>#REF!</v>
      </c>
      <c r="DS43" s="59" t="e">
        <f t="shared" si="24"/>
        <v>#REF!</v>
      </c>
      <c r="DT43" s="59" t="e">
        <f t="shared" si="24"/>
        <v>#REF!</v>
      </c>
      <c r="DU43" s="59" t="e">
        <f t="shared" si="24"/>
        <v>#REF!</v>
      </c>
      <c r="DV43" s="59" t="e">
        <f t="shared" si="24"/>
        <v>#REF!</v>
      </c>
      <c r="DW43" s="59" t="e">
        <f t="shared" si="24"/>
        <v>#REF!</v>
      </c>
      <c r="DX43" s="59" t="e">
        <f t="shared" si="24"/>
        <v>#REF!</v>
      </c>
      <c r="DY43" s="59" t="e">
        <f t="shared" si="24"/>
        <v>#REF!</v>
      </c>
      <c r="DZ43" s="59" t="e">
        <f t="shared" si="24"/>
        <v>#REF!</v>
      </c>
      <c r="EA43" s="59" t="e">
        <f t="shared" si="24"/>
        <v>#REF!</v>
      </c>
      <c r="EB43" s="59" t="e">
        <f t="shared" si="24"/>
        <v>#REF!</v>
      </c>
      <c r="EC43" s="59" t="e">
        <f t="shared" si="24"/>
        <v>#REF!</v>
      </c>
      <c r="ED43" s="59" t="e">
        <f t="shared" si="24"/>
        <v>#REF!</v>
      </c>
      <c r="EE43" s="59">
        <f>EE357</f>
        <v>0</v>
      </c>
      <c r="EF43" s="59" t="e">
        <f t="shared" si="24"/>
        <v>#REF!</v>
      </c>
      <c r="EG43" s="59" t="e">
        <f t="shared" si="24"/>
        <v>#REF!</v>
      </c>
      <c r="EH43" s="95" t="e">
        <f t="shared" si="24"/>
        <v>#REF!</v>
      </c>
      <c r="EI43" s="95" t="e">
        <f t="shared" si="24"/>
        <v>#REF!</v>
      </c>
      <c r="EJ43" s="95" t="e">
        <f t="shared" si="24"/>
        <v>#REF!</v>
      </c>
      <c r="EK43" s="95" t="e">
        <f t="shared" si="24"/>
        <v>#REF!</v>
      </c>
      <c r="EL43" s="95" t="e">
        <f t="shared" si="24"/>
        <v>#REF!</v>
      </c>
      <c r="EM43" s="95" t="e">
        <f t="shared" si="24"/>
        <v>#REF!</v>
      </c>
      <c r="EN43" s="95" t="e">
        <f t="shared" si="24"/>
        <v>#REF!</v>
      </c>
      <c r="EO43" s="95" t="e">
        <f t="shared" si="24"/>
        <v>#REF!</v>
      </c>
      <c r="EP43" s="95" t="e">
        <f t="shared" si="24"/>
        <v>#REF!</v>
      </c>
      <c r="EQ43" s="95" t="e">
        <f t="shared" si="24"/>
        <v>#REF!</v>
      </c>
      <c r="ER43" s="95" t="e">
        <f t="shared" si="24"/>
        <v>#REF!</v>
      </c>
      <c r="ES43" s="95" t="e">
        <f t="shared" si="24"/>
        <v>#REF!</v>
      </c>
      <c r="ET43" s="95" t="e">
        <f>ET157</f>
        <v>#REF!</v>
      </c>
      <c r="EU43" s="95" t="e">
        <f>EU157</f>
        <v>#REF!</v>
      </c>
      <c r="EV43" s="95" t="e">
        <f>EV157</f>
        <v>#REF!</v>
      </c>
      <c r="EW43" s="95" t="e">
        <f>EW157</f>
        <v>#REF!</v>
      </c>
      <c r="EX43" s="95" t="e">
        <f>EX157</f>
        <v>#REF!</v>
      </c>
    </row>
    <row r="44" spans="1:154">
      <c r="A44" t="s">
        <v>163</v>
      </c>
      <c r="B44" s="10">
        <f>('E3-Last'!B44)-1</f>
        <v>43</v>
      </c>
      <c r="C44" s="6" t="s">
        <v>2</v>
      </c>
      <c r="D44" s="10" t="s">
        <v>40</v>
      </c>
      <c r="E44" s="59">
        <f t="shared" si="16"/>
        <v>0</v>
      </c>
      <c r="F44" s="59">
        <f t="shared" si="17"/>
        <v>0</v>
      </c>
      <c r="G44" s="59">
        <f t="shared" si="18"/>
        <v>100</v>
      </c>
      <c r="H44" s="59">
        <f t="shared" si="19"/>
        <v>0</v>
      </c>
      <c r="I44" s="59">
        <f t="shared" si="20"/>
        <v>1</v>
      </c>
      <c r="J44">
        <v>8</v>
      </c>
      <c r="K44">
        <v>0</v>
      </c>
      <c r="L44">
        <v>0</v>
      </c>
      <c r="M44">
        <v>8</v>
      </c>
      <c r="N44">
        <v>0</v>
      </c>
      <c r="O44">
        <v>1</v>
      </c>
      <c r="P44">
        <v>456.375</v>
      </c>
      <c r="Q44">
        <v>0</v>
      </c>
      <c r="R44">
        <v>456.375</v>
      </c>
      <c r="S44">
        <v>0</v>
      </c>
      <c r="T44">
        <v>52.375</v>
      </c>
      <c r="U44">
        <v>52.375</v>
      </c>
      <c r="V44">
        <v>0</v>
      </c>
      <c r="W44">
        <v>86.625</v>
      </c>
      <c r="X44">
        <v>86.625</v>
      </c>
      <c r="Y44">
        <v>0</v>
      </c>
      <c r="Z44">
        <v>1445</v>
      </c>
      <c r="AA44">
        <v>1445</v>
      </c>
      <c r="AB44">
        <v>0</v>
      </c>
      <c r="AC44">
        <v>28</v>
      </c>
      <c r="AD44">
        <v>8</v>
      </c>
      <c r="AE44">
        <v>20</v>
      </c>
      <c r="AF44">
        <v>0</v>
      </c>
      <c r="AG44">
        <v>8</v>
      </c>
      <c r="AH44">
        <v>8</v>
      </c>
      <c r="AI44">
        <v>12</v>
      </c>
      <c r="AJ44">
        <v>0</v>
      </c>
      <c r="AK44">
        <v>0</v>
      </c>
      <c r="AL44">
        <v>0</v>
      </c>
      <c r="AM44">
        <v>8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</v>
      </c>
      <c r="AU44">
        <v>12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16</v>
      </c>
      <c r="BF44">
        <v>2</v>
      </c>
      <c r="BG44">
        <v>0</v>
      </c>
      <c r="BH44">
        <v>0</v>
      </c>
      <c r="BI44">
        <v>8</v>
      </c>
      <c r="BJ44">
        <v>0</v>
      </c>
      <c r="BK44">
        <v>6</v>
      </c>
      <c r="BL44">
        <v>130</v>
      </c>
      <c r="BM44">
        <v>32</v>
      </c>
      <c r="BN44">
        <v>0</v>
      </c>
      <c r="BO44">
        <v>59</v>
      </c>
      <c r="BP44">
        <v>8</v>
      </c>
      <c r="BQ44">
        <v>0</v>
      </c>
      <c r="BR44">
        <v>31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G44" s="10" t="str">
        <f>CG187</f>
        <v>FE0F</v>
      </c>
      <c r="CH44" s="10" t="str">
        <f t="shared" ref="CH44:ES44" si="25">CH187</f>
        <v>+ve</v>
      </c>
      <c r="CI44" s="59" t="e">
        <f t="shared" si="25"/>
        <v>#REF!</v>
      </c>
      <c r="CJ44" s="59" t="e">
        <f t="shared" si="25"/>
        <v>#REF!</v>
      </c>
      <c r="CK44" s="59" t="e">
        <f t="shared" si="25"/>
        <v>#REF!</v>
      </c>
      <c r="CL44" s="59" t="e">
        <f t="shared" si="25"/>
        <v>#REF!</v>
      </c>
      <c r="CM44" s="59" t="e">
        <f t="shared" si="25"/>
        <v>#REF!</v>
      </c>
      <c r="CN44" s="59" t="e">
        <f t="shared" si="25"/>
        <v>#REF!</v>
      </c>
      <c r="CO44" s="59" t="e">
        <f t="shared" si="25"/>
        <v>#REF!</v>
      </c>
      <c r="CP44" s="59" t="e">
        <f t="shared" si="25"/>
        <v>#REF!</v>
      </c>
      <c r="CQ44" s="59" t="e">
        <f t="shared" si="25"/>
        <v>#REF!</v>
      </c>
      <c r="CR44" s="59" t="e">
        <f t="shared" si="25"/>
        <v>#REF!</v>
      </c>
      <c r="CS44" s="59" t="e">
        <f t="shared" si="25"/>
        <v>#REF!</v>
      </c>
      <c r="CT44" s="59" t="e">
        <f t="shared" si="25"/>
        <v>#REF!</v>
      </c>
      <c r="CU44" s="59" t="e">
        <f t="shared" si="25"/>
        <v>#REF!</v>
      </c>
      <c r="CV44" s="59" t="e">
        <f t="shared" si="25"/>
        <v>#REF!</v>
      </c>
      <c r="CW44" s="59" t="e">
        <f t="shared" si="25"/>
        <v>#REF!</v>
      </c>
      <c r="CX44" s="59" t="e">
        <f t="shared" si="25"/>
        <v>#REF!</v>
      </c>
      <c r="CY44" s="59" t="e">
        <f t="shared" si="25"/>
        <v>#REF!</v>
      </c>
      <c r="CZ44" s="95" t="e">
        <f t="shared" si="25"/>
        <v>#REF!</v>
      </c>
      <c r="DA44" s="95" t="e">
        <f t="shared" si="25"/>
        <v>#REF!</v>
      </c>
      <c r="DB44" s="95" t="e">
        <f t="shared" si="25"/>
        <v>#REF!</v>
      </c>
      <c r="DC44" s="95" t="e">
        <f t="shared" si="25"/>
        <v>#REF!</v>
      </c>
      <c r="DD44" s="95" t="e">
        <f t="shared" si="25"/>
        <v>#REF!</v>
      </c>
      <c r="DE44" s="95">
        <f>DE387</f>
        <v>0</v>
      </c>
      <c r="DF44" s="95" t="e">
        <f t="shared" si="25"/>
        <v>#REF!</v>
      </c>
      <c r="DG44" s="95" t="e">
        <f t="shared" si="25"/>
        <v>#REF!</v>
      </c>
      <c r="DH44" s="95" t="e">
        <f t="shared" si="25"/>
        <v>#REF!</v>
      </c>
      <c r="DI44" s="95" t="e">
        <f t="shared" si="25"/>
        <v>#REF!</v>
      </c>
      <c r="DJ44" s="95" t="e">
        <f t="shared" si="25"/>
        <v>#REF!</v>
      </c>
      <c r="DK44" s="95" t="e">
        <f t="shared" si="25"/>
        <v>#REF!</v>
      </c>
      <c r="DL44" s="95" t="e">
        <f t="shared" si="25"/>
        <v>#REF!</v>
      </c>
      <c r="DM44" s="95" t="e">
        <f t="shared" si="25"/>
        <v>#REF!</v>
      </c>
      <c r="DN44" s="95" t="e">
        <f t="shared" si="25"/>
        <v>#REF!</v>
      </c>
      <c r="DO44" s="95" t="e">
        <f t="shared" si="25"/>
        <v>#REF!</v>
      </c>
      <c r="DP44" s="95" t="e">
        <f t="shared" si="25"/>
        <v>#REF!</v>
      </c>
      <c r="DQ44" s="59" t="e">
        <f t="shared" si="25"/>
        <v>#REF!</v>
      </c>
      <c r="DR44" s="59" t="e">
        <f t="shared" si="25"/>
        <v>#REF!</v>
      </c>
      <c r="DS44" s="59" t="e">
        <f t="shared" si="25"/>
        <v>#REF!</v>
      </c>
      <c r="DT44" s="59" t="e">
        <f t="shared" si="25"/>
        <v>#REF!</v>
      </c>
      <c r="DU44" s="59" t="e">
        <f t="shared" si="25"/>
        <v>#REF!</v>
      </c>
      <c r="DV44" s="59" t="e">
        <f t="shared" si="25"/>
        <v>#REF!</v>
      </c>
      <c r="DW44" s="59" t="e">
        <f t="shared" si="25"/>
        <v>#REF!</v>
      </c>
      <c r="DX44" s="59" t="e">
        <f t="shared" si="25"/>
        <v>#REF!</v>
      </c>
      <c r="DY44" s="59" t="e">
        <f t="shared" si="25"/>
        <v>#REF!</v>
      </c>
      <c r="DZ44" s="59" t="e">
        <f t="shared" si="25"/>
        <v>#REF!</v>
      </c>
      <c r="EA44" s="59" t="e">
        <f t="shared" si="25"/>
        <v>#REF!</v>
      </c>
      <c r="EB44" s="59" t="e">
        <f t="shared" si="25"/>
        <v>#REF!</v>
      </c>
      <c r="EC44" s="59" t="e">
        <f t="shared" si="25"/>
        <v>#REF!</v>
      </c>
      <c r="ED44" s="59" t="e">
        <f t="shared" si="25"/>
        <v>#REF!</v>
      </c>
      <c r="EE44" s="59">
        <f>EE387</f>
        <v>0</v>
      </c>
      <c r="EF44" s="59" t="e">
        <f t="shared" si="25"/>
        <v>#REF!</v>
      </c>
      <c r="EG44" s="59" t="e">
        <f t="shared" si="25"/>
        <v>#REF!</v>
      </c>
      <c r="EH44" s="95" t="e">
        <f t="shared" si="25"/>
        <v>#REF!</v>
      </c>
      <c r="EI44" s="95" t="e">
        <f t="shared" si="25"/>
        <v>#REF!</v>
      </c>
      <c r="EJ44" s="95" t="e">
        <f t="shared" si="25"/>
        <v>#REF!</v>
      </c>
      <c r="EK44" s="95" t="e">
        <f t="shared" si="25"/>
        <v>#REF!</v>
      </c>
      <c r="EL44" s="95" t="e">
        <f t="shared" si="25"/>
        <v>#REF!</v>
      </c>
      <c r="EM44" s="95" t="e">
        <f t="shared" si="25"/>
        <v>#REF!</v>
      </c>
      <c r="EN44" s="95" t="e">
        <f t="shared" si="25"/>
        <v>#REF!</v>
      </c>
      <c r="EO44" s="95" t="e">
        <f t="shared" si="25"/>
        <v>#REF!</v>
      </c>
      <c r="EP44" s="95" t="e">
        <f t="shared" si="25"/>
        <v>#REF!</v>
      </c>
      <c r="EQ44" s="95" t="e">
        <f t="shared" si="25"/>
        <v>#REF!</v>
      </c>
      <c r="ER44" s="95" t="e">
        <f t="shared" si="25"/>
        <v>#REF!</v>
      </c>
      <c r="ES44" s="95" t="e">
        <f t="shared" si="25"/>
        <v>#REF!</v>
      </c>
      <c r="ET44" s="95" t="e">
        <f>ET187</f>
        <v>#REF!</v>
      </c>
      <c r="EU44" s="95" t="e">
        <f>EU187</f>
        <v>#REF!</v>
      </c>
      <c r="EV44" s="95" t="e">
        <f>EV187</f>
        <v>#REF!</v>
      </c>
      <c r="EW44" s="95" t="e">
        <f>EW187</f>
        <v>#REF!</v>
      </c>
      <c r="EX44" s="95" t="e">
        <f>EX187</f>
        <v>#REF!</v>
      </c>
    </row>
    <row r="45" spans="1:154">
      <c r="A45" t="s">
        <v>164</v>
      </c>
      <c r="B45" s="10">
        <f>('E3-Last'!B45)-1</f>
        <v>43</v>
      </c>
      <c r="C45" s="6" t="s">
        <v>2</v>
      </c>
      <c r="D45" s="10" t="s">
        <v>40</v>
      </c>
      <c r="E45" s="59">
        <f t="shared" si="16"/>
        <v>0</v>
      </c>
      <c r="F45" s="59">
        <f t="shared" si="17"/>
        <v>0</v>
      </c>
      <c r="G45" s="59">
        <f t="shared" si="18"/>
        <v>100</v>
      </c>
      <c r="H45" s="59">
        <f t="shared" si="19"/>
        <v>0</v>
      </c>
      <c r="I45" s="59">
        <f t="shared" si="20"/>
        <v>1</v>
      </c>
      <c r="J45">
        <v>8</v>
      </c>
      <c r="K45">
        <v>0</v>
      </c>
      <c r="L45">
        <v>0</v>
      </c>
      <c r="M45">
        <v>8</v>
      </c>
      <c r="N45">
        <v>0</v>
      </c>
      <c r="O45">
        <v>1</v>
      </c>
      <c r="P45">
        <v>675.5</v>
      </c>
      <c r="Q45">
        <v>0</v>
      </c>
      <c r="R45">
        <v>675.5</v>
      </c>
      <c r="S45">
        <v>0</v>
      </c>
      <c r="T45">
        <v>45.375</v>
      </c>
      <c r="U45">
        <v>45.375</v>
      </c>
      <c r="V45">
        <v>0</v>
      </c>
      <c r="W45">
        <v>104.875</v>
      </c>
      <c r="X45">
        <v>104.875</v>
      </c>
      <c r="Y45">
        <v>0</v>
      </c>
      <c r="Z45">
        <v>370.625</v>
      </c>
      <c r="AA45">
        <v>370.625</v>
      </c>
      <c r="AB45">
        <v>0</v>
      </c>
      <c r="AC45">
        <v>18</v>
      </c>
      <c r="AD45">
        <v>8</v>
      </c>
      <c r="AE45">
        <v>10</v>
      </c>
      <c r="AF45">
        <v>0</v>
      </c>
      <c r="AG45">
        <v>9</v>
      </c>
      <c r="AH45">
        <v>8</v>
      </c>
      <c r="AI45">
        <v>1</v>
      </c>
      <c r="AJ45">
        <v>0</v>
      </c>
      <c r="AK45">
        <v>0</v>
      </c>
      <c r="AL45">
        <v>0</v>
      </c>
      <c r="AM45">
        <v>8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1</v>
      </c>
      <c r="AT45">
        <v>8</v>
      </c>
      <c r="AU45">
        <v>1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29</v>
      </c>
      <c r="BF45">
        <v>0</v>
      </c>
      <c r="BG45">
        <v>0</v>
      </c>
      <c r="BH45">
        <v>0</v>
      </c>
      <c r="BI45">
        <v>8</v>
      </c>
      <c r="BJ45">
        <v>0</v>
      </c>
      <c r="BK45">
        <v>21</v>
      </c>
      <c r="BL45">
        <v>203</v>
      </c>
      <c r="BM45">
        <v>54</v>
      </c>
      <c r="BN45">
        <v>0</v>
      </c>
      <c r="BO45">
        <v>72</v>
      </c>
      <c r="BP45">
        <v>23</v>
      </c>
      <c r="BQ45">
        <v>0</v>
      </c>
      <c r="BR45">
        <v>54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/>
      <c r="CG45" s="10" t="str">
        <f>CG217</f>
        <v>FE0F</v>
      </c>
      <c r="CH45" s="10" t="str">
        <f t="shared" ref="CH45:ES45" si="26">CH217</f>
        <v>+ve</v>
      </c>
      <c r="CI45" s="59" t="e">
        <f t="shared" si="26"/>
        <v>#REF!</v>
      </c>
      <c r="CJ45" s="59" t="e">
        <f t="shared" si="26"/>
        <v>#REF!</v>
      </c>
      <c r="CK45" s="59" t="e">
        <f t="shared" si="26"/>
        <v>#REF!</v>
      </c>
      <c r="CL45" s="59" t="e">
        <f t="shared" si="26"/>
        <v>#REF!</v>
      </c>
      <c r="CM45" s="59" t="e">
        <f t="shared" si="26"/>
        <v>#REF!</v>
      </c>
      <c r="CN45" s="59" t="e">
        <f t="shared" si="26"/>
        <v>#REF!</v>
      </c>
      <c r="CO45" s="59" t="e">
        <f t="shared" si="26"/>
        <v>#REF!</v>
      </c>
      <c r="CP45" s="59" t="e">
        <f t="shared" si="26"/>
        <v>#REF!</v>
      </c>
      <c r="CQ45" s="59" t="e">
        <f t="shared" si="26"/>
        <v>#REF!</v>
      </c>
      <c r="CR45" s="59" t="e">
        <f t="shared" si="26"/>
        <v>#REF!</v>
      </c>
      <c r="CS45" s="59" t="e">
        <f t="shared" si="26"/>
        <v>#REF!</v>
      </c>
      <c r="CT45" s="59" t="e">
        <f t="shared" si="26"/>
        <v>#REF!</v>
      </c>
      <c r="CU45" s="59" t="e">
        <f t="shared" si="26"/>
        <v>#REF!</v>
      </c>
      <c r="CV45" s="59" t="e">
        <f t="shared" si="26"/>
        <v>#REF!</v>
      </c>
      <c r="CW45" s="59" t="e">
        <f t="shared" si="26"/>
        <v>#REF!</v>
      </c>
      <c r="CX45" s="59" t="e">
        <f t="shared" si="26"/>
        <v>#REF!</v>
      </c>
      <c r="CY45" s="59" t="e">
        <f t="shared" si="26"/>
        <v>#REF!</v>
      </c>
      <c r="CZ45" s="95" t="e">
        <f t="shared" si="26"/>
        <v>#REF!</v>
      </c>
      <c r="DA45" s="95" t="e">
        <f t="shared" si="26"/>
        <v>#REF!</v>
      </c>
      <c r="DB45" s="95" t="e">
        <f t="shared" si="26"/>
        <v>#REF!</v>
      </c>
      <c r="DC45" s="95" t="e">
        <f t="shared" si="26"/>
        <v>#REF!</v>
      </c>
      <c r="DD45" s="95" t="e">
        <f t="shared" si="26"/>
        <v>#REF!</v>
      </c>
      <c r="DE45" s="95" t="e">
        <f t="shared" si="26"/>
        <v>#REF!</v>
      </c>
      <c r="DF45" s="95" t="e">
        <f t="shared" si="26"/>
        <v>#REF!</v>
      </c>
      <c r="DG45" s="95" t="e">
        <f t="shared" si="26"/>
        <v>#REF!</v>
      </c>
      <c r="DH45" s="95" t="e">
        <f t="shared" si="26"/>
        <v>#REF!</v>
      </c>
      <c r="DI45" s="95" t="e">
        <f t="shared" si="26"/>
        <v>#REF!</v>
      </c>
      <c r="DJ45" s="95" t="e">
        <f t="shared" si="26"/>
        <v>#REF!</v>
      </c>
      <c r="DK45" s="95" t="e">
        <f t="shared" si="26"/>
        <v>#REF!</v>
      </c>
      <c r="DL45" s="95" t="e">
        <f t="shared" si="26"/>
        <v>#REF!</v>
      </c>
      <c r="DM45" s="95" t="e">
        <f t="shared" si="26"/>
        <v>#REF!</v>
      </c>
      <c r="DN45" s="95" t="e">
        <f t="shared" si="26"/>
        <v>#REF!</v>
      </c>
      <c r="DO45" s="95" t="e">
        <f t="shared" si="26"/>
        <v>#REF!</v>
      </c>
      <c r="DP45" s="95" t="e">
        <f t="shared" si="26"/>
        <v>#REF!</v>
      </c>
      <c r="DQ45" s="59" t="e">
        <f t="shared" si="26"/>
        <v>#REF!</v>
      </c>
      <c r="DR45" s="59" t="e">
        <f t="shared" si="26"/>
        <v>#REF!</v>
      </c>
      <c r="DS45" s="59" t="e">
        <f t="shared" si="26"/>
        <v>#REF!</v>
      </c>
      <c r="DT45" s="59" t="e">
        <f t="shared" si="26"/>
        <v>#REF!</v>
      </c>
      <c r="DU45" s="59" t="e">
        <f t="shared" si="26"/>
        <v>#REF!</v>
      </c>
      <c r="DV45" s="59" t="e">
        <f t="shared" si="26"/>
        <v>#REF!</v>
      </c>
      <c r="DW45" s="59" t="e">
        <f t="shared" si="26"/>
        <v>#REF!</v>
      </c>
      <c r="DX45" s="59" t="e">
        <f t="shared" si="26"/>
        <v>#REF!</v>
      </c>
      <c r="DY45" s="59" t="e">
        <f t="shared" si="26"/>
        <v>#REF!</v>
      </c>
      <c r="DZ45" s="59" t="e">
        <f t="shared" si="26"/>
        <v>#REF!</v>
      </c>
      <c r="EA45" s="59" t="e">
        <f t="shared" si="26"/>
        <v>#REF!</v>
      </c>
      <c r="EB45" s="59" t="e">
        <f t="shared" si="26"/>
        <v>#REF!</v>
      </c>
      <c r="EC45" s="59" t="e">
        <f t="shared" si="26"/>
        <v>#REF!</v>
      </c>
      <c r="ED45" s="59" t="e">
        <f t="shared" si="26"/>
        <v>#REF!</v>
      </c>
      <c r="EE45" s="59" t="e">
        <f t="shared" si="26"/>
        <v>#REF!</v>
      </c>
      <c r="EF45" s="59" t="e">
        <f t="shared" si="26"/>
        <v>#REF!</v>
      </c>
      <c r="EG45" s="59" t="e">
        <f t="shared" si="26"/>
        <v>#REF!</v>
      </c>
      <c r="EH45" s="95" t="e">
        <f t="shared" si="26"/>
        <v>#REF!</v>
      </c>
      <c r="EI45" s="95" t="e">
        <f t="shared" si="26"/>
        <v>#REF!</v>
      </c>
      <c r="EJ45" s="95" t="e">
        <f t="shared" si="26"/>
        <v>#REF!</v>
      </c>
      <c r="EK45" s="95" t="e">
        <f t="shared" si="26"/>
        <v>#REF!</v>
      </c>
      <c r="EL45" s="95" t="e">
        <f t="shared" si="26"/>
        <v>#REF!</v>
      </c>
      <c r="EM45" s="95" t="e">
        <f t="shared" si="26"/>
        <v>#REF!</v>
      </c>
      <c r="EN45" s="95" t="e">
        <f t="shared" si="26"/>
        <v>#REF!</v>
      </c>
      <c r="EO45" s="95" t="e">
        <f t="shared" si="26"/>
        <v>#REF!</v>
      </c>
      <c r="EP45" s="95" t="e">
        <f t="shared" si="26"/>
        <v>#REF!</v>
      </c>
      <c r="EQ45" s="95" t="e">
        <f t="shared" si="26"/>
        <v>#REF!</v>
      </c>
      <c r="ER45" s="95" t="e">
        <f t="shared" si="26"/>
        <v>#REF!</v>
      </c>
      <c r="ES45" s="95" t="e">
        <f t="shared" si="26"/>
        <v>#REF!</v>
      </c>
      <c r="ET45" s="95" t="e">
        <f>ET217</f>
        <v>#REF!</v>
      </c>
      <c r="EU45" s="95" t="e">
        <f>EU217</f>
        <v>#REF!</v>
      </c>
      <c r="EV45" s="95" t="e">
        <f>EV217</f>
        <v>#REF!</v>
      </c>
      <c r="EW45" s="95" t="e">
        <f>EW217</f>
        <v>#REF!</v>
      </c>
      <c r="EX45" s="95" t="e">
        <f>EX217</f>
        <v>#REF!</v>
      </c>
    </row>
    <row r="46" spans="1:154">
      <c r="A46" t="s">
        <v>167</v>
      </c>
      <c r="B46" s="10">
        <f>('E3-Last'!B46)-1</f>
        <v>43</v>
      </c>
      <c r="C46" s="6" t="s">
        <v>2</v>
      </c>
      <c r="D46" s="10" t="s">
        <v>40</v>
      </c>
      <c r="E46" s="59">
        <f t="shared" si="16"/>
        <v>0</v>
      </c>
      <c r="F46" s="59">
        <f t="shared" si="17"/>
        <v>0</v>
      </c>
      <c r="G46" s="59">
        <f t="shared" si="18"/>
        <v>75</v>
      </c>
      <c r="H46" s="59">
        <f t="shared" si="19"/>
        <v>25</v>
      </c>
      <c r="I46" s="59">
        <f t="shared" si="20"/>
        <v>0.75</v>
      </c>
      <c r="J46">
        <v>8</v>
      </c>
      <c r="K46">
        <v>0</v>
      </c>
      <c r="L46">
        <v>0</v>
      </c>
      <c r="M46">
        <v>6</v>
      </c>
      <c r="N46">
        <v>2</v>
      </c>
      <c r="O46">
        <v>0.75</v>
      </c>
      <c r="P46">
        <v>570</v>
      </c>
      <c r="Q46">
        <v>0</v>
      </c>
      <c r="R46">
        <v>223.16666670000001</v>
      </c>
      <c r="S46">
        <v>1610.5</v>
      </c>
      <c r="T46">
        <v>77.125</v>
      </c>
      <c r="U46">
        <v>79</v>
      </c>
      <c r="V46">
        <v>71.5</v>
      </c>
      <c r="W46">
        <v>115.625</v>
      </c>
      <c r="X46">
        <v>116.83333330000001</v>
      </c>
      <c r="Y46">
        <v>112</v>
      </c>
      <c r="Z46">
        <v>868.375</v>
      </c>
      <c r="AA46">
        <v>1048.833333</v>
      </c>
      <c r="AB46">
        <v>327</v>
      </c>
      <c r="AC46">
        <v>21</v>
      </c>
      <c r="AD46">
        <v>9</v>
      </c>
      <c r="AE46">
        <v>10</v>
      </c>
      <c r="AF46">
        <v>2</v>
      </c>
      <c r="AG46">
        <v>10</v>
      </c>
      <c r="AH46">
        <v>9</v>
      </c>
      <c r="AI46">
        <v>2</v>
      </c>
      <c r="AJ46">
        <v>0</v>
      </c>
      <c r="AK46">
        <v>0</v>
      </c>
      <c r="AL46">
        <v>0</v>
      </c>
      <c r="AM46">
        <v>8</v>
      </c>
      <c r="AN46">
        <v>1</v>
      </c>
      <c r="AO46">
        <v>0</v>
      </c>
      <c r="AP46">
        <v>0</v>
      </c>
      <c r="AQ46">
        <v>0</v>
      </c>
      <c r="AR46">
        <v>0</v>
      </c>
      <c r="AS46">
        <v>2</v>
      </c>
      <c r="AT46">
        <v>6</v>
      </c>
      <c r="AU46">
        <v>2</v>
      </c>
      <c r="AV46">
        <v>0</v>
      </c>
      <c r="AW46">
        <v>0</v>
      </c>
      <c r="AX46">
        <v>0</v>
      </c>
      <c r="AY46">
        <v>0</v>
      </c>
      <c r="AZ46">
        <v>2</v>
      </c>
      <c r="BA46">
        <v>0</v>
      </c>
      <c r="BB46">
        <v>0</v>
      </c>
      <c r="BC46">
        <v>0</v>
      </c>
      <c r="BD46">
        <v>0</v>
      </c>
      <c r="BE46">
        <v>8</v>
      </c>
      <c r="BF46">
        <v>0</v>
      </c>
      <c r="BG46">
        <v>0</v>
      </c>
      <c r="BH46">
        <v>0</v>
      </c>
      <c r="BI46">
        <v>6</v>
      </c>
      <c r="BJ46">
        <v>2</v>
      </c>
      <c r="BK46">
        <v>0</v>
      </c>
      <c r="BL46">
        <v>140</v>
      </c>
      <c r="BM46">
        <v>13</v>
      </c>
      <c r="BN46">
        <v>0</v>
      </c>
      <c r="BO46">
        <v>42</v>
      </c>
      <c r="BP46">
        <v>20</v>
      </c>
      <c r="BQ46">
        <v>1</v>
      </c>
      <c r="BR46">
        <v>64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/>
      <c r="CG46" s="10" t="str">
        <f>CG253</f>
        <v>FE0F</v>
      </c>
      <c r="CH46" s="10" t="str">
        <f t="shared" ref="CH46:ES46" si="27">CH253</f>
        <v>+ve</v>
      </c>
      <c r="CI46" s="59">
        <f t="shared" si="27"/>
        <v>6</v>
      </c>
      <c r="CJ46" s="59">
        <f t="shared" si="27"/>
        <v>2</v>
      </c>
      <c r="CK46" s="59">
        <f t="shared" si="27"/>
        <v>0</v>
      </c>
      <c r="CL46" s="59">
        <f t="shared" si="27"/>
        <v>0</v>
      </c>
      <c r="CM46" s="59">
        <f t="shared" si="27"/>
        <v>0</v>
      </c>
      <c r="CN46" s="59">
        <f t="shared" si="27"/>
        <v>1621</v>
      </c>
      <c r="CO46" s="59">
        <f t="shared" si="27"/>
        <v>0</v>
      </c>
      <c r="CP46" s="59">
        <f t="shared" si="27"/>
        <v>0</v>
      </c>
      <c r="CQ46" s="59">
        <f t="shared" si="27"/>
        <v>0</v>
      </c>
      <c r="CR46" s="59">
        <f t="shared" si="27"/>
        <v>0</v>
      </c>
      <c r="CS46" s="59">
        <f t="shared" si="27"/>
        <v>0</v>
      </c>
      <c r="CT46" s="59">
        <f t="shared" si="27"/>
        <v>0</v>
      </c>
      <c r="CU46" s="59">
        <f t="shared" si="27"/>
        <v>2</v>
      </c>
      <c r="CV46" s="59">
        <f t="shared" si="27"/>
        <v>0</v>
      </c>
      <c r="CW46" s="59">
        <f t="shared" si="27"/>
        <v>0</v>
      </c>
      <c r="CX46" s="59">
        <f t="shared" si="27"/>
        <v>6</v>
      </c>
      <c r="CY46" s="59">
        <f t="shared" si="27"/>
        <v>268</v>
      </c>
      <c r="CZ46" s="95">
        <f t="shared" si="27"/>
        <v>17</v>
      </c>
      <c r="DA46" s="95">
        <f t="shared" si="27"/>
        <v>2</v>
      </c>
      <c r="DB46" s="95">
        <f t="shared" si="27"/>
        <v>4</v>
      </c>
      <c r="DC46" s="95">
        <f t="shared" si="27"/>
        <v>1</v>
      </c>
      <c r="DD46" s="95">
        <f t="shared" si="27"/>
        <v>0.8</v>
      </c>
      <c r="DE46" s="95">
        <f t="shared" si="27"/>
        <v>1903.7142859999999</v>
      </c>
      <c r="DF46" s="95">
        <f t="shared" si="27"/>
        <v>1942.75</v>
      </c>
      <c r="DG46" s="95">
        <f t="shared" si="27"/>
        <v>2313</v>
      </c>
      <c r="DH46" s="95">
        <f t="shared" si="27"/>
        <v>747.5</v>
      </c>
      <c r="DI46" s="95">
        <f t="shared" si="27"/>
        <v>606</v>
      </c>
      <c r="DJ46" s="95">
        <f t="shared" si="27"/>
        <v>50.5</v>
      </c>
      <c r="DK46" s="95">
        <f t="shared" si="27"/>
        <v>156</v>
      </c>
      <c r="DL46" s="95">
        <f t="shared" si="27"/>
        <v>8</v>
      </c>
      <c r="DM46" s="95">
        <f t="shared" si="27"/>
        <v>9</v>
      </c>
      <c r="DN46" s="95">
        <f t="shared" si="27"/>
        <v>7</v>
      </c>
      <c r="DO46" s="95">
        <f t="shared" si="27"/>
        <v>17</v>
      </c>
      <c r="DP46" s="95">
        <f t="shared" si="27"/>
        <v>686</v>
      </c>
      <c r="DQ46" s="59">
        <f t="shared" si="27"/>
        <v>0</v>
      </c>
      <c r="DR46" s="59">
        <f t="shared" si="27"/>
        <v>0</v>
      </c>
      <c r="DS46" s="59">
        <f t="shared" si="27"/>
        <v>2</v>
      </c>
      <c r="DT46" s="59">
        <f t="shared" si="27"/>
        <v>2</v>
      </c>
      <c r="DU46" s="59">
        <f t="shared" si="27"/>
        <v>0</v>
      </c>
      <c r="DV46" s="59">
        <f t="shared" si="27"/>
        <v>988.25</v>
      </c>
      <c r="DW46" s="59">
        <f t="shared" si="27"/>
        <v>1063</v>
      </c>
      <c r="DX46" s="59">
        <f t="shared" si="27"/>
        <v>913.5</v>
      </c>
      <c r="DY46" s="59">
        <f t="shared" si="27"/>
        <v>384</v>
      </c>
      <c r="DZ46" s="59">
        <f t="shared" si="27"/>
        <v>1665.5</v>
      </c>
      <c r="EA46" s="59">
        <f t="shared" si="27"/>
        <v>49</v>
      </c>
      <c r="EB46" s="59">
        <f t="shared" si="27"/>
        <v>63.5</v>
      </c>
      <c r="EC46" s="59">
        <f t="shared" si="27"/>
        <v>7</v>
      </c>
      <c r="ED46" s="59">
        <f t="shared" si="27"/>
        <v>4</v>
      </c>
      <c r="EE46" s="59">
        <f t="shared" si="27"/>
        <v>2</v>
      </c>
      <c r="EF46" s="59">
        <f t="shared" si="27"/>
        <v>6</v>
      </c>
      <c r="EG46" s="59">
        <f t="shared" si="27"/>
        <v>36</v>
      </c>
      <c r="EH46" s="95">
        <f t="shared" si="27"/>
        <v>4</v>
      </c>
      <c r="EI46" s="95">
        <f t="shared" si="27"/>
        <v>0</v>
      </c>
      <c r="EJ46" s="95">
        <f t="shared" si="27"/>
        <v>0</v>
      </c>
      <c r="EK46" s="95">
        <f t="shared" si="27"/>
        <v>0</v>
      </c>
      <c r="EL46" s="95">
        <f t="shared" si="27"/>
        <v>0</v>
      </c>
      <c r="EM46" s="95">
        <f t="shared" si="27"/>
        <v>0</v>
      </c>
      <c r="EN46" s="95">
        <f t="shared" si="27"/>
        <v>0</v>
      </c>
      <c r="EO46" s="95">
        <f t="shared" si="27"/>
        <v>0</v>
      </c>
      <c r="EP46" s="95">
        <f t="shared" si="27"/>
        <v>0</v>
      </c>
      <c r="EQ46" s="95">
        <f t="shared" si="27"/>
        <v>0</v>
      </c>
      <c r="ER46" s="95">
        <f t="shared" si="27"/>
        <v>0</v>
      </c>
      <c r="ES46" s="95">
        <f t="shared" si="27"/>
        <v>0</v>
      </c>
      <c r="ET46" s="95">
        <f>ET253</f>
        <v>1</v>
      </c>
      <c r="EU46" s="95">
        <f>EU253</f>
        <v>0</v>
      </c>
      <c r="EV46" s="95">
        <f>EV253</f>
        <v>0</v>
      </c>
      <c r="EW46" s="95">
        <f>EW253</f>
        <v>0</v>
      </c>
      <c r="EX46" s="95">
        <f>EX253</f>
        <v>87</v>
      </c>
    </row>
    <row r="47" spans="1:154">
      <c r="A47" t="s">
        <v>166</v>
      </c>
      <c r="B47" s="10">
        <f>('E3-Last'!B47)-1</f>
        <v>51</v>
      </c>
      <c r="C47" s="4" t="s">
        <v>3</v>
      </c>
      <c r="D47" s="10" t="s">
        <v>40</v>
      </c>
      <c r="E47" s="59">
        <f t="shared" si="16"/>
        <v>0</v>
      </c>
      <c r="F47" s="59">
        <f t="shared" si="17"/>
        <v>0</v>
      </c>
      <c r="G47" s="59">
        <f t="shared" si="18"/>
        <v>87.5</v>
      </c>
      <c r="H47" s="59">
        <f t="shared" si="19"/>
        <v>12.5</v>
      </c>
      <c r="I47" s="59">
        <f t="shared" si="20"/>
        <v>0.875</v>
      </c>
      <c r="J47">
        <v>8</v>
      </c>
      <c r="K47">
        <v>0</v>
      </c>
      <c r="L47">
        <v>0</v>
      </c>
      <c r="M47">
        <v>7</v>
      </c>
      <c r="N47">
        <v>1</v>
      </c>
      <c r="O47">
        <v>0.875</v>
      </c>
      <c r="P47">
        <v>254.625</v>
      </c>
      <c r="Q47">
        <v>0</v>
      </c>
      <c r="R47">
        <v>259.42857149999998</v>
      </c>
      <c r="S47">
        <v>221</v>
      </c>
      <c r="T47">
        <v>58.375</v>
      </c>
      <c r="U47">
        <v>54.142857149999998</v>
      </c>
      <c r="V47">
        <v>88</v>
      </c>
      <c r="W47">
        <v>1051.75</v>
      </c>
      <c r="X47">
        <v>1003.857143</v>
      </c>
      <c r="Y47">
        <v>1387</v>
      </c>
      <c r="Z47">
        <v>40.625</v>
      </c>
      <c r="AA47">
        <v>45.714285719999999</v>
      </c>
      <c r="AB47">
        <v>5</v>
      </c>
      <c r="AC47">
        <v>54</v>
      </c>
      <c r="AD47">
        <v>18</v>
      </c>
      <c r="AE47">
        <v>16</v>
      </c>
      <c r="AF47">
        <v>20</v>
      </c>
      <c r="AG47">
        <v>14</v>
      </c>
      <c r="AH47">
        <v>8</v>
      </c>
      <c r="AI47">
        <v>6</v>
      </c>
      <c r="AJ47">
        <v>0</v>
      </c>
      <c r="AK47">
        <v>2</v>
      </c>
      <c r="AL47">
        <v>24</v>
      </c>
      <c r="AM47">
        <v>8</v>
      </c>
      <c r="AN47">
        <v>0</v>
      </c>
      <c r="AO47">
        <v>2</v>
      </c>
      <c r="AP47">
        <v>0</v>
      </c>
      <c r="AQ47">
        <v>0</v>
      </c>
      <c r="AR47">
        <v>8</v>
      </c>
      <c r="AS47">
        <v>0</v>
      </c>
      <c r="AT47">
        <v>7</v>
      </c>
      <c r="AU47">
        <v>2</v>
      </c>
      <c r="AV47">
        <v>0</v>
      </c>
      <c r="AW47">
        <v>1</v>
      </c>
      <c r="AX47">
        <v>6</v>
      </c>
      <c r="AY47">
        <v>6</v>
      </c>
      <c r="AZ47">
        <v>1</v>
      </c>
      <c r="BA47">
        <v>2</v>
      </c>
      <c r="BB47">
        <v>0</v>
      </c>
      <c r="BC47">
        <v>1</v>
      </c>
      <c r="BD47">
        <v>10</v>
      </c>
      <c r="BE47">
        <v>10</v>
      </c>
      <c r="BF47">
        <v>0</v>
      </c>
      <c r="BG47">
        <v>0</v>
      </c>
      <c r="BH47">
        <v>0</v>
      </c>
      <c r="BI47">
        <v>0</v>
      </c>
      <c r="BJ47">
        <v>8</v>
      </c>
      <c r="BK47">
        <v>2</v>
      </c>
      <c r="BL47">
        <v>300</v>
      </c>
      <c r="BM47">
        <v>27</v>
      </c>
      <c r="BN47">
        <v>1</v>
      </c>
      <c r="BO47">
        <v>79</v>
      </c>
      <c r="BP47">
        <v>13</v>
      </c>
      <c r="BQ47">
        <v>63</v>
      </c>
      <c r="BR47">
        <v>117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  <c r="CE47" s="58"/>
    </row>
    <row r="48" spans="1:154">
      <c r="A48" t="s">
        <v>167</v>
      </c>
      <c r="B48" s="10">
        <f>('E3-Last'!B48)-1</f>
        <v>43</v>
      </c>
      <c r="C48" s="6" t="s">
        <v>2</v>
      </c>
      <c r="D48" s="10" t="s">
        <v>40</v>
      </c>
      <c r="E48" s="59">
        <f t="shared" si="16"/>
        <v>0</v>
      </c>
      <c r="F48" s="59">
        <f t="shared" si="17"/>
        <v>0</v>
      </c>
      <c r="G48" s="59">
        <f t="shared" si="18"/>
        <v>100</v>
      </c>
      <c r="H48" s="59">
        <f t="shared" si="19"/>
        <v>0</v>
      </c>
      <c r="I48" s="59">
        <f t="shared" si="20"/>
        <v>1</v>
      </c>
      <c r="J48">
        <v>8</v>
      </c>
      <c r="K48">
        <v>0</v>
      </c>
      <c r="L48">
        <v>0</v>
      </c>
      <c r="M48">
        <v>8</v>
      </c>
      <c r="N48">
        <v>0</v>
      </c>
      <c r="O48">
        <v>1</v>
      </c>
      <c r="P48">
        <v>243.375</v>
      </c>
      <c r="Q48">
        <v>0</v>
      </c>
      <c r="R48">
        <v>243.375</v>
      </c>
      <c r="S48">
        <v>0</v>
      </c>
      <c r="T48">
        <v>68.25</v>
      </c>
      <c r="U48">
        <v>68.25</v>
      </c>
      <c r="V48">
        <v>0</v>
      </c>
      <c r="W48">
        <v>98.125</v>
      </c>
      <c r="X48">
        <v>98.125</v>
      </c>
      <c r="Y48">
        <v>0</v>
      </c>
      <c r="Z48">
        <v>946</v>
      </c>
      <c r="AA48">
        <v>946</v>
      </c>
      <c r="AB48">
        <v>0</v>
      </c>
      <c r="AC48">
        <v>24</v>
      </c>
      <c r="AD48">
        <v>8</v>
      </c>
      <c r="AE48">
        <v>16</v>
      </c>
      <c r="AF48">
        <v>0</v>
      </c>
      <c r="AG48">
        <v>16</v>
      </c>
      <c r="AH48">
        <v>8</v>
      </c>
      <c r="AI48">
        <v>0</v>
      </c>
      <c r="AJ48">
        <v>0</v>
      </c>
      <c r="AK48">
        <v>0</v>
      </c>
      <c r="AL48">
        <v>0</v>
      </c>
      <c r="AM48">
        <v>8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8</v>
      </c>
      <c r="AT48">
        <v>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9</v>
      </c>
      <c r="BF48">
        <v>0</v>
      </c>
      <c r="BG48">
        <v>0</v>
      </c>
      <c r="BH48">
        <v>0</v>
      </c>
      <c r="BI48">
        <v>8</v>
      </c>
      <c r="BJ48">
        <v>0</v>
      </c>
      <c r="BK48">
        <v>1</v>
      </c>
      <c r="BL48">
        <v>464</v>
      </c>
      <c r="BM48">
        <v>40</v>
      </c>
      <c r="BN48">
        <v>5</v>
      </c>
      <c r="BO48">
        <v>196</v>
      </c>
      <c r="BP48">
        <v>15</v>
      </c>
      <c r="BQ48">
        <v>0</v>
      </c>
      <c r="BR48">
        <v>208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</row>
    <row r="49" spans="1:83">
      <c r="A49" t="s">
        <v>182</v>
      </c>
      <c r="B49" s="10">
        <f>('E3-Last'!B49)-1</f>
        <v>51</v>
      </c>
      <c r="C49" s="4" t="s">
        <v>3</v>
      </c>
      <c r="D49" s="10" t="s">
        <v>40</v>
      </c>
      <c r="E49" s="59">
        <f t="shared" si="16"/>
        <v>50</v>
      </c>
      <c r="F49" s="59">
        <f t="shared" si="17"/>
        <v>12.5</v>
      </c>
      <c r="G49" s="59">
        <f t="shared" si="18"/>
        <v>37.5</v>
      </c>
      <c r="H49" s="59">
        <f t="shared" si="19"/>
        <v>0</v>
      </c>
      <c r="I49" s="59">
        <f t="shared" si="20"/>
        <v>0.375</v>
      </c>
      <c r="J49">
        <v>8</v>
      </c>
      <c r="K49">
        <v>4</v>
      </c>
      <c r="L49">
        <v>1</v>
      </c>
      <c r="M49">
        <v>3</v>
      </c>
      <c r="N49">
        <v>0</v>
      </c>
      <c r="O49">
        <v>1</v>
      </c>
      <c r="P49">
        <v>611.5</v>
      </c>
      <c r="Q49">
        <v>289</v>
      </c>
      <c r="R49">
        <v>719</v>
      </c>
      <c r="S49">
        <v>0</v>
      </c>
      <c r="T49">
        <v>304.66666659999999</v>
      </c>
      <c r="U49">
        <v>304.66666659999999</v>
      </c>
      <c r="V49">
        <v>0</v>
      </c>
      <c r="W49">
        <v>131.33333329999999</v>
      </c>
      <c r="X49">
        <v>131.33333329999999</v>
      </c>
      <c r="Y49">
        <v>0</v>
      </c>
      <c r="Z49">
        <v>1007.333333</v>
      </c>
      <c r="AA49">
        <v>1007.333333</v>
      </c>
      <c r="AB49">
        <v>0</v>
      </c>
      <c r="AC49">
        <v>11</v>
      </c>
      <c r="AD49">
        <v>6</v>
      </c>
      <c r="AE49">
        <v>5</v>
      </c>
      <c r="AF49">
        <v>0</v>
      </c>
      <c r="AG49">
        <v>4</v>
      </c>
      <c r="AH49">
        <v>5</v>
      </c>
      <c r="AI49">
        <v>2</v>
      </c>
      <c r="AJ49">
        <v>0</v>
      </c>
      <c r="AK49">
        <v>0</v>
      </c>
      <c r="AL49">
        <v>0</v>
      </c>
      <c r="AM49">
        <v>4</v>
      </c>
      <c r="AN49">
        <v>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3</v>
      </c>
      <c r="AU49">
        <v>2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19</v>
      </c>
      <c r="BF49">
        <v>11</v>
      </c>
      <c r="BG49">
        <v>0</v>
      </c>
      <c r="BH49">
        <v>0</v>
      </c>
      <c r="BI49">
        <v>2</v>
      </c>
      <c r="BJ49">
        <v>1</v>
      </c>
      <c r="BK49">
        <v>5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</row>
    <row r="50" spans="1:83">
      <c r="A50" t="s">
        <v>169</v>
      </c>
      <c r="B50" s="10">
        <f>('E3-Last'!B50)-1</f>
        <v>51</v>
      </c>
      <c r="C50" s="6" t="s">
        <v>2</v>
      </c>
      <c r="D50" s="10" t="s">
        <v>40</v>
      </c>
      <c r="E50" s="59">
        <f t="shared" si="16"/>
        <v>12.5</v>
      </c>
      <c r="F50" s="59">
        <f t="shared" si="17"/>
        <v>0</v>
      </c>
      <c r="G50" s="59">
        <f t="shared" si="18"/>
        <v>87.5</v>
      </c>
      <c r="H50" s="59">
        <f t="shared" si="19"/>
        <v>0</v>
      </c>
      <c r="I50" s="59">
        <f t="shared" si="20"/>
        <v>0.875</v>
      </c>
      <c r="J50">
        <v>8</v>
      </c>
      <c r="K50">
        <v>1</v>
      </c>
      <c r="L50">
        <v>0</v>
      </c>
      <c r="M50">
        <v>7</v>
      </c>
      <c r="N50">
        <v>0</v>
      </c>
      <c r="O50">
        <v>1</v>
      </c>
      <c r="P50">
        <v>1414.2857140000001</v>
      </c>
      <c r="Q50">
        <v>0</v>
      </c>
      <c r="R50">
        <v>1414.2857140000001</v>
      </c>
      <c r="S50">
        <v>0</v>
      </c>
      <c r="T50">
        <v>116.4285714</v>
      </c>
      <c r="U50">
        <v>116.4285714</v>
      </c>
      <c r="V50">
        <v>0</v>
      </c>
      <c r="W50">
        <v>105.4285714</v>
      </c>
      <c r="X50">
        <v>105.4285714</v>
      </c>
      <c r="Y50">
        <v>0</v>
      </c>
      <c r="Z50">
        <v>714.71428560000004</v>
      </c>
      <c r="AA50">
        <v>714.71428560000004</v>
      </c>
      <c r="AB50">
        <v>0</v>
      </c>
      <c r="AC50">
        <v>19</v>
      </c>
      <c r="AD50">
        <v>7</v>
      </c>
      <c r="AE50">
        <v>11</v>
      </c>
      <c r="AF50">
        <v>1</v>
      </c>
      <c r="AG50">
        <v>11</v>
      </c>
      <c r="AH50">
        <v>7</v>
      </c>
      <c r="AI50">
        <v>1</v>
      </c>
      <c r="AJ50">
        <v>0</v>
      </c>
      <c r="AK50">
        <v>0</v>
      </c>
      <c r="AL50">
        <v>0</v>
      </c>
      <c r="AM50">
        <v>7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3</v>
      </c>
      <c r="AT50">
        <v>7</v>
      </c>
      <c r="AU50">
        <v>1</v>
      </c>
      <c r="AV50">
        <v>0</v>
      </c>
      <c r="AW50">
        <v>0</v>
      </c>
      <c r="AX50">
        <v>0</v>
      </c>
      <c r="AY50">
        <v>1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8</v>
      </c>
      <c r="BF50">
        <v>0</v>
      </c>
      <c r="BG50">
        <v>0</v>
      </c>
      <c r="BH50">
        <v>0</v>
      </c>
      <c r="BI50">
        <v>7</v>
      </c>
      <c r="BJ50">
        <v>0</v>
      </c>
      <c r="BK50">
        <v>1</v>
      </c>
      <c r="BL50">
        <v>180</v>
      </c>
      <c r="BM50">
        <v>49</v>
      </c>
      <c r="BN50">
        <v>2</v>
      </c>
      <c r="BO50">
        <v>44</v>
      </c>
      <c r="BP50">
        <v>12</v>
      </c>
      <c r="BQ50">
        <v>0</v>
      </c>
      <c r="BR50">
        <v>73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</row>
    <row r="51" spans="1:83">
      <c r="A51" t="s">
        <v>170</v>
      </c>
      <c r="B51" s="10">
        <f>('E3-Last'!B51)-1</f>
        <v>43</v>
      </c>
      <c r="C51" s="6" t="s">
        <v>2</v>
      </c>
      <c r="D51" s="10" t="s">
        <v>40</v>
      </c>
      <c r="E51" s="59">
        <f t="shared" si="16"/>
        <v>0</v>
      </c>
      <c r="F51" s="59">
        <f t="shared" si="17"/>
        <v>0</v>
      </c>
      <c r="G51" s="59">
        <f t="shared" si="18"/>
        <v>100</v>
      </c>
      <c r="H51" s="59">
        <f t="shared" si="19"/>
        <v>0</v>
      </c>
      <c r="I51" s="59">
        <f t="shared" si="20"/>
        <v>1</v>
      </c>
      <c r="J51">
        <v>8</v>
      </c>
      <c r="K51">
        <v>0</v>
      </c>
      <c r="L51">
        <v>0</v>
      </c>
      <c r="M51">
        <v>8</v>
      </c>
      <c r="N51">
        <v>0</v>
      </c>
      <c r="O51">
        <v>1</v>
      </c>
      <c r="P51">
        <v>280.375</v>
      </c>
      <c r="Q51">
        <v>0</v>
      </c>
      <c r="R51">
        <v>280.375</v>
      </c>
      <c r="S51">
        <v>0</v>
      </c>
      <c r="T51">
        <v>117</v>
      </c>
      <c r="U51">
        <v>117</v>
      </c>
      <c r="V51">
        <v>0</v>
      </c>
      <c r="W51">
        <v>91.25</v>
      </c>
      <c r="X51">
        <v>91.25</v>
      </c>
      <c r="Y51">
        <v>0</v>
      </c>
      <c r="Z51">
        <v>1372</v>
      </c>
      <c r="AA51">
        <v>1372</v>
      </c>
      <c r="AB51">
        <v>0</v>
      </c>
      <c r="AC51">
        <v>103</v>
      </c>
      <c r="AD51">
        <v>34</v>
      </c>
      <c r="AE51">
        <v>69</v>
      </c>
      <c r="AF51">
        <v>0</v>
      </c>
      <c r="AG51">
        <v>8</v>
      </c>
      <c r="AH51">
        <v>22</v>
      </c>
      <c r="AI51">
        <v>72</v>
      </c>
      <c r="AJ51">
        <v>1</v>
      </c>
      <c r="AK51">
        <v>0</v>
      </c>
      <c r="AL51">
        <v>0</v>
      </c>
      <c r="AM51">
        <v>8</v>
      </c>
      <c r="AN51">
        <v>14</v>
      </c>
      <c r="AO51">
        <v>12</v>
      </c>
      <c r="AP51">
        <v>0</v>
      </c>
      <c r="AQ51">
        <v>0</v>
      </c>
      <c r="AR51">
        <v>0</v>
      </c>
      <c r="AS51">
        <v>0</v>
      </c>
      <c r="AT51">
        <v>8</v>
      </c>
      <c r="AU51">
        <v>60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9</v>
      </c>
      <c r="BF51">
        <v>0</v>
      </c>
      <c r="BG51">
        <v>0</v>
      </c>
      <c r="BH51">
        <v>0</v>
      </c>
      <c r="BI51">
        <v>8</v>
      </c>
      <c r="BJ51">
        <v>0</v>
      </c>
      <c r="BK51">
        <v>1</v>
      </c>
      <c r="BL51">
        <v>64</v>
      </c>
      <c r="BM51">
        <v>8</v>
      </c>
      <c r="BN51">
        <v>0</v>
      </c>
      <c r="BO51">
        <v>13</v>
      </c>
      <c r="BP51">
        <v>14</v>
      </c>
      <c r="BQ51">
        <v>0</v>
      </c>
      <c r="BR51">
        <v>29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  <c r="CE51" s="58"/>
    </row>
    <row r="52" spans="1:83">
      <c r="A52" t="s">
        <v>171</v>
      </c>
      <c r="B52" s="10">
        <f>('E3-Last'!B52)-1</f>
        <v>51</v>
      </c>
      <c r="C52" s="4" t="s">
        <v>3</v>
      </c>
      <c r="D52" s="10" t="s">
        <v>40</v>
      </c>
      <c r="E52" s="59">
        <f t="shared" si="16"/>
        <v>0</v>
      </c>
      <c r="F52" s="59">
        <f t="shared" si="17"/>
        <v>0</v>
      </c>
      <c r="G52" s="59">
        <f t="shared" si="18"/>
        <v>62.5</v>
      </c>
      <c r="H52" s="59">
        <f t="shared" si="19"/>
        <v>37.5</v>
      </c>
      <c r="I52" s="59">
        <f t="shared" si="20"/>
        <v>0.625</v>
      </c>
      <c r="J52">
        <v>8</v>
      </c>
      <c r="K52">
        <v>0</v>
      </c>
      <c r="L52">
        <v>0</v>
      </c>
      <c r="M52">
        <v>5</v>
      </c>
      <c r="N52">
        <v>3</v>
      </c>
      <c r="O52">
        <v>0.625</v>
      </c>
      <c r="P52">
        <v>1043.375</v>
      </c>
      <c r="Q52">
        <v>0</v>
      </c>
      <c r="R52">
        <v>912</v>
      </c>
      <c r="S52">
        <v>1262.333333</v>
      </c>
      <c r="T52">
        <v>116.25</v>
      </c>
      <c r="U52">
        <v>127.4</v>
      </c>
      <c r="V52">
        <v>97.666666660000004</v>
      </c>
      <c r="W52">
        <v>381.25</v>
      </c>
      <c r="X52">
        <v>519.40000010000006</v>
      </c>
      <c r="Y52">
        <v>151</v>
      </c>
      <c r="Z52">
        <v>291</v>
      </c>
      <c r="AA52">
        <v>323.39999999999998</v>
      </c>
      <c r="AB52">
        <v>237</v>
      </c>
      <c r="AC52">
        <v>25</v>
      </c>
      <c r="AD52">
        <v>10</v>
      </c>
      <c r="AE52">
        <v>9</v>
      </c>
      <c r="AF52">
        <v>6</v>
      </c>
      <c r="AG52">
        <v>12</v>
      </c>
      <c r="AH52">
        <v>10</v>
      </c>
      <c r="AI52">
        <v>2</v>
      </c>
      <c r="AJ52">
        <v>1</v>
      </c>
      <c r="AK52">
        <v>0</v>
      </c>
      <c r="AL52">
        <v>0</v>
      </c>
      <c r="AM52">
        <v>8</v>
      </c>
      <c r="AN52">
        <v>2</v>
      </c>
      <c r="AO52">
        <v>0</v>
      </c>
      <c r="AP52">
        <v>0</v>
      </c>
      <c r="AQ52">
        <v>0</v>
      </c>
      <c r="AR52">
        <v>0</v>
      </c>
      <c r="AS52">
        <v>2</v>
      </c>
      <c r="AT52">
        <v>5</v>
      </c>
      <c r="AU52">
        <v>1</v>
      </c>
      <c r="AV52">
        <v>1</v>
      </c>
      <c r="AW52">
        <v>0</v>
      </c>
      <c r="AX52">
        <v>0</v>
      </c>
      <c r="AY52">
        <v>2</v>
      </c>
      <c r="AZ52">
        <v>3</v>
      </c>
      <c r="BA52">
        <v>1</v>
      </c>
      <c r="BB52">
        <v>0</v>
      </c>
      <c r="BC52">
        <v>0</v>
      </c>
      <c r="BD52">
        <v>0</v>
      </c>
      <c r="BE52">
        <v>55</v>
      </c>
      <c r="BF52">
        <v>14</v>
      </c>
      <c r="BG52">
        <v>0</v>
      </c>
      <c r="BH52">
        <v>21</v>
      </c>
      <c r="BI52">
        <v>1</v>
      </c>
      <c r="BJ52">
        <v>7</v>
      </c>
      <c r="BK52">
        <v>12</v>
      </c>
      <c r="BL52">
        <v>70</v>
      </c>
      <c r="BM52">
        <v>30</v>
      </c>
      <c r="BN52">
        <v>1</v>
      </c>
      <c r="BO52">
        <v>8</v>
      </c>
      <c r="BP52">
        <v>1</v>
      </c>
      <c r="BQ52">
        <v>1</v>
      </c>
      <c r="BR52">
        <v>29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  <c r="CE52" s="58"/>
    </row>
    <row r="53" spans="1:83">
      <c r="A53" t="s">
        <v>172</v>
      </c>
      <c r="B53" s="10">
        <f>('E3-Last'!B53)-1</f>
        <v>43</v>
      </c>
      <c r="C53" s="4" t="s">
        <v>3</v>
      </c>
      <c r="D53" s="10" t="s">
        <v>40</v>
      </c>
      <c r="E53" s="59">
        <f t="shared" si="16"/>
        <v>0</v>
      </c>
      <c r="F53" s="59">
        <f t="shared" si="17"/>
        <v>0</v>
      </c>
      <c r="G53" s="59">
        <f t="shared" si="18"/>
        <v>100</v>
      </c>
      <c r="H53" s="59">
        <f t="shared" si="19"/>
        <v>0</v>
      </c>
      <c r="I53" s="59">
        <f t="shared" si="20"/>
        <v>1</v>
      </c>
      <c r="J53">
        <v>8</v>
      </c>
      <c r="K53">
        <v>0</v>
      </c>
      <c r="L53">
        <v>0</v>
      </c>
      <c r="M53">
        <v>8</v>
      </c>
      <c r="N53">
        <v>0</v>
      </c>
      <c r="O53">
        <v>1</v>
      </c>
      <c r="P53">
        <v>906</v>
      </c>
      <c r="Q53">
        <v>0</v>
      </c>
      <c r="R53">
        <v>906</v>
      </c>
      <c r="S53">
        <v>0</v>
      </c>
      <c r="T53">
        <v>105</v>
      </c>
      <c r="U53">
        <v>105</v>
      </c>
      <c r="V53">
        <v>0</v>
      </c>
      <c r="W53">
        <v>104.5</v>
      </c>
      <c r="X53">
        <v>104.5</v>
      </c>
      <c r="Y53">
        <v>0</v>
      </c>
      <c r="Z53">
        <v>1109.375</v>
      </c>
      <c r="AA53">
        <v>1109.375</v>
      </c>
      <c r="AB53">
        <v>0</v>
      </c>
      <c r="AC53">
        <v>17</v>
      </c>
      <c r="AD53">
        <v>8</v>
      </c>
      <c r="AE53">
        <v>9</v>
      </c>
      <c r="AF53">
        <v>0</v>
      </c>
      <c r="AG53">
        <v>9</v>
      </c>
      <c r="AH53">
        <v>8</v>
      </c>
      <c r="AI53">
        <v>0</v>
      </c>
      <c r="AJ53">
        <v>0</v>
      </c>
      <c r="AK53">
        <v>0</v>
      </c>
      <c r="AL53">
        <v>0</v>
      </c>
      <c r="AM53">
        <v>8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</v>
      </c>
      <c r="AT53">
        <v>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8</v>
      </c>
      <c r="BF53">
        <v>0</v>
      </c>
      <c r="BG53">
        <v>0</v>
      </c>
      <c r="BH53">
        <v>0</v>
      </c>
      <c r="BI53">
        <v>8</v>
      </c>
      <c r="BJ53">
        <v>0</v>
      </c>
      <c r="BK53">
        <v>0</v>
      </c>
      <c r="BL53">
        <v>119</v>
      </c>
      <c r="BM53">
        <v>24</v>
      </c>
      <c r="BN53">
        <v>0</v>
      </c>
      <c r="BO53">
        <v>32</v>
      </c>
      <c r="BP53">
        <v>18</v>
      </c>
      <c r="BQ53">
        <v>0</v>
      </c>
      <c r="BR53">
        <v>45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</row>
    <row r="54" spans="1:83">
      <c r="A54" t="s">
        <v>173</v>
      </c>
      <c r="B54" s="10">
        <f>('E3-Last'!B54)-1</f>
        <v>43</v>
      </c>
      <c r="C54" s="6" t="s">
        <v>2</v>
      </c>
      <c r="D54" s="10" t="s">
        <v>40</v>
      </c>
      <c r="E54" s="59">
        <f t="shared" si="16"/>
        <v>0</v>
      </c>
      <c r="F54" s="59">
        <f t="shared" si="17"/>
        <v>0</v>
      </c>
      <c r="G54" s="59">
        <f t="shared" si="18"/>
        <v>100</v>
      </c>
      <c r="H54" s="59">
        <f t="shared" si="19"/>
        <v>0</v>
      </c>
      <c r="I54" s="59">
        <f t="shared" si="20"/>
        <v>1</v>
      </c>
      <c r="J54">
        <v>8</v>
      </c>
      <c r="K54">
        <v>0</v>
      </c>
      <c r="L54">
        <v>0</v>
      </c>
      <c r="M54">
        <v>8</v>
      </c>
      <c r="N54">
        <v>0</v>
      </c>
      <c r="O54">
        <v>1</v>
      </c>
      <c r="P54">
        <v>270.75</v>
      </c>
      <c r="Q54">
        <v>0</v>
      </c>
      <c r="R54">
        <v>270.75</v>
      </c>
      <c r="S54">
        <v>0</v>
      </c>
      <c r="T54">
        <v>104.125</v>
      </c>
      <c r="U54">
        <v>104.125</v>
      </c>
      <c r="V54">
        <v>0</v>
      </c>
      <c r="W54">
        <v>847.75</v>
      </c>
      <c r="X54">
        <v>847.75</v>
      </c>
      <c r="Y54">
        <v>0</v>
      </c>
      <c r="Z54">
        <v>61.5</v>
      </c>
      <c r="AA54">
        <v>61.5</v>
      </c>
      <c r="AB54">
        <v>0</v>
      </c>
      <c r="AC54">
        <v>21</v>
      </c>
      <c r="AD54">
        <v>12</v>
      </c>
      <c r="AE54">
        <v>9</v>
      </c>
      <c r="AF54">
        <v>0</v>
      </c>
      <c r="AG54">
        <v>8</v>
      </c>
      <c r="AH54">
        <v>10</v>
      </c>
      <c r="AI54">
        <v>0</v>
      </c>
      <c r="AJ54">
        <v>0</v>
      </c>
      <c r="AK54">
        <v>0</v>
      </c>
      <c r="AL54">
        <v>3</v>
      </c>
      <c r="AM54">
        <v>8</v>
      </c>
      <c r="AN54">
        <v>2</v>
      </c>
      <c r="AO54">
        <v>0</v>
      </c>
      <c r="AP54">
        <v>0</v>
      </c>
      <c r="AQ54">
        <v>0</v>
      </c>
      <c r="AR54">
        <v>2</v>
      </c>
      <c r="AS54">
        <v>0</v>
      </c>
      <c r="AT54">
        <v>8</v>
      </c>
      <c r="AU54">
        <v>0</v>
      </c>
      <c r="AV54">
        <v>0</v>
      </c>
      <c r="AW54">
        <v>0</v>
      </c>
      <c r="AX54">
        <v>1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20</v>
      </c>
      <c r="BF54">
        <v>2</v>
      </c>
      <c r="BG54">
        <v>0</v>
      </c>
      <c r="BH54">
        <v>0</v>
      </c>
      <c r="BI54">
        <v>2</v>
      </c>
      <c r="BJ54">
        <v>9</v>
      </c>
      <c r="BK54">
        <v>7</v>
      </c>
      <c r="BL54">
        <v>190</v>
      </c>
      <c r="BM54">
        <v>33</v>
      </c>
      <c r="BN54">
        <v>1</v>
      </c>
      <c r="BO54">
        <v>104</v>
      </c>
      <c r="BP54">
        <v>11</v>
      </c>
      <c r="BQ54">
        <v>0</v>
      </c>
      <c r="BR54">
        <v>41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</row>
    <row r="55" spans="1:83">
      <c r="A55" t="s">
        <v>174</v>
      </c>
      <c r="B55" s="10">
        <f>('E3-Last'!B55)-1</f>
        <v>51</v>
      </c>
      <c r="C55" s="6" t="s">
        <v>2</v>
      </c>
      <c r="D55" s="10" t="s">
        <v>40</v>
      </c>
      <c r="E55" s="59">
        <f t="shared" si="16"/>
        <v>50</v>
      </c>
      <c r="F55" s="59">
        <f t="shared" si="17"/>
        <v>0</v>
      </c>
      <c r="G55" s="59">
        <f t="shared" si="18"/>
        <v>25</v>
      </c>
      <c r="H55" s="59">
        <f t="shared" si="19"/>
        <v>25</v>
      </c>
      <c r="I55" s="59">
        <f t="shared" si="20"/>
        <v>0.25</v>
      </c>
      <c r="J55">
        <v>8</v>
      </c>
      <c r="K55">
        <v>4</v>
      </c>
      <c r="L55">
        <v>0</v>
      </c>
      <c r="M55">
        <v>2</v>
      </c>
      <c r="N55">
        <v>2</v>
      </c>
      <c r="O55">
        <v>0.5</v>
      </c>
      <c r="P55">
        <v>1071.75</v>
      </c>
      <c r="Q55">
        <v>0</v>
      </c>
      <c r="R55">
        <v>1737.5</v>
      </c>
      <c r="S55">
        <v>406</v>
      </c>
      <c r="T55">
        <v>429.5</v>
      </c>
      <c r="U55">
        <v>346.5</v>
      </c>
      <c r="V55">
        <v>512.5</v>
      </c>
      <c r="W55">
        <v>70</v>
      </c>
      <c r="X55">
        <v>93.5</v>
      </c>
      <c r="Y55">
        <v>46.5</v>
      </c>
      <c r="Z55">
        <v>611.5</v>
      </c>
      <c r="AA55">
        <v>880</v>
      </c>
      <c r="AB55">
        <v>343</v>
      </c>
      <c r="AC55">
        <v>11</v>
      </c>
      <c r="AD55">
        <v>6</v>
      </c>
      <c r="AE55">
        <v>2</v>
      </c>
      <c r="AF55">
        <v>3</v>
      </c>
      <c r="AG55">
        <v>4</v>
      </c>
      <c r="AH55">
        <v>5</v>
      </c>
      <c r="AI55">
        <v>2</v>
      </c>
      <c r="AJ55">
        <v>0</v>
      </c>
      <c r="AK55">
        <v>0</v>
      </c>
      <c r="AL55">
        <v>0</v>
      </c>
      <c r="AM55">
        <v>4</v>
      </c>
      <c r="AN55">
        <v>1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</v>
      </c>
      <c r="BA55">
        <v>1</v>
      </c>
      <c r="BB55">
        <v>0</v>
      </c>
      <c r="BC55">
        <v>0</v>
      </c>
      <c r="BD55">
        <v>0</v>
      </c>
      <c r="BE55">
        <v>14</v>
      </c>
      <c r="BF55">
        <v>4</v>
      </c>
      <c r="BG55">
        <v>0</v>
      </c>
      <c r="BH55">
        <v>2</v>
      </c>
      <c r="BI55">
        <v>3</v>
      </c>
      <c r="BJ55">
        <v>1</v>
      </c>
      <c r="BK55">
        <v>4</v>
      </c>
      <c r="BL55">
        <v>374</v>
      </c>
      <c r="BM55">
        <v>136</v>
      </c>
      <c r="BN55">
        <v>10</v>
      </c>
      <c r="BO55">
        <v>17</v>
      </c>
      <c r="BP55">
        <v>10</v>
      </c>
      <c r="BQ55">
        <v>0</v>
      </c>
      <c r="BR55">
        <v>201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</row>
    <row r="56" spans="1:83">
      <c r="A56" t="s">
        <v>183</v>
      </c>
      <c r="B56" s="10">
        <f>('E3-Last'!B56)-1</f>
        <v>51</v>
      </c>
      <c r="C56" s="6" t="s">
        <v>2</v>
      </c>
      <c r="D56" s="10" t="s">
        <v>40</v>
      </c>
      <c r="E56" s="59">
        <f t="shared" si="16"/>
        <v>12.5</v>
      </c>
      <c r="F56" s="59">
        <f t="shared" si="17"/>
        <v>0</v>
      </c>
      <c r="G56" s="59">
        <f t="shared" si="18"/>
        <v>75</v>
      </c>
      <c r="H56" s="59">
        <f t="shared" si="19"/>
        <v>12.5</v>
      </c>
      <c r="I56" s="59">
        <f t="shared" si="20"/>
        <v>0.75</v>
      </c>
      <c r="J56">
        <v>8</v>
      </c>
      <c r="K56">
        <v>1</v>
      </c>
      <c r="L56">
        <v>0</v>
      </c>
      <c r="M56">
        <v>6</v>
      </c>
      <c r="N56">
        <v>1</v>
      </c>
      <c r="O56">
        <v>0.85714285700000004</v>
      </c>
      <c r="P56">
        <v>1066.7142859999999</v>
      </c>
      <c r="Q56">
        <v>0</v>
      </c>
      <c r="R56">
        <v>1210.666667</v>
      </c>
      <c r="S56">
        <v>203</v>
      </c>
      <c r="T56">
        <v>255</v>
      </c>
      <c r="U56">
        <v>254</v>
      </c>
      <c r="V56">
        <v>261</v>
      </c>
      <c r="W56">
        <v>265.2857143</v>
      </c>
      <c r="X56">
        <v>295</v>
      </c>
      <c r="Y56">
        <v>87</v>
      </c>
      <c r="Z56">
        <v>968.14285710000001</v>
      </c>
      <c r="AA56">
        <v>1063.833333</v>
      </c>
      <c r="AB56">
        <v>394</v>
      </c>
      <c r="AC56">
        <v>26</v>
      </c>
      <c r="AD56">
        <v>10</v>
      </c>
      <c r="AE56">
        <v>12</v>
      </c>
      <c r="AF56">
        <v>4</v>
      </c>
      <c r="AG56">
        <v>10</v>
      </c>
      <c r="AH56">
        <v>8</v>
      </c>
      <c r="AI56">
        <v>7</v>
      </c>
      <c r="AJ56">
        <v>0</v>
      </c>
      <c r="AK56">
        <v>0</v>
      </c>
      <c r="AL56">
        <v>1</v>
      </c>
      <c r="AM56">
        <v>7</v>
      </c>
      <c r="AN56">
        <v>1</v>
      </c>
      <c r="AO56">
        <v>2</v>
      </c>
      <c r="AP56">
        <v>0</v>
      </c>
      <c r="AQ56">
        <v>0</v>
      </c>
      <c r="AR56">
        <v>0</v>
      </c>
      <c r="AS56">
        <v>1</v>
      </c>
      <c r="AT56">
        <v>6</v>
      </c>
      <c r="AU56">
        <v>5</v>
      </c>
      <c r="AV56">
        <v>0</v>
      </c>
      <c r="AW56">
        <v>0</v>
      </c>
      <c r="AX56">
        <v>0</v>
      </c>
      <c r="AY56">
        <v>2</v>
      </c>
      <c r="AZ56">
        <v>1</v>
      </c>
      <c r="BA56">
        <v>0</v>
      </c>
      <c r="BB56">
        <v>0</v>
      </c>
      <c r="BC56">
        <v>0</v>
      </c>
      <c r="BD56">
        <v>1</v>
      </c>
      <c r="BE56">
        <v>7</v>
      </c>
      <c r="BF56">
        <v>0</v>
      </c>
      <c r="BG56">
        <v>0</v>
      </c>
      <c r="BH56">
        <v>0</v>
      </c>
      <c r="BI56">
        <v>2</v>
      </c>
      <c r="BJ56">
        <v>5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</row>
    <row r="57" spans="1:83">
      <c r="A57" t="s">
        <v>175</v>
      </c>
      <c r="B57" s="10">
        <f>('E3-Last'!B57)-1</f>
        <v>51</v>
      </c>
      <c r="C57" s="4" t="s">
        <v>3</v>
      </c>
      <c r="D57" s="10" t="s">
        <v>40</v>
      </c>
      <c r="E57" s="59">
        <f t="shared" si="16"/>
        <v>75</v>
      </c>
      <c r="F57" s="59">
        <f t="shared" si="17"/>
        <v>25</v>
      </c>
      <c r="G57" s="59">
        <f t="shared" si="18"/>
        <v>0</v>
      </c>
      <c r="H57" s="59">
        <f t="shared" si="19"/>
        <v>0</v>
      </c>
      <c r="I57" s="59">
        <f t="shared" si="20"/>
        <v>0</v>
      </c>
      <c r="J57">
        <v>8</v>
      </c>
      <c r="K57">
        <v>6</v>
      </c>
      <c r="L57">
        <v>2</v>
      </c>
      <c r="M57">
        <v>0</v>
      </c>
      <c r="N57">
        <v>0</v>
      </c>
      <c r="O57">
        <v>0</v>
      </c>
      <c r="P57">
        <v>1048.5</v>
      </c>
      <c r="Q57">
        <v>1048.5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2</v>
      </c>
      <c r="AD57">
        <v>2</v>
      </c>
      <c r="AE57">
        <v>0</v>
      </c>
      <c r="AF57">
        <v>0</v>
      </c>
      <c r="AG57">
        <v>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5</v>
      </c>
      <c r="BF57">
        <v>2</v>
      </c>
      <c r="BG57">
        <v>2</v>
      </c>
      <c r="BH57">
        <v>0</v>
      </c>
      <c r="BI57">
        <v>0</v>
      </c>
      <c r="BJ57">
        <v>0</v>
      </c>
      <c r="BK57">
        <v>1</v>
      </c>
      <c r="BL57">
        <v>427</v>
      </c>
      <c r="BM57">
        <v>151</v>
      </c>
      <c r="BN57">
        <v>37</v>
      </c>
      <c r="BO57">
        <v>0</v>
      </c>
      <c r="BP57">
        <v>0</v>
      </c>
      <c r="BQ57">
        <v>0</v>
      </c>
      <c r="BR57">
        <v>239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</row>
    <row r="58" spans="1:83">
      <c r="A58" t="s">
        <v>176</v>
      </c>
      <c r="B58" s="10">
        <f>('E3-Last'!B58)-1</f>
        <v>51</v>
      </c>
      <c r="C58" s="6" t="s">
        <v>2</v>
      </c>
      <c r="D58" s="10" t="s">
        <v>40</v>
      </c>
      <c r="E58" s="59">
        <f t="shared" si="16"/>
        <v>62.5</v>
      </c>
      <c r="F58" s="59">
        <f t="shared" si="17"/>
        <v>0</v>
      </c>
      <c r="G58" s="59">
        <f t="shared" si="18"/>
        <v>37.5</v>
      </c>
      <c r="H58" s="59">
        <f t="shared" si="19"/>
        <v>0</v>
      </c>
      <c r="I58" s="59">
        <f t="shared" si="20"/>
        <v>0.375</v>
      </c>
      <c r="J58">
        <v>8</v>
      </c>
      <c r="K58">
        <v>5</v>
      </c>
      <c r="L58">
        <v>0</v>
      </c>
      <c r="M58">
        <v>3</v>
      </c>
      <c r="N58">
        <v>0</v>
      </c>
      <c r="O58">
        <v>1</v>
      </c>
      <c r="P58">
        <v>2856</v>
      </c>
      <c r="Q58">
        <v>0</v>
      </c>
      <c r="R58">
        <v>2856</v>
      </c>
      <c r="S58">
        <v>0</v>
      </c>
      <c r="T58">
        <v>1045.666667</v>
      </c>
      <c r="U58">
        <v>1045.666667</v>
      </c>
      <c r="V58">
        <v>0</v>
      </c>
      <c r="W58">
        <v>198</v>
      </c>
      <c r="X58">
        <v>198</v>
      </c>
      <c r="Y58">
        <v>0</v>
      </c>
      <c r="Z58">
        <v>421.66666659999999</v>
      </c>
      <c r="AA58">
        <v>421.66666659999999</v>
      </c>
      <c r="AB58">
        <v>0</v>
      </c>
      <c r="AC58">
        <v>15</v>
      </c>
      <c r="AD58">
        <v>6</v>
      </c>
      <c r="AE58">
        <v>9</v>
      </c>
      <c r="AF58">
        <v>0</v>
      </c>
      <c r="AG58">
        <v>4</v>
      </c>
      <c r="AH58">
        <v>6</v>
      </c>
      <c r="AI58">
        <v>3</v>
      </c>
      <c r="AJ58">
        <v>0</v>
      </c>
      <c r="AK58">
        <v>0</v>
      </c>
      <c r="AL58">
        <v>2</v>
      </c>
      <c r="AM58">
        <v>3</v>
      </c>
      <c r="AN58">
        <v>3</v>
      </c>
      <c r="AO58">
        <v>0</v>
      </c>
      <c r="AP58">
        <v>0</v>
      </c>
      <c r="AQ58">
        <v>0</v>
      </c>
      <c r="AR58">
        <v>0</v>
      </c>
      <c r="AS58">
        <v>1</v>
      </c>
      <c r="AT58">
        <v>3</v>
      </c>
      <c r="AU58">
        <v>3</v>
      </c>
      <c r="AV58">
        <v>0</v>
      </c>
      <c r="AW58">
        <v>0</v>
      </c>
      <c r="AX58">
        <v>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5</v>
      </c>
      <c r="BF58">
        <v>0</v>
      </c>
      <c r="BG58">
        <v>0</v>
      </c>
      <c r="BH58">
        <v>0</v>
      </c>
      <c r="BI58">
        <v>2</v>
      </c>
      <c r="BJ58">
        <v>1</v>
      </c>
      <c r="BK58">
        <v>2</v>
      </c>
      <c r="BL58">
        <v>310</v>
      </c>
      <c r="BM58">
        <v>112</v>
      </c>
      <c r="BN58">
        <v>15</v>
      </c>
      <c r="BO58">
        <v>21</v>
      </c>
      <c r="BP58">
        <v>9</v>
      </c>
      <c r="BQ58">
        <v>0</v>
      </c>
      <c r="BR58">
        <v>153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</row>
    <row r="59" spans="1:83">
      <c r="A59" t="s">
        <v>177</v>
      </c>
      <c r="B59" s="10">
        <f>('E3-Last'!B59)-1</f>
        <v>43</v>
      </c>
      <c r="C59" s="6" t="s">
        <v>2</v>
      </c>
      <c r="D59" s="10" t="s">
        <v>40</v>
      </c>
      <c r="E59" s="59">
        <f t="shared" si="16"/>
        <v>50</v>
      </c>
      <c r="F59" s="59">
        <f t="shared" si="17"/>
        <v>0</v>
      </c>
      <c r="G59" s="59">
        <f t="shared" si="18"/>
        <v>50</v>
      </c>
      <c r="H59" s="59">
        <f t="shared" si="19"/>
        <v>0</v>
      </c>
      <c r="I59" s="59">
        <f t="shared" si="20"/>
        <v>0.5</v>
      </c>
      <c r="J59">
        <v>8</v>
      </c>
      <c r="K59">
        <v>4</v>
      </c>
      <c r="L59">
        <v>0</v>
      </c>
      <c r="M59">
        <v>4</v>
      </c>
      <c r="N59">
        <v>0</v>
      </c>
      <c r="O59">
        <v>1</v>
      </c>
      <c r="P59">
        <v>581.25</v>
      </c>
      <c r="Q59">
        <v>0</v>
      </c>
      <c r="R59">
        <v>581.25</v>
      </c>
      <c r="S59">
        <v>0</v>
      </c>
      <c r="T59">
        <v>406.25</v>
      </c>
      <c r="U59">
        <v>406.25</v>
      </c>
      <c r="V59">
        <v>0</v>
      </c>
      <c r="W59">
        <v>139.25</v>
      </c>
      <c r="X59">
        <v>139.25</v>
      </c>
      <c r="Y59">
        <v>0</v>
      </c>
      <c r="Z59">
        <v>892.25</v>
      </c>
      <c r="AA59">
        <v>892.25</v>
      </c>
      <c r="AB59">
        <v>0</v>
      </c>
      <c r="AC59">
        <v>14</v>
      </c>
      <c r="AD59">
        <v>6</v>
      </c>
      <c r="AE59">
        <v>8</v>
      </c>
      <c r="AF59">
        <v>0</v>
      </c>
      <c r="AG59">
        <v>4</v>
      </c>
      <c r="AH59">
        <v>6</v>
      </c>
      <c r="AI59">
        <v>4</v>
      </c>
      <c r="AJ59">
        <v>0</v>
      </c>
      <c r="AK59">
        <v>0</v>
      </c>
      <c r="AL59">
        <v>0</v>
      </c>
      <c r="AM59">
        <v>4</v>
      </c>
      <c r="AN59">
        <v>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4</v>
      </c>
      <c r="AU59">
        <v>4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10</v>
      </c>
      <c r="BF59">
        <v>6</v>
      </c>
      <c r="BG59">
        <v>0</v>
      </c>
      <c r="BH59">
        <v>0</v>
      </c>
      <c r="BI59">
        <v>4</v>
      </c>
      <c r="BJ59">
        <v>0</v>
      </c>
      <c r="BK59">
        <v>0</v>
      </c>
      <c r="BL59">
        <v>106</v>
      </c>
      <c r="BM59">
        <v>36</v>
      </c>
      <c r="BN59">
        <v>0</v>
      </c>
      <c r="BO59">
        <v>5</v>
      </c>
      <c r="BP59">
        <v>7</v>
      </c>
      <c r="BQ59">
        <v>0</v>
      </c>
      <c r="BR59">
        <v>58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/>
    </row>
    <row r="60" spans="1:83">
      <c r="A60" s="63"/>
      <c r="C60" s="65"/>
      <c r="D60" s="65"/>
      <c r="E60" s="65"/>
      <c r="F60" s="65"/>
      <c r="G60" s="65"/>
      <c r="H60" s="65"/>
      <c r="I60" s="65"/>
    </row>
    <row r="61" spans="1:83">
      <c r="A61" s="34" t="s">
        <v>3</v>
      </c>
      <c r="B61" s="34">
        <f>COUNTIF(C34:C59,"WT")</f>
        <v>10</v>
      </c>
      <c r="C61" s="63"/>
      <c r="D61" s="22" t="s">
        <v>41</v>
      </c>
      <c r="E61" s="24">
        <f>AVERAGE(E37:E40,E42,E47,E49,E52:E53,E57)</f>
        <v>20</v>
      </c>
      <c r="F61" s="24">
        <f t="shared" ref="F61:BQ61" si="28">AVERAGE(F37:F40,F42,F47,F49,F52:F53,F57)</f>
        <v>5</v>
      </c>
      <c r="G61" s="24">
        <f t="shared" si="28"/>
        <v>65</v>
      </c>
      <c r="H61" s="24">
        <f t="shared" si="28"/>
        <v>10</v>
      </c>
      <c r="I61" s="24">
        <f t="shared" si="28"/>
        <v>0.65</v>
      </c>
      <c r="J61" s="24">
        <f t="shared" si="28"/>
        <v>8</v>
      </c>
      <c r="K61" s="24">
        <f t="shared" si="28"/>
        <v>1.6</v>
      </c>
      <c r="L61" s="24">
        <f t="shared" si="28"/>
        <v>0.4</v>
      </c>
      <c r="M61" s="24">
        <f t="shared" si="28"/>
        <v>5.2</v>
      </c>
      <c r="N61" s="24">
        <f t="shared" si="28"/>
        <v>0.8</v>
      </c>
      <c r="O61" s="24">
        <f t="shared" si="28"/>
        <v>0.78142857144</v>
      </c>
      <c r="P61" s="24">
        <f t="shared" si="28"/>
        <v>882.43214277999994</v>
      </c>
      <c r="Q61" s="24">
        <f t="shared" si="28"/>
        <v>195.55</v>
      </c>
      <c r="R61" s="24">
        <f t="shared" si="28"/>
        <v>817.07023813000001</v>
      </c>
      <c r="S61" s="24">
        <f t="shared" si="28"/>
        <v>372.43333330000002</v>
      </c>
      <c r="T61" s="24">
        <f t="shared" si="28"/>
        <v>185.51440474</v>
      </c>
      <c r="U61" s="24">
        <f t="shared" si="28"/>
        <v>183.36999998100001</v>
      </c>
      <c r="V61" s="24">
        <f t="shared" si="28"/>
        <v>57.566666666000003</v>
      </c>
      <c r="W61" s="24">
        <f t="shared" si="28"/>
        <v>352.30238094000003</v>
      </c>
      <c r="X61" s="24">
        <f t="shared" si="28"/>
        <v>374.95380954999996</v>
      </c>
      <c r="Y61" s="24">
        <f t="shared" si="28"/>
        <v>189.25</v>
      </c>
      <c r="Z61" s="24">
        <f t="shared" si="28"/>
        <v>477.59666661700004</v>
      </c>
      <c r="AA61" s="24">
        <f t="shared" si="28"/>
        <v>476.19988090099997</v>
      </c>
      <c r="AB61" s="24">
        <f t="shared" si="28"/>
        <v>51.75</v>
      </c>
      <c r="AC61" s="24">
        <f t="shared" si="28"/>
        <v>22.6</v>
      </c>
      <c r="AD61" s="24">
        <f t="shared" si="28"/>
        <v>9.6</v>
      </c>
      <c r="AE61" s="24">
        <f t="shared" si="28"/>
        <v>8.5</v>
      </c>
      <c r="AF61" s="24">
        <f t="shared" si="28"/>
        <v>4.5</v>
      </c>
      <c r="AG61" s="24">
        <f t="shared" si="28"/>
        <v>8.6</v>
      </c>
      <c r="AH61" s="24">
        <f t="shared" si="28"/>
        <v>7.7</v>
      </c>
      <c r="AI61" s="24">
        <f t="shared" si="28"/>
        <v>2.6</v>
      </c>
      <c r="AJ61" s="24">
        <f t="shared" si="28"/>
        <v>0.1</v>
      </c>
      <c r="AK61" s="24">
        <f t="shared" si="28"/>
        <v>0.2</v>
      </c>
      <c r="AL61" s="24">
        <f t="shared" si="28"/>
        <v>3.4</v>
      </c>
      <c r="AM61" s="24">
        <f t="shared" si="28"/>
        <v>6.4</v>
      </c>
      <c r="AN61" s="24">
        <f t="shared" si="28"/>
        <v>1.7</v>
      </c>
      <c r="AO61" s="24">
        <f t="shared" si="28"/>
        <v>0.6</v>
      </c>
      <c r="AP61" s="24">
        <f t="shared" si="28"/>
        <v>0</v>
      </c>
      <c r="AQ61" s="24">
        <f t="shared" si="28"/>
        <v>0</v>
      </c>
      <c r="AR61" s="24">
        <f t="shared" si="28"/>
        <v>0.9</v>
      </c>
      <c r="AS61" s="24">
        <f t="shared" si="28"/>
        <v>1</v>
      </c>
      <c r="AT61" s="24">
        <f t="shared" si="28"/>
        <v>5.2</v>
      </c>
      <c r="AU61" s="24">
        <f t="shared" si="28"/>
        <v>1.4</v>
      </c>
      <c r="AV61" s="24">
        <f t="shared" si="28"/>
        <v>0.1</v>
      </c>
      <c r="AW61" s="24">
        <f t="shared" si="28"/>
        <v>0.1</v>
      </c>
      <c r="AX61" s="24">
        <f t="shared" si="28"/>
        <v>0.7</v>
      </c>
      <c r="AY61" s="24">
        <f t="shared" si="28"/>
        <v>1.2</v>
      </c>
      <c r="AZ61" s="24">
        <f t="shared" si="28"/>
        <v>0.8</v>
      </c>
      <c r="BA61" s="24">
        <f t="shared" si="28"/>
        <v>0.6</v>
      </c>
      <c r="BB61" s="24">
        <f t="shared" si="28"/>
        <v>0</v>
      </c>
      <c r="BC61" s="24">
        <f t="shared" si="28"/>
        <v>0.1</v>
      </c>
      <c r="BD61" s="24">
        <f t="shared" si="28"/>
        <v>1.8</v>
      </c>
      <c r="BE61" s="24">
        <f t="shared" si="28"/>
        <v>16.8</v>
      </c>
      <c r="BF61" s="24">
        <f t="shared" si="28"/>
        <v>3</v>
      </c>
      <c r="BG61" s="24">
        <f t="shared" si="28"/>
        <v>0.4</v>
      </c>
      <c r="BH61" s="24">
        <f t="shared" si="28"/>
        <v>2.1</v>
      </c>
      <c r="BI61" s="24">
        <f t="shared" si="28"/>
        <v>3</v>
      </c>
      <c r="BJ61" s="24">
        <f t="shared" si="28"/>
        <v>4</v>
      </c>
      <c r="BK61" s="24">
        <f t="shared" si="28"/>
        <v>4.3</v>
      </c>
      <c r="BL61" s="24">
        <f t="shared" si="28"/>
        <v>176.7</v>
      </c>
      <c r="BM61" s="24">
        <f t="shared" si="28"/>
        <v>47.3</v>
      </c>
      <c r="BN61" s="24">
        <f t="shared" si="28"/>
        <v>6.3</v>
      </c>
      <c r="BO61" s="24">
        <f t="shared" si="28"/>
        <v>25.7</v>
      </c>
      <c r="BP61" s="24">
        <f t="shared" si="28"/>
        <v>8.4</v>
      </c>
      <c r="BQ61" s="24">
        <f t="shared" si="28"/>
        <v>9.6</v>
      </c>
      <c r="BR61" s="24">
        <f t="shared" ref="BR61:CC61" si="29">AVERAGE(BR37:BR40,BR42,BR47,BR49,BR52:BR53,BR57)</f>
        <v>79.400000000000006</v>
      </c>
      <c r="BS61" s="24">
        <f t="shared" si="29"/>
        <v>0</v>
      </c>
      <c r="BT61" s="24">
        <f t="shared" si="29"/>
        <v>0</v>
      </c>
      <c r="BU61" s="24">
        <f t="shared" si="29"/>
        <v>0</v>
      </c>
      <c r="BV61" s="24">
        <f t="shared" si="29"/>
        <v>0</v>
      </c>
      <c r="BW61" s="24">
        <f t="shared" si="29"/>
        <v>0</v>
      </c>
      <c r="BX61" s="24">
        <f t="shared" si="29"/>
        <v>0</v>
      </c>
      <c r="BY61" s="24">
        <f t="shared" si="29"/>
        <v>0</v>
      </c>
      <c r="BZ61" s="24">
        <f t="shared" si="29"/>
        <v>0</v>
      </c>
      <c r="CA61" s="24">
        <f t="shared" si="29"/>
        <v>0</v>
      </c>
      <c r="CB61" s="24">
        <f t="shared" si="29"/>
        <v>0</v>
      </c>
      <c r="CC61" s="24">
        <f t="shared" si="29"/>
        <v>0</v>
      </c>
    </row>
    <row r="62" spans="1:83">
      <c r="A62" s="35" t="s">
        <v>179</v>
      </c>
      <c r="B62" s="34">
        <f>COUNTIF(C34:C59,"+ve")</f>
        <v>13</v>
      </c>
      <c r="C62" s="63"/>
      <c r="D62" s="18" t="s">
        <v>41</v>
      </c>
      <c r="E62" s="27">
        <f>AVERAGE(E41,E43:E46,E48,E50:E51,E54:E56,E58:E59)</f>
        <v>14.423076923076923</v>
      </c>
      <c r="F62" s="27">
        <f t="shared" ref="F62:BQ62" si="30">AVERAGE(F41,F43:F46,F48,F50:F51,F54:F56,F58:F59)</f>
        <v>0</v>
      </c>
      <c r="G62" s="27">
        <f t="shared" si="30"/>
        <v>77.884615384615387</v>
      </c>
      <c r="H62" s="27">
        <f t="shared" si="30"/>
        <v>7.6923076923076925</v>
      </c>
      <c r="I62" s="27">
        <f t="shared" si="30"/>
        <v>0.77884615384615385</v>
      </c>
      <c r="J62" s="27">
        <f t="shared" si="30"/>
        <v>8</v>
      </c>
      <c r="K62" s="27">
        <f t="shared" si="30"/>
        <v>1.1538461538461537</v>
      </c>
      <c r="L62" s="27">
        <f t="shared" si="30"/>
        <v>0</v>
      </c>
      <c r="M62" s="27">
        <f t="shared" si="30"/>
        <v>6.2307692307692308</v>
      </c>
      <c r="N62" s="27">
        <f t="shared" si="30"/>
        <v>0.61538461538461542</v>
      </c>
      <c r="O62" s="27">
        <f t="shared" si="30"/>
        <v>0.90247252746153839</v>
      </c>
      <c r="P62" s="27">
        <f t="shared" si="30"/>
        <v>825.40384615384619</v>
      </c>
      <c r="Q62" s="27">
        <f t="shared" si="30"/>
        <v>0</v>
      </c>
      <c r="R62" s="27">
        <f t="shared" si="30"/>
        <v>858.65247253076927</v>
      </c>
      <c r="S62" s="27">
        <f t="shared" si="30"/>
        <v>263.15384615384613</v>
      </c>
      <c r="T62" s="27">
        <f t="shared" si="30"/>
        <v>237.44001833846156</v>
      </c>
      <c r="U62" s="27">
        <f t="shared" si="30"/>
        <v>228.83653848999998</v>
      </c>
      <c r="V62" s="27">
        <f t="shared" si="30"/>
        <v>100.69230769230769</v>
      </c>
      <c r="W62" s="27">
        <f t="shared" si="30"/>
        <v>213.38186813076922</v>
      </c>
      <c r="X62" s="27">
        <f t="shared" si="30"/>
        <v>220.39148352307691</v>
      </c>
      <c r="Y62" s="27">
        <f t="shared" si="30"/>
        <v>44.730769230769234</v>
      </c>
      <c r="Z62" s="27">
        <f t="shared" si="30"/>
        <v>786.51144686923078</v>
      </c>
      <c r="AA62" s="27">
        <f t="shared" si="30"/>
        <v>842.46108051538477</v>
      </c>
      <c r="AB62" s="27">
        <f t="shared" si="30"/>
        <v>155.69230769230768</v>
      </c>
      <c r="AC62" s="27">
        <f t="shared" si="30"/>
        <v>28.46153846153846</v>
      </c>
      <c r="AD62" s="27">
        <f t="shared" si="30"/>
        <v>11.307692307692308</v>
      </c>
      <c r="AE62" s="27">
        <f t="shared" si="30"/>
        <v>15.23076923076923</v>
      </c>
      <c r="AF62" s="27">
        <f t="shared" si="30"/>
        <v>1.9230769230769231</v>
      </c>
      <c r="AG62" s="27">
        <f t="shared" si="30"/>
        <v>8.7692307692307701</v>
      </c>
      <c r="AH62" s="27">
        <f t="shared" si="30"/>
        <v>9</v>
      </c>
      <c r="AI62" s="27">
        <f t="shared" si="30"/>
        <v>9.2307692307692299</v>
      </c>
      <c r="AJ62" s="27">
        <f t="shared" si="30"/>
        <v>0.15384615384615385</v>
      </c>
      <c r="AK62" s="27">
        <f t="shared" si="30"/>
        <v>0</v>
      </c>
      <c r="AL62" s="27">
        <f t="shared" si="30"/>
        <v>1.3076923076923077</v>
      </c>
      <c r="AM62" s="27">
        <f t="shared" si="30"/>
        <v>6.8461538461538458</v>
      </c>
      <c r="AN62" s="27">
        <f t="shared" si="30"/>
        <v>2.1538461538461537</v>
      </c>
      <c r="AO62" s="27">
        <f t="shared" si="30"/>
        <v>1.6923076923076923</v>
      </c>
      <c r="AP62" s="27">
        <f t="shared" si="30"/>
        <v>7.6923076923076927E-2</v>
      </c>
      <c r="AQ62" s="27">
        <f t="shared" si="30"/>
        <v>0</v>
      </c>
      <c r="AR62" s="27">
        <f t="shared" si="30"/>
        <v>0.53846153846153844</v>
      </c>
      <c r="AS62" s="27">
        <f t="shared" si="30"/>
        <v>1.3846153846153846</v>
      </c>
      <c r="AT62" s="27">
        <f t="shared" si="30"/>
        <v>6.2307692307692308</v>
      </c>
      <c r="AU62" s="27">
        <f t="shared" si="30"/>
        <v>7.1538461538461542</v>
      </c>
      <c r="AV62" s="27">
        <f t="shared" si="30"/>
        <v>7.6923076923076927E-2</v>
      </c>
      <c r="AW62" s="27">
        <f t="shared" si="30"/>
        <v>0</v>
      </c>
      <c r="AX62" s="27">
        <f t="shared" si="30"/>
        <v>0.38461538461538464</v>
      </c>
      <c r="AY62" s="27">
        <f t="shared" si="30"/>
        <v>0.53846153846153844</v>
      </c>
      <c r="AZ62" s="27">
        <f t="shared" si="30"/>
        <v>0.61538461538461542</v>
      </c>
      <c r="BA62" s="27">
        <f t="shared" si="30"/>
        <v>0.38461538461538464</v>
      </c>
      <c r="BB62" s="27">
        <f t="shared" si="30"/>
        <v>0</v>
      </c>
      <c r="BC62" s="27">
        <f t="shared" si="30"/>
        <v>0</v>
      </c>
      <c r="BD62" s="27">
        <f t="shared" si="30"/>
        <v>0.38461538461538464</v>
      </c>
      <c r="BE62" s="27">
        <f t="shared" si="30"/>
        <v>11.923076923076923</v>
      </c>
      <c r="BF62" s="27">
        <f t="shared" si="30"/>
        <v>1.0769230769230769</v>
      </c>
      <c r="BG62" s="27">
        <f t="shared" si="30"/>
        <v>0</v>
      </c>
      <c r="BH62" s="27">
        <f t="shared" si="30"/>
        <v>0.15384615384615385</v>
      </c>
      <c r="BI62" s="27">
        <f t="shared" si="30"/>
        <v>5</v>
      </c>
      <c r="BJ62" s="27">
        <f t="shared" si="30"/>
        <v>2.0769230769230771</v>
      </c>
      <c r="BK62" s="27">
        <f t="shared" si="30"/>
        <v>3.6153846153846154</v>
      </c>
      <c r="BL62" s="27">
        <f t="shared" si="30"/>
        <v>179.84615384615384</v>
      </c>
      <c r="BM62" s="27">
        <f t="shared" si="30"/>
        <v>41.846153846153847</v>
      </c>
      <c r="BN62" s="27">
        <f t="shared" si="30"/>
        <v>2.5384615384615383</v>
      </c>
      <c r="BO62" s="27">
        <f t="shared" si="30"/>
        <v>47.46153846153846</v>
      </c>
      <c r="BP62" s="27">
        <f t="shared" si="30"/>
        <v>11.692307692307692</v>
      </c>
      <c r="BQ62" s="27">
        <f t="shared" si="30"/>
        <v>0.46153846153846156</v>
      </c>
      <c r="BR62" s="27">
        <f t="shared" ref="BR62:CC62" si="31">AVERAGE(BR41,BR43:BR46,BR48,BR50:BR51,BR54:BR56,BR58:BR59)</f>
        <v>75.84615384615384</v>
      </c>
      <c r="BS62" s="27">
        <f t="shared" si="31"/>
        <v>0</v>
      </c>
      <c r="BT62" s="27">
        <f t="shared" si="31"/>
        <v>0</v>
      </c>
      <c r="BU62" s="27">
        <f t="shared" si="31"/>
        <v>0</v>
      </c>
      <c r="BV62" s="27">
        <f t="shared" si="31"/>
        <v>0</v>
      </c>
      <c r="BW62" s="27">
        <f t="shared" si="31"/>
        <v>0</v>
      </c>
      <c r="BX62" s="27">
        <f t="shared" si="31"/>
        <v>0</v>
      </c>
      <c r="BY62" s="27">
        <f t="shared" si="31"/>
        <v>0</v>
      </c>
      <c r="BZ62" s="27">
        <f t="shared" si="31"/>
        <v>0</v>
      </c>
      <c r="CA62" s="27">
        <f t="shared" si="31"/>
        <v>0</v>
      </c>
      <c r="CB62" s="27">
        <f t="shared" si="31"/>
        <v>0</v>
      </c>
      <c r="CC62" s="27">
        <f t="shared" si="31"/>
        <v>0</v>
      </c>
    </row>
    <row r="63" spans="1:83">
      <c r="A63" s="63"/>
      <c r="B63" s="63"/>
      <c r="C63" s="63"/>
      <c r="D63" s="22" t="s">
        <v>43</v>
      </c>
      <c r="E63" s="24">
        <f>STDEV(E37:E40,E42,E47,E49,E52:E53,E57)/SQRT($B61)</f>
        <v>8.164965809277259</v>
      </c>
      <c r="F63" s="24">
        <f t="shared" ref="F63:BQ63" si="32">STDEV(F37:F40,F42,F47,F49,F52:F53,F57)/SQRT($B61)</f>
        <v>2.7638539919628333</v>
      </c>
      <c r="G63" s="24">
        <f t="shared" si="32"/>
        <v>10.172129679778084</v>
      </c>
      <c r="H63" s="24">
        <f t="shared" si="32"/>
        <v>4.487637339278753</v>
      </c>
      <c r="I63" s="24">
        <f t="shared" si="32"/>
        <v>0.10172129679778087</v>
      </c>
      <c r="J63" s="24">
        <f t="shared" si="32"/>
        <v>0</v>
      </c>
      <c r="K63" s="24">
        <f t="shared" si="32"/>
        <v>0.65319726474218076</v>
      </c>
      <c r="L63" s="24">
        <f t="shared" si="32"/>
        <v>0.22110831935702666</v>
      </c>
      <c r="M63" s="24">
        <f t="shared" si="32"/>
        <v>0.81377037438224697</v>
      </c>
      <c r="N63" s="24">
        <f t="shared" si="32"/>
        <v>0.35901098714230018</v>
      </c>
      <c r="O63" s="24">
        <f t="shared" si="32"/>
        <v>0.10111313570811371</v>
      </c>
      <c r="P63" s="24">
        <f t="shared" si="32"/>
        <v>144.57309257015015</v>
      </c>
      <c r="Q63" s="24">
        <f t="shared" si="32"/>
        <v>114.62010803810415</v>
      </c>
      <c r="R63" s="24">
        <f t="shared" si="32"/>
        <v>182.30731424211058</v>
      </c>
      <c r="S63" s="24">
        <f t="shared" si="32"/>
        <v>185.22967922955064</v>
      </c>
      <c r="T63" s="24">
        <f t="shared" si="32"/>
        <v>45.006236534207162</v>
      </c>
      <c r="U63" s="24">
        <f t="shared" si="32"/>
        <v>45.341114859166574</v>
      </c>
      <c r="V63" s="24">
        <f t="shared" si="32"/>
        <v>26.87327599971805</v>
      </c>
      <c r="W63" s="24">
        <f t="shared" si="32"/>
        <v>118.8239727468447</v>
      </c>
      <c r="X63" s="24">
        <f t="shared" si="32"/>
        <v>121.70652475673442</v>
      </c>
      <c r="Y63" s="24">
        <f t="shared" si="32"/>
        <v>135.48721239372452</v>
      </c>
      <c r="Z63" s="24">
        <f t="shared" si="32"/>
        <v>159.38498854719597</v>
      </c>
      <c r="AA63" s="24">
        <f t="shared" si="32"/>
        <v>160.2470070218439</v>
      </c>
      <c r="AB63" s="24">
        <f t="shared" si="32"/>
        <v>28.703392172741918</v>
      </c>
      <c r="AC63" s="24">
        <f t="shared" si="32"/>
        <v>4.3721339818852245</v>
      </c>
      <c r="AD63" s="24">
        <f t="shared" si="32"/>
        <v>1.3597385369580759</v>
      </c>
      <c r="AE63" s="24">
        <f t="shared" si="32"/>
        <v>1.3519533193782163</v>
      </c>
      <c r="AF63" s="24">
        <f t="shared" si="32"/>
        <v>2.098941532190822</v>
      </c>
      <c r="AG63" s="24">
        <f t="shared" si="32"/>
        <v>1.1944315244779276</v>
      </c>
      <c r="AH63" s="24">
        <f t="shared" si="32"/>
        <v>1.145522685162639</v>
      </c>
      <c r="AI63" s="24">
        <f t="shared" si="32"/>
        <v>0.96838926975559669</v>
      </c>
      <c r="AJ63" s="24">
        <f t="shared" si="32"/>
        <v>9.9999999999999992E-2</v>
      </c>
      <c r="AK63" s="24">
        <f t="shared" si="32"/>
        <v>0.19999999999999998</v>
      </c>
      <c r="AL63" s="24">
        <f t="shared" si="32"/>
        <v>2.339040639046511</v>
      </c>
      <c r="AM63" s="24">
        <f t="shared" si="32"/>
        <v>0.65319726474218054</v>
      </c>
      <c r="AN63" s="24">
        <f t="shared" si="32"/>
        <v>0.57831171909658241</v>
      </c>
      <c r="AO63" s="24">
        <f t="shared" si="32"/>
        <v>0.30550504633038933</v>
      </c>
      <c r="AP63" s="24">
        <f t="shared" si="32"/>
        <v>0</v>
      </c>
      <c r="AQ63" s="24">
        <f t="shared" si="32"/>
        <v>0</v>
      </c>
      <c r="AR63" s="24">
        <f t="shared" si="32"/>
        <v>0.79512402945843752</v>
      </c>
      <c r="AS63" s="24">
        <f t="shared" si="32"/>
        <v>0.47140452079103168</v>
      </c>
      <c r="AT63" s="24">
        <f t="shared" si="32"/>
        <v>0.81377037438224697</v>
      </c>
      <c r="AU63" s="24">
        <f t="shared" si="32"/>
        <v>0.42687494916218988</v>
      </c>
      <c r="AV63" s="24">
        <f t="shared" si="32"/>
        <v>9.9999999999999992E-2</v>
      </c>
      <c r="AW63" s="24">
        <f t="shared" si="32"/>
        <v>9.9999999999999992E-2</v>
      </c>
      <c r="AX63" s="24">
        <f t="shared" si="32"/>
        <v>0.59721576223896389</v>
      </c>
      <c r="AY63" s="24">
        <f t="shared" si="32"/>
        <v>0.62893207547044028</v>
      </c>
      <c r="AZ63" s="24">
        <f t="shared" si="32"/>
        <v>0.35901098714230018</v>
      </c>
      <c r="BA63" s="24">
        <f t="shared" si="32"/>
        <v>0.33993463423951903</v>
      </c>
      <c r="BB63" s="24">
        <f t="shared" si="32"/>
        <v>0</v>
      </c>
      <c r="BC63" s="24">
        <f t="shared" si="32"/>
        <v>9.9999999999999992E-2</v>
      </c>
      <c r="BD63" s="24">
        <f t="shared" si="32"/>
        <v>0.98657657246324937</v>
      </c>
      <c r="BE63" s="24">
        <f t="shared" si="32"/>
        <v>4.6038631121652118</v>
      </c>
      <c r="BF63" s="24">
        <f t="shared" si="32"/>
        <v>1.6329931618554518</v>
      </c>
      <c r="BG63" s="24">
        <f t="shared" si="32"/>
        <v>0.26666666666666666</v>
      </c>
      <c r="BH63" s="24">
        <f t="shared" si="32"/>
        <v>2.0999999999999996</v>
      </c>
      <c r="BI63" s="24">
        <f t="shared" si="32"/>
        <v>0.93094933625126264</v>
      </c>
      <c r="BJ63" s="24">
        <f t="shared" si="32"/>
        <v>1.3080944580232388</v>
      </c>
      <c r="BK63" s="24">
        <f t="shared" si="32"/>
        <v>1.4302291968616623</v>
      </c>
      <c r="BL63" s="24">
        <f t="shared" si="32"/>
        <v>37.747715162642621</v>
      </c>
      <c r="BM63" s="24">
        <f t="shared" si="32"/>
        <v>13.541746153612866</v>
      </c>
      <c r="BN63" s="24">
        <f t="shared" si="32"/>
        <v>3.6363901514184818</v>
      </c>
      <c r="BO63" s="24">
        <f t="shared" si="32"/>
        <v>9.2640883703326864</v>
      </c>
      <c r="BP63" s="24">
        <f t="shared" si="32"/>
        <v>2.1302060411560606</v>
      </c>
      <c r="BQ63" s="24">
        <f t="shared" si="32"/>
        <v>6.2257529665093525</v>
      </c>
      <c r="BR63" s="24">
        <f t="shared" ref="BR63:CC63" si="33">STDEV(BR37:BR40,BR42,BR47,BR49,BR52:BR53,BR57)/SQRT($B61)</f>
        <v>21.329791372631849</v>
      </c>
      <c r="BS63" s="24">
        <f t="shared" si="33"/>
        <v>0</v>
      </c>
      <c r="BT63" s="24">
        <f t="shared" si="33"/>
        <v>0</v>
      </c>
      <c r="BU63" s="24">
        <f t="shared" si="33"/>
        <v>0</v>
      </c>
      <c r="BV63" s="24">
        <f t="shared" si="33"/>
        <v>0</v>
      </c>
      <c r="BW63" s="24">
        <f t="shared" si="33"/>
        <v>0</v>
      </c>
      <c r="BX63" s="24">
        <f t="shared" si="33"/>
        <v>0</v>
      </c>
      <c r="BY63" s="24">
        <f t="shared" si="33"/>
        <v>0</v>
      </c>
      <c r="BZ63" s="24">
        <f t="shared" si="33"/>
        <v>0</v>
      </c>
      <c r="CA63" s="24">
        <f t="shared" si="33"/>
        <v>0</v>
      </c>
      <c r="CB63" s="24">
        <f t="shared" si="33"/>
        <v>0</v>
      </c>
      <c r="CC63" s="24">
        <f t="shared" si="33"/>
        <v>0</v>
      </c>
    </row>
    <row r="64" spans="1:83">
      <c r="A64" s="63"/>
      <c r="B64" s="2"/>
      <c r="C64" s="63"/>
      <c r="D64" s="18" t="s">
        <v>43</v>
      </c>
      <c r="E64" s="27">
        <f>STDEV(E41,E43:E46,E48,E50:E51,E54:E56,E58:E59)/SQRT($B62)</f>
        <v>6.4621298569410106</v>
      </c>
      <c r="F64" s="27">
        <f t="shared" ref="F64:BQ64" si="34">STDEV(F41,F43:F46,F48,F50:F51,F54:F56,F58:F59)/SQRT($B62)</f>
        <v>0</v>
      </c>
      <c r="G64" s="27">
        <f t="shared" si="34"/>
        <v>7.0984726251122119</v>
      </c>
      <c r="H64" s="27">
        <f t="shared" si="34"/>
        <v>3.0152063657414714</v>
      </c>
      <c r="I64" s="27">
        <f t="shared" si="34"/>
        <v>7.0984726251122135E-2</v>
      </c>
      <c r="J64" s="27">
        <f t="shared" si="34"/>
        <v>0</v>
      </c>
      <c r="K64" s="27">
        <f t="shared" si="34"/>
        <v>0.51697038855528088</v>
      </c>
      <c r="L64" s="27">
        <f t="shared" si="34"/>
        <v>0</v>
      </c>
      <c r="M64" s="27">
        <f t="shared" si="34"/>
        <v>0.56787781000897708</v>
      </c>
      <c r="N64" s="27">
        <f t="shared" si="34"/>
        <v>0.24121650925931767</v>
      </c>
      <c r="O64" s="27">
        <f t="shared" si="34"/>
        <v>4.2920787251237852E-2</v>
      </c>
      <c r="P64" s="27">
        <f t="shared" si="34"/>
        <v>194.6446540985859</v>
      </c>
      <c r="Q64" s="27">
        <f t="shared" si="34"/>
        <v>0</v>
      </c>
      <c r="R64" s="27">
        <f t="shared" si="34"/>
        <v>212.70064601316167</v>
      </c>
      <c r="S64" s="27">
        <f t="shared" si="34"/>
        <v>133.7146117168493</v>
      </c>
      <c r="T64" s="27">
        <f t="shared" si="34"/>
        <v>76.969742903346699</v>
      </c>
      <c r="U64" s="27">
        <f t="shared" si="34"/>
        <v>75.752912329241454</v>
      </c>
      <c r="V64" s="27">
        <f t="shared" si="34"/>
        <v>48.023850193177203</v>
      </c>
      <c r="W64" s="27">
        <f t="shared" si="34"/>
        <v>61.916535202869994</v>
      </c>
      <c r="X64" s="27">
        <f t="shared" si="34"/>
        <v>63.536047032928892</v>
      </c>
      <c r="Y64" s="27">
        <f t="shared" si="34"/>
        <v>18.565598820562588</v>
      </c>
      <c r="Z64" s="27">
        <f t="shared" si="34"/>
        <v>115.37808626198913</v>
      </c>
      <c r="AA64" s="27">
        <f t="shared" si="34"/>
        <v>120.92872298451</v>
      </c>
      <c r="AB64" s="27">
        <f t="shared" si="34"/>
        <v>62.466645932396538</v>
      </c>
      <c r="AC64" s="27">
        <f t="shared" si="34"/>
        <v>6.8177891226342622</v>
      </c>
      <c r="AD64" s="27">
        <f t="shared" si="34"/>
        <v>2.2993438734823268</v>
      </c>
      <c r="AE64" s="27">
        <f t="shared" si="34"/>
        <v>4.6384041328250261</v>
      </c>
      <c r="AF64" s="27">
        <f t="shared" si="34"/>
        <v>1.0709541543824155</v>
      </c>
      <c r="AG64" s="27">
        <f t="shared" si="34"/>
        <v>1.0073692964391379</v>
      </c>
      <c r="AH64" s="27">
        <f t="shared" si="34"/>
        <v>1.176696810829104</v>
      </c>
      <c r="AI64" s="27">
        <f t="shared" si="34"/>
        <v>5.3889176951452242</v>
      </c>
      <c r="AJ64" s="27">
        <f t="shared" si="34"/>
        <v>0.10415433852097386</v>
      </c>
      <c r="AK64" s="27">
        <f t="shared" si="34"/>
        <v>0</v>
      </c>
      <c r="AL64" s="27">
        <f t="shared" si="34"/>
        <v>0.85022331444047461</v>
      </c>
      <c r="AM64" s="27">
        <f t="shared" si="34"/>
        <v>0.5169703885552811</v>
      </c>
      <c r="AN64" s="27">
        <f t="shared" si="34"/>
        <v>1.0305970005364817</v>
      </c>
      <c r="AO64" s="27">
        <f t="shared" si="34"/>
        <v>1.0151709176835464</v>
      </c>
      <c r="AP64" s="27">
        <f t="shared" si="34"/>
        <v>7.6923076923076927E-2</v>
      </c>
      <c r="AQ64" s="27">
        <f t="shared" si="34"/>
        <v>0</v>
      </c>
      <c r="AR64" s="27">
        <f t="shared" si="34"/>
        <v>0.4021637728553365</v>
      </c>
      <c r="AS64" s="27">
        <f t="shared" si="34"/>
        <v>0.61538461538461542</v>
      </c>
      <c r="AT64" s="27">
        <f t="shared" si="34"/>
        <v>0.56787781000897708</v>
      </c>
      <c r="AU64" s="27">
        <f t="shared" si="34"/>
        <v>4.4947920773424475</v>
      </c>
      <c r="AV64" s="27">
        <f t="shared" si="34"/>
        <v>7.6923076923076927E-2</v>
      </c>
      <c r="AW64" s="27">
        <f t="shared" si="34"/>
        <v>0</v>
      </c>
      <c r="AX64" s="27">
        <f t="shared" si="34"/>
        <v>0.21299035545943784</v>
      </c>
      <c r="AY64" s="27">
        <f t="shared" si="34"/>
        <v>0.33234567684142874</v>
      </c>
      <c r="AZ64" s="27">
        <f t="shared" si="34"/>
        <v>0.24121650925931767</v>
      </c>
      <c r="BA64" s="27">
        <f t="shared" si="34"/>
        <v>0.31088091417902924</v>
      </c>
      <c r="BB64" s="27">
        <f t="shared" si="34"/>
        <v>0</v>
      </c>
      <c r="BC64" s="27">
        <f t="shared" si="34"/>
        <v>0</v>
      </c>
      <c r="BD64" s="27">
        <f t="shared" si="34"/>
        <v>0.31088091417902924</v>
      </c>
      <c r="BE64" s="27">
        <f t="shared" si="34"/>
        <v>1.806191411831418</v>
      </c>
      <c r="BF64" s="27">
        <f t="shared" si="34"/>
        <v>0.53662691119118844</v>
      </c>
      <c r="BG64" s="27">
        <f t="shared" si="34"/>
        <v>0</v>
      </c>
      <c r="BH64" s="27">
        <f t="shared" si="34"/>
        <v>0.15384615384615385</v>
      </c>
      <c r="BI64" s="27">
        <f t="shared" si="34"/>
        <v>0.72501105208198424</v>
      </c>
      <c r="BJ64" s="27">
        <f t="shared" si="34"/>
        <v>0.804327545710673</v>
      </c>
      <c r="BK64" s="27">
        <f t="shared" si="34"/>
        <v>1.5752023131700175</v>
      </c>
      <c r="BL64" s="27">
        <f t="shared" si="34"/>
        <v>37.864611404901304</v>
      </c>
      <c r="BM64" s="27">
        <f t="shared" si="34"/>
        <v>11.264788658064035</v>
      </c>
      <c r="BN64" s="27">
        <f t="shared" si="34"/>
        <v>1.3185821086001113</v>
      </c>
      <c r="BO64" s="27">
        <f t="shared" si="34"/>
        <v>15.015639447186043</v>
      </c>
      <c r="BP64" s="27">
        <f t="shared" si="34"/>
        <v>2.0580816789521887</v>
      </c>
      <c r="BQ64" s="27">
        <f t="shared" si="34"/>
        <v>0.38589530623826701</v>
      </c>
      <c r="BR64" s="27">
        <f t="shared" ref="BR64:CC64" si="35">STDEV(BR41,BR43:BR46,BR48,BR50:BR51,BR54:BR56,BR58:BR59)/SQRT($B62)</f>
        <v>19.107270113837714</v>
      </c>
      <c r="BS64" s="27">
        <f t="shared" si="35"/>
        <v>0</v>
      </c>
      <c r="BT64" s="27">
        <f t="shared" si="35"/>
        <v>0</v>
      </c>
      <c r="BU64" s="27">
        <f t="shared" si="35"/>
        <v>0</v>
      </c>
      <c r="BV64" s="27">
        <f t="shared" si="35"/>
        <v>0</v>
      </c>
      <c r="BW64" s="27">
        <f t="shared" si="35"/>
        <v>0</v>
      </c>
      <c r="BX64" s="27">
        <f t="shared" si="35"/>
        <v>0</v>
      </c>
      <c r="BY64" s="27">
        <f t="shared" si="35"/>
        <v>0</v>
      </c>
      <c r="BZ64" s="27">
        <f t="shared" si="35"/>
        <v>0</v>
      </c>
      <c r="CA64" s="27">
        <f t="shared" si="35"/>
        <v>0</v>
      </c>
      <c r="CB64" s="27">
        <f t="shared" si="35"/>
        <v>0</v>
      </c>
      <c r="CC64" s="27">
        <f t="shared" si="35"/>
        <v>0</v>
      </c>
    </row>
    <row r="65" spans="1:154">
      <c r="A65" s="63"/>
      <c r="B65" s="2"/>
      <c r="C65" s="63"/>
      <c r="D65" s="18"/>
      <c r="E65" s="18"/>
      <c r="F65" s="18"/>
      <c r="G65" s="18"/>
      <c r="H65" s="18"/>
      <c r="I65" s="18"/>
      <c r="CG65" s="10" t="str">
        <f>$W$1</f>
        <v>FE0F</v>
      </c>
      <c r="CH65" s="10" t="str">
        <f>C44</f>
        <v>+ve</v>
      </c>
      <c r="CI65" s="59">
        <f>E67</f>
        <v>0</v>
      </c>
      <c r="CJ65" s="59">
        <f>F67</f>
        <v>12.5</v>
      </c>
      <c r="CK65" s="59">
        <f>G67</f>
        <v>75</v>
      </c>
      <c r="CL65" s="59">
        <f>H67</f>
        <v>12.5</v>
      </c>
      <c r="CM65" s="59">
        <f>I67</f>
        <v>0.75</v>
      </c>
      <c r="CN65" s="95">
        <f>E69</f>
        <v>62.5</v>
      </c>
      <c r="CO65" s="95">
        <f>F69</f>
        <v>0</v>
      </c>
      <c r="CP65" s="95">
        <f>G69</f>
        <v>12.5</v>
      </c>
      <c r="CQ65" s="95">
        <f>H69</f>
        <v>25</v>
      </c>
      <c r="CR65" s="95">
        <f>I69</f>
        <v>0.125</v>
      </c>
      <c r="CS65" s="59">
        <f>E70</f>
        <v>87.5</v>
      </c>
      <c r="CT65" s="59">
        <f>F70</f>
        <v>0</v>
      </c>
      <c r="CU65" s="59">
        <f>G70</f>
        <v>12.5</v>
      </c>
      <c r="CV65" s="59">
        <f>H70</f>
        <v>0</v>
      </c>
      <c r="CW65" s="59">
        <f>I70</f>
        <v>0.125</v>
      </c>
      <c r="CX65" s="95">
        <f>E72</f>
        <v>62.5</v>
      </c>
      <c r="CY65" s="95">
        <f>F72</f>
        <v>12.5</v>
      </c>
      <c r="CZ65" s="95">
        <f>G72</f>
        <v>12.5</v>
      </c>
      <c r="DA65" s="95">
        <f>H72</f>
        <v>12.5</v>
      </c>
      <c r="DB65" s="95">
        <f>I72</f>
        <v>0.125</v>
      </c>
    </row>
    <row r="66" spans="1:154" ht="16">
      <c r="A66" s="83" t="s">
        <v>149</v>
      </c>
      <c r="B66" s="66"/>
      <c r="C66" s="66" t="s">
        <v>144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CE66" s="58" t="s">
        <v>111</v>
      </c>
    </row>
    <row r="67" spans="1:154">
      <c r="A67" t="s">
        <v>158</v>
      </c>
      <c r="B67" s="10">
        <f>('E3-Last'!B67)-1</f>
        <v>43</v>
      </c>
      <c r="C67" s="4" t="s">
        <v>3</v>
      </c>
      <c r="D67" s="10" t="s">
        <v>40</v>
      </c>
      <c r="E67" s="59">
        <f>(K67/$J67)*100</f>
        <v>0</v>
      </c>
      <c r="F67" s="59">
        <f>(L67/$J67)*100</f>
        <v>12.5</v>
      </c>
      <c r="G67" s="59">
        <f>(M67/$J67)*100</f>
        <v>75</v>
      </c>
      <c r="H67" s="59">
        <f>(N67/$J67)*100</f>
        <v>12.5</v>
      </c>
      <c r="I67" s="59">
        <f>M67/J67</f>
        <v>0.75</v>
      </c>
      <c r="J67">
        <v>8</v>
      </c>
      <c r="K67">
        <v>0</v>
      </c>
      <c r="L67">
        <v>1</v>
      </c>
      <c r="M67">
        <v>6</v>
      </c>
      <c r="N67">
        <v>1</v>
      </c>
      <c r="O67">
        <v>0.85714285700000004</v>
      </c>
      <c r="P67">
        <v>808.5</v>
      </c>
      <c r="Q67">
        <v>1190</v>
      </c>
      <c r="R67">
        <v>495.66666659999999</v>
      </c>
      <c r="S67">
        <v>2304</v>
      </c>
      <c r="T67">
        <v>246.14285709999999</v>
      </c>
      <c r="U67">
        <v>158</v>
      </c>
      <c r="V67">
        <v>775</v>
      </c>
      <c r="W67">
        <v>858.57142850000002</v>
      </c>
      <c r="X67">
        <v>944</v>
      </c>
      <c r="Y67">
        <v>346</v>
      </c>
      <c r="Z67">
        <v>94.857142870000004</v>
      </c>
      <c r="AA67">
        <v>76.166666660000004</v>
      </c>
      <c r="AB67">
        <v>207</v>
      </c>
      <c r="AC67">
        <v>27</v>
      </c>
      <c r="AD67">
        <v>15</v>
      </c>
      <c r="AE67">
        <v>8</v>
      </c>
      <c r="AF67">
        <v>4</v>
      </c>
      <c r="AG67">
        <v>10</v>
      </c>
      <c r="AH67">
        <v>13</v>
      </c>
      <c r="AI67">
        <v>3</v>
      </c>
      <c r="AJ67">
        <v>0</v>
      </c>
      <c r="AK67">
        <v>0</v>
      </c>
      <c r="AL67">
        <v>1</v>
      </c>
      <c r="AM67">
        <v>8</v>
      </c>
      <c r="AN67">
        <v>6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6</v>
      </c>
      <c r="AU67">
        <v>1</v>
      </c>
      <c r="AV67">
        <v>0</v>
      </c>
      <c r="AW67">
        <v>0</v>
      </c>
      <c r="AX67">
        <v>1</v>
      </c>
      <c r="AY67">
        <v>2</v>
      </c>
      <c r="AZ67">
        <v>1</v>
      </c>
      <c r="BA67">
        <v>1</v>
      </c>
      <c r="BB67">
        <v>0</v>
      </c>
      <c r="BC67">
        <v>0</v>
      </c>
      <c r="BD67">
        <v>0</v>
      </c>
      <c r="BE67">
        <v>26</v>
      </c>
      <c r="BF67">
        <v>7</v>
      </c>
      <c r="BG67">
        <v>0</v>
      </c>
      <c r="BH67">
        <v>0</v>
      </c>
      <c r="BI67">
        <v>0</v>
      </c>
      <c r="BJ67">
        <v>7</v>
      </c>
      <c r="BK67">
        <v>12</v>
      </c>
      <c r="BL67">
        <v>264</v>
      </c>
      <c r="BM67">
        <v>35</v>
      </c>
      <c r="BN67">
        <v>17</v>
      </c>
      <c r="BO67">
        <v>107</v>
      </c>
      <c r="BP67">
        <v>7</v>
      </c>
      <c r="BQ67">
        <v>12</v>
      </c>
      <c r="BR67">
        <v>86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 t="s">
        <v>58</v>
      </c>
      <c r="CE67" s="58"/>
      <c r="CG67" s="10" t="str">
        <f>$W$1</f>
        <v>FE0F</v>
      </c>
      <c r="CH67" s="10" t="str">
        <f>C44</f>
        <v>+ve</v>
      </c>
      <c r="CI67" s="59" t="e">
        <f>#REF!</f>
        <v>#REF!</v>
      </c>
      <c r="CJ67" s="59" t="e">
        <f>#REF!</f>
        <v>#REF!</v>
      </c>
      <c r="CK67" s="59" t="e">
        <f>#REF!</f>
        <v>#REF!</v>
      </c>
      <c r="CL67" s="59" t="e">
        <f>#REF!</f>
        <v>#REF!</v>
      </c>
      <c r="CM67" s="59" t="e">
        <f>#REF!</f>
        <v>#REF!</v>
      </c>
      <c r="CN67" s="59" t="e">
        <f>#REF!</f>
        <v>#REF!</v>
      </c>
      <c r="CO67" s="59" t="e">
        <f>#REF!</f>
        <v>#REF!</v>
      </c>
      <c r="CP67" s="59" t="e">
        <f>#REF!</f>
        <v>#REF!</v>
      </c>
      <c r="CQ67" s="59" t="e">
        <f>#REF!</f>
        <v>#REF!</v>
      </c>
      <c r="CR67" s="59" t="e">
        <f>#REF!</f>
        <v>#REF!</v>
      </c>
      <c r="CS67" s="59" t="e">
        <f>#REF!</f>
        <v>#REF!</v>
      </c>
      <c r="CT67" s="59" t="e">
        <f>#REF!</f>
        <v>#REF!</v>
      </c>
      <c r="CU67" s="59" t="e">
        <f>#REF!</f>
        <v>#REF!</v>
      </c>
      <c r="CV67" s="59" t="e">
        <f>#REF!</f>
        <v>#REF!</v>
      </c>
      <c r="CW67" s="59" t="e">
        <f>#REF!</f>
        <v>#REF!</v>
      </c>
      <c r="CX67" s="59" t="e">
        <f>#REF!</f>
        <v>#REF!</v>
      </c>
      <c r="CY67" s="59" t="e">
        <f>#REF!</f>
        <v>#REF!</v>
      </c>
      <c r="CZ67" s="95" t="e">
        <f>#REF!</f>
        <v>#REF!</v>
      </c>
      <c r="DA67" s="95" t="e">
        <f>#REF!</f>
        <v>#REF!</v>
      </c>
      <c r="DB67" s="95" t="e">
        <f>#REF!</f>
        <v>#REF!</v>
      </c>
      <c r="DC67" s="95" t="e">
        <f>#REF!</f>
        <v>#REF!</v>
      </c>
      <c r="DD67" s="95" t="e">
        <f>#REF!</f>
        <v>#REF!</v>
      </c>
      <c r="DE67" s="95" t="e">
        <f>#REF!</f>
        <v>#REF!</v>
      </c>
      <c r="DF67" s="95" t="e">
        <f>#REF!</f>
        <v>#REF!</v>
      </c>
      <c r="DG67" s="95" t="e">
        <f>#REF!</f>
        <v>#REF!</v>
      </c>
      <c r="DH67" s="95" t="e">
        <f>#REF!</f>
        <v>#REF!</v>
      </c>
      <c r="DI67" s="95" t="e">
        <f>#REF!</f>
        <v>#REF!</v>
      </c>
      <c r="DJ67" s="95" t="e">
        <f>#REF!</f>
        <v>#REF!</v>
      </c>
      <c r="DK67" s="95" t="e">
        <f>#REF!</f>
        <v>#REF!</v>
      </c>
      <c r="DL67" s="95" t="e">
        <f>#REF!</f>
        <v>#REF!</v>
      </c>
      <c r="DM67" s="95" t="e">
        <f>#REF!</f>
        <v>#REF!</v>
      </c>
      <c r="DN67" s="95" t="e">
        <f>#REF!</f>
        <v>#REF!</v>
      </c>
      <c r="DO67" s="95" t="e">
        <f>#REF!</f>
        <v>#REF!</v>
      </c>
      <c r="DP67" s="95" t="e">
        <f>#REF!</f>
        <v>#REF!</v>
      </c>
      <c r="DQ67" s="59" t="e">
        <f>#REF!</f>
        <v>#REF!</v>
      </c>
      <c r="DR67" s="59" t="e">
        <f>#REF!</f>
        <v>#REF!</v>
      </c>
      <c r="DS67" s="59" t="e">
        <f>#REF!</f>
        <v>#REF!</v>
      </c>
      <c r="DT67" s="59" t="e">
        <f>#REF!</f>
        <v>#REF!</v>
      </c>
      <c r="DU67" s="59" t="e">
        <f>#REF!</f>
        <v>#REF!</v>
      </c>
      <c r="DV67" s="59" t="e">
        <f>#REF!</f>
        <v>#REF!</v>
      </c>
      <c r="DW67" s="59" t="e">
        <f>#REF!</f>
        <v>#REF!</v>
      </c>
      <c r="DX67" s="59" t="e">
        <f>#REF!</f>
        <v>#REF!</v>
      </c>
      <c r="DY67" s="59" t="e">
        <f>#REF!</f>
        <v>#REF!</v>
      </c>
      <c r="DZ67" s="59" t="e">
        <f>#REF!</f>
        <v>#REF!</v>
      </c>
      <c r="EA67" s="59" t="e">
        <f>#REF!</f>
        <v>#REF!</v>
      </c>
      <c r="EB67" s="59" t="e">
        <f>#REF!</f>
        <v>#REF!</v>
      </c>
      <c r="EC67" s="59" t="e">
        <f>#REF!</f>
        <v>#REF!</v>
      </c>
      <c r="ED67" s="59" t="e">
        <f>#REF!</f>
        <v>#REF!</v>
      </c>
      <c r="EE67" s="59" t="e">
        <f>#REF!</f>
        <v>#REF!</v>
      </c>
      <c r="EF67" s="59" t="e">
        <f>#REF!</f>
        <v>#REF!</v>
      </c>
      <c r="EG67" s="59" t="e">
        <f>#REF!</f>
        <v>#REF!</v>
      </c>
      <c r="EH67" s="95" t="e">
        <f>#REF!</f>
        <v>#REF!</v>
      </c>
      <c r="EI67" s="95" t="e">
        <f>#REF!</f>
        <v>#REF!</v>
      </c>
      <c r="EJ67" s="95" t="e">
        <f>#REF!</f>
        <v>#REF!</v>
      </c>
      <c r="EK67" s="95" t="e">
        <f>#REF!</f>
        <v>#REF!</v>
      </c>
      <c r="EL67" s="95" t="e">
        <f>#REF!</f>
        <v>#REF!</v>
      </c>
      <c r="EM67" s="95" t="e">
        <f>#REF!</f>
        <v>#REF!</v>
      </c>
      <c r="EN67" s="95" t="e">
        <f>#REF!</f>
        <v>#REF!</v>
      </c>
      <c r="EO67" s="95" t="e">
        <f>#REF!</f>
        <v>#REF!</v>
      </c>
      <c r="EP67" s="95" t="e">
        <f>#REF!</f>
        <v>#REF!</v>
      </c>
      <c r="EQ67" s="95" t="e">
        <f>#REF!</f>
        <v>#REF!</v>
      </c>
      <c r="ER67" s="95" t="e">
        <f>#REF!</f>
        <v>#REF!</v>
      </c>
      <c r="ES67" s="95" t="e">
        <f>#REF!</f>
        <v>#REF!</v>
      </c>
      <c r="ET67" s="95" t="e">
        <f>#REF!</f>
        <v>#REF!</v>
      </c>
      <c r="EU67" s="95" t="e">
        <f>#REF!</f>
        <v>#REF!</v>
      </c>
      <c r="EV67" s="95" t="e">
        <f>#REF!</f>
        <v>#REF!</v>
      </c>
      <c r="EW67" s="95" t="e">
        <f>#REF!</f>
        <v>#REF!</v>
      </c>
      <c r="EX67" s="95" t="e">
        <f>#REF!</f>
        <v>#REF!</v>
      </c>
    </row>
    <row r="68" spans="1:154">
      <c r="A68" t="s">
        <v>180</v>
      </c>
      <c r="B68" s="10">
        <f>('E3-Last'!B68)-1</f>
        <v>51</v>
      </c>
      <c r="C68" s="4" t="s">
        <v>3</v>
      </c>
      <c r="D68" s="10" t="s">
        <v>40</v>
      </c>
      <c r="E68" s="59">
        <f t="shared" ref="E68:E89" si="36">(K68/$J68)*100</f>
        <v>87.5</v>
      </c>
      <c r="F68" s="59">
        <f t="shared" ref="F68:F89" si="37">(L68/$J68)*100</f>
        <v>12.5</v>
      </c>
      <c r="G68" s="59">
        <f t="shared" ref="G68:G89" si="38">(M68/$J68)*100</f>
        <v>0</v>
      </c>
      <c r="H68" s="59">
        <f t="shared" ref="H68:H89" si="39">(N68/$J68)*100</f>
        <v>0</v>
      </c>
      <c r="I68" s="59">
        <f t="shared" ref="I68:I89" si="40">M68/J68</f>
        <v>0</v>
      </c>
      <c r="J68">
        <v>8</v>
      </c>
      <c r="K68">
        <v>7</v>
      </c>
      <c r="L68">
        <v>1</v>
      </c>
      <c r="M68">
        <v>0</v>
      </c>
      <c r="N68">
        <v>0</v>
      </c>
      <c r="O68">
        <v>0</v>
      </c>
      <c r="P68">
        <v>1729</v>
      </c>
      <c r="Q68">
        <v>1729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4</v>
      </c>
      <c r="AD68">
        <v>2</v>
      </c>
      <c r="AE68">
        <v>0</v>
      </c>
      <c r="AF68">
        <v>2</v>
      </c>
      <c r="AG68">
        <v>1</v>
      </c>
      <c r="AH68">
        <v>0</v>
      </c>
      <c r="AI68">
        <v>0</v>
      </c>
      <c r="AJ68">
        <v>0</v>
      </c>
      <c r="AK68">
        <v>0</v>
      </c>
      <c r="AL68">
        <v>3</v>
      </c>
      <c r="AM68">
        <v>1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2</v>
      </c>
      <c r="BE68">
        <v>1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317</v>
      </c>
      <c r="BM68">
        <v>112</v>
      </c>
      <c r="BN68">
        <v>7</v>
      </c>
      <c r="BO68">
        <v>0</v>
      </c>
      <c r="BP68">
        <v>0</v>
      </c>
      <c r="BQ68">
        <v>0</v>
      </c>
      <c r="BR68">
        <v>198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 t="s">
        <v>58</v>
      </c>
      <c r="CE68" s="58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</row>
    <row r="69" spans="1:154">
      <c r="A69" t="s">
        <v>159</v>
      </c>
      <c r="B69" s="10">
        <f>('E3-Last'!B69)-1</f>
        <v>51</v>
      </c>
      <c r="C69" s="4" t="s">
        <v>3</v>
      </c>
      <c r="D69" s="10" t="s">
        <v>40</v>
      </c>
      <c r="E69" s="59">
        <f t="shared" si="36"/>
        <v>62.5</v>
      </c>
      <c r="F69" s="59">
        <f t="shared" si="37"/>
        <v>0</v>
      </c>
      <c r="G69" s="59">
        <f t="shared" si="38"/>
        <v>12.5</v>
      </c>
      <c r="H69" s="59">
        <f t="shared" si="39"/>
        <v>25</v>
      </c>
      <c r="I69" s="59">
        <f t="shared" si="40"/>
        <v>0.125</v>
      </c>
      <c r="J69">
        <v>8</v>
      </c>
      <c r="K69">
        <v>5</v>
      </c>
      <c r="L69">
        <v>0</v>
      </c>
      <c r="M69">
        <v>1</v>
      </c>
      <c r="N69">
        <v>2</v>
      </c>
      <c r="O69">
        <v>0.33333333339999999</v>
      </c>
      <c r="P69">
        <v>1559</v>
      </c>
      <c r="Q69">
        <v>0</v>
      </c>
      <c r="R69">
        <v>1962</v>
      </c>
      <c r="S69">
        <v>1357.5</v>
      </c>
      <c r="T69">
        <v>319.33333340000001</v>
      </c>
      <c r="U69">
        <v>447</v>
      </c>
      <c r="V69">
        <v>255.5</v>
      </c>
      <c r="W69">
        <v>406.66666659999999</v>
      </c>
      <c r="X69">
        <v>785</v>
      </c>
      <c r="Y69">
        <v>217.5</v>
      </c>
      <c r="Z69">
        <v>92.666666660000004</v>
      </c>
      <c r="AA69">
        <v>52</v>
      </c>
      <c r="AB69">
        <v>113</v>
      </c>
      <c r="AC69">
        <v>7</v>
      </c>
      <c r="AD69">
        <v>3</v>
      </c>
      <c r="AE69">
        <v>2</v>
      </c>
      <c r="AF69">
        <v>2</v>
      </c>
      <c r="AG69">
        <v>4</v>
      </c>
      <c r="AH69">
        <v>3</v>
      </c>
      <c r="AI69">
        <v>0</v>
      </c>
      <c r="AJ69">
        <v>0</v>
      </c>
      <c r="AK69">
        <v>0</v>
      </c>
      <c r="AL69">
        <v>0</v>
      </c>
      <c r="AM69">
        <v>3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1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</v>
      </c>
      <c r="BA69">
        <v>0</v>
      </c>
      <c r="BB69">
        <v>0</v>
      </c>
      <c r="BC69">
        <v>0</v>
      </c>
      <c r="BD69">
        <v>0</v>
      </c>
      <c r="BE69">
        <v>9</v>
      </c>
      <c r="BF69">
        <v>1</v>
      </c>
      <c r="BG69">
        <v>0</v>
      </c>
      <c r="BH69">
        <v>0</v>
      </c>
      <c r="BI69">
        <v>0</v>
      </c>
      <c r="BJ69">
        <v>3</v>
      </c>
      <c r="BK69">
        <v>5</v>
      </c>
      <c r="BL69">
        <v>295</v>
      </c>
      <c r="BM69">
        <v>78</v>
      </c>
      <c r="BN69">
        <v>0</v>
      </c>
      <c r="BO69">
        <v>6</v>
      </c>
      <c r="BP69">
        <v>6</v>
      </c>
      <c r="BQ69">
        <v>4</v>
      </c>
      <c r="BR69">
        <v>201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/>
    </row>
    <row r="70" spans="1:154">
      <c r="A70" t="s">
        <v>160</v>
      </c>
      <c r="B70" s="10">
        <f>('E3-Last'!B70)-1</f>
        <v>51</v>
      </c>
      <c r="C70" s="4" t="s">
        <v>3</v>
      </c>
      <c r="D70" s="10" t="s">
        <v>40</v>
      </c>
      <c r="E70" s="59">
        <f t="shared" si="36"/>
        <v>87.5</v>
      </c>
      <c r="F70" s="59">
        <f t="shared" si="37"/>
        <v>0</v>
      </c>
      <c r="G70" s="59">
        <f t="shared" si="38"/>
        <v>12.5</v>
      </c>
      <c r="H70" s="59">
        <f t="shared" si="39"/>
        <v>0</v>
      </c>
      <c r="I70" s="59">
        <f t="shared" si="40"/>
        <v>0.125</v>
      </c>
      <c r="J70">
        <v>8</v>
      </c>
      <c r="K70">
        <v>7</v>
      </c>
      <c r="L70">
        <v>0</v>
      </c>
      <c r="M70">
        <v>1</v>
      </c>
      <c r="N70">
        <v>0</v>
      </c>
      <c r="O70">
        <v>1</v>
      </c>
      <c r="P70">
        <v>2974</v>
      </c>
      <c r="Q70">
        <v>0</v>
      </c>
      <c r="R70">
        <v>2974</v>
      </c>
      <c r="S70">
        <v>0</v>
      </c>
      <c r="T70">
        <v>395</v>
      </c>
      <c r="U70">
        <v>395</v>
      </c>
      <c r="V70">
        <v>0</v>
      </c>
      <c r="W70">
        <v>77</v>
      </c>
      <c r="X70">
        <v>77</v>
      </c>
      <c r="Y70">
        <v>0</v>
      </c>
      <c r="Z70">
        <v>1278</v>
      </c>
      <c r="AA70">
        <v>1278</v>
      </c>
      <c r="AB70">
        <v>0</v>
      </c>
      <c r="AC70">
        <v>10</v>
      </c>
      <c r="AD70">
        <v>2</v>
      </c>
      <c r="AE70">
        <v>7</v>
      </c>
      <c r="AF70">
        <v>1</v>
      </c>
      <c r="AG70">
        <v>8</v>
      </c>
      <c r="AH70">
        <v>2</v>
      </c>
      <c r="AI70">
        <v>0</v>
      </c>
      <c r="AJ70">
        <v>0</v>
      </c>
      <c r="AK70">
        <v>0</v>
      </c>
      <c r="AL70">
        <v>0</v>
      </c>
      <c r="AM70">
        <v>1</v>
      </c>
      <c r="AN70">
        <v>1</v>
      </c>
      <c r="AO70">
        <v>0</v>
      </c>
      <c r="AP70">
        <v>0</v>
      </c>
      <c r="AQ70">
        <v>0</v>
      </c>
      <c r="AR70">
        <v>0</v>
      </c>
      <c r="AS70">
        <v>6</v>
      </c>
      <c r="AT70">
        <v>1</v>
      </c>
      <c r="AU70">
        <v>0</v>
      </c>
      <c r="AV70">
        <v>0</v>
      </c>
      <c r="AW70">
        <v>0</v>
      </c>
      <c r="AX70">
        <v>0</v>
      </c>
      <c r="AY70">
        <v>1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17</v>
      </c>
      <c r="BF70">
        <v>9</v>
      </c>
      <c r="BG70">
        <v>0</v>
      </c>
      <c r="BH70">
        <v>0</v>
      </c>
      <c r="BI70">
        <v>1</v>
      </c>
      <c r="BJ70">
        <v>0</v>
      </c>
      <c r="BK70">
        <v>7</v>
      </c>
      <c r="BL70">
        <v>275</v>
      </c>
      <c r="BM70">
        <v>95</v>
      </c>
      <c r="BN70">
        <v>1</v>
      </c>
      <c r="BO70">
        <v>9</v>
      </c>
      <c r="BP70">
        <v>1</v>
      </c>
      <c r="BQ70">
        <v>0</v>
      </c>
      <c r="BR70">
        <v>169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</row>
    <row r="71" spans="1:154">
      <c r="A71" t="s">
        <v>181</v>
      </c>
      <c r="B71" s="10">
        <f>('E3-Last'!B71)-1</f>
        <v>51</v>
      </c>
      <c r="C71" s="6" t="s">
        <v>2</v>
      </c>
      <c r="D71" s="10" t="s">
        <v>40</v>
      </c>
      <c r="E71" s="59">
        <f t="shared" si="36"/>
        <v>62.5</v>
      </c>
      <c r="F71" s="59">
        <f t="shared" si="37"/>
        <v>12.5</v>
      </c>
      <c r="G71" s="59">
        <f t="shared" si="38"/>
        <v>12.5</v>
      </c>
      <c r="H71" s="59">
        <f t="shared" si="39"/>
        <v>12.5</v>
      </c>
      <c r="I71" s="59">
        <f t="shared" si="40"/>
        <v>0.125</v>
      </c>
      <c r="J71">
        <v>8</v>
      </c>
      <c r="K71">
        <v>5</v>
      </c>
      <c r="L71">
        <v>1</v>
      </c>
      <c r="M71">
        <v>1</v>
      </c>
      <c r="N71">
        <v>1</v>
      </c>
      <c r="O71">
        <v>0.5</v>
      </c>
      <c r="P71">
        <v>1817.333333</v>
      </c>
      <c r="Q71">
        <v>2375</v>
      </c>
      <c r="R71">
        <v>156</v>
      </c>
      <c r="S71">
        <v>2921</v>
      </c>
      <c r="T71">
        <v>898.5</v>
      </c>
      <c r="U71">
        <v>169</v>
      </c>
      <c r="V71">
        <v>1628</v>
      </c>
      <c r="W71">
        <v>135</v>
      </c>
      <c r="X71">
        <v>134</v>
      </c>
      <c r="Y71">
        <v>136</v>
      </c>
      <c r="Z71">
        <v>891</v>
      </c>
      <c r="AA71">
        <v>1263</v>
      </c>
      <c r="AB71">
        <v>519</v>
      </c>
      <c r="AC71">
        <v>23</v>
      </c>
      <c r="AD71">
        <v>9</v>
      </c>
      <c r="AE71">
        <v>4</v>
      </c>
      <c r="AF71">
        <v>10</v>
      </c>
      <c r="AG71">
        <v>5</v>
      </c>
      <c r="AH71">
        <v>3</v>
      </c>
      <c r="AI71">
        <v>3</v>
      </c>
      <c r="AJ71">
        <v>0</v>
      </c>
      <c r="AK71">
        <v>0</v>
      </c>
      <c r="AL71">
        <v>12</v>
      </c>
      <c r="AM71">
        <v>3</v>
      </c>
      <c r="AN71">
        <v>1</v>
      </c>
      <c r="AO71">
        <v>2</v>
      </c>
      <c r="AP71">
        <v>0</v>
      </c>
      <c r="AQ71">
        <v>0</v>
      </c>
      <c r="AR71">
        <v>3</v>
      </c>
      <c r="AS71">
        <v>1</v>
      </c>
      <c r="AT71">
        <v>1</v>
      </c>
      <c r="AU71">
        <v>1</v>
      </c>
      <c r="AV71">
        <v>0</v>
      </c>
      <c r="AW71">
        <v>0</v>
      </c>
      <c r="AX71">
        <v>1</v>
      </c>
      <c r="AY71">
        <v>1</v>
      </c>
      <c r="AZ71">
        <v>1</v>
      </c>
      <c r="BA71">
        <v>0</v>
      </c>
      <c r="BB71">
        <v>0</v>
      </c>
      <c r="BC71">
        <v>0</v>
      </c>
      <c r="BD71">
        <v>8</v>
      </c>
      <c r="BE71">
        <v>11</v>
      </c>
      <c r="BF71">
        <v>6</v>
      </c>
      <c r="BG71">
        <v>0</v>
      </c>
      <c r="BH71">
        <v>0</v>
      </c>
      <c r="BI71">
        <v>1</v>
      </c>
      <c r="BJ71">
        <v>1</v>
      </c>
      <c r="BK71">
        <v>3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</row>
    <row r="72" spans="1:154">
      <c r="A72" t="s">
        <v>161</v>
      </c>
      <c r="B72" s="10">
        <f>('E3-Last'!B72)-1</f>
        <v>51</v>
      </c>
      <c r="C72" s="4" t="s">
        <v>3</v>
      </c>
      <c r="D72" s="10" t="s">
        <v>40</v>
      </c>
      <c r="E72" s="59">
        <f t="shared" si="36"/>
        <v>62.5</v>
      </c>
      <c r="F72" s="59">
        <f t="shared" si="37"/>
        <v>12.5</v>
      </c>
      <c r="G72" s="59">
        <f t="shared" si="38"/>
        <v>12.5</v>
      </c>
      <c r="H72" s="59">
        <f t="shared" si="39"/>
        <v>12.5</v>
      </c>
      <c r="I72" s="59">
        <f t="shared" si="40"/>
        <v>0.125</v>
      </c>
      <c r="J72">
        <v>8</v>
      </c>
      <c r="K72">
        <v>5</v>
      </c>
      <c r="L72">
        <v>1</v>
      </c>
      <c r="M72">
        <v>1</v>
      </c>
      <c r="N72">
        <v>1</v>
      </c>
      <c r="O72">
        <v>0.5</v>
      </c>
      <c r="P72">
        <v>3076.666667</v>
      </c>
      <c r="Q72">
        <v>2954</v>
      </c>
      <c r="R72">
        <v>2709</v>
      </c>
      <c r="S72">
        <v>3567</v>
      </c>
      <c r="T72">
        <v>1397.5</v>
      </c>
      <c r="U72">
        <v>1960</v>
      </c>
      <c r="V72">
        <v>835</v>
      </c>
      <c r="W72">
        <v>9031.5</v>
      </c>
      <c r="X72">
        <v>17013</v>
      </c>
      <c r="Y72">
        <v>1050</v>
      </c>
      <c r="Z72">
        <v>60.5</v>
      </c>
      <c r="AA72">
        <v>32</v>
      </c>
      <c r="AB72">
        <v>89</v>
      </c>
      <c r="AC72">
        <v>12</v>
      </c>
      <c r="AD72">
        <v>5</v>
      </c>
      <c r="AE72">
        <v>5</v>
      </c>
      <c r="AF72">
        <v>2</v>
      </c>
      <c r="AG72">
        <v>4</v>
      </c>
      <c r="AH72">
        <v>4</v>
      </c>
      <c r="AI72">
        <v>4</v>
      </c>
      <c r="AJ72">
        <v>0</v>
      </c>
      <c r="AK72">
        <v>0</v>
      </c>
      <c r="AL72">
        <v>0</v>
      </c>
      <c r="AM72">
        <v>3</v>
      </c>
      <c r="AN72">
        <v>2</v>
      </c>
      <c r="AO72">
        <v>0</v>
      </c>
      <c r="AP72">
        <v>0</v>
      </c>
      <c r="AQ72">
        <v>0</v>
      </c>
      <c r="AR72">
        <v>0</v>
      </c>
      <c r="AS72">
        <v>1</v>
      </c>
      <c r="AT72">
        <v>1</v>
      </c>
      <c r="AU72">
        <v>3</v>
      </c>
      <c r="AV72">
        <v>0</v>
      </c>
      <c r="AW72">
        <v>0</v>
      </c>
      <c r="AX72">
        <v>0</v>
      </c>
      <c r="AY72">
        <v>0</v>
      </c>
      <c r="AZ72">
        <v>1</v>
      </c>
      <c r="BA72">
        <v>1</v>
      </c>
      <c r="BB72">
        <v>0</v>
      </c>
      <c r="BC72">
        <v>0</v>
      </c>
      <c r="BD72">
        <v>0</v>
      </c>
      <c r="BE72">
        <v>2</v>
      </c>
      <c r="BF72">
        <v>0</v>
      </c>
      <c r="BG72">
        <v>0</v>
      </c>
      <c r="BH72">
        <v>0</v>
      </c>
      <c r="BI72">
        <v>0</v>
      </c>
      <c r="BJ72">
        <v>2</v>
      </c>
      <c r="BK72">
        <v>0</v>
      </c>
      <c r="BL72">
        <v>217</v>
      </c>
      <c r="BM72">
        <v>67</v>
      </c>
      <c r="BN72">
        <v>15</v>
      </c>
      <c r="BO72">
        <v>5</v>
      </c>
      <c r="BP72">
        <v>1</v>
      </c>
      <c r="BQ72">
        <v>58</v>
      </c>
      <c r="BR72">
        <v>71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</row>
    <row r="73" spans="1:154">
      <c r="A73" t="s">
        <v>162</v>
      </c>
      <c r="B73" s="10">
        <f>('E3-Last'!B73)-1</f>
        <v>51</v>
      </c>
      <c r="C73" s="6" t="s">
        <v>2</v>
      </c>
      <c r="D73" s="10" t="s">
        <v>40</v>
      </c>
      <c r="E73" s="59">
        <f t="shared" si="36"/>
        <v>12.5</v>
      </c>
      <c r="F73" s="59">
        <f t="shared" si="37"/>
        <v>0</v>
      </c>
      <c r="G73" s="59">
        <f t="shared" si="38"/>
        <v>75</v>
      </c>
      <c r="H73" s="59">
        <f t="shared" si="39"/>
        <v>12.5</v>
      </c>
      <c r="I73" s="59">
        <f t="shared" si="40"/>
        <v>0.75</v>
      </c>
      <c r="J73">
        <v>8</v>
      </c>
      <c r="K73">
        <v>1</v>
      </c>
      <c r="L73">
        <v>0</v>
      </c>
      <c r="M73">
        <v>6</v>
      </c>
      <c r="N73">
        <v>1</v>
      </c>
      <c r="O73">
        <v>0.85714285700000004</v>
      </c>
      <c r="P73">
        <v>1971.4285709999999</v>
      </c>
      <c r="Q73">
        <v>0</v>
      </c>
      <c r="R73">
        <v>1921.166667</v>
      </c>
      <c r="S73">
        <v>2273</v>
      </c>
      <c r="T73">
        <v>175</v>
      </c>
      <c r="U73">
        <v>70.666666660000004</v>
      </c>
      <c r="V73">
        <v>801</v>
      </c>
      <c r="W73">
        <v>471.85714280000002</v>
      </c>
      <c r="X73">
        <v>518.33333330000005</v>
      </c>
      <c r="Y73">
        <v>193</v>
      </c>
      <c r="Z73">
        <v>272.42857149999998</v>
      </c>
      <c r="AA73">
        <v>258.66666659999999</v>
      </c>
      <c r="AB73">
        <v>355</v>
      </c>
      <c r="AC73">
        <v>18</v>
      </c>
      <c r="AD73">
        <v>8</v>
      </c>
      <c r="AE73">
        <v>9</v>
      </c>
      <c r="AF73">
        <v>1</v>
      </c>
      <c r="AG73">
        <v>8</v>
      </c>
      <c r="AH73">
        <v>8</v>
      </c>
      <c r="AI73">
        <v>2</v>
      </c>
      <c r="AJ73">
        <v>0</v>
      </c>
      <c r="AK73">
        <v>0</v>
      </c>
      <c r="AL73">
        <v>0</v>
      </c>
      <c r="AM73">
        <v>7</v>
      </c>
      <c r="AN73">
        <v>1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6</v>
      </c>
      <c r="AU73">
        <v>2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0</v>
      </c>
      <c r="BD73">
        <v>0</v>
      </c>
      <c r="BE73">
        <v>8</v>
      </c>
      <c r="BF73">
        <v>1</v>
      </c>
      <c r="BG73">
        <v>0</v>
      </c>
      <c r="BH73">
        <v>0</v>
      </c>
      <c r="BI73">
        <v>1</v>
      </c>
      <c r="BJ73">
        <v>6</v>
      </c>
      <c r="BK73">
        <v>0</v>
      </c>
      <c r="BL73">
        <v>240</v>
      </c>
      <c r="BM73">
        <v>84</v>
      </c>
      <c r="BN73">
        <v>0</v>
      </c>
      <c r="BO73">
        <v>75</v>
      </c>
      <c r="BP73">
        <v>14</v>
      </c>
      <c r="BQ73">
        <v>8</v>
      </c>
      <c r="BR73">
        <v>59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</row>
    <row r="74" spans="1:154" s="10" customFormat="1">
      <c r="A74" t="s">
        <v>163</v>
      </c>
      <c r="B74" s="10">
        <f>('E3-Last'!B74)-1</f>
        <v>43</v>
      </c>
      <c r="C74" s="6" t="s">
        <v>2</v>
      </c>
      <c r="D74" s="10" t="s">
        <v>40</v>
      </c>
      <c r="E74" s="59">
        <f t="shared" si="36"/>
        <v>0</v>
      </c>
      <c r="F74" s="59">
        <f t="shared" si="37"/>
        <v>12.5</v>
      </c>
      <c r="G74" s="59">
        <f t="shared" si="38"/>
        <v>87.5</v>
      </c>
      <c r="H74" s="59">
        <f t="shared" si="39"/>
        <v>0</v>
      </c>
      <c r="I74" s="59">
        <f t="shared" si="40"/>
        <v>0.875</v>
      </c>
      <c r="J74">
        <v>8</v>
      </c>
      <c r="K74">
        <v>0</v>
      </c>
      <c r="L74">
        <v>1</v>
      </c>
      <c r="M74">
        <v>7</v>
      </c>
      <c r="N74">
        <v>0</v>
      </c>
      <c r="O74">
        <v>1</v>
      </c>
      <c r="P74">
        <v>878.75</v>
      </c>
      <c r="Q74">
        <v>122</v>
      </c>
      <c r="R74">
        <v>986.85714289999999</v>
      </c>
      <c r="S74">
        <v>0</v>
      </c>
      <c r="T74">
        <v>58.142857149999998</v>
      </c>
      <c r="U74">
        <v>58.142857149999998</v>
      </c>
      <c r="V74">
        <v>0</v>
      </c>
      <c r="W74">
        <v>94.285714299999995</v>
      </c>
      <c r="X74">
        <v>94.285714299999995</v>
      </c>
      <c r="Y74">
        <v>0</v>
      </c>
      <c r="Z74">
        <v>1405.4285709999999</v>
      </c>
      <c r="AA74">
        <v>1405.4285709999999</v>
      </c>
      <c r="AB74">
        <v>0</v>
      </c>
      <c r="AC74">
        <v>30</v>
      </c>
      <c r="AD74">
        <v>11</v>
      </c>
      <c r="AE74">
        <v>19</v>
      </c>
      <c r="AF74">
        <v>0</v>
      </c>
      <c r="AG74">
        <v>8</v>
      </c>
      <c r="AH74">
        <v>10</v>
      </c>
      <c r="AI74">
        <v>11</v>
      </c>
      <c r="AJ74">
        <v>0</v>
      </c>
      <c r="AK74">
        <v>0</v>
      </c>
      <c r="AL74">
        <v>1</v>
      </c>
      <c r="AM74">
        <v>8</v>
      </c>
      <c r="AN74">
        <v>3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</v>
      </c>
      <c r="AU74">
        <v>11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16</v>
      </c>
      <c r="BF74">
        <v>2</v>
      </c>
      <c r="BG74">
        <v>0</v>
      </c>
      <c r="BH74">
        <v>0</v>
      </c>
      <c r="BI74">
        <v>7</v>
      </c>
      <c r="BJ74">
        <v>0</v>
      </c>
      <c r="BK74">
        <v>7</v>
      </c>
      <c r="BL74">
        <v>133</v>
      </c>
      <c r="BM74">
        <v>20</v>
      </c>
      <c r="BN74">
        <v>2</v>
      </c>
      <c r="BO74">
        <v>69</v>
      </c>
      <c r="BP74">
        <v>9</v>
      </c>
      <c r="BQ74">
        <v>0</v>
      </c>
      <c r="BR74">
        <v>33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F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</row>
    <row r="75" spans="1:154" s="10" customFormat="1">
      <c r="A75" t="s">
        <v>164</v>
      </c>
      <c r="B75" s="10">
        <f>('E3-Last'!B75)-1</f>
        <v>43</v>
      </c>
      <c r="C75" s="6" t="s">
        <v>2</v>
      </c>
      <c r="D75" s="10" t="s">
        <v>40</v>
      </c>
      <c r="E75" s="59">
        <f t="shared" si="36"/>
        <v>0</v>
      </c>
      <c r="F75" s="59">
        <f t="shared" si="37"/>
        <v>0</v>
      </c>
      <c r="G75" s="59">
        <f t="shared" si="38"/>
        <v>87.5</v>
      </c>
      <c r="H75" s="59">
        <f t="shared" si="39"/>
        <v>12.5</v>
      </c>
      <c r="I75" s="59">
        <f t="shared" si="40"/>
        <v>0.875</v>
      </c>
      <c r="J75">
        <v>8</v>
      </c>
      <c r="K75">
        <v>0</v>
      </c>
      <c r="L75">
        <v>0</v>
      </c>
      <c r="M75">
        <v>7</v>
      </c>
      <c r="N75">
        <v>1</v>
      </c>
      <c r="O75">
        <v>0.875</v>
      </c>
      <c r="P75">
        <v>823.125</v>
      </c>
      <c r="Q75">
        <v>0</v>
      </c>
      <c r="R75">
        <v>855.28571439999996</v>
      </c>
      <c r="S75">
        <v>598</v>
      </c>
      <c r="T75">
        <v>59.625</v>
      </c>
      <c r="U75">
        <v>59.714285719999999</v>
      </c>
      <c r="V75">
        <v>59</v>
      </c>
      <c r="W75">
        <v>138.375</v>
      </c>
      <c r="X75">
        <v>131.42857140000001</v>
      </c>
      <c r="Y75">
        <v>187</v>
      </c>
      <c r="Z75">
        <v>197.875</v>
      </c>
      <c r="AA75">
        <v>191.2857143</v>
      </c>
      <c r="AB75">
        <v>244</v>
      </c>
      <c r="AC75">
        <v>30</v>
      </c>
      <c r="AD75">
        <v>17</v>
      </c>
      <c r="AE75">
        <v>10</v>
      </c>
      <c r="AF75">
        <v>3</v>
      </c>
      <c r="AG75">
        <v>10</v>
      </c>
      <c r="AH75">
        <v>13</v>
      </c>
      <c r="AI75">
        <v>2</v>
      </c>
      <c r="AJ75">
        <v>1</v>
      </c>
      <c r="AK75">
        <v>0</v>
      </c>
      <c r="AL75">
        <v>4</v>
      </c>
      <c r="AM75">
        <v>8</v>
      </c>
      <c r="AN75">
        <v>5</v>
      </c>
      <c r="AO75">
        <v>1</v>
      </c>
      <c r="AP75">
        <v>0</v>
      </c>
      <c r="AQ75">
        <v>0</v>
      </c>
      <c r="AR75">
        <v>3</v>
      </c>
      <c r="AS75">
        <v>1</v>
      </c>
      <c r="AT75">
        <v>7</v>
      </c>
      <c r="AU75">
        <v>1</v>
      </c>
      <c r="AV75">
        <v>1</v>
      </c>
      <c r="AW75">
        <v>0</v>
      </c>
      <c r="AX75">
        <v>0</v>
      </c>
      <c r="AY75">
        <v>1</v>
      </c>
      <c r="AZ75">
        <v>1</v>
      </c>
      <c r="BA75">
        <v>0</v>
      </c>
      <c r="BB75">
        <v>0</v>
      </c>
      <c r="BC75">
        <v>0</v>
      </c>
      <c r="BD75">
        <v>1</v>
      </c>
      <c r="BE75">
        <v>34</v>
      </c>
      <c r="BF75">
        <v>0</v>
      </c>
      <c r="BG75">
        <v>0</v>
      </c>
      <c r="BH75">
        <v>0</v>
      </c>
      <c r="BI75">
        <v>6</v>
      </c>
      <c r="BJ75">
        <v>6</v>
      </c>
      <c r="BK75">
        <v>22</v>
      </c>
      <c r="BL75">
        <v>246</v>
      </c>
      <c r="BM75">
        <v>50</v>
      </c>
      <c r="BN75">
        <v>0</v>
      </c>
      <c r="BO75">
        <v>144</v>
      </c>
      <c r="BP75">
        <v>17</v>
      </c>
      <c r="BQ75">
        <v>5</v>
      </c>
      <c r="BR75">
        <v>30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F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</row>
    <row r="76" spans="1:154" s="10" customFormat="1">
      <c r="A76" t="s">
        <v>167</v>
      </c>
      <c r="B76" s="10">
        <f>('E3-Last'!B76)-1</f>
        <v>43</v>
      </c>
      <c r="C76" s="6" t="s">
        <v>2</v>
      </c>
      <c r="D76" s="10" t="s">
        <v>40</v>
      </c>
      <c r="E76" s="59">
        <f t="shared" si="36"/>
        <v>25</v>
      </c>
      <c r="F76" s="59">
        <f t="shared" si="37"/>
        <v>25</v>
      </c>
      <c r="G76" s="59">
        <f t="shared" si="38"/>
        <v>37.5</v>
      </c>
      <c r="H76" s="59">
        <f t="shared" si="39"/>
        <v>12.5</v>
      </c>
      <c r="I76" s="59">
        <f t="shared" si="40"/>
        <v>0.375</v>
      </c>
      <c r="J76">
        <v>8</v>
      </c>
      <c r="K76">
        <v>2</v>
      </c>
      <c r="L76">
        <v>2</v>
      </c>
      <c r="M76">
        <v>3</v>
      </c>
      <c r="N76">
        <v>1</v>
      </c>
      <c r="O76">
        <v>0.75</v>
      </c>
      <c r="P76">
        <v>713.83333330000005</v>
      </c>
      <c r="Q76">
        <v>480.5</v>
      </c>
      <c r="R76">
        <v>1020.333333</v>
      </c>
      <c r="S76">
        <v>261</v>
      </c>
      <c r="T76">
        <v>111</v>
      </c>
      <c r="U76">
        <v>121.33333330000001</v>
      </c>
      <c r="V76">
        <v>80</v>
      </c>
      <c r="W76">
        <v>152.25</v>
      </c>
      <c r="X76">
        <v>158.33333329999999</v>
      </c>
      <c r="Y76">
        <v>134</v>
      </c>
      <c r="Z76">
        <v>1024.25</v>
      </c>
      <c r="AA76">
        <v>1257.333333</v>
      </c>
      <c r="AB76">
        <v>325</v>
      </c>
      <c r="AC76">
        <v>19</v>
      </c>
      <c r="AD76">
        <v>8</v>
      </c>
      <c r="AE76">
        <v>9</v>
      </c>
      <c r="AF76">
        <v>2</v>
      </c>
      <c r="AG76">
        <v>6</v>
      </c>
      <c r="AH76">
        <v>5</v>
      </c>
      <c r="AI76">
        <v>3</v>
      </c>
      <c r="AJ76">
        <v>0</v>
      </c>
      <c r="AK76">
        <v>0</v>
      </c>
      <c r="AL76">
        <v>5</v>
      </c>
      <c r="AM76">
        <v>6</v>
      </c>
      <c r="AN76">
        <v>1</v>
      </c>
      <c r="AO76">
        <v>1</v>
      </c>
      <c r="AP76">
        <v>0</v>
      </c>
      <c r="AQ76">
        <v>0</v>
      </c>
      <c r="AR76">
        <v>0</v>
      </c>
      <c r="AS76">
        <v>0</v>
      </c>
      <c r="AT76">
        <v>3</v>
      </c>
      <c r="AU76">
        <v>1</v>
      </c>
      <c r="AV76">
        <v>0</v>
      </c>
      <c r="AW76">
        <v>0</v>
      </c>
      <c r="AX76">
        <v>5</v>
      </c>
      <c r="AY76">
        <v>0</v>
      </c>
      <c r="AZ76">
        <v>1</v>
      </c>
      <c r="BA76">
        <v>1</v>
      </c>
      <c r="BB76">
        <v>0</v>
      </c>
      <c r="BC76">
        <v>0</v>
      </c>
      <c r="BD76">
        <v>0</v>
      </c>
      <c r="BE76">
        <v>11</v>
      </c>
      <c r="BF76">
        <v>5</v>
      </c>
      <c r="BG76">
        <v>0</v>
      </c>
      <c r="BH76">
        <v>1</v>
      </c>
      <c r="BI76">
        <v>2</v>
      </c>
      <c r="BJ76">
        <v>2</v>
      </c>
      <c r="BK76">
        <v>1</v>
      </c>
      <c r="BL76">
        <v>335</v>
      </c>
      <c r="BM76">
        <v>73</v>
      </c>
      <c r="BN76">
        <v>50</v>
      </c>
      <c r="BO76">
        <v>54</v>
      </c>
      <c r="BP76">
        <v>11</v>
      </c>
      <c r="BQ76">
        <v>1</v>
      </c>
      <c r="BR76">
        <v>146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F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</row>
    <row r="77" spans="1:154" s="10" customFormat="1">
      <c r="A77" t="s">
        <v>166</v>
      </c>
      <c r="B77" s="10">
        <f>('E3-Last'!B77)-1</f>
        <v>51</v>
      </c>
      <c r="C77" s="4" t="s">
        <v>3</v>
      </c>
      <c r="D77" s="10" t="s">
        <v>40</v>
      </c>
      <c r="E77" s="59">
        <f t="shared" si="36"/>
        <v>0</v>
      </c>
      <c r="F77" s="59">
        <f t="shared" si="37"/>
        <v>0</v>
      </c>
      <c r="G77" s="59">
        <f t="shared" si="38"/>
        <v>62.5</v>
      </c>
      <c r="H77" s="59">
        <f t="shared" si="39"/>
        <v>37.5</v>
      </c>
      <c r="I77" s="59">
        <f t="shared" si="40"/>
        <v>0.625</v>
      </c>
      <c r="J77">
        <v>8</v>
      </c>
      <c r="K77">
        <v>0</v>
      </c>
      <c r="L77">
        <v>0</v>
      </c>
      <c r="M77">
        <v>5</v>
      </c>
      <c r="N77">
        <v>3</v>
      </c>
      <c r="O77">
        <v>0.625</v>
      </c>
      <c r="P77">
        <v>502.5</v>
      </c>
      <c r="Q77">
        <v>0</v>
      </c>
      <c r="R77">
        <v>456</v>
      </c>
      <c r="S77">
        <v>580</v>
      </c>
      <c r="T77">
        <v>79.75</v>
      </c>
      <c r="U77">
        <v>57.400000009999999</v>
      </c>
      <c r="V77">
        <v>117</v>
      </c>
      <c r="W77">
        <v>780.875</v>
      </c>
      <c r="X77">
        <v>834.40000010000006</v>
      </c>
      <c r="Y77">
        <v>691.66666669999995</v>
      </c>
      <c r="Z77">
        <v>32.25</v>
      </c>
      <c r="AA77">
        <v>39</v>
      </c>
      <c r="AB77">
        <v>21</v>
      </c>
      <c r="AC77">
        <v>35</v>
      </c>
      <c r="AD77">
        <v>12</v>
      </c>
      <c r="AE77">
        <v>11</v>
      </c>
      <c r="AF77">
        <v>12</v>
      </c>
      <c r="AG77">
        <v>14</v>
      </c>
      <c r="AH77">
        <v>10</v>
      </c>
      <c r="AI77">
        <v>9</v>
      </c>
      <c r="AJ77">
        <v>0</v>
      </c>
      <c r="AK77">
        <v>0</v>
      </c>
      <c r="AL77">
        <v>2</v>
      </c>
      <c r="AM77">
        <v>8</v>
      </c>
      <c r="AN77">
        <v>2</v>
      </c>
      <c r="AO77">
        <v>2</v>
      </c>
      <c r="AP77">
        <v>0</v>
      </c>
      <c r="AQ77">
        <v>0</v>
      </c>
      <c r="AR77">
        <v>0</v>
      </c>
      <c r="AS77">
        <v>1</v>
      </c>
      <c r="AT77">
        <v>5</v>
      </c>
      <c r="AU77">
        <v>3</v>
      </c>
      <c r="AV77">
        <v>0</v>
      </c>
      <c r="AW77">
        <v>0</v>
      </c>
      <c r="AX77">
        <v>2</v>
      </c>
      <c r="AY77">
        <v>5</v>
      </c>
      <c r="AZ77">
        <v>3</v>
      </c>
      <c r="BA77">
        <v>4</v>
      </c>
      <c r="BB77">
        <v>0</v>
      </c>
      <c r="BC77">
        <v>0</v>
      </c>
      <c r="BD77">
        <v>0</v>
      </c>
      <c r="BE77">
        <v>13</v>
      </c>
      <c r="BF77">
        <v>0</v>
      </c>
      <c r="BG77">
        <v>0</v>
      </c>
      <c r="BH77">
        <v>0</v>
      </c>
      <c r="BI77">
        <v>0</v>
      </c>
      <c r="BJ77">
        <v>8</v>
      </c>
      <c r="BK77">
        <v>5</v>
      </c>
      <c r="BL77">
        <v>315</v>
      </c>
      <c r="BM77">
        <v>57</v>
      </c>
      <c r="BN77">
        <v>6</v>
      </c>
      <c r="BO77">
        <v>97</v>
      </c>
      <c r="BP77">
        <v>12</v>
      </c>
      <c r="BQ77">
        <v>39</v>
      </c>
      <c r="BR77">
        <v>104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F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</row>
    <row r="78" spans="1:154" s="10" customFormat="1">
      <c r="A78" t="s">
        <v>167</v>
      </c>
      <c r="B78" s="10">
        <f>('E3-Last'!B78)-1</f>
        <v>43</v>
      </c>
      <c r="C78" s="6" t="s">
        <v>2</v>
      </c>
      <c r="D78" s="10" t="s">
        <v>40</v>
      </c>
      <c r="E78" s="59">
        <f t="shared" si="36"/>
        <v>12.5</v>
      </c>
      <c r="F78" s="59">
        <f t="shared" si="37"/>
        <v>0</v>
      </c>
      <c r="G78" s="59">
        <f t="shared" si="38"/>
        <v>87.5</v>
      </c>
      <c r="H78" s="59">
        <f t="shared" si="39"/>
        <v>0</v>
      </c>
      <c r="I78" s="59">
        <f t="shared" si="40"/>
        <v>0.875</v>
      </c>
      <c r="J78">
        <v>8</v>
      </c>
      <c r="K78">
        <v>1</v>
      </c>
      <c r="L78">
        <v>0</v>
      </c>
      <c r="M78">
        <v>7</v>
      </c>
      <c r="N78">
        <v>0</v>
      </c>
      <c r="O78">
        <v>1</v>
      </c>
      <c r="P78">
        <v>776.28571439999996</v>
      </c>
      <c r="Q78">
        <v>0</v>
      </c>
      <c r="R78">
        <v>776.28571439999996</v>
      </c>
      <c r="S78">
        <v>0</v>
      </c>
      <c r="T78">
        <v>102.7142857</v>
      </c>
      <c r="U78">
        <v>102.7142857</v>
      </c>
      <c r="V78">
        <v>0</v>
      </c>
      <c r="W78">
        <v>145.42857140000001</v>
      </c>
      <c r="X78">
        <v>145.42857140000001</v>
      </c>
      <c r="Y78">
        <v>0</v>
      </c>
      <c r="Z78">
        <v>943</v>
      </c>
      <c r="AA78">
        <v>943</v>
      </c>
      <c r="AB78">
        <v>0</v>
      </c>
      <c r="AC78">
        <v>21</v>
      </c>
      <c r="AD78">
        <v>9</v>
      </c>
      <c r="AE78">
        <v>11</v>
      </c>
      <c r="AF78">
        <v>1</v>
      </c>
      <c r="AG78">
        <v>11</v>
      </c>
      <c r="AH78">
        <v>9</v>
      </c>
      <c r="AI78">
        <v>1</v>
      </c>
      <c r="AJ78">
        <v>0</v>
      </c>
      <c r="AK78">
        <v>0</v>
      </c>
      <c r="AL78">
        <v>0</v>
      </c>
      <c r="AM78">
        <v>7</v>
      </c>
      <c r="AN78">
        <v>2</v>
      </c>
      <c r="AO78">
        <v>0</v>
      </c>
      <c r="AP78">
        <v>0</v>
      </c>
      <c r="AQ78">
        <v>0</v>
      </c>
      <c r="AR78">
        <v>0</v>
      </c>
      <c r="AS78">
        <v>3</v>
      </c>
      <c r="AT78">
        <v>7</v>
      </c>
      <c r="AU78">
        <v>1</v>
      </c>
      <c r="AV78">
        <v>0</v>
      </c>
      <c r="AW78">
        <v>0</v>
      </c>
      <c r="AX78">
        <v>0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16</v>
      </c>
      <c r="BF78">
        <v>7</v>
      </c>
      <c r="BG78">
        <v>2</v>
      </c>
      <c r="BH78">
        <v>0</v>
      </c>
      <c r="BI78">
        <v>5</v>
      </c>
      <c r="BJ78">
        <v>2</v>
      </c>
      <c r="BK78">
        <v>0</v>
      </c>
      <c r="BL78">
        <v>661</v>
      </c>
      <c r="BM78">
        <v>146</v>
      </c>
      <c r="BN78">
        <v>8</v>
      </c>
      <c r="BO78">
        <v>225</v>
      </c>
      <c r="BP78">
        <v>17</v>
      </c>
      <c r="BQ78">
        <v>0</v>
      </c>
      <c r="BR78">
        <v>265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182</v>
      </c>
      <c r="B79" s="10">
        <f>('E3-Last'!B79)-1</f>
        <v>51</v>
      </c>
      <c r="C79" s="4" t="s">
        <v>3</v>
      </c>
      <c r="D79" s="10" t="s">
        <v>40</v>
      </c>
      <c r="E79" s="59">
        <f t="shared" si="36"/>
        <v>62.5</v>
      </c>
      <c r="F79" s="59">
        <f t="shared" si="37"/>
        <v>0</v>
      </c>
      <c r="G79" s="59">
        <f t="shared" si="38"/>
        <v>25</v>
      </c>
      <c r="H79" s="59">
        <f t="shared" si="39"/>
        <v>12.5</v>
      </c>
      <c r="I79" s="59">
        <f t="shared" si="40"/>
        <v>0.25</v>
      </c>
      <c r="J79">
        <v>8</v>
      </c>
      <c r="K79">
        <v>5</v>
      </c>
      <c r="L79">
        <v>0</v>
      </c>
      <c r="M79">
        <v>2</v>
      </c>
      <c r="N79">
        <v>1</v>
      </c>
      <c r="O79">
        <v>0.66666666669999997</v>
      </c>
      <c r="P79">
        <v>2841</v>
      </c>
      <c r="Q79">
        <v>0</v>
      </c>
      <c r="R79">
        <v>2675.5</v>
      </c>
      <c r="S79">
        <v>3172</v>
      </c>
      <c r="T79">
        <v>1020</v>
      </c>
      <c r="U79">
        <v>956.5</v>
      </c>
      <c r="V79">
        <v>1147</v>
      </c>
      <c r="W79">
        <v>195.66666670000001</v>
      </c>
      <c r="X79">
        <v>182.5</v>
      </c>
      <c r="Y79">
        <v>222</v>
      </c>
      <c r="Z79">
        <v>439.66666659999999</v>
      </c>
      <c r="AA79">
        <v>557</v>
      </c>
      <c r="AB79">
        <v>205</v>
      </c>
      <c r="AC79">
        <v>19</v>
      </c>
      <c r="AD79">
        <v>8</v>
      </c>
      <c r="AE79">
        <v>6</v>
      </c>
      <c r="AF79">
        <v>5</v>
      </c>
      <c r="AG79">
        <v>3</v>
      </c>
      <c r="AH79">
        <v>6</v>
      </c>
      <c r="AI79">
        <v>5</v>
      </c>
      <c r="AJ79">
        <v>0</v>
      </c>
      <c r="AK79">
        <v>0</v>
      </c>
      <c r="AL79">
        <v>5</v>
      </c>
      <c r="AM79">
        <v>3</v>
      </c>
      <c r="AN79">
        <v>3</v>
      </c>
      <c r="AO79">
        <v>0</v>
      </c>
      <c r="AP79">
        <v>0</v>
      </c>
      <c r="AQ79">
        <v>0</v>
      </c>
      <c r="AR79">
        <v>2</v>
      </c>
      <c r="AS79">
        <v>0</v>
      </c>
      <c r="AT79">
        <v>2</v>
      </c>
      <c r="AU79">
        <v>3</v>
      </c>
      <c r="AV79">
        <v>0</v>
      </c>
      <c r="AW79">
        <v>0</v>
      </c>
      <c r="AX79">
        <v>1</v>
      </c>
      <c r="AY79">
        <v>0</v>
      </c>
      <c r="AZ79">
        <v>1</v>
      </c>
      <c r="BA79">
        <v>2</v>
      </c>
      <c r="BB79">
        <v>0</v>
      </c>
      <c r="BC79">
        <v>0</v>
      </c>
      <c r="BD79">
        <v>2</v>
      </c>
      <c r="BE79">
        <v>8</v>
      </c>
      <c r="BF79">
        <v>1</v>
      </c>
      <c r="BG79">
        <v>1</v>
      </c>
      <c r="BH79">
        <v>0</v>
      </c>
      <c r="BI79">
        <v>1</v>
      </c>
      <c r="BJ79">
        <v>2</v>
      </c>
      <c r="BK79">
        <v>3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>
      <c r="A80" t="s">
        <v>169</v>
      </c>
      <c r="B80" s="10">
        <f>('E3-Last'!B80)-1</f>
        <v>51</v>
      </c>
      <c r="C80" s="6" t="s">
        <v>2</v>
      </c>
      <c r="D80" s="10" t="s">
        <v>40</v>
      </c>
      <c r="E80" s="59">
        <f t="shared" si="36"/>
        <v>62.5</v>
      </c>
      <c r="F80" s="59">
        <f t="shared" si="37"/>
        <v>12.5</v>
      </c>
      <c r="G80" s="59">
        <f t="shared" si="38"/>
        <v>0</v>
      </c>
      <c r="H80" s="59">
        <f t="shared" si="39"/>
        <v>25</v>
      </c>
      <c r="I80" s="59">
        <f t="shared" si="40"/>
        <v>0</v>
      </c>
      <c r="J80">
        <v>8</v>
      </c>
      <c r="K80">
        <v>5</v>
      </c>
      <c r="L80">
        <v>1</v>
      </c>
      <c r="M80">
        <v>0</v>
      </c>
      <c r="N80">
        <v>2</v>
      </c>
      <c r="O80">
        <v>0</v>
      </c>
      <c r="P80">
        <v>1981.333333</v>
      </c>
      <c r="Q80">
        <v>1719</v>
      </c>
      <c r="R80">
        <v>0</v>
      </c>
      <c r="S80">
        <v>2112.5</v>
      </c>
      <c r="T80">
        <v>1082</v>
      </c>
      <c r="U80">
        <v>0</v>
      </c>
      <c r="V80">
        <v>1082</v>
      </c>
      <c r="W80">
        <v>1048</v>
      </c>
      <c r="X80">
        <v>0</v>
      </c>
      <c r="Y80">
        <v>1048</v>
      </c>
      <c r="Z80">
        <v>266.5</v>
      </c>
      <c r="AA80">
        <v>0</v>
      </c>
      <c r="AB80">
        <v>266.5</v>
      </c>
      <c r="AC80">
        <v>10</v>
      </c>
      <c r="AD80">
        <v>5</v>
      </c>
      <c r="AE80">
        <v>0</v>
      </c>
      <c r="AF80">
        <v>5</v>
      </c>
      <c r="AG80">
        <v>5</v>
      </c>
      <c r="AH80">
        <v>4</v>
      </c>
      <c r="AI80">
        <v>0</v>
      </c>
      <c r="AJ80">
        <v>0</v>
      </c>
      <c r="AK80">
        <v>0</v>
      </c>
      <c r="AL80">
        <v>1</v>
      </c>
      <c r="AM80">
        <v>3</v>
      </c>
      <c r="AN80">
        <v>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</v>
      </c>
      <c r="AZ80">
        <v>2</v>
      </c>
      <c r="BA80">
        <v>0</v>
      </c>
      <c r="BB80">
        <v>0</v>
      </c>
      <c r="BC80">
        <v>0</v>
      </c>
      <c r="BD80">
        <v>1</v>
      </c>
      <c r="BE80">
        <v>8</v>
      </c>
      <c r="BF80">
        <v>3</v>
      </c>
      <c r="BG80">
        <v>0</v>
      </c>
      <c r="BH80">
        <v>0</v>
      </c>
      <c r="BI80">
        <v>0</v>
      </c>
      <c r="BJ80">
        <v>2</v>
      </c>
      <c r="BK80">
        <v>3</v>
      </c>
      <c r="BL80">
        <v>262</v>
      </c>
      <c r="BM80">
        <v>96</v>
      </c>
      <c r="BN80">
        <v>2</v>
      </c>
      <c r="BO80">
        <v>0</v>
      </c>
      <c r="BP80">
        <v>0</v>
      </c>
      <c r="BQ80">
        <v>15</v>
      </c>
      <c r="BR80">
        <v>149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</row>
    <row r="81" spans="1:154">
      <c r="A81" t="s">
        <v>170</v>
      </c>
      <c r="B81" s="10">
        <f>('E3-Last'!B81)-1</f>
        <v>43</v>
      </c>
      <c r="C81" s="6" t="s">
        <v>2</v>
      </c>
      <c r="D81" s="10" t="s">
        <v>40</v>
      </c>
      <c r="E81" s="59">
        <f t="shared" si="36"/>
        <v>12.5</v>
      </c>
      <c r="F81" s="59">
        <f t="shared" si="37"/>
        <v>0</v>
      </c>
      <c r="G81" s="59">
        <f t="shared" si="38"/>
        <v>87.5</v>
      </c>
      <c r="H81" s="59">
        <f t="shared" si="39"/>
        <v>0</v>
      </c>
      <c r="I81" s="59">
        <f t="shared" si="40"/>
        <v>0.875</v>
      </c>
      <c r="J81">
        <v>8</v>
      </c>
      <c r="K81">
        <v>1</v>
      </c>
      <c r="L81">
        <v>0</v>
      </c>
      <c r="M81">
        <v>7</v>
      </c>
      <c r="N81">
        <v>0</v>
      </c>
      <c r="O81">
        <v>1</v>
      </c>
      <c r="P81">
        <v>396.57142850000002</v>
      </c>
      <c r="Q81">
        <v>0</v>
      </c>
      <c r="R81">
        <v>396.57142850000002</v>
      </c>
      <c r="S81">
        <v>0</v>
      </c>
      <c r="T81">
        <v>217.57142859999999</v>
      </c>
      <c r="U81">
        <v>217.57142859999999</v>
      </c>
      <c r="V81">
        <v>0</v>
      </c>
      <c r="W81">
        <v>110.1428571</v>
      </c>
      <c r="X81">
        <v>110.1428571</v>
      </c>
      <c r="Y81">
        <v>0</v>
      </c>
      <c r="Z81">
        <v>1080.7142859999999</v>
      </c>
      <c r="AA81">
        <v>1080.7142859999999</v>
      </c>
      <c r="AB81">
        <v>0</v>
      </c>
      <c r="AC81">
        <v>62</v>
      </c>
      <c r="AD81">
        <v>20</v>
      </c>
      <c r="AE81">
        <v>42</v>
      </c>
      <c r="AF81">
        <v>0</v>
      </c>
      <c r="AG81">
        <v>10</v>
      </c>
      <c r="AH81">
        <v>13</v>
      </c>
      <c r="AI81">
        <v>38</v>
      </c>
      <c r="AJ81">
        <v>0</v>
      </c>
      <c r="AK81">
        <v>0</v>
      </c>
      <c r="AL81">
        <v>1</v>
      </c>
      <c r="AM81">
        <v>7</v>
      </c>
      <c r="AN81">
        <v>6</v>
      </c>
      <c r="AO81">
        <v>6</v>
      </c>
      <c r="AP81">
        <v>0</v>
      </c>
      <c r="AQ81">
        <v>0</v>
      </c>
      <c r="AR81">
        <v>1</v>
      </c>
      <c r="AS81">
        <v>3</v>
      </c>
      <c r="AT81">
        <v>7</v>
      </c>
      <c r="AU81">
        <v>32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7</v>
      </c>
      <c r="BF81">
        <v>0</v>
      </c>
      <c r="BG81">
        <v>0</v>
      </c>
      <c r="BH81">
        <v>0</v>
      </c>
      <c r="BI81">
        <v>6</v>
      </c>
      <c r="BJ81">
        <v>1</v>
      </c>
      <c r="BK81">
        <v>0</v>
      </c>
      <c r="BL81">
        <v>148</v>
      </c>
      <c r="BM81">
        <v>34</v>
      </c>
      <c r="BN81">
        <v>0</v>
      </c>
      <c r="BO81">
        <v>48</v>
      </c>
      <c r="BP81">
        <v>7</v>
      </c>
      <c r="BQ81">
        <v>0</v>
      </c>
      <c r="BR81">
        <v>59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</row>
    <row r="82" spans="1:154">
      <c r="A82" t="s">
        <v>171</v>
      </c>
      <c r="B82" s="10">
        <f>('E3-Last'!B82)-1</f>
        <v>51</v>
      </c>
      <c r="C82" s="4" t="s">
        <v>3</v>
      </c>
      <c r="D82" s="10" t="s">
        <v>40</v>
      </c>
      <c r="E82" s="59">
        <f t="shared" si="36"/>
        <v>0</v>
      </c>
      <c r="F82" s="59">
        <f t="shared" si="37"/>
        <v>0</v>
      </c>
      <c r="G82" s="59">
        <f t="shared" si="38"/>
        <v>50</v>
      </c>
      <c r="H82" s="59">
        <f t="shared" si="39"/>
        <v>50</v>
      </c>
      <c r="I82" s="59">
        <f t="shared" si="40"/>
        <v>0.5</v>
      </c>
      <c r="J82">
        <v>8</v>
      </c>
      <c r="K82">
        <v>0</v>
      </c>
      <c r="L82">
        <v>0</v>
      </c>
      <c r="M82">
        <v>4</v>
      </c>
      <c r="N82">
        <v>4</v>
      </c>
      <c r="O82">
        <v>0.5</v>
      </c>
      <c r="P82">
        <v>662.375</v>
      </c>
      <c r="Q82">
        <v>0</v>
      </c>
      <c r="R82">
        <v>216.25</v>
      </c>
      <c r="S82">
        <v>1108.5</v>
      </c>
      <c r="T82">
        <v>163.375</v>
      </c>
      <c r="U82">
        <v>222.25</v>
      </c>
      <c r="V82">
        <v>104.5</v>
      </c>
      <c r="W82">
        <v>208.125</v>
      </c>
      <c r="X82">
        <v>302.5</v>
      </c>
      <c r="Y82">
        <v>113.75</v>
      </c>
      <c r="Z82">
        <v>251.25</v>
      </c>
      <c r="AA82">
        <v>250.25</v>
      </c>
      <c r="AB82">
        <v>252.25</v>
      </c>
      <c r="AC82">
        <v>41</v>
      </c>
      <c r="AD82">
        <v>22</v>
      </c>
      <c r="AE82">
        <v>8</v>
      </c>
      <c r="AF82">
        <v>11</v>
      </c>
      <c r="AG82">
        <v>8</v>
      </c>
      <c r="AH82">
        <v>13</v>
      </c>
      <c r="AI82">
        <v>9</v>
      </c>
      <c r="AJ82">
        <v>0</v>
      </c>
      <c r="AK82">
        <v>1</v>
      </c>
      <c r="AL82">
        <v>10</v>
      </c>
      <c r="AM82">
        <v>8</v>
      </c>
      <c r="AN82">
        <v>5</v>
      </c>
      <c r="AO82">
        <v>6</v>
      </c>
      <c r="AP82">
        <v>0</v>
      </c>
      <c r="AQ82">
        <v>0</v>
      </c>
      <c r="AR82">
        <v>3</v>
      </c>
      <c r="AS82">
        <v>0</v>
      </c>
      <c r="AT82">
        <v>4</v>
      </c>
      <c r="AU82">
        <v>1</v>
      </c>
      <c r="AV82">
        <v>0</v>
      </c>
      <c r="AW82">
        <v>1</v>
      </c>
      <c r="AX82">
        <v>2</v>
      </c>
      <c r="AY82">
        <v>0</v>
      </c>
      <c r="AZ82">
        <v>4</v>
      </c>
      <c r="BA82">
        <v>2</v>
      </c>
      <c r="BB82">
        <v>0</v>
      </c>
      <c r="BC82">
        <v>0</v>
      </c>
      <c r="BD82">
        <v>5</v>
      </c>
      <c r="BE82">
        <v>51</v>
      </c>
      <c r="BF82">
        <v>3</v>
      </c>
      <c r="BG82">
        <v>0</v>
      </c>
      <c r="BH82">
        <v>32</v>
      </c>
      <c r="BI82">
        <v>2</v>
      </c>
      <c r="BJ82">
        <v>8</v>
      </c>
      <c r="BK82">
        <v>6</v>
      </c>
      <c r="BL82">
        <v>36</v>
      </c>
      <c r="BM82">
        <v>4</v>
      </c>
      <c r="BN82">
        <v>0</v>
      </c>
      <c r="BO82">
        <v>10</v>
      </c>
      <c r="BP82">
        <v>2</v>
      </c>
      <c r="BQ82">
        <v>10</v>
      </c>
      <c r="BR82">
        <v>10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E82" s="58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</row>
    <row r="83" spans="1:154" s="10" customFormat="1">
      <c r="A83" t="s">
        <v>172</v>
      </c>
      <c r="B83" s="10">
        <f>('E3-Last'!B83)-1</f>
        <v>43</v>
      </c>
      <c r="C83" s="4" t="s">
        <v>3</v>
      </c>
      <c r="D83" s="10" t="s">
        <v>40</v>
      </c>
      <c r="E83" s="59">
        <f t="shared" si="36"/>
        <v>25</v>
      </c>
      <c r="F83" s="59">
        <f t="shared" si="37"/>
        <v>12.5</v>
      </c>
      <c r="G83" s="59">
        <f t="shared" si="38"/>
        <v>37.5</v>
      </c>
      <c r="H83" s="59">
        <f t="shared" si="39"/>
        <v>25</v>
      </c>
      <c r="I83" s="59">
        <f t="shared" si="40"/>
        <v>0.375</v>
      </c>
      <c r="J83">
        <v>8</v>
      </c>
      <c r="K83">
        <v>2</v>
      </c>
      <c r="L83">
        <v>1</v>
      </c>
      <c r="M83">
        <v>3</v>
      </c>
      <c r="N83">
        <v>2</v>
      </c>
      <c r="O83">
        <v>0.60000000009999999</v>
      </c>
      <c r="P83">
        <v>1617.833333</v>
      </c>
      <c r="Q83">
        <v>1444</v>
      </c>
      <c r="R83">
        <v>2244.333333</v>
      </c>
      <c r="S83">
        <v>765</v>
      </c>
      <c r="T83">
        <v>530.20000000000005</v>
      </c>
      <c r="U83">
        <v>158.33333329999999</v>
      </c>
      <c r="V83">
        <v>1088</v>
      </c>
      <c r="W83">
        <v>111.4</v>
      </c>
      <c r="X83">
        <v>107.66666669999999</v>
      </c>
      <c r="Y83">
        <v>117</v>
      </c>
      <c r="Z83">
        <v>829.40000010000006</v>
      </c>
      <c r="AA83">
        <v>1125.666667</v>
      </c>
      <c r="AB83">
        <v>385</v>
      </c>
      <c r="AC83">
        <v>16</v>
      </c>
      <c r="AD83">
        <v>7</v>
      </c>
      <c r="AE83">
        <v>4</v>
      </c>
      <c r="AF83">
        <v>5</v>
      </c>
      <c r="AG83">
        <v>7</v>
      </c>
      <c r="AH83">
        <v>5</v>
      </c>
      <c r="AI83">
        <v>1</v>
      </c>
      <c r="AJ83">
        <v>0</v>
      </c>
      <c r="AK83">
        <v>0</v>
      </c>
      <c r="AL83">
        <v>3</v>
      </c>
      <c r="AM83">
        <v>6</v>
      </c>
      <c r="AN83">
        <v>0</v>
      </c>
      <c r="AO83">
        <v>0</v>
      </c>
      <c r="AP83">
        <v>0</v>
      </c>
      <c r="AQ83">
        <v>0</v>
      </c>
      <c r="AR83">
        <v>1</v>
      </c>
      <c r="AS83">
        <v>0</v>
      </c>
      <c r="AT83">
        <v>3</v>
      </c>
      <c r="AU83">
        <v>0</v>
      </c>
      <c r="AV83">
        <v>0</v>
      </c>
      <c r="AW83">
        <v>0</v>
      </c>
      <c r="AX83">
        <v>1</v>
      </c>
      <c r="AY83">
        <v>1</v>
      </c>
      <c r="AZ83">
        <v>2</v>
      </c>
      <c r="BA83">
        <v>1</v>
      </c>
      <c r="BB83">
        <v>0</v>
      </c>
      <c r="BC83">
        <v>0</v>
      </c>
      <c r="BD83">
        <v>1</v>
      </c>
      <c r="BE83">
        <v>5</v>
      </c>
      <c r="BF83">
        <v>0</v>
      </c>
      <c r="BG83">
        <v>0</v>
      </c>
      <c r="BH83">
        <v>0</v>
      </c>
      <c r="BI83">
        <v>3</v>
      </c>
      <c r="BJ83">
        <v>2</v>
      </c>
      <c r="BK83">
        <v>0</v>
      </c>
      <c r="BL83">
        <v>361</v>
      </c>
      <c r="BM83">
        <v>103</v>
      </c>
      <c r="BN83">
        <v>25</v>
      </c>
      <c r="BO83">
        <v>20</v>
      </c>
      <c r="BP83">
        <v>6</v>
      </c>
      <c r="BQ83">
        <v>1</v>
      </c>
      <c r="BR83">
        <v>206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E83" s="38"/>
      <c r="CF83" s="38"/>
    </row>
    <row r="84" spans="1:154" s="10" customFormat="1">
      <c r="A84" t="s">
        <v>173</v>
      </c>
      <c r="B84" s="10">
        <f>('E3-Last'!B84)-1</f>
        <v>43</v>
      </c>
      <c r="C84" s="6" t="s">
        <v>2</v>
      </c>
      <c r="D84" s="10" t="s">
        <v>40</v>
      </c>
      <c r="E84" s="59">
        <f t="shared" si="36"/>
        <v>0</v>
      </c>
      <c r="F84" s="59">
        <f t="shared" si="37"/>
        <v>12.5</v>
      </c>
      <c r="G84" s="59">
        <f t="shared" si="38"/>
        <v>62.5</v>
      </c>
      <c r="H84" s="59">
        <f t="shared" si="39"/>
        <v>25</v>
      </c>
      <c r="I84" s="59">
        <f t="shared" si="40"/>
        <v>0.625</v>
      </c>
      <c r="J84">
        <v>8</v>
      </c>
      <c r="K84">
        <v>0</v>
      </c>
      <c r="L84">
        <v>1</v>
      </c>
      <c r="M84">
        <v>5</v>
      </c>
      <c r="N84">
        <v>2</v>
      </c>
      <c r="O84">
        <v>0.71428571429999999</v>
      </c>
      <c r="P84">
        <v>491.25</v>
      </c>
      <c r="Q84">
        <v>665</v>
      </c>
      <c r="R84">
        <v>525.20000000000005</v>
      </c>
      <c r="S84">
        <v>319.5</v>
      </c>
      <c r="T84">
        <v>167.14285709999999</v>
      </c>
      <c r="U84">
        <v>214.8</v>
      </c>
      <c r="V84">
        <v>48</v>
      </c>
      <c r="W84">
        <v>789.28571439999996</v>
      </c>
      <c r="X84">
        <v>882.59999989999994</v>
      </c>
      <c r="Y84">
        <v>556</v>
      </c>
      <c r="Z84">
        <v>38</v>
      </c>
      <c r="AA84">
        <v>37.200000000000003</v>
      </c>
      <c r="AB84">
        <v>40</v>
      </c>
      <c r="AC84">
        <v>20</v>
      </c>
      <c r="AD84">
        <v>10</v>
      </c>
      <c r="AE84">
        <v>5</v>
      </c>
      <c r="AF84">
        <v>5</v>
      </c>
      <c r="AG84">
        <v>10</v>
      </c>
      <c r="AH84">
        <v>9</v>
      </c>
      <c r="AI84">
        <v>1</v>
      </c>
      <c r="AJ84">
        <v>0</v>
      </c>
      <c r="AK84">
        <v>0</v>
      </c>
      <c r="AL84">
        <v>0</v>
      </c>
      <c r="AM84">
        <v>8</v>
      </c>
      <c r="AN84">
        <v>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5</v>
      </c>
      <c r="AU84">
        <v>0</v>
      </c>
      <c r="AV84">
        <v>0</v>
      </c>
      <c r="AW84">
        <v>0</v>
      </c>
      <c r="AX84">
        <v>0</v>
      </c>
      <c r="AY84">
        <v>2</v>
      </c>
      <c r="AZ84">
        <v>2</v>
      </c>
      <c r="BA84">
        <v>1</v>
      </c>
      <c r="BB84">
        <v>0</v>
      </c>
      <c r="BC84">
        <v>0</v>
      </c>
      <c r="BD84">
        <v>0</v>
      </c>
      <c r="BE84">
        <v>17</v>
      </c>
      <c r="BF84">
        <v>0</v>
      </c>
      <c r="BG84">
        <v>0</v>
      </c>
      <c r="BH84">
        <v>2</v>
      </c>
      <c r="BI84">
        <v>1</v>
      </c>
      <c r="BJ84">
        <v>8</v>
      </c>
      <c r="BK84">
        <v>6</v>
      </c>
      <c r="BL84">
        <v>182</v>
      </c>
      <c r="BM84">
        <v>37</v>
      </c>
      <c r="BN84">
        <v>0</v>
      </c>
      <c r="BO84">
        <v>103</v>
      </c>
      <c r="BP84">
        <v>8</v>
      </c>
      <c r="BQ84">
        <v>2</v>
      </c>
      <c r="BR84">
        <v>32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/>
      <c r="CF84" s="38"/>
    </row>
    <row r="85" spans="1:154" s="10" customFormat="1">
      <c r="A85" t="s">
        <v>174</v>
      </c>
      <c r="B85" s="10">
        <f>('E3-Last'!B85)-1</f>
        <v>51</v>
      </c>
      <c r="C85" s="6" t="s">
        <v>2</v>
      </c>
      <c r="D85" s="10" t="s">
        <v>40</v>
      </c>
      <c r="E85" s="59">
        <f t="shared" si="36"/>
        <v>100</v>
      </c>
      <c r="F85" s="59">
        <f t="shared" si="37"/>
        <v>0</v>
      </c>
      <c r="G85" s="59">
        <f t="shared" si="38"/>
        <v>0</v>
      </c>
      <c r="H85" s="59">
        <f t="shared" si="39"/>
        <v>0</v>
      </c>
      <c r="I85" s="59">
        <f t="shared" si="40"/>
        <v>0</v>
      </c>
      <c r="J85">
        <v>8</v>
      </c>
      <c r="K85">
        <v>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0</v>
      </c>
      <c r="AF85">
        <v>1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6</v>
      </c>
      <c r="BF85">
        <v>4</v>
      </c>
      <c r="BG85">
        <v>0</v>
      </c>
      <c r="BH85">
        <v>0</v>
      </c>
      <c r="BI85">
        <v>0</v>
      </c>
      <c r="BJ85">
        <v>0</v>
      </c>
      <c r="BK85">
        <v>2</v>
      </c>
      <c r="BL85">
        <v>479</v>
      </c>
      <c r="BM85">
        <v>160</v>
      </c>
      <c r="BN85">
        <v>0</v>
      </c>
      <c r="BO85">
        <v>0</v>
      </c>
      <c r="BP85">
        <v>0</v>
      </c>
      <c r="BQ85">
        <v>0</v>
      </c>
      <c r="BR85">
        <v>319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F85" s="38"/>
    </row>
    <row r="86" spans="1:154" s="10" customFormat="1">
      <c r="A86" t="s">
        <v>183</v>
      </c>
      <c r="B86" s="10">
        <f>('E3-Last'!B86)-1</f>
        <v>51</v>
      </c>
      <c r="C86" s="6" t="s">
        <v>2</v>
      </c>
      <c r="D86" s="10" t="s">
        <v>40</v>
      </c>
      <c r="E86" s="59">
        <f t="shared" si="36"/>
        <v>25</v>
      </c>
      <c r="F86" s="59">
        <f t="shared" si="37"/>
        <v>12.5</v>
      </c>
      <c r="G86" s="59">
        <f t="shared" si="38"/>
        <v>50</v>
      </c>
      <c r="H86" s="59">
        <f t="shared" si="39"/>
        <v>12.5</v>
      </c>
      <c r="I86" s="59">
        <f t="shared" si="40"/>
        <v>0.5</v>
      </c>
      <c r="J86">
        <v>8</v>
      </c>
      <c r="K86">
        <v>2</v>
      </c>
      <c r="L86">
        <v>1</v>
      </c>
      <c r="M86">
        <v>4</v>
      </c>
      <c r="N86">
        <v>1</v>
      </c>
      <c r="O86">
        <v>0.8</v>
      </c>
      <c r="P86">
        <v>842.16666669999995</v>
      </c>
      <c r="Q86">
        <v>230</v>
      </c>
      <c r="R86">
        <v>902.75</v>
      </c>
      <c r="S86">
        <v>1212</v>
      </c>
      <c r="T86">
        <v>363</v>
      </c>
      <c r="U86">
        <v>234.5</v>
      </c>
      <c r="V86">
        <v>877</v>
      </c>
      <c r="W86">
        <v>461.6</v>
      </c>
      <c r="X86">
        <v>541.25</v>
      </c>
      <c r="Y86">
        <v>143</v>
      </c>
      <c r="Z86">
        <v>896</v>
      </c>
      <c r="AA86">
        <v>1007</v>
      </c>
      <c r="AB86">
        <v>452</v>
      </c>
      <c r="AC86">
        <v>15</v>
      </c>
      <c r="AD86">
        <v>8</v>
      </c>
      <c r="AE86">
        <v>5</v>
      </c>
      <c r="AF86">
        <v>2</v>
      </c>
      <c r="AG86">
        <v>7</v>
      </c>
      <c r="AH86">
        <v>5</v>
      </c>
      <c r="AI86">
        <v>3</v>
      </c>
      <c r="AJ86">
        <v>0</v>
      </c>
      <c r="AK86">
        <v>0</v>
      </c>
      <c r="AL86">
        <v>0</v>
      </c>
      <c r="AM86">
        <v>6</v>
      </c>
      <c r="AN86">
        <v>0</v>
      </c>
      <c r="AO86">
        <v>2</v>
      </c>
      <c r="AP86">
        <v>0</v>
      </c>
      <c r="AQ86">
        <v>0</v>
      </c>
      <c r="AR86">
        <v>0</v>
      </c>
      <c r="AS86">
        <v>0</v>
      </c>
      <c r="AT86">
        <v>4</v>
      </c>
      <c r="AU86">
        <v>1</v>
      </c>
      <c r="AV86">
        <v>0</v>
      </c>
      <c r="AW86">
        <v>0</v>
      </c>
      <c r="AX86">
        <v>0</v>
      </c>
      <c r="AY86">
        <v>1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7</v>
      </c>
      <c r="BF86">
        <v>2</v>
      </c>
      <c r="BG86">
        <v>0</v>
      </c>
      <c r="BH86">
        <v>0</v>
      </c>
      <c r="BI86">
        <v>2</v>
      </c>
      <c r="BJ86">
        <v>3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F86" s="38"/>
    </row>
    <row r="87" spans="1:154" s="10" customFormat="1">
      <c r="A87" t="s">
        <v>175</v>
      </c>
      <c r="B87" s="10">
        <f>('E3-Last'!B87)-1</f>
        <v>51</v>
      </c>
      <c r="C87" s="4" t="s">
        <v>3</v>
      </c>
      <c r="D87" s="10" t="s">
        <v>40</v>
      </c>
      <c r="E87" s="59">
        <f t="shared" si="36"/>
        <v>100</v>
      </c>
      <c r="F87" s="59">
        <f t="shared" si="37"/>
        <v>0</v>
      </c>
      <c r="G87" s="59">
        <f t="shared" si="38"/>
        <v>0</v>
      </c>
      <c r="H87" s="59">
        <f t="shared" si="39"/>
        <v>0</v>
      </c>
      <c r="I87" s="59">
        <f t="shared" si="40"/>
        <v>0</v>
      </c>
      <c r="J87">
        <v>8</v>
      </c>
      <c r="K87">
        <v>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</v>
      </c>
      <c r="AD87">
        <v>1</v>
      </c>
      <c r="AE87">
        <v>1</v>
      </c>
      <c r="AF87">
        <v>1</v>
      </c>
      <c r="AG87">
        <v>2</v>
      </c>
      <c r="AH87">
        <v>0</v>
      </c>
      <c r="AI87">
        <v>0</v>
      </c>
      <c r="AJ87">
        <v>0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7</v>
      </c>
      <c r="BF87">
        <v>5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457</v>
      </c>
      <c r="BM87">
        <v>208</v>
      </c>
      <c r="BN87">
        <v>0</v>
      </c>
      <c r="BO87">
        <v>0</v>
      </c>
      <c r="BP87">
        <v>0</v>
      </c>
      <c r="BQ87">
        <v>0</v>
      </c>
      <c r="BR87">
        <v>249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F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</row>
    <row r="88" spans="1:154">
      <c r="A88" t="s">
        <v>176</v>
      </c>
      <c r="B88" s="10">
        <f>('E3-Last'!B88)-1</f>
        <v>51</v>
      </c>
      <c r="C88" s="6" t="s">
        <v>2</v>
      </c>
      <c r="D88" s="10" t="s">
        <v>40</v>
      </c>
      <c r="E88" s="59">
        <f t="shared" si="36"/>
        <v>62.5</v>
      </c>
      <c r="F88" s="59">
        <f t="shared" si="37"/>
        <v>12.5</v>
      </c>
      <c r="G88" s="59">
        <f t="shared" si="38"/>
        <v>25</v>
      </c>
      <c r="H88" s="59">
        <f t="shared" si="39"/>
        <v>0</v>
      </c>
      <c r="I88" s="59">
        <f t="shared" si="40"/>
        <v>0.25</v>
      </c>
      <c r="J88">
        <v>8</v>
      </c>
      <c r="K88">
        <v>5</v>
      </c>
      <c r="L88">
        <v>1</v>
      </c>
      <c r="M88">
        <v>2</v>
      </c>
      <c r="N88">
        <v>0</v>
      </c>
      <c r="O88">
        <v>1</v>
      </c>
      <c r="P88">
        <v>2539</v>
      </c>
      <c r="Q88">
        <v>2147</v>
      </c>
      <c r="R88">
        <v>2735</v>
      </c>
      <c r="S88">
        <v>0</v>
      </c>
      <c r="T88">
        <v>221.5</v>
      </c>
      <c r="U88">
        <v>221.5</v>
      </c>
      <c r="V88">
        <v>0</v>
      </c>
      <c r="W88">
        <v>185</v>
      </c>
      <c r="X88">
        <v>185</v>
      </c>
      <c r="Y88">
        <v>0</v>
      </c>
      <c r="Z88">
        <v>500.5</v>
      </c>
      <c r="AA88">
        <v>500.5</v>
      </c>
      <c r="AB88">
        <v>0</v>
      </c>
      <c r="AC88">
        <v>9</v>
      </c>
      <c r="AD88">
        <v>5</v>
      </c>
      <c r="AE88">
        <v>4</v>
      </c>
      <c r="AF88">
        <v>0</v>
      </c>
      <c r="AG88">
        <v>3</v>
      </c>
      <c r="AH88">
        <v>4</v>
      </c>
      <c r="AI88">
        <v>2</v>
      </c>
      <c r="AJ88">
        <v>0</v>
      </c>
      <c r="AK88">
        <v>0</v>
      </c>
      <c r="AL88">
        <v>0</v>
      </c>
      <c r="AM88">
        <v>3</v>
      </c>
      <c r="AN88">
        <v>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</v>
      </c>
      <c r="AU88">
        <v>2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6</v>
      </c>
      <c r="BF88">
        <v>3</v>
      </c>
      <c r="BG88">
        <v>0</v>
      </c>
      <c r="BH88">
        <v>0</v>
      </c>
      <c r="BI88">
        <v>1</v>
      </c>
      <c r="BJ88">
        <v>1</v>
      </c>
      <c r="BK88">
        <v>1</v>
      </c>
      <c r="BL88">
        <v>333</v>
      </c>
      <c r="BM88">
        <v>98</v>
      </c>
      <c r="BN88">
        <v>8</v>
      </c>
      <c r="BO88">
        <v>16</v>
      </c>
      <c r="BP88">
        <v>5</v>
      </c>
      <c r="BQ88">
        <v>2</v>
      </c>
      <c r="BR88">
        <v>204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E88" s="58"/>
    </row>
    <row r="89" spans="1:154">
      <c r="A89" t="s">
        <v>177</v>
      </c>
      <c r="B89" s="10">
        <f>('E3-Last'!B89)-1</f>
        <v>43</v>
      </c>
      <c r="C89" s="6" t="s">
        <v>2</v>
      </c>
      <c r="D89" s="10" t="s">
        <v>40</v>
      </c>
      <c r="E89" s="59">
        <f t="shared" si="36"/>
        <v>87.5</v>
      </c>
      <c r="F89" s="59">
        <f t="shared" si="37"/>
        <v>12.5</v>
      </c>
      <c r="G89" s="59">
        <f t="shared" si="38"/>
        <v>0</v>
      </c>
      <c r="H89" s="59">
        <f t="shared" si="39"/>
        <v>0</v>
      </c>
      <c r="I89" s="59">
        <f t="shared" si="40"/>
        <v>0</v>
      </c>
      <c r="J89">
        <v>8</v>
      </c>
      <c r="K89">
        <v>7</v>
      </c>
      <c r="L89">
        <v>1</v>
      </c>
      <c r="M89">
        <v>0</v>
      </c>
      <c r="N89">
        <v>0</v>
      </c>
      <c r="O89">
        <v>0</v>
      </c>
      <c r="P89">
        <v>1848</v>
      </c>
      <c r="Q89">
        <v>1848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</v>
      </c>
      <c r="AD89">
        <v>1</v>
      </c>
      <c r="AE89">
        <v>3</v>
      </c>
      <c r="AF89">
        <v>0</v>
      </c>
      <c r="AG89">
        <v>4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7</v>
      </c>
      <c r="BF89">
        <v>3</v>
      </c>
      <c r="BG89">
        <v>0</v>
      </c>
      <c r="BH89">
        <v>0</v>
      </c>
      <c r="BI89">
        <v>0</v>
      </c>
      <c r="BJ89">
        <v>0</v>
      </c>
      <c r="BK89">
        <v>4</v>
      </c>
      <c r="BL89">
        <v>122</v>
      </c>
      <c r="BM89">
        <v>39</v>
      </c>
      <c r="BN89">
        <v>1</v>
      </c>
      <c r="BO89">
        <v>0</v>
      </c>
      <c r="BP89">
        <v>0</v>
      </c>
      <c r="BQ89">
        <v>0</v>
      </c>
      <c r="BR89">
        <v>82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E89" s="58"/>
    </row>
    <row r="90" spans="1:154" s="10" customFormat="1">
      <c r="A90" s="63"/>
      <c r="B90" s="38"/>
      <c r="C90" s="65"/>
      <c r="D90" s="65"/>
      <c r="E90" s="65"/>
      <c r="F90" s="65"/>
      <c r="G90" s="65"/>
      <c r="H90" s="65"/>
      <c r="I90" s="65"/>
      <c r="CF90" s="38"/>
    </row>
    <row r="91" spans="1:154" s="10" customFormat="1">
      <c r="A91" s="34" t="s">
        <v>3</v>
      </c>
      <c r="B91" s="34">
        <f>COUNTIF(C64:C89,"WT")</f>
        <v>10</v>
      </c>
      <c r="C91" s="63"/>
      <c r="D91" s="22" t="s">
        <v>41</v>
      </c>
      <c r="E91" s="24">
        <f>AVERAGE(E67:E70,E72,E77,E79,E82:E83,E87)</f>
        <v>48.75</v>
      </c>
      <c r="F91" s="24">
        <f t="shared" ref="F91:BQ91" si="41">AVERAGE(F67:F70,F72,F77,F79,F82:F83,F87)</f>
        <v>5</v>
      </c>
      <c r="G91" s="24">
        <f t="shared" si="41"/>
        <v>28.75</v>
      </c>
      <c r="H91" s="24">
        <f t="shared" si="41"/>
        <v>17.5</v>
      </c>
      <c r="I91" s="24">
        <f t="shared" si="41"/>
        <v>0.28749999999999998</v>
      </c>
      <c r="J91" s="24">
        <f t="shared" si="41"/>
        <v>8</v>
      </c>
      <c r="K91" s="24">
        <f t="shared" si="41"/>
        <v>3.9</v>
      </c>
      <c r="L91" s="24">
        <f t="shared" si="41"/>
        <v>0.4</v>
      </c>
      <c r="M91" s="24">
        <f t="shared" si="41"/>
        <v>2.2999999999999998</v>
      </c>
      <c r="N91" s="24">
        <f t="shared" si="41"/>
        <v>1.4</v>
      </c>
      <c r="O91" s="24">
        <f t="shared" si="41"/>
        <v>0.50821428571999994</v>
      </c>
      <c r="P91" s="24">
        <f t="shared" si="41"/>
        <v>1577.0875000000001</v>
      </c>
      <c r="Q91" s="24">
        <f t="shared" si="41"/>
        <v>731.7</v>
      </c>
      <c r="R91" s="24">
        <f t="shared" si="41"/>
        <v>1373.2749999600001</v>
      </c>
      <c r="S91" s="24">
        <f t="shared" si="41"/>
        <v>1285.4000000000001</v>
      </c>
      <c r="T91" s="24">
        <f t="shared" si="41"/>
        <v>415.13011905000002</v>
      </c>
      <c r="U91" s="24">
        <f t="shared" si="41"/>
        <v>435.44833333100007</v>
      </c>
      <c r="V91" s="24">
        <f t="shared" si="41"/>
        <v>432.2</v>
      </c>
      <c r="W91" s="24">
        <f t="shared" si="41"/>
        <v>1166.9804761800001</v>
      </c>
      <c r="X91" s="24">
        <f t="shared" si="41"/>
        <v>2024.6066666799998</v>
      </c>
      <c r="Y91" s="24">
        <f t="shared" si="41"/>
        <v>275.79166666999998</v>
      </c>
      <c r="Z91" s="24">
        <f t="shared" si="41"/>
        <v>307.85904762300004</v>
      </c>
      <c r="AA91" s="24">
        <f t="shared" si="41"/>
        <v>341.00833336599999</v>
      </c>
      <c r="AB91" s="24">
        <f t="shared" si="41"/>
        <v>127.22499999999999</v>
      </c>
      <c r="AC91" s="24">
        <f t="shared" si="41"/>
        <v>17.399999999999999</v>
      </c>
      <c r="AD91" s="24">
        <f t="shared" si="41"/>
        <v>7.7</v>
      </c>
      <c r="AE91" s="24">
        <f t="shared" si="41"/>
        <v>5.2</v>
      </c>
      <c r="AF91" s="24">
        <f t="shared" si="41"/>
        <v>4.5</v>
      </c>
      <c r="AG91" s="24">
        <f t="shared" si="41"/>
        <v>6.1</v>
      </c>
      <c r="AH91" s="24">
        <f t="shared" si="41"/>
        <v>5.6</v>
      </c>
      <c r="AI91" s="24">
        <f t="shared" si="41"/>
        <v>3.1</v>
      </c>
      <c r="AJ91" s="24">
        <f t="shared" si="41"/>
        <v>0</v>
      </c>
      <c r="AK91" s="24">
        <f t="shared" si="41"/>
        <v>0.1</v>
      </c>
      <c r="AL91" s="24">
        <f t="shared" si="41"/>
        <v>2.5</v>
      </c>
      <c r="AM91" s="24">
        <f t="shared" si="41"/>
        <v>4.0999999999999996</v>
      </c>
      <c r="AN91" s="24">
        <f t="shared" si="41"/>
        <v>1.9</v>
      </c>
      <c r="AO91" s="24">
        <f t="shared" si="41"/>
        <v>0.9</v>
      </c>
      <c r="AP91" s="24">
        <f t="shared" si="41"/>
        <v>0</v>
      </c>
      <c r="AQ91" s="24">
        <f t="shared" si="41"/>
        <v>0</v>
      </c>
      <c r="AR91" s="24">
        <f t="shared" si="41"/>
        <v>0.8</v>
      </c>
      <c r="AS91" s="24">
        <f t="shared" si="41"/>
        <v>1</v>
      </c>
      <c r="AT91" s="24">
        <f t="shared" si="41"/>
        <v>2.2999999999999998</v>
      </c>
      <c r="AU91" s="24">
        <f t="shared" si="41"/>
        <v>1.1000000000000001</v>
      </c>
      <c r="AV91" s="24">
        <f t="shared" si="41"/>
        <v>0</v>
      </c>
      <c r="AW91" s="24">
        <f t="shared" si="41"/>
        <v>0.1</v>
      </c>
      <c r="AX91" s="24">
        <f t="shared" si="41"/>
        <v>0.7</v>
      </c>
      <c r="AY91" s="24">
        <f t="shared" si="41"/>
        <v>1</v>
      </c>
      <c r="AZ91" s="24">
        <f t="shared" si="41"/>
        <v>1.4</v>
      </c>
      <c r="BA91" s="24">
        <f t="shared" si="41"/>
        <v>1.1000000000000001</v>
      </c>
      <c r="BB91" s="24">
        <f t="shared" si="41"/>
        <v>0</v>
      </c>
      <c r="BC91" s="24">
        <f t="shared" si="41"/>
        <v>0</v>
      </c>
      <c r="BD91" s="24">
        <f t="shared" si="41"/>
        <v>1</v>
      </c>
      <c r="BE91" s="24">
        <f t="shared" si="41"/>
        <v>13.9</v>
      </c>
      <c r="BF91" s="24">
        <f t="shared" si="41"/>
        <v>2.7</v>
      </c>
      <c r="BG91" s="24">
        <f t="shared" si="41"/>
        <v>0.1</v>
      </c>
      <c r="BH91" s="24">
        <f t="shared" si="41"/>
        <v>3.2</v>
      </c>
      <c r="BI91" s="24">
        <f t="shared" si="41"/>
        <v>0.7</v>
      </c>
      <c r="BJ91" s="24">
        <f t="shared" si="41"/>
        <v>3.2</v>
      </c>
      <c r="BK91" s="24">
        <f t="shared" si="41"/>
        <v>4</v>
      </c>
      <c r="BL91" s="24">
        <f t="shared" si="41"/>
        <v>253.7</v>
      </c>
      <c r="BM91" s="24">
        <f t="shared" si="41"/>
        <v>75.900000000000006</v>
      </c>
      <c r="BN91" s="24">
        <f t="shared" si="41"/>
        <v>7.1</v>
      </c>
      <c r="BO91" s="24">
        <f t="shared" si="41"/>
        <v>25.4</v>
      </c>
      <c r="BP91" s="24">
        <f t="shared" si="41"/>
        <v>3.5</v>
      </c>
      <c r="BQ91" s="24">
        <f t="shared" si="41"/>
        <v>12.4</v>
      </c>
      <c r="BR91" s="24">
        <f t="shared" ref="BR91:CC91" si="42">AVERAGE(BR67:BR70,BR72,BR77,BR79,BR82:BR83,BR87)</f>
        <v>129.4</v>
      </c>
      <c r="BS91" s="24">
        <f t="shared" si="42"/>
        <v>0</v>
      </c>
      <c r="BT91" s="24">
        <f t="shared" si="42"/>
        <v>0</v>
      </c>
      <c r="BU91" s="24">
        <f t="shared" si="42"/>
        <v>0</v>
      </c>
      <c r="BV91" s="24">
        <f t="shared" si="42"/>
        <v>0</v>
      </c>
      <c r="BW91" s="24">
        <f t="shared" si="42"/>
        <v>0</v>
      </c>
      <c r="BX91" s="24">
        <f t="shared" si="42"/>
        <v>0</v>
      </c>
      <c r="BY91" s="24">
        <f t="shared" si="42"/>
        <v>0</v>
      </c>
      <c r="BZ91" s="24">
        <f t="shared" si="42"/>
        <v>0</v>
      </c>
      <c r="CA91" s="24">
        <f t="shared" si="42"/>
        <v>0</v>
      </c>
      <c r="CB91" s="24">
        <f t="shared" si="42"/>
        <v>0</v>
      </c>
      <c r="CC91" s="24">
        <f t="shared" si="42"/>
        <v>0</v>
      </c>
      <c r="CF91" s="38"/>
    </row>
    <row r="92" spans="1:154" s="10" customFormat="1">
      <c r="A92" s="35" t="s">
        <v>179</v>
      </c>
      <c r="B92" s="34">
        <f>COUNTIF(C64:C89,"+ve")</f>
        <v>13</v>
      </c>
      <c r="C92" s="63"/>
      <c r="D92" s="18" t="s">
        <v>41</v>
      </c>
      <c r="E92" s="27">
        <f>AVERAGE(E71,E73:E76,E78,E80:E81,E84:E86,E88:E89)</f>
        <v>35.57692307692308</v>
      </c>
      <c r="F92" s="27">
        <f t="shared" ref="F92:BQ92" si="43">AVERAGE(F71,F73:F76,F78,F80:F81,F84:F86,F88:F89)</f>
        <v>8.6538461538461533</v>
      </c>
      <c r="G92" s="27">
        <f t="shared" si="43"/>
        <v>47.115384615384613</v>
      </c>
      <c r="H92" s="27">
        <f t="shared" si="43"/>
        <v>8.6538461538461533</v>
      </c>
      <c r="I92" s="27">
        <f t="shared" si="43"/>
        <v>0.47115384615384615</v>
      </c>
      <c r="J92" s="27">
        <f t="shared" si="43"/>
        <v>8</v>
      </c>
      <c r="K92" s="27">
        <f t="shared" si="43"/>
        <v>2.8461538461538463</v>
      </c>
      <c r="L92" s="27">
        <f t="shared" si="43"/>
        <v>0.69230769230769229</v>
      </c>
      <c r="M92" s="27">
        <f t="shared" si="43"/>
        <v>3.7692307692307692</v>
      </c>
      <c r="N92" s="27">
        <f t="shared" si="43"/>
        <v>0.69230769230769229</v>
      </c>
      <c r="O92" s="27">
        <f t="shared" si="43"/>
        <v>0.65357142856153838</v>
      </c>
      <c r="P92" s="27">
        <f t="shared" si="43"/>
        <v>1159.9290292230767</v>
      </c>
      <c r="Q92" s="27">
        <f t="shared" si="43"/>
        <v>737.42307692307691</v>
      </c>
      <c r="R92" s="27">
        <f t="shared" si="43"/>
        <v>790.41923078461525</v>
      </c>
      <c r="S92" s="27">
        <f t="shared" si="43"/>
        <v>745.92307692307691</v>
      </c>
      <c r="T92" s="27">
        <f t="shared" si="43"/>
        <v>265.86126373461542</v>
      </c>
      <c r="U92" s="27">
        <f t="shared" si="43"/>
        <v>113.07252747153846</v>
      </c>
      <c r="V92" s="27">
        <f t="shared" si="43"/>
        <v>351.92307692307691</v>
      </c>
      <c r="W92" s="27">
        <f t="shared" si="43"/>
        <v>287.01730769230767</v>
      </c>
      <c r="X92" s="27">
        <f t="shared" si="43"/>
        <v>223.13864466923076</v>
      </c>
      <c r="Y92" s="27">
        <f t="shared" si="43"/>
        <v>184.38461538461539</v>
      </c>
      <c r="Z92" s="27">
        <f t="shared" si="43"/>
        <v>578.13049449999994</v>
      </c>
      <c r="AA92" s="27">
        <f t="shared" si="43"/>
        <v>611.08681314615376</v>
      </c>
      <c r="AB92" s="27">
        <f t="shared" si="43"/>
        <v>169.34615384615384</v>
      </c>
      <c r="AC92" s="27">
        <f t="shared" si="43"/>
        <v>20.153846153846153</v>
      </c>
      <c r="AD92" s="27">
        <f t="shared" si="43"/>
        <v>8.5384615384615383</v>
      </c>
      <c r="AE92" s="27">
        <f t="shared" si="43"/>
        <v>9.3076923076923084</v>
      </c>
      <c r="AF92" s="27">
        <f t="shared" si="43"/>
        <v>2.3076923076923075</v>
      </c>
      <c r="AG92" s="27">
        <f t="shared" si="43"/>
        <v>6.7692307692307692</v>
      </c>
      <c r="AH92" s="27">
        <f t="shared" si="43"/>
        <v>6.384615384615385</v>
      </c>
      <c r="AI92" s="27">
        <f t="shared" si="43"/>
        <v>5.0769230769230766</v>
      </c>
      <c r="AJ92" s="27">
        <f t="shared" si="43"/>
        <v>7.6923076923076927E-2</v>
      </c>
      <c r="AK92" s="27">
        <f t="shared" si="43"/>
        <v>0</v>
      </c>
      <c r="AL92" s="27">
        <f t="shared" si="43"/>
        <v>1.8461538461538463</v>
      </c>
      <c r="AM92" s="27">
        <f t="shared" si="43"/>
        <v>5.1538461538461542</v>
      </c>
      <c r="AN92" s="27">
        <f t="shared" si="43"/>
        <v>1.9230769230769231</v>
      </c>
      <c r="AO92" s="27">
        <f t="shared" si="43"/>
        <v>0.92307692307692313</v>
      </c>
      <c r="AP92" s="27">
        <f t="shared" si="43"/>
        <v>0</v>
      </c>
      <c r="AQ92" s="27">
        <f t="shared" si="43"/>
        <v>0</v>
      </c>
      <c r="AR92" s="27">
        <f t="shared" si="43"/>
        <v>0.53846153846153844</v>
      </c>
      <c r="AS92" s="27">
        <f t="shared" si="43"/>
        <v>0.92307692307692313</v>
      </c>
      <c r="AT92" s="27">
        <f t="shared" si="43"/>
        <v>3.7692307692307692</v>
      </c>
      <c r="AU92" s="27">
        <f t="shared" si="43"/>
        <v>4</v>
      </c>
      <c r="AV92" s="27">
        <f t="shared" si="43"/>
        <v>7.6923076923076927E-2</v>
      </c>
      <c r="AW92" s="27">
        <f t="shared" si="43"/>
        <v>0</v>
      </c>
      <c r="AX92" s="27">
        <f t="shared" si="43"/>
        <v>0.53846153846153844</v>
      </c>
      <c r="AY92" s="27">
        <f t="shared" si="43"/>
        <v>0.69230769230769229</v>
      </c>
      <c r="AZ92" s="27">
        <f t="shared" si="43"/>
        <v>0.69230769230769229</v>
      </c>
      <c r="BA92" s="27">
        <f t="shared" si="43"/>
        <v>0.15384615384615385</v>
      </c>
      <c r="BB92" s="27">
        <f t="shared" si="43"/>
        <v>0</v>
      </c>
      <c r="BC92" s="27">
        <f t="shared" si="43"/>
        <v>0</v>
      </c>
      <c r="BD92" s="27">
        <f t="shared" si="43"/>
        <v>0.76923076923076927</v>
      </c>
      <c r="BE92" s="27">
        <f t="shared" si="43"/>
        <v>11.846153846153847</v>
      </c>
      <c r="BF92" s="27">
        <f t="shared" si="43"/>
        <v>2.7692307692307692</v>
      </c>
      <c r="BG92" s="27">
        <f t="shared" si="43"/>
        <v>0.15384615384615385</v>
      </c>
      <c r="BH92" s="27">
        <f t="shared" si="43"/>
        <v>0.23076923076923078</v>
      </c>
      <c r="BI92" s="27">
        <f t="shared" si="43"/>
        <v>2.4615384615384617</v>
      </c>
      <c r="BJ92" s="27">
        <f t="shared" si="43"/>
        <v>2.4615384615384617</v>
      </c>
      <c r="BK92" s="27">
        <f t="shared" si="43"/>
        <v>3.7692307692307692</v>
      </c>
      <c r="BL92" s="27">
        <f t="shared" si="43"/>
        <v>241.61538461538461</v>
      </c>
      <c r="BM92" s="27">
        <f t="shared" si="43"/>
        <v>64.384615384615387</v>
      </c>
      <c r="BN92" s="27">
        <f t="shared" si="43"/>
        <v>5.4615384615384617</v>
      </c>
      <c r="BO92" s="27">
        <f t="shared" si="43"/>
        <v>56.46153846153846</v>
      </c>
      <c r="BP92" s="27">
        <f t="shared" si="43"/>
        <v>6.7692307692307692</v>
      </c>
      <c r="BQ92" s="27">
        <f t="shared" si="43"/>
        <v>2.5384615384615383</v>
      </c>
      <c r="BR92" s="27">
        <f t="shared" ref="BR92:CC92" si="44">AVERAGE(BR71,BR73:BR76,BR78,BR80:BR81,BR84:BR86,BR88:BR89)</f>
        <v>106</v>
      </c>
      <c r="BS92" s="27">
        <f t="shared" si="44"/>
        <v>0</v>
      </c>
      <c r="BT92" s="27">
        <f t="shared" si="44"/>
        <v>0</v>
      </c>
      <c r="BU92" s="27">
        <f t="shared" si="44"/>
        <v>0</v>
      </c>
      <c r="BV92" s="27">
        <f t="shared" si="44"/>
        <v>0</v>
      </c>
      <c r="BW92" s="27">
        <f t="shared" si="44"/>
        <v>0</v>
      </c>
      <c r="BX92" s="27">
        <f t="shared" si="44"/>
        <v>0</v>
      </c>
      <c r="BY92" s="27">
        <f t="shared" si="44"/>
        <v>0</v>
      </c>
      <c r="BZ92" s="27">
        <f t="shared" si="44"/>
        <v>0</v>
      </c>
      <c r="CA92" s="27">
        <f t="shared" si="44"/>
        <v>0</v>
      </c>
      <c r="CB92" s="27">
        <f t="shared" si="44"/>
        <v>0</v>
      </c>
      <c r="CC92" s="27">
        <f t="shared" si="44"/>
        <v>0</v>
      </c>
      <c r="CF92" s="38"/>
    </row>
    <row r="93" spans="1:154" s="10" customFormat="1">
      <c r="A93" s="63"/>
      <c r="B93" s="63"/>
      <c r="C93" s="63"/>
      <c r="D93" s="22" t="s">
        <v>43</v>
      </c>
      <c r="E93" s="24">
        <f>STDEV(E67:E70,E72,E77,E79,E82:E83,E87)/SQRT($B91)</f>
        <v>12.423376263229644</v>
      </c>
      <c r="F93" s="24">
        <f t="shared" ref="F93:BQ93" si="45">STDEV(F67:F70,F72,F77,F79,F82:F83,F87)/SQRT($B91)</f>
        <v>2.0412414523193148</v>
      </c>
      <c r="G93" s="24">
        <f t="shared" si="45"/>
        <v>8.34374349770866</v>
      </c>
      <c r="H93" s="24">
        <f t="shared" si="45"/>
        <v>5.3359368645273735</v>
      </c>
      <c r="I93" s="24">
        <f t="shared" si="45"/>
        <v>8.3437434977086611E-2</v>
      </c>
      <c r="J93" s="24">
        <f t="shared" si="45"/>
        <v>0</v>
      </c>
      <c r="K93" s="24">
        <f t="shared" si="45"/>
        <v>0.99387010105837148</v>
      </c>
      <c r="L93" s="24">
        <f t="shared" si="45"/>
        <v>0.16329931618554519</v>
      </c>
      <c r="M93" s="24">
        <f t="shared" si="45"/>
        <v>0.66749947981669289</v>
      </c>
      <c r="N93" s="24">
        <f t="shared" si="45"/>
        <v>0.42687494916218988</v>
      </c>
      <c r="O93" s="24">
        <f t="shared" si="45"/>
        <v>0.10317497710048315</v>
      </c>
      <c r="P93" s="24">
        <f t="shared" si="45"/>
        <v>347.88265561915614</v>
      </c>
      <c r="Q93" s="24">
        <f t="shared" si="45"/>
        <v>331.04118743409822</v>
      </c>
      <c r="R93" s="24">
        <f t="shared" si="45"/>
        <v>392.5653039989632</v>
      </c>
      <c r="S93" s="24">
        <f t="shared" si="45"/>
        <v>415.85468749445528</v>
      </c>
      <c r="T93" s="24">
        <f t="shared" si="45"/>
        <v>145.40459528203954</v>
      </c>
      <c r="U93" s="24">
        <f t="shared" si="45"/>
        <v>192.03289668779783</v>
      </c>
      <c r="V93" s="24">
        <f t="shared" si="45"/>
        <v>149.78221597446816</v>
      </c>
      <c r="W93" s="24">
        <f t="shared" si="45"/>
        <v>879.15228609669839</v>
      </c>
      <c r="X93" s="24">
        <f t="shared" si="45"/>
        <v>1669.3237666912848</v>
      </c>
      <c r="Y93" s="24">
        <f t="shared" si="45"/>
        <v>108.69052173118381</v>
      </c>
      <c r="Z93" s="24">
        <f t="shared" si="45"/>
        <v>135.4882147197462</v>
      </c>
      <c r="AA93" s="24">
        <f t="shared" si="45"/>
        <v>153.53128651676664</v>
      </c>
      <c r="AB93" s="24">
        <f t="shared" si="45"/>
        <v>41.633060614265567</v>
      </c>
      <c r="AC93" s="24">
        <f t="shared" si="45"/>
        <v>4.1397799190026729</v>
      </c>
      <c r="AD93" s="24">
        <f t="shared" si="45"/>
        <v>2.1501937897160186</v>
      </c>
      <c r="AE93" s="24">
        <f t="shared" si="45"/>
        <v>1.1035296904831233</v>
      </c>
      <c r="AF93" s="24">
        <f t="shared" si="45"/>
        <v>1.2583057392117916</v>
      </c>
      <c r="AG93" s="24">
        <f t="shared" si="45"/>
        <v>1.2775845264491197</v>
      </c>
      <c r="AH93" s="24">
        <f t="shared" si="45"/>
        <v>1.54344492037203</v>
      </c>
      <c r="AI93" s="24">
        <f t="shared" si="45"/>
        <v>1.1396880664852505</v>
      </c>
      <c r="AJ93" s="24">
        <f t="shared" si="45"/>
        <v>0</v>
      </c>
      <c r="AK93" s="24">
        <f t="shared" si="45"/>
        <v>9.9999999999999992E-2</v>
      </c>
      <c r="AL93" s="24">
        <f t="shared" si="45"/>
        <v>0.98036274465684936</v>
      </c>
      <c r="AM93" s="24">
        <f t="shared" si="45"/>
        <v>0.99387010105837148</v>
      </c>
      <c r="AN93" s="24">
        <f t="shared" si="45"/>
        <v>0.69041050590693254</v>
      </c>
      <c r="AO93" s="24">
        <f t="shared" si="45"/>
        <v>0.60461190490723504</v>
      </c>
      <c r="AP93" s="24">
        <f t="shared" si="45"/>
        <v>0</v>
      </c>
      <c r="AQ93" s="24">
        <f t="shared" si="45"/>
        <v>0</v>
      </c>
      <c r="AR93" s="24">
        <f t="shared" si="45"/>
        <v>0.32659863237109038</v>
      </c>
      <c r="AS93" s="24">
        <f t="shared" si="45"/>
        <v>0.57735026918962573</v>
      </c>
      <c r="AT93" s="24">
        <f t="shared" si="45"/>
        <v>0.66749947981669289</v>
      </c>
      <c r="AU93" s="24">
        <f t="shared" si="45"/>
        <v>0.43333333333333329</v>
      </c>
      <c r="AV93" s="24">
        <f t="shared" si="45"/>
        <v>0</v>
      </c>
      <c r="AW93" s="24">
        <f t="shared" si="45"/>
        <v>9.9999999999999992E-2</v>
      </c>
      <c r="AX93" s="24">
        <f t="shared" si="45"/>
        <v>0.26034165586355512</v>
      </c>
      <c r="AY93" s="24">
        <f t="shared" si="45"/>
        <v>0.4944132324730442</v>
      </c>
      <c r="AZ93" s="24">
        <f t="shared" si="45"/>
        <v>0.42687494916218988</v>
      </c>
      <c r="BA93" s="24">
        <f t="shared" si="45"/>
        <v>0.40688518719112343</v>
      </c>
      <c r="BB93" s="24">
        <f t="shared" si="45"/>
        <v>0</v>
      </c>
      <c r="BC93" s="24">
        <f t="shared" si="45"/>
        <v>0</v>
      </c>
      <c r="BD93" s="24">
        <f t="shared" si="45"/>
        <v>0.5163977794943222</v>
      </c>
      <c r="BE93" s="24">
        <f t="shared" si="45"/>
        <v>4.7456412750134316</v>
      </c>
      <c r="BF93" s="24">
        <f t="shared" si="45"/>
        <v>1.0225241100118645</v>
      </c>
      <c r="BG93" s="24">
        <f t="shared" si="45"/>
        <v>9.9999999999999992E-2</v>
      </c>
      <c r="BH93" s="24">
        <f t="shared" si="45"/>
        <v>3.1999999999999997</v>
      </c>
      <c r="BI93" s="24">
        <f t="shared" si="45"/>
        <v>0.33499585403736298</v>
      </c>
      <c r="BJ93" s="24">
        <f t="shared" si="45"/>
        <v>1.0306416555826869</v>
      </c>
      <c r="BK93" s="24">
        <f t="shared" si="45"/>
        <v>1.2110601416389966</v>
      </c>
      <c r="BL93" s="24">
        <f t="shared" si="45"/>
        <v>44.218912494793699</v>
      </c>
      <c r="BM93" s="24">
        <f t="shared" si="45"/>
        <v>19.118606411323789</v>
      </c>
      <c r="BN93" s="24">
        <f t="shared" si="45"/>
        <v>2.8301943396169809</v>
      </c>
      <c r="BO93" s="24">
        <f t="shared" si="45"/>
        <v>12.930755756893888</v>
      </c>
      <c r="BP93" s="24">
        <f t="shared" si="45"/>
        <v>1.2845232578665129</v>
      </c>
      <c r="BQ93" s="24">
        <f t="shared" si="45"/>
        <v>6.3319296690134941</v>
      </c>
      <c r="BR93" s="24">
        <f t="shared" ref="BR93:CC93" si="46">STDEV(BR67:BR70,BR72,BR77,BR79,BR82:BR83,BR87)/SQRT($B91)</f>
        <v>27.590739187069431</v>
      </c>
      <c r="BS93" s="24">
        <f t="shared" si="46"/>
        <v>0</v>
      </c>
      <c r="BT93" s="24">
        <f t="shared" si="46"/>
        <v>0</v>
      </c>
      <c r="BU93" s="24">
        <f t="shared" si="46"/>
        <v>0</v>
      </c>
      <c r="BV93" s="24">
        <f t="shared" si="46"/>
        <v>0</v>
      </c>
      <c r="BW93" s="24">
        <f t="shared" si="46"/>
        <v>0</v>
      </c>
      <c r="BX93" s="24">
        <f t="shared" si="46"/>
        <v>0</v>
      </c>
      <c r="BY93" s="24">
        <f t="shared" si="46"/>
        <v>0</v>
      </c>
      <c r="BZ93" s="24">
        <f t="shared" si="46"/>
        <v>0</v>
      </c>
      <c r="CA93" s="24">
        <f t="shared" si="46"/>
        <v>0</v>
      </c>
      <c r="CB93" s="24">
        <f t="shared" si="46"/>
        <v>0</v>
      </c>
      <c r="CC93" s="24">
        <f t="shared" si="46"/>
        <v>0</v>
      </c>
      <c r="CF93" s="38"/>
    </row>
    <row r="94" spans="1:154" s="10" customFormat="1">
      <c r="A94" s="63"/>
      <c r="B94" s="2"/>
      <c r="C94" s="63"/>
      <c r="D94" s="18" t="s">
        <v>43</v>
      </c>
      <c r="E94" s="27">
        <f>STDEV(E71,E73:E76,E78,E80:E81,E84:E86,E88:E89)/SQRT($B92)</f>
        <v>9.6872315767355222</v>
      </c>
      <c r="F94" s="27">
        <f t="shared" ref="F94:BQ94" si="47">STDEV(F71,F73:F76,F78,F80:F81,F84:F86,F88:F89)/SQRT($B92)</f>
        <v>2.1856060411836311</v>
      </c>
      <c r="G94" s="27">
        <f t="shared" si="47"/>
        <v>10.122828011124202</v>
      </c>
      <c r="H94" s="27">
        <f t="shared" si="47"/>
        <v>2.6038584630243462</v>
      </c>
      <c r="I94" s="27">
        <f t="shared" si="47"/>
        <v>0.10122828011124205</v>
      </c>
      <c r="J94" s="27">
        <f t="shared" si="47"/>
        <v>0</v>
      </c>
      <c r="K94" s="27">
        <f t="shared" si="47"/>
        <v>0.77497852613884177</v>
      </c>
      <c r="L94" s="27">
        <f t="shared" si="47"/>
        <v>0.17484848329469047</v>
      </c>
      <c r="M94" s="27">
        <f t="shared" si="47"/>
        <v>0.80982624088993638</v>
      </c>
      <c r="N94" s="27">
        <f t="shared" si="47"/>
        <v>0.20830867704194772</v>
      </c>
      <c r="O94" s="27">
        <f t="shared" si="47"/>
        <v>0.11065075572822823</v>
      </c>
      <c r="P94" s="27">
        <f t="shared" si="47"/>
        <v>214.17151442988407</v>
      </c>
      <c r="Q94" s="27">
        <f t="shared" si="47"/>
        <v>256.85326953536321</v>
      </c>
      <c r="R94" s="27">
        <f t="shared" si="47"/>
        <v>221.74556440845285</v>
      </c>
      <c r="S94" s="27">
        <f t="shared" si="47"/>
        <v>287.84076152289975</v>
      </c>
      <c r="T94" s="27">
        <f t="shared" si="47"/>
        <v>93.90716801655141</v>
      </c>
      <c r="U94" s="27">
        <f t="shared" si="47"/>
        <v>24.947622084749369</v>
      </c>
      <c r="V94" s="27">
        <f t="shared" si="47"/>
        <v>152.62604969455541</v>
      </c>
      <c r="W94" s="27">
        <f t="shared" si="47"/>
        <v>88.543120223437342</v>
      </c>
      <c r="X94" s="27">
        <f t="shared" si="47"/>
        <v>72.942604901681747</v>
      </c>
      <c r="Y94" s="27">
        <f t="shared" si="47"/>
        <v>83.765127869196277</v>
      </c>
      <c r="Z94" s="27">
        <f t="shared" si="47"/>
        <v>133.24096034478126</v>
      </c>
      <c r="AA94" s="27">
        <f t="shared" si="47"/>
        <v>154.4916704607011</v>
      </c>
      <c r="AB94" s="27">
        <f t="shared" si="47"/>
        <v>54.57632225324766</v>
      </c>
      <c r="AC94" s="27">
        <f t="shared" si="47"/>
        <v>4.268017845717254</v>
      </c>
      <c r="AD94" s="27">
        <f t="shared" si="47"/>
        <v>1.5342892141004354</v>
      </c>
      <c r="AE94" s="27">
        <f t="shared" si="47"/>
        <v>3.0725931071925006</v>
      </c>
      <c r="AF94" s="27">
        <f t="shared" si="47"/>
        <v>0.80371425736705027</v>
      </c>
      <c r="AG94" s="27">
        <f t="shared" si="47"/>
        <v>0.85600328116018443</v>
      </c>
      <c r="AH94" s="27">
        <f t="shared" si="47"/>
        <v>1.2011664284996628</v>
      </c>
      <c r="AI94" s="27">
        <f t="shared" si="47"/>
        <v>2.8542849894131024</v>
      </c>
      <c r="AJ94" s="27">
        <f t="shared" si="47"/>
        <v>7.6923076923076927E-2</v>
      </c>
      <c r="AK94" s="27">
        <f t="shared" si="47"/>
        <v>0</v>
      </c>
      <c r="AL94" s="27">
        <f t="shared" si="47"/>
        <v>0.95974191139553333</v>
      </c>
      <c r="AM94" s="27">
        <f t="shared" si="47"/>
        <v>0.77497852613884177</v>
      </c>
      <c r="AN94" s="27">
        <f t="shared" si="47"/>
        <v>0.51217908603687645</v>
      </c>
      <c r="AO94" s="27">
        <f t="shared" si="47"/>
        <v>0.47314466890374191</v>
      </c>
      <c r="AP94" s="27">
        <f t="shared" si="47"/>
        <v>0</v>
      </c>
      <c r="AQ94" s="27">
        <f t="shared" si="47"/>
        <v>0</v>
      </c>
      <c r="AR94" s="27">
        <f t="shared" si="47"/>
        <v>0.31246301556292155</v>
      </c>
      <c r="AS94" s="27">
        <f t="shared" si="47"/>
        <v>0.34828404377451605</v>
      </c>
      <c r="AT94" s="27">
        <f t="shared" si="47"/>
        <v>0.80982624088993638</v>
      </c>
      <c r="AU94" s="27">
        <f t="shared" si="47"/>
        <v>2.4677405839641229</v>
      </c>
      <c r="AV94" s="27">
        <f t="shared" si="47"/>
        <v>7.6923076923076927E-2</v>
      </c>
      <c r="AW94" s="27">
        <f t="shared" si="47"/>
        <v>0</v>
      </c>
      <c r="AX94" s="27">
        <f t="shared" si="47"/>
        <v>0.38589530623826701</v>
      </c>
      <c r="AY94" s="27">
        <f t="shared" si="47"/>
        <v>0.20830867704194772</v>
      </c>
      <c r="AZ94" s="27">
        <f t="shared" si="47"/>
        <v>0.20830867704194772</v>
      </c>
      <c r="BA94" s="27">
        <f t="shared" si="47"/>
        <v>0.10415433852097386</v>
      </c>
      <c r="BB94" s="27">
        <f t="shared" si="47"/>
        <v>0</v>
      </c>
      <c r="BC94" s="27">
        <f t="shared" si="47"/>
        <v>0</v>
      </c>
      <c r="BD94" s="27">
        <f t="shared" si="47"/>
        <v>0.61136507782391614</v>
      </c>
      <c r="BE94" s="27">
        <f t="shared" si="47"/>
        <v>2.1508679042696595</v>
      </c>
      <c r="BF94" s="27">
        <f t="shared" si="47"/>
        <v>0.63198756635211473</v>
      </c>
      <c r="BG94" s="27">
        <f t="shared" si="47"/>
        <v>0.15384615384615385</v>
      </c>
      <c r="BH94" s="27">
        <f t="shared" si="47"/>
        <v>0.16617283842071437</v>
      </c>
      <c r="BI94" s="27">
        <f t="shared" si="47"/>
        <v>0.71266369793268181</v>
      </c>
      <c r="BJ94" s="27">
        <f t="shared" si="47"/>
        <v>0.72160242458821999</v>
      </c>
      <c r="BK94" s="27">
        <f t="shared" si="47"/>
        <v>1.6492183313729234</v>
      </c>
      <c r="BL94" s="27">
        <f t="shared" si="47"/>
        <v>50.947627515978638</v>
      </c>
      <c r="BM94" s="27">
        <f t="shared" si="47"/>
        <v>14.136939456587166</v>
      </c>
      <c r="BN94" s="27">
        <f t="shared" si="47"/>
        <v>3.7971233791657992</v>
      </c>
      <c r="BO94" s="27">
        <f t="shared" si="47"/>
        <v>19.012349355297719</v>
      </c>
      <c r="BP94" s="27">
        <f t="shared" si="47"/>
        <v>1.8227685555496593</v>
      </c>
      <c r="BQ94" s="27">
        <f t="shared" si="47"/>
        <v>1.2383580144659743</v>
      </c>
      <c r="BR94" s="27">
        <f t="shared" ref="BR94:CC94" si="48">STDEV(BR71,BR73:BR76,BR78,BR80:BR81,BR84:BR86,BR88:BR89)/SQRT($B92)</f>
        <v>28.616608052147907</v>
      </c>
      <c r="BS94" s="27">
        <f t="shared" si="48"/>
        <v>0</v>
      </c>
      <c r="BT94" s="27">
        <f t="shared" si="48"/>
        <v>0</v>
      </c>
      <c r="BU94" s="27">
        <f t="shared" si="48"/>
        <v>0</v>
      </c>
      <c r="BV94" s="27">
        <f t="shared" si="48"/>
        <v>0</v>
      </c>
      <c r="BW94" s="27">
        <f t="shared" si="48"/>
        <v>0</v>
      </c>
      <c r="BX94" s="27">
        <f t="shared" si="48"/>
        <v>0</v>
      </c>
      <c r="BY94" s="27">
        <f t="shared" si="48"/>
        <v>0</v>
      </c>
      <c r="BZ94" s="27">
        <f t="shared" si="48"/>
        <v>0</v>
      </c>
      <c r="CA94" s="27">
        <f t="shared" si="48"/>
        <v>0</v>
      </c>
      <c r="CB94" s="27">
        <f t="shared" si="48"/>
        <v>0</v>
      </c>
      <c r="CC94" s="27">
        <f t="shared" si="48"/>
        <v>0</v>
      </c>
      <c r="CF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</row>
    <row r="95" spans="1:154" s="10" customFormat="1">
      <c r="C95" s="102"/>
      <c r="E95" s="59"/>
      <c r="F95" s="59"/>
      <c r="G95" s="59"/>
      <c r="H95" s="59"/>
      <c r="I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BV95" s="38"/>
      <c r="BW95" s="38"/>
      <c r="BX95" s="38"/>
      <c r="BY95" s="38"/>
      <c r="BZ95" s="38"/>
      <c r="CA95" s="38"/>
      <c r="CB95" s="38"/>
      <c r="CC95" s="38"/>
      <c r="CD95" s="38"/>
      <c r="CE95" s="58"/>
      <c r="CF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</row>
    <row r="96" spans="1:154" ht="16">
      <c r="A96" s="83" t="s">
        <v>139</v>
      </c>
      <c r="B96" s="66"/>
      <c r="C96" s="66" t="s">
        <v>140</v>
      </c>
      <c r="D96" s="66"/>
      <c r="E96" s="53" t="s">
        <v>63</v>
      </c>
      <c r="F96" s="53" t="s">
        <v>64</v>
      </c>
      <c r="G96" s="53" t="s">
        <v>65</v>
      </c>
      <c r="H96" s="53" t="s">
        <v>66</v>
      </c>
      <c r="I96" s="87" t="s">
        <v>100</v>
      </c>
      <c r="J96" s="53" t="s">
        <v>62</v>
      </c>
      <c r="K96" s="53" t="s">
        <v>63</v>
      </c>
      <c r="L96" s="53" t="s">
        <v>64</v>
      </c>
      <c r="M96" s="53" t="s">
        <v>65</v>
      </c>
      <c r="N96" s="53" t="s">
        <v>66</v>
      </c>
      <c r="O96" s="87" t="s">
        <v>100</v>
      </c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CE96" s="58" t="s">
        <v>111</v>
      </c>
    </row>
    <row r="97" spans="1:154">
      <c r="A97" t="s">
        <v>158</v>
      </c>
      <c r="B97" s="10">
        <f>('E3-Last'!B97)-1</f>
        <v>43</v>
      </c>
      <c r="C97" s="4" t="s">
        <v>3</v>
      </c>
      <c r="D97" s="10" t="s">
        <v>40</v>
      </c>
      <c r="E97" s="59">
        <f>(K97/$J97)*100</f>
        <v>0</v>
      </c>
      <c r="F97" s="59">
        <f>(L97/$J97)*100</f>
        <v>0</v>
      </c>
      <c r="G97" s="59">
        <f>(M97/$J97)*100</f>
        <v>50</v>
      </c>
      <c r="H97" s="59">
        <f>(N97/$J97)*100</f>
        <v>25</v>
      </c>
      <c r="I97" s="59">
        <f>M97/J97</f>
        <v>0.5</v>
      </c>
      <c r="J97">
        <v>4</v>
      </c>
      <c r="K97">
        <v>0</v>
      </c>
      <c r="L97">
        <v>0</v>
      </c>
      <c r="M97">
        <v>2</v>
      </c>
      <c r="N97">
        <v>1</v>
      </c>
      <c r="O97">
        <v>1</v>
      </c>
      <c r="P97">
        <v>86.75</v>
      </c>
      <c r="Q97">
        <v>0</v>
      </c>
      <c r="R97">
        <v>124.5</v>
      </c>
      <c r="S97">
        <v>71</v>
      </c>
      <c r="T97">
        <v>57</v>
      </c>
      <c r="U97">
        <v>61</v>
      </c>
      <c r="V97">
        <v>49</v>
      </c>
      <c r="W97">
        <v>721</v>
      </c>
      <c r="X97">
        <v>900</v>
      </c>
      <c r="Y97">
        <v>363</v>
      </c>
      <c r="Z97">
        <v>56</v>
      </c>
      <c r="AA97">
        <v>54.5</v>
      </c>
      <c r="AB97">
        <v>59</v>
      </c>
      <c r="AC97">
        <v>12</v>
      </c>
      <c r="AD97">
        <v>6</v>
      </c>
      <c r="AE97">
        <v>5</v>
      </c>
      <c r="AF97">
        <v>1</v>
      </c>
      <c r="AG97">
        <v>4</v>
      </c>
      <c r="AH97">
        <v>5</v>
      </c>
      <c r="AI97">
        <v>0</v>
      </c>
      <c r="AJ97">
        <v>0</v>
      </c>
      <c r="AK97">
        <v>0</v>
      </c>
      <c r="AL97">
        <v>3</v>
      </c>
      <c r="AM97">
        <v>4</v>
      </c>
      <c r="AN97">
        <v>1</v>
      </c>
      <c r="AO97">
        <v>0</v>
      </c>
      <c r="AP97">
        <v>0</v>
      </c>
      <c r="AQ97">
        <v>0</v>
      </c>
      <c r="AR97">
        <v>1</v>
      </c>
      <c r="AS97">
        <v>0</v>
      </c>
      <c r="AT97">
        <v>3</v>
      </c>
      <c r="AU97">
        <v>0</v>
      </c>
      <c r="AV97">
        <v>0</v>
      </c>
      <c r="AW97">
        <v>0</v>
      </c>
      <c r="AX97">
        <v>2</v>
      </c>
      <c r="AY97">
        <v>0</v>
      </c>
      <c r="AZ97">
        <v>1</v>
      </c>
      <c r="BA97">
        <v>0</v>
      </c>
      <c r="BB97">
        <v>0</v>
      </c>
      <c r="BC97">
        <v>0</v>
      </c>
      <c r="BD97">
        <v>0</v>
      </c>
      <c r="BE97">
        <v>5</v>
      </c>
      <c r="BF97">
        <v>0</v>
      </c>
      <c r="BG97">
        <v>0</v>
      </c>
      <c r="BH97">
        <v>0</v>
      </c>
      <c r="BI97">
        <v>0</v>
      </c>
      <c r="BJ97">
        <v>3</v>
      </c>
      <c r="BK97">
        <v>2</v>
      </c>
      <c r="BL97">
        <v>51</v>
      </c>
      <c r="BM97">
        <v>7</v>
      </c>
      <c r="BN97">
        <v>0</v>
      </c>
      <c r="BO97">
        <v>2</v>
      </c>
      <c r="BP97">
        <v>3</v>
      </c>
      <c r="BQ97">
        <v>0</v>
      </c>
      <c r="BR97">
        <v>39</v>
      </c>
      <c r="BS97">
        <v>1</v>
      </c>
      <c r="BT97">
        <v>1</v>
      </c>
      <c r="BU97">
        <v>0</v>
      </c>
      <c r="BV97">
        <v>27</v>
      </c>
      <c r="BW97">
        <v>27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 t="s">
        <v>58</v>
      </c>
      <c r="CE97" s="58"/>
      <c r="CG97" s="10" t="str">
        <f>$W$1</f>
        <v>FE0F</v>
      </c>
      <c r="CH97" s="10" t="str">
        <f>C74</f>
        <v>+ve</v>
      </c>
      <c r="CI97" s="59" t="e">
        <f>#REF!</f>
        <v>#REF!</v>
      </c>
      <c r="CJ97" s="59" t="e">
        <f>#REF!</f>
        <v>#REF!</v>
      </c>
      <c r="CK97" s="59" t="e">
        <f>#REF!</f>
        <v>#REF!</v>
      </c>
      <c r="CL97" s="59" t="e">
        <f>#REF!</f>
        <v>#REF!</v>
      </c>
      <c r="CM97" s="59" t="e">
        <f>#REF!</f>
        <v>#REF!</v>
      </c>
      <c r="CN97" s="59" t="e">
        <f>#REF!</f>
        <v>#REF!</v>
      </c>
      <c r="CO97" s="59" t="e">
        <f>#REF!</f>
        <v>#REF!</v>
      </c>
      <c r="CP97" s="59" t="e">
        <f>#REF!</f>
        <v>#REF!</v>
      </c>
      <c r="CQ97" s="59" t="e">
        <f>#REF!</f>
        <v>#REF!</v>
      </c>
      <c r="CR97" s="59" t="e">
        <f>#REF!</f>
        <v>#REF!</v>
      </c>
      <c r="CS97" s="59" t="e">
        <f>#REF!</f>
        <v>#REF!</v>
      </c>
      <c r="CT97" s="59" t="e">
        <f>#REF!</f>
        <v>#REF!</v>
      </c>
      <c r="CU97" s="59" t="e">
        <f>#REF!</f>
        <v>#REF!</v>
      </c>
      <c r="CV97" s="59" t="e">
        <f>#REF!</f>
        <v>#REF!</v>
      </c>
      <c r="CW97" s="59" t="e">
        <f>#REF!</f>
        <v>#REF!</v>
      </c>
      <c r="CX97" s="59" t="e">
        <f>#REF!</f>
        <v>#REF!</v>
      </c>
      <c r="CY97" s="59" t="e">
        <f>#REF!</f>
        <v>#REF!</v>
      </c>
      <c r="CZ97" s="95" t="e">
        <f>#REF!</f>
        <v>#REF!</v>
      </c>
      <c r="DA97" s="95" t="e">
        <f>#REF!</f>
        <v>#REF!</v>
      </c>
      <c r="DB97" s="95" t="e">
        <f>#REF!</f>
        <v>#REF!</v>
      </c>
      <c r="DC97" s="95" t="e">
        <f>#REF!</f>
        <v>#REF!</v>
      </c>
      <c r="DD97" s="95" t="e">
        <f>#REF!</f>
        <v>#REF!</v>
      </c>
      <c r="DE97" s="95" t="e">
        <f>#REF!</f>
        <v>#REF!</v>
      </c>
      <c r="DF97" s="95" t="e">
        <f>#REF!</f>
        <v>#REF!</v>
      </c>
      <c r="DG97" s="95" t="e">
        <f>#REF!</f>
        <v>#REF!</v>
      </c>
      <c r="DH97" s="95" t="e">
        <f>#REF!</f>
        <v>#REF!</v>
      </c>
      <c r="DI97" s="95" t="e">
        <f>#REF!</f>
        <v>#REF!</v>
      </c>
      <c r="DJ97" s="95" t="e">
        <f>#REF!</f>
        <v>#REF!</v>
      </c>
      <c r="DK97" s="95" t="e">
        <f>#REF!</f>
        <v>#REF!</v>
      </c>
      <c r="DL97" s="95" t="e">
        <f>#REF!</f>
        <v>#REF!</v>
      </c>
      <c r="DM97" s="95" t="e">
        <f>#REF!</f>
        <v>#REF!</v>
      </c>
      <c r="DN97" s="95" t="e">
        <f>#REF!</f>
        <v>#REF!</v>
      </c>
      <c r="DO97" s="95" t="e">
        <f>#REF!</f>
        <v>#REF!</v>
      </c>
      <c r="DP97" s="95" t="e">
        <f>#REF!</f>
        <v>#REF!</v>
      </c>
      <c r="DQ97" s="59" t="e">
        <f>#REF!</f>
        <v>#REF!</v>
      </c>
      <c r="DR97" s="59" t="e">
        <f>#REF!</f>
        <v>#REF!</v>
      </c>
      <c r="DS97" s="59" t="e">
        <f>#REF!</f>
        <v>#REF!</v>
      </c>
      <c r="DT97" s="59" t="e">
        <f>#REF!</f>
        <v>#REF!</v>
      </c>
      <c r="DU97" s="59" t="e">
        <f>#REF!</f>
        <v>#REF!</v>
      </c>
      <c r="DV97" s="59" t="e">
        <f>#REF!</f>
        <v>#REF!</v>
      </c>
      <c r="DW97" s="59" t="e">
        <f>#REF!</f>
        <v>#REF!</v>
      </c>
      <c r="DX97" s="59" t="e">
        <f>#REF!</f>
        <v>#REF!</v>
      </c>
      <c r="DY97" s="59" t="e">
        <f>#REF!</f>
        <v>#REF!</v>
      </c>
      <c r="DZ97" s="59" t="e">
        <f>#REF!</f>
        <v>#REF!</v>
      </c>
      <c r="EA97" s="59" t="e">
        <f>#REF!</f>
        <v>#REF!</v>
      </c>
      <c r="EB97" s="59" t="e">
        <f>#REF!</f>
        <v>#REF!</v>
      </c>
      <c r="EC97" s="59" t="e">
        <f>#REF!</f>
        <v>#REF!</v>
      </c>
      <c r="ED97" s="59" t="e">
        <f>#REF!</f>
        <v>#REF!</v>
      </c>
      <c r="EE97" s="59" t="e">
        <f>#REF!</f>
        <v>#REF!</v>
      </c>
      <c r="EF97" s="59" t="e">
        <f>#REF!</f>
        <v>#REF!</v>
      </c>
      <c r="EG97" s="59" t="e">
        <f>#REF!</f>
        <v>#REF!</v>
      </c>
      <c r="EH97" s="95" t="e">
        <f>#REF!</f>
        <v>#REF!</v>
      </c>
      <c r="EI97" s="95" t="e">
        <f>#REF!</f>
        <v>#REF!</v>
      </c>
      <c r="EJ97" s="95" t="e">
        <f>#REF!</f>
        <v>#REF!</v>
      </c>
      <c r="EK97" s="95" t="e">
        <f>#REF!</f>
        <v>#REF!</v>
      </c>
      <c r="EL97" s="95" t="e">
        <f>#REF!</f>
        <v>#REF!</v>
      </c>
      <c r="EM97" s="95" t="e">
        <f>#REF!</f>
        <v>#REF!</v>
      </c>
      <c r="EN97" s="95" t="e">
        <f>#REF!</f>
        <v>#REF!</v>
      </c>
      <c r="EO97" s="95" t="e">
        <f>#REF!</f>
        <v>#REF!</v>
      </c>
      <c r="EP97" s="95" t="e">
        <f>#REF!</f>
        <v>#REF!</v>
      </c>
      <c r="EQ97" s="95" t="e">
        <f>#REF!</f>
        <v>#REF!</v>
      </c>
      <c r="ER97" s="95" t="e">
        <f>#REF!</f>
        <v>#REF!</v>
      </c>
      <c r="ES97" s="95" t="e">
        <f>#REF!</f>
        <v>#REF!</v>
      </c>
      <c r="ET97" s="95" t="e">
        <f>#REF!</f>
        <v>#REF!</v>
      </c>
      <c r="EU97" s="95" t="e">
        <f>#REF!</f>
        <v>#REF!</v>
      </c>
      <c r="EV97" s="95" t="e">
        <f>#REF!</f>
        <v>#REF!</v>
      </c>
      <c r="EW97" s="95" t="e">
        <f>#REF!</f>
        <v>#REF!</v>
      </c>
      <c r="EX97" s="95" t="e">
        <f>#REF!</f>
        <v>#REF!</v>
      </c>
    </row>
    <row r="98" spans="1:154">
      <c r="A98" t="s">
        <v>180</v>
      </c>
      <c r="B98" s="10">
        <f>('E3-Last'!B98)-1</f>
        <v>51</v>
      </c>
      <c r="C98" s="4" t="s">
        <v>3</v>
      </c>
      <c r="D98" s="10" t="s">
        <v>40</v>
      </c>
      <c r="E98" s="59">
        <f t="shared" ref="E98:H119" si="49">(K98/$J98)*100</f>
        <v>0</v>
      </c>
      <c r="F98" s="59">
        <f t="shared" si="49"/>
        <v>25</v>
      </c>
      <c r="G98" s="59">
        <f t="shared" si="49"/>
        <v>25</v>
      </c>
      <c r="H98" s="59">
        <f t="shared" si="49"/>
        <v>50</v>
      </c>
      <c r="I98" s="59">
        <f t="shared" ref="I98:I119" si="50">M98/J98</f>
        <v>0.25</v>
      </c>
      <c r="J98">
        <v>4</v>
      </c>
      <c r="K98">
        <v>0</v>
      </c>
      <c r="L98">
        <v>1</v>
      </c>
      <c r="M98">
        <v>1</v>
      </c>
      <c r="N98">
        <v>2</v>
      </c>
      <c r="O98">
        <v>0</v>
      </c>
      <c r="P98">
        <v>553</v>
      </c>
      <c r="Q98">
        <v>660</v>
      </c>
      <c r="R98">
        <v>588</v>
      </c>
      <c r="S98">
        <v>482</v>
      </c>
      <c r="T98">
        <v>699.66666669999995</v>
      </c>
      <c r="U98">
        <v>1057</v>
      </c>
      <c r="V98">
        <v>521</v>
      </c>
      <c r="W98">
        <v>80.666666660000004</v>
      </c>
      <c r="X98">
        <v>55</v>
      </c>
      <c r="Y98">
        <v>93.5</v>
      </c>
      <c r="Z98">
        <v>539</v>
      </c>
      <c r="AA98">
        <v>785</v>
      </c>
      <c r="AB98">
        <v>416</v>
      </c>
      <c r="AC98">
        <v>10</v>
      </c>
      <c r="AD98">
        <v>7</v>
      </c>
      <c r="AE98">
        <v>1</v>
      </c>
      <c r="AF98">
        <v>2</v>
      </c>
      <c r="AG98">
        <v>4</v>
      </c>
      <c r="AH98">
        <v>4</v>
      </c>
      <c r="AI98">
        <v>0</v>
      </c>
      <c r="AJ98">
        <v>0</v>
      </c>
      <c r="AK98">
        <v>0</v>
      </c>
      <c r="AL98">
        <v>2</v>
      </c>
      <c r="AM98">
        <v>4</v>
      </c>
      <c r="AN98">
        <v>1</v>
      </c>
      <c r="AO98">
        <v>0</v>
      </c>
      <c r="AP98">
        <v>0</v>
      </c>
      <c r="AQ98">
        <v>0</v>
      </c>
      <c r="AR98">
        <v>2</v>
      </c>
      <c r="AS98">
        <v>0</v>
      </c>
      <c r="AT98">
        <v>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2</v>
      </c>
      <c r="BA98">
        <v>0</v>
      </c>
      <c r="BB98">
        <v>0</v>
      </c>
      <c r="BC98">
        <v>0</v>
      </c>
      <c r="BD98">
        <v>0</v>
      </c>
      <c r="BE98">
        <v>8</v>
      </c>
      <c r="BF98">
        <v>1</v>
      </c>
      <c r="BG98">
        <v>0</v>
      </c>
      <c r="BH98">
        <v>0</v>
      </c>
      <c r="BI98">
        <v>1</v>
      </c>
      <c r="BJ98">
        <v>2</v>
      </c>
      <c r="BK98">
        <v>4</v>
      </c>
      <c r="BL98">
        <v>100</v>
      </c>
      <c r="BM98">
        <v>11</v>
      </c>
      <c r="BN98">
        <v>23</v>
      </c>
      <c r="BO98">
        <v>0</v>
      </c>
      <c r="BP98">
        <v>2</v>
      </c>
      <c r="BQ98">
        <v>5</v>
      </c>
      <c r="BR98">
        <v>59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 t="s">
        <v>58</v>
      </c>
      <c r="CE98" s="58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</row>
    <row r="99" spans="1:154">
      <c r="A99" t="s">
        <v>159</v>
      </c>
      <c r="B99" s="10">
        <f>('E3-Last'!B99)-1</f>
        <v>51</v>
      </c>
      <c r="C99" s="4" t="s">
        <v>3</v>
      </c>
      <c r="D99" s="10" t="s">
        <v>40</v>
      </c>
      <c r="E99" s="59">
        <f t="shared" si="49"/>
        <v>0</v>
      </c>
      <c r="F99" s="59">
        <f t="shared" si="49"/>
        <v>0</v>
      </c>
      <c r="G99" s="59">
        <f t="shared" si="49"/>
        <v>25</v>
      </c>
      <c r="H99" s="59">
        <f t="shared" si="49"/>
        <v>25</v>
      </c>
      <c r="I99" s="59">
        <f t="shared" si="50"/>
        <v>0.25</v>
      </c>
      <c r="J99">
        <v>4</v>
      </c>
      <c r="K99">
        <v>0</v>
      </c>
      <c r="L99">
        <v>0</v>
      </c>
      <c r="M99">
        <v>1</v>
      </c>
      <c r="N99">
        <v>1</v>
      </c>
      <c r="O99">
        <v>2</v>
      </c>
      <c r="P99">
        <v>2319.75</v>
      </c>
      <c r="Q99">
        <v>0</v>
      </c>
      <c r="R99">
        <v>2634</v>
      </c>
      <c r="S99">
        <v>2165</v>
      </c>
      <c r="T99">
        <v>305</v>
      </c>
      <c r="U99">
        <v>391</v>
      </c>
      <c r="V99">
        <v>219</v>
      </c>
      <c r="W99">
        <v>511.5</v>
      </c>
      <c r="X99">
        <v>774</v>
      </c>
      <c r="Y99">
        <v>249</v>
      </c>
      <c r="Z99">
        <v>100</v>
      </c>
      <c r="AA99">
        <v>14</v>
      </c>
      <c r="AB99">
        <v>186</v>
      </c>
      <c r="AC99">
        <v>30</v>
      </c>
      <c r="AD99">
        <v>7</v>
      </c>
      <c r="AE99">
        <v>16</v>
      </c>
      <c r="AF99">
        <v>7</v>
      </c>
      <c r="AG99">
        <v>13</v>
      </c>
      <c r="AH99">
        <v>7</v>
      </c>
      <c r="AI99">
        <v>3</v>
      </c>
      <c r="AJ99">
        <v>0</v>
      </c>
      <c r="AK99">
        <v>0</v>
      </c>
      <c r="AL99">
        <v>7</v>
      </c>
      <c r="AM99">
        <v>4</v>
      </c>
      <c r="AN99">
        <v>3</v>
      </c>
      <c r="AO99">
        <v>0</v>
      </c>
      <c r="AP99">
        <v>0</v>
      </c>
      <c r="AQ99">
        <v>0</v>
      </c>
      <c r="AR99">
        <v>0</v>
      </c>
      <c r="AS99">
        <v>8</v>
      </c>
      <c r="AT99">
        <v>2</v>
      </c>
      <c r="AU99">
        <v>1</v>
      </c>
      <c r="AV99">
        <v>0</v>
      </c>
      <c r="AW99">
        <v>0</v>
      </c>
      <c r="AX99">
        <v>5</v>
      </c>
      <c r="AY99">
        <v>1</v>
      </c>
      <c r="AZ99">
        <v>2</v>
      </c>
      <c r="BA99">
        <v>2</v>
      </c>
      <c r="BB99">
        <v>0</v>
      </c>
      <c r="BC99">
        <v>0</v>
      </c>
      <c r="BD99">
        <v>2</v>
      </c>
      <c r="BE99">
        <v>16</v>
      </c>
      <c r="BF99">
        <v>8</v>
      </c>
      <c r="BG99">
        <v>0</v>
      </c>
      <c r="BH99">
        <v>0</v>
      </c>
      <c r="BI99">
        <v>0</v>
      </c>
      <c r="BJ99">
        <v>2</v>
      </c>
      <c r="BK99">
        <v>6</v>
      </c>
      <c r="BL99">
        <v>80</v>
      </c>
      <c r="BM99">
        <v>54</v>
      </c>
      <c r="BN99">
        <v>0</v>
      </c>
      <c r="BO99">
        <v>0</v>
      </c>
      <c r="BP99">
        <v>2</v>
      </c>
      <c r="BQ99">
        <v>1</v>
      </c>
      <c r="BR99">
        <v>23</v>
      </c>
      <c r="BS99">
        <v>2</v>
      </c>
      <c r="BT99">
        <v>1</v>
      </c>
      <c r="BU99">
        <v>1</v>
      </c>
      <c r="BV99">
        <v>4480</v>
      </c>
      <c r="BW99">
        <v>1389</v>
      </c>
      <c r="BX99">
        <v>3091</v>
      </c>
      <c r="BY99">
        <v>0</v>
      </c>
      <c r="BZ99">
        <v>0</v>
      </c>
      <c r="CA99">
        <v>0</v>
      </c>
      <c r="CB99">
        <v>0</v>
      </c>
      <c r="CC99">
        <v>0</v>
      </c>
      <c r="CD99" t="s">
        <v>58</v>
      </c>
      <c r="CE99" s="58"/>
    </row>
    <row r="100" spans="1:154">
      <c r="A100" t="s">
        <v>160</v>
      </c>
      <c r="B100" s="10">
        <f>('E3-Last'!B100)-1</f>
        <v>51</v>
      </c>
      <c r="C100" s="4" t="s">
        <v>3</v>
      </c>
      <c r="D100" s="10" t="s">
        <v>40</v>
      </c>
      <c r="E100" s="59">
        <f t="shared" si="49"/>
        <v>0</v>
      </c>
      <c r="F100" s="59">
        <f t="shared" si="49"/>
        <v>0</v>
      </c>
      <c r="G100" s="59">
        <f t="shared" si="49"/>
        <v>25</v>
      </c>
      <c r="H100" s="59">
        <f t="shared" si="49"/>
        <v>50</v>
      </c>
      <c r="I100" s="59">
        <f t="shared" si="50"/>
        <v>0.25</v>
      </c>
      <c r="J100">
        <v>4</v>
      </c>
      <c r="K100">
        <v>0</v>
      </c>
      <c r="L100">
        <v>0</v>
      </c>
      <c r="M100">
        <v>1</v>
      </c>
      <c r="N100">
        <v>2</v>
      </c>
      <c r="O100">
        <v>1</v>
      </c>
      <c r="P100">
        <v>203.75</v>
      </c>
      <c r="Q100">
        <v>0</v>
      </c>
      <c r="R100">
        <v>276</v>
      </c>
      <c r="S100">
        <v>185</v>
      </c>
      <c r="T100">
        <v>168.66666670000001</v>
      </c>
      <c r="U100">
        <v>152</v>
      </c>
      <c r="V100">
        <v>177</v>
      </c>
      <c r="W100">
        <v>41</v>
      </c>
      <c r="X100">
        <v>32</v>
      </c>
      <c r="Y100">
        <v>45.5</v>
      </c>
      <c r="Z100">
        <v>762.33333330000005</v>
      </c>
      <c r="AA100">
        <v>1219</v>
      </c>
      <c r="AB100">
        <v>534</v>
      </c>
      <c r="AC100">
        <v>27</v>
      </c>
      <c r="AD100">
        <v>13</v>
      </c>
      <c r="AE100">
        <v>7</v>
      </c>
      <c r="AF100">
        <v>7</v>
      </c>
      <c r="AG100">
        <v>5</v>
      </c>
      <c r="AH100">
        <v>5</v>
      </c>
      <c r="AI100">
        <v>0</v>
      </c>
      <c r="AJ100">
        <v>0</v>
      </c>
      <c r="AK100">
        <v>0</v>
      </c>
      <c r="AL100">
        <v>17</v>
      </c>
      <c r="AM100">
        <v>4</v>
      </c>
      <c r="AN100">
        <v>1</v>
      </c>
      <c r="AO100">
        <v>0</v>
      </c>
      <c r="AP100">
        <v>0</v>
      </c>
      <c r="AQ100">
        <v>0</v>
      </c>
      <c r="AR100">
        <v>8</v>
      </c>
      <c r="AS100">
        <v>1</v>
      </c>
      <c r="AT100">
        <v>1</v>
      </c>
      <c r="AU100">
        <v>0</v>
      </c>
      <c r="AV100">
        <v>0</v>
      </c>
      <c r="AW100">
        <v>0</v>
      </c>
      <c r="AX100">
        <v>5</v>
      </c>
      <c r="AY100">
        <v>0</v>
      </c>
      <c r="AZ100">
        <v>3</v>
      </c>
      <c r="BA100">
        <v>0</v>
      </c>
      <c r="BB100">
        <v>0</v>
      </c>
      <c r="BC100">
        <v>0</v>
      </c>
      <c r="BD100">
        <v>4</v>
      </c>
      <c r="BE100">
        <v>3</v>
      </c>
      <c r="BF100">
        <v>0</v>
      </c>
      <c r="BG100">
        <v>0</v>
      </c>
      <c r="BH100">
        <v>0</v>
      </c>
      <c r="BI100">
        <v>2</v>
      </c>
      <c r="BJ100">
        <v>1</v>
      </c>
      <c r="BK100">
        <v>0</v>
      </c>
      <c r="BL100">
        <v>41</v>
      </c>
      <c r="BM100">
        <v>5</v>
      </c>
      <c r="BN100">
        <v>0</v>
      </c>
      <c r="BO100">
        <v>4</v>
      </c>
      <c r="BP100">
        <v>3</v>
      </c>
      <c r="BQ100">
        <v>0</v>
      </c>
      <c r="BR100">
        <v>29</v>
      </c>
      <c r="BS100">
        <v>1</v>
      </c>
      <c r="BT100">
        <v>1</v>
      </c>
      <c r="BU100">
        <v>0</v>
      </c>
      <c r="BV100">
        <v>169</v>
      </c>
      <c r="BW100">
        <v>169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</row>
    <row r="101" spans="1:154">
      <c r="A101" t="s">
        <v>181</v>
      </c>
      <c r="B101" s="10">
        <f>('E3-Last'!B101)-1</f>
        <v>51</v>
      </c>
      <c r="C101" s="6" t="s">
        <v>2</v>
      </c>
      <c r="D101" s="10" t="s">
        <v>40</v>
      </c>
      <c r="E101" s="59">
        <f t="shared" si="49"/>
        <v>25</v>
      </c>
      <c r="F101" s="59">
        <f t="shared" si="49"/>
        <v>0</v>
      </c>
      <c r="G101" s="59">
        <f t="shared" si="49"/>
        <v>0</v>
      </c>
      <c r="H101" s="59">
        <f t="shared" si="49"/>
        <v>0</v>
      </c>
      <c r="I101" s="59">
        <f t="shared" si="50"/>
        <v>0</v>
      </c>
      <c r="J101">
        <v>4</v>
      </c>
      <c r="K101">
        <v>1</v>
      </c>
      <c r="L101">
        <v>0</v>
      </c>
      <c r="M101">
        <v>0</v>
      </c>
      <c r="N101">
        <v>0</v>
      </c>
      <c r="O101">
        <v>3</v>
      </c>
      <c r="P101">
        <v>2961.666667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41</v>
      </c>
      <c r="AD101">
        <v>20</v>
      </c>
      <c r="AE101">
        <v>10</v>
      </c>
      <c r="AF101">
        <v>11</v>
      </c>
      <c r="AG101">
        <v>9</v>
      </c>
      <c r="AH101">
        <v>5</v>
      </c>
      <c r="AI101">
        <v>0</v>
      </c>
      <c r="AJ101">
        <v>0</v>
      </c>
      <c r="AK101">
        <v>0</v>
      </c>
      <c r="AL101">
        <v>27</v>
      </c>
      <c r="AM101">
        <v>3</v>
      </c>
      <c r="AN101">
        <v>2</v>
      </c>
      <c r="AO101">
        <v>0</v>
      </c>
      <c r="AP101">
        <v>0</v>
      </c>
      <c r="AQ101">
        <v>0</v>
      </c>
      <c r="AR101">
        <v>15</v>
      </c>
      <c r="AS101">
        <v>3</v>
      </c>
      <c r="AT101">
        <v>2</v>
      </c>
      <c r="AU101">
        <v>0</v>
      </c>
      <c r="AV101">
        <v>0</v>
      </c>
      <c r="AW101">
        <v>0</v>
      </c>
      <c r="AX101">
        <v>5</v>
      </c>
      <c r="AY101">
        <v>3</v>
      </c>
      <c r="AZ101">
        <v>1</v>
      </c>
      <c r="BA101">
        <v>0</v>
      </c>
      <c r="BB101">
        <v>0</v>
      </c>
      <c r="BC101">
        <v>0</v>
      </c>
      <c r="BD101">
        <v>7</v>
      </c>
      <c r="BE101">
        <v>3</v>
      </c>
      <c r="BF101">
        <v>2</v>
      </c>
      <c r="BG101">
        <v>1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3</v>
      </c>
      <c r="BT101">
        <v>1</v>
      </c>
      <c r="BU101">
        <v>2</v>
      </c>
      <c r="BV101">
        <v>8885</v>
      </c>
      <c r="BW101">
        <v>3562</v>
      </c>
      <c r="BX101">
        <v>5323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</row>
    <row r="102" spans="1:154">
      <c r="A102" t="s">
        <v>161</v>
      </c>
      <c r="B102" s="10">
        <f>('E3-Last'!B102)-1</f>
        <v>51</v>
      </c>
      <c r="C102" s="4" t="s">
        <v>3</v>
      </c>
      <c r="D102" s="10" t="s">
        <v>40</v>
      </c>
      <c r="E102" s="59">
        <f t="shared" si="49"/>
        <v>0</v>
      </c>
      <c r="F102" s="59">
        <f t="shared" si="49"/>
        <v>0</v>
      </c>
      <c r="G102" s="59">
        <f t="shared" si="49"/>
        <v>50</v>
      </c>
      <c r="H102" s="59">
        <f t="shared" si="49"/>
        <v>50</v>
      </c>
      <c r="I102" s="59">
        <f t="shared" si="50"/>
        <v>0.5</v>
      </c>
      <c r="J102">
        <v>4</v>
      </c>
      <c r="K102">
        <v>0</v>
      </c>
      <c r="L102">
        <v>0</v>
      </c>
      <c r="M102">
        <v>2</v>
      </c>
      <c r="N102">
        <v>2</v>
      </c>
      <c r="O102">
        <v>0</v>
      </c>
      <c r="P102">
        <v>873.25</v>
      </c>
      <c r="Q102">
        <v>0</v>
      </c>
      <c r="R102">
        <v>830.5</v>
      </c>
      <c r="S102">
        <v>916</v>
      </c>
      <c r="T102">
        <v>465.25</v>
      </c>
      <c r="U102">
        <v>171</v>
      </c>
      <c r="V102">
        <v>759.5</v>
      </c>
      <c r="W102">
        <v>388.75</v>
      </c>
      <c r="X102">
        <v>598.5</v>
      </c>
      <c r="Y102">
        <v>179</v>
      </c>
      <c r="Z102">
        <v>80.5</v>
      </c>
      <c r="AA102">
        <v>71</v>
      </c>
      <c r="AB102">
        <v>90</v>
      </c>
      <c r="AC102">
        <v>10</v>
      </c>
      <c r="AD102">
        <v>5</v>
      </c>
      <c r="AE102">
        <v>2</v>
      </c>
      <c r="AF102">
        <v>3</v>
      </c>
      <c r="AG102">
        <v>5</v>
      </c>
      <c r="AH102">
        <v>5</v>
      </c>
      <c r="AI102">
        <v>0</v>
      </c>
      <c r="AJ102">
        <v>0</v>
      </c>
      <c r="AK102">
        <v>0</v>
      </c>
      <c r="AL102">
        <v>0</v>
      </c>
      <c r="AM102">
        <v>4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2</v>
      </c>
      <c r="AU102">
        <v>0</v>
      </c>
      <c r="AV102">
        <v>0</v>
      </c>
      <c r="AW102">
        <v>0</v>
      </c>
      <c r="AX102">
        <v>0</v>
      </c>
      <c r="AY102">
        <v>1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18</v>
      </c>
      <c r="BF102">
        <v>5</v>
      </c>
      <c r="BG102">
        <v>0</v>
      </c>
      <c r="BH102">
        <v>0</v>
      </c>
      <c r="BI102">
        <v>1</v>
      </c>
      <c r="BJ102">
        <v>6</v>
      </c>
      <c r="BK102">
        <v>6</v>
      </c>
      <c r="BL102">
        <v>60</v>
      </c>
      <c r="BM102">
        <v>14</v>
      </c>
      <c r="BN102">
        <v>11</v>
      </c>
      <c r="BO102">
        <v>0</v>
      </c>
      <c r="BP102">
        <v>8</v>
      </c>
      <c r="BQ102">
        <v>9</v>
      </c>
      <c r="BR102">
        <v>18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</row>
    <row r="103" spans="1:154">
      <c r="A103" t="s">
        <v>162</v>
      </c>
      <c r="B103" s="10">
        <f>('E3-Last'!B103)-1</f>
        <v>51</v>
      </c>
      <c r="C103" s="6" t="s">
        <v>2</v>
      </c>
      <c r="D103" s="10" t="s">
        <v>40</v>
      </c>
      <c r="E103" s="59">
        <f t="shared" si="49"/>
        <v>0</v>
      </c>
      <c r="F103" s="59">
        <f t="shared" si="49"/>
        <v>0</v>
      </c>
      <c r="G103" s="59">
        <f t="shared" si="49"/>
        <v>50</v>
      </c>
      <c r="H103" s="59">
        <f t="shared" si="49"/>
        <v>50</v>
      </c>
      <c r="I103" s="59">
        <f t="shared" si="50"/>
        <v>0.5</v>
      </c>
      <c r="J103">
        <v>4</v>
      </c>
      <c r="K103">
        <v>0</v>
      </c>
      <c r="L103">
        <v>0</v>
      </c>
      <c r="M103">
        <v>2</v>
      </c>
      <c r="N103">
        <v>2</v>
      </c>
      <c r="O103">
        <v>0</v>
      </c>
      <c r="P103">
        <v>580.5</v>
      </c>
      <c r="Q103">
        <v>0</v>
      </c>
      <c r="R103">
        <v>187.5</v>
      </c>
      <c r="S103">
        <v>973.5</v>
      </c>
      <c r="T103">
        <v>341.25</v>
      </c>
      <c r="U103">
        <v>51.5</v>
      </c>
      <c r="V103">
        <v>631</v>
      </c>
      <c r="W103">
        <v>356.5</v>
      </c>
      <c r="X103">
        <v>437.5</v>
      </c>
      <c r="Y103">
        <v>275.5</v>
      </c>
      <c r="Z103">
        <v>390.5</v>
      </c>
      <c r="AA103">
        <v>524</v>
      </c>
      <c r="AB103">
        <v>257</v>
      </c>
      <c r="AC103">
        <v>14</v>
      </c>
      <c r="AD103">
        <v>4</v>
      </c>
      <c r="AE103">
        <v>4</v>
      </c>
      <c r="AF103">
        <v>6</v>
      </c>
      <c r="AG103">
        <v>6</v>
      </c>
      <c r="AH103">
        <v>4</v>
      </c>
      <c r="AI103">
        <v>3</v>
      </c>
      <c r="AJ103">
        <v>0</v>
      </c>
      <c r="AK103">
        <v>0</v>
      </c>
      <c r="AL103">
        <v>1</v>
      </c>
      <c r="AM103">
        <v>4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2</v>
      </c>
      <c r="AU103">
        <v>1</v>
      </c>
      <c r="AV103">
        <v>0</v>
      </c>
      <c r="AW103">
        <v>0</v>
      </c>
      <c r="AX103">
        <v>1</v>
      </c>
      <c r="AY103">
        <v>2</v>
      </c>
      <c r="AZ103">
        <v>2</v>
      </c>
      <c r="BA103">
        <v>2</v>
      </c>
      <c r="BB103">
        <v>0</v>
      </c>
      <c r="BC103">
        <v>0</v>
      </c>
      <c r="BD103">
        <v>0</v>
      </c>
      <c r="BE103">
        <v>4</v>
      </c>
      <c r="BF103">
        <v>0</v>
      </c>
      <c r="BG103">
        <v>0</v>
      </c>
      <c r="BH103">
        <v>0</v>
      </c>
      <c r="BI103">
        <v>1</v>
      </c>
      <c r="BJ103">
        <v>3</v>
      </c>
      <c r="BK103">
        <v>0</v>
      </c>
      <c r="BL103">
        <v>80</v>
      </c>
      <c r="BM103">
        <v>22</v>
      </c>
      <c r="BN103">
        <v>10</v>
      </c>
      <c r="BO103">
        <v>2</v>
      </c>
      <c r="BP103">
        <v>3</v>
      </c>
      <c r="BQ103">
        <v>4</v>
      </c>
      <c r="BR103">
        <v>39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E103" s="58"/>
    </row>
    <row r="104" spans="1:154">
      <c r="A104" t="s">
        <v>163</v>
      </c>
      <c r="B104" s="10">
        <f>('E3-Last'!B104)-1</f>
        <v>43</v>
      </c>
      <c r="C104" s="6" t="s">
        <v>2</v>
      </c>
      <c r="D104" s="10" t="s">
        <v>40</v>
      </c>
      <c r="E104" s="59">
        <f t="shared" si="49"/>
        <v>0</v>
      </c>
      <c r="F104" s="59">
        <f t="shared" si="49"/>
        <v>25</v>
      </c>
      <c r="G104" s="59">
        <f t="shared" si="49"/>
        <v>50</v>
      </c>
      <c r="H104" s="59">
        <f t="shared" si="49"/>
        <v>0</v>
      </c>
      <c r="I104" s="59">
        <f t="shared" si="50"/>
        <v>0.5</v>
      </c>
      <c r="J104">
        <v>4</v>
      </c>
      <c r="K104">
        <v>0</v>
      </c>
      <c r="L104">
        <v>1</v>
      </c>
      <c r="M104">
        <v>2</v>
      </c>
      <c r="N104">
        <v>0</v>
      </c>
      <c r="O104">
        <v>1</v>
      </c>
      <c r="P104">
        <v>327.25</v>
      </c>
      <c r="Q104">
        <v>795</v>
      </c>
      <c r="R104">
        <v>206</v>
      </c>
      <c r="S104">
        <v>0</v>
      </c>
      <c r="T104">
        <v>40</v>
      </c>
      <c r="U104">
        <v>40</v>
      </c>
      <c r="V104">
        <v>0</v>
      </c>
      <c r="W104">
        <v>57</v>
      </c>
      <c r="X104">
        <v>57</v>
      </c>
      <c r="Y104">
        <v>0</v>
      </c>
      <c r="Z104">
        <v>1628.5</v>
      </c>
      <c r="AA104">
        <v>1628.5</v>
      </c>
      <c r="AB104">
        <v>0</v>
      </c>
      <c r="AC104">
        <v>27</v>
      </c>
      <c r="AD104">
        <v>13</v>
      </c>
      <c r="AE104">
        <v>14</v>
      </c>
      <c r="AF104">
        <v>0</v>
      </c>
      <c r="AG104">
        <v>4</v>
      </c>
      <c r="AH104">
        <v>11</v>
      </c>
      <c r="AI104">
        <v>7</v>
      </c>
      <c r="AJ104">
        <v>0</v>
      </c>
      <c r="AK104">
        <v>0</v>
      </c>
      <c r="AL104">
        <v>5</v>
      </c>
      <c r="AM104">
        <v>4</v>
      </c>
      <c r="AN104">
        <v>8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3</v>
      </c>
      <c r="AU104">
        <v>7</v>
      </c>
      <c r="AV104">
        <v>0</v>
      </c>
      <c r="AW104">
        <v>0</v>
      </c>
      <c r="AX104">
        <v>4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14</v>
      </c>
      <c r="BF104">
        <v>2</v>
      </c>
      <c r="BG104">
        <v>3</v>
      </c>
      <c r="BH104">
        <v>0</v>
      </c>
      <c r="BI104">
        <v>2</v>
      </c>
      <c r="BJ104">
        <v>0</v>
      </c>
      <c r="BK104">
        <v>7</v>
      </c>
      <c r="BL104">
        <v>98</v>
      </c>
      <c r="BM104">
        <v>9</v>
      </c>
      <c r="BN104">
        <v>28</v>
      </c>
      <c r="BO104">
        <v>0</v>
      </c>
      <c r="BP104">
        <v>1</v>
      </c>
      <c r="BQ104">
        <v>0</v>
      </c>
      <c r="BR104">
        <v>60</v>
      </c>
      <c r="BS104">
        <v>1</v>
      </c>
      <c r="BT104">
        <v>0</v>
      </c>
      <c r="BU104">
        <v>1</v>
      </c>
      <c r="BV104">
        <v>102</v>
      </c>
      <c r="BW104">
        <v>0</v>
      </c>
      <c r="BX104">
        <v>102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E104" s="58"/>
    </row>
    <row r="105" spans="1:154">
      <c r="A105" t="s">
        <v>164</v>
      </c>
      <c r="B105" s="10">
        <f>('E3-Last'!B105)-1</f>
        <v>43</v>
      </c>
      <c r="C105" s="6" t="s">
        <v>2</v>
      </c>
      <c r="D105" s="10" t="s">
        <v>40</v>
      </c>
      <c r="E105" s="59">
        <f t="shared" si="49"/>
        <v>0</v>
      </c>
      <c r="F105" s="59">
        <f t="shared" si="49"/>
        <v>0</v>
      </c>
      <c r="G105" s="59">
        <f t="shared" si="49"/>
        <v>50</v>
      </c>
      <c r="H105" s="59">
        <f t="shared" si="49"/>
        <v>25</v>
      </c>
      <c r="I105" s="59">
        <f t="shared" si="50"/>
        <v>0.5</v>
      </c>
      <c r="J105">
        <v>4</v>
      </c>
      <c r="K105">
        <v>0</v>
      </c>
      <c r="L105">
        <v>0</v>
      </c>
      <c r="M105">
        <v>2</v>
      </c>
      <c r="N105">
        <v>1</v>
      </c>
      <c r="O105">
        <v>1</v>
      </c>
      <c r="P105">
        <v>369.25</v>
      </c>
      <c r="Q105">
        <v>0</v>
      </c>
      <c r="R105">
        <v>448</v>
      </c>
      <c r="S105">
        <v>173</v>
      </c>
      <c r="T105">
        <v>137</v>
      </c>
      <c r="U105">
        <v>78</v>
      </c>
      <c r="V105">
        <v>255</v>
      </c>
      <c r="W105">
        <v>109.33333330000001</v>
      </c>
      <c r="X105">
        <v>75.5</v>
      </c>
      <c r="Y105">
        <v>177</v>
      </c>
      <c r="Z105">
        <v>119.66666669999999</v>
      </c>
      <c r="AA105">
        <v>103</v>
      </c>
      <c r="AB105">
        <v>153</v>
      </c>
      <c r="AC105">
        <v>23</v>
      </c>
      <c r="AD105">
        <v>10</v>
      </c>
      <c r="AE105">
        <v>10</v>
      </c>
      <c r="AF105">
        <v>3</v>
      </c>
      <c r="AG105">
        <v>4</v>
      </c>
      <c r="AH105">
        <v>4</v>
      </c>
      <c r="AI105">
        <v>2</v>
      </c>
      <c r="AJ105">
        <v>1</v>
      </c>
      <c r="AK105">
        <v>6</v>
      </c>
      <c r="AL105">
        <v>6</v>
      </c>
      <c r="AM105">
        <v>4</v>
      </c>
      <c r="AN105">
        <v>0</v>
      </c>
      <c r="AO105">
        <v>1</v>
      </c>
      <c r="AP105">
        <v>0</v>
      </c>
      <c r="AQ105">
        <v>2</v>
      </c>
      <c r="AR105">
        <v>3</v>
      </c>
      <c r="AS105">
        <v>0</v>
      </c>
      <c r="AT105">
        <v>3</v>
      </c>
      <c r="AU105">
        <v>0</v>
      </c>
      <c r="AV105">
        <v>1</v>
      </c>
      <c r="AW105">
        <v>4</v>
      </c>
      <c r="AX105">
        <v>2</v>
      </c>
      <c r="AY105">
        <v>0</v>
      </c>
      <c r="AZ105">
        <v>1</v>
      </c>
      <c r="BA105">
        <v>1</v>
      </c>
      <c r="BB105">
        <v>0</v>
      </c>
      <c r="BC105">
        <v>0</v>
      </c>
      <c r="BD105">
        <v>1</v>
      </c>
      <c r="BE105">
        <v>11</v>
      </c>
      <c r="BF105">
        <v>0</v>
      </c>
      <c r="BG105">
        <v>0</v>
      </c>
      <c r="BH105">
        <v>0</v>
      </c>
      <c r="BI105">
        <v>2</v>
      </c>
      <c r="BJ105">
        <v>2</v>
      </c>
      <c r="BK105">
        <v>7</v>
      </c>
      <c r="BL105">
        <v>43</v>
      </c>
      <c r="BM105">
        <v>14</v>
      </c>
      <c r="BN105">
        <v>0</v>
      </c>
      <c r="BO105">
        <v>3</v>
      </c>
      <c r="BP105">
        <v>1</v>
      </c>
      <c r="BQ105">
        <v>3</v>
      </c>
      <c r="BR105">
        <v>22</v>
      </c>
      <c r="BS105">
        <v>1</v>
      </c>
      <c r="BT105">
        <v>1</v>
      </c>
      <c r="BU105">
        <v>0</v>
      </c>
      <c r="BV105">
        <v>408</v>
      </c>
      <c r="BW105">
        <v>408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E105" s="58"/>
    </row>
    <row r="106" spans="1:154">
      <c r="A106" t="s">
        <v>167</v>
      </c>
      <c r="B106" s="10">
        <f>('E3-Last'!B106)-1</f>
        <v>43</v>
      </c>
      <c r="C106" s="6" t="s">
        <v>2</v>
      </c>
      <c r="D106" s="10" t="s">
        <v>40</v>
      </c>
      <c r="E106" s="59">
        <f t="shared" si="49"/>
        <v>0</v>
      </c>
      <c r="F106" s="59">
        <f t="shared" si="49"/>
        <v>0</v>
      </c>
      <c r="G106" s="59">
        <f t="shared" si="49"/>
        <v>50</v>
      </c>
      <c r="H106" s="59">
        <f t="shared" si="49"/>
        <v>0</v>
      </c>
      <c r="I106" s="59">
        <f t="shared" si="50"/>
        <v>0.5</v>
      </c>
      <c r="J106">
        <v>4</v>
      </c>
      <c r="K106">
        <v>0</v>
      </c>
      <c r="L106">
        <v>0</v>
      </c>
      <c r="M106">
        <v>2</v>
      </c>
      <c r="N106">
        <v>0</v>
      </c>
      <c r="O106">
        <v>2</v>
      </c>
      <c r="P106">
        <v>162.25</v>
      </c>
      <c r="Q106">
        <v>0</v>
      </c>
      <c r="R106">
        <v>124.5</v>
      </c>
      <c r="S106">
        <v>0</v>
      </c>
      <c r="T106">
        <v>33</v>
      </c>
      <c r="U106">
        <v>33</v>
      </c>
      <c r="V106">
        <v>0</v>
      </c>
      <c r="W106">
        <v>16</v>
      </c>
      <c r="X106">
        <v>16</v>
      </c>
      <c r="Y106">
        <v>0</v>
      </c>
      <c r="Z106">
        <v>1181</v>
      </c>
      <c r="AA106">
        <v>1181</v>
      </c>
      <c r="AB106">
        <v>0</v>
      </c>
      <c r="AC106">
        <v>11</v>
      </c>
      <c r="AD106">
        <v>5</v>
      </c>
      <c r="AE106">
        <v>6</v>
      </c>
      <c r="AF106">
        <v>0</v>
      </c>
      <c r="AG106">
        <v>4</v>
      </c>
      <c r="AH106">
        <v>4</v>
      </c>
      <c r="AI106">
        <v>0</v>
      </c>
      <c r="AJ106">
        <v>0</v>
      </c>
      <c r="AK106">
        <v>0</v>
      </c>
      <c r="AL106">
        <v>3</v>
      </c>
      <c r="AM106">
        <v>4</v>
      </c>
      <c r="AN106">
        <v>0</v>
      </c>
      <c r="AO106">
        <v>0</v>
      </c>
      <c r="AP106">
        <v>0</v>
      </c>
      <c r="AQ106">
        <v>0</v>
      </c>
      <c r="AR106">
        <v>1</v>
      </c>
      <c r="AS106">
        <v>0</v>
      </c>
      <c r="AT106">
        <v>4</v>
      </c>
      <c r="AU106">
        <v>0</v>
      </c>
      <c r="AV106">
        <v>0</v>
      </c>
      <c r="AW106">
        <v>0</v>
      </c>
      <c r="AX106">
        <v>2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5</v>
      </c>
      <c r="BF106">
        <v>0</v>
      </c>
      <c r="BG106">
        <v>0</v>
      </c>
      <c r="BH106">
        <v>0</v>
      </c>
      <c r="BI106">
        <v>2</v>
      </c>
      <c r="BJ106">
        <v>0</v>
      </c>
      <c r="BK106">
        <v>3</v>
      </c>
      <c r="BL106">
        <v>33</v>
      </c>
      <c r="BM106">
        <v>7</v>
      </c>
      <c r="BN106">
        <v>0</v>
      </c>
      <c r="BO106">
        <v>2</v>
      </c>
      <c r="BP106">
        <v>0</v>
      </c>
      <c r="BQ106">
        <v>0</v>
      </c>
      <c r="BR106">
        <v>24</v>
      </c>
      <c r="BS106">
        <v>2</v>
      </c>
      <c r="BT106">
        <v>2</v>
      </c>
      <c r="BU106">
        <v>0</v>
      </c>
      <c r="BV106">
        <v>400</v>
      </c>
      <c r="BW106">
        <v>400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</row>
    <row r="107" spans="1:154">
      <c r="A107" t="s">
        <v>166</v>
      </c>
      <c r="B107" s="10">
        <f>('E3-Last'!B107)-1</f>
        <v>51</v>
      </c>
      <c r="C107" s="4" t="s">
        <v>3</v>
      </c>
      <c r="D107" s="10" t="s">
        <v>40</v>
      </c>
      <c r="E107" s="59">
        <f t="shared" si="49"/>
        <v>0</v>
      </c>
      <c r="F107" s="59">
        <f t="shared" si="49"/>
        <v>0</v>
      </c>
      <c r="G107" s="59">
        <f t="shared" si="49"/>
        <v>50</v>
      </c>
      <c r="H107" s="59">
        <f t="shared" si="49"/>
        <v>25</v>
      </c>
      <c r="I107" s="59">
        <f t="shared" si="50"/>
        <v>0.5</v>
      </c>
      <c r="J107">
        <v>4</v>
      </c>
      <c r="K107">
        <v>0</v>
      </c>
      <c r="L107">
        <v>0</v>
      </c>
      <c r="M107">
        <v>2</v>
      </c>
      <c r="N107">
        <v>1</v>
      </c>
      <c r="O107">
        <v>1</v>
      </c>
      <c r="P107">
        <v>351.25</v>
      </c>
      <c r="Q107">
        <v>0</v>
      </c>
      <c r="R107">
        <v>433</v>
      </c>
      <c r="S107">
        <v>247</v>
      </c>
      <c r="T107">
        <v>113.66666669999999</v>
      </c>
      <c r="U107">
        <v>31</v>
      </c>
      <c r="V107">
        <v>279</v>
      </c>
      <c r="W107">
        <v>71.333333339999996</v>
      </c>
      <c r="X107">
        <v>48</v>
      </c>
      <c r="Y107">
        <v>118</v>
      </c>
      <c r="Z107">
        <v>116</v>
      </c>
      <c r="AA107">
        <v>129.5</v>
      </c>
      <c r="AB107">
        <v>89</v>
      </c>
      <c r="AC107">
        <v>28</v>
      </c>
      <c r="AD107">
        <v>11</v>
      </c>
      <c r="AE107">
        <v>9</v>
      </c>
      <c r="AF107">
        <v>8</v>
      </c>
      <c r="AG107">
        <v>8</v>
      </c>
      <c r="AH107">
        <v>6</v>
      </c>
      <c r="AI107">
        <v>1</v>
      </c>
      <c r="AJ107">
        <v>0</v>
      </c>
      <c r="AK107">
        <v>4</v>
      </c>
      <c r="AL107">
        <v>9</v>
      </c>
      <c r="AM107">
        <v>4</v>
      </c>
      <c r="AN107">
        <v>2</v>
      </c>
      <c r="AO107">
        <v>1</v>
      </c>
      <c r="AP107">
        <v>0</v>
      </c>
      <c r="AQ107">
        <v>1</v>
      </c>
      <c r="AR107">
        <v>3</v>
      </c>
      <c r="AS107">
        <v>2</v>
      </c>
      <c r="AT107">
        <v>3</v>
      </c>
      <c r="AU107">
        <v>0</v>
      </c>
      <c r="AV107">
        <v>0</v>
      </c>
      <c r="AW107">
        <v>1</v>
      </c>
      <c r="AX107">
        <v>3</v>
      </c>
      <c r="AY107">
        <v>2</v>
      </c>
      <c r="AZ107">
        <v>1</v>
      </c>
      <c r="BA107">
        <v>0</v>
      </c>
      <c r="BB107">
        <v>0</v>
      </c>
      <c r="BC107">
        <v>2</v>
      </c>
      <c r="BD107">
        <v>3</v>
      </c>
      <c r="BE107">
        <v>6</v>
      </c>
      <c r="BF107">
        <v>0</v>
      </c>
      <c r="BG107">
        <v>0</v>
      </c>
      <c r="BH107">
        <v>0</v>
      </c>
      <c r="BI107">
        <v>2</v>
      </c>
      <c r="BJ107">
        <v>4</v>
      </c>
      <c r="BK107">
        <v>0</v>
      </c>
      <c r="BL107">
        <v>148</v>
      </c>
      <c r="BM107">
        <v>33</v>
      </c>
      <c r="BN107">
        <v>35</v>
      </c>
      <c r="BO107">
        <v>2</v>
      </c>
      <c r="BP107">
        <v>0</v>
      </c>
      <c r="BQ107">
        <v>26</v>
      </c>
      <c r="BR107">
        <v>52</v>
      </c>
      <c r="BS107">
        <v>1</v>
      </c>
      <c r="BT107">
        <v>1</v>
      </c>
      <c r="BU107">
        <v>0</v>
      </c>
      <c r="BV107">
        <v>292</v>
      </c>
      <c r="BW107">
        <v>292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</row>
    <row r="108" spans="1:154">
      <c r="A108" t="s">
        <v>167</v>
      </c>
      <c r="B108" s="10">
        <f>('E3-Last'!B108)-1</f>
        <v>43</v>
      </c>
      <c r="C108" s="6" t="s">
        <v>2</v>
      </c>
      <c r="D108" s="10" t="s">
        <v>40</v>
      </c>
      <c r="E108" s="59">
        <f t="shared" si="49"/>
        <v>0</v>
      </c>
      <c r="F108" s="59">
        <f t="shared" si="49"/>
        <v>0</v>
      </c>
      <c r="G108" s="59">
        <f t="shared" si="49"/>
        <v>50</v>
      </c>
      <c r="H108" s="59">
        <f t="shared" si="49"/>
        <v>25</v>
      </c>
      <c r="I108" s="59">
        <f t="shared" si="50"/>
        <v>0.5</v>
      </c>
      <c r="J108">
        <v>4</v>
      </c>
      <c r="K108">
        <v>0</v>
      </c>
      <c r="L108">
        <v>0</v>
      </c>
      <c r="M108">
        <v>2</v>
      </c>
      <c r="N108">
        <v>1</v>
      </c>
      <c r="O108">
        <v>1</v>
      </c>
      <c r="P108">
        <v>117.25</v>
      </c>
      <c r="Q108">
        <v>0</v>
      </c>
      <c r="R108">
        <v>125</v>
      </c>
      <c r="S108">
        <v>172</v>
      </c>
      <c r="T108">
        <v>246.66666670000001</v>
      </c>
      <c r="U108">
        <v>171</v>
      </c>
      <c r="V108">
        <v>398</v>
      </c>
      <c r="W108">
        <v>56</v>
      </c>
      <c r="X108">
        <v>51</v>
      </c>
      <c r="Y108">
        <v>66</v>
      </c>
      <c r="Z108">
        <v>814</v>
      </c>
      <c r="AA108">
        <v>1034.5</v>
      </c>
      <c r="AB108">
        <v>373</v>
      </c>
      <c r="AC108">
        <v>17</v>
      </c>
      <c r="AD108">
        <v>9</v>
      </c>
      <c r="AE108">
        <v>6</v>
      </c>
      <c r="AF108">
        <v>2</v>
      </c>
      <c r="AG108">
        <v>7</v>
      </c>
      <c r="AH108">
        <v>9</v>
      </c>
      <c r="AI108">
        <v>1</v>
      </c>
      <c r="AJ108">
        <v>0</v>
      </c>
      <c r="AK108">
        <v>0</v>
      </c>
      <c r="AL108">
        <v>0</v>
      </c>
      <c r="AM108">
        <v>4</v>
      </c>
      <c r="AN108">
        <v>5</v>
      </c>
      <c r="AO108">
        <v>0</v>
      </c>
      <c r="AP108">
        <v>0</v>
      </c>
      <c r="AQ108">
        <v>0</v>
      </c>
      <c r="AR108">
        <v>0</v>
      </c>
      <c r="AS108">
        <v>2</v>
      </c>
      <c r="AT108">
        <v>3</v>
      </c>
      <c r="AU108">
        <v>1</v>
      </c>
      <c r="AV108">
        <v>0</v>
      </c>
      <c r="AW108">
        <v>0</v>
      </c>
      <c r="AX108">
        <v>0</v>
      </c>
      <c r="AY108">
        <v>1</v>
      </c>
      <c r="AZ108">
        <v>1</v>
      </c>
      <c r="BA108">
        <v>0</v>
      </c>
      <c r="BB108">
        <v>0</v>
      </c>
      <c r="BC108">
        <v>0</v>
      </c>
      <c r="BD108">
        <v>0</v>
      </c>
      <c r="BE108">
        <v>6</v>
      </c>
      <c r="BF108">
        <v>0</v>
      </c>
      <c r="BG108">
        <v>2</v>
      </c>
      <c r="BH108">
        <v>0</v>
      </c>
      <c r="BI108">
        <v>2</v>
      </c>
      <c r="BJ108">
        <v>1</v>
      </c>
      <c r="BK108">
        <v>1</v>
      </c>
      <c r="BL108">
        <v>171</v>
      </c>
      <c r="BM108">
        <v>10</v>
      </c>
      <c r="BN108">
        <v>8</v>
      </c>
      <c r="BO108">
        <v>3</v>
      </c>
      <c r="BP108">
        <v>4</v>
      </c>
      <c r="BQ108">
        <v>0</v>
      </c>
      <c r="BR108">
        <v>146</v>
      </c>
      <c r="BS108">
        <v>1</v>
      </c>
      <c r="BT108">
        <v>0</v>
      </c>
      <c r="BU108">
        <v>1</v>
      </c>
      <c r="BV108">
        <v>47</v>
      </c>
      <c r="BW108">
        <v>0</v>
      </c>
      <c r="BX108">
        <v>47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</row>
    <row r="109" spans="1:154">
      <c r="A109" t="s">
        <v>182</v>
      </c>
      <c r="B109" s="10">
        <f>('E3-Last'!B109)-1</f>
        <v>51</v>
      </c>
      <c r="C109" s="4" t="s">
        <v>3</v>
      </c>
      <c r="D109" s="10" t="s">
        <v>40</v>
      </c>
      <c r="E109" s="59">
        <f t="shared" si="49"/>
        <v>0</v>
      </c>
      <c r="F109" s="59">
        <f t="shared" si="49"/>
        <v>0</v>
      </c>
      <c r="G109" s="59">
        <f t="shared" si="49"/>
        <v>50</v>
      </c>
      <c r="H109" s="59">
        <f t="shared" si="49"/>
        <v>50</v>
      </c>
      <c r="I109" s="59">
        <f t="shared" si="50"/>
        <v>0.5</v>
      </c>
      <c r="J109">
        <v>4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488.25</v>
      </c>
      <c r="Q109">
        <v>0</v>
      </c>
      <c r="R109">
        <v>814.5</v>
      </c>
      <c r="S109">
        <v>162</v>
      </c>
      <c r="T109">
        <v>342.5</v>
      </c>
      <c r="U109">
        <v>212.5</v>
      </c>
      <c r="V109">
        <v>472.5</v>
      </c>
      <c r="W109">
        <v>71.5</v>
      </c>
      <c r="X109">
        <v>82.5</v>
      </c>
      <c r="Y109">
        <v>60.5</v>
      </c>
      <c r="Z109">
        <v>942.5</v>
      </c>
      <c r="AA109">
        <v>1205.5</v>
      </c>
      <c r="AB109">
        <v>679.5</v>
      </c>
      <c r="AC109">
        <v>22</v>
      </c>
      <c r="AD109">
        <v>11</v>
      </c>
      <c r="AE109">
        <v>5</v>
      </c>
      <c r="AF109">
        <v>6</v>
      </c>
      <c r="AG109">
        <v>4</v>
      </c>
      <c r="AH109">
        <v>8</v>
      </c>
      <c r="AI109">
        <v>1</v>
      </c>
      <c r="AJ109">
        <v>0</v>
      </c>
      <c r="AK109">
        <v>0</v>
      </c>
      <c r="AL109">
        <v>9</v>
      </c>
      <c r="AM109">
        <v>4</v>
      </c>
      <c r="AN109">
        <v>4</v>
      </c>
      <c r="AO109">
        <v>0</v>
      </c>
      <c r="AP109">
        <v>0</v>
      </c>
      <c r="AQ109">
        <v>0</v>
      </c>
      <c r="AR109">
        <v>3</v>
      </c>
      <c r="AS109">
        <v>0</v>
      </c>
      <c r="AT109">
        <v>2</v>
      </c>
      <c r="AU109">
        <v>1</v>
      </c>
      <c r="AV109">
        <v>0</v>
      </c>
      <c r="AW109">
        <v>0</v>
      </c>
      <c r="AX109">
        <v>2</v>
      </c>
      <c r="AY109">
        <v>0</v>
      </c>
      <c r="AZ109">
        <v>2</v>
      </c>
      <c r="BA109">
        <v>0</v>
      </c>
      <c r="BB109">
        <v>0</v>
      </c>
      <c r="BC109">
        <v>0</v>
      </c>
      <c r="BD109">
        <v>4</v>
      </c>
      <c r="BE109">
        <v>6</v>
      </c>
      <c r="BF109">
        <v>0</v>
      </c>
      <c r="BG109">
        <v>0</v>
      </c>
      <c r="BH109">
        <v>0</v>
      </c>
      <c r="BI109">
        <v>2</v>
      </c>
      <c r="BJ109">
        <v>2</v>
      </c>
      <c r="BK109">
        <v>2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</row>
    <row r="110" spans="1:154">
      <c r="A110" t="s">
        <v>169</v>
      </c>
      <c r="B110" s="10">
        <f>('E3-Last'!B110)-1</f>
        <v>51</v>
      </c>
      <c r="C110" s="6" t="s">
        <v>2</v>
      </c>
      <c r="D110" s="10" t="s">
        <v>40</v>
      </c>
      <c r="E110" s="59">
        <f t="shared" si="49"/>
        <v>0</v>
      </c>
      <c r="F110" s="59">
        <f t="shared" si="49"/>
        <v>0</v>
      </c>
      <c r="G110" s="59">
        <f t="shared" si="49"/>
        <v>50</v>
      </c>
      <c r="H110" s="59">
        <f t="shared" si="49"/>
        <v>0</v>
      </c>
      <c r="I110" s="59">
        <f t="shared" si="50"/>
        <v>0.5</v>
      </c>
      <c r="J110">
        <v>4</v>
      </c>
      <c r="K110">
        <v>0</v>
      </c>
      <c r="L110">
        <v>0</v>
      </c>
      <c r="M110">
        <v>2</v>
      </c>
      <c r="N110">
        <v>0</v>
      </c>
      <c r="O110">
        <v>2</v>
      </c>
      <c r="P110">
        <v>173.25</v>
      </c>
      <c r="Q110">
        <v>0</v>
      </c>
      <c r="R110">
        <v>153</v>
      </c>
      <c r="S110">
        <v>0</v>
      </c>
      <c r="T110">
        <v>68</v>
      </c>
      <c r="U110">
        <v>68</v>
      </c>
      <c r="V110">
        <v>0</v>
      </c>
      <c r="W110">
        <v>73.5</v>
      </c>
      <c r="X110">
        <v>73.5</v>
      </c>
      <c r="Y110">
        <v>0</v>
      </c>
      <c r="Z110">
        <v>886.5</v>
      </c>
      <c r="AA110">
        <v>886.5</v>
      </c>
      <c r="AB110">
        <v>0</v>
      </c>
      <c r="AC110">
        <v>11</v>
      </c>
      <c r="AD110">
        <v>6</v>
      </c>
      <c r="AE110">
        <v>5</v>
      </c>
      <c r="AF110">
        <v>0</v>
      </c>
      <c r="AG110">
        <v>4</v>
      </c>
      <c r="AH110">
        <v>5</v>
      </c>
      <c r="AI110">
        <v>0</v>
      </c>
      <c r="AJ110">
        <v>0</v>
      </c>
      <c r="AK110">
        <v>0</v>
      </c>
      <c r="AL110">
        <v>2</v>
      </c>
      <c r="AM110">
        <v>4</v>
      </c>
      <c r="AN110">
        <v>1</v>
      </c>
      <c r="AO110">
        <v>0</v>
      </c>
      <c r="AP110">
        <v>0</v>
      </c>
      <c r="AQ110">
        <v>0</v>
      </c>
      <c r="AR110">
        <v>1</v>
      </c>
      <c r="AS110">
        <v>0</v>
      </c>
      <c r="AT110">
        <v>4</v>
      </c>
      <c r="AU110">
        <v>0</v>
      </c>
      <c r="AV110">
        <v>0</v>
      </c>
      <c r="AW110">
        <v>0</v>
      </c>
      <c r="AX110">
        <v>1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2</v>
      </c>
      <c r="BF110">
        <v>0</v>
      </c>
      <c r="BG110">
        <v>0</v>
      </c>
      <c r="BH110">
        <v>0</v>
      </c>
      <c r="BI110">
        <v>2</v>
      </c>
      <c r="BJ110">
        <v>0</v>
      </c>
      <c r="BK110">
        <v>0</v>
      </c>
      <c r="BL110">
        <v>47</v>
      </c>
      <c r="BM110">
        <v>10</v>
      </c>
      <c r="BN110">
        <v>1</v>
      </c>
      <c r="BO110">
        <v>1</v>
      </c>
      <c r="BP110">
        <v>4</v>
      </c>
      <c r="BQ110">
        <v>0</v>
      </c>
      <c r="BR110">
        <v>31</v>
      </c>
      <c r="BS110">
        <v>2</v>
      </c>
      <c r="BT110">
        <v>2</v>
      </c>
      <c r="BU110">
        <v>0</v>
      </c>
      <c r="BV110">
        <v>387</v>
      </c>
      <c r="BW110">
        <v>387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</row>
    <row r="111" spans="1:154">
      <c r="A111" t="s">
        <v>170</v>
      </c>
      <c r="B111" s="10">
        <f>('E3-Last'!B111)-1</f>
        <v>43</v>
      </c>
      <c r="C111" s="6" t="s">
        <v>2</v>
      </c>
      <c r="D111" s="10" t="s">
        <v>40</v>
      </c>
      <c r="E111" s="59">
        <f t="shared" si="49"/>
        <v>0</v>
      </c>
      <c r="F111" s="59">
        <f t="shared" si="49"/>
        <v>0</v>
      </c>
      <c r="G111" s="59">
        <f t="shared" si="49"/>
        <v>50</v>
      </c>
      <c r="H111" s="59">
        <f t="shared" si="49"/>
        <v>0</v>
      </c>
      <c r="I111" s="59">
        <f t="shared" si="50"/>
        <v>0.5</v>
      </c>
      <c r="J111">
        <v>4</v>
      </c>
      <c r="K111">
        <v>0</v>
      </c>
      <c r="L111">
        <v>0</v>
      </c>
      <c r="M111">
        <v>2</v>
      </c>
      <c r="N111">
        <v>0</v>
      </c>
      <c r="O111">
        <v>2</v>
      </c>
      <c r="P111">
        <v>103.75</v>
      </c>
      <c r="Q111">
        <v>0</v>
      </c>
      <c r="R111">
        <v>61.5</v>
      </c>
      <c r="S111">
        <v>0</v>
      </c>
      <c r="T111">
        <v>65.5</v>
      </c>
      <c r="U111">
        <v>65.5</v>
      </c>
      <c r="V111">
        <v>0</v>
      </c>
      <c r="W111">
        <v>89.5</v>
      </c>
      <c r="X111">
        <v>89.5</v>
      </c>
      <c r="Y111">
        <v>0</v>
      </c>
      <c r="Z111">
        <v>1187</v>
      </c>
      <c r="AA111">
        <v>1187</v>
      </c>
      <c r="AB111">
        <v>0</v>
      </c>
      <c r="AC111">
        <v>58</v>
      </c>
      <c r="AD111">
        <v>19</v>
      </c>
      <c r="AE111">
        <v>39</v>
      </c>
      <c r="AF111">
        <v>0</v>
      </c>
      <c r="AG111">
        <v>4</v>
      </c>
      <c r="AH111">
        <v>12</v>
      </c>
      <c r="AI111">
        <v>8</v>
      </c>
      <c r="AJ111">
        <v>0</v>
      </c>
      <c r="AK111">
        <v>0</v>
      </c>
      <c r="AL111">
        <v>34</v>
      </c>
      <c r="AM111">
        <v>4</v>
      </c>
      <c r="AN111">
        <v>8</v>
      </c>
      <c r="AO111">
        <v>0</v>
      </c>
      <c r="AP111">
        <v>0</v>
      </c>
      <c r="AQ111">
        <v>0</v>
      </c>
      <c r="AR111">
        <v>7</v>
      </c>
      <c r="AS111">
        <v>0</v>
      </c>
      <c r="AT111">
        <v>4</v>
      </c>
      <c r="AU111">
        <v>8</v>
      </c>
      <c r="AV111">
        <v>0</v>
      </c>
      <c r="AW111">
        <v>0</v>
      </c>
      <c r="AX111">
        <v>27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2</v>
      </c>
      <c r="BF111">
        <v>0</v>
      </c>
      <c r="BG111">
        <v>0</v>
      </c>
      <c r="BH111">
        <v>0</v>
      </c>
      <c r="BI111">
        <v>2</v>
      </c>
      <c r="BJ111">
        <v>0</v>
      </c>
      <c r="BK111">
        <v>0</v>
      </c>
      <c r="BL111">
        <v>18</v>
      </c>
      <c r="BM111">
        <v>2</v>
      </c>
      <c r="BN111">
        <v>0</v>
      </c>
      <c r="BO111">
        <v>0</v>
      </c>
      <c r="BP111">
        <v>3</v>
      </c>
      <c r="BQ111">
        <v>0</v>
      </c>
      <c r="BR111">
        <v>13</v>
      </c>
      <c r="BS111">
        <v>2</v>
      </c>
      <c r="BT111">
        <v>0</v>
      </c>
      <c r="BU111">
        <v>2</v>
      </c>
      <c r="BV111">
        <v>292</v>
      </c>
      <c r="BW111">
        <v>0</v>
      </c>
      <c r="BX111">
        <v>292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E111" s="58"/>
    </row>
    <row r="112" spans="1:154">
      <c r="A112" t="s">
        <v>171</v>
      </c>
      <c r="B112" s="10">
        <f>('E3-Last'!B112)-1</f>
        <v>51</v>
      </c>
      <c r="C112" s="4" t="s">
        <v>3</v>
      </c>
      <c r="D112" s="10" t="s">
        <v>40</v>
      </c>
      <c r="E112" s="59">
        <f t="shared" si="49"/>
        <v>0</v>
      </c>
      <c r="F112" s="59">
        <f t="shared" si="49"/>
        <v>0</v>
      </c>
      <c r="G112" s="59">
        <f t="shared" si="49"/>
        <v>50</v>
      </c>
      <c r="H112" s="59">
        <f t="shared" si="49"/>
        <v>50</v>
      </c>
      <c r="I112" s="59">
        <f t="shared" si="50"/>
        <v>0.5</v>
      </c>
      <c r="J112">
        <v>4</v>
      </c>
      <c r="K112">
        <v>0</v>
      </c>
      <c r="L112">
        <v>0</v>
      </c>
      <c r="M112">
        <v>2</v>
      </c>
      <c r="N112">
        <v>2</v>
      </c>
      <c r="O112">
        <v>0</v>
      </c>
      <c r="P112">
        <v>632.25</v>
      </c>
      <c r="Q112">
        <v>0</v>
      </c>
      <c r="R112">
        <v>734.5</v>
      </c>
      <c r="S112">
        <v>530</v>
      </c>
      <c r="T112">
        <v>200.25</v>
      </c>
      <c r="U112">
        <v>67</v>
      </c>
      <c r="V112">
        <v>333.5</v>
      </c>
      <c r="W112">
        <v>89</v>
      </c>
      <c r="X112">
        <v>81.5</v>
      </c>
      <c r="Y112">
        <v>96.5</v>
      </c>
      <c r="Z112">
        <v>233.75</v>
      </c>
      <c r="AA112">
        <v>114.5</v>
      </c>
      <c r="AB112">
        <v>353</v>
      </c>
      <c r="AC112">
        <v>22</v>
      </c>
      <c r="AD112">
        <v>9</v>
      </c>
      <c r="AE112">
        <v>8</v>
      </c>
      <c r="AF112">
        <v>5</v>
      </c>
      <c r="AG112">
        <v>12</v>
      </c>
      <c r="AH112">
        <v>7</v>
      </c>
      <c r="AI112">
        <v>1</v>
      </c>
      <c r="AJ112">
        <v>0</v>
      </c>
      <c r="AK112">
        <v>0</v>
      </c>
      <c r="AL112">
        <v>2</v>
      </c>
      <c r="AM112">
        <v>4</v>
      </c>
      <c r="AN112">
        <v>3</v>
      </c>
      <c r="AO112">
        <v>0</v>
      </c>
      <c r="AP112">
        <v>0</v>
      </c>
      <c r="AQ112">
        <v>0</v>
      </c>
      <c r="AR112">
        <v>2</v>
      </c>
      <c r="AS112">
        <v>6</v>
      </c>
      <c r="AT112">
        <v>2</v>
      </c>
      <c r="AU112">
        <v>0</v>
      </c>
      <c r="AV112">
        <v>0</v>
      </c>
      <c r="AW112">
        <v>0</v>
      </c>
      <c r="AX112">
        <v>0</v>
      </c>
      <c r="AY112">
        <v>2</v>
      </c>
      <c r="AZ112">
        <v>2</v>
      </c>
      <c r="BA112">
        <v>1</v>
      </c>
      <c r="BB112">
        <v>0</v>
      </c>
      <c r="BC112">
        <v>0</v>
      </c>
      <c r="BD112">
        <v>0</v>
      </c>
      <c r="BE112">
        <v>14</v>
      </c>
      <c r="BF112">
        <v>1</v>
      </c>
      <c r="BG112">
        <v>0</v>
      </c>
      <c r="BH112">
        <v>0</v>
      </c>
      <c r="BI112">
        <v>2</v>
      </c>
      <c r="BJ112">
        <v>5</v>
      </c>
      <c r="BK112">
        <v>6</v>
      </c>
      <c r="BL112">
        <v>28</v>
      </c>
      <c r="BM112">
        <v>11</v>
      </c>
      <c r="BN112">
        <v>2</v>
      </c>
      <c r="BO112">
        <v>4</v>
      </c>
      <c r="BP112">
        <v>1</v>
      </c>
      <c r="BQ112">
        <v>2</v>
      </c>
      <c r="BR112">
        <v>8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</row>
    <row r="113" spans="1:154">
      <c r="A113" t="s">
        <v>172</v>
      </c>
      <c r="B113" s="10">
        <f>('E3-Last'!B113)-1</f>
        <v>43</v>
      </c>
      <c r="C113" s="4" t="s">
        <v>3</v>
      </c>
      <c r="D113" s="10" t="s">
        <v>40</v>
      </c>
      <c r="E113" s="59">
        <f t="shared" si="49"/>
        <v>0</v>
      </c>
      <c r="F113" s="59">
        <f t="shared" si="49"/>
        <v>0</v>
      </c>
      <c r="G113" s="59">
        <f t="shared" si="49"/>
        <v>50</v>
      </c>
      <c r="H113" s="59">
        <f t="shared" si="49"/>
        <v>25</v>
      </c>
      <c r="I113" s="59">
        <f t="shared" si="50"/>
        <v>0.5</v>
      </c>
      <c r="J113">
        <v>4</v>
      </c>
      <c r="K113">
        <v>0</v>
      </c>
      <c r="L113">
        <v>0</v>
      </c>
      <c r="M113">
        <v>2</v>
      </c>
      <c r="N113">
        <v>1</v>
      </c>
      <c r="O113">
        <v>1</v>
      </c>
      <c r="P113">
        <v>203</v>
      </c>
      <c r="Q113">
        <v>0</v>
      </c>
      <c r="R113">
        <v>262.5</v>
      </c>
      <c r="S113">
        <v>137</v>
      </c>
      <c r="T113">
        <v>51</v>
      </c>
      <c r="U113">
        <v>31.5</v>
      </c>
      <c r="V113">
        <v>90</v>
      </c>
      <c r="W113">
        <v>47</v>
      </c>
      <c r="X113">
        <v>42</v>
      </c>
      <c r="Y113">
        <v>57</v>
      </c>
      <c r="Z113">
        <v>913.66666669999995</v>
      </c>
      <c r="AA113">
        <v>1173</v>
      </c>
      <c r="AB113">
        <v>395</v>
      </c>
      <c r="AC113">
        <v>17</v>
      </c>
      <c r="AD113">
        <v>9</v>
      </c>
      <c r="AE113">
        <v>6</v>
      </c>
      <c r="AF113">
        <v>2</v>
      </c>
      <c r="AG113">
        <v>5</v>
      </c>
      <c r="AH113">
        <v>7</v>
      </c>
      <c r="AI113">
        <v>2</v>
      </c>
      <c r="AJ113">
        <v>0</v>
      </c>
      <c r="AK113">
        <v>0</v>
      </c>
      <c r="AL113">
        <v>3</v>
      </c>
      <c r="AM113">
        <v>4</v>
      </c>
      <c r="AN113">
        <v>3</v>
      </c>
      <c r="AO113">
        <v>1</v>
      </c>
      <c r="AP113">
        <v>0</v>
      </c>
      <c r="AQ113">
        <v>0</v>
      </c>
      <c r="AR113">
        <v>1</v>
      </c>
      <c r="AS113">
        <v>1</v>
      </c>
      <c r="AT113">
        <v>3</v>
      </c>
      <c r="AU113">
        <v>1</v>
      </c>
      <c r="AV113">
        <v>0</v>
      </c>
      <c r="AW113">
        <v>0</v>
      </c>
      <c r="AX113">
        <v>1</v>
      </c>
      <c r="AY113">
        <v>0</v>
      </c>
      <c r="AZ113">
        <v>1</v>
      </c>
      <c r="BA113">
        <v>0</v>
      </c>
      <c r="BB113">
        <v>0</v>
      </c>
      <c r="BC113">
        <v>0</v>
      </c>
      <c r="BD113">
        <v>1</v>
      </c>
      <c r="BE113">
        <v>4</v>
      </c>
      <c r="BF113">
        <v>0</v>
      </c>
      <c r="BG113">
        <v>0</v>
      </c>
      <c r="BH113">
        <v>0</v>
      </c>
      <c r="BI113">
        <v>2</v>
      </c>
      <c r="BJ113">
        <v>1</v>
      </c>
      <c r="BK113">
        <v>1</v>
      </c>
      <c r="BL113">
        <v>31</v>
      </c>
      <c r="BM113">
        <v>7</v>
      </c>
      <c r="BN113">
        <v>0</v>
      </c>
      <c r="BO113">
        <v>0</v>
      </c>
      <c r="BP113">
        <v>1</v>
      </c>
      <c r="BQ113">
        <v>0</v>
      </c>
      <c r="BR113">
        <v>23</v>
      </c>
      <c r="BS113">
        <v>1</v>
      </c>
      <c r="BT113">
        <v>0</v>
      </c>
      <c r="BU113">
        <v>1</v>
      </c>
      <c r="BV113">
        <v>150</v>
      </c>
      <c r="BW113">
        <v>0</v>
      </c>
      <c r="BX113">
        <v>150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</row>
    <row r="114" spans="1:154">
      <c r="A114" t="s">
        <v>173</v>
      </c>
      <c r="B114" s="10">
        <f>('E3-Last'!B114)-1</f>
        <v>43</v>
      </c>
      <c r="C114" s="6" t="s">
        <v>2</v>
      </c>
      <c r="D114" s="10" t="s">
        <v>40</v>
      </c>
      <c r="E114" s="59">
        <f t="shared" si="49"/>
        <v>0</v>
      </c>
      <c r="F114" s="59">
        <f t="shared" si="49"/>
        <v>0</v>
      </c>
      <c r="G114" s="59">
        <f t="shared" si="49"/>
        <v>50</v>
      </c>
      <c r="H114" s="59">
        <f t="shared" si="49"/>
        <v>50</v>
      </c>
      <c r="I114" s="59">
        <f t="shared" si="50"/>
        <v>0.5</v>
      </c>
      <c r="J114">
        <v>4</v>
      </c>
      <c r="K114">
        <v>0</v>
      </c>
      <c r="L114">
        <v>0</v>
      </c>
      <c r="M114">
        <v>2</v>
      </c>
      <c r="N114">
        <v>2</v>
      </c>
      <c r="O114">
        <v>0</v>
      </c>
      <c r="P114">
        <v>187</v>
      </c>
      <c r="Q114">
        <v>0</v>
      </c>
      <c r="R114">
        <v>195.5</v>
      </c>
      <c r="S114">
        <v>178.5</v>
      </c>
      <c r="T114">
        <v>77.25</v>
      </c>
      <c r="U114">
        <v>83</v>
      </c>
      <c r="V114">
        <v>71.5</v>
      </c>
      <c r="W114">
        <v>170.75</v>
      </c>
      <c r="X114">
        <v>63</v>
      </c>
      <c r="Y114">
        <v>278.5</v>
      </c>
      <c r="Z114">
        <v>66.5</v>
      </c>
      <c r="AA114">
        <v>91.5</v>
      </c>
      <c r="AB114">
        <v>41.5</v>
      </c>
      <c r="AC114">
        <v>12</v>
      </c>
      <c r="AD114">
        <v>7</v>
      </c>
      <c r="AE114">
        <v>2</v>
      </c>
      <c r="AF114">
        <v>3</v>
      </c>
      <c r="AG114">
        <v>4</v>
      </c>
      <c r="AH114">
        <v>4</v>
      </c>
      <c r="AI114">
        <v>0</v>
      </c>
      <c r="AJ114">
        <v>0</v>
      </c>
      <c r="AK114">
        <v>0</v>
      </c>
      <c r="AL114">
        <v>4</v>
      </c>
      <c r="AM114">
        <v>4</v>
      </c>
      <c r="AN114">
        <v>0</v>
      </c>
      <c r="AO114">
        <v>0</v>
      </c>
      <c r="AP114">
        <v>0</v>
      </c>
      <c r="AQ114">
        <v>0</v>
      </c>
      <c r="AR114">
        <v>3</v>
      </c>
      <c r="AS114">
        <v>0</v>
      </c>
      <c r="AT114">
        <v>2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</v>
      </c>
      <c r="BA114">
        <v>0</v>
      </c>
      <c r="BB114">
        <v>0</v>
      </c>
      <c r="BC114">
        <v>0</v>
      </c>
      <c r="BD114">
        <v>1</v>
      </c>
      <c r="BE114">
        <v>13</v>
      </c>
      <c r="BF114">
        <v>1</v>
      </c>
      <c r="BG114">
        <v>0</v>
      </c>
      <c r="BH114">
        <v>0</v>
      </c>
      <c r="BI114">
        <v>2</v>
      </c>
      <c r="BJ114">
        <v>7</v>
      </c>
      <c r="BK114">
        <v>3</v>
      </c>
      <c r="BL114">
        <v>26</v>
      </c>
      <c r="BM114">
        <v>6</v>
      </c>
      <c r="BN114">
        <v>0</v>
      </c>
      <c r="BO114">
        <v>4</v>
      </c>
      <c r="BP114">
        <v>2</v>
      </c>
      <c r="BQ114">
        <v>6</v>
      </c>
      <c r="BR114">
        <v>8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  <c r="CE114" s="58"/>
    </row>
    <row r="115" spans="1:154">
      <c r="A115" t="s">
        <v>174</v>
      </c>
      <c r="B115" s="10">
        <f>('E3-Last'!B115)-1</f>
        <v>51</v>
      </c>
      <c r="C115" s="6" t="s">
        <v>2</v>
      </c>
      <c r="D115" s="10" t="s">
        <v>40</v>
      </c>
      <c r="E115" s="59">
        <f t="shared" si="49"/>
        <v>0</v>
      </c>
      <c r="F115" s="59">
        <f t="shared" si="49"/>
        <v>25</v>
      </c>
      <c r="G115" s="59">
        <f t="shared" si="49"/>
        <v>25</v>
      </c>
      <c r="H115" s="59">
        <f t="shared" si="49"/>
        <v>50</v>
      </c>
      <c r="I115" s="59">
        <f t="shared" si="50"/>
        <v>0.25</v>
      </c>
      <c r="J115">
        <v>4</v>
      </c>
      <c r="K115">
        <v>0</v>
      </c>
      <c r="L115">
        <v>1</v>
      </c>
      <c r="M115">
        <v>1</v>
      </c>
      <c r="N115">
        <v>2</v>
      </c>
      <c r="O115">
        <v>0</v>
      </c>
      <c r="P115">
        <v>521</v>
      </c>
      <c r="Q115">
        <v>315</v>
      </c>
      <c r="R115">
        <v>165</v>
      </c>
      <c r="S115">
        <v>802</v>
      </c>
      <c r="T115">
        <v>222.66666670000001</v>
      </c>
      <c r="U115">
        <v>57</v>
      </c>
      <c r="V115">
        <v>305.5</v>
      </c>
      <c r="W115">
        <v>56</v>
      </c>
      <c r="X115">
        <v>63</v>
      </c>
      <c r="Y115">
        <v>52.5</v>
      </c>
      <c r="Z115">
        <v>540.66666669999995</v>
      </c>
      <c r="AA115">
        <v>854</v>
      </c>
      <c r="AB115">
        <v>384</v>
      </c>
      <c r="AC115">
        <v>27</v>
      </c>
      <c r="AD115">
        <v>14</v>
      </c>
      <c r="AE115">
        <v>6</v>
      </c>
      <c r="AF115">
        <v>7</v>
      </c>
      <c r="AG115">
        <v>4</v>
      </c>
      <c r="AH115">
        <v>5</v>
      </c>
      <c r="AI115">
        <v>2</v>
      </c>
      <c r="AJ115">
        <v>0</v>
      </c>
      <c r="AK115">
        <v>0</v>
      </c>
      <c r="AL115">
        <v>16</v>
      </c>
      <c r="AM115">
        <v>4</v>
      </c>
      <c r="AN115">
        <v>2</v>
      </c>
      <c r="AO115">
        <v>0</v>
      </c>
      <c r="AP115">
        <v>0</v>
      </c>
      <c r="AQ115">
        <v>0</v>
      </c>
      <c r="AR115">
        <v>8</v>
      </c>
      <c r="AS115">
        <v>0</v>
      </c>
      <c r="AT115">
        <v>1</v>
      </c>
      <c r="AU115">
        <v>0</v>
      </c>
      <c r="AV115">
        <v>0</v>
      </c>
      <c r="AW115">
        <v>0</v>
      </c>
      <c r="AX115">
        <v>5</v>
      </c>
      <c r="AY115">
        <v>0</v>
      </c>
      <c r="AZ115">
        <v>2</v>
      </c>
      <c r="BA115">
        <v>2</v>
      </c>
      <c r="BB115">
        <v>0</v>
      </c>
      <c r="BC115">
        <v>0</v>
      </c>
      <c r="BD115">
        <v>3</v>
      </c>
      <c r="BE115">
        <v>13</v>
      </c>
      <c r="BF115">
        <v>0</v>
      </c>
      <c r="BG115">
        <v>2</v>
      </c>
      <c r="BH115">
        <v>0</v>
      </c>
      <c r="BI115">
        <v>2</v>
      </c>
      <c r="BJ115">
        <v>1</v>
      </c>
      <c r="BK115">
        <v>8</v>
      </c>
      <c r="BL115">
        <v>155</v>
      </c>
      <c r="BM115">
        <v>7</v>
      </c>
      <c r="BN115">
        <v>30</v>
      </c>
      <c r="BO115">
        <v>2</v>
      </c>
      <c r="BP115">
        <v>3</v>
      </c>
      <c r="BQ115">
        <v>1</v>
      </c>
      <c r="BR115">
        <v>112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</row>
    <row r="116" spans="1:154">
      <c r="A116" t="s">
        <v>183</v>
      </c>
      <c r="B116" s="10">
        <f>('E3-Last'!B116)-1</f>
        <v>51</v>
      </c>
      <c r="C116" s="6" t="s">
        <v>2</v>
      </c>
      <c r="D116" s="10" t="s">
        <v>40</v>
      </c>
      <c r="E116" s="59">
        <f t="shared" si="49"/>
        <v>0</v>
      </c>
      <c r="F116" s="59">
        <f t="shared" si="49"/>
        <v>0</v>
      </c>
      <c r="G116" s="59">
        <f t="shared" si="49"/>
        <v>50</v>
      </c>
      <c r="H116" s="59">
        <f t="shared" si="49"/>
        <v>0</v>
      </c>
      <c r="I116" s="59">
        <f t="shared" si="50"/>
        <v>0.5</v>
      </c>
      <c r="J116">
        <v>4</v>
      </c>
      <c r="K116">
        <v>0</v>
      </c>
      <c r="L116">
        <v>0</v>
      </c>
      <c r="M116">
        <v>2</v>
      </c>
      <c r="N116">
        <v>0</v>
      </c>
      <c r="O116">
        <v>2</v>
      </c>
      <c r="P116">
        <v>715.5</v>
      </c>
      <c r="Q116">
        <v>0</v>
      </c>
      <c r="R116">
        <v>590.5</v>
      </c>
      <c r="S116">
        <v>0</v>
      </c>
      <c r="T116">
        <v>85.5</v>
      </c>
      <c r="U116">
        <v>85.5</v>
      </c>
      <c r="V116">
        <v>0</v>
      </c>
      <c r="W116">
        <v>104.5</v>
      </c>
      <c r="X116">
        <v>104.5</v>
      </c>
      <c r="Y116">
        <v>0</v>
      </c>
      <c r="Z116">
        <v>1325.5</v>
      </c>
      <c r="AA116">
        <v>1325.5</v>
      </c>
      <c r="AB116">
        <v>0</v>
      </c>
      <c r="AC116">
        <v>14</v>
      </c>
      <c r="AD116">
        <v>5</v>
      </c>
      <c r="AE116">
        <v>5</v>
      </c>
      <c r="AF116">
        <v>4</v>
      </c>
      <c r="AG116">
        <v>5</v>
      </c>
      <c r="AH116">
        <v>5</v>
      </c>
      <c r="AI116">
        <v>0</v>
      </c>
      <c r="AJ116">
        <v>0</v>
      </c>
      <c r="AK116">
        <v>0</v>
      </c>
      <c r="AL116">
        <v>4</v>
      </c>
      <c r="AM116">
        <v>4</v>
      </c>
      <c r="AN116">
        <v>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4</v>
      </c>
      <c r="AU116">
        <v>0</v>
      </c>
      <c r="AV116">
        <v>0</v>
      </c>
      <c r="AW116">
        <v>0</v>
      </c>
      <c r="AX116">
        <v>1</v>
      </c>
      <c r="AY116">
        <v>1</v>
      </c>
      <c r="AZ116">
        <v>0</v>
      </c>
      <c r="BA116">
        <v>0</v>
      </c>
      <c r="BB116">
        <v>0</v>
      </c>
      <c r="BC116">
        <v>0</v>
      </c>
      <c r="BD116">
        <v>3</v>
      </c>
      <c r="BE116">
        <v>3</v>
      </c>
      <c r="BF116">
        <v>1</v>
      </c>
      <c r="BG116">
        <v>0</v>
      </c>
      <c r="BH116">
        <v>0</v>
      </c>
      <c r="BI116">
        <v>2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2</v>
      </c>
      <c r="BT116">
        <v>2</v>
      </c>
      <c r="BU116">
        <v>0</v>
      </c>
      <c r="BV116">
        <v>1681</v>
      </c>
      <c r="BW116">
        <v>1681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</row>
    <row r="117" spans="1:154">
      <c r="A117" t="s">
        <v>175</v>
      </c>
      <c r="B117" s="10">
        <f>('E3-Last'!B117)-1</f>
        <v>51</v>
      </c>
      <c r="C117" s="4" t="s">
        <v>3</v>
      </c>
      <c r="D117" s="10" t="s">
        <v>40</v>
      </c>
      <c r="E117" s="59">
        <f t="shared" si="49"/>
        <v>0</v>
      </c>
      <c r="F117" s="59">
        <f t="shared" si="49"/>
        <v>0</v>
      </c>
      <c r="G117" s="59">
        <f t="shared" si="49"/>
        <v>50</v>
      </c>
      <c r="H117" s="59">
        <f t="shared" si="49"/>
        <v>0</v>
      </c>
      <c r="I117" s="59">
        <f t="shared" si="50"/>
        <v>0.5</v>
      </c>
      <c r="J117">
        <v>4</v>
      </c>
      <c r="K117">
        <v>0</v>
      </c>
      <c r="L117">
        <v>0</v>
      </c>
      <c r="M117">
        <v>2</v>
      </c>
      <c r="N117">
        <v>0</v>
      </c>
      <c r="O117">
        <v>2</v>
      </c>
      <c r="P117">
        <v>675.5</v>
      </c>
      <c r="Q117">
        <v>0</v>
      </c>
      <c r="R117">
        <v>889.5</v>
      </c>
      <c r="S117">
        <v>0</v>
      </c>
      <c r="T117">
        <v>34</v>
      </c>
      <c r="U117">
        <v>34</v>
      </c>
      <c r="V117">
        <v>0</v>
      </c>
      <c r="W117">
        <v>911.5</v>
      </c>
      <c r="X117">
        <v>911.5</v>
      </c>
      <c r="Y117">
        <v>0</v>
      </c>
      <c r="Z117">
        <v>47.5</v>
      </c>
      <c r="AA117">
        <v>47.5</v>
      </c>
      <c r="AB117">
        <v>0</v>
      </c>
      <c r="AC117">
        <v>13</v>
      </c>
      <c r="AD117">
        <v>5</v>
      </c>
      <c r="AE117">
        <v>7</v>
      </c>
      <c r="AF117">
        <v>1</v>
      </c>
      <c r="AG117">
        <v>7</v>
      </c>
      <c r="AH117">
        <v>4</v>
      </c>
      <c r="AI117">
        <v>0</v>
      </c>
      <c r="AJ117">
        <v>0</v>
      </c>
      <c r="AK117">
        <v>0</v>
      </c>
      <c r="AL117">
        <v>2</v>
      </c>
      <c r="AM117">
        <v>4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2</v>
      </c>
      <c r="AT117">
        <v>4</v>
      </c>
      <c r="AU117">
        <v>0</v>
      </c>
      <c r="AV117">
        <v>0</v>
      </c>
      <c r="AW117">
        <v>0</v>
      </c>
      <c r="AX117">
        <v>1</v>
      </c>
      <c r="AY117">
        <v>1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9</v>
      </c>
      <c r="BF117">
        <v>2</v>
      </c>
      <c r="BG117">
        <v>0</v>
      </c>
      <c r="BH117">
        <v>0</v>
      </c>
      <c r="BI117">
        <v>0</v>
      </c>
      <c r="BJ117">
        <v>2</v>
      </c>
      <c r="BK117">
        <v>5</v>
      </c>
      <c r="BL117">
        <v>83</v>
      </c>
      <c r="BM117">
        <v>35</v>
      </c>
      <c r="BN117">
        <v>5</v>
      </c>
      <c r="BO117">
        <v>0</v>
      </c>
      <c r="BP117">
        <v>2</v>
      </c>
      <c r="BQ117">
        <v>0</v>
      </c>
      <c r="BR117">
        <v>41</v>
      </c>
      <c r="BS117">
        <v>2</v>
      </c>
      <c r="BT117">
        <v>0</v>
      </c>
      <c r="BU117">
        <v>2</v>
      </c>
      <c r="BV117">
        <v>923</v>
      </c>
      <c r="BW117">
        <v>0</v>
      </c>
      <c r="BX117">
        <v>923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</row>
    <row r="118" spans="1:154">
      <c r="A118" t="s">
        <v>176</v>
      </c>
      <c r="B118" s="10">
        <f>('E3-Last'!B118)-1</f>
        <v>51</v>
      </c>
      <c r="C118" s="6" t="s">
        <v>2</v>
      </c>
      <c r="D118" s="10" t="s">
        <v>40</v>
      </c>
      <c r="E118" s="59">
        <f t="shared" si="49"/>
        <v>0</v>
      </c>
      <c r="F118" s="59">
        <f t="shared" si="49"/>
        <v>0</v>
      </c>
      <c r="G118" s="59">
        <f t="shared" si="49"/>
        <v>50</v>
      </c>
      <c r="H118" s="59">
        <f t="shared" si="49"/>
        <v>25</v>
      </c>
      <c r="I118" s="59">
        <f t="shared" si="50"/>
        <v>0.5</v>
      </c>
      <c r="J118">
        <v>4</v>
      </c>
      <c r="K118">
        <v>0</v>
      </c>
      <c r="L118">
        <v>0</v>
      </c>
      <c r="M118">
        <v>2</v>
      </c>
      <c r="N118">
        <v>1</v>
      </c>
      <c r="O118">
        <v>1</v>
      </c>
      <c r="P118">
        <v>224.75</v>
      </c>
      <c r="Q118">
        <v>0</v>
      </c>
      <c r="R118">
        <v>200</v>
      </c>
      <c r="S118">
        <v>161</v>
      </c>
      <c r="T118">
        <v>274.33333340000001</v>
      </c>
      <c r="U118">
        <v>43.5</v>
      </c>
      <c r="V118">
        <v>736</v>
      </c>
      <c r="W118">
        <v>65</v>
      </c>
      <c r="X118">
        <v>57</v>
      </c>
      <c r="Y118">
        <v>81</v>
      </c>
      <c r="Z118">
        <v>522.33333330000005</v>
      </c>
      <c r="AA118">
        <v>615.5</v>
      </c>
      <c r="AB118">
        <v>336</v>
      </c>
      <c r="AC118">
        <v>23</v>
      </c>
      <c r="AD118">
        <v>9</v>
      </c>
      <c r="AE118">
        <v>9</v>
      </c>
      <c r="AF118">
        <v>5</v>
      </c>
      <c r="AG118">
        <v>5</v>
      </c>
      <c r="AH118">
        <v>4</v>
      </c>
      <c r="AI118">
        <v>0</v>
      </c>
      <c r="AJ118">
        <v>0</v>
      </c>
      <c r="AK118">
        <v>0</v>
      </c>
      <c r="AL118">
        <v>14</v>
      </c>
      <c r="AM118">
        <v>4</v>
      </c>
      <c r="AN118">
        <v>0</v>
      </c>
      <c r="AO118">
        <v>0</v>
      </c>
      <c r="AP118">
        <v>0</v>
      </c>
      <c r="AQ118">
        <v>0</v>
      </c>
      <c r="AR118">
        <v>5</v>
      </c>
      <c r="AS118">
        <v>1</v>
      </c>
      <c r="AT118">
        <v>3</v>
      </c>
      <c r="AU118">
        <v>0</v>
      </c>
      <c r="AV118">
        <v>0</v>
      </c>
      <c r="AW118">
        <v>0</v>
      </c>
      <c r="AX118">
        <v>5</v>
      </c>
      <c r="AY118">
        <v>0</v>
      </c>
      <c r="AZ118">
        <v>1</v>
      </c>
      <c r="BA118">
        <v>0</v>
      </c>
      <c r="BB118">
        <v>0</v>
      </c>
      <c r="BC118">
        <v>0</v>
      </c>
      <c r="BD118">
        <v>4</v>
      </c>
      <c r="BE118">
        <v>4</v>
      </c>
      <c r="BF118">
        <v>0</v>
      </c>
      <c r="BG118">
        <v>0</v>
      </c>
      <c r="BH118">
        <v>0</v>
      </c>
      <c r="BI118">
        <v>2</v>
      </c>
      <c r="BJ118">
        <v>1</v>
      </c>
      <c r="BK118">
        <v>1</v>
      </c>
      <c r="BL118">
        <v>47</v>
      </c>
      <c r="BM118">
        <v>11</v>
      </c>
      <c r="BN118">
        <v>4</v>
      </c>
      <c r="BO118">
        <v>1</v>
      </c>
      <c r="BP118">
        <v>5</v>
      </c>
      <c r="BQ118">
        <v>1</v>
      </c>
      <c r="BR118">
        <v>25</v>
      </c>
      <c r="BS118">
        <v>1</v>
      </c>
      <c r="BT118">
        <v>1</v>
      </c>
      <c r="BU118">
        <v>0</v>
      </c>
      <c r="BV118">
        <v>338</v>
      </c>
      <c r="BW118">
        <v>338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E118" s="58"/>
    </row>
    <row r="119" spans="1:154">
      <c r="A119" t="s">
        <v>177</v>
      </c>
      <c r="B119" s="10">
        <f>('E3-Last'!B119)-1</f>
        <v>43</v>
      </c>
      <c r="C119" s="6" t="s">
        <v>2</v>
      </c>
      <c r="D119" s="10" t="s">
        <v>40</v>
      </c>
      <c r="E119" s="59">
        <f t="shared" si="49"/>
        <v>0</v>
      </c>
      <c r="F119" s="59">
        <f t="shared" si="49"/>
        <v>0</v>
      </c>
      <c r="G119" s="59">
        <f t="shared" si="49"/>
        <v>50</v>
      </c>
      <c r="H119" s="59">
        <f t="shared" si="49"/>
        <v>0</v>
      </c>
      <c r="I119" s="59">
        <f t="shared" si="50"/>
        <v>0.5</v>
      </c>
      <c r="J119">
        <v>4</v>
      </c>
      <c r="K119">
        <v>0</v>
      </c>
      <c r="L119">
        <v>0</v>
      </c>
      <c r="M119">
        <v>2</v>
      </c>
      <c r="N119">
        <v>0</v>
      </c>
      <c r="O119">
        <v>2</v>
      </c>
      <c r="P119">
        <v>341.5</v>
      </c>
      <c r="Q119">
        <v>0</v>
      </c>
      <c r="R119">
        <v>461</v>
      </c>
      <c r="S119">
        <v>0</v>
      </c>
      <c r="T119">
        <v>128</v>
      </c>
      <c r="U119">
        <v>128</v>
      </c>
      <c r="V119">
        <v>0</v>
      </c>
      <c r="W119">
        <v>81.5</v>
      </c>
      <c r="X119">
        <v>81.5</v>
      </c>
      <c r="Y119">
        <v>0</v>
      </c>
      <c r="Z119">
        <v>1040</v>
      </c>
      <c r="AA119">
        <v>1040</v>
      </c>
      <c r="AB119">
        <v>0</v>
      </c>
      <c r="AC119">
        <v>13</v>
      </c>
      <c r="AD119">
        <v>8</v>
      </c>
      <c r="AE119">
        <v>5</v>
      </c>
      <c r="AF119">
        <v>0</v>
      </c>
      <c r="AG119">
        <v>4</v>
      </c>
      <c r="AH119">
        <v>5</v>
      </c>
      <c r="AI119">
        <v>0</v>
      </c>
      <c r="AJ119">
        <v>0</v>
      </c>
      <c r="AK119">
        <v>0</v>
      </c>
      <c r="AL119">
        <v>4</v>
      </c>
      <c r="AM119">
        <v>4</v>
      </c>
      <c r="AN119">
        <v>1</v>
      </c>
      <c r="AO119">
        <v>0</v>
      </c>
      <c r="AP119">
        <v>0</v>
      </c>
      <c r="AQ119">
        <v>0</v>
      </c>
      <c r="AR119">
        <v>3</v>
      </c>
      <c r="AS119">
        <v>0</v>
      </c>
      <c r="AT119">
        <v>4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3</v>
      </c>
      <c r="BF119">
        <v>0</v>
      </c>
      <c r="BG119">
        <v>0</v>
      </c>
      <c r="BH119">
        <v>0</v>
      </c>
      <c r="BI119">
        <v>2</v>
      </c>
      <c r="BJ119">
        <v>0</v>
      </c>
      <c r="BK119">
        <v>1</v>
      </c>
      <c r="BL119">
        <v>18</v>
      </c>
      <c r="BM119">
        <v>3</v>
      </c>
      <c r="BN119">
        <v>0</v>
      </c>
      <c r="BO119">
        <v>0</v>
      </c>
      <c r="BP119">
        <v>2</v>
      </c>
      <c r="BQ119">
        <v>0</v>
      </c>
      <c r="BR119">
        <v>13</v>
      </c>
      <c r="BS119">
        <v>2</v>
      </c>
      <c r="BT119">
        <v>0</v>
      </c>
      <c r="BU119">
        <v>2</v>
      </c>
      <c r="BV119">
        <v>444</v>
      </c>
      <c r="BW119">
        <v>0</v>
      </c>
      <c r="BX119">
        <v>444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  <c r="CE119" s="58"/>
    </row>
    <row r="120" spans="1:154">
      <c r="A120" s="63"/>
      <c r="C120" s="65"/>
      <c r="D120" s="65"/>
      <c r="E120" s="65"/>
      <c r="F120" s="65"/>
      <c r="G120" s="65"/>
      <c r="H120" s="65"/>
      <c r="I120" s="65"/>
    </row>
    <row r="121" spans="1:154">
      <c r="A121" s="34" t="s">
        <v>3</v>
      </c>
      <c r="B121" s="34">
        <f>COUNTIF(C94:C119,"WT")</f>
        <v>10</v>
      </c>
      <c r="C121" s="63"/>
      <c r="D121" s="22" t="s">
        <v>41</v>
      </c>
      <c r="E121" s="24" t="e">
        <f ca="1">AVERAGE(E97:E300,E302,E307,E309,E312:E313,E317)</f>
        <v>#DIV/0!</v>
      </c>
      <c r="F121" s="24">
        <f t="shared" ref="F121:BQ121" si="51">AVERAGE(F97:F100,F102,F107,F109,F112:F113,F117)</f>
        <v>2.5</v>
      </c>
      <c r="G121" s="24">
        <f t="shared" si="51"/>
        <v>42.5</v>
      </c>
      <c r="H121" s="24">
        <f t="shared" si="51"/>
        <v>35</v>
      </c>
      <c r="I121" s="24">
        <f t="shared" si="51"/>
        <v>0.42499999999999999</v>
      </c>
      <c r="J121" s="24">
        <f t="shared" si="51"/>
        <v>4</v>
      </c>
      <c r="K121" s="24">
        <f t="shared" si="51"/>
        <v>0</v>
      </c>
      <c r="L121" s="24">
        <f t="shared" si="51"/>
        <v>0.1</v>
      </c>
      <c r="M121" s="24">
        <f t="shared" si="51"/>
        <v>1.7</v>
      </c>
      <c r="N121" s="24">
        <f t="shared" si="51"/>
        <v>1.4</v>
      </c>
      <c r="O121" s="24">
        <f t="shared" si="51"/>
        <v>0.8</v>
      </c>
      <c r="P121" s="24">
        <f t="shared" si="51"/>
        <v>638.67499999999995</v>
      </c>
      <c r="Q121" s="24">
        <f t="shared" si="51"/>
        <v>66</v>
      </c>
      <c r="R121" s="24">
        <f t="shared" si="51"/>
        <v>758.7</v>
      </c>
      <c r="S121" s="24">
        <f t="shared" si="51"/>
        <v>489.5</v>
      </c>
      <c r="T121" s="24">
        <f t="shared" si="51"/>
        <v>243.70000001</v>
      </c>
      <c r="U121" s="24">
        <f t="shared" si="51"/>
        <v>220.8</v>
      </c>
      <c r="V121" s="24">
        <f t="shared" si="51"/>
        <v>290.05</v>
      </c>
      <c r="W121" s="24">
        <f t="shared" si="51"/>
        <v>293.32499999999999</v>
      </c>
      <c r="X121" s="24">
        <f t="shared" si="51"/>
        <v>352.5</v>
      </c>
      <c r="Y121" s="24">
        <f t="shared" si="51"/>
        <v>126.2</v>
      </c>
      <c r="Z121" s="24">
        <f t="shared" si="51"/>
        <v>379.125</v>
      </c>
      <c r="AA121" s="24">
        <f t="shared" si="51"/>
        <v>481.35</v>
      </c>
      <c r="AB121" s="24">
        <f t="shared" si="51"/>
        <v>280.14999999999998</v>
      </c>
      <c r="AC121" s="24">
        <f t="shared" si="51"/>
        <v>19.100000000000001</v>
      </c>
      <c r="AD121" s="24">
        <f t="shared" si="51"/>
        <v>8.3000000000000007</v>
      </c>
      <c r="AE121" s="24">
        <f ca="1">AVERAGE(AE97:AE300,AE302,AE307,AE309,AE312:AE313,AE317)</f>
        <v>0</v>
      </c>
      <c r="AF121" s="24">
        <f t="shared" si="51"/>
        <v>4.2</v>
      </c>
      <c r="AG121" s="24">
        <f t="shared" si="51"/>
        <v>6.7</v>
      </c>
      <c r="AH121" s="24">
        <f t="shared" si="51"/>
        <v>5.8</v>
      </c>
      <c r="AI121" s="24">
        <f t="shared" si="51"/>
        <v>0.8</v>
      </c>
      <c r="AJ121" s="24">
        <f t="shared" si="51"/>
        <v>0</v>
      </c>
      <c r="AK121" s="24">
        <f t="shared" si="51"/>
        <v>0.4</v>
      </c>
      <c r="AL121" s="24">
        <f t="shared" si="51"/>
        <v>5.4</v>
      </c>
      <c r="AM121" s="24">
        <f t="shared" si="51"/>
        <v>4</v>
      </c>
      <c r="AN121" s="24">
        <f t="shared" si="51"/>
        <v>1.9</v>
      </c>
      <c r="AO121" s="24">
        <f t="shared" si="51"/>
        <v>0.2</v>
      </c>
      <c r="AP121" s="24">
        <f t="shared" si="51"/>
        <v>0</v>
      </c>
      <c r="AQ121" s="24">
        <f t="shared" si="51"/>
        <v>0.1</v>
      </c>
      <c r="AR121" s="24">
        <f t="shared" si="51"/>
        <v>2.1</v>
      </c>
      <c r="AS121" s="24">
        <f t="shared" si="51"/>
        <v>2</v>
      </c>
      <c r="AT121" s="24">
        <f t="shared" si="51"/>
        <v>2.2999999999999998</v>
      </c>
      <c r="AU121" s="24">
        <f t="shared" si="51"/>
        <v>0.3</v>
      </c>
      <c r="AV121" s="24">
        <f t="shared" si="51"/>
        <v>0</v>
      </c>
      <c r="AW121" s="24">
        <f t="shared" si="51"/>
        <v>0.1</v>
      </c>
      <c r="AX121" s="24">
        <f t="shared" si="51"/>
        <v>1.9</v>
      </c>
      <c r="AY121" s="24">
        <f t="shared" si="51"/>
        <v>0.7</v>
      </c>
      <c r="AZ121" s="24">
        <f t="shared" si="51"/>
        <v>1.6</v>
      </c>
      <c r="BA121" s="24">
        <f t="shared" si="51"/>
        <v>0.3</v>
      </c>
      <c r="BB121" s="24">
        <f t="shared" si="51"/>
        <v>0</v>
      </c>
      <c r="BC121" s="24">
        <f t="shared" si="51"/>
        <v>0.2</v>
      </c>
      <c r="BD121" s="24">
        <f t="shared" si="51"/>
        <v>1.4</v>
      </c>
      <c r="BE121" s="24">
        <f ca="1">AVERAGE(BE97:BE300,BE302,BE307,BE309,BE312:BE313,BE317)</f>
        <v>0</v>
      </c>
      <c r="BF121" s="24">
        <f t="shared" si="51"/>
        <v>1.7</v>
      </c>
      <c r="BG121" s="24">
        <f t="shared" si="51"/>
        <v>0</v>
      </c>
      <c r="BH121" s="24">
        <f t="shared" si="51"/>
        <v>0</v>
      </c>
      <c r="BI121" s="24">
        <f t="shared" si="51"/>
        <v>1.2</v>
      </c>
      <c r="BJ121" s="24">
        <f t="shared" si="51"/>
        <v>2.8</v>
      </c>
      <c r="BK121" s="24">
        <f t="shared" si="51"/>
        <v>3.2</v>
      </c>
      <c r="BL121" s="24">
        <f t="shared" si="51"/>
        <v>62.2</v>
      </c>
      <c r="BM121" s="24">
        <f t="shared" si="51"/>
        <v>17.7</v>
      </c>
      <c r="BN121" s="24">
        <f t="shared" si="51"/>
        <v>7.6</v>
      </c>
      <c r="BO121" s="24">
        <f t="shared" si="51"/>
        <v>1.2</v>
      </c>
      <c r="BP121" s="24">
        <f t="shared" si="51"/>
        <v>2.2000000000000002</v>
      </c>
      <c r="BQ121" s="24">
        <f t="shared" si="51"/>
        <v>4.3</v>
      </c>
      <c r="BR121" s="24">
        <f t="shared" ref="BR121:CC121" si="52">AVERAGE(BR97:BR100,BR102,BR107,BR109,BR112:BR113,BR117)</f>
        <v>29.2</v>
      </c>
      <c r="BS121" s="24">
        <f t="shared" si="52"/>
        <v>0.8</v>
      </c>
      <c r="BT121" s="24">
        <f t="shared" si="52"/>
        <v>0.4</v>
      </c>
      <c r="BU121" s="24">
        <f t="shared" si="52"/>
        <v>0.4</v>
      </c>
      <c r="BV121" s="24">
        <f t="shared" si="52"/>
        <v>604.1</v>
      </c>
      <c r="BW121" s="24">
        <f t="shared" si="52"/>
        <v>187.7</v>
      </c>
      <c r="BX121" s="24">
        <f t="shared" si="52"/>
        <v>416.4</v>
      </c>
      <c r="BY121" s="24">
        <f t="shared" si="52"/>
        <v>0</v>
      </c>
      <c r="BZ121" s="24">
        <f t="shared" si="52"/>
        <v>0</v>
      </c>
      <c r="CA121" s="24">
        <f t="shared" si="52"/>
        <v>0</v>
      </c>
      <c r="CB121" s="24">
        <f t="shared" si="52"/>
        <v>0</v>
      </c>
      <c r="CC121" s="24">
        <f t="shared" si="52"/>
        <v>0</v>
      </c>
    </row>
    <row r="122" spans="1:154">
      <c r="A122" s="35" t="s">
        <v>179</v>
      </c>
      <c r="B122" s="34">
        <f>COUNTIF(C94:C119,"+ve")</f>
        <v>13</v>
      </c>
      <c r="C122" s="63"/>
      <c r="D122" s="18" t="s">
        <v>41</v>
      </c>
      <c r="E122" s="27">
        <f>AVERAGE(E301,E303:E306,E308,E310:E311,E314:E316,E318:E319)</f>
        <v>24.706206883608946</v>
      </c>
      <c r="F122" s="27">
        <f t="shared" ref="F122:BQ122" si="53">AVERAGE(F101,F103:F106,F108,F110:F111,F114:F116,F118:F119)</f>
        <v>3.8461538461538463</v>
      </c>
      <c r="G122" s="27">
        <f t="shared" si="53"/>
        <v>44.230769230769234</v>
      </c>
      <c r="H122" s="27">
        <f t="shared" si="53"/>
        <v>17.307692307692307</v>
      </c>
      <c r="I122" s="27">
        <f t="shared" si="53"/>
        <v>0.44230769230769229</v>
      </c>
      <c r="J122" s="27">
        <f t="shared" si="53"/>
        <v>4</v>
      </c>
      <c r="K122" s="27">
        <f t="shared" si="53"/>
        <v>7.6923076923076927E-2</v>
      </c>
      <c r="L122" s="27">
        <f t="shared" si="53"/>
        <v>0.15384615384615385</v>
      </c>
      <c r="M122" s="27">
        <f t="shared" si="53"/>
        <v>1.7692307692307692</v>
      </c>
      <c r="N122" s="27">
        <f t="shared" si="53"/>
        <v>0.69230769230769229</v>
      </c>
      <c r="O122" s="27">
        <f t="shared" si="53"/>
        <v>1.3076923076923077</v>
      </c>
      <c r="P122" s="27">
        <f t="shared" si="53"/>
        <v>521.91666669230767</v>
      </c>
      <c r="Q122" s="27">
        <f t="shared" si="53"/>
        <v>85.384615384615387</v>
      </c>
      <c r="R122" s="27">
        <f t="shared" si="53"/>
        <v>224.42307692307693</v>
      </c>
      <c r="S122" s="27">
        <f t="shared" si="53"/>
        <v>189.23076923076923</v>
      </c>
      <c r="T122" s="27">
        <f t="shared" si="53"/>
        <v>132.24358975384615</v>
      </c>
      <c r="U122" s="27">
        <f t="shared" si="53"/>
        <v>69.538461538461533</v>
      </c>
      <c r="V122" s="27">
        <f t="shared" si="53"/>
        <v>184.38461538461539</v>
      </c>
      <c r="W122" s="27">
        <f t="shared" si="53"/>
        <v>95.044871792307703</v>
      </c>
      <c r="X122" s="27">
        <f t="shared" si="53"/>
        <v>89.92307692307692</v>
      </c>
      <c r="Y122" s="27">
        <f t="shared" si="53"/>
        <v>71.57692307692308</v>
      </c>
      <c r="Z122" s="27">
        <f t="shared" si="53"/>
        <v>746.3205128230768</v>
      </c>
      <c r="AA122" s="27">
        <f t="shared" si="53"/>
        <v>805.46153846153845</v>
      </c>
      <c r="AB122" s="27">
        <f t="shared" si="53"/>
        <v>118.80769230769231</v>
      </c>
      <c r="AC122" s="27">
        <f t="shared" si="53"/>
        <v>22.384615384615383</v>
      </c>
      <c r="AD122" s="27">
        <f t="shared" si="53"/>
        <v>9.9230769230769234</v>
      </c>
      <c r="AE122" s="27">
        <f>AVERAGE(AE301,AE303:AE306,AE308,AE310:AE311,AE314:AE316,AE318:AE319)</f>
        <v>7.5199248116148798</v>
      </c>
      <c r="AF122" s="27">
        <f t="shared" si="53"/>
        <v>3.1538461538461537</v>
      </c>
      <c r="AG122" s="27">
        <f t="shared" si="53"/>
        <v>4.9230769230769234</v>
      </c>
      <c r="AH122" s="27">
        <f t="shared" si="53"/>
        <v>5.9230769230769234</v>
      </c>
      <c r="AI122" s="27">
        <f t="shared" si="53"/>
        <v>1.7692307692307692</v>
      </c>
      <c r="AJ122" s="27">
        <f t="shared" si="53"/>
        <v>7.6923076923076927E-2</v>
      </c>
      <c r="AK122" s="27">
        <f t="shared" si="53"/>
        <v>0.46153846153846156</v>
      </c>
      <c r="AL122" s="27">
        <f t="shared" si="53"/>
        <v>9.2307692307692299</v>
      </c>
      <c r="AM122" s="27">
        <f t="shared" si="53"/>
        <v>3.9230769230769229</v>
      </c>
      <c r="AN122" s="27">
        <f t="shared" si="53"/>
        <v>2.1538461538461537</v>
      </c>
      <c r="AO122" s="27">
        <f t="shared" si="53"/>
        <v>7.6923076923076927E-2</v>
      </c>
      <c r="AP122" s="27">
        <f t="shared" si="53"/>
        <v>0</v>
      </c>
      <c r="AQ122" s="27">
        <f t="shared" si="53"/>
        <v>0.15384615384615385</v>
      </c>
      <c r="AR122" s="27">
        <f t="shared" si="53"/>
        <v>3.6153846153846154</v>
      </c>
      <c r="AS122" s="27">
        <f t="shared" si="53"/>
        <v>0.46153846153846156</v>
      </c>
      <c r="AT122" s="27">
        <f t="shared" si="53"/>
        <v>3</v>
      </c>
      <c r="AU122" s="27">
        <f t="shared" si="53"/>
        <v>1.3076923076923077</v>
      </c>
      <c r="AV122" s="27">
        <f t="shared" si="53"/>
        <v>7.6923076923076927E-2</v>
      </c>
      <c r="AW122" s="27">
        <f t="shared" si="53"/>
        <v>0.30769230769230771</v>
      </c>
      <c r="AX122" s="27">
        <f t="shared" si="53"/>
        <v>4.1538461538461542</v>
      </c>
      <c r="AY122" s="27">
        <f t="shared" si="53"/>
        <v>0.53846153846153844</v>
      </c>
      <c r="AZ122" s="27">
        <f t="shared" si="53"/>
        <v>0.76923076923076927</v>
      </c>
      <c r="BA122" s="27">
        <f t="shared" si="53"/>
        <v>0.38461538461538464</v>
      </c>
      <c r="BB122" s="27">
        <f t="shared" si="53"/>
        <v>0</v>
      </c>
      <c r="BC122" s="27">
        <f t="shared" si="53"/>
        <v>0</v>
      </c>
      <c r="BD122" s="27">
        <f t="shared" si="53"/>
        <v>1.4615384615384615</v>
      </c>
      <c r="BE122" s="27">
        <f>AVERAGE(BE301,BE303:BE306,BE308,BE310:BE311,BE314:BE316,BE318:BE319)</f>
        <v>10.691764280403364</v>
      </c>
      <c r="BF122" s="27">
        <f t="shared" si="53"/>
        <v>0.46153846153846156</v>
      </c>
      <c r="BG122" s="27">
        <f t="shared" si="53"/>
        <v>0.61538461538461542</v>
      </c>
      <c r="BH122" s="27">
        <f t="shared" si="53"/>
        <v>0</v>
      </c>
      <c r="BI122" s="27">
        <f t="shared" si="53"/>
        <v>1.7692307692307692</v>
      </c>
      <c r="BJ122" s="27">
        <f t="shared" si="53"/>
        <v>1.1538461538461537</v>
      </c>
      <c r="BK122" s="27">
        <f t="shared" si="53"/>
        <v>2.3846153846153846</v>
      </c>
      <c r="BL122" s="27">
        <f t="shared" si="53"/>
        <v>56.615384615384613</v>
      </c>
      <c r="BM122" s="27">
        <f t="shared" si="53"/>
        <v>7.7692307692307692</v>
      </c>
      <c r="BN122" s="27">
        <f t="shared" si="53"/>
        <v>6.2307692307692308</v>
      </c>
      <c r="BO122" s="27">
        <f t="shared" si="53"/>
        <v>1.3846153846153846</v>
      </c>
      <c r="BP122" s="27">
        <f t="shared" si="53"/>
        <v>2.1538461538461537</v>
      </c>
      <c r="BQ122" s="27">
        <f t="shared" si="53"/>
        <v>1.1538461538461537</v>
      </c>
      <c r="BR122" s="27">
        <f t="shared" ref="BR122:CC122" si="54">AVERAGE(BR101,BR103:BR106,BR108,BR110:BR111,BR114:BR116,BR118:BR119)</f>
        <v>37.92307692307692</v>
      </c>
      <c r="BS122" s="27">
        <f t="shared" si="54"/>
        <v>1.3076923076923077</v>
      </c>
      <c r="BT122" s="27">
        <f t="shared" si="54"/>
        <v>0.69230769230769229</v>
      </c>
      <c r="BU122" s="27">
        <f t="shared" si="54"/>
        <v>0.61538461538461542</v>
      </c>
      <c r="BV122" s="27">
        <f t="shared" si="54"/>
        <v>998.76923076923072</v>
      </c>
      <c r="BW122" s="27">
        <f t="shared" si="54"/>
        <v>521.23076923076928</v>
      </c>
      <c r="BX122" s="27">
        <f t="shared" si="54"/>
        <v>477.53846153846155</v>
      </c>
      <c r="BY122" s="27">
        <f t="shared" si="54"/>
        <v>0</v>
      </c>
      <c r="BZ122" s="27">
        <f t="shared" si="54"/>
        <v>0</v>
      </c>
      <c r="CA122" s="27">
        <f t="shared" si="54"/>
        <v>0</v>
      </c>
      <c r="CB122" s="27">
        <f t="shared" si="54"/>
        <v>0</v>
      </c>
      <c r="CC122" s="27">
        <f t="shared" si="54"/>
        <v>0</v>
      </c>
      <c r="CE122" s="58" t="s">
        <v>111</v>
      </c>
    </row>
    <row r="123" spans="1:154">
      <c r="A123" s="63"/>
      <c r="B123" s="63"/>
      <c r="C123" s="63"/>
      <c r="D123" s="22" t="s">
        <v>43</v>
      </c>
      <c r="E123" s="24" t="e">
        <f ca="1">STDEV(E97:E300,E302,E307,E309,E312:E313,E317)/SQRT($B121)</f>
        <v>#DIV/0!</v>
      </c>
      <c r="F123" s="24">
        <f t="shared" ref="F123:BQ123" si="55">STDEV(F97:F100,F102,F107,F109,F112:F113,F117)/SQRT($B121)</f>
        <v>2.5</v>
      </c>
      <c r="G123" s="24">
        <f t="shared" si="55"/>
        <v>3.8188130791298667</v>
      </c>
      <c r="H123" s="24">
        <f t="shared" si="55"/>
        <v>5.5277079839256666</v>
      </c>
      <c r="I123" s="24">
        <f t="shared" si="55"/>
        <v>3.818813079129868E-2</v>
      </c>
      <c r="J123" s="24">
        <f t="shared" si="55"/>
        <v>0</v>
      </c>
      <c r="K123" s="24">
        <f t="shared" si="55"/>
        <v>0</v>
      </c>
      <c r="L123" s="24">
        <f t="shared" si="55"/>
        <v>9.9999999999999992E-2</v>
      </c>
      <c r="M123" s="24">
        <f t="shared" si="55"/>
        <v>0.15275252316519472</v>
      </c>
      <c r="N123" s="24">
        <f t="shared" si="55"/>
        <v>0.2211083193570266</v>
      </c>
      <c r="O123" s="24">
        <f t="shared" si="55"/>
        <v>0.24944382578492943</v>
      </c>
      <c r="P123" s="24">
        <f t="shared" si="55"/>
        <v>202.1718364617914</v>
      </c>
      <c r="Q123" s="24">
        <f t="shared" si="55"/>
        <v>66</v>
      </c>
      <c r="R123" s="24">
        <f t="shared" si="55"/>
        <v>225.07666841915591</v>
      </c>
      <c r="S123" s="24">
        <f t="shared" si="55"/>
        <v>205.17446505623232</v>
      </c>
      <c r="T123" s="24">
        <f t="shared" si="55"/>
        <v>67.568892827717917</v>
      </c>
      <c r="U123" s="24">
        <f t="shared" si="55"/>
        <v>99.522420701177779</v>
      </c>
      <c r="V123" s="24">
        <f t="shared" si="55"/>
        <v>75.210942244684929</v>
      </c>
      <c r="W123" s="24">
        <f t="shared" si="55"/>
        <v>101.73797017640908</v>
      </c>
      <c r="X123" s="24">
        <f t="shared" si="55"/>
        <v>123.69826640301436</v>
      </c>
      <c r="Y123" s="24">
        <f t="shared" si="55"/>
        <v>34.561475019963417</v>
      </c>
      <c r="Z123" s="24">
        <f t="shared" si="55"/>
        <v>117.72737079791021</v>
      </c>
      <c r="AA123" s="24">
        <f t="shared" si="55"/>
        <v>171.74629302161563</v>
      </c>
      <c r="AB123" s="24">
        <f t="shared" si="55"/>
        <v>72.251414826593148</v>
      </c>
      <c r="AC123" s="24">
        <f t="shared" si="55"/>
        <v>2.4378952670968728</v>
      </c>
      <c r="AD123" s="24">
        <f t="shared" si="55"/>
        <v>0.86986589004665937</v>
      </c>
      <c r="AE123" s="24">
        <f ca="1">STDEV(AE97:AE300,AE302,AE307,AE309,AE312:AE313,AE317)/SQRT($B121)</f>
        <v>0</v>
      </c>
      <c r="AF123" s="24">
        <f t="shared" si="55"/>
        <v>0.85374989832437975</v>
      </c>
      <c r="AG123" s="24">
        <f t="shared" si="55"/>
        <v>1.0546194679704251</v>
      </c>
      <c r="AH123" s="24">
        <f t="shared" si="55"/>
        <v>0.44221663871405359</v>
      </c>
      <c r="AI123" s="24">
        <f t="shared" si="55"/>
        <v>0.32659863237109038</v>
      </c>
      <c r="AJ123" s="24">
        <f t="shared" si="55"/>
        <v>0</v>
      </c>
      <c r="AK123" s="24">
        <f t="shared" si="55"/>
        <v>0.39999999999999997</v>
      </c>
      <c r="AL123" s="24">
        <f t="shared" si="55"/>
        <v>1.6275407487644937</v>
      </c>
      <c r="AM123" s="24">
        <f t="shared" si="55"/>
        <v>0</v>
      </c>
      <c r="AN123" s="24">
        <f t="shared" si="55"/>
        <v>0.40688518719112343</v>
      </c>
      <c r="AO123" s="24">
        <f t="shared" si="55"/>
        <v>0.13333333333333333</v>
      </c>
      <c r="AP123" s="24">
        <f t="shared" si="55"/>
        <v>0</v>
      </c>
      <c r="AQ123" s="24">
        <f t="shared" si="55"/>
        <v>9.9999999999999992E-2</v>
      </c>
      <c r="AR123" s="24">
        <f t="shared" si="55"/>
        <v>0.73711147958319934</v>
      </c>
      <c r="AS123" s="24">
        <f t="shared" si="55"/>
        <v>0.88191710368819676</v>
      </c>
      <c r="AT123" s="24">
        <f t="shared" si="55"/>
        <v>0.3</v>
      </c>
      <c r="AU123" s="24">
        <f t="shared" si="55"/>
        <v>0.15275252316519466</v>
      </c>
      <c r="AV123" s="24">
        <f t="shared" si="55"/>
        <v>0</v>
      </c>
      <c r="AW123" s="24">
        <f t="shared" si="55"/>
        <v>9.9999999999999992E-2</v>
      </c>
      <c r="AX123" s="24">
        <f t="shared" si="55"/>
        <v>0.60461190490723504</v>
      </c>
      <c r="AY123" s="24">
        <f t="shared" si="55"/>
        <v>0.26034165586355512</v>
      </c>
      <c r="AZ123" s="24">
        <f t="shared" si="55"/>
        <v>0.26666666666666661</v>
      </c>
      <c r="BA123" s="24">
        <f t="shared" si="55"/>
        <v>0.21343747458109494</v>
      </c>
      <c r="BB123" s="24">
        <f t="shared" si="55"/>
        <v>0</v>
      </c>
      <c r="BC123" s="24">
        <f t="shared" si="55"/>
        <v>0.19999999999999998</v>
      </c>
      <c r="BD123" s="24">
        <f t="shared" si="55"/>
        <v>0.54160256030906395</v>
      </c>
      <c r="BE123" s="24">
        <f ca="1">STDEV(BE97:BE300,BE302,BE307,BE309,BE312:BE313,BE317)/SQRT($B121)</f>
        <v>0</v>
      </c>
      <c r="BF123" s="24">
        <f t="shared" si="55"/>
        <v>0.85699734214549605</v>
      </c>
      <c r="BG123" s="24">
        <f t="shared" si="55"/>
        <v>0</v>
      </c>
      <c r="BH123" s="24">
        <f t="shared" si="55"/>
        <v>0</v>
      </c>
      <c r="BI123" s="24">
        <f t="shared" si="55"/>
        <v>0.29059326290271154</v>
      </c>
      <c r="BJ123" s="24">
        <f t="shared" si="55"/>
        <v>0.53333333333333321</v>
      </c>
      <c r="BK123" s="24">
        <f t="shared" si="55"/>
        <v>0.78598840817010629</v>
      </c>
      <c r="BL123" s="24">
        <f t="shared" si="55"/>
        <v>13.388054376943648</v>
      </c>
      <c r="BM123" s="24">
        <f t="shared" si="55"/>
        <v>5.4345601886854142</v>
      </c>
      <c r="BN123" s="24">
        <f t="shared" si="55"/>
        <v>3.838981346370125</v>
      </c>
      <c r="BO123" s="24">
        <f t="shared" si="55"/>
        <v>0.53333333333333333</v>
      </c>
      <c r="BP123" s="24">
        <f t="shared" si="55"/>
        <v>0.72724747430904757</v>
      </c>
      <c r="BQ123" s="24">
        <f t="shared" si="55"/>
        <v>2.5865034312755126</v>
      </c>
      <c r="BR123" s="24">
        <f t="shared" ref="BR123:CC123" si="56">STDEV(BR97:BR100,BR102,BR107,BR109,BR112:BR113,BR117)/SQRT($B121)</f>
        <v>5.9138256089720249</v>
      </c>
      <c r="BS123" s="24">
        <f t="shared" si="56"/>
        <v>0.24944382578492943</v>
      </c>
      <c r="BT123" s="24">
        <f t="shared" si="56"/>
        <v>0.16329931618554519</v>
      </c>
      <c r="BU123" s="24">
        <f t="shared" si="56"/>
        <v>0.22110831935702666</v>
      </c>
      <c r="BV123" s="24">
        <f t="shared" si="56"/>
        <v>439.82338500811886</v>
      </c>
      <c r="BW123" s="24">
        <f t="shared" si="56"/>
        <v>137.09534800438868</v>
      </c>
      <c r="BX123" s="24">
        <f t="shared" si="56"/>
        <v>310.82006942209432</v>
      </c>
      <c r="BY123" s="24">
        <f t="shared" si="56"/>
        <v>0</v>
      </c>
      <c r="BZ123" s="24">
        <f t="shared" si="56"/>
        <v>0</v>
      </c>
      <c r="CA123" s="24">
        <f t="shared" si="56"/>
        <v>0</v>
      </c>
      <c r="CB123" s="24">
        <f t="shared" si="56"/>
        <v>0</v>
      </c>
      <c r="CC123" s="24">
        <f t="shared" si="56"/>
        <v>0</v>
      </c>
      <c r="CE123" s="58" t="s">
        <v>111</v>
      </c>
    </row>
    <row r="124" spans="1:154">
      <c r="A124" s="63"/>
      <c r="B124" s="2"/>
      <c r="C124" s="63"/>
      <c r="D124" s="18" t="s">
        <v>43</v>
      </c>
      <c r="E124" s="27">
        <f>STDEV(E301,E303:E306,E308,E310:E311,E314:E316,E318:E319)/SQRT($B122)</f>
        <v>6.2616037047786861</v>
      </c>
      <c r="F124" s="27">
        <f t="shared" ref="F124:BQ124" si="57">STDEV(F101,F103:F106,F108,F110:F111,F114:F116,F118:F119)/SQRT($B122)</f>
        <v>2.6038584630243462</v>
      </c>
      <c r="G124" s="27">
        <f t="shared" si="57"/>
        <v>4.1543209605178584</v>
      </c>
      <c r="H124" s="27">
        <f t="shared" si="57"/>
        <v>5.9273211567009394</v>
      </c>
      <c r="I124" s="27">
        <f t="shared" si="57"/>
        <v>4.1543209605178585E-2</v>
      </c>
      <c r="J124" s="27">
        <f t="shared" si="57"/>
        <v>0</v>
      </c>
      <c r="K124" s="27">
        <f t="shared" si="57"/>
        <v>7.6923076923076927E-2</v>
      </c>
      <c r="L124" s="27">
        <f t="shared" si="57"/>
        <v>0.10415433852097386</v>
      </c>
      <c r="M124" s="27">
        <f t="shared" si="57"/>
        <v>0.16617283842071434</v>
      </c>
      <c r="N124" s="27">
        <f t="shared" si="57"/>
        <v>0.23709284626803759</v>
      </c>
      <c r="O124" s="27">
        <f t="shared" si="57"/>
        <v>0.26274232733229741</v>
      </c>
      <c r="P124" s="27">
        <f t="shared" si="57"/>
        <v>209.96129135453489</v>
      </c>
      <c r="Q124" s="27">
        <f t="shared" si="57"/>
        <v>63.874530302005155</v>
      </c>
      <c r="R124" s="27">
        <f t="shared" si="57"/>
        <v>47.265949897615165</v>
      </c>
      <c r="S124" s="27">
        <f t="shared" si="57"/>
        <v>89.25240812998814</v>
      </c>
      <c r="T124" s="27">
        <f t="shared" si="57"/>
        <v>29.397858845342565</v>
      </c>
      <c r="U124" s="27">
        <f t="shared" si="57"/>
        <v>11.994184159371374</v>
      </c>
      <c r="V124" s="27">
        <f t="shared" si="57"/>
        <v>72.49043159330634</v>
      </c>
      <c r="W124" s="27">
        <f t="shared" si="57"/>
        <v>24.773684700560977</v>
      </c>
      <c r="X124" s="27">
        <f t="shared" si="57"/>
        <v>29.984442876192659</v>
      </c>
      <c r="Y124" s="27">
        <f t="shared" si="57"/>
        <v>29.073560889591576</v>
      </c>
      <c r="Z124" s="27">
        <f t="shared" si="57"/>
        <v>144.07596630680462</v>
      </c>
      <c r="AA124" s="27">
        <f t="shared" si="57"/>
        <v>141.37807855065279</v>
      </c>
      <c r="AB124" s="27">
        <f t="shared" si="57"/>
        <v>44.373326565107206</v>
      </c>
      <c r="AC124" s="27">
        <f t="shared" si="57"/>
        <v>3.8255860310888745</v>
      </c>
      <c r="AD124" s="27">
        <f t="shared" si="57"/>
        <v>1.4387563114947151</v>
      </c>
      <c r="AE124" s="27">
        <f>STDEV(AE301,AE303:AE306,AE308,AE310:AE311,AE314:AE316,AE318:AE319)/SQRT($B122)</f>
        <v>1.4248173827919779</v>
      </c>
      <c r="AF124" s="27">
        <f t="shared" si="57"/>
        <v>0.94628933780748381</v>
      </c>
      <c r="AG124" s="27">
        <f t="shared" si="57"/>
        <v>0.43058604163452974</v>
      </c>
      <c r="AH124" s="27">
        <f t="shared" si="57"/>
        <v>0.78005208949621829</v>
      </c>
      <c r="AI124" s="27">
        <f t="shared" si="57"/>
        <v>0.76085180127988672</v>
      </c>
      <c r="AJ124" s="27">
        <f t="shared" si="57"/>
        <v>7.6923076923076927E-2</v>
      </c>
      <c r="AK124" s="27">
        <f t="shared" si="57"/>
        <v>0.46153846153846156</v>
      </c>
      <c r="AL124" s="27">
        <f t="shared" si="57"/>
        <v>2.9442552629237904</v>
      </c>
      <c r="AM124" s="27">
        <f t="shared" si="57"/>
        <v>7.6923076923076927E-2</v>
      </c>
      <c r="AN124" s="27">
        <f t="shared" si="57"/>
        <v>0.81528785105562285</v>
      </c>
      <c r="AO124" s="27">
        <f t="shared" si="57"/>
        <v>7.6923076923076927E-2</v>
      </c>
      <c r="AP124" s="27">
        <f t="shared" si="57"/>
        <v>0</v>
      </c>
      <c r="AQ124" s="27">
        <f t="shared" si="57"/>
        <v>0.15384615384615385</v>
      </c>
      <c r="AR124" s="27">
        <f t="shared" si="57"/>
        <v>1.1958178273190787</v>
      </c>
      <c r="AS124" s="27">
        <f t="shared" si="57"/>
        <v>0.26831345559559422</v>
      </c>
      <c r="AT124" s="27">
        <f t="shared" si="57"/>
        <v>0.27735009811261457</v>
      </c>
      <c r="AU124" s="27">
        <f t="shared" si="57"/>
        <v>0.77115144829859317</v>
      </c>
      <c r="AV124" s="27">
        <f t="shared" si="57"/>
        <v>7.6923076923076927E-2</v>
      </c>
      <c r="AW124" s="27">
        <f t="shared" si="57"/>
        <v>0.30769230769230771</v>
      </c>
      <c r="AX124" s="27">
        <f t="shared" si="57"/>
        <v>1.9736928613257245</v>
      </c>
      <c r="AY124" s="27">
        <f t="shared" si="57"/>
        <v>0.26831345559559422</v>
      </c>
      <c r="AZ124" s="27">
        <f t="shared" si="57"/>
        <v>0.23076923076923075</v>
      </c>
      <c r="BA124" s="27">
        <f t="shared" si="57"/>
        <v>0.21299035545943784</v>
      </c>
      <c r="BB124" s="27">
        <f t="shared" si="57"/>
        <v>0</v>
      </c>
      <c r="BC124" s="27">
        <f t="shared" si="57"/>
        <v>0</v>
      </c>
      <c r="BD124" s="27">
        <f t="shared" si="57"/>
        <v>0.605692913385524</v>
      </c>
      <c r="BE124" s="27">
        <f>STDEV(BE301,BE303:BE306,BE308,BE310:BE311,BE314:BE316,BE318:BE319)/SQRT($B122)</f>
        <v>1.8260274287897047</v>
      </c>
      <c r="BF124" s="27">
        <f t="shared" si="57"/>
        <v>0.21529302081726492</v>
      </c>
      <c r="BG124" s="27">
        <f t="shared" si="57"/>
        <v>0.28952794334964654</v>
      </c>
      <c r="BH124" s="27">
        <f t="shared" si="57"/>
        <v>0</v>
      </c>
      <c r="BI124" s="27">
        <f t="shared" si="57"/>
        <v>0.16617283842071434</v>
      </c>
      <c r="BJ124" s="27">
        <f t="shared" si="57"/>
        <v>0.55291945263712372</v>
      </c>
      <c r="BK124" s="27">
        <f t="shared" si="57"/>
        <v>0.83618840303181174</v>
      </c>
      <c r="BL124" s="27">
        <f t="shared" si="57"/>
        <v>15.250278879979859</v>
      </c>
      <c r="BM124" s="27">
        <f t="shared" si="57"/>
        <v>1.6876392484004445</v>
      </c>
      <c r="BN124" s="27">
        <f t="shared" si="57"/>
        <v>2.9529512533288611</v>
      </c>
      <c r="BO124" s="27">
        <f t="shared" si="57"/>
        <v>0.38461538461538464</v>
      </c>
      <c r="BP124" s="27">
        <f t="shared" si="57"/>
        <v>0.46473253744594512</v>
      </c>
      <c r="BQ124" s="27">
        <f t="shared" si="57"/>
        <v>0.54120181844116499</v>
      </c>
      <c r="BR124" s="27">
        <f t="shared" ref="BR124:CC124" si="58">STDEV(BR101,BR103:BR106,BR108,BR110:BR111,BR114:BR116,BR118:BR119)/SQRT($B122)</f>
        <v>12.229882244889602</v>
      </c>
      <c r="BS124" s="27">
        <f t="shared" si="58"/>
        <v>0.26274232733229741</v>
      </c>
      <c r="BT124" s="27">
        <f t="shared" si="58"/>
        <v>0.23709284626803759</v>
      </c>
      <c r="BU124" s="27">
        <f t="shared" si="58"/>
        <v>0.24121650925931767</v>
      </c>
      <c r="BV124" s="27">
        <f t="shared" si="58"/>
        <v>668.36221710569328</v>
      </c>
      <c r="BW124" s="27">
        <f t="shared" si="58"/>
        <v>283.88583733439975</v>
      </c>
      <c r="BX124" s="27">
        <f t="shared" si="58"/>
        <v>405.60798959448482</v>
      </c>
      <c r="BY124" s="27">
        <f t="shared" si="58"/>
        <v>0</v>
      </c>
      <c r="BZ124" s="27">
        <f t="shared" si="58"/>
        <v>0</v>
      </c>
      <c r="CA124" s="27">
        <f t="shared" si="58"/>
        <v>0</v>
      </c>
      <c r="CB124" s="27">
        <f t="shared" si="58"/>
        <v>0</v>
      </c>
      <c r="CC124" s="27">
        <f t="shared" si="58"/>
        <v>0</v>
      </c>
      <c r="CE124" s="58" t="s">
        <v>111</v>
      </c>
    </row>
    <row r="125" spans="1:154">
      <c r="A125" s="10"/>
      <c r="B125" s="10"/>
      <c r="C125" s="102"/>
      <c r="D125" s="10"/>
      <c r="E125" s="59"/>
      <c r="F125" s="59"/>
      <c r="G125" s="59"/>
      <c r="H125" s="59"/>
      <c r="I125" s="59"/>
      <c r="J125" s="10"/>
      <c r="K125" s="10"/>
      <c r="L125" s="10"/>
      <c r="M125" s="10"/>
      <c r="N125" s="10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CE125" s="58"/>
    </row>
    <row r="126" spans="1:154" ht="16">
      <c r="A126" s="83" t="s">
        <v>138</v>
      </c>
      <c r="B126" s="66"/>
      <c r="C126" s="66" t="s">
        <v>137</v>
      </c>
      <c r="D126" s="66"/>
      <c r="E126" s="53" t="s">
        <v>63</v>
      </c>
      <c r="F126" s="53" t="s">
        <v>64</v>
      </c>
      <c r="G126" s="53" t="s">
        <v>65</v>
      </c>
      <c r="H126" s="53" t="s">
        <v>66</v>
      </c>
      <c r="I126" s="87" t="s">
        <v>100</v>
      </c>
      <c r="J126" s="53" t="s">
        <v>62</v>
      </c>
      <c r="K126" s="53" t="s">
        <v>63</v>
      </c>
      <c r="L126" s="53" t="s">
        <v>64</v>
      </c>
      <c r="M126" s="53" t="s">
        <v>65</v>
      </c>
      <c r="N126" s="53" t="s">
        <v>66</v>
      </c>
      <c r="O126" s="87" t="s">
        <v>100</v>
      </c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CE126" s="58" t="s">
        <v>111</v>
      </c>
    </row>
    <row r="127" spans="1:154">
      <c r="A127" t="s">
        <v>158</v>
      </c>
      <c r="B127" s="10">
        <f>('E3-Last'!B127)-1</f>
        <v>43</v>
      </c>
      <c r="C127" s="4" t="s">
        <v>3</v>
      </c>
      <c r="D127" s="10" t="s">
        <v>40</v>
      </c>
      <c r="E127" s="59">
        <f>(K127/$J127)*100</f>
        <v>0</v>
      </c>
      <c r="F127" s="59">
        <f>(L127/$J127)*100</f>
        <v>0</v>
      </c>
      <c r="G127" s="59">
        <f>(M127/$J127)*100</f>
        <v>50</v>
      </c>
      <c r="H127" s="59">
        <f>(N127/$J127)*100</f>
        <v>25</v>
      </c>
      <c r="I127" s="59">
        <f>M127/J127</f>
        <v>0.5</v>
      </c>
      <c r="J127">
        <v>4</v>
      </c>
      <c r="K127">
        <v>0</v>
      </c>
      <c r="L127">
        <v>0</v>
      </c>
      <c r="M127">
        <v>2</v>
      </c>
      <c r="N127">
        <v>1</v>
      </c>
      <c r="O127">
        <v>1</v>
      </c>
      <c r="P127">
        <v>214.5</v>
      </c>
      <c r="Q127">
        <v>0</v>
      </c>
      <c r="R127">
        <v>253</v>
      </c>
      <c r="S127">
        <v>162</v>
      </c>
      <c r="T127">
        <v>555</v>
      </c>
      <c r="U127">
        <v>66</v>
      </c>
      <c r="V127">
        <v>1533</v>
      </c>
      <c r="W127">
        <v>600.33333330000005</v>
      </c>
      <c r="X127">
        <v>756</v>
      </c>
      <c r="Y127">
        <v>289</v>
      </c>
      <c r="Z127">
        <v>32.666666669999998</v>
      </c>
      <c r="AA127">
        <v>21</v>
      </c>
      <c r="AB127">
        <v>56</v>
      </c>
      <c r="AC127">
        <v>13</v>
      </c>
      <c r="AD127">
        <v>4</v>
      </c>
      <c r="AE127">
        <v>4</v>
      </c>
      <c r="AF127">
        <v>5</v>
      </c>
      <c r="AG127">
        <v>4</v>
      </c>
      <c r="AH127">
        <v>4</v>
      </c>
      <c r="AI127">
        <v>3</v>
      </c>
      <c r="AJ127">
        <v>0</v>
      </c>
      <c r="AK127">
        <v>0</v>
      </c>
      <c r="AL127">
        <v>2</v>
      </c>
      <c r="AM127">
        <v>4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3</v>
      </c>
      <c r="AU127">
        <v>1</v>
      </c>
      <c r="AV127">
        <v>0</v>
      </c>
      <c r="AW127">
        <v>0</v>
      </c>
      <c r="AX127">
        <v>0</v>
      </c>
      <c r="AY127">
        <v>0</v>
      </c>
      <c r="AZ127">
        <v>1</v>
      </c>
      <c r="BA127">
        <v>2</v>
      </c>
      <c r="BB127">
        <v>0</v>
      </c>
      <c r="BC127">
        <v>0</v>
      </c>
      <c r="BD127">
        <v>2</v>
      </c>
      <c r="BE127">
        <v>4</v>
      </c>
      <c r="BF127">
        <v>0</v>
      </c>
      <c r="BG127">
        <v>0</v>
      </c>
      <c r="BH127">
        <v>0</v>
      </c>
      <c r="BI127">
        <v>0</v>
      </c>
      <c r="BJ127">
        <v>3</v>
      </c>
      <c r="BK127">
        <v>1</v>
      </c>
      <c r="BL127">
        <v>73</v>
      </c>
      <c r="BM127">
        <v>12</v>
      </c>
      <c r="BN127">
        <v>14</v>
      </c>
      <c r="BO127">
        <v>20</v>
      </c>
      <c r="BP127">
        <v>3</v>
      </c>
      <c r="BQ127">
        <v>0</v>
      </c>
      <c r="BR127">
        <v>24</v>
      </c>
      <c r="BS127">
        <v>1</v>
      </c>
      <c r="BT127">
        <v>1</v>
      </c>
      <c r="BU127">
        <v>0</v>
      </c>
      <c r="BV127">
        <v>190</v>
      </c>
      <c r="BW127">
        <v>190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 t="s">
        <v>58</v>
      </c>
      <c r="CE127" s="58"/>
      <c r="CG127" s="10" t="str">
        <f>$W$1</f>
        <v>FE0F</v>
      </c>
      <c r="CH127" s="10" t="str">
        <f>C104</f>
        <v>+ve</v>
      </c>
      <c r="CI127" s="59" t="e">
        <f>#REF!</f>
        <v>#REF!</v>
      </c>
      <c r="CJ127" s="59" t="e">
        <f>#REF!</f>
        <v>#REF!</v>
      </c>
      <c r="CK127" s="59" t="e">
        <f>#REF!</f>
        <v>#REF!</v>
      </c>
      <c r="CL127" s="59" t="e">
        <f>#REF!</f>
        <v>#REF!</v>
      </c>
      <c r="CM127" s="59" t="e">
        <f>#REF!</f>
        <v>#REF!</v>
      </c>
      <c r="CN127" s="59" t="e">
        <f>#REF!</f>
        <v>#REF!</v>
      </c>
      <c r="CO127" s="59" t="e">
        <f>#REF!</f>
        <v>#REF!</v>
      </c>
      <c r="CP127" s="59" t="e">
        <f>#REF!</f>
        <v>#REF!</v>
      </c>
      <c r="CQ127" s="59" t="e">
        <f>#REF!</f>
        <v>#REF!</v>
      </c>
      <c r="CR127" s="59" t="e">
        <f>#REF!</f>
        <v>#REF!</v>
      </c>
      <c r="CS127" s="59" t="e">
        <f>#REF!</f>
        <v>#REF!</v>
      </c>
      <c r="CT127" s="59" t="e">
        <f>#REF!</f>
        <v>#REF!</v>
      </c>
      <c r="CU127" s="59" t="e">
        <f>#REF!</f>
        <v>#REF!</v>
      </c>
      <c r="CV127" s="59" t="e">
        <f>#REF!</f>
        <v>#REF!</v>
      </c>
      <c r="CW127" s="59" t="e">
        <f>#REF!</f>
        <v>#REF!</v>
      </c>
      <c r="CX127" s="59" t="e">
        <f>#REF!</f>
        <v>#REF!</v>
      </c>
      <c r="CY127" s="59" t="e">
        <f>#REF!</f>
        <v>#REF!</v>
      </c>
      <c r="CZ127" s="95" t="e">
        <f>#REF!</f>
        <v>#REF!</v>
      </c>
      <c r="DA127" s="95" t="e">
        <f>#REF!</f>
        <v>#REF!</v>
      </c>
      <c r="DB127" s="95" t="e">
        <f>#REF!</f>
        <v>#REF!</v>
      </c>
      <c r="DC127" s="95" t="e">
        <f>#REF!</f>
        <v>#REF!</v>
      </c>
      <c r="DD127" s="95" t="e">
        <f>#REF!</f>
        <v>#REF!</v>
      </c>
      <c r="DE127" s="95" t="e">
        <f>#REF!</f>
        <v>#REF!</v>
      </c>
      <c r="DF127" s="95" t="e">
        <f>#REF!</f>
        <v>#REF!</v>
      </c>
      <c r="DG127" s="95" t="e">
        <f>#REF!</f>
        <v>#REF!</v>
      </c>
      <c r="DH127" s="95" t="e">
        <f>#REF!</f>
        <v>#REF!</v>
      </c>
      <c r="DI127" s="95" t="e">
        <f>#REF!</f>
        <v>#REF!</v>
      </c>
      <c r="DJ127" s="95" t="e">
        <f>#REF!</f>
        <v>#REF!</v>
      </c>
      <c r="DK127" s="95" t="e">
        <f>#REF!</f>
        <v>#REF!</v>
      </c>
      <c r="DL127" s="95" t="e">
        <f>#REF!</f>
        <v>#REF!</v>
      </c>
      <c r="DM127" s="95" t="e">
        <f>#REF!</f>
        <v>#REF!</v>
      </c>
      <c r="DN127" s="95" t="e">
        <f>#REF!</f>
        <v>#REF!</v>
      </c>
      <c r="DO127" s="95" t="e">
        <f>#REF!</f>
        <v>#REF!</v>
      </c>
      <c r="DP127" s="95" t="e">
        <f>#REF!</f>
        <v>#REF!</v>
      </c>
      <c r="DQ127" s="59" t="e">
        <f>#REF!</f>
        <v>#REF!</v>
      </c>
      <c r="DR127" s="59" t="e">
        <f>#REF!</f>
        <v>#REF!</v>
      </c>
      <c r="DS127" s="59" t="e">
        <f>#REF!</f>
        <v>#REF!</v>
      </c>
      <c r="DT127" s="59" t="e">
        <f>#REF!</f>
        <v>#REF!</v>
      </c>
      <c r="DU127" s="59" t="e">
        <f>#REF!</f>
        <v>#REF!</v>
      </c>
      <c r="DV127" s="59" t="e">
        <f>#REF!</f>
        <v>#REF!</v>
      </c>
      <c r="DW127" s="59" t="e">
        <f>#REF!</f>
        <v>#REF!</v>
      </c>
      <c r="DX127" s="59" t="e">
        <f>#REF!</f>
        <v>#REF!</v>
      </c>
      <c r="DY127" s="59" t="e">
        <f>#REF!</f>
        <v>#REF!</v>
      </c>
      <c r="DZ127" s="59" t="e">
        <f>#REF!</f>
        <v>#REF!</v>
      </c>
      <c r="EA127" s="59" t="e">
        <f>#REF!</f>
        <v>#REF!</v>
      </c>
      <c r="EB127" s="59" t="e">
        <f>#REF!</f>
        <v>#REF!</v>
      </c>
      <c r="EC127" s="59" t="e">
        <f>#REF!</f>
        <v>#REF!</v>
      </c>
      <c r="ED127" s="59" t="e">
        <f>#REF!</f>
        <v>#REF!</v>
      </c>
      <c r="EE127" s="59" t="e">
        <f>#REF!</f>
        <v>#REF!</v>
      </c>
      <c r="EF127" s="59" t="e">
        <f>#REF!</f>
        <v>#REF!</v>
      </c>
      <c r="EG127" s="59" t="e">
        <f>#REF!</f>
        <v>#REF!</v>
      </c>
      <c r="EH127" s="95" t="e">
        <f>#REF!</f>
        <v>#REF!</v>
      </c>
      <c r="EI127" s="95" t="e">
        <f>#REF!</f>
        <v>#REF!</v>
      </c>
      <c r="EJ127" s="95" t="e">
        <f>#REF!</f>
        <v>#REF!</v>
      </c>
      <c r="EK127" s="95" t="e">
        <f>#REF!</f>
        <v>#REF!</v>
      </c>
      <c r="EL127" s="95" t="e">
        <f>#REF!</f>
        <v>#REF!</v>
      </c>
      <c r="EM127" s="95" t="e">
        <f>#REF!</f>
        <v>#REF!</v>
      </c>
      <c r="EN127" s="95" t="e">
        <f>#REF!</f>
        <v>#REF!</v>
      </c>
      <c r="EO127" s="95" t="e">
        <f>#REF!</f>
        <v>#REF!</v>
      </c>
      <c r="EP127" s="95" t="e">
        <f>#REF!</f>
        <v>#REF!</v>
      </c>
      <c r="EQ127" s="95" t="e">
        <f>#REF!</f>
        <v>#REF!</v>
      </c>
      <c r="ER127" s="95" t="e">
        <f>#REF!</f>
        <v>#REF!</v>
      </c>
      <c r="ES127" s="95" t="e">
        <f>#REF!</f>
        <v>#REF!</v>
      </c>
      <c r="ET127" s="95" t="e">
        <f>#REF!</f>
        <v>#REF!</v>
      </c>
      <c r="EU127" s="95" t="e">
        <f>#REF!</f>
        <v>#REF!</v>
      </c>
      <c r="EV127" s="95" t="e">
        <f>#REF!</f>
        <v>#REF!</v>
      </c>
      <c r="EW127" s="95" t="e">
        <f>#REF!</f>
        <v>#REF!</v>
      </c>
      <c r="EX127" s="95" t="e">
        <f>#REF!</f>
        <v>#REF!</v>
      </c>
    </row>
    <row r="128" spans="1:154">
      <c r="A128" t="s">
        <v>180</v>
      </c>
      <c r="B128" s="10">
        <f>('E3-Last'!B128)-1</f>
        <v>51</v>
      </c>
      <c r="C128" s="4" t="s">
        <v>3</v>
      </c>
      <c r="D128" s="10" t="s">
        <v>40</v>
      </c>
      <c r="E128" s="59">
        <f t="shared" ref="E128:H149" si="59">(K128/$J128)*100</f>
        <v>0</v>
      </c>
      <c r="F128" s="59">
        <f t="shared" si="59"/>
        <v>0</v>
      </c>
      <c r="G128" s="59">
        <f t="shared" si="59"/>
        <v>50</v>
      </c>
      <c r="H128" s="59">
        <f t="shared" si="59"/>
        <v>25</v>
      </c>
      <c r="I128" s="59">
        <f t="shared" ref="I128:I149" si="60">M128/J128</f>
        <v>0.5</v>
      </c>
      <c r="J128">
        <v>4</v>
      </c>
      <c r="K128">
        <v>0</v>
      </c>
      <c r="L128">
        <v>0</v>
      </c>
      <c r="M128">
        <v>2</v>
      </c>
      <c r="N128">
        <v>1</v>
      </c>
      <c r="O128">
        <v>1</v>
      </c>
      <c r="P128">
        <v>1602</v>
      </c>
      <c r="Q128">
        <v>0</v>
      </c>
      <c r="R128">
        <v>2150.5</v>
      </c>
      <c r="S128">
        <v>1133</v>
      </c>
      <c r="T128">
        <v>881.33333330000005</v>
      </c>
      <c r="U128">
        <v>852</v>
      </c>
      <c r="V128">
        <v>940</v>
      </c>
      <c r="W128">
        <v>53.666666669999998</v>
      </c>
      <c r="X128">
        <v>44.5</v>
      </c>
      <c r="Y128">
        <v>72</v>
      </c>
      <c r="Z128">
        <v>815</v>
      </c>
      <c r="AA128">
        <v>1060.5</v>
      </c>
      <c r="AB128">
        <v>324</v>
      </c>
      <c r="AC128">
        <v>12</v>
      </c>
      <c r="AD128">
        <v>6</v>
      </c>
      <c r="AE128">
        <v>5</v>
      </c>
      <c r="AF128">
        <v>1</v>
      </c>
      <c r="AG128">
        <v>5</v>
      </c>
      <c r="AH128">
        <v>6</v>
      </c>
      <c r="AI128">
        <v>0</v>
      </c>
      <c r="AJ128">
        <v>0</v>
      </c>
      <c r="AK128">
        <v>0</v>
      </c>
      <c r="AL128">
        <v>1</v>
      </c>
      <c r="AM128">
        <v>4</v>
      </c>
      <c r="AN128">
        <v>2</v>
      </c>
      <c r="AO128">
        <v>0</v>
      </c>
      <c r="AP128">
        <v>0</v>
      </c>
      <c r="AQ128">
        <v>0</v>
      </c>
      <c r="AR128">
        <v>0</v>
      </c>
      <c r="AS128">
        <v>1</v>
      </c>
      <c r="AT128">
        <v>3</v>
      </c>
      <c r="AU128">
        <v>0</v>
      </c>
      <c r="AV128">
        <v>0</v>
      </c>
      <c r="AW128">
        <v>0</v>
      </c>
      <c r="AX128">
        <v>1</v>
      </c>
      <c r="AY128">
        <v>0</v>
      </c>
      <c r="AZ128">
        <v>1</v>
      </c>
      <c r="BA128">
        <v>0</v>
      </c>
      <c r="BB128">
        <v>0</v>
      </c>
      <c r="BC128">
        <v>0</v>
      </c>
      <c r="BD128">
        <v>0</v>
      </c>
      <c r="BE128">
        <v>4</v>
      </c>
      <c r="BF128">
        <v>1</v>
      </c>
      <c r="BG128">
        <v>0</v>
      </c>
      <c r="BH128">
        <v>0</v>
      </c>
      <c r="BI128">
        <v>2</v>
      </c>
      <c r="BJ128">
        <v>1</v>
      </c>
      <c r="BK128">
        <v>0</v>
      </c>
      <c r="BL128">
        <v>45</v>
      </c>
      <c r="BM128">
        <v>13</v>
      </c>
      <c r="BN128">
        <v>0</v>
      </c>
      <c r="BO128">
        <v>10</v>
      </c>
      <c r="BP128">
        <v>2</v>
      </c>
      <c r="BQ128">
        <v>0</v>
      </c>
      <c r="BR128">
        <v>20</v>
      </c>
      <c r="BS128">
        <v>1</v>
      </c>
      <c r="BT128">
        <v>0</v>
      </c>
      <c r="BU128">
        <v>1</v>
      </c>
      <c r="BV128">
        <v>974</v>
      </c>
      <c r="BW128">
        <v>0</v>
      </c>
      <c r="BX128">
        <v>974</v>
      </c>
      <c r="BY128">
        <v>0</v>
      </c>
      <c r="BZ128">
        <v>0</v>
      </c>
      <c r="CA128">
        <v>0</v>
      </c>
      <c r="CB128">
        <v>0</v>
      </c>
      <c r="CC128">
        <v>0</v>
      </c>
      <c r="CD128" t="s">
        <v>58</v>
      </c>
      <c r="CE128" s="58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</row>
    <row r="129" spans="1:83">
      <c r="A129" t="s">
        <v>159</v>
      </c>
      <c r="B129" s="10">
        <f>('E3-Last'!B129)-1</f>
        <v>51</v>
      </c>
      <c r="C129" s="4" t="s">
        <v>3</v>
      </c>
      <c r="D129" s="10" t="s">
        <v>40</v>
      </c>
      <c r="E129" s="59">
        <f t="shared" si="59"/>
        <v>0</v>
      </c>
      <c r="F129" s="59">
        <f t="shared" si="59"/>
        <v>0</v>
      </c>
      <c r="G129" s="59">
        <f t="shared" si="59"/>
        <v>25</v>
      </c>
      <c r="H129" s="59">
        <f t="shared" si="59"/>
        <v>50</v>
      </c>
      <c r="I129" s="59">
        <f t="shared" si="60"/>
        <v>0.25</v>
      </c>
      <c r="J129">
        <v>4</v>
      </c>
      <c r="K129">
        <v>0</v>
      </c>
      <c r="L129">
        <v>0</v>
      </c>
      <c r="M129">
        <v>1</v>
      </c>
      <c r="N129">
        <v>2</v>
      </c>
      <c r="O129">
        <v>1</v>
      </c>
      <c r="P129">
        <v>455</v>
      </c>
      <c r="Q129">
        <v>0</v>
      </c>
      <c r="R129">
        <v>203</v>
      </c>
      <c r="S129">
        <v>425.5</v>
      </c>
      <c r="T129">
        <v>122</v>
      </c>
      <c r="U129">
        <v>149</v>
      </c>
      <c r="V129">
        <v>108.5</v>
      </c>
      <c r="W129">
        <v>214</v>
      </c>
      <c r="X129">
        <v>422</v>
      </c>
      <c r="Y129">
        <v>110</v>
      </c>
      <c r="Z129">
        <v>160</v>
      </c>
      <c r="AA129">
        <v>38</v>
      </c>
      <c r="AB129">
        <v>221</v>
      </c>
      <c r="AC129">
        <v>15</v>
      </c>
      <c r="AD129">
        <v>4</v>
      </c>
      <c r="AE129">
        <v>6</v>
      </c>
      <c r="AF129">
        <v>5</v>
      </c>
      <c r="AG129">
        <v>6</v>
      </c>
      <c r="AH129">
        <v>4</v>
      </c>
      <c r="AI129">
        <v>3</v>
      </c>
      <c r="AJ129">
        <v>0</v>
      </c>
      <c r="AK129">
        <v>0</v>
      </c>
      <c r="AL129">
        <v>2</v>
      </c>
      <c r="AM129">
        <v>4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2</v>
      </c>
      <c r="AT129">
        <v>1</v>
      </c>
      <c r="AU129">
        <v>1</v>
      </c>
      <c r="AV129">
        <v>0</v>
      </c>
      <c r="AW129">
        <v>0</v>
      </c>
      <c r="AX129">
        <v>2</v>
      </c>
      <c r="AY129">
        <v>0</v>
      </c>
      <c r="AZ129">
        <v>3</v>
      </c>
      <c r="BA129">
        <v>2</v>
      </c>
      <c r="BB129">
        <v>0</v>
      </c>
      <c r="BC129">
        <v>0</v>
      </c>
      <c r="BD129">
        <v>0</v>
      </c>
      <c r="BE129">
        <v>7</v>
      </c>
      <c r="BF129">
        <v>0</v>
      </c>
      <c r="BG129">
        <v>0</v>
      </c>
      <c r="BH129">
        <v>0</v>
      </c>
      <c r="BI129">
        <v>0</v>
      </c>
      <c r="BJ129">
        <v>3</v>
      </c>
      <c r="BK129">
        <v>4</v>
      </c>
      <c r="BL129">
        <v>41</v>
      </c>
      <c r="BM129">
        <v>12</v>
      </c>
      <c r="BN129">
        <v>0</v>
      </c>
      <c r="BO129">
        <v>0</v>
      </c>
      <c r="BP129">
        <v>4</v>
      </c>
      <c r="BQ129">
        <v>8</v>
      </c>
      <c r="BR129">
        <v>17</v>
      </c>
      <c r="BS129">
        <v>1</v>
      </c>
      <c r="BT129">
        <v>1</v>
      </c>
      <c r="BU129">
        <v>0</v>
      </c>
      <c r="BV129">
        <v>766</v>
      </c>
      <c r="BW129">
        <v>766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 t="s">
        <v>58</v>
      </c>
      <c r="CE129" s="58"/>
    </row>
    <row r="130" spans="1:83">
      <c r="A130" t="s">
        <v>160</v>
      </c>
      <c r="B130" s="10">
        <f>('E3-Last'!B130)-1</f>
        <v>51</v>
      </c>
      <c r="C130" s="4" t="s">
        <v>3</v>
      </c>
      <c r="D130" s="10" t="s">
        <v>40</v>
      </c>
      <c r="E130" s="59">
        <f t="shared" si="59"/>
        <v>0</v>
      </c>
      <c r="F130" s="59">
        <f t="shared" si="59"/>
        <v>0</v>
      </c>
      <c r="G130" s="59">
        <f t="shared" si="59"/>
        <v>50</v>
      </c>
      <c r="H130" s="59">
        <f t="shared" si="59"/>
        <v>25</v>
      </c>
      <c r="I130" s="59">
        <f t="shared" si="60"/>
        <v>0.5</v>
      </c>
      <c r="J130">
        <v>4</v>
      </c>
      <c r="K130">
        <v>0</v>
      </c>
      <c r="L130">
        <v>0</v>
      </c>
      <c r="M130">
        <v>2</v>
      </c>
      <c r="N130">
        <v>1</v>
      </c>
      <c r="O130">
        <v>1</v>
      </c>
      <c r="P130">
        <v>1289.75</v>
      </c>
      <c r="Q130">
        <v>0</v>
      </c>
      <c r="R130">
        <v>793</v>
      </c>
      <c r="S130">
        <v>3089</v>
      </c>
      <c r="T130">
        <v>444.33333340000001</v>
      </c>
      <c r="U130">
        <v>175</v>
      </c>
      <c r="V130">
        <v>983</v>
      </c>
      <c r="W130">
        <v>56.333333330000002</v>
      </c>
      <c r="X130">
        <v>60.5</v>
      </c>
      <c r="Y130">
        <v>48</v>
      </c>
      <c r="Z130">
        <v>870.33333330000005</v>
      </c>
      <c r="AA130">
        <v>1067</v>
      </c>
      <c r="AB130">
        <v>477</v>
      </c>
      <c r="AC130">
        <v>11</v>
      </c>
      <c r="AD130">
        <v>5</v>
      </c>
      <c r="AE130">
        <v>4</v>
      </c>
      <c r="AF130">
        <v>2</v>
      </c>
      <c r="AG130">
        <v>4</v>
      </c>
      <c r="AH130">
        <v>4</v>
      </c>
      <c r="AI130">
        <v>1</v>
      </c>
      <c r="AJ130">
        <v>0</v>
      </c>
      <c r="AK130">
        <v>0</v>
      </c>
      <c r="AL130">
        <v>2</v>
      </c>
      <c r="AM130">
        <v>4</v>
      </c>
      <c r="AN130">
        <v>0</v>
      </c>
      <c r="AO130">
        <v>0</v>
      </c>
      <c r="AP130">
        <v>0</v>
      </c>
      <c r="AQ130">
        <v>0</v>
      </c>
      <c r="AR130">
        <v>1</v>
      </c>
      <c r="AS130">
        <v>0</v>
      </c>
      <c r="AT130">
        <v>3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1</v>
      </c>
      <c r="BA130">
        <v>1</v>
      </c>
      <c r="BB130">
        <v>0</v>
      </c>
      <c r="BC130">
        <v>0</v>
      </c>
      <c r="BD130">
        <v>0</v>
      </c>
      <c r="BE130">
        <v>5</v>
      </c>
      <c r="BF130">
        <v>2</v>
      </c>
      <c r="BG130">
        <v>0</v>
      </c>
      <c r="BH130">
        <v>0</v>
      </c>
      <c r="BI130">
        <v>3</v>
      </c>
      <c r="BJ130">
        <v>0</v>
      </c>
      <c r="BK130">
        <v>0</v>
      </c>
      <c r="BL130">
        <v>93</v>
      </c>
      <c r="BM130">
        <v>24</v>
      </c>
      <c r="BN130">
        <v>13</v>
      </c>
      <c r="BO130">
        <v>22</v>
      </c>
      <c r="BP130">
        <v>4</v>
      </c>
      <c r="BQ130">
        <v>0</v>
      </c>
      <c r="BR130">
        <v>30</v>
      </c>
      <c r="BS130">
        <v>1</v>
      </c>
      <c r="BT130">
        <v>0</v>
      </c>
      <c r="BU130">
        <v>1</v>
      </c>
      <c r="BV130">
        <v>484</v>
      </c>
      <c r="BW130">
        <v>0</v>
      </c>
      <c r="BX130">
        <v>484</v>
      </c>
      <c r="BY130">
        <v>0</v>
      </c>
      <c r="BZ130">
        <v>0</v>
      </c>
      <c r="CA130">
        <v>0</v>
      </c>
      <c r="CB130">
        <v>0</v>
      </c>
      <c r="CC130">
        <v>0</v>
      </c>
      <c r="CD130" t="s">
        <v>58</v>
      </c>
    </row>
    <row r="131" spans="1:83">
      <c r="A131" t="s">
        <v>181</v>
      </c>
      <c r="B131" s="10">
        <f>('E3-Last'!B131)-1</f>
        <v>51</v>
      </c>
      <c r="C131" s="6" t="s">
        <v>2</v>
      </c>
      <c r="D131" s="10" t="s">
        <v>40</v>
      </c>
      <c r="E131" s="59">
        <f t="shared" si="59"/>
        <v>0</v>
      </c>
      <c r="F131" s="59">
        <f t="shared" si="59"/>
        <v>0</v>
      </c>
      <c r="G131" s="59">
        <f t="shared" si="59"/>
        <v>50</v>
      </c>
      <c r="H131" s="59">
        <f t="shared" si="59"/>
        <v>25</v>
      </c>
      <c r="I131" s="59">
        <f t="shared" si="60"/>
        <v>0.5</v>
      </c>
      <c r="J131">
        <v>4</v>
      </c>
      <c r="K131">
        <v>0</v>
      </c>
      <c r="L131">
        <v>0</v>
      </c>
      <c r="M131">
        <v>2</v>
      </c>
      <c r="N131">
        <v>1</v>
      </c>
      <c r="O131">
        <v>1</v>
      </c>
      <c r="P131">
        <v>651.5</v>
      </c>
      <c r="Q131">
        <v>0</v>
      </c>
      <c r="R131">
        <v>413</v>
      </c>
      <c r="S131">
        <v>846</v>
      </c>
      <c r="T131">
        <v>216</v>
      </c>
      <c r="U131">
        <v>220.5</v>
      </c>
      <c r="V131">
        <v>207</v>
      </c>
      <c r="W131">
        <v>128</v>
      </c>
      <c r="X131">
        <v>138.5</v>
      </c>
      <c r="Y131">
        <v>107</v>
      </c>
      <c r="Z131">
        <v>1091.333333</v>
      </c>
      <c r="AA131">
        <v>1352.5</v>
      </c>
      <c r="AB131">
        <v>569</v>
      </c>
      <c r="AC131">
        <v>40</v>
      </c>
      <c r="AD131">
        <v>12</v>
      </c>
      <c r="AE131">
        <v>19</v>
      </c>
      <c r="AF131">
        <v>9</v>
      </c>
      <c r="AG131">
        <v>10</v>
      </c>
      <c r="AH131">
        <v>4</v>
      </c>
      <c r="AI131">
        <v>7</v>
      </c>
      <c r="AJ131">
        <v>0</v>
      </c>
      <c r="AK131">
        <v>0</v>
      </c>
      <c r="AL131">
        <v>19</v>
      </c>
      <c r="AM131">
        <v>4</v>
      </c>
      <c r="AN131">
        <v>0</v>
      </c>
      <c r="AO131">
        <v>1</v>
      </c>
      <c r="AP131">
        <v>0</v>
      </c>
      <c r="AQ131">
        <v>0</v>
      </c>
      <c r="AR131">
        <v>7</v>
      </c>
      <c r="AS131">
        <v>2</v>
      </c>
      <c r="AT131">
        <v>3</v>
      </c>
      <c r="AU131">
        <v>5</v>
      </c>
      <c r="AV131">
        <v>0</v>
      </c>
      <c r="AW131">
        <v>0</v>
      </c>
      <c r="AX131">
        <v>9</v>
      </c>
      <c r="AY131">
        <v>4</v>
      </c>
      <c r="AZ131">
        <v>1</v>
      </c>
      <c r="BA131">
        <v>1</v>
      </c>
      <c r="BB131">
        <v>0</v>
      </c>
      <c r="BC131">
        <v>0</v>
      </c>
      <c r="BD131">
        <v>3</v>
      </c>
      <c r="BE131">
        <v>3</v>
      </c>
      <c r="BF131">
        <v>0</v>
      </c>
      <c r="BG131">
        <v>0</v>
      </c>
      <c r="BH131">
        <v>0</v>
      </c>
      <c r="BI131">
        <v>2</v>
      </c>
      <c r="BJ131">
        <v>1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1</v>
      </c>
      <c r="BV131">
        <v>934</v>
      </c>
      <c r="BW131">
        <v>0</v>
      </c>
      <c r="BX131">
        <v>934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</row>
    <row r="132" spans="1:83">
      <c r="A132" t="s">
        <v>161</v>
      </c>
      <c r="B132" s="10">
        <f>('E3-Last'!B132)-1</f>
        <v>51</v>
      </c>
      <c r="C132" s="4" t="s">
        <v>3</v>
      </c>
      <c r="D132" s="10" t="s">
        <v>40</v>
      </c>
      <c r="E132" s="59">
        <f t="shared" si="59"/>
        <v>25</v>
      </c>
      <c r="F132" s="59">
        <f t="shared" si="59"/>
        <v>0</v>
      </c>
      <c r="G132" s="59">
        <f t="shared" si="59"/>
        <v>50</v>
      </c>
      <c r="H132" s="59">
        <f t="shared" si="59"/>
        <v>25</v>
      </c>
      <c r="I132" s="59">
        <f t="shared" si="60"/>
        <v>0.5</v>
      </c>
      <c r="J132">
        <v>4</v>
      </c>
      <c r="K132">
        <v>1</v>
      </c>
      <c r="L132">
        <v>0</v>
      </c>
      <c r="M132">
        <v>2</v>
      </c>
      <c r="N132">
        <v>1</v>
      </c>
      <c r="O132">
        <v>0</v>
      </c>
      <c r="P132">
        <v>556.66666669999995</v>
      </c>
      <c r="Q132">
        <v>0</v>
      </c>
      <c r="R132">
        <v>483</v>
      </c>
      <c r="S132">
        <v>704</v>
      </c>
      <c r="T132">
        <v>486</v>
      </c>
      <c r="U132">
        <v>418</v>
      </c>
      <c r="V132">
        <v>622</v>
      </c>
      <c r="W132">
        <v>460.66666659999999</v>
      </c>
      <c r="X132">
        <v>634.5</v>
      </c>
      <c r="Y132">
        <v>113</v>
      </c>
      <c r="Z132">
        <v>50.333333330000002</v>
      </c>
      <c r="AA132">
        <v>53.5</v>
      </c>
      <c r="AB132">
        <v>44</v>
      </c>
      <c r="AC132">
        <v>10</v>
      </c>
      <c r="AD132">
        <v>3</v>
      </c>
      <c r="AE132">
        <v>5</v>
      </c>
      <c r="AF132">
        <v>2</v>
      </c>
      <c r="AG132">
        <v>3</v>
      </c>
      <c r="AH132">
        <v>3</v>
      </c>
      <c r="AI132">
        <v>4</v>
      </c>
      <c r="AJ132">
        <v>0</v>
      </c>
      <c r="AK132">
        <v>0</v>
      </c>
      <c r="AL132">
        <v>0</v>
      </c>
      <c r="AM132">
        <v>3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2</v>
      </c>
      <c r="AU132">
        <v>3</v>
      </c>
      <c r="AV132">
        <v>0</v>
      </c>
      <c r="AW132">
        <v>0</v>
      </c>
      <c r="AX132">
        <v>0</v>
      </c>
      <c r="AY132">
        <v>0</v>
      </c>
      <c r="AZ132">
        <v>1</v>
      </c>
      <c r="BA132">
        <v>1</v>
      </c>
      <c r="BB132">
        <v>0</v>
      </c>
      <c r="BC132">
        <v>0</v>
      </c>
      <c r="BD132">
        <v>0</v>
      </c>
      <c r="BE132">
        <v>13</v>
      </c>
      <c r="BF132">
        <v>2</v>
      </c>
      <c r="BG132">
        <v>0</v>
      </c>
      <c r="BH132">
        <v>0</v>
      </c>
      <c r="BI132">
        <v>1</v>
      </c>
      <c r="BJ132">
        <v>4</v>
      </c>
      <c r="BK132">
        <v>6</v>
      </c>
      <c r="BL132">
        <v>87</v>
      </c>
      <c r="BM132">
        <v>17</v>
      </c>
      <c r="BN132">
        <v>1</v>
      </c>
      <c r="BO132">
        <v>2</v>
      </c>
      <c r="BP132">
        <v>10</v>
      </c>
      <c r="BQ132">
        <v>0</v>
      </c>
      <c r="BR132">
        <v>57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/>
    </row>
    <row r="133" spans="1:83">
      <c r="A133" t="s">
        <v>162</v>
      </c>
      <c r="B133" s="10">
        <f>('E3-Last'!B133)-1</f>
        <v>51</v>
      </c>
      <c r="C133" s="6" t="s">
        <v>2</v>
      </c>
      <c r="D133" s="10" t="s">
        <v>40</v>
      </c>
      <c r="E133" s="59">
        <f t="shared" si="59"/>
        <v>25</v>
      </c>
      <c r="F133" s="59">
        <f t="shared" si="59"/>
        <v>0</v>
      </c>
      <c r="G133" s="59">
        <f t="shared" si="59"/>
        <v>25</v>
      </c>
      <c r="H133" s="59">
        <f t="shared" si="59"/>
        <v>25</v>
      </c>
      <c r="I133" s="59">
        <f t="shared" si="60"/>
        <v>0.25</v>
      </c>
      <c r="J133">
        <v>4</v>
      </c>
      <c r="K133">
        <v>1</v>
      </c>
      <c r="L133">
        <v>0</v>
      </c>
      <c r="M133">
        <v>1</v>
      </c>
      <c r="N133">
        <v>1</v>
      </c>
      <c r="O133">
        <v>1</v>
      </c>
      <c r="P133">
        <v>926</v>
      </c>
      <c r="Q133">
        <v>0</v>
      </c>
      <c r="R133">
        <v>429</v>
      </c>
      <c r="S133">
        <v>176</v>
      </c>
      <c r="T133">
        <v>114</v>
      </c>
      <c r="U133">
        <v>33</v>
      </c>
      <c r="V133">
        <v>195</v>
      </c>
      <c r="W133">
        <v>449.5</v>
      </c>
      <c r="X133">
        <v>638</v>
      </c>
      <c r="Y133">
        <v>261</v>
      </c>
      <c r="Z133">
        <v>72</v>
      </c>
      <c r="AA133">
        <v>6</v>
      </c>
      <c r="AB133">
        <v>138</v>
      </c>
      <c r="AC133">
        <v>9</v>
      </c>
      <c r="AD133">
        <v>5</v>
      </c>
      <c r="AE133">
        <v>2</v>
      </c>
      <c r="AF133">
        <v>2</v>
      </c>
      <c r="AG133">
        <v>3</v>
      </c>
      <c r="AH133">
        <v>4</v>
      </c>
      <c r="AI133">
        <v>1</v>
      </c>
      <c r="AJ133">
        <v>0</v>
      </c>
      <c r="AK133">
        <v>0</v>
      </c>
      <c r="AL133">
        <v>1</v>
      </c>
      <c r="AM133">
        <v>3</v>
      </c>
      <c r="AN133">
        <v>1</v>
      </c>
      <c r="AO133">
        <v>1</v>
      </c>
      <c r="AP133">
        <v>0</v>
      </c>
      <c r="AQ133">
        <v>0</v>
      </c>
      <c r="AR133">
        <v>0</v>
      </c>
      <c r="AS133">
        <v>0</v>
      </c>
      <c r="AT133">
        <v>2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1</v>
      </c>
      <c r="BA133">
        <v>0</v>
      </c>
      <c r="BB133">
        <v>0</v>
      </c>
      <c r="BC133">
        <v>0</v>
      </c>
      <c r="BD133">
        <v>1</v>
      </c>
      <c r="BE133">
        <v>3</v>
      </c>
      <c r="BF133">
        <v>0</v>
      </c>
      <c r="BG133">
        <v>0</v>
      </c>
      <c r="BH133">
        <v>0</v>
      </c>
      <c r="BI133">
        <v>0</v>
      </c>
      <c r="BJ133">
        <v>2</v>
      </c>
      <c r="BK133">
        <v>1</v>
      </c>
      <c r="BL133">
        <v>121</v>
      </c>
      <c r="BM133">
        <v>37</v>
      </c>
      <c r="BN133">
        <v>0</v>
      </c>
      <c r="BO133">
        <v>10</v>
      </c>
      <c r="BP133">
        <v>5</v>
      </c>
      <c r="BQ133">
        <v>0</v>
      </c>
      <c r="BR133">
        <v>69</v>
      </c>
      <c r="BS133">
        <v>1</v>
      </c>
      <c r="BT133">
        <v>0</v>
      </c>
      <c r="BU133">
        <v>1</v>
      </c>
      <c r="BV133">
        <v>2173</v>
      </c>
      <c r="BW133">
        <v>0</v>
      </c>
      <c r="BX133">
        <v>2173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E133" s="58"/>
    </row>
    <row r="134" spans="1:83">
      <c r="A134" t="s">
        <v>163</v>
      </c>
      <c r="B134" s="10">
        <f>('E3-Last'!B134)-1</f>
        <v>43</v>
      </c>
      <c r="C134" s="6" t="s">
        <v>2</v>
      </c>
      <c r="D134" s="10" t="s">
        <v>40</v>
      </c>
      <c r="E134" s="59">
        <f t="shared" si="59"/>
        <v>0</v>
      </c>
      <c r="F134" s="59">
        <f t="shared" si="59"/>
        <v>0</v>
      </c>
      <c r="G134" s="59">
        <f t="shared" si="59"/>
        <v>50</v>
      </c>
      <c r="H134" s="59">
        <f t="shared" si="59"/>
        <v>0</v>
      </c>
      <c r="I134" s="59">
        <f t="shared" si="60"/>
        <v>0.5</v>
      </c>
      <c r="J134">
        <v>4</v>
      </c>
      <c r="K134">
        <v>0</v>
      </c>
      <c r="L134">
        <v>0</v>
      </c>
      <c r="M134">
        <v>2</v>
      </c>
      <c r="N134">
        <v>0</v>
      </c>
      <c r="O134">
        <v>2</v>
      </c>
      <c r="P134">
        <v>134.5</v>
      </c>
      <c r="Q134">
        <v>0</v>
      </c>
      <c r="R134">
        <v>141</v>
      </c>
      <c r="S134">
        <v>0</v>
      </c>
      <c r="T134">
        <v>37</v>
      </c>
      <c r="U134">
        <v>37</v>
      </c>
      <c r="V134">
        <v>0</v>
      </c>
      <c r="W134">
        <v>119</v>
      </c>
      <c r="X134">
        <v>119</v>
      </c>
      <c r="Y134">
        <v>0</v>
      </c>
      <c r="Z134">
        <v>1486.5</v>
      </c>
      <c r="AA134">
        <v>1486.5</v>
      </c>
      <c r="AB134">
        <v>0</v>
      </c>
      <c r="AC134">
        <v>18</v>
      </c>
      <c r="AD134">
        <v>5</v>
      </c>
      <c r="AE134">
        <v>13</v>
      </c>
      <c r="AF134">
        <v>0</v>
      </c>
      <c r="AG134">
        <v>4</v>
      </c>
      <c r="AH134">
        <v>4</v>
      </c>
      <c r="AI134">
        <v>4</v>
      </c>
      <c r="AJ134">
        <v>0</v>
      </c>
      <c r="AK134">
        <v>0</v>
      </c>
      <c r="AL134">
        <v>6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1</v>
      </c>
      <c r="AS134">
        <v>0</v>
      </c>
      <c r="AT134">
        <v>4</v>
      </c>
      <c r="AU134">
        <v>4</v>
      </c>
      <c r="AV134">
        <v>0</v>
      </c>
      <c r="AW134">
        <v>0</v>
      </c>
      <c r="AX134">
        <v>5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2</v>
      </c>
      <c r="BF134">
        <v>0</v>
      </c>
      <c r="BG134">
        <v>0</v>
      </c>
      <c r="BH134">
        <v>0</v>
      </c>
      <c r="BI134">
        <v>2</v>
      </c>
      <c r="BJ134">
        <v>0</v>
      </c>
      <c r="BK134">
        <v>0</v>
      </c>
      <c r="BL134">
        <v>58</v>
      </c>
      <c r="BM134">
        <v>6</v>
      </c>
      <c r="BN134">
        <v>0</v>
      </c>
      <c r="BO134">
        <v>11</v>
      </c>
      <c r="BP134">
        <v>3</v>
      </c>
      <c r="BQ134">
        <v>0</v>
      </c>
      <c r="BR134">
        <v>38</v>
      </c>
      <c r="BS134">
        <v>2</v>
      </c>
      <c r="BT134">
        <v>0</v>
      </c>
      <c r="BU134">
        <v>2</v>
      </c>
      <c r="BV134">
        <v>256</v>
      </c>
      <c r="BW134">
        <v>0</v>
      </c>
      <c r="BX134">
        <v>256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</row>
    <row r="135" spans="1:83">
      <c r="A135" t="s">
        <v>164</v>
      </c>
      <c r="B135" s="10">
        <f>('E3-Last'!B135)-1</f>
        <v>43</v>
      </c>
      <c r="C135" s="6" t="s">
        <v>2</v>
      </c>
      <c r="D135" s="10" t="s">
        <v>40</v>
      </c>
      <c r="E135" s="59">
        <f t="shared" si="59"/>
        <v>0</v>
      </c>
      <c r="F135" s="59">
        <f t="shared" si="59"/>
        <v>0</v>
      </c>
      <c r="G135" s="59">
        <f t="shared" si="59"/>
        <v>50</v>
      </c>
      <c r="H135" s="59">
        <f t="shared" si="59"/>
        <v>0</v>
      </c>
      <c r="I135" s="59">
        <f t="shared" si="60"/>
        <v>0.5</v>
      </c>
      <c r="J135">
        <v>4</v>
      </c>
      <c r="K135">
        <v>0</v>
      </c>
      <c r="L135">
        <v>0</v>
      </c>
      <c r="M135">
        <v>2</v>
      </c>
      <c r="N135">
        <v>0</v>
      </c>
      <c r="O135">
        <v>2</v>
      </c>
      <c r="P135">
        <v>351.25</v>
      </c>
      <c r="Q135">
        <v>0</v>
      </c>
      <c r="R135">
        <v>288.5</v>
      </c>
      <c r="S135">
        <v>0</v>
      </c>
      <c r="T135">
        <v>55</v>
      </c>
      <c r="U135">
        <v>55</v>
      </c>
      <c r="V135">
        <v>0</v>
      </c>
      <c r="W135">
        <v>256</v>
      </c>
      <c r="X135">
        <v>256</v>
      </c>
      <c r="Y135">
        <v>0</v>
      </c>
      <c r="Z135">
        <v>175</v>
      </c>
      <c r="AA135">
        <v>175</v>
      </c>
      <c r="AB135">
        <v>0</v>
      </c>
      <c r="AC135">
        <v>12</v>
      </c>
      <c r="AD135">
        <v>5</v>
      </c>
      <c r="AE135">
        <v>6</v>
      </c>
      <c r="AF135">
        <v>1</v>
      </c>
      <c r="AG135">
        <v>5</v>
      </c>
      <c r="AH135">
        <v>5</v>
      </c>
      <c r="AI135">
        <v>1</v>
      </c>
      <c r="AJ135">
        <v>0</v>
      </c>
      <c r="AK135">
        <v>0</v>
      </c>
      <c r="AL135">
        <v>1</v>
      </c>
      <c r="AM135">
        <v>4</v>
      </c>
      <c r="AN135">
        <v>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4</v>
      </c>
      <c r="AU135">
        <v>1</v>
      </c>
      <c r="AV135">
        <v>0</v>
      </c>
      <c r="AW135">
        <v>0</v>
      </c>
      <c r="AX135">
        <v>1</v>
      </c>
      <c r="AY135">
        <v>1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7</v>
      </c>
      <c r="BF135">
        <v>0</v>
      </c>
      <c r="BG135">
        <v>0</v>
      </c>
      <c r="BH135">
        <v>0</v>
      </c>
      <c r="BI135">
        <v>1</v>
      </c>
      <c r="BJ135">
        <v>1</v>
      </c>
      <c r="BK135">
        <v>5</v>
      </c>
      <c r="BL135">
        <v>81</v>
      </c>
      <c r="BM135">
        <v>20</v>
      </c>
      <c r="BN135">
        <v>0</v>
      </c>
      <c r="BO135">
        <v>15</v>
      </c>
      <c r="BP135">
        <v>5</v>
      </c>
      <c r="BQ135">
        <v>0</v>
      </c>
      <c r="BR135">
        <v>41</v>
      </c>
      <c r="BS135">
        <v>2</v>
      </c>
      <c r="BT135">
        <v>2</v>
      </c>
      <c r="BU135">
        <v>0</v>
      </c>
      <c r="BV135">
        <v>828</v>
      </c>
      <c r="BW135">
        <v>828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E135" s="58"/>
    </row>
    <row r="136" spans="1:83">
      <c r="A136" t="s">
        <v>167</v>
      </c>
      <c r="B136" s="10">
        <f>('E3-Last'!B136)-1</f>
        <v>43</v>
      </c>
      <c r="C136" s="6" t="s">
        <v>2</v>
      </c>
      <c r="D136" s="10" t="s">
        <v>40</v>
      </c>
      <c r="E136" s="59">
        <f t="shared" si="59"/>
        <v>0</v>
      </c>
      <c r="F136" s="59">
        <f t="shared" si="59"/>
        <v>0</v>
      </c>
      <c r="G136" s="59">
        <f t="shared" si="59"/>
        <v>50</v>
      </c>
      <c r="H136" s="59">
        <f t="shared" si="59"/>
        <v>25</v>
      </c>
      <c r="I136" s="59">
        <f t="shared" si="60"/>
        <v>0.5</v>
      </c>
      <c r="J136">
        <v>4</v>
      </c>
      <c r="K136">
        <v>0</v>
      </c>
      <c r="L136">
        <v>0</v>
      </c>
      <c r="M136">
        <v>2</v>
      </c>
      <c r="N136">
        <v>1</v>
      </c>
      <c r="O136">
        <v>1</v>
      </c>
      <c r="P136">
        <v>96</v>
      </c>
      <c r="Q136">
        <v>0</v>
      </c>
      <c r="R136">
        <v>113.5</v>
      </c>
      <c r="S136">
        <v>66</v>
      </c>
      <c r="T136">
        <v>612.66666669999995</v>
      </c>
      <c r="U136">
        <v>116.5</v>
      </c>
      <c r="V136">
        <v>1605</v>
      </c>
      <c r="W136">
        <v>76.333333339999996</v>
      </c>
      <c r="X136">
        <v>82.5</v>
      </c>
      <c r="Y136">
        <v>64</v>
      </c>
      <c r="Z136">
        <v>842.66666669999995</v>
      </c>
      <c r="AA136">
        <v>1090</v>
      </c>
      <c r="AB136">
        <v>348</v>
      </c>
      <c r="AC136">
        <v>9</v>
      </c>
      <c r="AD136">
        <v>5</v>
      </c>
      <c r="AE136">
        <v>3</v>
      </c>
      <c r="AF136">
        <v>1</v>
      </c>
      <c r="AG136">
        <v>4</v>
      </c>
      <c r="AH136">
        <v>5</v>
      </c>
      <c r="AI136">
        <v>0</v>
      </c>
      <c r="AJ136">
        <v>0</v>
      </c>
      <c r="AK136">
        <v>0</v>
      </c>
      <c r="AL136">
        <v>0</v>
      </c>
      <c r="AM136">
        <v>4</v>
      </c>
      <c r="AN136">
        <v>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3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1</v>
      </c>
      <c r="BA136">
        <v>0</v>
      </c>
      <c r="BB136">
        <v>0</v>
      </c>
      <c r="BC136">
        <v>0</v>
      </c>
      <c r="BD136">
        <v>0</v>
      </c>
      <c r="BE136">
        <v>6</v>
      </c>
      <c r="BF136">
        <v>0</v>
      </c>
      <c r="BG136">
        <v>0</v>
      </c>
      <c r="BH136">
        <v>1</v>
      </c>
      <c r="BI136">
        <v>2</v>
      </c>
      <c r="BJ136">
        <v>1</v>
      </c>
      <c r="BK136">
        <v>2</v>
      </c>
      <c r="BL136">
        <v>76</v>
      </c>
      <c r="BM136">
        <v>4</v>
      </c>
      <c r="BN136">
        <v>12</v>
      </c>
      <c r="BO136">
        <v>10</v>
      </c>
      <c r="BP136">
        <v>6</v>
      </c>
      <c r="BQ136">
        <v>0</v>
      </c>
      <c r="BR136">
        <v>44</v>
      </c>
      <c r="BS136">
        <v>1</v>
      </c>
      <c r="BT136">
        <v>1</v>
      </c>
      <c r="BU136">
        <v>0</v>
      </c>
      <c r="BV136">
        <v>91</v>
      </c>
      <c r="BW136">
        <v>91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E136" s="58"/>
    </row>
    <row r="137" spans="1:83">
      <c r="A137" t="s">
        <v>166</v>
      </c>
      <c r="B137" s="10">
        <f>('E3-Last'!B137)-1</f>
        <v>51</v>
      </c>
      <c r="C137" s="4" t="s">
        <v>3</v>
      </c>
      <c r="D137" s="10" t="s">
        <v>40</v>
      </c>
      <c r="E137" s="59">
        <f t="shared" si="59"/>
        <v>0</v>
      </c>
      <c r="F137" s="59">
        <f t="shared" si="59"/>
        <v>0</v>
      </c>
      <c r="G137" s="59">
        <f t="shared" si="59"/>
        <v>25</v>
      </c>
      <c r="H137" s="59">
        <f t="shared" si="59"/>
        <v>0</v>
      </c>
      <c r="I137" s="59">
        <f t="shared" si="60"/>
        <v>0.25</v>
      </c>
      <c r="J137">
        <v>4</v>
      </c>
      <c r="K137">
        <v>0</v>
      </c>
      <c r="L137">
        <v>0</v>
      </c>
      <c r="M137">
        <v>1</v>
      </c>
      <c r="N137">
        <v>0</v>
      </c>
      <c r="O137">
        <v>3</v>
      </c>
      <c r="P137">
        <v>228.25</v>
      </c>
      <c r="Q137">
        <v>0</v>
      </c>
      <c r="R137">
        <v>429</v>
      </c>
      <c r="S137">
        <v>0</v>
      </c>
      <c r="T137">
        <v>1572</v>
      </c>
      <c r="U137">
        <v>1572</v>
      </c>
      <c r="V137">
        <v>0</v>
      </c>
      <c r="W137">
        <v>695</v>
      </c>
      <c r="X137">
        <v>695</v>
      </c>
      <c r="Y137">
        <v>0</v>
      </c>
      <c r="Z137">
        <v>7</v>
      </c>
      <c r="AA137">
        <v>7</v>
      </c>
      <c r="AB137">
        <v>0</v>
      </c>
      <c r="AC137">
        <v>17</v>
      </c>
      <c r="AD137">
        <v>8</v>
      </c>
      <c r="AE137">
        <v>5</v>
      </c>
      <c r="AF137">
        <v>4</v>
      </c>
      <c r="AG137">
        <v>7</v>
      </c>
      <c r="AH137">
        <v>7</v>
      </c>
      <c r="AI137">
        <v>0</v>
      </c>
      <c r="AJ137">
        <v>0</v>
      </c>
      <c r="AK137">
        <v>0</v>
      </c>
      <c r="AL137">
        <v>3</v>
      </c>
      <c r="AM137">
        <v>4</v>
      </c>
      <c r="AN137">
        <v>3</v>
      </c>
      <c r="AO137">
        <v>0</v>
      </c>
      <c r="AP137">
        <v>0</v>
      </c>
      <c r="AQ137">
        <v>0</v>
      </c>
      <c r="AR137">
        <v>1</v>
      </c>
      <c r="AS137">
        <v>1</v>
      </c>
      <c r="AT137">
        <v>3</v>
      </c>
      <c r="AU137">
        <v>0</v>
      </c>
      <c r="AV137">
        <v>0</v>
      </c>
      <c r="AW137">
        <v>0</v>
      </c>
      <c r="AX137">
        <v>1</v>
      </c>
      <c r="AY137">
        <v>2</v>
      </c>
      <c r="AZ137">
        <v>1</v>
      </c>
      <c r="BA137">
        <v>0</v>
      </c>
      <c r="BB137">
        <v>0</v>
      </c>
      <c r="BC137">
        <v>0</v>
      </c>
      <c r="BD137">
        <v>1</v>
      </c>
      <c r="BE137">
        <v>3</v>
      </c>
      <c r="BF137">
        <v>0</v>
      </c>
      <c r="BG137">
        <v>0</v>
      </c>
      <c r="BH137">
        <v>1</v>
      </c>
      <c r="BI137">
        <v>0</v>
      </c>
      <c r="BJ137">
        <v>1</v>
      </c>
      <c r="BK137">
        <v>1</v>
      </c>
      <c r="BL137">
        <v>109</v>
      </c>
      <c r="BM137">
        <v>20</v>
      </c>
      <c r="BN137">
        <v>22</v>
      </c>
      <c r="BO137">
        <v>10</v>
      </c>
      <c r="BP137">
        <v>1</v>
      </c>
      <c r="BQ137">
        <v>0</v>
      </c>
      <c r="BR137">
        <v>56</v>
      </c>
      <c r="BS137">
        <v>3</v>
      </c>
      <c r="BT137">
        <v>2</v>
      </c>
      <c r="BU137">
        <v>1</v>
      </c>
      <c r="BV137">
        <v>484</v>
      </c>
      <c r="BW137">
        <v>363</v>
      </c>
      <c r="BX137">
        <v>121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  <c r="CE137" s="58"/>
    </row>
    <row r="138" spans="1:83">
      <c r="A138" t="s">
        <v>167</v>
      </c>
      <c r="B138" s="10">
        <f>('E3-Last'!B138)-1</f>
        <v>43</v>
      </c>
      <c r="C138" s="6" t="s">
        <v>2</v>
      </c>
      <c r="D138" s="10" t="s">
        <v>40</v>
      </c>
      <c r="E138" s="59">
        <f t="shared" si="59"/>
        <v>0</v>
      </c>
      <c r="F138" s="59">
        <f t="shared" si="59"/>
        <v>0</v>
      </c>
      <c r="G138" s="59">
        <f t="shared" si="59"/>
        <v>50</v>
      </c>
      <c r="H138" s="59">
        <f t="shared" si="59"/>
        <v>0</v>
      </c>
      <c r="I138" s="59">
        <f t="shared" si="60"/>
        <v>0.5</v>
      </c>
      <c r="J138">
        <v>4</v>
      </c>
      <c r="K138">
        <v>0</v>
      </c>
      <c r="L138">
        <v>0</v>
      </c>
      <c r="M138">
        <v>2</v>
      </c>
      <c r="N138">
        <v>0</v>
      </c>
      <c r="O138">
        <v>2</v>
      </c>
      <c r="P138">
        <v>97</v>
      </c>
      <c r="Q138">
        <v>0</v>
      </c>
      <c r="R138">
        <v>101.5</v>
      </c>
      <c r="S138">
        <v>0</v>
      </c>
      <c r="T138">
        <v>101.5</v>
      </c>
      <c r="U138">
        <v>101.5</v>
      </c>
      <c r="V138">
        <v>0</v>
      </c>
      <c r="W138">
        <v>79</v>
      </c>
      <c r="X138">
        <v>79</v>
      </c>
      <c r="Y138">
        <v>0</v>
      </c>
      <c r="Z138">
        <v>899.5</v>
      </c>
      <c r="AA138">
        <v>899.5</v>
      </c>
      <c r="AB138">
        <v>0</v>
      </c>
      <c r="AC138">
        <v>10</v>
      </c>
      <c r="AD138">
        <v>5</v>
      </c>
      <c r="AE138">
        <v>5</v>
      </c>
      <c r="AF138">
        <v>0</v>
      </c>
      <c r="AG138">
        <v>5</v>
      </c>
      <c r="AH138">
        <v>5</v>
      </c>
      <c r="AI138">
        <v>0</v>
      </c>
      <c r="AJ138">
        <v>0</v>
      </c>
      <c r="AK138">
        <v>0</v>
      </c>
      <c r="AL138">
        <v>0</v>
      </c>
      <c r="AM138">
        <v>4</v>
      </c>
      <c r="AN138">
        <v>1</v>
      </c>
      <c r="AO138">
        <v>0</v>
      </c>
      <c r="AP138">
        <v>0</v>
      </c>
      <c r="AQ138">
        <v>0</v>
      </c>
      <c r="AR138">
        <v>0</v>
      </c>
      <c r="AS138">
        <v>1</v>
      </c>
      <c r="AT138">
        <v>4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7</v>
      </c>
      <c r="BF138">
        <v>0</v>
      </c>
      <c r="BG138">
        <v>0</v>
      </c>
      <c r="BH138">
        <v>2</v>
      </c>
      <c r="BI138">
        <v>2</v>
      </c>
      <c r="BJ138">
        <v>0</v>
      </c>
      <c r="BK138">
        <v>3</v>
      </c>
      <c r="BL138">
        <v>193</v>
      </c>
      <c r="BM138">
        <v>14</v>
      </c>
      <c r="BN138">
        <v>1</v>
      </c>
      <c r="BO138">
        <v>44</v>
      </c>
      <c r="BP138">
        <v>5</v>
      </c>
      <c r="BQ138">
        <v>0</v>
      </c>
      <c r="BR138">
        <v>129</v>
      </c>
      <c r="BS138">
        <v>2</v>
      </c>
      <c r="BT138">
        <v>0</v>
      </c>
      <c r="BU138">
        <v>2</v>
      </c>
      <c r="BV138">
        <v>185</v>
      </c>
      <c r="BW138">
        <v>0</v>
      </c>
      <c r="BX138">
        <v>185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</row>
    <row r="139" spans="1:83">
      <c r="A139" t="s">
        <v>182</v>
      </c>
      <c r="B139" s="10">
        <f>('E3-Last'!B139)-1</f>
        <v>51</v>
      </c>
      <c r="C139" s="4" t="s">
        <v>3</v>
      </c>
      <c r="D139" s="10" t="s">
        <v>40</v>
      </c>
      <c r="E139" s="59">
        <f t="shared" si="59"/>
        <v>0</v>
      </c>
      <c r="F139" s="59">
        <f t="shared" si="59"/>
        <v>0</v>
      </c>
      <c r="G139" s="59">
        <f t="shared" si="59"/>
        <v>50</v>
      </c>
      <c r="H139" s="59">
        <f t="shared" si="59"/>
        <v>50</v>
      </c>
      <c r="I139" s="59">
        <f t="shared" si="60"/>
        <v>0.5</v>
      </c>
      <c r="J139">
        <v>4</v>
      </c>
      <c r="K139">
        <v>0</v>
      </c>
      <c r="L139">
        <v>0</v>
      </c>
      <c r="M139">
        <v>2</v>
      </c>
      <c r="N139">
        <v>2</v>
      </c>
      <c r="O139">
        <v>0</v>
      </c>
      <c r="P139">
        <v>388.75</v>
      </c>
      <c r="Q139">
        <v>0</v>
      </c>
      <c r="R139">
        <v>336</v>
      </c>
      <c r="S139">
        <v>441.5</v>
      </c>
      <c r="T139">
        <v>681.5</v>
      </c>
      <c r="U139">
        <v>516</v>
      </c>
      <c r="V139">
        <v>847</v>
      </c>
      <c r="W139">
        <v>112</v>
      </c>
      <c r="X139">
        <v>144</v>
      </c>
      <c r="Y139">
        <v>80</v>
      </c>
      <c r="Z139">
        <v>851.75</v>
      </c>
      <c r="AA139">
        <v>1221</v>
      </c>
      <c r="AB139">
        <v>482.5</v>
      </c>
      <c r="AC139">
        <v>13</v>
      </c>
      <c r="AD139">
        <v>5</v>
      </c>
      <c r="AE139">
        <v>6</v>
      </c>
      <c r="AF139">
        <v>2</v>
      </c>
      <c r="AG139">
        <v>4</v>
      </c>
      <c r="AH139">
        <v>5</v>
      </c>
      <c r="AI139">
        <v>1</v>
      </c>
      <c r="AJ139">
        <v>0</v>
      </c>
      <c r="AK139">
        <v>0</v>
      </c>
      <c r="AL139">
        <v>3</v>
      </c>
      <c r="AM139">
        <v>4</v>
      </c>
      <c r="AN139">
        <v>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2</v>
      </c>
      <c r="AU139">
        <v>1</v>
      </c>
      <c r="AV139">
        <v>0</v>
      </c>
      <c r="AW139">
        <v>0</v>
      </c>
      <c r="AX139">
        <v>3</v>
      </c>
      <c r="AY139">
        <v>0</v>
      </c>
      <c r="AZ139">
        <v>2</v>
      </c>
      <c r="BA139">
        <v>0</v>
      </c>
      <c r="BB139">
        <v>0</v>
      </c>
      <c r="BC139">
        <v>0</v>
      </c>
      <c r="BD139">
        <v>0</v>
      </c>
      <c r="BE139">
        <v>4</v>
      </c>
      <c r="BF139">
        <v>0</v>
      </c>
      <c r="BG139">
        <v>0</v>
      </c>
      <c r="BH139">
        <v>0</v>
      </c>
      <c r="BI139">
        <v>2</v>
      </c>
      <c r="BJ139">
        <v>2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</row>
    <row r="140" spans="1:83">
      <c r="A140" t="s">
        <v>169</v>
      </c>
      <c r="B140" s="10">
        <f>('E3-Last'!B140)-1</f>
        <v>51</v>
      </c>
      <c r="C140" s="6" t="s">
        <v>2</v>
      </c>
      <c r="D140" s="10" t="s">
        <v>40</v>
      </c>
      <c r="E140" s="59">
        <f t="shared" si="59"/>
        <v>0</v>
      </c>
      <c r="F140" s="59">
        <f t="shared" si="59"/>
        <v>0</v>
      </c>
      <c r="G140" s="59">
        <f t="shared" si="59"/>
        <v>50</v>
      </c>
      <c r="H140" s="59">
        <f t="shared" si="59"/>
        <v>50</v>
      </c>
      <c r="I140" s="59">
        <f t="shared" si="60"/>
        <v>0.5</v>
      </c>
      <c r="J140">
        <v>4</v>
      </c>
      <c r="K140">
        <v>0</v>
      </c>
      <c r="L140">
        <v>0</v>
      </c>
      <c r="M140">
        <v>2</v>
      </c>
      <c r="N140">
        <v>2</v>
      </c>
      <c r="O140">
        <v>0</v>
      </c>
      <c r="P140">
        <v>233</v>
      </c>
      <c r="Q140">
        <v>0</v>
      </c>
      <c r="R140">
        <v>255</v>
      </c>
      <c r="S140">
        <v>211</v>
      </c>
      <c r="T140">
        <v>221.5</v>
      </c>
      <c r="U140">
        <v>101</v>
      </c>
      <c r="V140">
        <v>342</v>
      </c>
      <c r="W140">
        <v>191.5</v>
      </c>
      <c r="X140">
        <v>268.5</v>
      </c>
      <c r="Y140">
        <v>114.5</v>
      </c>
      <c r="Z140">
        <v>464</v>
      </c>
      <c r="AA140">
        <v>646</v>
      </c>
      <c r="AB140">
        <v>282</v>
      </c>
      <c r="AC140">
        <v>9</v>
      </c>
      <c r="AD140">
        <v>4</v>
      </c>
      <c r="AE140">
        <v>2</v>
      </c>
      <c r="AF140">
        <v>3</v>
      </c>
      <c r="AG140">
        <v>5</v>
      </c>
      <c r="AH140">
        <v>4</v>
      </c>
      <c r="AI140">
        <v>0</v>
      </c>
      <c r="AJ140">
        <v>0</v>
      </c>
      <c r="AK140">
        <v>0</v>
      </c>
      <c r="AL140">
        <v>0</v>
      </c>
      <c r="AM140">
        <v>4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2</v>
      </c>
      <c r="AU140">
        <v>0</v>
      </c>
      <c r="AV140">
        <v>0</v>
      </c>
      <c r="AW140">
        <v>0</v>
      </c>
      <c r="AX140">
        <v>0</v>
      </c>
      <c r="AY140">
        <v>1</v>
      </c>
      <c r="AZ140">
        <v>2</v>
      </c>
      <c r="BA140">
        <v>0</v>
      </c>
      <c r="BB140">
        <v>0</v>
      </c>
      <c r="BC140">
        <v>0</v>
      </c>
      <c r="BD140">
        <v>0</v>
      </c>
      <c r="BE140">
        <v>4</v>
      </c>
      <c r="BF140">
        <v>0</v>
      </c>
      <c r="BG140">
        <v>0</v>
      </c>
      <c r="BH140">
        <v>0</v>
      </c>
      <c r="BI140">
        <v>0</v>
      </c>
      <c r="BJ140">
        <v>4</v>
      </c>
      <c r="BK140">
        <v>0</v>
      </c>
      <c r="BL140">
        <v>52</v>
      </c>
      <c r="BM140">
        <v>4</v>
      </c>
      <c r="BN140">
        <v>4</v>
      </c>
      <c r="BO140">
        <v>16</v>
      </c>
      <c r="BP140">
        <v>6</v>
      </c>
      <c r="BQ140">
        <v>9</v>
      </c>
      <c r="BR140">
        <v>13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  <c r="CE140" s="58"/>
    </row>
    <row r="141" spans="1:83">
      <c r="A141" t="s">
        <v>170</v>
      </c>
      <c r="B141" s="10">
        <f>('E3-Last'!B141)-1</f>
        <v>43</v>
      </c>
      <c r="C141" s="6" t="s">
        <v>2</v>
      </c>
      <c r="D141" s="10" t="s">
        <v>40</v>
      </c>
      <c r="E141" s="59">
        <f t="shared" si="59"/>
        <v>0</v>
      </c>
      <c r="F141" s="59">
        <f t="shared" si="59"/>
        <v>0</v>
      </c>
      <c r="G141" s="59">
        <f t="shared" si="59"/>
        <v>50</v>
      </c>
      <c r="H141" s="59">
        <f t="shared" si="59"/>
        <v>0</v>
      </c>
      <c r="I141" s="59">
        <f t="shared" si="60"/>
        <v>0.5</v>
      </c>
      <c r="J141">
        <v>4</v>
      </c>
      <c r="K141">
        <v>0</v>
      </c>
      <c r="L141">
        <v>0</v>
      </c>
      <c r="M141">
        <v>2</v>
      </c>
      <c r="N141">
        <v>0</v>
      </c>
      <c r="O141">
        <v>2</v>
      </c>
      <c r="P141">
        <v>95.25</v>
      </c>
      <c r="Q141">
        <v>0</v>
      </c>
      <c r="R141">
        <v>117</v>
      </c>
      <c r="S141">
        <v>0</v>
      </c>
      <c r="T141">
        <v>91.5</v>
      </c>
      <c r="U141">
        <v>91.5</v>
      </c>
      <c r="V141">
        <v>0</v>
      </c>
      <c r="W141">
        <v>98.5</v>
      </c>
      <c r="X141">
        <v>98.5</v>
      </c>
      <c r="Y141">
        <v>0</v>
      </c>
      <c r="Z141">
        <v>1152</v>
      </c>
      <c r="AA141">
        <v>1152</v>
      </c>
      <c r="AB141">
        <v>0</v>
      </c>
      <c r="AC141">
        <v>75</v>
      </c>
      <c r="AD141">
        <v>35</v>
      </c>
      <c r="AE141">
        <v>40</v>
      </c>
      <c r="AF141">
        <v>0</v>
      </c>
      <c r="AG141">
        <v>5</v>
      </c>
      <c r="AH141">
        <v>11</v>
      </c>
      <c r="AI141">
        <v>28</v>
      </c>
      <c r="AJ141">
        <v>0</v>
      </c>
      <c r="AK141">
        <v>0</v>
      </c>
      <c r="AL141">
        <v>31</v>
      </c>
      <c r="AM141">
        <v>4</v>
      </c>
      <c r="AN141">
        <v>7</v>
      </c>
      <c r="AO141">
        <v>11</v>
      </c>
      <c r="AP141">
        <v>0</v>
      </c>
      <c r="AQ141">
        <v>0</v>
      </c>
      <c r="AR141">
        <v>13</v>
      </c>
      <c r="AS141">
        <v>1</v>
      </c>
      <c r="AT141">
        <v>4</v>
      </c>
      <c r="AU141">
        <v>17</v>
      </c>
      <c r="AV141">
        <v>0</v>
      </c>
      <c r="AW141">
        <v>0</v>
      </c>
      <c r="AX141">
        <v>18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2</v>
      </c>
      <c r="BF141">
        <v>0</v>
      </c>
      <c r="BG141">
        <v>0</v>
      </c>
      <c r="BH141">
        <v>0</v>
      </c>
      <c r="BI141">
        <v>2</v>
      </c>
      <c r="BJ141">
        <v>0</v>
      </c>
      <c r="BK141">
        <v>0</v>
      </c>
      <c r="BL141">
        <v>33</v>
      </c>
      <c r="BM141">
        <v>3</v>
      </c>
      <c r="BN141">
        <v>0</v>
      </c>
      <c r="BO141">
        <v>1</v>
      </c>
      <c r="BP141">
        <v>6</v>
      </c>
      <c r="BQ141">
        <v>0</v>
      </c>
      <c r="BR141">
        <v>23</v>
      </c>
      <c r="BS141">
        <v>2</v>
      </c>
      <c r="BT141">
        <v>0</v>
      </c>
      <c r="BU141">
        <v>2</v>
      </c>
      <c r="BV141">
        <v>147</v>
      </c>
      <c r="BW141">
        <v>0</v>
      </c>
      <c r="BX141">
        <v>147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  <c r="CE141" s="58"/>
    </row>
    <row r="142" spans="1:83">
      <c r="A142" t="s">
        <v>171</v>
      </c>
      <c r="B142" s="10">
        <f>('E3-Last'!B142)-1</f>
        <v>51</v>
      </c>
      <c r="C142" s="4" t="s">
        <v>3</v>
      </c>
      <c r="D142" s="10" t="s">
        <v>40</v>
      </c>
      <c r="E142" s="59">
        <f t="shared" si="59"/>
        <v>0</v>
      </c>
      <c r="F142" s="59">
        <f t="shared" si="59"/>
        <v>0</v>
      </c>
      <c r="G142" s="59">
        <f t="shared" si="59"/>
        <v>50</v>
      </c>
      <c r="H142" s="59">
        <f t="shared" si="59"/>
        <v>25</v>
      </c>
      <c r="I142" s="59">
        <f t="shared" si="60"/>
        <v>0.5</v>
      </c>
      <c r="J142">
        <v>4</v>
      </c>
      <c r="K142">
        <v>0</v>
      </c>
      <c r="L142">
        <v>0</v>
      </c>
      <c r="M142">
        <v>2</v>
      </c>
      <c r="N142">
        <v>1</v>
      </c>
      <c r="O142">
        <v>1</v>
      </c>
      <c r="P142">
        <v>275</v>
      </c>
      <c r="Q142">
        <v>0</v>
      </c>
      <c r="R142">
        <v>248.5</v>
      </c>
      <c r="S142">
        <v>131</v>
      </c>
      <c r="T142">
        <v>371</v>
      </c>
      <c r="U142">
        <v>75.5</v>
      </c>
      <c r="V142">
        <v>962</v>
      </c>
      <c r="W142">
        <v>249.66666670000001</v>
      </c>
      <c r="X142">
        <v>326.5</v>
      </c>
      <c r="Y142">
        <v>96</v>
      </c>
      <c r="Z142">
        <v>326</v>
      </c>
      <c r="AA142">
        <v>351.5</v>
      </c>
      <c r="AB142">
        <v>275</v>
      </c>
      <c r="AC142">
        <v>15</v>
      </c>
      <c r="AD142">
        <v>10</v>
      </c>
      <c r="AE142">
        <v>3</v>
      </c>
      <c r="AF142">
        <v>2</v>
      </c>
      <c r="AG142">
        <v>5</v>
      </c>
      <c r="AH142">
        <v>10</v>
      </c>
      <c r="AI142">
        <v>0</v>
      </c>
      <c r="AJ142">
        <v>0</v>
      </c>
      <c r="AK142">
        <v>0</v>
      </c>
      <c r="AL142">
        <v>0</v>
      </c>
      <c r="AM142">
        <v>4</v>
      </c>
      <c r="AN142">
        <v>6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3</v>
      </c>
      <c r="AU142">
        <v>0</v>
      </c>
      <c r="AV142">
        <v>0</v>
      </c>
      <c r="AW142">
        <v>0</v>
      </c>
      <c r="AX142">
        <v>0</v>
      </c>
      <c r="AY142">
        <v>1</v>
      </c>
      <c r="AZ142">
        <v>1</v>
      </c>
      <c r="BA142">
        <v>0</v>
      </c>
      <c r="BB142">
        <v>0</v>
      </c>
      <c r="BC142">
        <v>0</v>
      </c>
      <c r="BD142">
        <v>0</v>
      </c>
      <c r="BE142">
        <v>23</v>
      </c>
      <c r="BF142">
        <v>2</v>
      </c>
      <c r="BG142">
        <v>0</v>
      </c>
      <c r="BH142">
        <v>10</v>
      </c>
      <c r="BI142">
        <v>1</v>
      </c>
      <c r="BJ142">
        <v>2</v>
      </c>
      <c r="BK142">
        <v>8</v>
      </c>
      <c r="BL142">
        <v>18</v>
      </c>
      <c r="BM142">
        <v>3</v>
      </c>
      <c r="BN142">
        <v>4</v>
      </c>
      <c r="BO142">
        <v>3</v>
      </c>
      <c r="BP142">
        <v>1</v>
      </c>
      <c r="BQ142">
        <v>0</v>
      </c>
      <c r="BR142">
        <v>7</v>
      </c>
      <c r="BS142">
        <v>1</v>
      </c>
      <c r="BT142">
        <v>0</v>
      </c>
      <c r="BU142">
        <v>1</v>
      </c>
      <c r="BV142">
        <v>472</v>
      </c>
      <c r="BW142">
        <v>0</v>
      </c>
      <c r="BX142">
        <v>472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E142" s="10"/>
    </row>
    <row r="143" spans="1:83">
      <c r="A143" t="s">
        <v>172</v>
      </c>
      <c r="B143" s="10">
        <f>('E3-Last'!B143)-1</f>
        <v>43</v>
      </c>
      <c r="C143" s="4" t="s">
        <v>3</v>
      </c>
      <c r="D143" s="10" t="s">
        <v>40</v>
      </c>
      <c r="E143" s="59">
        <f t="shared" si="59"/>
        <v>0</v>
      </c>
      <c r="F143" s="59">
        <f t="shared" si="59"/>
        <v>0</v>
      </c>
      <c r="G143" s="59">
        <f t="shared" si="59"/>
        <v>50</v>
      </c>
      <c r="H143" s="59">
        <f t="shared" si="59"/>
        <v>25</v>
      </c>
      <c r="I143" s="59">
        <f t="shared" si="60"/>
        <v>0.5</v>
      </c>
      <c r="J143">
        <v>4</v>
      </c>
      <c r="K143">
        <v>0</v>
      </c>
      <c r="L143">
        <v>0</v>
      </c>
      <c r="M143">
        <v>2</v>
      </c>
      <c r="N143">
        <v>1</v>
      </c>
      <c r="O143">
        <v>1</v>
      </c>
      <c r="P143">
        <v>198.25</v>
      </c>
      <c r="Q143">
        <v>0</v>
      </c>
      <c r="R143">
        <v>261</v>
      </c>
      <c r="S143">
        <v>83</v>
      </c>
      <c r="T143">
        <v>212.33333329999999</v>
      </c>
      <c r="U143">
        <v>193.5</v>
      </c>
      <c r="V143">
        <v>250</v>
      </c>
      <c r="W143">
        <v>93.666666660000004</v>
      </c>
      <c r="X143">
        <v>107</v>
      </c>
      <c r="Y143">
        <v>67</v>
      </c>
      <c r="Z143">
        <v>888.33333330000005</v>
      </c>
      <c r="AA143">
        <v>1147.5</v>
      </c>
      <c r="AB143">
        <v>370</v>
      </c>
      <c r="AC143">
        <v>11</v>
      </c>
      <c r="AD143">
        <v>7</v>
      </c>
      <c r="AE143">
        <v>3</v>
      </c>
      <c r="AF143">
        <v>1</v>
      </c>
      <c r="AG143">
        <v>4</v>
      </c>
      <c r="AH143">
        <v>7</v>
      </c>
      <c r="AI143">
        <v>0</v>
      </c>
      <c r="AJ143">
        <v>0</v>
      </c>
      <c r="AK143">
        <v>0</v>
      </c>
      <c r="AL143">
        <v>0</v>
      </c>
      <c r="AM143">
        <v>4</v>
      </c>
      <c r="AN143">
        <v>3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3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1</v>
      </c>
      <c r="BA143">
        <v>0</v>
      </c>
      <c r="BB143">
        <v>0</v>
      </c>
      <c r="BC143">
        <v>0</v>
      </c>
      <c r="BD143">
        <v>0</v>
      </c>
      <c r="BE143">
        <v>4</v>
      </c>
      <c r="BF143">
        <v>0</v>
      </c>
      <c r="BG143">
        <v>0</v>
      </c>
      <c r="BH143">
        <v>0</v>
      </c>
      <c r="BI143">
        <v>2</v>
      </c>
      <c r="BJ143">
        <v>1</v>
      </c>
      <c r="BK143">
        <v>1</v>
      </c>
      <c r="BL143">
        <v>60</v>
      </c>
      <c r="BM143">
        <v>5</v>
      </c>
      <c r="BN143">
        <v>4</v>
      </c>
      <c r="BO143">
        <v>10</v>
      </c>
      <c r="BP143">
        <v>7</v>
      </c>
      <c r="BQ143">
        <v>0</v>
      </c>
      <c r="BR143">
        <v>34</v>
      </c>
      <c r="BS143">
        <v>1</v>
      </c>
      <c r="BT143">
        <v>0</v>
      </c>
      <c r="BU143">
        <v>1</v>
      </c>
      <c r="BV143">
        <v>188</v>
      </c>
      <c r="BW143">
        <v>0</v>
      </c>
      <c r="BX143">
        <v>188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</row>
    <row r="144" spans="1:83">
      <c r="A144" t="s">
        <v>173</v>
      </c>
      <c r="B144" s="10">
        <f>('E3-Last'!B144)-1</f>
        <v>43</v>
      </c>
      <c r="C144" s="6" t="s">
        <v>2</v>
      </c>
      <c r="D144" s="10" t="s">
        <v>40</v>
      </c>
      <c r="E144" s="59">
        <f t="shared" si="59"/>
        <v>0</v>
      </c>
      <c r="F144" s="59">
        <f t="shared" si="59"/>
        <v>0</v>
      </c>
      <c r="G144" s="59">
        <f t="shared" si="59"/>
        <v>50</v>
      </c>
      <c r="H144" s="59">
        <f t="shared" si="59"/>
        <v>50</v>
      </c>
      <c r="I144" s="59">
        <f t="shared" si="60"/>
        <v>0.5</v>
      </c>
      <c r="J144">
        <v>4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114</v>
      </c>
      <c r="Q144">
        <v>0</v>
      </c>
      <c r="R144">
        <v>85</v>
      </c>
      <c r="S144">
        <v>143</v>
      </c>
      <c r="T144">
        <v>75.5</v>
      </c>
      <c r="U144">
        <v>41.5</v>
      </c>
      <c r="V144">
        <v>109.5</v>
      </c>
      <c r="W144">
        <v>552</v>
      </c>
      <c r="X144">
        <v>635</v>
      </c>
      <c r="Y144">
        <v>469</v>
      </c>
      <c r="Z144">
        <v>36.25</v>
      </c>
      <c r="AA144">
        <v>42.5</v>
      </c>
      <c r="AB144">
        <v>30</v>
      </c>
      <c r="AC144">
        <v>9</v>
      </c>
      <c r="AD144">
        <v>5</v>
      </c>
      <c r="AE144">
        <v>2</v>
      </c>
      <c r="AF144">
        <v>2</v>
      </c>
      <c r="AG144">
        <v>4</v>
      </c>
      <c r="AH144">
        <v>4</v>
      </c>
      <c r="AI144">
        <v>0</v>
      </c>
      <c r="AJ144">
        <v>0</v>
      </c>
      <c r="AK144">
        <v>1</v>
      </c>
      <c r="AL144">
        <v>0</v>
      </c>
      <c r="AM144">
        <v>4</v>
      </c>
      <c r="AN144">
        <v>0</v>
      </c>
      <c r="AO144">
        <v>0</v>
      </c>
      <c r="AP144">
        <v>0</v>
      </c>
      <c r="AQ144">
        <v>1</v>
      </c>
      <c r="AR144">
        <v>0</v>
      </c>
      <c r="AS144">
        <v>0</v>
      </c>
      <c r="AT144">
        <v>2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2</v>
      </c>
      <c r="BA144">
        <v>0</v>
      </c>
      <c r="BB144">
        <v>0</v>
      </c>
      <c r="BC144">
        <v>0</v>
      </c>
      <c r="BD144">
        <v>0</v>
      </c>
      <c r="BE144">
        <v>11</v>
      </c>
      <c r="BF144">
        <v>0</v>
      </c>
      <c r="BG144">
        <v>0</v>
      </c>
      <c r="BH144">
        <v>2</v>
      </c>
      <c r="BI144">
        <v>1</v>
      </c>
      <c r="BJ144">
        <v>5</v>
      </c>
      <c r="BK144">
        <v>3</v>
      </c>
      <c r="BL144">
        <v>68</v>
      </c>
      <c r="BM144">
        <v>7</v>
      </c>
      <c r="BN144">
        <v>1</v>
      </c>
      <c r="BO144">
        <v>26</v>
      </c>
      <c r="BP144">
        <v>5</v>
      </c>
      <c r="BQ144">
        <v>3</v>
      </c>
      <c r="BR144">
        <v>26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  <c r="CE144" s="58"/>
    </row>
    <row r="145" spans="1:154">
      <c r="A145" t="s">
        <v>174</v>
      </c>
      <c r="B145" s="10">
        <f>('E3-Last'!B145)-1</f>
        <v>51</v>
      </c>
      <c r="C145" s="6" t="s">
        <v>2</v>
      </c>
      <c r="D145" s="10" t="s">
        <v>40</v>
      </c>
      <c r="E145" s="59">
        <f t="shared" si="59"/>
        <v>0</v>
      </c>
      <c r="F145" s="59">
        <f t="shared" si="59"/>
        <v>0</v>
      </c>
      <c r="G145" s="59">
        <f t="shared" si="59"/>
        <v>50</v>
      </c>
      <c r="H145" s="59">
        <f t="shared" si="59"/>
        <v>50</v>
      </c>
      <c r="I145" s="59">
        <f t="shared" si="60"/>
        <v>0.5</v>
      </c>
      <c r="J145">
        <v>4</v>
      </c>
      <c r="K145">
        <v>0</v>
      </c>
      <c r="L145">
        <v>0</v>
      </c>
      <c r="M145">
        <v>2</v>
      </c>
      <c r="N145">
        <v>2</v>
      </c>
      <c r="O145">
        <v>0</v>
      </c>
      <c r="P145">
        <v>264.75</v>
      </c>
      <c r="Q145">
        <v>0</v>
      </c>
      <c r="R145">
        <v>385</v>
      </c>
      <c r="S145">
        <v>144.5</v>
      </c>
      <c r="T145">
        <v>368.75</v>
      </c>
      <c r="U145">
        <v>351</v>
      </c>
      <c r="V145">
        <v>386.5</v>
      </c>
      <c r="W145">
        <v>81.25</v>
      </c>
      <c r="X145">
        <v>115.5</v>
      </c>
      <c r="Y145">
        <v>47</v>
      </c>
      <c r="Z145">
        <v>630.5</v>
      </c>
      <c r="AA145">
        <v>913</v>
      </c>
      <c r="AB145">
        <v>348</v>
      </c>
      <c r="AC145">
        <v>20</v>
      </c>
      <c r="AD145">
        <v>7</v>
      </c>
      <c r="AE145">
        <v>8</v>
      </c>
      <c r="AF145">
        <v>5</v>
      </c>
      <c r="AG145">
        <v>7</v>
      </c>
      <c r="AH145">
        <v>6</v>
      </c>
      <c r="AI145">
        <v>0</v>
      </c>
      <c r="AJ145">
        <v>0</v>
      </c>
      <c r="AK145">
        <v>0</v>
      </c>
      <c r="AL145">
        <v>7</v>
      </c>
      <c r="AM145">
        <v>4</v>
      </c>
      <c r="AN145">
        <v>2</v>
      </c>
      <c r="AO145">
        <v>0</v>
      </c>
      <c r="AP145">
        <v>0</v>
      </c>
      <c r="AQ145">
        <v>0</v>
      </c>
      <c r="AR145">
        <v>1</v>
      </c>
      <c r="AS145">
        <v>2</v>
      </c>
      <c r="AT145">
        <v>2</v>
      </c>
      <c r="AU145">
        <v>0</v>
      </c>
      <c r="AV145">
        <v>0</v>
      </c>
      <c r="AW145">
        <v>0</v>
      </c>
      <c r="AX145">
        <v>4</v>
      </c>
      <c r="AY145">
        <v>1</v>
      </c>
      <c r="AZ145">
        <v>2</v>
      </c>
      <c r="BA145">
        <v>0</v>
      </c>
      <c r="BB145">
        <v>0</v>
      </c>
      <c r="BC145">
        <v>0</v>
      </c>
      <c r="BD145">
        <v>2</v>
      </c>
      <c r="BE145">
        <v>7</v>
      </c>
      <c r="BF145">
        <v>0</v>
      </c>
      <c r="BG145">
        <v>0</v>
      </c>
      <c r="BH145">
        <v>2</v>
      </c>
      <c r="BI145">
        <v>3</v>
      </c>
      <c r="BJ145">
        <v>1</v>
      </c>
      <c r="BK145">
        <v>1</v>
      </c>
      <c r="BL145">
        <v>90</v>
      </c>
      <c r="BM145">
        <v>9</v>
      </c>
      <c r="BN145">
        <v>10</v>
      </c>
      <c r="BO145">
        <v>25</v>
      </c>
      <c r="BP145">
        <v>3</v>
      </c>
      <c r="BQ145">
        <v>1</v>
      </c>
      <c r="BR145">
        <v>42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</row>
    <row r="146" spans="1:154">
      <c r="A146" t="s">
        <v>183</v>
      </c>
      <c r="B146" s="10">
        <f>('E3-Last'!B146)-1</f>
        <v>51</v>
      </c>
      <c r="C146" s="6" t="s">
        <v>2</v>
      </c>
      <c r="D146" s="10" t="s">
        <v>40</v>
      </c>
      <c r="E146" s="59">
        <f t="shared" si="59"/>
        <v>0</v>
      </c>
      <c r="F146" s="59">
        <f t="shared" si="59"/>
        <v>0</v>
      </c>
      <c r="G146" s="59">
        <f t="shared" si="59"/>
        <v>25</v>
      </c>
      <c r="H146" s="59">
        <f t="shared" si="59"/>
        <v>25</v>
      </c>
      <c r="I146" s="59">
        <f t="shared" si="60"/>
        <v>0.25</v>
      </c>
      <c r="J146">
        <v>4</v>
      </c>
      <c r="K146">
        <v>0</v>
      </c>
      <c r="L146">
        <v>0</v>
      </c>
      <c r="M146">
        <v>1</v>
      </c>
      <c r="N146">
        <v>1</v>
      </c>
      <c r="O146">
        <v>2</v>
      </c>
      <c r="P146">
        <v>374</v>
      </c>
      <c r="Q146">
        <v>0</v>
      </c>
      <c r="R146">
        <v>54</v>
      </c>
      <c r="S146">
        <v>566</v>
      </c>
      <c r="T146">
        <v>407.5</v>
      </c>
      <c r="U146">
        <v>572</v>
      </c>
      <c r="V146">
        <v>243</v>
      </c>
      <c r="W146">
        <v>94</v>
      </c>
      <c r="X146">
        <v>95</v>
      </c>
      <c r="Y146">
        <v>93</v>
      </c>
      <c r="Z146">
        <v>847</v>
      </c>
      <c r="AA146">
        <v>1260</v>
      </c>
      <c r="AB146">
        <v>434</v>
      </c>
      <c r="AC146">
        <v>16</v>
      </c>
      <c r="AD146">
        <v>7</v>
      </c>
      <c r="AE146">
        <v>6</v>
      </c>
      <c r="AF146">
        <v>3</v>
      </c>
      <c r="AG146">
        <v>4</v>
      </c>
      <c r="AH146">
        <v>5</v>
      </c>
      <c r="AI146">
        <v>2</v>
      </c>
      <c r="AJ146">
        <v>0</v>
      </c>
      <c r="AK146">
        <v>0</v>
      </c>
      <c r="AL146">
        <v>5</v>
      </c>
      <c r="AM146">
        <v>4</v>
      </c>
      <c r="AN146">
        <v>1</v>
      </c>
      <c r="AO146">
        <v>1</v>
      </c>
      <c r="AP146">
        <v>0</v>
      </c>
      <c r="AQ146">
        <v>0</v>
      </c>
      <c r="AR146">
        <v>1</v>
      </c>
      <c r="AS146">
        <v>0</v>
      </c>
      <c r="AT146">
        <v>2</v>
      </c>
      <c r="AU146">
        <v>1</v>
      </c>
      <c r="AV146">
        <v>0</v>
      </c>
      <c r="AW146">
        <v>0</v>
      </c>
      <c r="AX146">
        <v>3</v>
      </c>
      <c r="AY146">
        <v>0</v>
      </c>
      <c r="AZ146">
        <v>2</v>
      </c>
      <c r="BA146">
        <v>0</v>
      </c>
      <c r="BB146">
        <v>0</v>
      </c>
      <c r="BC146">
        <v>0</v>
      </c>
      <c r="BD146">
        <v>1</v>
      </c>
      <c r="BE146">
        <v>2</v>
      </c>
      <c r="BF146">
        <v>0</v>
      </c>
      <c r="BG146">
        <v>0</v>
      </c>
      <c r="BH146">
        <v>0</v>
      </c>
      <c r="BI146">
        <v>1</v>
      </c>
      <c r="BJ146">
        <v>1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1</v>
      </c>
      <c r="BU146">
        <v>1</v>
      </c>
      <c r="BV146">
        <v>876</v>
      </c>
      <c r="BW146">
        <v>473</v>
      </c>
      <c r="BX146">
        <v>403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E146" s="58"/>
    </row>
    <row r="147" spans="1:154">
      <c r="A147" t="s">
        <v>175</v>
      </c>
      <c r="B147" s="10">
        <f>('E3-Last'!B147)-1</f>
        <v>51</v>
      </c>
      <c r="C147" s="4" t="s">
        <v>3</v>
      </c>
      <c r="D147" s="10" t="s">
        <v>40</v>
      </c>
      <c r="E147" s="59">
        <f t="shared" si="59"/>
        <v>75</v>
      </c>
      <c r="F147" s="59">
        <f t="shared" si="59"/>
        <v>25</v>
      </c>
      <c r="G147" s="59">
        <f t="shared" si="59"/>
        <v>0</v>
      </c>
      <c r="H147" s="59">
        <f t="shared" si="59"/>
        <v>0</v>
      </c>
      <c r="I147" s="59">
        <f t="shared" si="60"/>
        <v>0</v>
      </c>
      <c r="J147">
        <v>4</v>
      </c>
      <c r="K147">
        <v>3</v>
      </c>
      <c r="L147">
        <v>1</v>
      </c>
      <c r="M147">
        <v>0</v>
      </c>
      <c r="N147">
        <v>0</v>
      </c>
      <c r="O147">
        <v>0</v>
      </c>
      <c r="P147">
        <v>1965</v>
      </c>
      <c r="Q147">
        <v>1965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</v>
      </c>
      <c r="AD147">
        <v>1</v>
      </c>
      <c r="AE147">
        <v>0</v>
      </c>
      <c r="AF147">
        <v>0</v>
      </c>
      <c r="AG147">
        <v>1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2</v>
      </c>
      <c r="BF147">
        <v>2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237</v>
      </c>
      <c r="BM147">
        <v>94</v>
      </c>
      <c r="BN147">
        <v>29</v>
      </c>
      <c r="BO147">
        <v>0</v>
      </c>
      <c r="BP147">
        <v>0</v>
      </c>
      <c r="BQ147">
        <v>0</v>
      </c>
      <c r="BR147">
        <v>114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</row>
    <row r="148" spans="1:154">
      <c r="A148" t="s">
        <v>176</v>
      </c>
      <c r="B148" s="10">
        <f>('E3-Last'!B148)-1</f>
        <v>51</v>
      </c>
      <c r="C148" s="6" t="s">
        <v>2</v>
      </c>
      <c r="D148" s="10" t="s">
        <v>40</v>
      </c>
      <c r="E148" s="59">
        <f t="shared" si="59"/>
        <v>25</v>
      </c>
      <c r="F148" s="59">
        <f t="shared" si="59"/>
        <v>0</v>
      </c>
      <c r="G148" s="59">
        <f t="shared" si="59"/>
        <v>50</v>
      </c>
      <c r="H148" s="59">
        <f t="shared" si="59"/>
        <v>0</v>
      </c>
      <c r="I148" s="59">
        <f t="shared" si="60"/>
        <v>0.5</v>
      </c>
      <c r="J148">
        <v>4</v>
      </c>
      <c r="K148">
        <v>1</v>
      </c>
      <c r="L148">
        <v>0</v>
      </c>
      <c r="M148">
        <v>2</v>
      </c>
      <c r="N148">
        <v>0</v>
      </c>
      <c r="O148">
        <v>1</v>
      </c>
      <c r="P148">
        <v>989.66666669999995</v>
      </c>
      <c r="Q148">
        <v>0</v>
      </c>
      <c r="R148">
        <v>1407</v>
      </c>
      <c r="S148">
        <v>0</v>
      </c>
      <c r="T148">
        <v>921.5</v>
      </c>
      <c r="U148">
        <v>921.5</v>
      </c>
      <c r="V148">
        <v>0</v>
      </c>
      <c r="W148">
        <v>116</v>
      </c>
      <c r="X148">
        <v>116</v>
      </c>
      <c r="Y148">
        <v>0</v>
      </c>
      <c r="Z148">
        <v>517.5</v>
      </c>
      <c r="AA148">
        <v>517.5</v>
      </c>
      <c r="AB148">
        <v>0</v>
      </c>
      <c r="AC148">
        <v>8</v>
      </c>
      <c r="AD148">
        <v>4</v>
      </c>
      <c r="AE148">
        <v>4</v>
      </c>
      <c r="AF148">
        <v>0</v>
      </c>
      <c r="AG148">
        <v>3</v>
      </c>
      <c r="AH148">
        <v>4</v>
      </c>
      <c r="AI148">
        <v>1</v>
      </c>
      <c r="AJ148">
        <v>0</v>
      </c>
      <c r="AK148">
        <v>0</v>
      </c>
      <c r="AL148">
        <v>0</v>
      </c>
      <c r="AM148">
        <v>3</v>
      </c>
      <c r="AN148">
        <v>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3</v>
      </c>
      <c r="AU148">
        <v>1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2</v>
      </c>
      <c r="BF148">
        <v>0</v>
      </c>
      <c r="BG148">
        <v>0</v>
      </c>
      <c r="BH148">
        <v>0</v>
      </c>
      <c r="BI148">
        <v>2</v>
      </c>
      <c r="BJ148">
        <v>0</v>
      </c>
      <c r="BK148">
        <v>0</v>
      </c>
      <c r="BL148">
        <v>104</v>
      </c>
      <c r="BM148">
        <v>40</v>
      </c>
      <c r="BN148">
        <v>16</v>
      </c>
      <c r="BO148">
        <v>12</v>
      </c>
      <c r="BP148">
        <v>9</v>
      </c>
      <c r="BQ148">
        <v>1</v>
      </c>
      <c r="BR148">
        <v>26</v>
      </c>
      <c r="BS148">
        <v>1</v>
      </c>
      <c r="BT148">
        <v>1</v>
      </c>
      <c r="BU148">
        <v>0</v>
      </c>
      <c r="BV148">
        <v>155</v>
      </c>
      <c r="BW148">
        <v>155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E148" s="58"/>
    </row>
    <row r="149" spans="1:154">
      <c r="A149" t="s">
        <v>177</v>
      </c>
      <c r="B149" s="10">
        <f>('E3-Last'!B149)-1</f>
        <v>43</v>
      </c>
      <c r="C149" s="6" t="s">
        <v>2</v>
      </c>
      <c r="D149" s="10" t="s">
        <v>40</v>
      </c>
      <c r="E149" s="59">
        <f t="shared" si="59"/>
        <v>0</v>
      </c>
      <c r="F149" s="59">
        <f t="shared" si="59"/>
        <v>25</v>
      </c>
      <c r="G149" s="59">
        <f t="shared" si="59"/>
        <v>50</v>
      </c>
      <c r="H149" s="59">
        <f t="shared" si="59"/>
        <v>0</v>
      </c>
      <c r="I149" s="59">
        <f t="shared" si="60"/>
        <v>0.5</v>
      </c>
      <c r="J149">
        <v>4</v>
      </c>
      <c r="K149">
        <v>0</v>
      </c>
      <c r="L149">
        <v>1</v>
      </c>
      <c r="M149">
        <v>2</v>
      </c>
      <c r="N149">
        <v>0</v>
      </c>
      <c r="O149">
        <v>1</v>
      </c>
      <c r="P149">
        <v>305.5</v>
      </c>
      <c r="Q149">
        <v>95</v>
      </c>
      <c r="R149">
        <v>395</v>
      </c>
      <c r="S149">
        <v>0</v>
      </c>
      <c r="T149">
        <v>73.5</v>
      </c>
      <c r="U149">
        <v>73.5</v>
      </c>
      <c r="V149">
        <v>0</v>
      </c>
      <c r="W149">
        <v>190.5</v>
      </c>
      <c r="X149">
        <v>190.5</v>
      </c>
      <c r="Y149">
        <v>0</v>
      </c>
      <c r="Z149">
        <v>913.5</v>
      </c>
      <c r="AA149">
        <v>913.5</v>
      </c>
      <c r="AB149">
        <v>0</v>
      </c>
      <c r="AC149">
        <v>21</v>
      </c>
      <c r="AD149">
        <v>13</v>
      </c>
      <c r="AE149">
        <v>8</v>
      </c>
      <c r="AF149">
        <v>0</v>
      </c>
      <c r="AG149">
        <v>4</v>
      </c>
      <c r="AH149">
        <v>9</v>
      </c>
      <c r="AI149">
        <v>1</v>
      </c>
      <c r="AJ149">
        <v>0</v>
      </c>
      <c r="AK149">
        <v>0</v>
      </c>
      <c r="AL149">
        <v>7</v>
      </c>
      <c r="AM149">
        <v>4</v>
      </c>
      <c r="AN149">
        <v>6</v>
      </c>
      <c r="AO149">
        <v>0</v>
      </c>
      <c r="AP149">
        <v>0</v>
      </c>
      <c r="AQ149">
        <v>0</v>
      </c>
      <c r="AR149">
        <v>3</v>
      </c>
      <c r="AS149">
        <v>0</v>
      </c>
      <c r="AT149">
        <v>3</v>
      </c>
      <c r="AU149">
        <v>1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3</v>
      </c>
      <c r="BF149">
        <v>0</v>
      </c>
      <c r="BG149">
        <v>0</v>
      </c>
      <c r="BH149">
        <v>0</v>
      </c>
      <c r="BI149">
        <v>1</v>
      </c>
      <c r="BJ149">
        <v>1</v>
      </c>
      <c r="BK149">
        <v>1</v>
      </c>
      <c r="BL149">
        <v>61</v>
      </c>
      <c r="BM149">
        <v>19</v>
      </c>
      <c r="BN149">
        <v>7</v>
      </c>
      <c r="BO149">
        <v>2</v>
      </c>
      <c r="BP149">
        <v>2</v>
      </c>
      <c r="BQ149">
        <v>1</v>
      </c>
      <c r="BR149">
        <v>30</v>
      </c>
      <c r="BS149">
        <v>1</v>
      </c>
      <c r="BT149">
        <v>0</v>
      </c>
      <c r="BU149">
        <v>1</v>
      </c>
      <c r="BV149">
        <v>337</v>
      </c>
      <c r="BW149">
        <v>0</v>
      </c>
      <c r="BX149">
        <v>337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/>
    </row>
    <row r="150" spans="1:154">
      <c r="A150" s="63"/>
      <c r="C150" s="65"/>
      <c r="D150" s="65"/>
      <c r="E150" s="65"/>
      <c r="F150" s="65"/>
      <c r="G150" s="65"/>
      <c r="H150" s="65"/>
      <c r="I150" s="65"/>
    </row>
    <row r="151" spans="1:154">
      <c r="A151" s="34" t="s">
        <v>3</v>
      </c>
      <c r="B151" s="34">
        <f>COUNTIF(C124:C149,"WT")</f>
        <v>10</v>
      </c>
      <c r="C151" s="63"/>
      <c r="D151" s="22" t="s">
        <v>41</v>
      </c>
      <c r="E151" s="24">
        <f>AVERAGE(E327:E330,E332,E337,E339,E342:E343,E347)</f>
        <v>30.202495696029132</v>
      </c>
      <c r="F151" s="24">
        <f>AVERAGE(F127:F130,F132,F137,F139,F142:F143,F147)</f>
        <v>2.5</v>
      </c>
      <c r="G151" s="24">
        <f>AVERAGE(G127:G130,G132,G137,G139,G142:G143,G147)</f>
        <v>40</v>
      </c>
      <c r="H151" s="24">
        <f>AVERAGE(H127:H130,H132,H137,H139,H142:H143,H147)</f>
        <v>25</v>
      </c>
      <c r="I151" s="24">
        <f>AVERAGE(I127:I130,I132,I137,I139,I142:I143,I147)</f>
        <v>0.4</v>
      </c>
      <c r="J151" s="24">
        <f>AVERAGE(J127:J130,J132,J137,J139,J142:J143,J147)</f>
        <v>4</v>
      </c>
      <c r="K151" s="24">
        <f t="shared" ref="K151:BV151" si="61">AVERAGE(K127:K130,K132,K137,K139,K142:K143,K147)</f>
        <v>0.4</v>
      </c>
      <c r="L151" s="24">
        <f t="shared" si="61"/>
        <v>0.1</v>
      </c>
      <c r="M151" s="24">
        <f t="shared" si="61"/>
        <v>1.6</v>
      </c>
      <c r="N151" s="24">
        <f t="shared" si="61"/>
        <v>1</v>
      </c>
      <c r="O151" s="24">
        <f t="shared" si="61"/>
        <v>0.9</v>
      </c>
      <c r="P151" s="24">
        <f t="shared" si="61"/>
        <v>717.31666667000002</v>
      </c>
      <c r="Q151" s="24">
        <f t="shared" si="61"/>
        <v>196.5</v>
      </c>
      <c r="R151" s="24">
        <f t="shared" si="61"/>
        <v>515.70000000000005</v>
      </c>
      <c r="S151" s="24">
        <f t="shared" si="61"/>
        <v>616.9</v>
      </c>
      <c r="T151" s="24">
        <f t="shared" si="61"/>
        <v>532.54999999999995</v>
      </c>
      <c r="U151" s="24">
        <f t="shared" si="61"/>
        <v>401.7</v>
      </c>
      <c r="V151" s="24">
        <f t="shared" si="61"/>
        <v>624.54999999999995</v>
      </c>
      <c r="W151" s="24">
        <f t="shared" si="61"/>
        <v>253.53333332599999</v>
      </c>
      <c r="X151" s="24">
        <f t="shared" si="61"/>
        <v>319</v>
      </c>
      <c r="Y151" s="24">
        <f t="shared" si="61"/>
        <v>87.5</v>
      </c>
      <c r="Z151" s="24">
        <f t="shared" si="61"/>
        <v>400.14166666</v>
      </c>
      <c r="AA151" s="24">
        <f t="shared" si="61"/>
        <v>496.7</v>
      </c>
      <c r="AB151" s="24">
        <f t="shared" si="61"/>
        <v>224.95</v>
      </c>
      <c r="AC151" s="24">
        <f t="shared" si="61"/>
        <v>11.8</v>
      </c>
      <c r="AD151" s="24">
        <f t="shared" si="61"/>
        <v>5.3</v>
      </c>
      <c r="AE151" s="24">
        <f>AVERAGE(AE327:AE330,AE332,AE337,AE339,AE342:AE343,AE347)</f>
        <v>7.0360122906118834</v>
      </c>
      <c r="AF151" s="24">
        <f t="shared" si="61"/>
        <v>2.4</v>
      </c>
      <c r="AG151" s="24">
        <f t="shared" si="61"/>
        <v>4.3</v>
      </c>
      <c r="AH151" s="24">
        <f t="shared" si="61"/>
        <v>5</v>
      </c>
      <c r="AI151" s="24">
        <f t="shared" si="61"/>
        <v>1.2</v>
      </c>
      <c r="AJ151" s="24">
        <f t="shared" si="61"/>
        <v>0</v>
      </c>
      <c r="AK151" s="24">
        <f t="shared" si="61"/>
        <v>0</v>
      </c>
      <c r="AL151" s="24">
        <f t="shared" si="61"/>
        <v>1.3</v>
      </c>
      <c r="AM151" s="24">
        <f t="shared" si="61"/>
        <v>3.6</v>
      </c>
      <c r="AN151" s="24">
        <f t="shared" si="61"/>
        <v>1.5</v>
      </c>
      <c r="AO151" s="24">
        <f t="shared" si="61"/>
        <v>0</v>
      </c>
      <c r="AP151" s="24">
        <f t="shared" si="61"/>
        <v>0</v>
      </c>
      <c r="AQ151" s="24">
        <f t="shared" si="61"/>
        <v>0</v>
      </c>
      <c r="AR151" s="24">
        <f t="shared" si="61"/>
        <v>0.2</v>
      </c>
      <c r="AS151" s="24">
        <f t="shared" si="61"/>
        <v>0.4</v>
      </c>
      <c r="AT151" s="24">
        <f t="shared" si="61"/>
        <v>2.2999999999999998</v>
      </c>
      <c r="AU151" s="24">
        <f t="shared" si="61"/>
        <v>0.6</v>
      </c>
      <c r="AV151" s="24">
        <f t="shared" si="61"/>
        <v>0</v>
      </c>
      <c r="AW151" s="24">
        <f t="shared" si="61"/>
        <v>0</v>
      </c>
      <c r="AX151" s="24">
        <f t="shared" si="61"/>
        <v>0.8</v>
      </c>
      <c r="AY151" s="24">
        <f t="shared" si="61"/>
        <v>0.3</v>
      </c>
      <c r="AZ151" s="24">
        <f t="shared" si="61"/>
        <v>1.2</v>
      </c>
      <c r="BA151" s="24">
        <f t="shared" si="61"/>
        <v>0.6</v>
      </c>
      <c r="BB151" s="24">
        <f t="shared" si="61"/>
        <v>0</v>
      </c>
      <c r="BC151" s="24">
        <f t="shared" si="61"/>
        <v>0</v>
      </c>
      <c r="BD151" s="24">
        <f t="shared" si="61"/>
        <v>0.3</v>
      </c>
      <c r="BE151" s="24">
        <f>AVERAGE(BE327:BE330,BE332,BE337,BE339,BE342:BE343,BE347)</f>
        <v>7.1230883604003123</v>
      </c>
      <c r="BF151" s="24">
        <f t="shared" si="61"/>
        <v>0.9</v>
      </c>
      <c r="BG151" s="24">
        <f t="shared" si="61"/>
        <v>0</v>
      </c>
      <c r="BH151" s="24">
        <f t="shared" si="61"/>
        <v>1.1000000000000001</v>
      </c>
      <c r="BI151" s="24">
        <f t="shared" si="61"/>
        <v>1.1000000000000001</v>
      </c>
      <c r="BJ151" s="24">
        <f t="shared" si="61"/>
        <v>1.7</v>
      </c>
      <c r="BK151" s="24">
        <f t="shared" si="61"/>
        <v>2.1</v>
      </c>
      <c r="BL151" s="24">
        <f t="shared" si="61"/>
        <v>76.3</v>
      </c>
      <c r="BM151" s="24">
        <f t="shared" si="61"/>
        <v>20</v>
      </c>
      <c r="BN151" s="24">
        <f t="shared" si="61"/>
        <v>8.6999999999999993</v>
      </c>
      <c r="BO151" s="24">
        <f t="shared" si="61"/>
        <v>7.7</v>
      </c>
      <c r="BP151" s="24">
        <f t="shared" si="61"/>
        <v>3.2</v>
      </c>
      <c r="BQ151" s="24">
        <f t="shared" si="61"/>
        <v>0.8</v>
      </c>
      <c r="BR151" s="24">
        <f t="shared" si="61"/>
        <v>35.9</v>
      </c>
      <c r="BS151" s="24">
        <f t="shared" si="61"/>
        <v>0.9</v>
      </c>
      <c r="BT151" s="24">
        <f t="shared" si="61"/>
        <v>0.4</v>
      </c>
      <c r="BU151" s="24">
        <f t="shared" si="61"/>
        <v>0.5</v>
      </c>
      <c r="BV151" s="24">
        <f t="shared" si="61"/>
        <v>355.8</v>
      </c>
      <c r="BW151" s="24">
        <f t="shared" ref="BW151:CC151" si="62">AVERAGE(BW127:BW130,BW132,BW137,BW139,BW142:BW143,BW147)</f>
        <v>131.9</v>
      </c>
      <c r="BX151" s="24">
        <f t="shared" si="62"/>
        <v>223.9</v>
      </c>
      <c r="BY151" s="38">
        <f t="shared" si="62"/>
        <v>0</v>
      </c>
      <c r="BZ151" s="38">
        <f t="shared" si="62"/>
        <v>0</v>
      </c>
      <c r="CA151" s="38">
        <f t="shared" si="62"/>
        <v>0</v>
      </c>
      <c r="CB151" s="38">
        <f t="shared" si="62"/>
        <v>0</v>
      </c>
      <c r="CC151" s="38">
        <f t="shared" si="62"/>
        <v>0</v>
      </c>
      <c r="CE151" s="58" t="s">
        <v>111</v>
      </c>
    </row>
    <row r="152" spans="1:154">
      <c r="A152" s="35" t="s">
        <v>179</v>
      </c>
      <c r="B152" s="34">
        <f>COUNTIF(C124:C149,"+ve")</f>
        <v>13</v>
      </c>
      <c r="C152" s="63"/>
      <c r="D152" s="18" t="s">
        <v>41</v>
      </c>
      <c r="E152" s="27">
        <f>AVERAGE(E331,E333:E336,E338,E340:E341,E344:E346,E348:E349)</f>
        <v>12.542580474497971</v>
      </c>
      <c r="F152" s="27">
        <f>AVERAGE(F131,F133:F136,F138,F140:F141,F144:F146,F148:F149)</f>
        <v>1.9230769230769231</v>
      </c>
      <c r="G152" s="27">
        <f>AVERAGE(G131,G133:G136,G138,G140:G141,G144:G146,G148:G149)</f>
        <v>46.153846153846153</v>
      </c>
      <c r="H152" s="27">
        <f>AVERAGE(H131,H133:H136,H138,H140:H141,H144:H146,H148:H149)</f>
        <v>19.23076923076923</v>
      </c>
      <c r="I152" s="27">
        <f>AVERAGE(I131,I133:I136,I138,I140:I141,I144:I146,I148:I149)</f>
        <v>0.46153846153846156</v>
      </c>
      <c r="J152" s="27">
        <f>AVERAGE(J131,J133:J136,J138,J140:J141,J144:J146,J148:J149)</f>
        <v>4</v>
      </c>
      <c r="K152" s="27">
        <f t="shared" ref="K152:BV152" si="63">AVERAGE(K131,K133:K136,K138,K140:K141,K144:K146,K148:K149)</f>
        <v>0.15384615384615385</v>
      </c>
      <c r="L152" s="27">
        <f t="shared" si="63"/>
        <v>7.6923076923076927E-2</v>
      </c>
      <c r="M152" s="27">
        <f t="shared" si="63"/>
        <v>1.8461538461538463</v>
      </c>
      <c r="N152" s="27">
        <f t="shared" si="63"/>
        <v>0.76923076923076927</v>
      </c>
      <c r="O152" s="27">
        <f t="shared" si="63"/>
        <v>1.1538461538461537</v>
      </c>
      <c r="P152" s="27">
        <f t="shared" si="63"/>
        <v>356.33974359230768</v>
      </c>
      <c r="Q152" s="27">
        <f t="shared" si="63"/>
        <v>7.3076923076923075</v>
      </c>
      <c r="R152" s="27">
        <f t="shared" si="63"/>
        <v>321.88461538461536</v>
      </c>
      <c r="S152" s="27">
        <f t="shared" si="63"/>
        <v>165.57692307692307</v>
      </c>
      <c r="T152" s="27">
        <f t="shared" si="63"/>
        <v>253.53205128461539</v>
      </c>
      <c r="U152" s="27">
        <f t="shared" si="63"/>
        <v>208.88461538461539</v>
      </c>
      <c r="V152" s="27">
        <f t="shared" si="63"/>
        <v>237.53846153846155</v>
      </c>
      <c r="W152" s="27">
        <f t="shared" si="63"/>
        <v>187.04487179538461</v>
      </c>
      <c r="X152" s="27">
        <f t="shared" si="63"/>
        <v>217.84615384615384</v>
      </c>
      <c r="Y152" s="27">
        <f t="shared" si="63"/>
        <v>88.884615384615387</v>
      </c>
      <c r="Z152" s="27">
        <f t="shared" si="63"/>
        <v>702.13461536153841</v>
      </c>
      <c r="AA152" s="27">
        <f t="shared" si="63"/>
        <v>804.15384615384619</v>
      </c>
      <c r="AB152" s="27">
        <f t="shared" si="63"/>
        <v>165.30769230769232</v>
      </c>
      <c r="AC152" s="27">
        <f t="shared" si="63"/>
        <v>19.692307692307693</v>
      </c>
      <c r="AD152" s="27">
        <f t="shared" si="63"/>
        <v>8.615384615384615</v>
      </c>
      <c r="AE152" s="27">
        <f>AVERAGE(AE331,AE333:AE336,AE338,AE340:AE341,AE344:AE346,AE348:AE349)</f>
        <v>5.3581383204950859</v>
      </c>
      <c r="AF152" s="27">
        <f t="shared" si="63"/>
        <v>2</v>
      </c>
      <c r="AG152" s="27">
        <f t="shared" si="63"/>
        <v>4.8461538461538458</v>
      </c>
      <c r="AH152" s="27">
        <f t="shared" si="63"/>
        <v>5.384615384615385</v>
      </c>
      <c r="AI152" s="27">
        <f t="shared" si="63"/>
        <v>3.4615384615384617</v>
      </c>
      <c r="AJ152" s="27">
        <f t="shared" si="63"/>
        <v>0</v>
      </c>
      <c r="AK152" s="27">
        <f t="shared" si="63"/>
        <v>7.6923076923076927E-2</v>
      </c>
      <c r="AL152" s="27">
        <f t="shared" si="63"/>
        <v>5.9230769230769234</v>
      </c>
      <c r="AM152" s="27">
        <f t="shared" si="63"/>
        <v>3.8461538461538463</v>
      </c>
      <c r="AN152" s="27">
        <f t="shared" si="63"/>
        <v>1.6153846153846154</v>
      </c>
      <c r="AO152" s="27">
        <f t="shared" si="63"/>
        <v>1.0769230769230769</v>
      </c>
      <c r="AP152" s="27">
        <f t="shared" si="63"/>
        <v>0</v>
      </c>
      <c r="AQ152" s="27">
        <f t="shared" si="63"/>
        <v>7.6923076923076927E-2</v>
      </c>
      <c r="AR152" s="27">
        <f t="shared" si="63"/>
        <v>2</v>
      </c>
      <c r="AS152" s="27">
        <f t="shared" si="63"/>
        <v>0.46153846153846156</v>
      </c>
      <c r="AT152" s="27">
        <f t="shared" si="63"/>
        <v>2.9230769230769229</v>
      </c>
      <c r="AU152" s="27">
        <f t="shared" si="63"/>
        <v>2.3076923076923075</v>
      </c>
      <c r="AV152" s="27">
        <f t="shared" si="63"/>
        <v>0</v>
      </c>
      <c r="AW152" s="27">
        <f t="shared" si="63"/>
        <v>0</v>
      </c>
      <c r="AX152" s="27">
        <f t="shared" si="63"/>
        <v>3.3846153846153846</v>
      </c>
      <c r="AY152" s="27">
        <f t="shared" si="63"/>
        <v>0.53846153846153844</v>
      </c>
      <c r="AZ152" s="27">
        <f t="shared" si="63"/>
        <v>0.84615384615384615</v>
      </c>
      <c r="BA152" s="27">
        <f t="shared" si="63"/>
        <v>7.6923076923076927E-2</v>
      </c>
      <c r="BB152" s="27">
        <f t="shared" si="63"/>
        <v>0</v>
      </c>
      <c r="BC152" s="27">
        <f t="shared" si="63"/>
        <v>0</v>
      </c>
      <c r="BD152" s="27">
        <f t="shared" si="63"/>
        <v>0.53846153846153844</v>
      </c>
      <c r="BE152" s="27">
        <f>AVERAGE(BE331,BE333:BE336,BE338,BE340:BE341,BE344:BE346,BE348:BE349)</f>
        <v>9.2951544994590467</v>
      </c>
      <c r="BF152" s="27">
        <f t="shared" si="63"/>
        <v>0</v>
      </c>
      <c r="BG152" s="27">
        <f t="shared" si="63"/>
        <v>0</v>
      </c>
      <c r="BH152" s="27">
        <f t="shared" si="63"/>
        <v>0.53846153846153844</v>
      </c>
      <c r="BI152" s="27">
        <f t="shared" si="63"/>
        <v>1.4615384615384615</v>
      </c>
      <c r="BJ152" s="27">
        <f t="shared" si="63"/>
        <v>1.3076923076923077</v>
      </c>
      <c r="BK152" s="27">
        <f t="shared" si="63"/>
        <v>1.2307692307692308</v>
      </c>
      <c r="BL152" s="27">
        <f t="shared" si="63"/>
        <v>72.07692307692308</v>
      </c>
      <c r="BM152" s="27">
        <f t="shared" si="63"/>
        <v>12.538461538461538</v>
      </c>
      <c r="BN152" s="27">
        <f t="shared" si="63"/>
        <v>3.9230769230769229</v>
      </c>
      <c r="BO152" s="27">
        <f t="shared" si="63"/>
        <v>13.23076923076923</v>
      </c>
      <c r="BP152" s="27">
        <f t="shared" si="63"/>
        <v>4.2307692307692308</v>
      </c>
      <c r="BQ152" s="27">
        <f t="shared" si="63"/>
        <v>1.1538461538461537</v>
      </c>
      <c r="BR152" s="27">
        <f t="shared" si="63"/>
        <v>37</v>
      </c>
      <c r="BS152" s="27">
        <f t="shared" si="63"/>
        <v>1.1538461538461537</v>
      </c>
      <c r="BT152" s="27">
        <f t="shared" si="63"/>
        <v>0.38461538461538464</v>
      </c>
      <c r="BU152" s="27">
        <f t="shared" si="63"/>
        <v>0.76923076923076927</v>
      </c>
      <c r="BV152" s="27">
        <f t="shared" si="63"/>
        <v>460.15384615384613</v>
      </c>
      <c r="BW152" s="27">
        <f t="shared" ref="BW152:CC152" si="64">AVERAGE(BW131,BW133:BW136,BW138,BW140:BW141,BW144:BW146,BW148:BW149)</f>
        <v>119</v>
      </c>
      <c r="BX152" s="27">
        <f t="shared" si="64"/>
        <v>341.15384615384613</v>
      </c>
      <c r="BY152" s="38">
        <f t="shared" si="64"/>
        <v>0</v>
      </c>
      <c r="BZ152" s="38">
        <f t="shared" si="64"/>
        <v>0</v>
      </c>
      <c r="CA152" s="38">
        <f t="shared" si="64"/>
        <v>0</v>
      </c>
      <c r="CB152" s="38">
        <f t="shared" si="64"/>
        <v>0</v>
      </c>
      <c r="CC152" s="38">
        <f t="shared" si="64"/>
        <v>0</v>
      </c>
      <c r="CE152" s="58" t="s">
        <v>111</v>
      </c>
    </row>
    <row r="153" spans="1:154">
      <c r="A153" s="63"/>
      <c r="B153" s="63"/>
      <c r="C153" s="63"/>
      <c r="D153" s="22" t="s">
        <v>43</v>
      </c>
      <c r="E153" s="24">
        <f>STDEV(E327:E330,E332,E337,E339,E342:E343,E347)/SQRT($B151)</f>
        <v>12.733293744945641</v>
      </c>
      <c r="F153" s="24">
        <f t="shared" ref="F153:BQ153" si="65">STDEV(F127:F130,F132,F137,F139,F142:F143,F147)/SQRT($B151)</f>
        <v>2.5</v>
      </c>
      <c r="G153" s="24">
        <f t="shared" si="65"/>
        <v>5.5277079839256666</v>
      </c>
      <c r="H153" s="24">
        <f t="shared" si="65"/>
        <v>5.2704627669472988</v>
      </c>
      <c r="I153" s="24">
        <f t="shared" si="65"/>
        <v>5.527707983925665E-2</v>
      </c>
      <c r="J153" s="24">
        <f t="shared" si="65"/>
        <v>0</v>
      </c>
      <c r="K153" s="24">
        <f t="shared" si="65"/>
        <v>0.30550504633038933</v>
      </c>
      <c r="L153" s="24">
        <f t="shared" si="65"/>
        <v>9.9999999999999992E-2</v>
      </c>
      <c r="M153" s="24">
        <f t="shared" si="65"/>
        <v>0.2211083193570266</v>
      </c>
      <c r="N153" s="24">
        <f t="shared" si="65"/>
        <v>0.21081851067789192</v>
      </c>
      <c r="O153" s="24">
        <f t="shared" si="65"/>
        <v>0.27688746209726917</v>
      </c>
      <c r="P153" s="24">
        <f t="shared" si="65"/>
        <v>206.20156737709314</v>
      </c>
      <c r="Q153" s="24">
        <f t="shared" si="65"/>
        <v>196.5</v>
      </c>
      <c r="R153" s="24">
        <f t="shared" si="65"/>
        <v>193.19971244515062</v>
      </c>
      <c r="S153" s="24">
        <f t="shared" si="65"/>
        <v>297.05660515576261</v>
      </c>
      <c r="T153" s="24">
        <f t="shared" si="65"/>
        <v>142.03063929958262</v>
      </c>
      <c r="U153" s="24">
        <f t="shared" si="65"/>
        <v>153.65052699045469</v>
      </c>
      <c r="V153" s="24">
        <f t="shared" si="65"/>
        <v>163.41359337582659</v>
      </c>
      <c r="W153" s="24">
        <f t="shared" si="65"/>
        <v>78.056092521364292</v>
      </c>
      <c r="X153" s="24">
        <f t="shared" si="65"/>
        <v>92.017691535680001</v>
      </c>
      <c r="Y153" s="24">
        <f t="shared" si="65"/>
        <v>25.694897893896709</v>
      </c>
      <c r="Z153" s="24">
        <f t="shared" si="65"/>
        <v>127.83284685635338</v>
      </c>
      <c r="AA153" s="24">
        <f t="shared" si="65"/>
        <v>174.22801471379714</v>
      </c>
      <c r="AB153" s="24">
        <f t="shared" si="65"/>
        <v>60.159438624006086</v>
      </c>
      <c r="AC153" s="24">
        <f t="shared" si="65"/>
        <v>1.3808210118138649</v>
      </c>
      <c r="AD153" s="24">
        <f t="shared" si="65"/>
        <v>0.81717671147541771</v>
      </c>
      <c r="AE153" s="24">
        <f>STDEV(AE327:AE330,AE332,AE337,AE339,AE342:AE343,AE347)/SQRT($B151)</f>
        <v>2.2989044490348558</v>
      </c>
      <c r="AF153" s="24">
        <f t="shared" si="65"/>
        <v>0.54160256030906395</v>
      </c>
      <c r="AG153" s="24">
        <f t="shared" si="65"/>
        <v>0.51747248987533401</v>
      </c>
      <c r="AH153" s="24">
        <f t="shared" si="65"/>
        <v>0.85634883857767519</v>
      </c>
      <c r="AI153" s="24">
        <f t="shared" si="65"/>
        <v>0.4898979485566356</v>
      </c>
      <c r="AJ153" s="24">
        <f t="shared" si="65"/>
        <v>0</v>
      </c>
      <c r="AK153" s="24">
        <f t="shared" si="65"/>
        <v>0</v>
      </c>
      <c r="AL153" s="24">
        <f t="shared" si="65"/>
        <v>0.39581140290126388</v>
      </c>
      <c r="AM153" s="24">
        <f t="shared" si="65"/>
        <v>0.30550504633038944</v>
      </c>
      <c r="AN153" s="24">
        <f t="shared" si="65"/>
        <v>0.63683243915142662</v>
      </c>
      <c r="AO153" s="24">
        <f t="shared" si="65"/>
        <v>0</v>
      </c>
      <c r="AP153" s="24">
        <f t="shared" si="65"/>
        <v>0</v>
      </c>
      <c r="AQ153" s="24">
        <f t="shared" si="65"/>
        <v>0</v>
      </c>
      <c r="AR153" s="24">
        <f t="shared" si="65"/>
        <v>0.13333333333333333</v>
      </c>
      <c r="AS153" s="24">
        <f t="shared" si="65"/>
        <v>0.22110831935702666</v>
      </c>
      <c r="AT153" s="24">
        <f t="shared" si="65"/>
        <v>0.33499585403736304</v>
      </c>
      <c r="AU153" s="24">
        <f t="shared" si="65"/>
        <v>0.30550504633038933</v>
      </c>
      <c r="AV153" s="24">
        <f t="shared" si="65"/>
        <v>0</v>
      </c>
      <c r="AW153" s="24">
        <f t="shared" si="65"/>
        <v>0</v>
      </c>
      <c r="AX153" s="24">
        <f t="shared" si="65"/>
        <v>0.32659863237109038</v>
      </c>
      <c r="AY153" s="24">
        <f t="shared" si="65"/>
        <v>0.21343747458109494</v>
      </c>
      <c r="AZ153" s="24">
        <f t="shared" si="65"/>
        <v>0.24944382578492943</v>
      </c>
      <c r="BA153" s="24">
        <f t="shared" si="65"/>
        <v>0.26666666666666666</v>
      </c>
      <c r="BB153" s="24">
        <f t="shared" si="65"/>
        <v>0</v>
      </c>
      <c r="BC153" s="24">
        <f t="shared" si="65"/>
        <v>0</v>
      </c>
      <c r="BD153" s="24">
        <f t="shared" si="65"/>
        <v>0.21343747458109494</v>
      </c>
      <c r="BE153" s="24">
        <f>STDEV(BE327:BE330,BE332,BE337,BE339,BE342:BE343,BE347)/SQRT($B151)</f>
        <v>1.2835366700951756</v>
      </c>
      <c r="BF153" s="24">
        <f t="shared" si="65"/>
        <v>0.31446603773522014</v>
      </c>
      <c r="BG153" s="24">
        <f t="shared" si="65"/>
        <v>0</v>
      </c>
      <c r="BH153" s="24">
        <f t="shared" si="65"/>
        <v>0.99387010105837148</v>
      </c>
      <c r="BI153" s="24">
        <f t="shared" si="65"/>
        <v>0.348010216963685</v>
      </c>
      <c r="BJ153" s="24">
        <f t="shared" si="65"/>
        <v>0.42295258468165065</v>
      </c>
      <c r="BK153" s="24">
        <f t="shared" si="65"/>
        <v>0.9122621455602673</v>
      </c>
      <c r="BL153" s="24">
        <f t="shared" si="65"/>
        <v>20.819355310757235</v>
      </c>
      <c r="BM153" s="24">
        <f t="shared" si="65"/>
        <v>8.5582968191366451</v>
      </c>
      <c r="BN153" s="24">
        <f t="shared" si="65"/>
        <v>3.276346203386395</v>
      </c>
      <c r="BO153" s="24">
        <f t="shared" si="65"/>
        <v>2.5907956735764057</v>
      </c>
      <c r="BP153" s="24">
        <f t="shared" si="65"/>
        <v>1.0198039027185568</v>
      </c>
      <c r="BQ153" s="24">
        <f t="shared" si="65"/>
        <v>0.79999999999999993</v>
      </c>
      <c r="BR153" s="24">
        <f t="shared" ref="BR153:CA153" si="66">STDEV(BR127:BR130,BR132,BR137,BR139,BR142:BR143,BR147)/SQRT($B151)</f>
        <v>10.468418112483747</v>
      </c>
      <c r="BS153" s="24">
        <f t="shared" si="66"/>
        <v>0.27688746209726917</v>
      </c>
      <c r="BT153" s="24">
        <f t="shared" si="66"/>
        <v>0.22110831935702666</v>
      </c>
      <c r="BU153" s="24">
        <f t="shared" si="66"/>
        <v>0.16666666666666666</v>
      </c>
      <c r="BV153" s="24">
        <f t="shared" si="66"/>
        <v>107.0947451766166</v>
      </c>
      <c r="BW153" s="24">
        <f t="shared" si="66"/>
        <v>80.322191481834224</v>
      </c>
      <c r="BX153" s="24">
        <f t="shared" si="66"/>
        <v>102.97728444230364</v>
      </c>
      <c r="BY153" s="38">
        <f t="shared" si="66"/>
        <v>0</v>
      </c>
      <c r="BZ153" s="38">
        <f t="shared" si="66"/>
        <v>0</v>
      </c>
      <c r="CA153" s="38">
        <f t="shared" si="66"/>
        <v>0</v>
      </c>
      <c r="CB153" s="38">
        <f>STDEV(CB127:CB130,CB132,CB137,CB139,CB142:CB143,CB147)/SQRT($B151)</f>
        <v>0</v>
      </c>
      <c r="CC153" s="38">
        <f>STDEV(CC127:CC130,CC132,CC137,CC139,CC142:CC143,CC147)/SQRT($B151)</f>
        <v>0</v>
      </c>
      <c r="CE153" s="58" t="s">
        <v>111</v>
      </c>
    </row>
    <row r="154" spans="1:154">
      <c r="A154" s="63"/>
      <c r="B154" s="2"/>
      <c r="C154" s="63"/>
      <c r="D154" s="18" t="s">
        <v>43</v>
      </c>
      <c r="E154" s="27">
        <f>STDEV(E331,E333:E336,E338,E340:E341,E344:E346,E348:E349)/SQRT($B152)</f>
        <v>5.4405423370273009</v>
      </c>
      <c r="F154" s="27">
        <f>STDEV(F131,F133:F136,F138,F140:F141,F144:F146,F148:F149)/SQRT($B152)</f>
        <v>1.9230769230769231</v>
      </c>
      <c r="G154" s="27">
        <f>STDEV(G131,G133:G136,G138,G140:G141,G144:G146,G148:G149)/SQRT($B152)</f>
        <v>2.6038584630243471</v>
      </c>
      <c r="H154" s="27">
        <f>STDEV(H131,H133:H136,H138,H140:H141,H144:H146,H148:H149)/SQRT($B152)</f>
        <v>5.7692307692307692</v>
      </c>
      <c r="I154" s="27">
        <f>STDEV(I131,I133:I136,I138,I140:I141,I144:I146,I148:I149)/SQRT($B152)</f>
        <v>2.6038584630243472E-2</v>
      </c>
      <c r="J154" s="27">
        <f>STDEV(J131,J133:J136,J138,J140:J141,J144:J146,J148:J149)/SQRT($B152)</f>
        <v>0</v>
      </c>
      <c r="K154" s="27">
        <f t="shared" ref="K154:BV154" si="67">STDEV(K131,K133:K136,K138,K140:K141,K144:K146,K148:K149)/SQRT($B152)</f>
        <v>0.10415433852097386</v>
      </c>
      <c r="L154" s="27">
        <f t="shared" si="67"/>
        <v>7.6923076923076927E-2</v>
      </c>
      <c r="M154" s="27">
        <f t="shared" si="67"/>
        <v>0.10415433852097389</v>
      </c>
      <c r="N154" s="27">
        <f t="shared" si="67"/>
        <v>0.23076923076923075</v>
      </c>
      <c r="O154" s="27">
        <f t="shared" si="67"/>
        <v>0.22205779584216376</v>
      </c>
      <c r="P154" s="27">
        <f t="shared" si="67"/>
        <v>85.874176794191087</v>
      </c>
      <c r="Q154" s="27">
        <f t="shared" si="67"/>
        <v>7.3076923076923075</v>
      </c>
      <c r="R154" s="27">
        <f t="shared" si="67"/>
        <v>98.277980191559422</v>
      </c>
      <c r="S154" s="27">
        <f t="shared" si="67"/>
        <v>71.649517465627071</v>
      </c>
      <c r="T154" s="27">
        <f t="shared" si="67"/>
        <v>73.1095175857849</v>
      </c>
      <c r="U154" s="27">
        <f t="shared" si="67"/>
        <v>73.20486606895453</v>
      </c>
      <c r="V154" s="27">
        <f t="shared" si="67"/>
        <v>120.3830885870249</v>
      </c>
      <c r="W154" s="27">
        <f t="shared" si="67"/>
        <v>41.72914398730169</v>
      </c>
      <c r="X154" s="27">
        <f t="shared" si="67"/>
        <v>54.252566541421437</v>
      </c>
      <c r="Y154" s="27">
        <f t="shared" si="67"/>
        <v>37.968363764360468</v>
      </c>
      <c r="Z154" s="27">
        <f t="shared" si="67"/>
        <v>121.62678391525257</v>
      </c>
      <c r="AA154" s="27">
        <f t="shared" si="67"/>
        <v>137.04433103430091</v>
      </c>
      <c r="AB154" s="27">
        <f t="shared" si="67"/>
        <v>56.531518848109521</v>
      </c>
      <c r="AC154" s="27">
        <f t="shared" si="67"/>
        <v>5.2114083624597658</v>
      </c>
      <c r="AD154" s="27">
        <f t="shared" si="67"/>
        <v>2.3384699729942358</v>
      </c>
      <c r="AE154" s="27">
        <f>STDEV(AE331,AE333:AE336,AE338,AE340:AE341,AE344:AE346,AE348:AE349)/SQRT($B152)</f>
        <v>1.0652414437223765</v>
      </c>
      <c r="AF154" s="27">
        <f t="shared" si="67"/>
        <v>0.72501105208198424</v>
      </c>
      <c r="AG154" s="27">
        <f t="shared" si="67"/>
        <v>0.51697038855528077</v>
      </c>
      <c r="AH154" s="27">
        <f t="shared" si="67"/>
        <v>0.60487826215822826</v>
      </c>
      <c r="AI154" s="27">
        <f t="shared" si="67"/>
        <v>2.1201577850552948</v>
      </c>
      <c r="AJ154" s="27">
        <f t="shared" si="67"/>
        <v>0</v>
      </c>
      <c r="AK154" s="27">
        <f t="shared" si="67"/>
        <v>7.6923076923076927E-2</v>
      </c>
      <c r="AL154" s="27">
        <f t="shared" si="67"/>
        <v>2.5657046277166025</v>
      </c>
      <c r="AM154" s="27">
        <f t="shared" si="67"/>
        <v>0.10415433852097386</v>
      </c>
      <c r="AN154" s="27">
        <f t="shared" si="67"/>
        <v>0.62571458163653493</v>
      </c>
      <c r="AO154" s="27">
        <f t="shared" si="67"/>
        <v>0.83559849932309349</v>
      </c>
      <c r="AP154" s="27">
        <f t="shared" si="67"/>
        <v>0</v>
      </c>
      <c r="AQ154" s="27">
        <f t="shared" si="67"/>
        <v>7.6923076923076927E-2</v>
      </c>
      <c r="AR154" s="27">
        <f t="shared" si="67"/>
        <v>1.0681880176381129</v>
      </c>
      <c r="AS154" s="27">
        <f t="shared" si="67"/>
        <v>0.21529302081726492</v>
      </c>
      <c r="AT154" s="27">
        <f t="shared" si="67"/>
        <v>0.23916356546381573</v>
      </c>
      <c r="AU154" s="27">
        <f t="shared" si="67"/>
        <v>1.3027811246625891</v>
      </c>
      <c r="AV154" s="27">
        <f t="shared" si="67"/>
        <v>0</v>
      </c>
      <c r="AW154" s="27">
        <f t="shared" si="67"/>
        <v>0</v>
      </c>
      <c r="AX154" s="27">
        <f t="shared" si="67"/>
        <v>1.4390989949130546</v>
      </c>
      <c r="AY154" s="27">
        <f t="shared" si="67"/>
        <v>0.31246301556292155</v>
      </c>
      <c r="AZ154" s="27">
        <f t="shared" si="67"/>
        <v>0.24925925763107154</v>
      </c>
      <c r="BA154" s="27">
        <f t="shared" si="67"/>
        <v>7.6923076923076927E-2</v>
      </c>
      <c r="BB154" s="27">
        <f t="shared" si="67"/>
        <v>0</v>
      </c>
      <c r="BC154" s="27">
        <f t="shared" si="67"/>
        <v>0</v>
      </c>
      <c r="BD154" s="27">
        <f t="shared" si="67"/>
        <v>0.26831345559559422</v>
      </c>
      <c r="BE154" s="27">
        <f>STDEV(BE331,BE333:BE336,BE338,BE340:BE341,BE344:BE346,BE348:BE349)/SQRT($B152)</f>
        <v>1.4755099194591603</v>
      </c>
      <c r="BF154" s="27">
        <f t="shared" si="67"/>
        <v>0</v>
      </c>
      <c r="BG154" s="27">
        <f t="shared" si="67"/>
        <v>0</v>
      </c>
      <c r="BH154" s="27">
        <f t="shared" si="67"/>
        <v>0.24325212770525995</v>
      </c>
      <c r="BI154" s="27">
        <f t="shared" si="67"/>
        <v>0.24325212770525995</v>
      </c>
      <c r="BJ154" s="27">
        <f t="shared" si="67"/>
        <v>0.4294393390883135</v>
      </c>
      <c r="BK154" s="27">
        <f t="shared" si="67"/>
        <v>0.44077213942746374</v>
      </c>
      <c r="BL154" s="27">
        <f t="shared" si="67"/>
        <v>14.121479156590492</v>
      </c>
      <c r="BM154" s="27">
        <f t="shared" si="67"/>
        <v>3.659577151935244</v>
      </c>
      <c r="BN154" s="27">
        <f t="shared" si="67"/>
        <v>1.5336463105674527</v>
      </c>
      <c r="BO154" s="27">
        <f t="shared" si="67"/>
        <v>3.5011973156333291</v>
      </c>
      <c r="BP154" s="27">
        <f t="shared" si="67"/>
        <v>0.70850009639221034</v>
      </c>
      <c r="BQ154" s="27">
        <f t="shared" si="67"/>
        <v>0.6965680875490321</v>
      </c>
      <c r="BR154" s="27">
        <f t="shared" si="67"/>
        <v>9.2611678944521234</v>
      </c>
      <c r="BS154" s="27">
        <f t="shared" si="67"/>
        <v>0.22205779584216376</v>
      </c>
      <c r="BT154" s="27">
        <f t="shared" si="67"/>
        <v>0.180400606147055</v>
      </c>
      <c r="BU154" s="27">
        <f t="shared" si="67"/>
        <v>0.23076923076923075</v>
      </c>
      <c r="BV154" s="27">
        <f t="shared" si="67"/>
        <v>171.00475500038476</v>
      </c>
      <c r="BW154" s="27">
        <f t="shared" ref="BW154:CC154" si="68">STDEV(BW131,BW133:BW136,BW138,BW140:BW141,BW144:BW146,BW148:BW149)/SQRT($B152)</f>
        <v>69.68454561404485</v>
      </c>
      <c r="BX154" s="27">
        <f t="shared" si="68"/>
        <v>169.4375252141341</v>
      </c>
      <c r="BY154" s="38">
        <f t="shared" si="68"/>
        <v>0</v>
      </c>
      <c r="BZ154" s="38">
        <f t="shared" si="68"/>
        <v>0</v>
      </c>
      <c r="CA154" s="38">
        <f t="shared" si="68"/>
        <v>0</v>
      </c>
      <c r="CB154" s="38">
        <f t="shared" si="68"/>
        <v>0</v>
      </c>
      <c r="CC154" s="38">
        <f t="shared" si="68"/>
        <v>0</v>
      </c>
      <c r="CE154" s="58" t="s">
        <v>111</v>
      </c>
    </row>
    <row r="155" spans="1:154">
      <c r="A155" s="10"/>
      <c r="B155" s="10"/>
      <c r="C155" s="102"/>
      <c r="D155" s="10"/>
      <c r="E155" s="59"/>
      <c r="F155" s="59"/>
      <c r="G155" s="59"/>
      <c r="H155" s="59"/>
      <c r="I155" s="59"/>
      <c r="J155" s="10"/>
      <c r="K155" s="10"/>
      <c r="L155" s="10"/>
      <c r="M155" s="10"/>
      <c r="N155" s="10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CE155" s="58"/>
    </row>
    <row r="156" spans="1:154" ht="16">
      <c r="A156" s="83" t="s">
        <v>136</v>
      </c>
      <c r="B156" s="66"/>
      <c r="C156" s="66" t="s">
        <v>135</v>
      </c>
      <c r="D156" s="66"/>
      <c r="E156" s="53" t="s">
        <v>63</v>
      </c>
      <c r="F156" s="53" t="s">
        <v>64</v>
      </c>
      <c r="G156" s="53" t="s">
        <v>65</v>
      </c>
      <c r="H156" s="53" t="s">
        <v>66</v>
      </c>
      <c r="I156" s="87" t="s">
        <v>100</v>
      </c>
      <c r="J156" s="53" t="s">
        <v>62</v>
      </c>
      <c r="K156" s="53" t="s">
        <v>63</v>
      </c>
      <c r="L156" s="53" t="s">
        <v>64</v>
      </c>
      <c r="M156" s="53" t="s">
        <v>65</v>
      </c>
      <c r="N156" s="53" t="s">
        <v>66</v>
      </c>
      <c r="O156" s="87" t="s">
        <v>100</v>
      </c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CE156" s="58" t="s">
        <v>111</v>
      </c>
    </row>
    <row r="157" spans="1:154">
      <c r="A157" t="s">
        <v>158</v>
      </c>
      <c r="B157" s="10">
        <f>('E3-Last'!B157)-1</f>
        <v>43</v>
      </c>
      <c r="C157" s="4" t="s">
        <v>3</v>
      </c>
      <c r="D157" s="10" t="s">
        <v>40</v>
      </c>
      <c r="E157" s="59">
        <f>(K157/$J157)*100</f>
        <v>0</v>
      </c>
      <c r="F157" s="59">
        <f>(L157/$J157)*100</f>
        <v>0</v>
      </c>
      <c r="G157" s="59">
        <f>(M157/$J157)*100</f>
        <v>50</v>
      </c>
      <c r="H157" s="59">
        <f>(N157/$J157)*100</f>
        <v>50</v>
      </c>
      <c r="I157" s="59">
        <f>M157/J157</f>
        <v>0.5</v>
      </c>
      <c r="J157">
        <v>4</v>
      </c>
      <c r="K157">
        <v>0</v>
      </c>
      <c r="L157">
        <v>0</v>
      </c>
      <c r="M157">
        <v>2</v>
      </c>
      <c r="N157">
        <v>2</v>
      </c>
      <c r="O157">
        <v>0</v>
      </c>
      <c r="P157">
        <v>567.75</v>
      </c>
      <c r="Q157">
        <v>0</v>
      </c>
      <c r="R157">
        <v>857.5</v>
      </c>
      <c r="S157">
        <v>278</v>
      </c>
      <c r="T157">
        <v>401.75</v>
      </c>
      <c r="U157">
        <v>649.5</v>
      </c>
      <c r="V157">
        <v>154</v>
      </c>
      <c r="W157">
        <v>578.5</v>
      </c>
      <c r="X157">
        <v>805.5</v>
      </c>
      <c r="Y157">
        <v>351.5</v>
      </c>
      <c r="Z157">
        <v>17.25</v>
      </c>
      <c r="AA157">
        <v>13.5</v>
      </c>
      <c r="AB157">
        <v>21</v>
      </c>
      <c r="AC157">
        <v>18</v>
      </c>
      <c r="AD157">
        <v>7</v>
      </c>
      <c r="AE157">
        <v>6</v>
      </c>
      <c r="AF157">
        <v>5</v>
      </c>
      <c r="AG157">
        <v>4</v>
      </c>
      <c r="AH157">
        <v>5</v>
      </c>
      <c r="AI157">
        <v>6</v>
      </c>
      <c r="AJ157">
        <v>0</v>
      </c>
      <c r="AK157">
        <v>0</v>
      </c>
      <c r="AL157">
        <v>3</v>
      </c>
      <c r="AM157">
        <v>4</v>
      </c>
      <c r="AN157">
        <v>1</v>
      </c>
      <c r="AO157">
        <v>1</v>
      </c>
      <c r="AP157">
        <v>0</v>
      </c>
      <c r="AQ157">
        <v>0</v>
      </c>
      <c r="AR157">
        <v>1</v>
      </c>
      <c r="AS157">
        <v>0</v>
      </c>
      <c r="AT157">
        <v>2</v>
      </c>
      <c r="AU157">
        <v>4</v>
      </c>
      <c r="AV157">
        <v>0</v>
      </c>
      <c r="AW157">
        <v>0</v>
      </c>
      <c r="AX157">
        <v>0</v>
      </c>
      <c r="AY157">
        <v>0</v>
      </c>
      <c r="AZ157">
        <v>2</v>
      </c>
      <c r="BA157">
        <v>1</v>
      </c>
      <c r="BB157">
        <v>0</v>
      </c>
      <c r="BC157">
        <v>0</v>
      </c>
      <c r="BD157">
        <v>2</v>
      </c>
      <c r="BE157">
        <v>6</v>
      </c>
      <c r="BF157">
        <v>0</v>
      </c>
      <c r="BG157">
        <v>0</v>
      </c>
      <c r="BH157">
        <v>0</v>
      </c>
      <c r="BI157">
        <v>0</v>
      </c>
      <c r="BJ157">
        <v>4</v>
      </c>
      <c r="BK157">
        <v>2</v>
      </c>
      <c r="BL157">
        <v>63</v>
      </c>
      <c r="BM157">
        <v>14</v>
      </c>
      <c r="BN157">
        <v>3</v>
      </c>
      <c r="BO157">
        <v>21</v>
      </c>
      <c r="BP157">
        <v>4</v>
      </c>
      <c r="BQ157">
        <v>0</v>
      </c>
      <c r="BR157">
        <v>21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 t="s">
        <v>58</v>
      </c>
      <c r="CE157" s="58"/>
      <c r="CG157" s="10" t="str">
        <f>$W$1</f>
        <v>FE0F</v>
      </c>
      <c r="CH157" s="10" t="str">
        <f>C134</f>
        <v>+ve</v>
      </c>
      <c r="CI157" s="59" t="e">
        <f>#REF!</f>
        <v>#REF!</v>
      </c>
      <c r="CJ157" s="59" t="e">
        <f>#REF!</f>
        <v>#REF!</v>
      </c>
      <c r="CK157" s="59" t="e">
        <f>#REF!</f>
        <v>#REF!</v>
      </c>
      <c r="CL157" s="59" t="e">
        <f>#REF!</f>
        <v>#REF!</v>
      </c>
      <c r="CM157" s="59" t="e">
        <f>#REF!</f>
        <v>#REF!</v>
      </c>
      <c r="CN157" s="59" t="e">
        <f>#REF!</f>
        <v>#REF!</v>
      </c>
      <c r="CO157" s="59" t="e">
        <f>#REF!</f>
        <v>#REF!</v>
      </c>
      <c r="CP157" s="59" t="e">
        <f>#REF!</f>
        <v>#REF!</v>
      </c>
      <c r="CQ157" s="59" t="e">
        <f>#REF!</f>
        <v>#REF!</v>
      </c>
      <c r="CR157" s="59" t="e">
        <f>#REF!</f>
        <v>#REF!</v>
      </c>
      <c r="CS157" s="59" t="e">
        <f>#REF!</f>
        <v>#REF!</v>
      </c>
      <c r="CT157" s="59" t="e">
        <f>#REF!</f>
        <v>#REF!</v>
      </c>
      <c r="CU157" s="59" t="e">
        <f>#REF!</f>
        <v>#REF!</v>
      </c>
      <c r="CV157" s="59" t="e">
        <f>#REF!</f>
        <v>#REF!</v>
      </c>
      <c r="CW157" s="59" t="e">
        <f>#REF!</f>
        <v>#REF!</v>
      </c>
      <c r="CX157" s="59" t="e">
        <f>#REF!</f>
        <v>#REF!</v>
      </c>
      <c r="CY157" s="59" t="e">
        <f>#REF!</f>
        <v>#REF!</v>
      </c>
      <c r="CZ157" s="95" t="e">
        <f>#REF!</f>
        <v>#REF!</v>
      </c>
      <c r="DA157" s="95" t="e">
        <f>#REF!</f>
        <v>#REF!</v>
      </c>
      <c r="DB157" s="95" t="e">
        <f>#REF!</f>
        <v>#REF!</v>
      </c>
      <c r="DC157" s="95" t="e">
        <f>#REF!</f>
        <v>#REF!</v>
      </c>
      <c r="DD157" s="95" t="e">
        <f>#REF!</f>
        <v>#REF!</v>
      </c>
      <c r="DE157" s="95" t="e">
        <f>#REF!</f>
        <v>#REF!</v>
      </c>
      <c r="DF157" s="95" t="e">
        <f>#REF!</f>
        <v>#REF!</v>
      </c>
      <c r="DG157" s="95" t="e">
        <f>#REF!</f>
        <v>#REF!</v>
      </c>
      <c r="DH157" s="95" t="e">
        <f>#REF!</f>
        <v>#REF!</v>
      </c>
      <c r="DI157" s="95" t="e">
        <f>#REF!</f>
        <v>#REF!</v>
      </c>
      <c r="DJ157" s="95" t="e">
        <f>#REF!</f>
        <v>#REF!</v>
      </c>
      <c r="DK157" s="95" t="e">
        <f>#REF!</f>
        <v>#REF!</v>
      </c>
      <c r="DL157" s="95" t="e">
        <f>#REF!</f>
        <v>#REF!</v>
      </c>
      <c r="DM157" s="95" t="e">
        <f>#REF!</f>
        <v>#REF!</v>
      </c>
      <c r="DN157" s="95" t="e">
        <f>#REF!</f>
        <v>#REF!</v>
      </c>
      <c r="DO157" s="95" t="e">
        <f>#REF!</f>
        <v>#REF!</v>
      </c>
      <c r="DP157" s="95" t="e">
        <f>#REF!</f>
        <v>#REF!</v>
      </c>
      <c r="DQ157" s="59" t="e">
        <f>#REF!</f>
        <v>#REF!</v>
      </c>
      <c r="DR157" s="59" t="e">
        <f>#REF!</f>
        <v>#REF!</v>
      </c>
      <c r="DS157" s="59" t="e">
        <f>#REF!</f>
        <v>#REF!</v>
      </c>
      <c r="DT157" s="59" t="e">
        <f>#REF!</f>
        <v>#REF!</v>
      </c>
      <c r="DU157" s="59" t="e">
        <f>#REF!</f>
        <v>#REF!</v>
      </c>
      <c r="DV157" s="59" t="e">
        <f>#REF!</f>
        <v>#REF!</v>
      </c>
      <c r="DW157" s="59" t="e">
        <f>#REF!</f>
        <v>#REF!</v>
      </c>
      <c r="DX157" s="59" t="e">
        <f>#REF!</f>
        <v>#REF!</v>
      </c>
      <c r="DY157" s="59" t="e">
        <f>#REF!</f>
        <v>#REF!</v>
      </c>
      <c r="DZ157" s="59" t="e">
        <f>#REF!</f>
        <v>#REF!</v>
      </c>
      <c r="EA157" s="59" t="e">
        <f>#REF!</f>
        <v>#REF!</v>
      </c>
      <c r="EB157" s="59" t="e">
        <f>#REF!</f>
        <v>#REF!</v>
      </c>
      <c r="EC157" s="59" t="e">
        <f>#REF!</f>
        <v>#REF!</v>
      </c>
      <c r="ED157" s="59" t="e">
        <f>#REF!</f>
        <v>#REF!</v>
      </c>
      <c r="EE157" s="59" t="e">
        <f>#REF!</f>
        <v>#REF!</v>
      </c>
      <c r="EF157" s="59" t="e">
        <f>#REF!</f>
        <v>#REF!</v>
      </c>
      <c r="EG157" s="59" t="e">
        <f>#REF!</f>
        <v>#REF!</v>
      </c>
      <c r="EH157" s="95" t="e">
        <f>#REF!</f>
        <v>#REF!</v>
      </c>
      <c r="EI157" s="95" t="e">
        <f>#REF!</f>
        <v>#REF!</v>
      </c>
      <c r="EJ157" s="95" t="e">
        <f>#REF!</f>
        <v>#REF!</v>
      </c>
      <c r="EK157" s="95" t="e">
        <f>#REF!</f>
        <v>#REF!</v>
      </c>
      <c r="EL157" s="95" t="e">
        <f>#REF!</f>
        <v>#REF!</v>
      </c>
      <c r="EM157" s="95" t="e">
        <f>#REF!</f>
        <v>#REF!</v>
      </c>
      <c r="EN157" s="95" t="e">
        <f>#REF!</f>
        <v>#REF!</v>
      </c>
      <c r="EO157" s="95" t="e">
        <f>#REF!</f>
        <v>#REF!</v>
      </c>
      <c r="EP157" s="95" t="e">
        <f>#REF!</f>
        <v>#REF!</v>
      </c>
      <c r="EQ157" s="95" t="e">
        <f>#REF!</f>
        <v>#REF!</v>
      </c>
      <c r="ER157" s="95" t="e">
        <f>#REF!</f>
        <v>#REF!</v>
      </c>
      <c r="ES157" s="95" t="e">
        <f>#REF!</f>
        <v>#REF!</v>
      </c>
      <c r="ET157" s="95" t="e">
        <f>#REF!</f>
        <v>#REF!</v>
      </c>
      <c r="EU157" s="95" t="e">
        <f>#REF!</f>
        <v>#REF!</v>
      </c>
      <c r="EV157" s="95" t="e">
        <f>#REF!</f>
        <v>#REF!</v>
      </c>
      <c r="EW157" s="95" t="e">
        <f>#REF!</f>
        <v>#REF!</v>
      </c>
      <c r="EX157" s="95" t="e">
        <f>#REF!</f>
        <v>#REF!</v>
      </c>
    </row>
    <row r="158" spans="1:154">
      <c r="A158" t="s">
        <v>180</v>
      </c>
      <c r="B158" s="10">
        <f>('E3-Last'!B158)-1</f>
        <v>51</v>
      </c>
      <c r="C158" s="4" t="s">
        <v>3</v>
      </c>
      <c r="D158" s="10" t="s">
        <v>40</v>
      </c>
      <c r="E158" s="59">
        <f t="shared" ref="E158:H179" si="69">(K158/$J158)*100</f>
        <v>75</v>
      </c>
      <c r="F158" s="59">
        <f t="shared" si="69"/>
        <v>25</v>
      </c>
      <c r="G158" s="59">
        <f t="shared" si="69"/>
        <v>0</v>
      </c>
      <c r="H158" s="59">
        <f t="shared" si="69"/>
        <v>0</v>
      </c>
      <c r="I158" s="59">
        <f t="shared" ref="I158:I179" si="70">M158/J158</f>
        <v>0</v>
      </c>
      <c r="J158">
        <v>4</v>
      </c>
      <c r="K158">
        <v>3</v>
      </c>
      <c r="L158">
        <v>1</v>
      </c>
      <c r="M158">
        <v>0</v>
      </c>
      <c r="N158">
        <v>0</v>
      </c>
      <c r="O158">
        <v>0</v>
      </c>
      <c r="P158">
        <v>2570</v>
      </c>
      <c r="Q158">
        <v>2570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2</v>
      </c>
      <c r="AD158">
        <v>1</v>
      </c>
      <c r="AE158">
        <v>1</v>
      </c>
      <c r="AF158">
        <v>0</v>
      </c>
      <c r="AG158">
        <v>2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201</v>
      </c>
      <c r="BM158">
        <v>48</v>
      </c>
      <c r="BN158">
        <v>16</v>
      </c>
      <c r="BO158">
        <v>0</v>
      </c>
      <c r="BP158">
        <v>0</v>
      </c>
      <c r="BQ158">
        <v>0</v>
      </c>
      <c r="BR158">
        <v>137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 t="s">
        <v>58</v>
      </c>
      <c r="CE158" s="58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</row>
    <row r="159" spans="1:154">
      <c r="A159" t="s">
        <v>159</v>
      </c>
      <c r="B159" s="10">
        <f>('E3-Last'!B159)-1</f>
        <v>51</v>
      </c>
      <c r="C159" s="4" t="s">
        <v>3</v>
      </c>
      <c r="D159" s="10" t="s">
        <v>40</v>
      </c>
      <c r="E159" s="59">
        <f t="shared" si="69"/>
        <v>25</v>
      </c>
      <c r="F159" s="59">
        <f t="shared" si="69"/>
        <v>0</v>
      </c>
      <c r="G159" s="59">
        <f t="shared" si="69"/>
        <v>0</v>
      </c>
      <c r="H159" s="59">
        <f t="shared" si="69"/>
        <v>0</v>
      </c>
      <c r="I159" s="59">
        <f t="shared" si="70"/>
        <v>0</v>
      </c>
      <c r="J159">
        <v>4</v>
      </c>
      <c r="K159">
        <v>1</v>
      </c>
      <c r="L159">
        <v>0</v>
      </c>
      <c r="M159">
        <v>0</v>
      </c>
      <c r="N159">
        <v>0</v>
      </c>
      <c r="O159">
        <v>3</v>
      </c>
      <c r="P159">
        <v>872.66666669999995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30</v>
      </c>
      <c r="AD159">
        <v>14</v>
      </c>
      <c r="AE159">
        <v>7</v>
      </c>
      <c r="AF159">
        <v>9</v>
      </c>
      <c r="AG159">
        <v>9</v>
      </c>
      <c r="AH159">
        <v>9</v>
      </c>
      <c r="AI159">
        <v>0</v>
      </c>
      <c r="AJ159">
        <v>0</v>
      </c>
      <c r="AK159">
        <v>0</v>
      </c>
      <c r="AL159">
        <v>12</v>
      </c>
      <c r="AM159">
        <v>3</v>
      </c>
      <c r="AN159">
        <v>6</v>
      </c>
      <c r="AO159">
        <v>0</v>
      </c>
      <c r="AP159">
        <v>0</v>
      </c>
      <c r="AQ159">
        <v>0</v>
      </c>
      <c r="AR159">
        <v>5</v>
      </c>
      <c r="AS159">
        <v>4</v>
      </c>
      <c r="AT159">
        <v>1</v>
      </c>
      <c r="AU159">
        <v>0</v>
      </c>
      <c r="AV159">
        <v>0</v>
      </c>
      <c r="AW159">
        <v>0</v>
      </c>
      <c r="AX159">
        <v>2</v>
      </c>
      <c r="AY159">
        <v>2</v>
      </c>
      <c r="AZ159">
        <v>2</v>
      </c>
      <c r="BA159">
        <v>0</v>
      </c>
      <c r="BB159">
        <v>0</v>
      </c>
      <c r="BC159">
        <v>0</v>
      </c>
      <c r="BD159">
        <v>5</v>
      </c>
      <c r="BE159">
        <v>4</v>
      </c>
      <c r="BF159">
        <v>4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60</v>
      </c>
      <c r="BM159">
        <v>26</v>
      </c>
      <c r="BN159">
        <v>6</v>
      </c>
      <c r="BO159">
        <v>0</v>
      </c>
      <c r="BP159">
        <v>0</v>
      </c>
      <c r="BQ159">
        <v>0</v>
      </c>
      <c r="BR159">
        <v>28</v>
      </c>
      <c r="BS159">
        <v>3</v>
      </c>
      <c r="BT159">
        <v>2</v>
      </c>
      <c r="BU159">
        <v>1</v>
      </c>
      <c r="BV159">
        <v>2618</v>
      </c>
      <c r="BW159">
        <v>2259</v>
      </c>
      <c r="BX159">
        <v>359</v>
      </c>
      <c r="BY159">
        <v>0</v>
      </c>
      <c r="BZ159">
        <v>0</v>
      </c>
      <c r="CA159">
        <v>0</v>
      </c>
      <c r="CB159">
        <v>0</v>
      </c>
      <c r="CC159">
        <v>0</v>
      </c>
      <c r="CD159" t="s">
        <v>58</v>
      </c>
      <c r="CE159" s="58"/>
    </row>
    <row r="160" spans="1:154">
      <c r="A160" t="s">
        <v>160</v>
      </c>
      <c r="B160" s="10">
        <f>('E3-Last'!B160)-1</f>
        <v>51</v>
      </c>
      <c r="C160" s="4" t="s">
        <v>3</v>
      </c>
      <c r="D160" s="10" t="s">
        <v>40</v>
      </c>
      <c r="E160" s="59">
        <f t="shared" si="69"/>
        <v>0</v>
      </c>
      <c r="F160" s="59">
        <f t="shared" si="69"/>
        <v>50</v>
      </c>
      <c r="G160" s="59">
        <f t="shared" si="69"/>
        <v>25</v>
      </c>
      <c r="H160" s="59">
        <f t="shared" si="69"/>
        <v>25</v>
      </c>
      <c r="I160" s="59">
        <f t="shared" si="70"/>
        <v>0.25</v>
      </c>
      <c r="J160">
        <v>4</v>
      </c>
      <c r="K160">
        <v>0</v>
      </c>
      <c r="L160">
        <v>2</v>
      </c>
      <c r="M160">
        <v>1</v>
      </c>
      <c r="N160">
        <v>1</v>
      </c>
      <c r="O160">
        <v>0</v>
      </c>
      <c r="P160">
        <v>1505.25</v>
      </c>
      <c r="Q160">
        <v>1965.5</v>
      </c>
      <c r="R160">
        <v>592</v>
      </c>
      <c r="S160">
        <v>1498</v>
      </c>
      <c r="T160">
        <v>673.5</v>
      </c>
      <c r="U160">
        <v>850</v>
      </c>
      <c r="V160">
        <v>497</v>
      </c>
      <c r="W160">
        <v>133.5</v>
      </c>
      <c r="X160">
        <v>53</v>
      </c>
      <c r="Y160">
        <v>214</v>
      </c>
      <c r="Z160">
        <v>856</v>
      </c>
      <c r="AA160">
        <v>1240</v>
      </c>
      <c r="AB160">
        <v>472</v>
      </c>
      <c r="AC160">
        <v>14</v>
      </c>
      <c r="AD160">
        <v>8</v>
      </c>
      <c r="AE160">
        <v>2</v>
      </c>
      <c r="AF160">
        <v>4</v>
      </c>
      <c r="AG160">
        <v>7</v>
      </c>
      <c r="AH160">
        <v>5</v>
      </c>
      <c r="AI160">
        <v>0</v>
      </c>
      <c r="AJ160">
        <v>0</v>
      </c>
      <c r="AK160">
        <v>0</v>
      </c>
      <c r="AL160">
        <v>2</v>
      </c>
      <c r="AM160">
        <v>4</v>
      </c>
      <c r="AN160">
        <v>3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1</v>
      </c>
      <c r="AU160">
        <v>0</v>
      </c>
      <c r="AV160">
        <v>0</v>
      </c>
      <c r="AW160">
        <v>0</v>
      </c>
      <c r="AX160">
        <v>1</v>
      </c>
      <c r="AY160">
        <v>3</v>
      </c>
      <c r="AZ160">
        <v>1</v>
      </c>
      <c r="BA160">
        <v>0</v>
      </c>
      <c r="BB160">
        <v>0</v>
      </c>
      <c r="BC160">
        <v>0</v>
      </c>
      <c r="BD160">
        <v>0</v>
      </c>
      <c r="BE160">
        <v>4</v>
      </c>
      <c r="BF160">
        <v>1</v>
      </c>
      <c r="BG160">
        <v>0</v>
      </c>
      <c r="BH160">
        <v>0</v>
      </c>
      <c r="BI160">
        <v>1</v>
      </c>
      <c r="BJ160">
        <v>1</v>
      </c>
      <c r="BK160">
        <v>1</v>
      </c>
      <c r="BL160">
        <v>134</v>
      </c>
      <c r="BM160">
        <v>32</v>
      </c>
      <c r="BN160">
        <v>19</v>
      </c>
      <c r="BO160">
        <v>11</v>
      </c>
      <c r="BP160">
        <v>0</v>
      </c>
      <c r="BQ160">
        <v>1</v>
      </c>
      <c r="BR160">
        <v>71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 t="s">
        <v>58</v>
      </c>
    </row>
    <row r="161" spans="1:83">
      <c r="A161" t="s">
        <v>181</v>
      </c>
      <c r="B161" s="10">
        <f>('E3-Last'!B161)-1</f>
        <v>51</v>
      </c>
      <c r="C161" s="6" t="s">
        <v>2</v>
      </c>
      <c r="D161" s="10" t="s">
        <v>40</v>
      </c>
      <c r="E161" s="59">
        <f t="shared" si="69"/>
        <v>0</v>
      </c>
      <c r="F161" s="59">
        <f t="shared" si="69"/>
        <v>25</v>
      </c>
      <c r="G161" s="59">
        <f t="shared" si="69"/>
        <v>25</v>
      </c>
      <c r="H161" s="59">
        <f t="shared" si="69"/>
        <v>25</v>
      </c>
      <c r="I161" s="59">
        <f t="shared" si="70"/>
        <v>0.25</v>
      </c>
      <c r="J161">
        <v>4</v>
      </c>
      <c r="K161">
        <v>0</v>
      </c>
      <c r="L161">
        <v>1</v>
      </c>
      <c r="M161">
        <v>1</v>
      </c>
      <c r="N161">
        <v>1</v>
      </c>
      <c r="O161">
        <v>1</v>
      </c>
      <c r="P161">
        <v>2874.25</v>
      </c>
      <c r="Q161">
        <v>3272</v>
      </c>
      <c r="R161">
        <v>2220</v>
      </c>
      <c r="S161">
        <v>2754</v>
      </c>
      <c r="T161">
        <v>952</v>
      </c>
      <c r="U161">
        <v>971</v>
      </c>
      <c r="V161">
        <v>933</v>
      </c>
      <c r="W161">
        <v>122.5</v>
      </c>
      <c r="X161">
        <v>129</v>
      </c>
      <c r="Y161">
        <v>116</v>
      </c>
      <c r="Z161">
        <v>1010</v>
      </c>
      <c r="AA161">
        <v>1391</v>
      </c>
      <c r="AB161">
        <v>629</v>
      </c>
      <c r="AC161">
        <v>28</v>
      </c>
      <c r="AD161">
        <v>10</v>
      </c>
      <c r="AE161">
        <v>7</v>
      </c>
      <c r="AF161">
        <v>11</v>
      </c>
      <c r="AG161">
        <v>13</v>
      </c>
      <c r="AH161">
        <v>7</v>
      </c>
      <c r="AI161">
        <v>2</v>
      </c>
      <c r="AJ161">
        <v>0</v>
      </c>
      <c r="AK161">
        <v>0</v>
      </c>
      <c r="AL161">
        <v>6</v>
      </c>
      <c r="AM161">
        <v>4</v>
      </c>
      <c r="AN161">
        <v>4</v>
      </c>
      <c r="AO161">
        <v>0</v>
      </c>
      <c r="AP161">
        <v>0</v>
      </c>
      <c r="AQ161">
        <v>0</v>
      </c>
      <c r="AR161">
        <v>2</v>
      </c>
      <c r="AS161">
        <v>1</v>
      </c>
      <c r="AT161">
        <v>2</v>
      </c>
      <c r="AU161">
        <v>2</v>
      </c>
      <c r="AV161">
        <v>0</v>
      </c>
      <c r="AW161">
        <v>0</v>
      </c>
      <c r="AX161">
        <v>2</v>
      </c>
      <c r="AY161">
        <v>8</v>
      </c>
      <c r="AZ161">
        <v>1</v>
      </c>
      <c r="BA161">
        <v>0</v>
      </c>
      <c r="BB161">
        <v>0</v>
      </c>
      <c r="BC161">
        <v>0</v>
      </c>
      <c r="BD161">
        <v>2</v>
      </c>
      <c r="BE161">
        <v>3</v>
      </c>
      <c r="BF161">
        <v>0</v>
      </c>
      <c r="BG161">
        <v>0</v>
      </c>
      <c r="BH161">
        <v>1</v>
      </c>
      <c r="BI161">
        <v>1</v>
      </c>
      <c r="BJ161">
        <v>1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</v>
      </c>
      <c r="BT161">
        <v>0</v>
      </c>
      <c r="BU161">
        <v>1</v>
      </c>
      <c r="BV161">
        <v>3251</v>
      </c>
      <c r="BW161">
        <v>0</v>
      </c>
      <c r="BX161">
        <v>3251</v>
      </c>
      <c r="BY161">
        <v>0</v>
      </c>
      <c r="BZ161">
        <v>0</v>
      </c>
      <c r="CA161">
        <v>0</v>
      </c>
      <c r="CB161">
        <v>0</v>
      </c>
      <c r="CC161">
        <v>0</v>
      </c>
      <c r="CD161" t="s">
        <v>58</v>
      </c>
      <c r="CE161" s="58"/>
    </row>
    <row r="162" spans="1:83">
      <c r="A162" t="s">
        <v>161</v>
      </c>
      <c r="B162" s="10">
        <f>('E3-Last'!B162)-1</f>
        <v>51</v>
      </c>
      <c r="C162" s="4" t="s">
        <v>3</v>
      </c>
      <c r="D162" s="10" t="s">
        <v>40</v>
      </c>
      <c r="E162" s="59">
        <f t="shared" si="69"/>
        <v>0</v>
      </c>
      <c r="F162" s="59">
        <f t="shared" si="69"/>
        <v>25</v>
      </c>
      <c r="G162" s="59">
        <f t="shared" si="69"/>
        <v>25</v>
      </c>
      <c r="H162" s="59">
        <f t="shared" si="69"/>
        <v>25</v>
      </c>
      <c r="I162" s="59">
        <f t="shared" si="70"/>
        <v>0.25</v>
      </c>
      <c r="J162">
        <v>4</v>
      </c>
      <c r="K162">
        <v>0</v>
      </c>
      <c r="L162">
        <v>1</v>
      </c>
      <c r="M162">
        <v>1</v>
      </c>
      <c r="N162">
        <v>1</v>
      </c>
      <c r="O162">
        <v>1</v>
      </c>
      <c r="P162">
        <v>1752.25</v>
      </c>
      <c r="Q162">
        <v>3864</v>
      </c>
      <c r="R162">
        <v>872</v>
      </c>
      <c r="S162">
        <v>1013</v>
      </c>
      <c r="T162">
        <v>616.5</v>
      </c>
      <c r="U162">
        <v>853</v>
      </c>
      <c r="V162">
        <v>380</v>
      </c>
      <c r="W162">
        <v>1055</v>
      </c>
      <c r="X162">
        <v>1816</v>
      </c>
      <c r="Y162">
        <v>294</v>
      </c>
      <c r="Z162">
        <v>43</v>
      </c>
      <c r="AA162">
        <v>54</v>
      </c>
      <c r="AB162">
        <v>32</v>
      </c>
      <c r="AC162">
        <v>15</v>
      </c>
      <c r="AD162">
        <v>10</v>
      </c>
      <c r="AE162">
        <v>2</v>
      </c>
      <c r="AF162">
        <v>3</v>
      </c>
      <c r="AG162">
        <v>4</v>
      </c>
      <c r="AH162">
        <v>9</v>
      </c>
      <c r="AI162">
        <v>0</v>
      </c>
      <c r="AJ162">
        <v>0</v>
      </c>
      <c r="AK162">
        <v>0</v>
      </c>
      <c r="AL162">
        <v>2</v>
      </c>
      <c r="AM162">
        <v>4</v>
      </c>
      <c r="AN162">
        <v>6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2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1</v>
      </c>
      <c r="BA162">
        <v>0</v>
      </c>
      <c r="BB162">
        <v>0</v>
      </c>
      <c r="BC162">
        <v>0</v>
      </c>
      <c r="BD162">
        <v>2</v>
      </c>
      <c r="BE162">
        <v>3</v>
      </c>
      <c r="BF162">
        <v>0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94</v>
      </c>
      <c r="BM162">
        <v>40</v>
      </c>
      <c r="BN162">
        <v>5</v>
      </c>
      <c r="BO162">
        <v>5</v>
      </c>
      <c r="BP162">
        <v>0</v>
      </c>
      <c r="BQ162">
        <v>4</v>
      </c>
      <c r="BR162">
        <v>40</v>
      </c>
      <c r="BS162">
        <v>1</v>
      </c>
      <c r="BT162">
        <v>0</v>
      </c>
      <c r="BU162">
        <v>1</v>
      </c>
      <c r="BV162">
        <v>1260</v>
      </c>
      <c r="BW162">
        <v>0</v>
      </c>
      <c r="BX162">
        <v>1260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/>
    </row>
    <row r="163" spans="1:83">
      <c r="A163" t="s">
        <v>162</v>
      </c>
      <c r="B163" s="10">
        <f>('E3-Last'!B163)-1</f>
        <v>51</v>
      </c>
      <c r="C163" s="6" t="s">
        <v>2</v>
      </c>
      <c r="D163" s="10" t="s">
        <v>40</v>
      </c>
      <c r="E163" s="59">
        <f t="shared" si="69"/>
        <v>0</v>
      </c>
      <c r="F163" s="59">
        <f t="shared" si="69"/>
        <v>0</v>
      </c>
      <c r="G163" s="59">
        <f t="shared" si="69"/>
        <v>50</v>
      </c>
      <c r="H163" s="59">
        <f t="shared" si="69"/>
        <v>25</v>
      </c>
      <c r="I163" s="59">
        <f t="shared" si="70"/>
        <v>0.5</v>
      </c>
      <c r="J163">
        <v>4</v>
      </c>
      <c r="K163">
        <v>0</v>
      </c>
      <c r="L163">
        <v>0</v>
      </c>
      <c r="M163">
        <v>2</v>
      </c>
      <c r="N163">
        <v>1</v>
      </c>
      <c r="O163">
        <v>1</v>
      </c>
      <c r="P163">
        <v>703.25</v>
      </c>
      <c r="Q163">
        <v>0</v>
      </c>
      <c r="R163">
        <v>995</v>
      </c>
      <c r="S163">
        <v>224</v>
      </c>
      <c r="T163">
        <v>108</v>
      </c>
      <c r="U163">
        <v>52.5</v>
      </c>
      <c r="V163">
        <v>219</v>
      </c>
      <c r="W163">
        <v>560.66666669999995</v>
      </c>
      <c r="X163">
        <v>770.5</v>
      </c>
      <c r="Y163">
        <v>141</v>
      </c>
      <c r="Z163">
        <v>262.33333340000001</v>
      </c>
      <c r="AA163">
        <v>134.5</v>
      </c>
      <c r="AB163">
        <v>518</v>
      </c>
      <c r="AC163">
        <v>11</v>
      </c>
      <c r="AD163">
        <v>4</v>
      </c>
      <c r="AE163">
        <v>3</v>
      </c>
      <c r="AF163">
        <v>4</v>
      </c>
      <c r="AG163">
        <v>5</v>
      </c>
      <c r="AH163">
        <v>4</v>
      </c>
      <c r="AI163">
        <v>2</v>
      </c>
      <c r="AJ163">
        <v>0</v>
      </c>
      <c r="AK163">
        <v>0</v>
      </c>
      <c r="AL163">
        <v>0</v>
      </c>
      <c r="AM163">
        <v>4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3</v>
      </c>
      <c r="AU163">
        <v>0</v>
      </c>
      <c r="AV163">
        <v>0</v>
      </c>
      <c r="AW163">
        <v>0</v>
      </c>
      <c r="AX163">
        <v>0</v>
      </c>
      <c r="AY163">
        <v>1</v>
      </c>
      <c r="AZ163">
        <v>1</v>
      </c>
      <c r="BA163">
        <v>2</v>
      </c>
      <c r="BB163">
        <v>0</v>
      </c>
      <c r="BC163">
        <v>0</v>
      </c>
      <c r="BD163">
        <v>0</v>
      </c>
      <c r="BE163">
        <v>3</v>
      </c>
      <c r="BF163">
        <v>0</v>
      </c>
      <c r="BG163">
        <v>0</v>
      </c>
      <c r="BH163">
        <v>0</v>
      </c>
      <c r="BI163">
        <v>0</v>
      </c>
      <c r="BJ163">
        <v>3</v>
      </c>
      <c r="BK163">
        <v>0</v>
      </c>
      <c r="BL163">
        <v>77</v>
      </c>
      <c r="BM163">
        <v>14</v>
      </c>
      <c r="BN163">
        <v>0</v>
      </c>
      <c r="BO163">
        <v>33</v>
      </c>
      <c r="BP163">
        <v>8</v>
      </c>
      <c r="BQ163">
        <v>1</v>
      </c>
      <c r="BR163">
        <v>21</v>
      </c>
      <c r="BS163">
        <v>1</v>
      </c>
      <c r="BT163">
        <v>0</v>
      </c>
      <c r="BU163">
        <v>1</v>
      </c>
      <c r="BV163">
        <v>599</v>
      </c>
      <c r="BW163">
        <v>0</v>
      </c>
      <c r="BX163">
        <v>599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E163" s="58"/>
    </row>
    <row r="164" spans="1:83">
      <c r="A164" t="s">
        <v>163</v>
      </c>
      <c r="B164" s="10">
        <f>('E3-Last'!B164)-1</f>
        <v>43</v>
      </c>
      <c r="C164" s="6" t="s">
        <v>2</v>
      </c>
      <c r="D164" s="10" t="s">
        <v>40</v>
      </c>
      <c r="E164" s="59">
        <f t="shared" si="69"/>
        <v>0</v>
      </c>
      <c r="F164" s="59">
        <f t="shared" si="69"/>
        <v>50</v>
      </c>
      <c r="G164" s="59">
        <f t="shared" si="69"/>
        <v>50</v>
      </c>
      <c r="H164" s="59">
        <f t="shared" si="69"/>
        <v>0</v>
      </c>
      <c r="I164" s="59">
        <f t="shared" si="70"/>
        <v>0.5</v>
      </c>
      <c r="J164">
        <v>4</v>
      </c>
      <c r="K164">
        <v>0</v>
      </c>
      <c r="L164">
        <v>2</v>
      </c>
      <c r="M164">
        <v>2</v>
      </c>
      <c r="N164">
        <v>0</v>
      </c>
      <c r="O164">
        <v>0</v>
      </c>
      <c r="P164">
        <v>590.5</v>
      </c>
      <c r="Q164">
        <v>1090</v>
      </c>
      <c r="R164">
        <v>91</v>
      </c>
      <c r="S164">
        <v>0</v>
      </c>
      <c r="T164">
        <v>126</v>
      </c>
      <c r="U164">
        <v>126</v>
      </c>
      <c r="V164">
        <v>0</v>
      </c>
      <c r="W164">
        <v>85.5</v>
      </c>
      <c r="X164">
        <v>85.5</v>
      </c>
      <c r="Y164">
        <v>0</v>
      </c>
      <c r="Z164">
        <v>1489</v>
      </c>
      <c r="AA164">
        <v>1489</v>
      </c>
      <c r="AB164">
        <v>0</v>
      </c>
      <c r="AC164">
        <v>7</v>
      </c>
      <c r="AD164">
        <v>5</v>
      </c>
      <c r="AE164">
        <v>2</v>
      </c>
      <c r="AF164">
        <v>0</v>
      </c>
      <c r="AG164">
        <v>4</v>
      </c>
      <c r="AH164">
        <v>3</v>
      </c>
      <c r="AI164">
        <v>0</v>
      </c>
      <c r="AJ164">
        <v>0</v>
      </c>
      <c r="AK164">
        <v>0</v>
      </c>
      <c r="AL164">
        <v>0</v>
      </c>
      <c r="AM164">
        <v>4</v>
      </c>
      <c r="AN164">
        <v>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2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15</v>
      </c>
      <c r="BF164">
        <v>0</v>
      </c>
      <c r="BG164">
        <v>0</v>
      </c>
      <c r="BH164">
        <v>0</v>
      </c>
      <c r="BI164">
        <v>2</v>
      </c>
      <c r="BJ164">
        <v>0</v>
      </c>
      <c r="BK164">
        <v>13</v>
      </c>
      <c r="BL164">
        <v>153</v>
      </c>
      <c r="BM164">
        <v>16</v>
      </c>
      <c r="BN164">
        <v>14</v>
      </c>
      <c r="BO164">
        <v>23</v>
      </c>
      <c r="BP164">
        <v>2</v>
      </c>
      <c r="BQ164">
        <v>0</v>
      </c>
      <c r="BR164">
        <v>98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</row>
    <row r="165" spans="1:83">
      <c r="A165" t="s">
        <v>164</v>
      </c>
      <c r="B165" s="10">
        <f>('E3-Last'!B165)-1</f>
        <v>43</v>
      </c>
      <c r="C165" s="6" t="s">
        <v>2</v>
      </c>
      <c r="D165" s="10" t="s">
        <v>40</v>
      </c>
      <c r="E165" s="59">
        <f t="shared" si="69"/>
        <v>0</v>
      </c>
      <c r="F165" s="59">
        <f t="shared" si="69"/>
        <v>0</v>
      </c>
      <c r="G165" s="59">
        <f t="shared" si="69"/>
        <v>50</v>
      </c>
      <c r="H165" s="59">
        <f t="shared" si="69"/>
        <v>25</v>
      </c>
      <c r="I165" s="59">
        <f t="shared" si="70"/>
        <v>0.5</v>
      </c>
      <c r="J165">
        <v>4</v>
      </c>
      <c r="K165">
        <v>0</v>
      </c>
      <c r="L165">
        <v>0</v>
      </c>
      <c r="M165">
        <v>2</v>
      </c>
      <c r="N165">
        <v>1</v>
      </c>
      <c r="O165">
        <v>1</v>
      </c>
      <c r="P165">
        <v>1985.75</v>
      </c>
      <c r="Q165">
        <v>0</v>
      </c>
      <c r="R165">
        <v>3642</v>
      </c>
      <c r="S165">
        <v>455</v>
      </c>
      <c r="T165">
        <v>230.33333329999999</v>
      </c>
      <c r="U165">
        <v>148</v>
      </c>
      <c r="V165">
        <v>395</v>
      </c>
      <c r="W165">
        <v>120</v>
      </c>
      <c r="X165">
        <v>113.5</v>
      </c>
      <c r="Y165">
        <v>133</v>
      </c>
      <c r="Z165">
        <v>186.33333329999999</v>
      </c>
      <c r="AA165">
        <v>104</v>
      </c>
      <c r="AB165">
        <v>351</v>
      </c>
      <c r="AC165">
        <v>13</v>
      </c>
      <c r="AD165">
        <v>7</v>
      </c>
      <c r="AE165">
        <v>4</v>
      </c>
      <c r="AF165">
        <v>2</v>
      </c>
      <c r="AG165">
        <v>5</v>
      </c>
      <c r="AH165">
        <v>6</v>
      </c>
      <c r="AI165">
        <v>2</v>
      </c>
      <c r="AJ165">
        <v>0</v>
      </c>
      <c r="AK165">
        <v>0</v>
      </c>
      <c r="AL165">
        <v>0</v>
      </c>
      <c r="AM165">
        <v>4</v>
      </c>
      <c r="AN165">
        <v>2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3</v>
      </c>
      <c r="AU165">
        <v>1</v>
      </c>
      <c r="AV165">
        <v>0</v>
      </c>
      <c r="AW165">
        <v>0</v>
      </c>
      <c r="AX165">
        <v>0</v>
      </c>
      <c r="AY165">
        <v>1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9</v>
      </c>
      <c r="BF165">
        <v>0</v>
      </c>
      <c r="BG165">
        <v>0</v>
      </c>
      <c r="BH165">
        <v>0</v>
      </c>
      <c r="BI165">
        <v>2</v>
      </c>
      <c r="BJ165">
        <v>1</v>
      </c>
      <c r="BK165">
        <v>6</v>
      </c>
      <c r="BL165">
        <v>165</v>
      </c>
      <c r="BM165">
        <v>90</v>
      </c>
      <c r="BN165">
        <v>1</v>
      </c>
      <c r="BO165">
        <v>40</v>
      </c>
      <c r="BP165">
        <v>7</v>
      </c>
      <c r="BQ165">
        <v>1</v>
      </c>
      <c r="BR165">
        <v>26</v>
      </c>
      <c r="BS165">
        <v>1</v>
      </c>
      <c r="BT165">
        <v>1</v>
      </c>
      <c r="BU165">
        <v>0</v>
      </c>
      <c r="BV165">
        <v>204</v>
      </c>
      <c r="BW165">
        <v>204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</row>
    <row r="166" spans="1:83">
      <c r="A166" t="s">
        <v>167</v>
      </c>
      <c r="B166" s="10">
        <f>('E3-Last'!B166)-1</f>
        <v>43</v>
      </c>
      <c r="C166" s="6" t="s">
        <v>2</v>
      </c>
      <c r="D166" s="10" t="s">
        <v>40</v>
      </c>
      <c r="E166" s="59">
        <f t="shared" si="69"/>
        <v>0</v>
      </c>
      <c r="F166" s="59">
        <f t="shared" si="69"/>
        <v>0</v>
      </c>
      <c r="G166" s="59">
        <f t="shared" si="69"/>
        <v>50</v>
      </c>
      <c r="H166" s="59">
        <f t="shared" si="69"/>
        <v>50</v>
      </c>
      <c r="I166" s="59">
        <f t="shared" si="70"/>
        <v>0.5</v>
      </c>
      <c r="J166">
        <v>4</v>
      </c>
      <c r="K166">
        <v>0</v>
      </c>
      <c r="L166">
        <v>0</v>
      </c>
      <c r="M166">
        <v>2</v>
      </c>
      <c r="N166">
        <v>2</v>
      </c>
      <c r="O166">
        <v>0</v>
      </c>
      <c r="P166">
        <v>167.75</v>
      </c>
      <c r="Q166">
        <v>0</v>
      </c>
      <c r="R166">
        <v>208.5</v>
      </c>
      <c r="S166">
        <v>127</v>
      </c>
      <c r="T166">
        <v>135.5</v>
      </c>
      <c r="U166">
        <v>47</v>
      </c>
      <c r="V166">
        <v>224</v>
      </c>
      <c r="W166">
        <v>142</v>
      </c>
      <c r="X166">
        <v>108.5</v>
      </c>
      <c r="Y166">
        <v>175.5</v>
      </c>
      <c r="Z166">
        <v>648.25</v>
      </c>
      <c r="AA166">
        <v>970</v>
      </c>
      <c r="AB166">
        <v>326.5</v>
      </c>
      <c r="AC166">
        <v>9</v>
      </c>
      <c r="AD166">
        <v>4</v>
      </c>
      <c r="AE166">
        <v>2</v>
      </c>
      <c r="AF166">
        <v>3</v>
      </c>
      <c r="AG166">
        <v>4</v>
      </c>
      <c r="AH166">
        <v>4</v>
      </c>
      <c r="AI166">
        <v>1</v>
      </c>
      <c r="AJ166">
        <v>0</v>
      </c>
      <c r="AK166">
        <v>0</v>
      </c>
      <c r="AL166">
        <v>0</v>
      </c>
      <c r="AM166">
        <v>4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2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1</v>
      </c>
      <c r="BB166">
        <v>0</v>
      </c>
      <c r="BC166">
        <v>0</v>
      </c>
      <c r="BD166">
        <v>0</v>
      </c>
      <c r="BE166">
        <v>4</v>
      </c>
      <c r="BF166">
        <v>0</v>
      </c>
      <c r="BG166">
        <v>0</v>
      </c>
      <c r="BH166">
        <v>0</v>
      </c>
      <c r="BI166">
        <v>2</v>
      </c>
      <c r="BJ166">
        <v>2</v>
      </c>
      <c r="BK166">
        <v>0</v>
      </c>
      <c r="BL166">
        <v>76</v>
      </c>
      <c r="BM166">
        <v>4</v>
      </c>
      <c r="BN166">
        <v>2</v>
      </c>
      <c r="BO166">
        <v>29</v>
      </c>
      <c r="BP166">
        <v>6</v>
      </c>
      <c r="BQ166">
        <v>2</v>
      </c>
      <c r="BR166">
        <v>33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</row>
    <row r="167" spans="1:83">
      <c r="A167" t="s">
        <v>166</v>
      </c>
      <c r="B167" s="10">
        <f>('E3-Last'!B167)-1</f>
        <v>51</v>
      </c>
      <c r="C167" s="4" t="s">
        <v>3</v>
      </c>
      <c r="D167" s="10" t="s">
        <v>40</v>
      </c>
      <c r="E167" s="59">
        <f t="shared" si="69"/>
        <v>0</v>
      </c>
      <c r="F167" s="59">
        <f t="shared" si="69"/>
        <v>0</v>
      </c>
      <c r="G167" s="59">
        <f t="shared" si="69"/>
        <v>50</v>
      </c>
      <c r="H167" s="59">
        <f t="shared" si="69"/>
        <v>25</v>
      </c>
      <c r="I167" s="59">
        <f t="shared" si="70"/>
        <v>0.5</v>
      </c>
      <c r="J167">
        <v>4</v>
      </c>
      <c r="K167">
        <v>0</v>
      </c>
      <c r="L167">
        <v>0</v>
      </c>
      <c r="M167">
        <v>2</v>
      </c>
      <c r="N167">
        <v>1</v>
      </c>
      <c r="O167">
        <v>1</v>
      </c>
      <c r="P167">
        <v>318.25</v>
      </c>
      <c r="Q167">
        <v>0</v>
      </c>
      <c r="R167">
        <v>424</v>
      </c>
      <c r="S167">
        <v>241</v>
      </c>
      <c r="T167">
        <v>54</v>
      </c>
      <c r="U167">
        <v>31.5</v>
      </c>
      <c r="V167">
        <v>99</v>
      </c>
      <c r="W167">
        <v>1318.666667</v>
      </c>
      <c r="X167">
        <v>1271</v>
      </c>
      <c r="Y167">
        <v>1414</v>
      </c>
      <c r="Z167">
        <v>23.666666660000001</v>
      </c>
      <c r="AA167">
        <v>29.5</v>
      </c>
      <c r="AB167">
        <v>12</v>
      </c>
      <c r="AC167">
        <v>24</v>
      </c>
      <c r="AD167">
        <v>7</v>
      </c>
      <c r="AE167">
        <v>11</v>
      </c>
      <c r="AF167">
        <v>6</v>
      </c>
      <c r="AG167">
        <v>8</v>
      </c>
      <c r="AH167">
        <v>4</v>
      </c>
      <c r="AI167">
        <v>3</v>
      </c>
      <c r="AJ167">
        <v>0</v>
      </c>
      <c r="AK167">
        <v>1</v>
      </c>
      <c r="AL167">
        <v>8</v>
      </c>
      <c r="AM167">
        <v>4</v>
      </c>
      <c r="AN167">
        <v>0</v>
      </c>
      <c r="AO167">
        <v>0</v>
      </c>
      <c r="AP167">
        <v>0</v>
      </c>
      <c r="AQ167">
        <v>0</v>
      </c>
      <c r="AR167">
        <v>3</v>
      </c>
      <c r="AS167">
        <v>2</v>
      </c>
      <c r="AT167">
        <v>3</v>
      </c>
      <c r="AU167">
        <v>2</v>
      </c>
      <c r="AV167">
        <v>0</v>
      </c>
      <c r="AW167">
        <v>0</v>
      </c>
      <c r="AX167">
        <v>4</v>
      </c>
      <c r="AY167">
        <v>2</v>
      </c>
      <c r="AZ167">
        <v>1</v>
      </c>
      <c r="BA167">
        <v>1</v>
      </c>
      <c r="BB167">
        <v>0</v>
      </c>
      <c r="BC167">
        <v>1</v>
      </c>
      <c r="BD167">
        <v>1</v>
      </c>
      <c r="BE167">
        <v>4</v>
      </c>
      <c r="BF167">
        <v>0</v>
      </c>
      <c r="BG167">
        <v>0</v>
      </c>
      <c r="BH167">
        <v>0</v>
      </c>
      <c r="BI167">
        <v>0</v>
      </c>
      <c r="BJ167">
        <v>3</v>
      </c>
      <c r="BK167">
        <v>1</v>
      </c>
      <c r="BL167">
        <v>169</v>
      </c>
      <c r="BM167">
        <v>15</v>
      </c>
      <c r="BN167">
        <v>2</v>
      </c>
      <c r="BO167">
        <v>43</v>
      </c>
      <c r="BP167">
        <v>8</v>
      </c>
      <c r="BQ167">
        <v>57</v>
      </c>
      <c r="BR167">
        <v>44</v>
      </c>
      <c r="BS167">
        <v>1</v>
      </c>
      <c r="BT167">
        <v>1</v>
      </c>
      <c r="BU167">
        <v>0</v>
      </c>
      <c r="BV167">
        <v>184</v>
      </c>
      <c r="BW167">
        <v>184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  <c r="CE167" s="58"/>
    </row>
    <row r="168" spans="1:83">
      <c r="A168" t="s">
        <v>167</v>
      </c>
      <c r="B168" s="10">
        <f>('E3-Last'!B168)-1</f>
        <v>43</v>
      </c>
      <c r="C168" s="6" t="s">
        <v>2</v>
      </c>
      <c r="D168" s="10" t="s">
        <v>40</v>
      </c>
      <c r="E168" s="59">
        <f t="shared" si="69"/>
        <v>0</v>
      </c>
      <c r="F168" s="59">
        <f t="shared" si="69"/>
        <v>0</v>
      </c>
      <c r="G168" s="59">
        <f t="shared" si="69"/>
        <v>50</v>
      </c>
      <c r="H168" s="59">
        <f t="shared" si="69"/>
        <v>25</v>
      </c>
      <c r="I168" s="59">
        <f t="shared" si="70"/>
        <v>0.5</v>
      </c>
      <c r="J168">
        <v>4</v>
      </c>
      <c r="K168">
        <v>0</v>
      </c>
      <c r="L168">
        <v>0</v>
      </c>
      <c r="M168">
        <v>2</v>
      </c>
      <c r="N168">
        <v>1</v>
      </c>
      <c r="O168">
        <v>1</v>
      </c>
      <c r="P168">
        <v>375.75</v>
      </c>
      <c r="Q168">
        <v>0</v>
      </c>
      <c r="R168">
        <v>422.5</v>
      </c>
      <c r="S168">
        <v>193</v>
      </c>
      <c r="T168">
        <v>234.66666670000001</v>
      </c>
      <c r="U168">
        <v>294</v>
      </c>
      <c r="V168">
        <v>116</v>
      </c>
      <c r="W168">
        <v>81.333333339999996</v>
      </c>
      <c r="X168">
        <v>65.5</v>
      </c>
      <c r="Y168">
        <v>113</v>
      </c>
      <c r="Z168">
        <v>730.33333330000005</v>
      </c>
      <c r="AA168">
        <v>955</v>
      </c>
      <c r="AB168">
        <v>281</v>
      </c>
      <c r="AC168">
        <v>11</v>
      </c>
      <c r="AD168">
        <v>5</v>
      </c>
      <c r="AE168">
        <v>5</v>
      </c>
      <c r="AF168">
        <v>1</v>
      </c>
      <c r="AG168">
        <v>6</v>
      </c>
      <c r="AH168">
        <v>5</v>
      </c>
      <c r="AI168">
        <v>0</v>
      </c>
      <c r="AJ168">
        <v>0</v>
      </c>
      <c r="AK168">
        <v>0</v>
      </c>
      <c r="AL168">
        <v>0</v>
      </c>
      <c r="AM168">
        <v>4</v>
      </c>
      <c r="AN168">
        <v>1</v>
      </c>
      <c r="AO168">
        <v>0</v>
      </c>
      <c r="AP168">
        <v>0</v>
      </c>
      <c r="AQ168">
        <v>0</v>
      </c>
      <c r="AR168">
        <v>0</v>
      </c>
      <c r="AS168">
        <v>2</v>
      </c>
      <c r="AT168">
        <v>3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8</v>
      </c>
      <c r="BF168">
        <v>3</v>
      </c>
      <c r="BG168">
        <v>1</v>
      </c>
      <c r="BH168">
        <v>1</v>
      </c>
      <c r="BI168">
        <v>2</v>
      </c>
      <c r="BJ168">
        <v>1</v>
      </c>
      <c r="BK168">
        <v>0</v>
      </c>
      <c r="BL168">
        <v>231</v>
      </c>
      <c r="BM168">
        <v>20</v>
      </c>
      <c r="BN168">
        <v>3</v>
      </c>
      <c r="BO168">
        <v>94</v>
      </c>
      <c r="BP168">
        <v>6</v>
      </c>
      <c r="BQ168">
        <v>1</v>
      </c>
      <c r="BR168">
        <v>107</v>
      </c>
      <c r="BS168">
        <v>1</v>
      </c>
      <c r="BT168">
        <v>0</v>
      </c>
      <c r="BU168">
        <v>1</v>
      </c>
      <c r="BV168">
        <v>465</v>
      </c>
      <c r="BW168">
        <v>0</v>
      </c>
      <c r="BX168">
        <v>465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</row>
    <row r="169" spans="1:83">
      <c r="A169" t="s">
        <v>182</v>
      </c>
      <c r="B169" s="10">
        <f>('E3-Last'!B169)-1</f>
        <v>51</v>
      </c>
      <c r="C169" s="4" t="s">
        <v>3</v>
      </c>
      <c r="D169" s="10" t="s">
        <v>40</v>
      </c>
      <c r="E169" s="59">
        <f t="shared" si="69"/>
        <v>50</v>
      </c>
      <c r="F169" s="59">
        <f t="shared" si="69"/>
        <v>25</v>
      </c>
      <c r="G169" s="59">
        <f t="shared" si="69"/>
        <v>0</v>
      </c>
      <c r="H169" s="59">
        <f t="shared" si="69"/>
        <v>25</v>
      </c>
      <c r="I169" s="59">
        <f t="shared" si="70"/>
        <v>0</v>
      </c>
      <c r="J169">
        <v>4</v>
      </c>
      <c r="K169">
        <v>2</v>
      </c>
      <c r="L169">
        <v>1</v>
      </c>
      <c r="M169">
        <v>0</v>
      </c>
      <c r="N169">
        <v>1</v>
      </c>
      <c r="O169">
        <v>0</v>
      </c>
      <c r="P169">
        <v>1931.5</v>
      </c>
      <c r="Q169">
        <v>966</v>
      </c>
      <c r="R169">
        <v>0</v>
      </c>
      <c r="S169">
        <v>2897</v>
      </c>
      <c r="T169">
        <v>1895</v>
      </c>
      <c r="U169">
        <v>0</v>
      </c>
      <c r="V169">
        <v>1895</v>
      </c>
      <c r="W169">
        <v>209</v>
      </c>
      <c r="X169">
        <v>0</v>
      </c>
      <c r="Y169">
        <v>209</v>
      </c>
      <c r="Z169">
        <v>345</v>
      </c>
      <c r="AA169">
        <v>0</v>
      </c>
      <c r="AB169">
        <v>345</v>
      </c>
      <c r="AC169">
        <v>13</v>
      </c>
      <c r="AD169">
        <v>5</v>
      </c>
      <c r="AE169">
        <v>3</v>
      </c>
      <c r="AF169">
        <v>5</v>
      </c>
      <c r="AG169">
        <v>5</v>
      </c>
      <c r="AH169">
        <v>4</v>
      </c>
      <c r="AI169">
        <v>4</v>
      </c>
      <c r="AJ169">
        <v>0</v>
      </c>
      <c r="AK169">
        <v>0</v>
      </c>
      <c r="AL169">
        <v>0</v>
      </c>
      <c r="AM169">
        <v>2</v>
      </c>
      <c r="AN169">
        <v>3</v>
      </c>
      <c r="AO169">
        <v>0</v>
      </c>
      <c r="AP169">
        <v>0</v>
      </c>
      <c r="AQ169">
        <v>0</v>
      </c>
      <c r="AR169">
        <v>0</v>
      </c>
      <c r="AS169">
        <v>3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1</v>
      </c>
      <c r="BA169">
        <v>4</v>
      </c>
      <c r="BB169">
        <v>0</v>
      </c>
      <c r="BC169">
        <v>0</v>
      </c>
      <c r="BD169">
        <v>0</v>
      </c>
      <c r="BE169">
        <v>2</v>
      </c>
      <c r="BF169">
        <v>0</v>
      </c>
      <c r="BG169">
        <v>0</v>
      </c>
      <c r="BH169">
        <v>0</v>
      </c>
      <c r="BI169">
        <v>0</v>
      </c>
      <c r="BJ169">
        <v>1</v>
      </c>
      <c r="BK169">
        <v>1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</row>
    <row r="170" spans="1:83">
      <c r="A170" t="s">
        <v>169</v>
      </c>
      <c r="B170" s="10">
        <f>('E3-Last'!B170)-1</f>
        <v>51</v>
      </c>
      <c r="C170" s="6" t="s">
        <v>2</v>
      </c>
      <c r="D170" s="10" t="s">
        <v>40</v>
      </c>
      <c r="E170" s="59">
        <f t="shared" si="69"/>
        <v>75</v>
      </c>
      <c r="F170" s="59">
        <f t="shared" si="69"/>
        <v>25</v>
      </c>
      <c r="G170" s="59">
        <f t="shared" si="69"/>
        <v>0</v>
      </c>
      <c r="H170" s="59">
        <f t="shared" si="69"/>
        <v>0</v>
      </c>
      <c r="I170" s="59">
        <f t="shared" si="70"/>
        <v>0</v>
      </c>
      <c r="J170">
        <v>4</v>
      </c>
      <c r="K170">
        <v>3</v>
      </c>
      <c r="L170">
        <v>1</v>
      </c>
      <c r="M170">
        <v>0</v>
      </c>
      <c r="N170">
        <v>0</v>
      </c>
      <c r="O170">
        <v>0</v>
      </c>
      <c r="P170">
        <v>2189</v>
      </c>
      <c r="Q170">
        <v>2189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2</v>
      </c>
      <c r="AD170">
        <v>1</v>
      </c>
      <c r="AE170">
        <v>0</v>
      </c>
      <c r="AF170">
        <v>1</v>
      </c>
      <c r="AG170">
        <v>2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3</v>
      </c>
      <c r="BF170">
        <v>1</v>
      </c>
      <c r="BG170">
        <v>0</v>
      </c>
      <c r="BH170">
        <v>0</v>
      </c>
      <c r="BI170">
        <v>0</v>
      </c>
      <c r="BJ170">
        <v>0</v>
      </c>
      <c r="BK170">
        <v>2</v>
      </c>
      <c r="BL170">
        <v>320</v>
      </c>
      <c r="BM170">
        <v>141</v>
      </c>
      <c r="BN170">
        <v>18</v>
      </c>
      <c r="BO170">
        <v>0</v>
      </c>
      <c r="BP170">
        <v>0</v>
      </c>
      <c r="BQ170">
        <v>0</v>
      </c>
      <c r="BR170">
        <v>161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</row>
    <row r="171" spans="1:83">
      <c r="A171" t="s">
        <v>170</v>
      </c>
      <c r="B171" s="10">
        <f>('E3-Last'!B171)-1</f>
        <v>43</v>
      </c>
      <c r="C171" s="6" t="s">
        <v>2</v>
      </c>
      <c r="D171" s="10" t="s">
        <v>40</v>
      </c>
      <c r="E171" s="59">
        <f t="shared" si="69"/>
        <v>0</v>
      </c>
      <c r="F171" s="59">
        <f t="shared" si="69"/>
        <v>0</v>
      </c>
      <c r="G171" s="59">
        <f t="shared" si="69"/>
        <v>50</v>
      </c>
      <c r="H171" s="59">
        <f t="shared" si="69"/>
        <v>0</v>
      </c>
      <c r="I171" s="59">
        <f t="shared" si="70"/>
        <v>0.5</v>
      </c>
      <c r="J171">
        <v>4</v>
      </c>
      <c r="K171">
        <v>0</v>
      </c>
      <c r="L171">
        <v>0</v>
      </c>
      <c r="M171">
        <v>2</v>
      </c>
      <c r="N171">
        <v>0</v>
      </c>
      <c r="O171">
        <v>2</v>
      </c>
      <c r="P171">
        <v>411</v>
      </c>
      <c r="Q171">
        <v>0</v>
      </c>
      <c r="R171">
        <v>243</v>
      </c>
      <c r="S171">
        <v>0</v>
      </c>
      <c r="T171">
        <v>50</v>
      </c>
      <c r="U171">
        <v>50</v>
      </c>
      <c r="V171">
        <v>0</v>
      </c>
      <c r="W171">
        <v>136.5</v>
      </c>
      <c r="X171">
        <v>136.5</v>
      </c>
      <c r="Y171">
        <v>0</v>
      </c>
      <c r="Z171">
        <v>1218</v>
      </c>
      <c r="AA171">
        <v>1218</v>
      </c>
      <c r="AB171">
        <v>0</v>
      </c>
      <c r="AC171">
        <v>62</v>
      </c>
      <c r="AD171">
        <v>30</v>
      </c>
      <c r="AE171">
        <v>32</v>
      </c>
      <c r="AF171">
        <v>0</v>
      </c>
      <c r="AG171">
        <v>4</v>
      </c>
      <c r="AH171">
        <v>17</v>
      </c>
      <c r="AI171">
        <v>15</v>
      </c>
      <c r="AJ171">
        <v>0</v>
      </c>
      <c r="AK171">
        <v>0</v>
      </c>
      <c r="AL171">
        <v>26</v>
      </c>
      <c r="AM171">
        <v>4</v>
      </c>
      <c r="AN171">
        <v>13</v>
      </c>
      <c r="AO171">
        <v>8</v>
      </c>
      <c r="AP171">
        <v>0</v>
      </c>
      <c r="AQ171">
        <v>0</v>
      </c>
      <c r="AR171">
        <v>5</v>
      </c>
      <c r="AS171">
        <v>0</v>
      </c>
      <c r="AT171">
        <v>4</v>
      </c>
      <c r="AU171">
        <v>7</v>
      </c>
      <c r="AV171">
        <v>0</v>
      </c>
      <c r="AW171">
        <v>0</v>
      </c>
      <c r="AX171">
        <v>21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2</v>
      </c>
      <c r="BF171">
        <v>0</v>
      </c>
      <c r="BG171">
        <v>0</v>
      </c>
      <c r="BH171">
        <v>0</v>
      </c>
      <c r="BI171">
        <v>2</v>
      </c>
      <c r="BJ171">
        <v>0</v>
      </c>
      <c r="BK171">
        <v>0</v>
      </c>
      <c r="BL171">
        <v>30</v>
      </c>
      <c r="BM171">
        <v>8</v>
      </c>
      <c r="BN171">
        <v>2</v>
      </c>
      <c r="BO171">
        <v>9</v>
      </c>
      <c r="BP171">
        <v>3</v>
      </c>
      <c r="BQ171">
        <v>0</v>
      </c>
      <c r="BR171">
        <v>8</v>
      </c>
      <c r="BS171">
        <v>2</v>
      </c>
      <c r="BT171">
        <v>0</v>
      </c>
      <c r="BU171">
        <v>2</v>
      </c>
      <c r="BV171">
        <v>1158</v>
      </c>
      <c r="BW171">
        <v>0</v>
      </c>
      <c r="BX171">
        <v>1158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</row>
    <row r="172" spans="1:83">
      <c r="A172" t="s">
        <v>171</v>
      </c>
      <c r="B172" s="10">
        <f>('E3-Last'!B172)-1</f>
        <v>51</v>
      </c>
      <c r="C172" s="4" t="s">
        <v>3</v>
      </c>
      <c r="D172" s="10" t="s">
        <v>40</v>
      </c>
      <c r="E172" s="59">
        <f t="shared" si="69"/>
        <v>25</v>
      </c>
      <c r="F172" s="59">
        <f t="shared" si="69"/>
        <v>0</v>
      </c>
      <c r="G172" s="59">
        <f t="shared" si="69"/>
        <v>25</v>
      </c>
      <c r="H172" s="59">
        <f t="shared" si="69"/>
        <v>50</v>
      </c>
      <c r="I172" s="59">
        <f t="shared" si="70"/>
        <v>0.25</v>
      </c>
      <c r="J172">
        <v>4</v>
      </c>
      <c r="K172">
        <v>1</v>
      </c>
      <c r="L172">
        <v>0</v>
      </c>
      <c r="M172">
        <v>1</v>
      </c>
      <c r="N172">
        <v>2</v>
      </c>
      <c r="O172">
        <v>0</v>
      </c>
      <c r="P172">
        <v>557.33333330000005</v>
      </c>
      <c r="Q172">
        <v>0</v>
      </c>
      <c r="R172">
        <v>949</v>
      </c>
      <c r="S172">
        <v>361.5</v>
      </c>
      <c r="T172">
        <v>455.66666659999999</v>
      </c>
      <c r="U172">
        <v>102</v>
      </c>
      <c r="V172">
        <v>632.5</v>
      </c>
      <c r="W172">
        <v>245.33333329999999</v>
      </c>
      <c r="X172">
        <v>353</v>
      </c>
      <c r="Y172">
        <v>191.5</v>
      </c>
      <c r="Z172">
        <v>211.66666670000001</v>
      </c>
      <c r="AA172">
        <v>43</v>
      </c>
      <c r="AB172">
        <v>296</v>
      </c>
      <c r="AC172">
        <v>19</v>
      </c>
      <c r="AD172">
        <v>9</v>
      </c>
      <c r="AE172">
        <v>5</v>
      </c>
      <c r="AF172">
        <v>5</v>
      </c>
      <c r="AG172">
        <v>3</v>
      </c>
      <c r="AH172">
        <v>5</v>
      </c>
      <c r="AI172">
        <v>7</v>
      </c>
      <c r="AJ172">
        <v>1</v>
      </c>
      <c r="AK172">
        <v>0</v>
      </c>
      <c r="AL172">
        <v>3</v>
      </c>
      <c r="AM172">
        <v>3</v>
      </c>
      <c r="AN172">
        <v>2</v>
      </c>
      <c r="AO172">
        <v>3</v>
      </c>
      <c r="AP172">
        <v>0</v>
      </c>
      <c r="AQ172">
        <v>0</v>
      </c>
      <c r="AR172">
        <v>1</v>
      </c>
      <c r="AS172">
        <v>0</v>
      </c>
      <c r="AT172">
        <v>1</v>
      </c>
      <c r="AU172">
        <v>1</v>
      </c>
      <c r="AV172">
        <v>1</v>
      </c>
      <c r="AW172">
        <v>0</v>
      </c>
      <c r="AX172">
        <v>2</v>
      </c>
      <c r="AY172">
        <v>0</v>
      </c>
      <c r="AZ172">
        <v>2</v>
      </c>
      <c r="BA172">
        <v>3</v>
      </c>
      <c r="BB172">
        <v>0</v>
      </c>
      <c r="BC172">
        <v>0</v>
      </c>
      <c r="BD172">
        <v>0</v>
      </c>
      <c r="BE172">
        <v>36</v>
      </c>
      <c r="BF172">
        <v>20</v>
      </c>
      <c r="BG172">
        <v>0</v>
      </c>
      <c r="BH172">
        <v>3</v>
      </c>
      <c r="BI172">
        <v>0</v>
      </c>
      <c r="BJ172">
        <v>3</v>
      </c>
      <c r="BK172">
        <v>10</v>
      </c>
      <c r="BL172">
        <v>45</v>
      </c>
      <c r="BM172">
        <v>4</v>
      </c>
      <c r="BN172">
        <v>9</v>
      </c>
      <c r="BO172">
        <v>3</v>
      </c>
      <c r="BP172">
        <v>1</v>
      </c>
      <c r="BQ172">
        <v>2</v>
      </c>
      <c r="BR172">
        <v>26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  <c r="CE172" s="58"/>
    </row>
    <row r="173" spans="1:83">
      <c r="A173" t="s">
        <v>172</v>
      </c>
      <c r="B173" s="10">
        <f>('E3-Last'!B173)-1</f>
        <v>43</v>
      </c>
      <c r="C173" s="4" t="s">
        <v>3</v>
      </c>
      <c r="D173" s="10" t="s">
        <v>40</v>
      </c>
      <c r="E173" s="59">
        <f t="shared" si="69"/>
        <v>25</v>
      </c>
      <c r="F173" s="59">
        <f t="shared" si="69"/>
        <v>0</v>
      </c>
      <c r="G173" s="59">
        <f t="shared" si="69"/>
        <v>25</v>
      </c>
      <c r="H173" s="59">
        <f t="shared" si="69"/>
        <v>50</v>
      </c>
      <c r="I173" s="59">
        <f t="shared" si="70"/>
        <v>0.25</v>
      </c>
      <c r="J173">
        <v>4</v>
      </c>
      <c r="K173">
        <v>1</v>
      </c>
      <c r="L173">
        <v>0</v>
      </c>
      <c r="M173">
        <v>1</v>
      </c>
      <c r="N173">
        <v>2</v>
      </c>
      <c r="O173">
        <v>0</v>
      </c>
      <c r="P173">
        <v>1301</v>
      </c>
      <c r="Q173">
        <v>0</v>
      </c>
      <c r="R173">
        <v>932</v>
      </c>
      <c r="S173">
        <v>1485.5</v>
      </c>
      <c r="T173">
        <v>349.66666659999999</v>
      </c>
      <c r="U173">
        <v>56</v>
      </c>
      <c r="V173">
        <v>496.5</v>
      </c>
      <c r="W173">
        <v>239.66666670000001</v>
      </c>
      <c r="X173">
        <v>90</v>
      </c>
      <c r="Y173">
        <v>314.5</v>
      </c>
      <c r="Z173">
        <v>564</v>
      </c>
      <c r="AA173">
        <v>1047</v>
      </c>
      <c r="AB173">
        <v>322.5</v>
      </c>
      <c r="AC173">
        <v>11</v>
      </c>
      <c r="AD173">
        <v>4</v>
      </c>
      <c r="AE173">
        <v>1</v>
      </c>
      <c r="AF173">
        <v>6</v>
      </c>
      <c r="AG173">
        <v>4</v>
      </c>
      <c r="AH173">
        <v>4</v>
      </c>
      <c r="AI173">
        <v>3</v>
      </c>
      <c r="AJ173">
        <v>0</v>
      </c>
      <c r="AK173">
        <v>0</v>
      </c>
      <c r="AL173">
        <v>0</v>
      </c>
      <c r="AM173">
        <v>3</v>
      </c>
      <c r="AN173">
        <v>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1</v>
      </c>
      <c r="AU173">
        <v>0</v>
      </c>
      <c r="AV173">
        <v>0</v>
      </c>
      <c r="AW173">
        <v>0</v>
      </c>
      <c r="AX173">
        <v>0</v>
      </c>
      <c r="AY173">
        <v>1</v>
      </c>
      <c r="AZ173">
        <v>2</v>
      </c>
      <c r="BA173">
        <v>3</v>
      </c>
      <c r="BB173">
        <v>0</v>
      </c>
      <c r="BC173">
        <v>0</v>
      </c>
      <c r="BD173">
        <v>0</v>
      </c>
      <c r="BE173">
        <v>4</v>
      </c>
      <c r="BF173">
        <v>0</v>
      </c>
      <c r="BG173">
        <v>0</v>
      </c>
      <c r="BH173">
        <v>0</v>
      </c>
      <c r="BI173">
        <v>1</v>
      </c>
      <c r="BJ173">
        <v>2</v>
      </c>
      <c r="BK173">
        <v>1</v>
      </c>
      <c r="BL173">
        <v>150</v>
      </c>
      <c r="BM173">
        <v>59</v>
      </c>
      <c r="BN173">
        <v>7</v>
      </c>
      <c r="BO173">
        <v>6</v>
      </c>
      <c r="BP173">
        <v>2</v>
      </c>
      <c r="BQ173">
        <v>7</v>
      </c>
      <c r="BR173">
        <v>69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E173" s="58"/>
    </row>
    <row r="174" spans="1:83">
      <c r="A174" t="s">
        <v>173</v>
      </c>
      <c r="B174" s="10">
        <f>('E3-Last'!B174)-1</f>
        <v>43</v>
      </c>
      <c r="C174" s="6" t="s">
        <v>2</v>
      </c>
      <c r="D174" s="10" t="s">
        <v>40</v>
      </c>
      <c r="E174" s="59">
        <f t="shared" si="69"/>
        <v>0</v>
      </c>
      <c r="F174" s="59">
        <f t="shared" si="69"/>
        <v>0</v>
      </c>
      <c r="G174" s="59">
        <f t="shared" si="69"/>
        <v>50</v>
      </c>
      <c r="H174" s="59">
        <f t="shared" si="69"/>
        <v>50</v>
      </c>
      <c r="I174" s="59">
        <f t="shared" si="70"/>
        <v>0.5</v>
      </c>
      <c r="J174">
        <v>4</v>
      </c>
      <c r="K174">
        <v>0</v>
      </c>
      <c r="L174">
        <v>0</v>
      </c>
      <c r="M174">
        <v>2</v>
      </c>
      <c r="N174">
        <v>2</v>
      </c>
      <c r="O174">
        <v>0</v>
      </c>
      <c r="P174">
        <v>1010.25</v>
      </c>
      <c r="Q174">
        <v>0</v>
      </c>
      <c r="R174">
        <v>1453</v>
      </c>
      <c r="S174">
        <v>567.5</v>
      </c>
      <c r="T174">
        <v>413.25</v>
      </c>
      <c r="U174">
        <v>413.5</v>
      </c>
      <c r="V174">
        <v>413</v>
      </c>
      <c r="W174">
        <v>719.25</v>
      </c>
      <c r="X174">
        <v>1124.5</v>
      </c>
      <c r="Y174">
        <v>314</v>
      </c>
      <c r="Z174">
        <v>57.25</v>
      </c>
      <c r="AA174">
        <v>55</v>
      </c>
      <c r="AB174">
        <v>59.5</v>
      </c>
      <c r="AC174">
        <v>11</v>
      </c>
      <c r="AD174">
        <v>5</v>
      </c>
      <c r="AE174">
        <v>3</v>
      </c>
      <c r="AF174">
        <v>3</v>
      </c>
      <c r="AG174">
        <v>5</v>
      </c>
      <c r="AH174">
        <v>5</v>
      </c>
      <c r="AI174">
        <v>1</v>
      </c>
      <c r="AJ174">
        <v>0</v>
      </c>
      <c r="AK174">
        <v>0</v>
      </c>
      <c r="AL174">
        <v>0</v>
      </c>
      <c r="AM174">
        <v>4</v>
      </c>
      <c r="AN174">
        <v>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2</v>
      </c>
      <c r="AU174">
        <v>1</v>
      </c>
      <c r="AV174">
        <v>0</v>
      </c>
      <c r="AW174">
        <v>0</v>
      </c>
      <c r="AX174">
        <v>0</v>
      </c>
      <c r="AY174">
        <v>1</v>
      </c>
      <c r="AZ174">
        <v>2</v>
      </c>
      <c r="BA174">
        <v>0</v>
      </c>
      <c r="BB174">
        <v>0</v>
      </c>
      <c r="BC174">
        <v>0</v>
      </c>
      <c r="BD174">
        <v>0</v>
      </c>
      <c r="BE174">
        <v>8</v>
      </c>
      <c r="BF174">
        <v>0</v>
      </c>
      <c r="BG174">
        <v>0</v>
      </c>
      <c r="BH174">
        <v>0</v>
      </c>
      <c r="BI174">
        <v>0</v>
      </c>
      <c r="BJ174">
        <v>4</v>
      </c>
      <c r="BK174">
        <v>4</v>
      </c>
      <c r="BL174">
        <v>51</v>
      </c>
      <c r="BM174">
        <v>9</v>
      </c>
      <c r="BN174">
        <v>6</v>
      </c>
      <c r="BO174">
        <v>25</v>
      </c>
      <c r="BP174">
        <v>3</v>
      </c>
      <c r="BQ174">
        <v>2</v>
      </c>
      <c r="BR174">
        <v>6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E174" s="58"/>
    </row>
    <row r="175" spans="1:83">
      <c r="A175" t="s">
        <v>174</v>
      </c>
      <c r="B175" s="10">
        <f>('E3-Last'!B175)-1</f>
        <v>51</v>
      </c>
      <c r="C175" s="6" t="s">
        <v>2</v>
      </c>
      <c r="D175" s="10" t="s">
        <v>40</v>
      </c>
      <c r="E175" s="59">
        <f t="shared" si="69"/>
        <v>75</v>
      </c>
      <c r="F175" s="59">
        <f t="shared" si="69"/>
        <v>0</v>
      </c>
      <c r="G175" s="59">
        <f t="shared" si="69"/>
        <v>25</v>
      </c>
      <c r="H175" s="59">
        <f t="shared" si="69"/>
        <v>0</v>
      </c>
      <c r="I175" s="59">
        <f t="shared" si="70"/>
        <v>0.25</v>
      </c>
      <c r="J175">
        <v>4</v>
      </c>
      <c r="K175">
        <v>3</v>
      </c>
      <c r="L175">
        <v>0</v>
      </c>
      <c r="M175">
        <v>1</v>
      </c>
      <c r="N175">
        <v>0</v>
      </c>
      <c r="O175">
        <v>0</v>
      </c>
      <c r="P175">
        <v>1970</v>
      </c>
      <c r="Q175">
        <v>0</v>
      </c>
      <c r="R175">
        <v>1970</v>
      </c>
      <c r="S175">
        <v>0</v>
      </c>
      <c r="T175">
        <v>1368</v>
      </c>
      <c r="U175">
        <v>1368</v>
      </c>
      <c r="V175">
        <v>0</v>
      </c>
      <c r="W175">
        <v>155</v>
      </c>
      <c r="X175">
        <v>155</v>
      </c>
      <c r="Y175">
        <v>0</v>
      </c>
      <c r="Z175">
        <v>684</v>
      </c>
      <c r="AA175">
        <v>684</v>
      </c>
      <c r="AB175">
        <v>0</v>
      </c>
      <c r="AC175">
        <v>4</v>
      </c>
      <c r="AD175">
        <v>1</v>
      </c>
      <c r="AE175">
        <v>3</v>
      </c>
      <c r="AF175">
        <v>0</v>
      </c>
      <c r="AG175">
        <v>1</v>
      </c>
      <c r="AH175">
        <v>1</v>
      </c>
      <c r="AI175">
        <v>0</v>
      </c>
      <c r="AJ175">
        <v>0</v>
      </c>
      <c r="AK175">
        <v>0</v>
      </c>
      <c r="AL175">
        <v>2</v>
      </c>
      <c r="AM175">
        <v>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</v>
      </c>
      <c r="AU175">
        <v>0</v>
      </c>
      <c r="AV175">
        <v>0</v>
      </c>
      <c r="AW175">
        <v>0</v>
      </c>
      <c r="AX175">
        <v>2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7</v>
      </c>
      <c r="BF175">
        <v>4</v>
      </c>
      <c r="BG175">
        <v>0</v>
      </c>
      <c r="BH175">
        <v>0</v>
      </c>
      <c r="BI175">
        <v>1</v>
      </c>
      <c r="BJ175">
        <v>0</v>
      </c>
      <c r="BK175">
        <v>2</v>
      </c>
      <c r="BL175">
        <v>230</v>
      </c>
      <c r="BM175">
        <v>91</v>
      </c>
      <c r="BN175">
        <v>7</v>
      </c>
      <c r="BO175">
        <v>16</v>
      </c>
      <c r="BP175">
        <v>5</v>
      </c>
      <c r="BQ175">
        <v>0</v>
      </c>
      <c r="BR175">
        <v>111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</row>
    <row r="176" spans="1:83">
      <c r="A176" t="s">
        <v>183</v>
      </c>
      <c r="B176" s="10">
        <f>('E3-Last'!B176)-1</f>
        <v>51</v>
      </c>
      <c r="C176" s="6" t="s">
        <v>2</v>
      </c>
      <c r="D176" s="10" t="s">
        <v>40</v>
      </c>
      <c r="E176" s="59">
        <f t="shared" si="69"/>
        <v>0</v>
      </c>
      <c r="F176" s="59">
        <f t="shared" si="69"/>
        <v>0</v>
      </c>
      <c r="G176" s="59">
        <f t="shared" si="69"/>
        <v>50</v>
      </c>
      <c r="H176" s="59">
        <f t="shared" si="69"/>
        <v>50</v>
      </c>
      <c r="I176" s="59">
        <f t="shared" si="70"/>
        <v>0.5</v>
      </c>
      <c r="J176">
        <v>4</v>
      </c>
      <c r="K176">
        <v>0</v>
      </c>
      <c r="L176">
        <v>0</v>
      </c>
      <c r="M176">
        <v>2</v>
      </c>
      <c r="N176">
        <v>2</v>
      </c>
      <c r="O176">
        <v>0</v>
      </c>
      <c r="P176">
        <v>904</v>
      </c>
      <c r="Q176">
        <v>0</v>
      </c>
      <c r="R176">
        <v>497</v>
      </c>
      <c r="S176">
        <v>1311</v>
      </c>
      <c r="T176">
        <v>249.25</v>
      </c>
      <c r="U176">
        <v>142.5</v>
      </c>
      <c r="V176">
        <v>356</v>
      </c>
      <c r="W176">
        <v>133.25</v>
      </c>
      <c r="X176">
        <v>163</v>
      </c>
      <c r="Y176">
        <v>103.5</v>
      </c>
      <c r="Z176">
        <v>793.5</v>
      </c>
      <c r="AA176">
        <v>1087</v>
      </c>
      <c r="AB176">
        <v>500</v>
      </c>
      <c r="AC176">
        <v>13</v>
      </c>
      <c r="AD176">
        <v>5</v>
      </c>
      <c r="AE176">
        <v>6</v>
      </c>
      <c r="AF176">
        <v>2</v>
      </c>
      <c r="AG176">
        <v>6</v>
      </c>
      <c r="AH176">
        <v>5</v>
      </c>
      <c r="AI176">
        <v>2</v>
      </c>
      <c r="AJ176">
        <v>0</v>
      </c>
      <c r="AK176">
        <v>0</v>
      </c>
      <c r="AL176">
        <v>0</v>
      </c>
      <c r="AM176">
        <v>4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2</v>
      </c>
      <c r="AT176">
        <v>2</v>
      </c>
      <c r="AU176">
        <v>2</v>
      </c>
      <c r="AV176">
        <v>0</v>
      </c>
      <c r="AW176">
        <v>0</v>
      </c>
      <c r="AX176">
        <v>0</v>
      </c>
      <c r="AY176">
        <v>0</v>
      </c>
      <c r="AZ176">
        <v>2</v>
      </c>
      <c r="BA176">
        <v>0</v>
      </c>
      <c r="BB176">
        <v>0</v>
      </c>
      <c r="BC176">
        <v>0</v>
      </c>
      <c r="BD176">
        <v>0</v>
      </c>
      <c r="BE176">
        <v>5</v>
      </c>
      <c r="BF176">
        <v>0</v>
      </c>
      <c r="BG176">
        <v>0</v>
      </c>
      <c r="BH176">
        <v>1</v>
      </c>
      <c r="BI176">
        <v>1</v>
      </c>
      <c r="BJ176">
        <v>3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  <c r="CE176" s="58"/>
    </row>
    <row r="177" spans="1:154">
      <c r="A177" t="s">
        <v>175</v>
      </c>
      <c r="B177" s="10">
        <f>('E3-Last'!B177)-1</f>
        <v>51</v>
      </c>
      <c r="C177" s="4" t="s">
        <v>3</v>
      </c>
      <c r="D177" s="10" t="s">
        <v>40</v>
      </c>
      <c r="E177" s="59">
        <f t="shared" si="69"/>
        <v>100</v>
      </c>
      <c r="F177" s="59">
        <f t="shared" si="69"/>
        <v>0</v>
      </c>
      <c r="G177" s="59">
        <f t="shared" si="69"/>
        <v>0</v>
      </c>
      <c r="H177" s="59">
        <f t="shared" si="69"/>
        <v>0</v>
      </c>
      <c r="I177" s="59">
        <f t="shared" si="70"/>
        <v>0</v>
      </c>
      <c r="J177">
        <v>4</v>
      </c>
      <c r="K177">
        <v>4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3</v>
      </c>
      <c r="AD177">
        <v>0</v>
      </c>
      <c r="AE177">
        <v>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3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7</v>
      </c>
      <c r="BF177">
        <v>2</v>
      </c>
      <c r="BG177">
        <v>0</v>
      </c>
      <c r="BH177">
        <v>0</v>
      </c>
      <c r="BI177">
        <v>0</v>
      </c>
      <c r="BJ177">
        <v>0</v>
      </c>
      <c r="BK177">
        <v>5</v>
      </c>
      <c r="BL177">
        <v>249</v>
      </c>
      <c r="BM177">
        <v>99</v>
      </c>
      <c r="BN177">
        <v>0</v>
      </c>
      <c r="BO177">
        <v>0</v>
      </c>
      <c r="BP177">
        <v>0</v>
      </c>
      <c r="BQ177">
        <v>0</v>
      </c>
      <c r="BR177">
        <v>150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/>
    </row>
    <row r="178" spans="1:154">
      <c r="A178" t="s">
        <v>176</v>
      </c>
      <c r="B178" s="10">
        <f>('E3-Last'!B178)-1</f>
        <v>51</v>
      </c>
      <c r="C178" s="6" t="s">
        <v>2</v>
      </c>
      <c r="D178" s="10" t="s">
        <v>40</v>
      </c>
      <c r="E178" s="59">
        <f t="shared" si="69"/>
        <v>50</v>
      </c>
      <c r="F178" s="59">
        <f t="shared" si="69"/>
        <v>0</v>
      </c>
      <c r="G178" s="59">
        <f t="shared" si="69"/>
        <v>25</v>
      </c>
      <c r="H178" s="59">
        <f t="shared" si="69"/>
        <v>25</v>
      </c>
      <c r="I178" s="59">
        <f t="shared" si="70"/>
        <v>0.25</v>
      </c>
      <c r="J178">
        <v>4</v>
      </c>
      <c r="K178">
        <v>2</v>
      </c>
      <c r="L178">
        <v>0</v>
      </c>
      <c r="M178">
        <v>1</v>
      </c>
      <c r="N178">
        <v>1</v>
      </c>
      <c r="O178">
        <v>0</v>
      </c>
      <c r="P178">
        <v>1513.5</v>
      </c>
      <c r="Q178">
        <v>0</v>
      </c>
      <c r="R178">
        <v>1083</v>
      </c>
      <c r="S178">
        <v>1944</v>
      </c>
      <c r="T178">
        <v>283.5</v>
      </c>
      <c r="U178">
        <v>97</v>
      </c>
      <c r="V178">
        <v>470</v>
      </c>
      <c r="W178">
        <v>339</v>
      </c>
      <c r="X178">
        <v>514</v>
      </c>
      <c r="Y178">
        <v>164</v>
      </c>
      <c r="Z178">
        <v>208</v>
      </c>
      <c r="AA178">
        <v>299</v>
      </c>
      <c r="AB178">
        <v>117</v>
      </c>
      <c r="AC178">
        <v>6</v>
      </c>
      <c r="AD178">
        <v>2</v>
      </c>
      <c r="AE178">
        <v>3</v>
      </c>
      <c r="AF178">
        <v>1</v>
      </c>
      <c r="AG178">
        <v>3</v>
      </c>
      <c r="AH178">
        <v>2</v>
      </c>
      <c r="AI178">
        <v>0</v>
      </c>
      <c r="AJ178">
        <v>0</v>
      </c>
      <c r="AK178">
        <v>0</v>
      </c>
      <c r="AL178">
        <v>1</v>
      </c>
      <c r="AM178">
        <v>2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1</v>
      </c>
      <c r="AT178">
        <v>1</v>
      </c>
      <c r="AU178">
        <v>0</v>
      </c>
      <c r="AV178">
        <v>0</v>
      </c>
      <c r="AW178">
        <v>0</v>
      </c>
      <c r="AX178">
        <v>1</v>
      </c>
      <c r="AY178">
        <v>0</v>
      </c>
      <c r="AZ178">
        <v>1</v>
      </c>
      <c r="BA178">
        <v>0</v>
      </c>
      <c r="BB178">
        <v>0</v>
      </c>
      <c r="BC178">
        <v>0</v>
      </c>
      <c r="BD178">
        <v>0</v>
      </c>
      <c r="BE178">
        <v>2</v>
      </c>
      <c r="BF178">
        <v>0</v>
      </c>
      <c r="BG178">
        <v>0</v>
      </c>
      <c r="BH178">
        <v>0</v>
      </c>
      <c r="BI178">
        <v>0</v>
      </c>
      <c r="BJ178">
        <v>2</v>
      </c>
      <c r="BK178">
        <v>0</v>
      </c>
      <c r="BL178">
        <v>162</v>
      </c>
      <c r="BM178">
        <v>57</v>
      </c>
      <c r="BN178">
        <v>0</v>
      </c>
      <c r="BO178">
        <v>14</v>
      </c>
      <c r="BP178">
        <v>2</v>
      </c>
      <c r="BQ178">
        <v>8</v>
      </c>
      <c r="BR178">
        <v>81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  <c r="CE178" s="58"/>
    </row>
    <row r="179" spans="1:154">
      <c r="A179" t="s">
        <v>177</v>
      </c>
      <c r="B179" s="10">
        <f>('E3-Last'!B179)-1</f>
        <v>43</v>
      </c>
      <c r="C179" s="6" t="s">
        <v>2</v>
      </c>
      <c r="D179" s="10" t="s">
        <v>40</v>
      </c>
      <c r="E179" s="59">
        <f t="shared" si="69"/>
        <v>100</v>
      </c>
      <c r="F179" s="59">
        <f t="shared" si="69"/>
        <v>0</v>
      </c>
      <c r="G179" s="59">
        <f t="shared" si="69"/>
        <v>0</v>
      </c>
      <c r="H179" s="59">
        <f t="shared" si="69"/>
        <v>0</v>
      </c>
      <c r="I179" s="59">
        <f t="shared" si="70"/>
        <v>0</v>
      </c>
      <c r="J179">
        <v>4</v>
      </c>
      <c r="K179">
        <v>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40</v>
      </c>
      <c r="BM179">
        <v>6</v>
      </c>
      <c r="BN179">
        <v>0</v>
      </c>
      <c r="BO179">
        <v>0</v>
      </c>
      <c r="BP179">
        <v>0</v>
      </c>
      <c r="BQ179">
        <v>0</v>
      </c>
      <c r="BR179">
        <v>34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/>
    </row>
    <row r="180" spans="1:154">
      <c r="A180" s="63"/>
      <c r="C180" s="65"/>
      <c r="D180" s="65"/>
      <c r="E180" s="65"/>
      <c r="F180" s="65"/>
      <c r="G180" s="65"/>
      <c r="H180" s="65"/>
      <c r="I180" s="65"/>
      <c r="J180" s="65"/>
      <c r="K180" s="63"/>
      <c r="L180" s="63"/>
      <c r="M180" s="63"/>
      <c r="N180" s="63"/>
      <c r="O180" s="64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S180" s="63"/>
      <c r="AT180" s="63"/>
      <c r="AU180" s="63"/>
      <c r="CE180" s="58" t="s">
        <v>111</v>
      </c>
    </row>
    <row r="181" spans="1:154">
      <c r="A181" s="34" t="s">
        <v>3</v>
      </c>
      <c r="B181" s="34">
        <f>COUNTIF(C154:C179,"WT")</f>
        <v>10</v>
      </c>
      <c r="C181" s="63"/>
      <c r="D181" s="22" t="s">
        <v>41</v>
      </c>
      <c r="E181" s="24">
        <f>AVERAGE(E357:E360,E362,E367,E369,E372:E373,E377)</f>
        <v>19.009188097944925</v>
      </c>
      <c r="F181" s="24">
        <f t="shared" ref="F181:BQ181" si="71">AVERAGE(F157:F160,F162,F167,F169,F172:F173,F177)</f>
        <v>12.5</v>
      </c>
      <c r="G181" s="24">
        <f t="shared" si="71"/>
        <v>20</v>
      </c>
      <c r="H181" s="24">
        <f t="shared" si="71"/>
        <v>25</v>
      </c>
      <c r="I181" s="24">
        <f t="shared" si="71"/>
        <v>0.2</v>
      </c>
      <c r="J181" s="24">
        <f t="shared" si="71"/>
        <v>4</v>
      </c>
      <c r="K181" s="24">
        <f t="shared" si="71"/>
        <v>1.2</v>
      </c>
      <c r="L181" s="24">
        <f t="shared" si="71"/>
        <v>0.5</v>
      </c>
      <c r="M181" s="24">
        <f t="shared" si="71"/>
        <v>0.8</v>
      </c>
      <c r="N181" s="24">
        <f t="shared" si="71"/>
        <v>1</v>
      </c>
      <c r="O181" s="24">
        <f t="shared" si="71"/>
        <v>0.5</v>
      </c>
      <c r="P181" s="24">
        <f t="shared" si="71"/>
        <v>1137.5999999999999</v>
      </c>
      <c r="Q181" s="24">
        <f t="shared" si="71"/>
        <v>936.55</v>
      </c>
      <c r="R181" s="24">
        <f t="shared" si="71"/>
        <v>462.65</v>
      </c>
      <c r="S181" s="24">
        <f t="shared" si="71"/>
        <v>777.4</v>
      </c>
      <c r="T181" s="24">
        <f t="shared" si="71"/>
        <v>444.60833332000004</v>
      </c>
      <c r="U181" s="24">
        <f t="shared" si="71"/>
        <v>254.2</v>
      </c>
      <c r="V181" s="24">
        <f t="shared" si="71"/>
        <v>415.4</v>
      </c>
      <c r="W181" s="24">
        <f t="shared" si="71"/>
        <v>377.96666670000002</v>
      </c>
      <c r="X181" s="24">
        <f t="shared" si="71"/>
        <v>438.85</v>
      </c>
      <c r="Y181" s="24">
        <f t="shared" si="71"/>
        <v>298.85000000000002</v>
      </c>
      <c r="Z181" s="24">
        <f t="shared" si="71"/>
        <v>206.05833333599998</v>
      </c>
      <c r="AA181" s="24">
        <f t="shared" si="71"/>
        <v>242.7</v>
      </c>
      <c r="AB181" s="24">
        <f t="shared" si="71"/>
        <v>150.05000000000001</v>
      </c>
      <c r="AC181" s="24">
        <f t="shared" si="71"/>
        <v>14.9</v>
      </c>
      <c r="AD181" s="24">
        <f t="shared" si="71"/>
        <v>6.5</v>
      </c>
      <c r="AE181" s="24">
        <f ca="1">AVERAGE(AE357:AE450,AE362,AE367,AE369,AE372:AE373,AE377)</f>
        <v>11.624310302209663</v>
      </c>
      <c r="AF181" s="24">
        <f t="shared" si="71"/>
        <v>4.3</v>
      </c>
      <c r="AG181" s="24">
        <f t="shared" si="71"/>
        <v>4.5999999999999996</v>
      </c>
      <c r="AH181" s="24">
        <f t="shared" si="71"/>
        <v>4.5</v>
      </c>
      <c r="AI181" s="24">
        <f t="shared" si="71"/>
        <v>2.2999999999999998</v>
      </c>
      <c r="AJ181" s="24">
        <f t="shared" si="71"/>
        <v>0.1</v>
      </c>
      <c r="AK181" s="24">
        <f t="shared" si="71"/>
        <v>0.1</v>
      </c>
      <c r="AL181" s="24">
        <f t="shared" si="71"/>
        <v>3.3</v>
      </c>
      <c r="AM181" s="24">
        <f t="shared" si="71"/>
        <v>2.8</v>
      </c>
      <c r="AN181" s="24">
        <f t="shared" si="71"/>
        <v>2.2000000000000002</v>
      </c>
      <c r="AO181" s="24">
        <f t="shared" si="71"/>
        <v>0.4</v>
      </c>
      <c r="AP181" s="24">
        <f t="shared" si="71"/>
        <v>0</v>
      </c>
      <c r="AQ181" s="24">
        <f t="shared" si="71"/>
        <v>0</v>
      </c>
      <c r="AR181" s="24">
        <f t="shared" si="71"/>
        <v>1.1000000000000001</v>
      </c>
      <c r="AS181" s="24">
        <f t="shared" si="71"/>
        <v>1</v>
      </c>
      <c r="AT181" s="24">
        <f t="shared" si="71"/>
        <v>1.1000000000000001</v>
      </c>
      <c r="AU181" s="24">
        <f t="shared" si="71"/>
        <v>0.7</v>
      </c>
      <c r="AV181" s="24">
        <f t="shared" si="71"/>
        <v>0.1</v>
      </c>
      <c r="AW181" s="24">
        <f t="shared" si="71"/>
        <v>0</v>
      </c>
      <c r="AX181" s="24">
        <f t="shared" si="71"/>
        <v>1.2</v>
      </c>
      <c r="AY181" s="24">
        <f t="shared" si="71"/>
        <v>0.8</v>
      </c>
      <c r="AZ181" s="24">
        <f t="shared" si="71"/>
        <v>1.2</v>
      </c>
      <c r="BA181" s="24">
        <f t="shared" si="71"/>
        <v>1.2</v>
      </c>
      <c r="BB181" s="24">
        <f t="shared" si="71"/>
        <v>0</v>
      </c>
      <c r="BC181" s="24">
        <f t="shared" si="71"/>
        <v>0.1</v>
      </c>
      <c r="BD181" s="24">
        <f t="shared" si="71"/>
        <v>1</v>
      </c>
      <c r="BE181" s="24">
        <f ca="1">AVERAGE(BE357:BE450,BE362,BE367,BE369,BE372:BE373,BE377)</f>
        <v>14.993804722126704</v>
      </c>
      <c r="BF181" s="24">
        <f t="shared" si="71"/>
        <v>2.7</v>
      </c>
      <c r="BG181" s="24">
        <f t="shared" si="71"/>
        <v>0</v>
      </c>
      <c r="BH181" s="24">
        <f t="shared" si="71"/>
        <v>0.3</v>
      </c>
      <c r="BI181" s="24">
        <f t="shared" si="71"/>
        <v>0.2</v>
      </c>
      <c r="BJ181" s="24">
        <f t="shared" si="71"/>
        <v>1.6</v>
      </c>
      <c r="BK181" s="24">
        <f t="shared" si="71"/>
        <v>2.2000000000000002</v>
      </c>
      <c r="BL181" s="24">
        <f t="shared" si="71"/>
        <v>116.5</v>
      </c>
      <c r="BM181" s="24">
        <f t="shared" si="71"/>
        <v>33.700000000000003</v>
      </c>
      <c r="BN181" s="24">
        <f t="shared" si="71"/>
        <v>6.7</v>
      </c>
      <c r="BO181" s="24">
        <f t="shared" si="71"/>
        <v>8.9</v>
      </c>
      <c r="BP181" s="24">
        <f t="shared" si="71"/>
        <v>1.5</v>
      </c>
      <c r="BQ181" s="24">
        <f t="shared" si="71"/>
        <v>7.1</v>
      </c>
      <c r="BR181" s="24">
        <f t="shared" ref="BR181:CC181" si="72">AVERAGE(BR157:BR160,BR162,BR167,BR169,BR172:BR173,BR177)</f>
        <v>58.6</v>
      </c>
      <c r="BS181" s="24">
        <f t="shared" si="72"/>
        <v>0.5</v>
      </c>
      <c r="BT181" s="24">
        <f t="shared" si="72"/>
        <v>0.3</v>
      </c>
      <c r="BU181" s="24">
        <f t="shared" si="72"/>
        <v>0.2</v>
      </c>
      <c r="BV181" s="24">
        <f t="shared" si="72"/>
        <v>406.2</v>
      </c>
      <c r="BW181" s="24">
        <f t="shared" si="72"/>
        <v>244.3</v>
      </c>
      <c r="BX181" s="24">
        <f t="shared" si="72"/>
        <v>161.9</v>
      </c>
      <c r="BY181" s="24">
        <f t="shared" si="72"/>
        <v>0</v>
      </c>
      <c r="BZ181" s="24">
        <f t="shared" si="72"/>
        <v>0</v>
      </c>
      <c r="CA181" s="24">
        <f t="shared" si="72"/>
        <v>0</v>
      </c>
      <c r="CB181" s="24">
        <f t="shared" si="72"/>
        <v>0</v>
      </c>
      <c r="CC181" s="24">
        <f t="shared" si="72"/>
        <v>0</v>
      </c>
      <c r="CE181" s="58" t="s">
        <v>111</v>
      </c>
    </row>
    <row r="182" spans="1:154">
      <c r="A182" s="35" t="s">
        <v>179</v>
      </c>
      <c r="B182" s="34">
        <f>COUNTIF(C154:C179,"+ve")</f>
        <v>13</v>
      </c>
      <c r="C182" s="63"/>
      <c r="D182" s="18" t="s">
        <v>41</v>
      </c>
      <c r="E182" s="27">
        <f>AVERAGE(E361,E363:E366,E368,E370:E371,E374:E376,E378:E379)</f>
        <v>13.006993006993008</v>
      </c>
      <c r="F182" s="27">
        <f t="shared" ref="F182:BQ182" si="73">AVERAGE(F161,F163:F166,F168,F170:F171,F174:F176,F178:F179)</f>
        <v>7.6923076923076925</v>
      </c>
      <c r="G182" s="27">
        <f t="shared" si="73"/>
        <v>36.53846153846154</v>
      </c>
      <c r="H182" s="27">
        <f t="shared" si="73"/>
        <v>21.153846153846153</v>
      </c>
      <c r="I182" s="27">
        <f t="shared" si="73"/>
        <v>0.36538461538461536</v>
      </c>
      <c r="J182" s="27">
        <f t="shared" si="73"/>
        <v>4</v>
      </c>
      <c r="K182" s="27">
        <f t="shared" si="73"/>
        <v>0.92307692307692313</v>
      </c>
      <c r="L182" s="27">
        <f t="shared" si="73"/>
        <v>0.30769230769230771</v>
      </c>
      <c r="M182" s="27">
        <f t="shared" si="73"/>
        <v>1.4615384615384615</v>
      </c>
      <c r="N182" s="27">
        <f t="shared" si="73"/>
        <v>0.84615384615384615</v>
      </c>
      <c r="O182" s="27">
        <f t="shared" si="73"/>
        <v>0.46153846153846156</v>
      </c>
      <c r="P182" s="27">
        <f t="shared" si="73"/>
        <v>1130.3846153846155</v>
      </c>
      <c r="Q182" s="27">
        <f t="shared" si="73"/>
        <v>503.92307692307691</v>
      </c>
      <c r="R182" s="27">
        <f t="shared" si="73"/>
        <v>986.53846153846155</v>
      </c>
      <c r="S182" s="27">
        <f t="shared" si="73"/>
        <v>582.73076923076928</v>
      </c>
      <c r="T182" s="27">
        <f t="shared" si="73"/>
        <v>319.26923076923077</v>
      </c>
      <c r="U182" s="27">
        <f t="shared" si="73"/>
        <v>285.34615384615387</v>
      </c>
      <c r="V182" s="27">
        <f t="shared" si="73"/>
        <v>240.46153846153845</v>
      </c>
      <c r="W182" s="27">
        <f t="shared" si="73"/>
        <v>199.61538461846155</v>
      </c>
      <c r="X182" s="27">
        <f t="shared" si="73"/>
        <v>258.88461538461536</v>
      </c>
      <c r="Y182" s="27">
        <f t="shared" si="73"/>
        <v>96.92307692307692</v>
      </c>
      <c r="Z182" s="27">
        <f t="shared" si="73"/>
        <v>560.53846153846155</v>
      </c>
      <c r="AA182" s="27">
        <f t="shared" si="73"/>
        <v>645.11538461538464</v>
      </c>
      <c r="AB182" s="27">
        <f t="shared" si="73"/>
        <v>214</v>
      </c>
      <c r="AC182" s="27">
        <f t="shared" si="73"/>
        <v>13.615384615384615</v>
      </c>
      <c r="AD182" s="27">
        <f t="shared" si="73"/>
        <v>6.0769230769230766</v>
      </c>
      <c r="AE182" s="27">
        <f ca="1">AVERAGE(AE451,AE363:AE366,AE368,AE370:AE371,AE374:AE376,AE378:AE379)</f>
        <v>7.683338008127504</v>
      </c>
      <c r="AF182" s="27">
        <f t="shared" si="73"/>
        <v>2.1538461538461537</v>
      </c>
      <c r="AG182" s="27">
        <f t="shared" si="73"/>
        <v>4.4615384615384617</v>
      </c>
      <c r="AH182" s="27">
        <f t="shared" si="73"/>
        <v>4.5384615384615383</v>
      </c>
      <c r="AI182" s="27">
        <f t="shared" si="73"/>
        <v>1.9230769230769231</v>
      </c>
      <c r="AJ182" s="27">
        <f t="shared" si="73"/>
        <v>0</v>
      </c>
      <c r="AK182" s="27">
        <f t="shared" si="73"/>
        <v>0</v>
      </c>
      <c r="AL182" s="27">
        <f t="shared" si="73"/>
        <v>2.6923076923076925</v>
      </c>
      <c r="AM182" s="27">
        <f t="shared" si="73"/>
        <v>3.0769230769230771</v>
      </c>
      <c r="AN182" s="27">
        <f t="shared" si="73"/>
        <v>1.7692307692307692</v>
      </c>
      <c r="AO182" s="27">
        <f t="shared" si="73"/>
        <v>0.69230769230769229</v>
      </c>
      <c r="AP182" s="27">
        <f t="shared" si="73"/>
        <v>0</v>
      </c>
      <c r="AQ182" s="27">
        <f t="shared" si="73"/>
        <v>0</v>
      </c>
      <c r="AR182" s="27">
        <f t="shared" si="73"/>
        <v>0.53846153846153844</v>
      </c>
      <c r="AS182" s="27">
        <f t="shared" si="73"/>
        <v>0.46153846153846156</v>
      </c>
      <c r="AT182" s="27">
        <f t="shared" si="73"/>
        <v>1.9230769230769231</v>
      </c>
      <c r="AU182" s="27">
        <f t="shared" si="73"/>
        <v>1</v>
      </c>
      <c r="AV182" s="27">
        <f t="shared" si="73"/>
        <v>0</v>
      </c>
      <c r="AW182" s="27">
        <f t="shared" si="73"/>
        <v>0</v>
      </c>
      <c r="AX182" s="27">
        <f t="shared" si="73"/>
        <v>2</v>
      </c>
      <c r="AY182" s="27">
        <f t="shared" si="73"/>
        <v>0.92307692307692313</v>
      </c>
      <c r="AZ182" s="27">
        <f t="shared" si="73"/>
        <v>0.84615384615384615</v>
      </c>
      <c r="BA182" s="27">
        <f t="shared" si="73"/>
        <v>0.23076923076923078</v>
      </c>
      <c r="BB182" s="27">
        <f t="shared" si="73"/>
        <v>0</v>
      </c>
      <c r="BC182" s="27">
        <f t="shared" si="73"/>
        <v>0</v>
      </c>
      <c r="BD182" s="27">
        <f t="shared" si="73"/>
        <v>0.15384615384615385</v>
      </c>
      <c r="BE182" s="27">
        <f ca="1">AVERAGE(BE451,BE363:BE366,BE368,BE370:BE371,BE374:BE376,BE378:BE379)</f>
        <v>7.763617576076717</v>
      </c>
      <c r="BF182" s="27">
        <f t="shared" si="73"/>
        <v>0.61538461538461542</v>
      </c>
      <c r="BG182" s="27">
        <f t="shared" si="73"/>
        <v>7.6923076923076927E-2</v>
      </c>
      <c r="BH182" s="27">
        <f t="shared" si="73"/>
        <v>0.23076923076923078</v>
      </c>
      <c r="BI182" s="27">
        <f t="shared" si="73"/>
        <v>1</v>
      </c>
      <c r="BJ182" s="27">
        <f t="shared" si="73"/>
        <v>1.3076923076923077</v>
      </c>
      <c r="BK182" s="27">
        <f t="shared" si="73"/>
        <v>2.0769230769230771</v>
      </c>
      <c r="BL182" s="27">
        <f t="shared" si="73"/>
        <v>118.07692307692308</v>
      </c>
      <c r="BM182" s="27">
        <f t="shared" si="73"/>
        <v>35.07692307692308</v>
      </c>
      <c r="BN182" s="27">
        <f t="shared" si="73"/>
        <v>4.0769230769230766</v>
      </c>
      <c r="BO182" s="27">
        <f t="shared" si="73"/>
        <v>21.76923076923077</v>
      </c>
      <c r="BP182" s="27">
        <f t="shared" si="73"/>
        <v>3.2307692307692308</v>
      </c>
      <c r="BQ182" s="27">
        <f t="shared" si="73"/>
        <v>1.1538461538461537</v>
      </c>
      <c r="BR182" s="27">
        <f t="shared" ref="BR182:CC182" si="74">AVERAGE(BR161,BR163:BR166,BR168,BR170:BR171,BR174:BR176,BR178:BR179)</f>
        <v>52.769230769230766</v>
      </c>
      <c r="BS182" s="27">
        <f t="shared" si="74"/>
        <v>0.46153846153846156</v>
      </c>
      <c r="BT182" s="27">
        <f t="shared" si="74"/>
        <v>7.6923076923076927E-2</v>
      </c>
      <c r="BU182" s="27">
        <f t="shared" si="74"/>
        <v>0.38461538461538464</v>
      </c>
      <c r="BV182" s="27">
        <f t="shared" si="74"/>
        <v>436.69230769230768</v>
      </c>
      <c r="BW182" s="27">
        <f t="shared" si="74"/>
        <v>15.692307692307692</v>
      </c>
      <c r="BX182" s="27">
        <f t="shared" si="74"/>
        <v>421</v>
      </c>
      <c r="BY182" s="27">
        <f t="shared" si="74"/>
        <v>0</v>
      </c>
      <c r="BZ182" s="27">
        <f t="shared" si="74"/>
        <v>0</v>
      </c>
      <c r="CA182" s="27">
        <f t="shared" si="74"/>
        <v>0</v>
      </c>
      <c r="CB182" s="27">
        <f t="shared" si="74"/>
        <v>0</v>
      </c>
      <c r="CC182" s="27">
        <f t="shared" si="74"/>
        <v>0</v>
      </c>
      <c r="CE182" s="58" t="s">
        <v>111</v>
      </c>
    </row>
    <row r="183" spans="1:154">
      <c r="A183" s="63"/>
      <c r="B183" s="63"/>
      <c r="C183" s="63"/>
      <c r="D183" s="22" t="s">
        <v>43</v>
      </c>
      <c r="E183" s="24">
        <f>STDEV(E357:E360,E362,E367,E369,E372:E373,E377)/SQRT($B181)</f>
        <v>8.382664302676492</v>
      </c>
      <c r="F183" s="24">
        <f t="shared" ref="F183:BQ183" si="75">STDEV(F157:F160,F162,F167,F169,F172:F173,F177)/SQRT($B181)</f>
        <v>5.5901699437494745</v>
      </c>
      <c r="G183" s="24">
        <f t="shared" si="75"/>
        <v>6.2360956446232363</v>
      </c>
      <c r="H183" s="24">
        <f t="shared" si="75"/>
        <v>6.4549722436790287</v>
      </c>
      <c r="I183" s="24">
        <f t="shared" si="75"/>
        <v>6.2360956446232359E-2</v>
      </c>
      <c r="J183" s="24">
        <f t="shared" si="75"/>
        <v>0</v>
      </c>
      <c r="K183" s="24">
        <f t="shared" si="75"/>
        <v>0.44221663871405331</v>
      </c>
      <c r="L183" s="24">
        <f t="shared" si="75"/>
        <v>0.22360679774997896</v>
      </c>
      <c r="M183" s="24">
        <f t="shared" si="75"/>
        <v>0.24944382578492943</v>
      </c>
      <c r="N183" s="24">
        <f t="shared" si="75"/>
        <v>0.2581988897471611</v>
      </c>
      <c r="O183" s="24">
        <f t="shared" si="75"/>
        <v>0.30731814857642953</v>
      </c>
      <c r="P183" s="24">
        <f t="shared" si="75"/>
        <v>256.44587810158953</v>
      </c>
      <c r="Q183" s="24">
        <f t="shared" si="75"/>
        <v>441.71991157041788</v>
      </c>
      <c r="R183" s="24">
        <f t="shared" si="75"/>
        <v>135.59355216561326</v>
      </c>
      <c r="S183" s="24">
        <f t="shared" si="75"/>
        <v>299.85240628608528</v>
      </c>
      <c r="T183" s="24">
        <f t="shared" si="75"/>
        <v>180.80535115930698</v>
      </c>
      <c r="U183" s="24">
        <f t="shared" si="75"/>
        <v>117.39369186156847</v>
      </c>
      <c r="V183" s="24">
        <f t="shared" si="75"/>
        <v>180.6453831251838</v>
      </c>
      <c r="W183" s="24">
        <f t="shared" si="75"/>
        <v>146.70881299169824</v>
      </c>
      <c r="X183" s="24">
        <f t="shared" si="75"/>
        <v>204.71530434565298</v>
      </c>
      <c r="Y183" s="24">
        <f t="shared" si="75"/>
        <v>130.86594179626042</v>
      </c>
      <c r="Z183" s="24">
        <f t="shared" si="75"/>
        <v>93.853673581721139</v>
      </c>
      <c r="AA183" s="24">
        <f t="shared" si="75"/>
        <v>150.94493477203312</v>
      </c>
      <c r="AB183" s="24">
        <f t="shared" si="75"/>
        <v>58.678997283714914</v>
      </c>
      <c r="AC183" s="24">
        <f t="shared" si="75"/>
        <v>2.7180466842528253</v>
      </c>
      <c r="AD183" s="24">
        <f t="shared" si="75"/>
        <v>1.3270686158262921</v>
      </c>
      <c r="AE183" s="24">
        <f ca="1">STDEV(AE357:AE450,AE362,AE367,AE369,AE372:AE373,AE377)/SQRT($B181)</f>
        <v>2.4030562590454148</v>
      </c>
      <c r="AF183" s="24">
        <f t="shared" si="75"/>
        <v>0.86986589004665926</v>
      </c>
      <c r="AG183" s="24">
        <f t="shared" si="75"/>
        <v>0.87177978870813477</v>
      </c>
      <c r="AH183" s="24">
        <f t="shared" si="75"/>
        <v>0.9574271077563381</v>
      </c>
      <c r="AI183" s="24">
        <f t="shared" si="75"/>
        <v>0.85699734214549605</v>
      </c>
      <c r="AJ183" s="24">
        <f t="shared" si="75"/>
        <v>9.9999999999999992E-2</v>
      </c>
      <c r="AK183" s="24">
        <f t="shared" si="75"/>
        <v>9.9999999999999992E-2</v>
      </c>
      <c r="AL183" s="24">
        <f t="shared" si="75"/>
        <v>1.2206555615733701</v>
      </c>
      <c r="AM183" s="24">
        <f t="shared" si="75"/>
        <v>0.4422166387140532</v>
      </c>
      <c r="AN183" s="24">
        <f t="shared" si="75"/>
        <v>0.72724747430904757</v>
      </c>
      <c r="AO183" s="24">
        <f t="shared" si="75"/>
        <v>0.30550504633038933</v>
      </c>
      <c r="AP183" s="24">
        <f t="shared" si="75"/>
        <v>0</v>
      </c>
      <c r="AQ183" s="24">
        <f t="shared" si="75"/>
        <v>0</v>
      </c>
      <c r="AR183" s="24">
        <f t="shared" si="75"/>
        <v>0.52599112793531666</v>
      </c>
      <c r="AS183" s="24">
        <f t="shared" si="75"/>
        <v>0.47140452079103168</v>
      </c>
      <c r="AT183" s="24">
        <f t="shared" si="75"/>
        <v>0.31446603773522014</v>
      </c>
      <c r="AU183" s="24">
        <f t="shared" si="75"/>
        <v>0.42295258468165065</v>
      </c>
      <c r="AV183" s="24">
        <f t="shared" si="75"/>
        <v>9.9999999999999992E-2</v>
      </c>
      <c r="AW183" s="24">
        <f t="shared" si="75"/>
        <v>0</v>
      </c>
      <c r="AX183" s="24">
        <f t="shared" si="75"/>
        <v>0.46666666666666662</v>
      </c>
      <c r="AY183" s="24">
        <f t="shared" si="75"/>
        <v>0.35901098714230018</v>
      </c>
      <c r="AZ183" s="24">
        <f t="shared" si="75"/>
        <v>0.24944382578492943</v>
      </c>
      <c r="BA183" s="24">
        <f t="shared" si="75"/>
        <v>0.4898979485566356</v>
      </c>
      <c r="BB183" s="24">
        <f t="shared" si="75"/>
        <v>0</v>
      </c>
      <c r="BC183" s="24">
        <f t="shared" si="75"/>
        <v>9.9999999999999992E-2</v>
      </c>
      <c r="BD183" s="24">
        <f t="shared" si="75"/>
        <v>0.5163977794943222</v>
      </c>
      <c r="BE183" s="24">
        <f ca="1">STDEV(BE357:BE450,BE362,BE367,BE369,BE372:BE373,BE377)/SQRT($B181)</f>
        <v>5.3332125150888681</v>
      </c>
      <c r="BF183" s="24">
        <f t="shared" si="75"/>
        <v>1.9666666666666666</v>
      </c>
      <c r="BG183" s="24">
        <f t="shared" si="75"/>
        <v>0</v>
      </c>
      <c r="BH183" s="24">
        <f t="shared" si="75"/>
        <v>0.3</v>
      </c>
      <c r="BI183" s="24">
        <f t="shared" si="75"/>
        <v>0.13333333333333333</v>
      </c>
      <c r="BJ183" s="24">
        <f t="shared" si="75"/>
        <v>0.45215533220835114</v>
      </c>
      <c r="BK183" s="24">
        <f t="shared" si="75"/>
        <v>0.97524925588851941</v>
      </c>
      <c r="BL183" s="24">
        <f t="shared" si="75"/>
        <v>24.523571427415611</v>
      </c>
      <c r="BM183" s="24">
        <f t="shared" si="75"/>
        <v>9.4080934424686831</v>
      </c>
      <c r="BN183" s="24">
        <f t="shared" si="75"/>
        <v>2.0333333333333332</v>
      </c>
      <c r="BO183" s="24">
        <f t="shared" si="75"/>
        <v>4.3319228473687703</v>
      </c>
      <c r="BP183" s="24">
        <f t="shared" si="75"/>
        <v>0.83333333333333326</v>
      </c>
      <c r="BQ183" s="24">
        <f t="shared" si="75"/>
        <v>5.5925545743127678</v>
      </c>
      <c r="BR183" s="24">
        <f t="shared" ref="BR183:CC183" si="76">STDEV(BR157:BR160,BR162,BR167,BR169,BR172:BR173,BR177)/SQRT($B181)</f>
        <v>15.694443461160244</v>
      </c>
      <c r="BS183" s="24">
        <f t="shared" si="76"/>
        <v>0.30731814857642953</v>
      </c>
      <c r="BT183" s="24">
        <f t="shared" si="76"/>
        <v>0.21343747458109494</v>
      </c>
      <c r="BU183" s="24">
        <f t="shared" si="76"/>
        <v>0.13333333333333333</v>
      </c>
      <c r="BV183" s="24">
        <f t="shared" si="76"/>
        <v>275.38650818238881</v>
      </c>
      <c r="BW183" s="24">
        <f t="shared" si="76"/>
        <v>224.60117987223484</v>
      </c>
      <c r="BX183" s="24">
        <f t="shared" si="76"/>
        <v>127.12045468767013</v>
      </c>
      <c r="BY183" s="24">
        <f t="shared" si="76"/>
        <v>0</v>
      </c>
      <c r="BZ183" s="24">
        <f t="shared" si="76"/>
        <v>0</v>
      </c>
      <c r="CA183" s="24">
        <f t="shared" si="76"/>
        <v>0</v>
      </c>
      <c r="CB183" s="24">
        <f t="shared" si="76"/>
        <v>0</v>
      </c>
      <c r="CC183" s="24">
        <f t="shared" si="76"/>
        <v>0</v>
      </c>
      <c r="CE183" s="58" t="s">
        <v>111</v>
      </c>
    </row>
    <row r="184" spans="1:154">
      <c r="A184" s="63"/>
      <c r="B184" s="2"/>
      <c r="C184" s="63"/>
      <c r="D184" s="18" t="s">
        <v>43</v>
      </c>
      <c r="E184" s="27">
        <f>STDEV(E361,E363:E366,E368,E370:E371,E374:E376,E378:E379)/SQRT($B182)</f>
        <v>8.2616567554703604</v>
      </c>
      <c r="F184" s="27">
        <f t="shared" ref="F184:BQ184" si="77">STDEV(F161,F163:F166,F168,F170:F171,F174:F176,F178:F179)/SQRT($B182)</f>
        <v>4.3712120823672613</v>
      </c>
      <c r="G184" s="27">
        <f t="shared" si="77"/>
        <v>5.3823255204316238</v>
      </c>
      <c r="H184" s="27">
        <f t="shared" si="77"/>
        <v>5.5514448960540941</v>
      </c>
      <c r="I184" s="27">
        <f t="shared" si="77"/>
        <v>5.3823255204316231E-2</v>
      </c>
      <c r="J184" s="27">
        <f t="shared" si="77"/>
        <v>0</v>
      </c>
      <c r="K184" s="27">
        <f t="shared" si="77"/>
        <v>0.41543209605178594</v>
      </c>
      <c r="L184" s="27">
        <f t="shared" si="77"/>
        <v>0.17484848329469047</v>
      </c>
      <c r="M184" s="27">
        <f t="shared" si="77"/>
        <v>0.21529302081726492</v>
      </c>
      <c r="N184" s="27">
        <f t="shared" si="77"/>
        <v>0.22205779584216376</v>
      </c>
      <c r="O184" s="27">
        <f t="shared" si="77"/>
        <v>0.18311354944981667</v>
      </c>
      <c r="P184" s="27">
        <f t="shared" si="77"/>
        <v>247.76097936709647</v>
      </c>
      <c r="Q184" s="27">
        <f t="shared" si="77"/>
        <v>292.91423575323779</v>
      </c>
      <c r="R184" s="27">
        <f t="shared" si="77"/>
        <v>302.03952800799095</v>
      </c>
      <c r="S184" s="27">
        <f t="shared" si="77"/>
        <v>244.16959359003951</v>
      </c>
      <c r="T184" s="27">
        <f t="shared" si="77"/>
        <v>111.00925612774442</v>
      </c>
      <c r="U184" s="27">
        <f t="shared" si="77"/>
        <v>115.69611478494583</v>
      </c>
      <c r="V184" s="27">
        <f t="shared" si="77"/>
        <v>76.150543828943128</v>
      </c>
      <c r="W184" s="27">
        <f t="shared" si="77"/>
        <v>59.511643666133267</v>
      </c>
      <c r="X184" s="27">
        <f t="shared" si="77"/>
        <v>93.822410563073248</v>
      </c>
      <c r="Y184" s="27">
        <f t="shared" si="77"/>
        <v>26.394009503532878</v>
      </c>
      <c r="Z184" s="27">
        <f t="shared" si="77"/>
        <v>134.86210365638931</v>
      </c>
      <c r="AA184" s="27">
        <f t="shared" si="77"/>
        <v>157.07559989648371</v>
      </c>
      <c r="AB184" s="27">
        <f t="shared" si="77"/>
        <v>64.281557150893519</v>
      </c>
      <c r="AC184" s="27">
        <f t="shared" si="77"/>
        <v>4.4614279385072555</v>
      </c>
      <c r="AD184" s="27">
        <f t="shared" si="77"/>
        <v>2.1287456835903016</v>
      </c>
      <c r="AE184" s="27">
        <f ca="1">STDEV(AE451,AE363:AE366,AE368,AE370:AE371,AE374:AE376,AE378:AE379)/SQRT($B182)</f>
        <v>1.8813147855867403</v>
      </c>
      <c r="AF184" s="27">
        <f t="shared" si="77"/>
        <v>0.82311286765510383</v>
      </c>
      <c r="AG184" s="27">
        <f t="shared" si="77"/>
        <v>0.87424241647345224</v>
      </c>
      <c r="AH184" s="27">
        <f t="shared" si="77"/>
        <v>1.2068999523858774</v>
      </c>
      <c r="AI184" s="27">
        <f t="shared" si="77"/>
        <v>1.1178134474737083</v>
      </c>
      <c r="AJ184" s="27">
        <f t="shared" si="77"/>
        <v>0</v>
      </c>
      <c r="AK184" s="27">
        <f t="shared" si="77"/>
        <v>0</v>
      </c>
      <c r="AL184" s="27">
        <f t="shared" si="77"/>
        <v>1.9980266398746827</v>
      </c>
      <c r="AM184" s="27">
        <f t="shared" si="77"/>
        <v>0.41543209605178588</v>
      </c>
      <c r="AN184" s="27">
        <f t="shared" si="77"/>
        <v>0.98809481374347152</v>
      </c>
      <c r="AO184" s="27">
        <f t="shared" si="77"/>
        <v>0.61377995915824735</v>
      </c>
      <c r="AP184" s="27">
        <f t="shared" si="77"/>
        <v>0</v>
      </c>
      <c r="AQ184" s="27">
        <f t="shared" si="77"/>
        <v>0</v>
      </c>
      <c r="AR184" s="27">
        <f t="shared" si="77"/>
        <v>0.4021637728553365</v>
      </c>
      <c r="AS184" s="27">
        <f t="shared" si="77"/>
        <v>0.21529302081726492</v>
      </c>
      <c r="AT184" s="27">
        <f t="shared" si="77"/>
        <v>0.32936493791449045</v>
      </c>
      <c r="AU184" s="27">
        <f t="shared" si="77"/>
        <v>0.54302098934736853</v>
      </c>
      <c r="AV184" s="27">
        <f t="shared" si="77"/>
        <v>0</v>
      </c>
      <c r="AW184" s="27">
        <f t="shared" si="77"/>
        <v>0</v>
      </c>
      <c r="AX184" s="27">
        <f t="shared" si="77"/>
        <v>1.5972733176516947</v>
      </c>
      <c r="AY184" s="27">
        <f t="shared" si="77"/>
        <v>0.60406251227639718</v>
      </c>
      <c r="AZ184" s="27">
        <f t="shared" si="77"/>
        <v>0.22205779584216376</v>
      </c>
      <c r="BA184" s="27">
        <f t="shared" si="77"/>
        <v>0.16617283842071437</v>
      </c>
      <c r="BB184" s="27">
        <f t="shared" si="77"/>
        <v>0</v>
      </c>
      <c r="BC184" s="27">
        <f t="shared" si="77"/>
        <v>0</v>
      </c>
      <c r="BD184" s="27">
        <f t="shared" si="77"/>
        <v>0.15384615384615385</v>
      </c>
      <c r="BE184" s="27">
        <f ca="1">STDEV(BE451,BE363:BE366,BE368,BE370:BE371,BE374:BE376,BE378:BE379)/SQRT($B182)</f>
        <v>1.632749218405716</v>
      </c>
      <c r="BF184" s="27">
        <f t="shared" si="77"/>
        <v>0.36757105607260132</v>
      </c>
      <c r="BG184" s="27">
        <f t="shared" si="77"/>
        <v>7.6923076923076927E-2</v>
      </c>
      <c r="BH184" s="27">
        <f t="shared" si="77"/>
        <v>0.12162606385262997</v>
      </c>
      <c r="BI184" s="27">
        <f t="shared" si="77"/>
        <v>0.25318484177091666</v>
      </c>
      <c r="BJ184" s="27">
        <f t="shared" si="77"/>
        <v>0.38204267758336768</v>
      </c>
      <c r="BK184" s="27">
        <f t="shared" si="77"/>
        <v>1.0528443675716825</v>
      </c>
      <c r="BL184" s="27">
        <f t="shared" si="77"/>
        <v>27.861484659223986</v>
      </c>
      <c r="BM184" s="27">
        <f t="shared" si="77"/>
        <v>12.548603731941725</v>
      </c>
      <c r="BN184" s="27">
        <f t="shared" si="77"/>
        <v>1.6150793362331823</v>
      </c>
      <c r="BO184" s="27">
        <f t="shared" si="77"/>
        <v>7.1127853880411269</v>
      </c>
      <c r="BP184" s="27">
        <f t="shared" si="77"/>
        <v>0.80187157800573794</v>
      </c>
      <c r="BQ184" s="27">
        <f t="shared" si="77"/>
        <v>0.60813031926314987</v>
      </c>
      <c r="BR184" s="27">
        <f t="shared" ref="BR184:CC184" si="78">STDEV(BR161,BR163:BR166,BR168,BR170:BR171,BR174:BR176,BR178:BR179)/SQRT($B182)</f>
        <v>14.570409883783627</v>
      </c>
      <c r="BS184" s="27">
        <f t="shared" si="78"/>
        <v>0.18311354944981667</v>
      </c>
      <c r="BT184" s="27">
        <f t="shared" si="78"/>
        <v>7.6923076923076927E-2</v>
      </c>
      <c r="BU184" s="27">
        <f t="shared" si="78"/>
        <v>0.180400606147055</v>
      </c>
      <c r="BV184" s="27">
        <f t="shared" si="78"/>
        <v>253.78550363258219</v>
      </c>
      <c r="BW184" s="27">
        <f t="shared" si="78"/>
        <v>15.692307692307693</v>
      </c>
      <c r="BX184" s="27">
        <f t="shared" si="78"/>
        <v>255.46410756975288</v>
      </c>
      <c r="BY184" s="27">
        <f t="shared" si="78"/>
        <v>0</v>
      </c>
      <c r="BZ184" s="27">
        <f t="shared" si="78"/>
        <v>0</v>
      </c>
      <c r="CA184" s="27">
        <f t="shared" si="78"/>
        <v>0</v>
      </c>
      <c r="CB184" s="27">
        <f t="shared" si="78"/>
        <v>0</v>
      </c>
      <c r="CC184" s="27">
        <f t="shared" si="78"/>
        <v>0</v>
      </c>
      <c r="CE184" s="58" t="s">
        <v>111</v>
      </c>
    </row>
    <row r="185" spans="1:154">
      <c r="A185" s="10"/>
      <c r="B185" s="10"/>
      <c r="C185" s="102"/>
      <c r="D185" s="10"/>
      <c r="E185" s="59"/>
      <c r="F185" s="59"/>
      <c r="G185" s="59"/>
      <c r="H185" s="59"/>
      <c r="I185" s="59"/>
      <c r="J185" s="10"/>
      <c r="K185" s="10"/>
      <c r="L185" s="10"/>
      <c r="M185" s="10"/>
      <c r="N185" s="10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CE185" s="58"/>
    </row>
    <row r="186" spans="1:154" ht="16">
      <c r="A186" s="83" t="s">
        <v>97</v>
      </c>
      <c r="B186" s="66"/>
      <c r="C186" s="66" t="s">
        <v>134</v>
      </c>
      <c r="D186" s="66"/>
      <c r="E186" s="53" t="s">
        <v>63</v>
      </c>
      <c r="F186" s="53" t="s">
        <v>64</v>
      </c>
      <c r="G186" s="53" t="s">
        <v>65</v>
      </c>
      <c r="H186" s="53" t="s">
        <v>66</v>
      </c>
      <c r="I186" s="66" t="s">
        <v>154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CE186" s="58" t="s">
        <v>111</v>
      </c>
    </row>
    <row r="187" spans="1:154">
      <c r="A187" t="s">
        <v>158</v>
      </c>
      <c r="B187" s="10">
        <f>('E3-Last'!B187)-1</f>
        <v>43</v>
      </c>
      <c r="C187" s="4" t="s">
        <v>3</v>
      </c>
      <c r="D187" s="10" t="s">
        <v>40</v>
      </c>
      <c r="E187" s="59">
        <f>(K187/$J187)*100</f>
        <v>0</v>
      </c>
      <c r="F187" s="59">
        <f>(L187/$J187)*100</f>
        <v>4.1666666666666661</v>
      </c>
      <c r="G187" s="59">
        <f>(M187/$J187)*100</f>
        <v>87.5</v>
      </c>
      <c r="H187" s="59">
        <f>(N187/$J187)*100</f>
        <v>8.3333333333333321</v>
      </c>
      <c r="I187" s="59">
        <f>M187/J187</f>
        <v>0.875</v>
      </c>
      <c r="J187">
        <v>24</v>
      </c>
      <c r="K187">
        <v>0</v>
      </c>
      <c r="L187">
        <v>1</v>
      </c>
      <c r="M187">
        <v>21</v>
      </c>
      <c r="N187">
        <v>2</v>
      </c>
      <c r="O187">
        <v>0.91304347829999999</v>
      </c>
      <c r="P187">
        <v>420.33333340000001</v>
      </c>
      <c r="Q187">
        <v>1190</v>
      </c>
      <c r="R187">
        <v>308.38095240000001</v>
      </c>
      <c r="S187">
        <v>1211</v>
      </c>
      <c r="T187">
        <v>151.86956520000001</v>
      </c>
      <c r="U187">
        <v>123.4285714</v>
      </c>
      <c r="V187">
        <v>450.5</v>
      </c>
      <c r="W187">
        <v>1087.608696</v>
      </c>
      <c r="X187">
        <v>1159.4285709999999</v>
      </c>
      <c r="Y187">
        <v>333.5</v>
      </c>
      <c r="Z187">
        <v>55.47826087</v>
      </c>
      <c r="AA187">
        <v>50.380952389999997</v>
      </c>
      <c r="AB187">
        <v>109</v>
      </c>
      <c r="AC187">
        <v>83</v>
      </c>
      <c r="AD187">
        <v>45</v>
      </c>
      <c r="AE187">
        <v>27</v>
      </c>
      <c r="AF187">
        <v>11</v>
      </c>
      <c r="AG187">
        <v>29</v>
      </c>
      <c r="AH187">
        <v>38</v>
      </c>
      <c r="AI187">
        <v>4</v>
      </c>
      <c r="AJ187">
        <v>0</v>
      </c>
      <c r="AK187">
        <v>3</v>
      </c>
      <c r="AL187">
        <v>9</v>
      </c>
      <c r="AM187">
        <v>24</v>
      </c>
      <c r="AN187">
        <v>15</v>
      </c>
      <c r="AO187">
        <v>1</v>
      </c>
      <c r="AP187">
        <v>0</v>
      </c>
      <c r="AQ187">
        <v>1</v>
      </c>
      <c r="AR187">
        <v>4</v>
      </c>
      <c r="AS187">
        <v>2</v>
      </c>
      <c r="AT187">
        <v>21</v>
      </c>
      <c r="AU187">
        <v>2</v>
      </c>
      <c r="AV187">
        <v>0</v>
      </c>
      <c r="AW187">
        <v>0</v>
      </c>
      <c r="AX187">
        <v>2</v>
      </c>
      <c r="AY187">
        <v>3</v>
      </c>
      <c r="AZ187">
        <v>2</v>
      </c>
      <c r="BA187">
        <v>1</v>
      </c>
      <c r="BB187">
        <v>0</v>
      </c>
      <c r="BC187">
        <v>2</v>
      </c>
      <c r="BD187">
        <v>3</v>
      </c>
      <c r="BE187">
        <v>63</v>
      </c>
      <c r="BF187">
        <v>7</v>
      </c>
      <c r="BG187">
        <v>0</v>
      </c>
      <c r="BH187">
        <v>0</v>
      </c>
      <c r="BI187">
        <v>1</v>
      </c>
      <c r="BJ187">
        <v>23</v>
      </c>
      <c r="BK187">
        <v>32</v>
      </c>
      <c r="BL187">
        <v>503</v>
      </c>
      <c r="BM187">
        <v>67</v>
      </c>
      <c r="BN187">
        <v>19</v>
      </c>
      <c r="BO187">
        <v>157</v>
      </c>
      <c r="BP187">
        <v>27</v>
      </c>
      <c r="BQ187">
        <v>67</v>
      </c>
      <c r="BR187">
        <v>166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 t="s">
        <v>58</v>
      </c>
      <c r="CE187" s="58"/>
      <c r="CG187" s="10" t="str">
        <f>$W$1</f>
        <v>FE0F</v>
      </c>
      <c r="CH187" s="10" t="str">
        <f>C164</f>
        <v>+ve</v>
      </c>
      <c r="CI187" s="59" t="e">
        <f>#REF!</f>
        <v>#REF!</v>
      </c>
      <c r="CJ187" s="59" t="e">
        <f>#REF!</f>
        <v>#REF!</v>
      </c>
      <c r="CK187" s="59" t="e">
        <f>#REF!</f>
        <v>#REF!</v>
      </c>
      <c r="CL187" s="59" t="e">
        <f>#REF!</f>
        <v>#REF!</v>
      </c>
      <c r="CM187" s="59" t="e">
        <f>#REF!</f>
        <v>#REF!</v>
      </c>
      <c r="CN187" s="59" t="e">
        <f>#REF!</f>
        <v>#REF!</v>
      </c>
      <c r="CO187" s="59" t="e">
        <f>#REF!</f>
        <v>#REF!</v>
      </c>
      <c r="CP187" s="59" t="e">
        <f>#REF!</f>
        <v>#REF!</v>
      </c>
      <c r="CQ187" s="59" t="e">
        <f>#REF!</f>
        <v>#REF!</v>
      </c>
      <c r="CR187" s="59" t="e">
        <f>#REF!</f>
        <v>#REF!</v>
      </c>
      <c r="CS187" s="59" t="e">
        <f>#REF!</f>
        <v>#REF!</v>
      </c>
      <c r="CT187" s="59" t="e">
        <f>#REF!</f>
        <v>#REF!</v>
      </c>
      <c r="CU187" s="59" t="e">
        <f>#REF!</f>
        <v>#REF!</v>
      </c>
      <c r="CV187" s="59" t="e">
        <f>#REF!</f>
        <v>#REF!</v>
      </c>
      <c r="CW187" s="59" t="e">
        <f>#REF!</f>
        <v>#REF!</v>
      </c>
      <c r="CX187" s="59" t="e">
        <f>#REF!</f>
        <v>#REF!</v>
      </c>
      <c r="CY187" s="59" t="e">
        <f>#REF!</f>
        <v>#REF!</v>
      </c>
      <c r="CZ187" s="95" t="e">
        <f>#REF!</f>
        <v>#REF!</v>
      </c>
      <c r="DA187" s="95" t="e">
        <f>#REF!</f>
        <v>#REF!</v>
      </c>
      <c r="DB187" s="95" t="e">
        <f>#REF!</f>
        <v>#REF!</v>
      </c>
      <c r="DC187" s="95" t="e">
        <f>#REF!</f>
        <v>#REF!</v>
      </c>
      <c r="DD187" s="95" t="e">
        <f>#REF!</f>
        <v>#REF!</v>
      </c>
      <c r="DE187" s="95" t="e">
        <f>#REF!</f>
        <v>#REF!</v>
      </c>
      <c r="DF187" s="95" t="e">
        <f>#REF!</f>
        <v>#REF!</v>
      </c>
      <c r="DG187" s="95" t="e">
        <f>#REF!</f>
        <v>#REF!</v>
      </c>
      <c r="DH187" s="95" t="e">
        <f>#REF!</f>
        <v>#REF!</v>
      </c>
      <c r="DI187" s="95" t="e">
        <f>#REF!</f>
        <v>#REF!</v>
      </c>
      <c r="DJ187" s="95" t="e">
        <f>#REF!</f>
        <v>#REF!</v>
      </c>
      <c r="DK187" s="95" t="e">
        <f>#REF!</f>
        <v>#REF!</v>
      </c>
      <c r="DL187" s="95" t="e">
        <f>#REF!</f>
        <v>#REF!</v>
      </c>
      <c r="DM187" s="95" t="e">
        <f>#REF!</f>
        <v>#REF!</v>
      </c>
      <c r="DN187" s="95" t="e">
        <f>#REF!</f>
        <v>#REF!</v>
      </c>
      <c r="DO187" s="95" t="e">
        <f>#REF!</f>
        <v>#REF!</v>
      </c>
      <c r="DP187" s="95" t="e">
        <f>#REF!</f>
        <v>#REF!</v>
      </c>
      <c r="DQ187" s="59" t="e">
        <f>#REF!</f>
        <v>#REF!</v>
      </c>
      <c r="DR187" s="59" t="e">
        <f>#REF!</f>
        <v>#REF!</v>
      </c>
      <c r="DS187" s="59" t="e">
        <f>#REF!</f>
        <v>#REF!</v>
      </c>
      <c r="DT187" s="59" t="e">
        <f>#REF!</f>
        <v>#REF!</v>
      </c>
      <c r="DU187" s="59" t="e">
        <f>#REF!</f>
        <v>#REF!</v>
      </c>
      <c r="DV187" s="59" t="e">
        <f>#REF!</f>
        <v>#REF!</v>
      </c>
      <c r="DW187" s="59" t="e">
        <f>#REF!</f>
        <v>#REF!</v>
      </c>
      <c r="DX187" s="59" t="e">
        <f>#REF!</f>
        <v>#REF!</v>
      </c>
      <c r="DY187" s="59" t="e">
        <f>#REF!</f>
        <v>#REF!</v>
      </c>
      <c r="DZ187" s="59" t="e">
        <f>#REF!</f>
        <v>#REF!</v>
      </c>
      <c r="EA187" s="59" t="e">
        <f>#REF!</f>
        <v>#REF!</v>
      </c>
      <c r="EB187" s="59" t="e">
        <f>#REF!</f>
        <v>#REF!</v>
      </c>
      <c r="EC187" s="59" t="e">
        <f>#REF!</f>
        <v>#REF!</v>
      </c>
      <c r="ED187" s="59" t="e">
        <f>#REF!</f>
        <v>#REF!</v>
      </c>
      <c r="EE187" s="59" t="e">
        <f>#REF!</f>
        <v>#REF!</v>
      </c>
      <c r="EF187" s="59" t="e">
        <f>#REF!</f>
        <v>#REF!</v>
      </c>
      <c r="EG187" s="59" t="e">
        <f>#REF!</f>
        <v>#REF!</v>
      </c>
      <c r="EH187" s="95" t="e">
        <f>#REF!</f>
        <v>#REF!</v>
      </c>
      <c r="EI187" s="95" t="e">
        <f>#REF!</f>
        <v>#REF!</v>
      </c>
      <c r="EJ187" s="95" t="e">
        <f>#REF!</f>
        <v>#REF!</v>
      </c>
      <c r="EK187" s="95" t="e">
        <f>#REF!</f>
        <v>#REF!</v>
      </c>
      <c r="EL187" s="95" t="e">
        <f>#REF!</f>
        <v>#REF!</v>
      </c>
      <c r="EM187" s="95" t="e">
        <f>#REF!</f>
        <v>#REF!</v>
      </c>
      <c r="EN187" s="95" t="e">
        <f>#REF!</f>
        <v>#REF!</v>
      </c>
      <c r="EO187" s="95" t="e">
        <f>#REF!</f>
        <v>#REF!</v>
      </c>
      <c r="EP187" s="95" t="e">
        <f>#REF!</f>
        <v>#REF!</v>
      </c>
      <c r="EQ187" s="95" t="e">
        <f>#REF!</f>
        <v>#REF!</v>
      </c>
      <c r="ER187" s="95" t="e">
        <f>#REF!</f>
        <v>#REF!</v>
      </c>
      <c r="ES187" s="95" t="e">
        <f>#REF!</f>
        <v>#REF!</v>
      </c>
      <c r="ET187" s="95" t="e">
        <f>#REF!</f>
        <v>#REF!</v>
      </c>
      <c r="EU187" s="95" t="e">
        <f>#REF!</f>
        <v>#REF!</v>
      </c>
      <c r="EV187" s="95" t="e">
        <f>#REF!</f>
        <v>#REF!</v>
      </c>
      <c r="EW187" s="95" t="e">
        <f>#REF!</f>
        <v>#REF!</v>
      </c>
      <c r="EX187" s="95" t="e">
        <f>#REF!</f>
        <v>#REF!</v>
      </c>
    </row>
    <row r="188" spans="1:154">
      <c r="A188" t="s">
        <v>180</v>
      </c>
      <c r="B188" s="10">
        <f>('E3-Last'!B188)-1</f>
        <v>51</v>
      </c>
      <c r="C188" s="4" t="s">
        <v>3</v>
      </c>
      <c r="D188" s="10" t="s">
        <v>40</v>
      </c>
      <c r="E188" s="59">
        <f t="shared" ref="E188:H209" si="79">(K188/$J188)*100</f>
        <v>33.333333333333329</v>
      </c>
      <c r="F188" s="59">
        <f t="shared" si="79"/>
        <v>8.3333333333333321</v>
      </c>
      <c r="G188" s="59">
        <f t="shared" si="79"/>
        <v>58.333333333333336</v>
      </c>
      <c r="H188" s="59">
        <f t="shared" si="79"/>
        <v>0</v>
      </c>
      <c r="I188" s="59">
        <f t="shared" ref="I188:I209" si="80">M188/J188</f>
        <v>0.58333333333333337</v>
      </c>
      <c r="J188">
        <v>24</v>
      </c>
      <c r="K188">
        <v>8</v>
      </c>
      <c r="L188">
        <v>2</v>
      </c>
      <c r="M188">
        <v>14</v>
      </c>
      <c r="N188">
        <v>0</v>
      </c>
      <c r="O188">
        <v>1</v>
      </c>
      <c r="P188">
        <v>1527.5625</v>
      </c>
      <c r="Q188">
        <v>1173.5</v>
      </c>
      <c r="R188">
        <v>1578.142857</v>
      </c>
      <c r="S188">
        <v>0</v>
      </c>
      <c r="T188">
        <v>344.7857143</v>
      </c>
      <c r="U188">
        <v>344.7857143</v>
      </c>
      <c r="V188">
        <v>0</v>
      </c>
      <c r="W188">
        <v>99.857142870000004</v>
      </c>
      <c r="X188">
        <v>99.857142870000004</v>
      </c>
      <c r="Y188">
        <v>0</v>
      </c>
      <c r="Z188">
        <v>922.71428560000004</v>
      </c>
      <c r="AA188">
        <v>922.71428560000004</v>
      </c>
      <c r="AB188">
        <v>0</v>
      </c>
      <c r="AC188">
        <v>51</v>
      </c>
      <c r="AD188">
        <v>22</v>
      </c>
      <c r="AE188">
        <v>24</v>
      </c>
      <c r="AF188">
        <v>5</v>
      </c>
      <c r="AG188">
        <v>21</v>
      </c>
      <c r="AH188">
        <v>19</v>
      </c>
      <c r="AI188">
        <v>6</v>
      </c>
      <c r="AJ188">
        <v>0</v>
      </c>
      <c r="AK188">
        <v>0</v>
      </c>
      <c r="AL188">
        <v>5</v>
      </c>
      <c r="AM188">
        <v>16</v>
      </c>
      <c r="AN188">
        <v>5</v>
      </c>
      <c r="AO188">
        <v>0</v>
      </c>
      <c r="AP188">
        <v>0</v>
      </c>
      <c r="AQ188">
        <v>0</v>
      </c>
      <c r="AR188">
        <v>1</v>
      </c>
      <c r="AS188">
        <v>4</v>
      </c>
      <c r="AT188">
        <v>14</v>
      </c>
      <c r="AU188">
        <v>6</v>
      </c>
      <c r="AV188">
        <v>0</v>
      </c>
      <c r="AW188">
        <v>0</v>
      </c>
      <c r="AX188">
        <v>0</v>
      </c>
      <c r="AY188">
        <v>1</v>
      </c>
      <c r="AZ188">
        <v>0</v>
      </c>
      <c r="BA188">
        <v>0</v>
      </c>
      <c r="BB188">
        <v>0</v>
      </c>
      <c r="BC188">
        <v>0</v>
      </c>
      <c r="BD188">
        <v>4</v>
      </c>
      <c r="BE188">
        <v>22</v>
      </c>
      <c r="BF188">
        <v>4</v>
      </c>
      <c r="BG188">
        <v>2</v>
      </c>
      <c r="BH188">
        <v>0</v>
      </c>
      <c r="BI188">
        <v>14</v>
      </c>
      <c r="BJ188">
        <v>0</v>
      </c>
      <c r="BK188">
        <v>2</v>
      </c>
      <c r="BL188">
        <v>622</v>
      </c>
      <c r="BM188">
        <v>248</v>
      </c>
      <c r="BN188">
        <v>26</v>
      </c>
      <c r="BO188">
        <v>11</v>
      </c>
      <c r="BP188">
        <v>16</v>
      </c>
      <c r="BQ188">
        <v>0</v>
      </c>
      <c r="BR188">
        <v>321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 t="s">
        <v>58</v>
      </c>
      <c r="CE188" s="58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</row>
    <row r="189" spans="1:154">
      <c r="A189" t="s">
        <v>159</v>
      </c>
      <c r="B189" s="10">
        <f>('E3-Last'!B189)-1</f>
        <v>51</v>
      </c>
      <c r="C189" s="4" t="s">
        <v>3</v>
      </c>
      <c r="D189" s="10" t="s">
        <v>40</v>
      </c>
      <c r="E189" s="59">
        <f t="shared" si="79"/>
        <v>33.333333333333329</v>
      </c>
      <c r="F189" s="59">
        <f t="shared" si="79"/>
        <v>0</v>
      </c>
      <c r="G189" s="59">
        <f t="shared" si="79"/>
        <v>33.333333333333329</v>
      </c>
      <c r="H189" s="59">
        <f t="shared" si="79"/>
        <v>33.333333333333329</v>
      </c>
      <c r="I189" s="59">
        <f t="shared" si="80"/>
        <v>0.33333333333333331</v>
      </c>
      <c r="J189">
        <v>24</v>
      </c>
      <c r="K189">
        <v>8</v>
      </c>
      <c r="L189">
        <v>0</v>
      </c>
      <c r="M189">
        <v>8</v>
      </c>
      <c r="N189">
        <v>8</v>
      </c>
      <c r="O189">
        <v>0.5</v>
      </c>
      <c r="P189">
        <v>1101.4375</v>
      </c>
      <c r="Q189">
        <v>0</v>
      </c>
      <c r="R189">
        <v>1049.875</v>
      </c>
      <c r="S189">
        <v>1153</v>
      </c>
      <c r="T189">
        <v>159.75</v>
      </c>
      <c r="U189">
        <v>162.875</v>
      </c>
      <c r="V189">
        <v>156.625</v>
      </c>
      <c r="W189">
        <v>328.3125</v>
      </c>
      <c r="X189">
        <v>463.125</v>
      </c>
      <c r="Y189">
        <v>193.5</v>
      </c>
      <c r="Z189">
        <v>212</v>
      </c>
      <c r="AA189">
        <v>169.125</v>
      </c>
      <c r="AB189">
        <v>254.875</v>
      </c>
      <c r="AC189">
        <v>90</v>
      </c>
      <c r="AD189">
        <v>23</v>
      </c>
      <c r="AE189">
        <v>40</v>
      </c>
      <c r="AF189">
        <v>27</v>
      </c>
      <c r="AG189">
        <v>35</v>
      </c>
      <c r="AH189">
        <v>20</v>
      </c>
      <c r="AI189">
        <v>14</v>
      </c>
      <c r="AJ189">
        <v>1</v>
      </c>
      <c r="AK189">
        <v>0</v>
      </c>
      <c r="AL189">
        <v>20</v>
      </c>
      <c r="AM189">
        <v>16</v>
      </c>
      <c r="AN189">
        <v>4</v>
      </c>
      <c r="AO189">
        <v>2</v>
      </c>
      <c r="AP189">
        <v>0</v>
      </c>
      <c r="AQ189">
        <v>0</v>
      </c>
      <c r="AR189">
        <v>1</v>
      </c>
      <c r="AS189">
        <v>14</v>
      </c>
      <c r="AT189">
        <v>8</v>
      </c>
      <c r="AU189">
        <v>5</v>
      </c>
      <c r="AV189">
        <v>1</v>
      </c>
      <c r="AW189">
        <v>0</v>
      </c>
      <c r="AX189">
        <v>12</v>
      </c>
      <c r="AY189">
        <v>5</v>
      </c>
      <c r="AZ189">
        <v>8</v>
      </c>
      <c r="BA189">
        <v>7</v>
      </c>
      <c r="BB189">
        <v>0</v>
      </c>
      <c r="BC189">
        <v>0</v>
      </c>
      <c r="BD189">
        <v>7</v>
      </c>
      <c r="BE189">
        <v>41</v>
      </c>
      <c r="BF189">
        <v>4</v>
      </c>
      <c r="BG189">
        <v>0</v>
      </c>
      <c r="BH189">
        <v>0</v>
      </c>
      <c r="BI189">
        <v>4</v>
      </c>
      <c r="BJ189">
        <v>16</v>
      </c>
      <c r="BK189">
        <v>17</v>
      </c>
      <c r="BL189">
        <v>548</v>
      </c>
      <c r="BM189">
        <v>178</v>
      </c>
      <c r="BN189">
        <v>0</v>
      </c>
      <c r="BO189">
        <v>9</v>
      </c>
      <c r="BP189">
        <v>17</v>
      </c>
      <c r="BQ189">
        <v>11</v>
      </c>
      <c r="BR189">
        <v>333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 t="s">
        <v>58</v>
      </c>
      <c r="CE189" s="58"/>
    </row>
    <row r="190" spans="1:154">
      <c r="A190" t="s">
        <v>160</v>
      </c>
      <c r="B190" s="10">
        <f>('E3-Last'!B190)-1</f>
        <v>51</v>
      </c>
      <c r="C190" s="4" t="s">
        <v>3</v>
      </c>
      <c r="D190" s="10" t="s">
        <v>40</v>
      </c>
      <c r="E190" s="59">
        <f t="shared" si="79"/>
        <v>33.333333333333329</v>
      </c>
      <c r="F190" s="59">
        <f t="shared" si="79"/>
        <v>0</v>
      </c>
      <c r="G190" s="59">
        <f t="shared" si="79"/>
        <v>62.5</v>
      </c>
      <c r="H190" s="59">
        <f t="shared" si="79"/>
        <v>4.1666666666666661</v>
      </c>
      <c r="I190" s="59">
        <f t="shared" si="80"/>
        <v>0.625</v>
      </c>
      <c r="J190">
        <v>24</v>
      </c>
      <c r="K190">
        <v>8</v>
      </c>
      <c r="L190">
        <v>0</v>
      </c>
      <c r="M190">
        <v>15</v>
      </c>
      <c r="N190">
        <v>1</v>
      </c>
      <c r="O190">
        <v>0.9375</v>
      </c>
      <c r="P190">
        <v>525.5</v>
      </c>
      <c r="Q190">
        <v>0</v>
      </c>
      <c r="R190">
        <v>547.73333330000003</v>
      </c>
      <c r="S190">
        <v>192</v>
      </c>
      <c r="T190">
        <v>325.0625</v>
      </c>
      <c r="U190">
        <v>324.73333330000003</v>
      </c>
      <c r="V190">
        <v>330</v>
      </c>
      <c r="W190">
        <v>69</v>
      </c>
      <c r="X190">
        <v>71.199999989999995</v>
      </c>
      <c r="Y190">
        <v>36</v>
      </c>
      <c r="Z190">
        <v>1155.5625</v>
      </c>
      <c r="AA190">
        <v>1203</v>
      </c>
      <c r="AB190">
        <v>444</v>
      </c>
      <c r="AC190">
        <v>63</v>
      </c>
      <c r="AD190">
        <v>29</v>
      </c>
      <c r="AE190">
        <v>26</v>
      </c>
      <c r="AF190">
        <v>8</v>
      </c>
      <c r="AG190">
        <v>23</v>
      </c>
      <c r="AH190">
        <v>22</v>
      </c>
      <c r="AI190">
        <v>1</v>
      </c>
      <c r="AJ190">
        <v>0</v>
      </c>
      <c r="AK190">
        <v>0</v>
      </c>
      <c r="AL190">
        <v>17</v>
      </c>
      <c r="AM190">
        <v>16</v>
      </c>
      <c r="AN190">
        <v>6</v>
      </c>
      <c r="AO190">
        <v>0</v>
      </c>
      <c r="AP190">
        <v>0</v>
      </c>
      <c r="AQ190">
        <v>0</v>
      </c>
      <c r="AR190">
        <v>7</v>
      </c>
      <c r="AS190">
        <v>6</v>
      </c>
      <c r="AT190">
        <v>15</v>
      </c>
      <c r="AU190">
        <v>0</v>
      </c>
      <c r="AV190">
        <v>0</v>
      </c>
      <c r="AW190">
        <v>0</v>
      </c>
      <c r="AX190">
        <v>5</v>
      </c>
      <c r="AY190">
        <v>1</v>
      </c>
      <c r="AZ190">
        <v>1</v>
      </c>
      <c r="BA190">
        <v>1</v>
      </c>
      <c r="BB190">
        <v>0</v>
      </c>
      <c r="BC190">
        <v>0</v>
      </c>
      <c r="BD190">
        <v>5</v>
      </c>
      <c r="BE190">
        <v>33</v>
      </c>
      <c r="BF190">
        <v>9</v>
      </c>
      <c r="BG190">
        <v>0</v>
      </c>
      <c r="BH190">
        <v>0</v>
      </c>
      <c r="BI190">
        <v>16</v>
      </c>
      <c r="BJ190">
        <v>0</v>
      </c>
      <c r="BK190">
        <v>8</v>
      </c>
      <c r="BL190">
        <v>569</v>
      </c>
      <c r="BM190">
        <v>157</v>
      </c>
      <c r="BN190">
        <v>9</v>
      </c>
      <c r="BO190">
        <v>86</v>
      </c>
      <c r="BP190">
        <v>23</v>
      </c>
      <c r="BQ190">
        <v>0</v>
      </c>
      <c r="BR190">
        <v>294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 t="s">
        <v>58</v>
      </c>
    </row>
    <row r="191" spans="1:154">
      <c r="A191" t="s">
        <v>181</v>
      </c>
      <c r="B191" s="10">
        <f>('E3-Last'!B191)-1</f>
        <v>51</v>
      </c>
      <c r="C191" s="6" t="s">
        <v>2</v>
      </c>
      <c r="D191" s="10" t="s">
        <v>40</v>
      </c>
      <c r="E191" s="59">
        <f t="shared" si="79"/>
        <v>20.833333333333336</v>
      </c>
      <c r="F191" s="59">
        <f t="shared" si="79"/>
        <v>4.1666666666666661</v>
      </c>
      <c r="G191" s="59">
        <f t="shared" si="79"/>
        <v>54.166666666666664</v>
      </c>
      <c r="H191" s="59">
        <f t="shared" si="79"/>
        <v>20.833333333333336</v>
      </c>
      <c r="I191" s="59">
        <f t="shared" si="80"/>
        <v>0.54166666666666663</v>
      </c>
      <c r="J191">
        <v>24</v>
      </c>
      <c r="K191">
        <v>5</v>
      </c>
      <c r="L191">
        <v>1</v>
      </c>
      <c r="M191">
        <v>13</v>
      </c>
      <c r="N191">
        <v>5</v>
      </c>
      <c r="O191">
        <v>0.72222222219999999</v>
      </c>
      <c r="P191">
        <v>842.89473680000003</v>
      </c>
      <c r="Q191">
        <v>2375</v>
      </c>
      <c r="R191">
        <v>539.46153860000004</v>
      </c>
      <c r="S191">
        <v>1325.4</v>
      </c>
      <c r="T191">
        <v>378.22222219999998</v>
      </c>
      <c r="U191">
        <v>257.38461539999997</v>
      </c>
      <c r="V191">
        <v>692.40000010000006</v>
      </c>
      <c r="W191">
        <v>137.94444440000001</v>
      </c>
      <c r="X191">
        <v>129.2307692</v>
      </c>
      <c r="Y191">
        <v>160.6</v>
      </c>
      <c r="Z191">
        <v>1156.333333</v>
      </c>
      <c r="AA191">
        <v>1347.307693</v>
      </c>
      <c r="AB191">
        <v>659.8</v>
      </c>
      <c r="AC191">
        <v>123</v>
      </c>
      <c r="AD191">
        <v>54</v>
      </c>
      <c r="AE191">
        <v>37</v>
      </c>
      <c r="AF191">
        <v>32</v>
      </c>
      <c r="AG191">
        <v>38</v>
      </c>
      <c r="AH191">
        <v>28</v>
      </c>
      <c r="AI191">
        <v>18</v>
      </c>
      <c r="AJ191">
        <v>2</v>
      </c>
      <c r="AK191">
        <v>0</v>
      </c>
      <c r="AL191">
        <v>37</v>
      </c>
      <c r="AM191">
        <v>19</v>
      </c>
      <c r="AN191">
        <v>10</v>
      </c>
      <c r="AO191">
        <v>9</v>
      </c>
      <c r="AP191">
        <v>1</v>
      </c>
      <c r="AQ191">
        <v>0</v>
      </c>
      <c r="AR191">
        <v>15</v>
      </c>
      <c r="AS191">
        <v>9</v>
      </c>
      <c r="AT191">
        <v>13</v>
      </c>
      <c r="AU191">
        <v>5</v>
      </c>
      <c r="AV191">
        <v>1</v>
      </c>
      <c r="AW191">
        <v>0</v>
      </c>
      <c r="AX191">
        <v>9</v>
      </c>
      <c r="AY191">
        <v>10</v>
      </c>
      <c r="AZ191">
        <v>5</v>
      </c>
      <c r="BA191">
        <v>4</v>
      </c>
      <c r="BB191">
        <v>0</v>
      </c>
      <c r="BC191">
        <v>0</v>
      </c>
      <c r="BD191">
        <v>13</v>
      </c>
      <c r="BE191">
        <v>31</v>
      </c>
      <c r="BF191">
        <v>6</v>
      </c>
      <c r="BG191">
        <v>0</v>
      </c>
      <c r="BH191">
        <v>0</v>
      </c>
      <c r="BI191">
        <v>11</v>
      </c>
      <c r="BJ191">
        <v>7</v>
      </c>
      <c r="BK191">
        <v>7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 t="s">
        <v>58</v>
      </c>
    </row>
    <row r="192" spans="1:154">
      <c r="A192" t="s">
        <v>161</v>
      </c>
      <c r="B192" s="10">
        <f>('E3-Last'!B192)-1</f>
        <v>51</v>
      </c>
      <c r="C192" s="4" t="s">
        <v>3</v>
      </c>
      <c r="D192" s="10" t="s">
        <v>40</v>
      </c>
      <c r="E192" s="59">
        <f t="shared" si="79"/>
        <v>25</v>
      </c>
      <c r="F192" s="59">
        <f t="shared" si="79"/>
        <v>4.1666666666666661</v>
      </c>
      <c r="G192" s="59">
        <f t="shared" si="79"/>
        <v>54.166666666666664</v>
      </c>
      <c r="H192" s="59">
        <f t="shared" si="79"/>
        <v>16.666666666666664</v>
      </c>
      <c r="I192" s="59">
        <f t="shared" si="80"/>
        <v>0.54166666666666663</v>
      </c>
      <c r="J192">
        <v>24</v>
      </c>
      <c r="K192">
        <v>6</v>
      </c>
      <c r="L192">
        <v>1</v>
      </c>
      <c r="M192">
        <v>13</v>
      </c>
      <c r="N192">
        <v>4</v>
      </c>
      <c r="O192">
        <v>0.76470588240000004</v>
      </c>
      <c r="P192">
        <v>1284.333333</v>
      </c>
      <c r="Q192">
        <v>2954</v>
      </c>
      <c r="R192">
        <v>1104.8461540000001</v>
      </c>
      <c r="S192">
        <v>1450.25</v>
      </c>
      <c r="T192">
        <v>342.94117640000002</v>
      </c>
      <c r="U192">
        <v>328.53846160000001</v>
      </c>
      <c r="V192">
        <v>389.75</v>
      </c>
      <c r="W192">
        <v>1340.117647</v>
      </c>
      <c r="X192">
        <v>1639.8461540000001</v>
      </c>
      <c r="Y192">
        <v>366</v>
      </c>
      <c r="Z192">
        <v>55.764705880000001</v>
      </c>
      <c r="AA192">
        <v>51.692307700000001</v>
      </c>
      <c r="AB192">
        <v>69</v>
      </c>
      <c r="AC192">
        <v>58</v>
      </c>
      <c r="AD192">
        <v>26</v>
      </c>
      <c r="AE192">
        <v>25</v>
      </c>
      <c r="AF192">
        <v>7</v>
      </c>
      <c r="AG192">
        <v>23</v>
      </c>
      <c r="AH192">
        <v>23</v>
      </c>
      <c r="AI192">
        <v>11</v>
      </c>
      <c r="AJ192">
        <v>0</v>
      </c>
      <c r="AK192">
        <v>0</v>
      </c>
      <c r="AL192">
        <v>1</v>
      </c>
      <c r="AM192">
        <v>18</v>
      </c>
      <c r="AN192">
        <v>6</v>
      </c>
      <c r="AO192">
        <v>2</v>
      </c>
      <c r="AP192">
        <v>0</v>
      </c>
      <c r="AQ192">
        <v>0</v>
      </c>
      <c r="AR192">
        <v>0</v>
      </c>
      <c r="AS192">
        <v>4</v>
      </c>
      <c r="AT192">
        <v>13</v>
      </c>
      <c r="AU192">
        <v>8</v>
      </c>
      <c r="AV192">
        <v>0</v>
      </c>
      <c r="AW192">
        <v>0</v>
      </c>
      <c r="AX192">
        <v>0</v>
      </c>
      <c r="AY192">
        <v>1</v>
      </c>
      <c r="AZ192">
        <v>4</v>
      </c>
      <c r="BA192">
        <v>1</v>
      </c>
      <c r="BB192">
        <v>0</v>
      </c>
      <c r="BC192">
        <v>0</v>
      </c>
      <c r="BD192">
        <v>1</v>
      </c>
      <c r="BE192">
        <v>55</v>
      </c>
      <c r="BF192">
        <v>2</v>
      </c>
      <c r="BG192">
        <v>0</v>
      </c>
      <c r="BH192">
        <v>0</v>
      </c>
      <c r="BI192">
        <v>9</v>
      </c>
      <c r="BJ192">
        <v>33</v>
      </c>
      <c r="BK192">
        <v>11</v>
      </c>
      <c r="BL192">
        <v>488</v>
      </c>
      <c r="BM192">
        <v>177</v>
      </c>
      <c r="BN192">
        <v>21</v>
      </c>
      <c r="BO192">
        <v>17</v>
      </c>
      <c r="BP192">
        <v>38</v>
      </c>
      <c r="BQ192">
        <v>72</v>
      </c>
      <c r="BR192">
        <v>163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 t="s">
        <v>58</v>
      </c>
    </row>
    <row r="193" spans="1:83">
      <c r="A193" t="s">
        <v>162</v>
      </c>
      <c r="B193" s="10">
        <f>('E3-Last'!B193)-1</f>
        <v>51</v>
      </c>
      <c r="C193" s="6" t="s">
        <v>2</v>
      </c>
      <c r="D193" s="10" t="s">
        <v>40</v>
      </c>
      <c r="E193" s="59">
        <f t="shared" si="79"/>
        <v>4.1666666666666661</v>
      </c>
      <c r="F193" s="59">
        <f t="shared" si="79"/>
        <v>0</v>
      </c>
      <c r="G193" s="59">
        <f t="shared" si="79"/>
        <v>87.5</v>
      </c>
      <c r="H193" s="59">
        <f t="shared" si="79"/>
        <v>8.3333333333333321</v>
      </c>
      <c r="I193" s="59">
        <f t="shared" si="80"/>
        <v>0.875</v>
      </c>
      <c r="J193">
        <v>24</v>
      </c>
      <c r="K193">
        <v>1</v>
      </c>
      <c r="L193">
        <v>0</v>
      </c>
      <c r="M193">
        <v>21</v>
      </c>
      <c r="N193">
        <v>2</v>
      </c>
      <c r="O193">
        <v>0.91304347829999999</v>
      </c>
      <c r="P193">
        <v>956.08695650000004</v>
      </c>
      <c r="Q193">
        <v>0</v>
      </c>
      <c r="R193">
        <v>924.09523820000004</v>
      </c>
      <c r="S193">
        <v>1292</v>
      </c>
      <c r="T193">
        <v>91.608695659999995</v>
      </c>
      <c r="U193">
        <v>58.52380952</v>
      </c>
      <c r="V193">
        <v>439</v>
      </c>
      <c r="W193">
        <v>444.08695649999999</v>
      </c>
      <c r="X193">
        <v>470.2857143</v>
      </c>
      <c r="Y193">
        <v>169</v>
      </c>
      <c r="Z193">
        <v>396</v>
      </c>
      <c r="AA193">
        <v>403.66666659999999</v>
      </c>
      <c r="AB193">
        <v>315.5</v>
      </c>
      <c r="AC193">
        <v>64</v>
      </c>
      <c r="AD193">
        <v>30</v>
      </c>
      <c r="AE193">
        <v>32</v>
      </c>
      <c r="AF193">
        <v>2</v>
      </c>
      <c r="AG193">
        <v>28</v>
      </c>
      <c r="AH193">
        <v>28</v>
      </c>
      <c r="AI193">
        <v>5</v>
      </c>
      <c r="AJ193">
        <v>0</v>
      </c>
      <c r="AK193">
        <v>0</v>
      </c>
      <c r="AL193">
        <v>3</v>
      </c>
      <c r="AM193">
        <v>23</v>
      </c>
      <c r="AN193">
        <v>5</v>
      </c>
      <c r="AO193">
        <v>0</v>
      </c>
      <c r="AP193">
        <v>0</v>
      </c>
      <c r="AQ193">
        <v>0</v>
      </c>
      <c r="AR193">
        <v>2</v>
      </c>
      <c r="AS193">
        <v>5</v>
      </c>
      <c r="AT193">
        <v>21</v>
      </c>
      <c r="AU193">
        <v>5</v>
      </c>
      <c r="AV193">
        <v>0</v>
      </c>
      <c r="AW193">
        <v>0</v>
      </c>
      <c r="AX193">
        <v>1</v>
      </c>
      <c r="AY193">
        <v>0</v>
      </c>
      <c r="AZ193">
        <v>2</v>
      </c>
      <c r="BA193">
        <v>0</v>
      </c>
      <c r="BB193">
        <v>0</v>
      </c>
      <c r="BC193">
        <v>0</v>
      </c>
      <c r="BD193">
        <v>0</v>
      </c>
      <c r="BE193">
        <v>26</v>
      </c>
      <c r="BF193">
        <v>1</v>
      </c>
      <c r="BG193">
        <v>0</v>
      </c>
      <c r="BH193">
        <v>0</v>
      </c>
      <c r="BI193">
        <v>7</v>
      </c>
      <c r="BJ193">
        <v>16</v>
      </c>
      <c r="BK193">
        <v>2</v>
      </c>
      <c r="BL193">
        <v>532</v>
      </c>
      <c r="BM193">
        <v>142</v>
      </c>
      <c r="BN193">
        <v>0</v>
      </c>
      <c r="BO193">
        <v>123</v>
      </c>
      <c r="BP193">
        <v>55</v>
      </c>
      <c r="BQ193">
        <v>13</v>
      </c>
      <c r="BR193">
        <v>199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</row>
    <row r="194" spans="1:83">
      <c r="A194" t="s">
        <v>163</v>
      </c>
      <c r="B194" s="10">
        <f>('E3-Last'!B194)-1</f>
        <v>43</v>
      </c>
      <c r="C194" s="6" t="s">
        <v>2</v>
      </c>
      <c r="D194" s="10" t="s">
        <v>40</v>
      </c>
      <c r="E194" s="59">
        <f t="shared" si="79"/>
        <v>0</v>
      </c>
      <c r="F194" s="59">
        <f t="shared" si="79"/>
        <v>4.1666666666666661</v>
      </c>
      <c r="G194" s="59">
        <f t="shared" si="79"/>
        <v>95.833333333333343</v>
      </c>
      <c r="H194" s="59">
        <f t="shared" si="79"/>
        <v>0</v>
      </c>
      <c r="I194" s="59">
        <f t="shared" si="80"/>
        <v>0.95833333333333337</v>
      </c>
      <c r="J194">
        <v>24</v>
      </c>
      <c r="K194">
        <v>0</v>
      </c>
      <c r="L194">
        <v>1</v>
      </c>
      <c r="M194">
        <v>23</v>
      </c>
      <c r="N194">
        <v>0</v>
      </c>
      <c r="O194">
        <v>1</v>
      </c>
      <c r="P194">
        <v>506.58333340000001</v>
      </c>
      <c r="Q194">
        <v>122</v>
      </c>
      <c r="R194">
        <v>523.30434779999996</v>
      </c>
      <c r="S194">
        <v>0</v>
      </c>
      <c r="T194">
        <v>48.391304339999998</v>
      </c>
      <c r="U194">
        <v>48.391304339999998</v>
      </c>
      <c r="V194">
        <v>0</v>
      </c>
      <c r="W194">
        <v>80.652173910000002</v>
      </c>
      <c r="X194">
        <v>80.652173910000002</v>
      </c>
      <c r="Y194">
        <v>0</v>
      </c>
      <c r="Z194">
        <v>1454.6521740000001</v>
      </c>
      <c r="AA194">
        <v>1454.6521740000001</v>
      </c>
      <c r="AB194">
        <v>0</v>
      </c>
      <c r="AC194">
        <v>94</v>
      </c>
      <c r="AD194">
        <v>27</v>
      </c>
      <c r="AE194">
        <v>67</v>
      </c>
      <c r="AF194">
        <v>0</v>
      </c>
      <c r="AG194">
        <v>29</v>
      </c>
      <c r="AH194">
        <v>26</v>
      </c>
      <c r="AI194">
        <v>36</v>
      </c>
      <c r="AJ194">
        <v>1</v>
      </c>
      <c r="AK194">
        <v>0</v>
      </c>
      <c r="AL194">
        <v>2</v>
      </c>
      <c r="AM194">
        <v>24</v>
      </c>
      <c r="AN194">
        <v>3</v>
      </c>
      <c r="AO194">
        <v>0</v>
      </c>
      <c r="AP194">
        <v>0</v>
      </c>
      <c r="AQ194">
        <v>0</v>
      </c>
      <c r="AR194">
        <v>0</v>
      </c>
      <c r="AS194">
        <v>5</v>
      </c>
      <c r="AT194">
        <v>23</v>
      </c>
      <c r="AU194">
        <v>36</v>
      </c>
      <c r="AV194">
        <v>1</v>
      </c>
      <c r="AW194">
        <v>0</v>
      </c>
      <c r="AX194">
        <v>2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45</v>
      </c>
      <c r="BF194">
        <v>6</v>
      </c>
      <c r="BG194">
        <v>0</v>
      </c>
      <c r="BH194">
        <v>0</v>
      </c>
      <c r="BI194">
        <v>23</v>
      </c>
      <c r="BJ194">
        <v>0</v>
      </c>
      <c r="BK194">
        <v>16</v>
      </c>
      <c r="BL194">
        <v>349</v>
      </c>
      <c r="BM194">
        <v>64</v>
      </c>
      <c r="BN194">
        <v>2</v>
      </c>
      <c r="BO194">
        <v>128</v>
      </c>
      <c r="BP194">
        <v>27</v>
      </c>
      <c r="BQ194">
        <v>0</v>
      </c>
      <c r="BR194">
        <v>128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/>
    </row>
    <row r="195" spans="1:83">
      <c r="A195" t="s">
        <v>164</v>
      </c>
      <c r="B195" s="10">
        <f>('E3-Last'!B195)-1</f>
        <v>43</v>
      </c>
      <c r="C195" s="6" t="s">
        <v>2</v>
      </c>
      <c r="D195" s="10" t="s">
        <v>40</v>
      </c>
      <c r="E195" s="59">
        <f t="shared" si="79"/>
        <v>0</v>
      </c>
      <c r="F195" s="59">
        <f t="shared" si="79"/>
        <v>0</v>
      </c>
      <c r="G195" s="59">
        <f t="shared" si="79"/>
        <v>95.833333333333343</v>
      </c>
      <c r="H195" s="59">
        <f t="shared" si="79"/>
        <v>4.1666666666666661</v>
      </c>
      <c r="I195" s="59">
        <f t="shared" si="80"/>
        <v>0.95833333333333337</v>
      </c>
      <c r="J195">
        <v>24</v>
      </c>
      <c r="K195">
        <v>0</v>
      </c>
      <c r="L195">
        <v>0</v>
      </c>
      <c r="M195">
        <v>23</v>
      </c>
      <c r="N195">
        <v>1</v>
      </c>
      <c r="O195">
        <v>0.95833333330000003</v>
      </c>
      <c r="P195">
        <v>593.79166669999995</v>
      </c>
      <c r="Q195">
        <v>0</v>
      </c>
      <c r="R195">
        <v>593.6086957</v>
      </c>
      <c r="S195">
        <v>598</v>
      </c>
      <c r="T195">
        <v>53.958333330000002</v>
      </c>
      <c r="U195">
        <v>53.739130439999997</v>
      </c>
      <c r="V195">
        <v>59</v>
      </c>
      <c r="W195">
        <v>117.75</v>
      </c>
      <c r="X195">
        <v>114.73913039999999</v>
      </c>
      <c r="Y195">
        <v>187</v>
      </c>
      <c r="Z195">
        <v>331.20833340000001</v>
      </c>
      <c r="AA195">
        <v>335</v>
      </c>
      <c r="AB195">
        <v>244</v>
      </c>
      <c r="AC195">
        <v>74</v>
      </c>
      <c r="AD195">
        <v>34</v>
      </c>
      <c r="AE195">
        <v>37</v>
      </c>
      <c r="AF195">
        <v>3</v>
      </c>
      <c r="AG195">
        <v>27</v>
      </c>
      <c r="AH195">
        <v>29</v>
      </c>
      <c r="AI195">
        <v>6</v>
      </c>
      <c r="AJ195">
        <v>1</v>
      </c>
      <c r="AK195">
        <v>0</v>
      </c>
      <c r="AL195">
        <v>11</v>
      </c>
      <c r="AM195">
        <v>24</v>
      </c>
      <c r="AN195">
        <v>5</v>
      </c>
      <c r="AO195">
        <v>1</v>
      </c>
      <c r="AP195">
        <v>0</v>
      </c>
      <c r="AQ195">
        <v>0</v>
      </c>
      <c r="AR195">
        <v>4</v>
      </c>
      <c r="AS195">
        <v>2</v>
      </c>
      <c r="AT195">
        <v>23</v>
      </c>
      <c r="AU195">
        <v>5</v>
      </c>
      <c r="AV195">
        <v>1</v>
      </c>
      <c r="AW195">
        <v>0</v>
      </c>
      <c r="AX195">
        <v>6</v>
      </c>
      <c r="AY195">
        <v>1</v>
      </c>
      <c r="AZ195">
        <v>1</v>
      </c>
      <c r="BA195">
        <v>0</v>
      </c>
      <c r="BB195">
        <v>0</v>
      </c>
      <c r="BC195">
        <v>0</v>
      </c>
      <c r="BD195">
        <v>1</v>
      </c>
      <c r="BE195">
        <v>84</v>
      </c>
      <c r="BF195">
        <v>0</v>
      </c>
      <c r="BG195">
        <v>0</v>
      </c>
      <c r="BH195">
        <v>0</v>
      </c>
      <c r="BI195">
        <v>21</v>
      </c>
      <c r="BJ195">
        <v>7</v>
      </c>
      <c r="BK195">
        <v>56</v>
      </c>
      <c r="BL195">
        <v>543</v>
      </c>
      <c r="BM195">
        <v>132</v>
      </c>
      <c r="BN195">
        <v>0</v>
      </c>
      <c r="BO195">
        <v>219</v>
      </c>
      <c r="BP195">
        <v>45</v>
      </c>
      <c r="BQ195">
        <v>5</v>
      </c>
      <c r="BR195">
        <v>142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</row>
    <row r="196" spans="1:83">
      <c r="A196" t="s">
        <v>167</v>
      </c>
      <c r="B196" s="10">
        <f>('E3-Last'!B196)-1</f>
        <v>43</v>
      </c>
      <c r="C196" s="6" t="s">
        <v>2</v>
      </c>
      <c r="D196" s="10" t="s">
        <v>40</v>
      </c>
      <c r="E196" s="59">
        <f t="shared" si="79"/>
        <v>8.3333333333333321</v>
      </c>
      <c r="F196" s="59">
        <f t="shared" si="79"/>
        <v>8.3333333333333321</v>
      </c>
      <c r="G196" s="59">
        <f t="shared" si="79"/>
        <v>70.833333333333343</v>
      </c>
      <c r="H196" s="59">
        <f t="shared" si="79"/>
        <v>12.5</v>
      </c>
      <c r="I196" s="59">
        <f t="shared" si="80"/>
        <v>0.70833333333333337</v>
      </c>
      <c r="J196">
        <v>24</v>
      </c>
      <c r="K196">
        <v>2</v>
      </c>
      <c r="L196">
        <v>2</v>
      </c>
      <c r="M196">
        <v>17</v>
      </c>
      <c r="N196">
        <v>3</v>
      </c>
      <c r="O196">
        <v>0.85000000009999999</v>
      </c>
      <c r="P196">
        <v>438.22727270000001</v>
      </c>
      <c r="Q196">
        <v>480.5</v>
      </c>
      <c r="R196">
        <v>305.76470590000002</v>
      </c>
      <c r="S196">
        <v>1160.666667</v>
      </c>
      <c r="T196">
        <v>76</v>
      </c>
      <c r="U196">
        <v>76.294117659999998</v>
      </c>
      <c r="V196">
        <v>74.333333339999996</v>
      </c>
      <c r="W196">
        <v>82.400000009999999</v>
      </c>
      <c r="X196">
        <v>75.882352949999998</v>
      </c>
      <c r="Y196">
        <v>119.33333330000001</v>
      </c>
      <c r="Z196">
        <v>977.65000010000006</v>
      </c>
      <c r="AA196">
        <v>1092.5882349999999</v>
      </c>
      <c r="AB196">
        <v>326.33333340000001</v>
      </c>
      <c r="AC196">
        <v>60</v>
      </c>
      <c r="AD196">
        <v>25</v>
      </c>
      <c r="AE196">
        <v>31</v>
      </c>
      <c r="AF196">
        <v>4</v>
      </c>
      <c r="AG196">
        <v>27</v>
      </c>
      <c r="AH196">
        <v>22</v>
      </c>
      <c r="AI196">
        <v>5</v>
      </c>
      <c r="AJ196">
        <v>0</v>
      </c>
      <c r="AK196">
        <v>0</v>
      </c>
      <c r="AL196">
        <v>6</v>
      </c>
      <c r="AM196">
        <v>22</v>
      </c>
      <c r="AN196">
        <v>2</v>
      </c>
      <c r="AO196">
        <v>1</v>
      </c>
      <c r="AP196">
        <v>0</v>
      </c>
      <c r="AQ196">
        <v>0</v>
      </c>
      <c r="AR196">
        <v>0</v>
      </c>
      <c r="AS196">
        <v>5</v>
      </c>
      <c r="AT196">
        <v>17</v>
      </c>
      <c r="AU196">
        <v>3</v>
      </c>
      <c r="AV196">
        <v>0</v>
      </c>
      <c r="AW196">
        <v>0</v>
      </c>
      <c r="AX196">
        <v>6</v>
      </c>
      <c r="AY196">
        <v>0</v>
      </c>
      <c r="AZ196">
        <v>3</v>
      </c>
      <c r="BA196">
        <v>1</v>
      </c>
      <c r="BB196">
        <v>0</v>
      </c>
      <c r="BC196">
        <v>0</v>
      </c>
      <c r="BD196">
        <v>0</v>
      </c>
      <c r="BE196">
        <v>27</v>
      </c>
      <c r="BF196">
        <v>5</v>
      </c>
      <c r="BG196">
        <v>0</v>
      </c>
      <c r="BH196">
        <v>1</v>
      </c>
      <c r="BI196">
        <v>16</v>
      </c>
      <c r="BJ196">
        <v>4</v>
      </c>
      <c r="BK196">
        <v>1</v>
      </c>
      <c r="BL196">
        <v>564</v>
      </c>
      <c r="BM196">
        <v>91</v>
      </c>
      <c r="BN196">
        <v>50</v>
      </c>
      <c r="BO196">
        <v>103</v>
      </c>
      <c r="BP196">
        <v>31</v>
      </c>
      <c r="BQ196">
        <v>2</v>
      </c>
      <c r="BR196">
        <v>287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</row>
    <row r="197" spans="1:83">
      <c r="A197" t="s">
        <v>166</v>
      </c>
      <c r="B197" s="10">
        <f>('E3-Last'!B197)-1</f>
        <v>51</v>
      </c>
      <c r="C197" s="4" t="s">
        <v>3</v>
      </c>
      <c r="D197" s="10" t="s">
        <v>40</v>
      </c>
      <c r="E197" s="59">
        <f t="shared" si="79"/>
        <v>0</v>
      </c>
      <c r="F197" s="59">
        <f t="shared" si="79"/>
        <v>0</v>
      </c>
      <c r="G197" s="59">
        <f t="shared" si="79"/>
        <v>79.166666666666657</v>
      </c>
      <c r="H197" s="59">
        <f t="shared" si="79"/>
        <v>20.833333333333336</v>
      </c>
      <c r="I197" s="59">
        <f t="shared" si="80"/>
        <v>0.79166666666666663</v>
      </c>
      <c r="J197">
        <v>24</v>
      </c>
      <c r="K197">
        <v>0</v>
      </c>
      <c r="L197">
        <v>0</v>
      </c>
      <c r="M197">
        <v>19</v>
      </c>
      <c r="N197">
        <v>5</v>
      </c>
      <c r="O197">
        <v>0.79166666669999997</v>
      </c>
      <c r="P197">
        <v>392.33333340000001</v>
      </c>
      <c r="Q197">
        <v>0</v>
      </c>
      <c r="R197">
        <v>354.26315779999999</v>
      </c>
      <c r="S197">
        <v>537</v>
      </c>
      <c r="T197">
        <v>130.08333329999999</v>
      </c>
      <c r="U197">
        <v>128.4210526</v>
      </c>
      <c r="V197">
        <v>136.4</v>
      </c>
      <c r="W197">
        <v>869.66666669999995</v>
      </c>
      <c r="X197">
        <v>842.89473680000003</v>
      </c>
      <c r="Y197">
        <v>971.40000010000006</v>
      </c>
      <c r="Z197">
        <v>48.041666669999998</v>
      </c>
      <c r="AA197">
        <v>49.947368429999997</v>
      </c>
      <c r="AB197">
        <v>40.799999999999997</v>
      </c>
      <c r="AC197">
        <v>143</v>
      </c>
      <c r="AD197">
        <v>52</v>
      </c>
      <c r="AE197">
        <v>42</v>
      </c>
      <c r="AF197">
        <v>49</v>
      </c>
      <c r="AG197">
        <v>48</v>
      </c>
      <c r="AH197">
        <v>29</v>
      </c>
      <c r="AI197">
        <v>15</v>
      </c>
      <c r="AJ197">
        <v>0</v>
      </c>
      <c r="AK197">
        <v>6</v>
      </c>
      <c r="AL197">
        <v>45</v>
      </c>
      <c r="AM197">
        <v>24</v>
      </c>
      <c r="AN197">
        <v>5</v>
      </c>
      <c r="AO197">
        <v>4</v>
      </c>
      <c r="AP197">
        <v>0</v>
      </c>
      <c r="AQ197">
        <v>1</v>
      </c>
      <c r="AR197">
        <v>18</v>
      </c>
      <c r="AS197">
        <v>7</v>
      </c>
      <c r="AT197">
        <v>19</v>
      </c>
      <c r="AU197">
        <v>5</v>
      </c>
      <c r="AV197">
        <v>0</v>
      </c>
      <c r="AW197">
        <v>3</v>
      </c>
      <c r="AX197">
        <v>8</v>
      </c>
      <c r="AY197">
        <v>17</v>
      </c>
      <c r="AZ197">
        <v>5</v>
      </c>
      <c r="BA197">
        <v>6</v>
      </c>
      <c r="BB197">
        <v>0</v>
      </c>
      <c r="BC197">
        <v>2</v>
      </c>
      <c r="BD197">
        <v>19</v>
      </c>
      <c r="BE197">
        <v>36</v>
      </c>
      <c r="BF197">
        <v>0</v>
      </c>
      <c r="BG197">
        <v>0</v>
      </c>
      <c r="BH197">
        <v>0</v>
      </c>
      <c r="BI197">
        <v>1</v>
      </c>
      <c r="BJ197">
        <v>24</v>
      </c>
      <c r="BK197">
        <v>11</v>
      </c>
      <c r="BL197">
        <v>924</v>
      </c>
      <c r="BM197">
        <v>175</v>
      </c>
      <c r="BN197">
        <v>30</v>
      </c>
      <c r="BO197">
        <v>191</v>
      </c>
      <c r="BP197">
        <v>30</v>
      </c>
      <c r="BQ197">
        <v>152</v>
      </c>
      <c r="BR197">
        <v>346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</row>
    <row r="198" spans="1:83">
      <c r="A198" t="s">
        <v>167</v>
      </c>
      <c r="B198" s="10">
        <f>('E3-Last'!B198)-1</f>
        <v>43</v>
      </c>
      <c r="C198" s="6" t="s">
        <v>2</v>
      </c>
      <c r="D198" s="10" t="s">
        <v>40</v>
      </c>
      <c r="E198" s="59">
        <f t="shared" si="79"/>
        <v>4.1666666666666661</v>
      </c>
      <c r="F198" s="59">
        <f t="shared" si="79"/>
        <v>0</v>
      </c>
      <c r="G198" s="59">
        <f t="shared" si="79"/>
        <v>95.833333333333343</v>
      </c>
      <c r="H198" s="59">
        <f t="shared" si="79"/>
        <v>0</v>
      </c>
      <c r="I198" s="59">
        <f t="shared" si="80"/>
        <v>0.95833333333333337</v>
      </c>
      <c r="J198">
        <v>24</v>
      </c>
      <c r="K198">
        <v>1</v>
      </c>
      <c r="L198">
        <v>0</v>
      </c>
      <c r="M198">
        <v>23</v>
      </c>
      <c r="N198">
        <v>0</v>
      </c>
      <c r="O198">
        <v>1</v>
      </c>
      <c r="P198">
        <v>366.26086959999998</v>
      </c>
      <c r="Q198">
        <v>0</v>
      </c>
      <c r="R198">
        <v>366.26086959999998</v>
      </c>
      <c r="S198">
        <v>0</v>
      </c>
      <c r="T198">
        <v>91.173913029999994</v>
      </c>
      <c r="U198">
        <v>91.173913029999994</v>
      </c>
      <c r="V198">
        <v>0</v>
      </c>
      <c r="W198">
        <v>286.9565217</v>
      </c>
      <c r="X198">
        <v>286.9565217</v>
      </c>
      <c r="Y198">
        <v>0</v>
      </c>
      <c r="Z198">
        <v>825.30434779999996</v>
      </c>
      <c r="AA198">
        <v>825.30434779999996</v>
      </c>
      <c r="AB198">
        <v>0</v>
      </c>
      <c r="AC198">
        <v>70</v>
      </c>
      <c r="AD198">
        <v>25</v>
      </c>
      <c r="AE198">
        <v>44</v>
      </c>
      <c r="AF198">
        <v>1</v>
      </c>
      <c r="AG198">
        <v>44</v>
      </c>
      <c r="AH198">
        <v>25</v>
      </c>
      <c r="AI198">
        <v>1</v>
      </c>
      <c r="AJ198">
        <v>0</v>
      </c>
      <c r="AK198">
        <v>0</v>
      </c>
      <c r="AL198">
        <v>0</v>
      </c>
      <c r="AM198">
        <v>23</v>
      </c>
      <c r="AN198">
        <v>2</v>
      </c>
      <c r="AO198">
        <v>0</v>
      </c>
      <c r="AP198">
        <v>0</v>
      </c>
      <c r="AQ198">
        <v>0</v>
      </c>
      <c r="AR198">
        <v>0</v>
      </c>
      <c r="AS198">
        <v>20</v>
      </c>
      <c r="AT198">
        <v>23</v>
      </c>
      <c r="AU198">
        <v>1</v>
      </c>
      <c r="AV198">
        <v>0</v>
      </c>
      <c r="AW198">
        <v>0</v>
      </c>
      <c r="AX198">
        <v>0</v>
      </c>
      <c r="AY198">
        <v>1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37</v>
      </c>
      <c r="BF198">
        <v>7</v>
      </c>
      <c r="BG198">
        <v>3</v>
      </c>
      <c r="BH198">
        <v>3</v>
      </c>
      <c r="BI198">
        <v>18</v>
      </c>
      <c r="BJ198">
        <v>5</v>
      </c>
      <c r="BK198">
        <v>1</v>
      </c>
      <c r="BL198">
        <v>1580</v>
      </c>
      <c r="BM198">
        <v>216</v>
      </c>
      <c r="BN198">
        <v>21</v>
      </c>
      <c r="BO198">
        <v>442</v>
      </c>
      <c r="BP198">
        <v>33</v>
      </c>
      <c r="BQ198">
        <v>47</v>
      </c>
      <c r="BR198">
        <v>821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</row>
    <row r="199" spans="1:83">
      <c r="A199" t="s">
        <v>182</v>
      </c>
      <c r="B199" s="10">
        <f>('E3-Last'!B199)-1</f>
        <v>51</v>
      </c>
      <c r="C199" s="4" t="s">
        <v>3</v>
      </c>
      <c r="D199" s="10" t="s">
        <v>40</v>
      </c>
      <c r="E199" s="59">
        <f t="shared" si="79"/>
        <v>37.5</v>
      </c>
      <c r="F199" s="59">
        <f t="shared" si="79"/>
        <v>4.1666666666666661</v>
      </c>
      <c r="G199" s="59">
        <f t="shared" si="79"/>
        <v>54.166666666666664</v>
      </c>
      <c r="H199" s="59">
        <f t="shared" si="79"/>
        <v>4.1666666666666661</v>
      </c>
      <c r="I199" s="59">
        <f t="shared" si="80"/>
        <v>0.54166666666666663</v>
      </c>
      <c r="J199">
        <v>24</v>
      </c>
      <c r="K199">
        <v>9</v>
      </c>
      <c r="L199">
        <v>1</v>
      </c>
      <c r="M199">
        <v>13</v>
      </c>
      <c r="N199">
        <v>1</v>
      </c>
      <c r="O199">
        <v>0.92857142859999997</v>
      </c>
      <c r="P199">
        <v>863.26666669999997</v>
      </c>
      <c r="Q199">
        <v>289</v>
      </c>
      <c r="R199">
        <v>729.84615369999995</v>
      </c>
      <c r="S199">
        <v>3172</v>
      </c>
      <c r="T199">
        <v>423.35714280000002</v>
      </c>
      <c r="U199">
        <v>367.69230770000001</v>
      </c>
      <c r="V199">
        <v>1147</v>
      </c>
      <c r="W199">
        <v>101.7142857</v>
      </c>
      <c r="X199">
        <v>92.46153846</v>
      </c>
      <c r="Y199">
        <v>222</v>
      </c>
      <c r="Z199">
        <v>1040.5714290000001</v>
      </c>
      <c r="AA199">
        <v>1104.8461540000001</v>
      </c>
      <c r="AB199">
        <v>205</v>
      </c>
      <c r="AC199">
        <v>69</v>
      </c>
      <c r="AD199">
        <v>31</v>
      </c>
      <c r="AE199">
        <v>29</v>
      </c>
      <c r="AF199">
        <v>9</v>
      </c>
      <c r="AG199">
        <v>18</v>
      </c>
      <c r="AH199">
        <v>21</v>
      </c>
      <c r="AI199">
        <v>10</v>
      </c>
      <c r="AJ199">
        <v>0</v>
      </c>
      <c r="AK199">
        <v>0</v>
      </c>
      <c r="AL199">
        <v>20</v>
      </c>
      <c r="AM199">
        <v>15</v>
      </c>
      <c r="AN199">
        <v>7</v>
      </c>
      <c r="AO199">
        <v>0</v>
      </c>
      <c r="AP199">
        <v>0</v>
      </c>
      <c r="AQ199">
        <v>0</v>
      </c>
      <c r="AR199">
        <v>9</v>
      </c>
      <c r="AS199">
        <v>0</v>
      </c>
      <c r="AT199">
        <v>13</v>
      </c>
      <c r="AU199">
        <v>8</v>
      </c>
      <c r="AV199">
        <v>0</v>
      </c>
      <c r="AW199">
        <v>0</v>
      </c>
      <c r="AX199">
        <v>8</v>
      </c>
      <c r="AY199">
        <v>3</v>
      </c>
      <c r="AZ199">
        <v>1</v>
      </c>
      <c r="BA199">
        <v>2</v>
      </c>
      <c r="BB199">
        <v>0</v>
      </c>
      <c r="BC199">
        <v>0</v>
      </c>
      <c r="BD199">
        <v>3</v>
      </c>
      <c r="BE199">
        <v>35</v>
      </c>
      <c r="BF199">
        <v>12</v>
      </c>
      <c r="BG199">
        <v>1</v>
      </c>
      <c r="BH199">
        <v>0</v>
      </c>
      <c r="BI199">
        <v>11</v>
      </c>
      <c r="BJ199">
        <v>3</v>
      </c>
      <c r="BK199">
        <v>8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</row>
    <row r="200" spans="1:83">
      <c r="A200" t="s">
        <v>169</v>
      </c>
      <c r="B200" s="10">
        <f>('E3-Last'!B200)-1</f>
        <v>51</v>
      </c>
      <c r="C200" s="6" t="s">
        <v>2</v>
      </c>
      <c r="D200" s="10" t="s">
        <v>40</v>
      </c>
      <c r="E200" s="59">
        <f t="shared" si="79"/>
        <v>25</v>
      </c>
      <c r="F200" s="59">
        <f t="shared" si="79"/>
        <v>4.1666666666666661</v>
      </c>
      <c r="G200" s="59">
        <f t="shared" si="79"/>
        <v>62.5</v>
      </c>
      <c r="H200" s="59">
        <f t="shared" si="79"/>
        <v>8.3333333333333321</v>
      </c>
      <c r="I200" s="59">
        <f t="shared" si="80"/>
        <v>0.625</v>
      </c>
      <c r="J200">
        <v>24</v>
      </c>
      <c r="K200">
        <v>6</v>
      </c>
      <c r="L200">
        <v>1</v>
      </c>
      <c r="M200">
        <v>15</v>
      </c>
      <c r="N200">
        <v>2</v>
      </c>
      <c r="O200">
        <v>0.88235294119999996</v>
      </c>
      <c r="P200">
        <v>1054.666667</v>
      </c>
      <c r="Q200">
        <v>1719</v>
      </c>
      <c r="R200">
        <v>869.33333330000005</v>
      </c>
      <c r="S200">
        <v>2112.5</v>
      </c>
      <c r="T200">
        <v>231.94117650000001</v>
      </c>
      <c r="U200">
        <v>118.6</v>
      </c>
      <c r="V200">
        <v>1082</v>
      </c>
      <c r="W200">
        <v>216.1176471</v>
      </c>
      <c r="X200">
        <v>105.2</v>
      </c>
      <c r="Y200">
        <v>1048</v>
      </c>
      <c r="Z200">
        <v>653</v>
      </c>
      <c r="AA200">
        <v>704.53333329999998</v>
      </c>
      <c r="AB200">
        <v>266.5</v>
      </c>
      <c r="AC200">
        <v>50</v>
      </c>
      <c r="AD200">
        <v>20</v>
      </c>
      <c r="AE200">
        <v>23</v>
      </c>
      <c r="AF200">
        <v>7</v>
      </c>
      <c r="AG200">
        <v>25</v>
      </c>
      <c r="AH200">
        <v>19</v>
      </c>
      <c r="AI200">
        <v>2</v>
      </c>
      <c r="AJ200">
        <v>0</v>
      </c>
      <c r="AK200">
        <v>0</v>
      </c>
      <c r="AL200">
        <v>4</v>
      </c>
      <c r="AM200">
        <v>18</v>
      </c>
      <c r="AN200">
        <v>2</v>
      </c>
      <c r="AO200">
        <v>0</v>
      </c>
      <c r="AP200">
        <v>0</v>
      </c>
      <c r="AQ200">
        <v>0</v>
      </c>
      <c r="AR200">
        <v>0</v>
      </c>
      <c r="AS200">
        <v>4</v>
      </c>
      <c r="AT200">
        <v>15</v>
      </c>
      <c r="AU200">
        <v>2</v>
      </c>
      <c r="AV200">
        <v>0</v>
      </c>
      <c r="AW200">
        <v>0</v>
      </c>
      <c r="AX200">
        <v>2</v>
      </c>
      <c r="AY200">
        <v>3</v>
      </c>
      <c r="AZ200">
        <v>2</v>
      </c>
      <c r="BA200">
        <v>0</v>
      </c>
      <c r="BB200">
        <v>0</v>
      </c>
      <c r="BC200">
        <v>0</v>
      </c>
      <c r="BD200">
        <v>2</v>
      </c>
      <c r="BE200">
        <v>24</v>
      </c>
      <c r="BF200">
        <v>3</v>
      </c>
      <c r="BG200">
        <v>0</v>
      </c>
      <c r="BH200">
        <v>0</v>
      </c>
      <c r="BI200">
        <v>14</v>
      </c>
      <c r="BJ200">
        <v>3</v>
      </c>
      <c r="BK200">
        <v>4</v>
      </c>
      <c r="BL200">
        <v>524</v>
      </c>
      <c r="BM200">
        <v>161</v>
      </c>
      <c r="BN200">
        <v>5</v>
      </c>
      <c r="BO200">
        <v>47</v>
      </c>
      <c r="BP200">
        <v>26</v>
      </c>
      <c r="BQ200">
        <v>15</v>
      </c>
      <c r="BR200">
        <v>270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  <c r="CE200" s="58"/>
    </row>
    <row r="201" spans="1:83">
      <c r="A201" t="s">
        <v>170</v>
      </c>
      <c r="B201" s="10">
        <f>('E3-Last'!B201)-1</f>
        <v>43</v>
      </c>
      <c r="C201" s="6" t="s">
        <v>2</v>
      </c>
      <c r="D201" s="10" t="s">
        <v>40</v>
      </c>
      <c r="E201" s="59">
        <f t="shared" si="79"/>
        <v>4.1666666666666661</v>
      </c>
      <c r="F201" s="59">
        <f t="shared" si="79"/>
        <v>0</v>
      </c>
      <c r="G201" s="59">
        <f t="shared" si="79"/>
        <v>95.833333333333343</v>
      </c>
      <c r="H201" s="59">
        <f t="shared" si="79"/>
        <v>0</v>
      </c>
      <c r="I201" s="59">
        <f t="shared" si="80"/>
        <v>0.95833333333333337</v>
      </c>
      <c r="J201">
        <v>24</v>
      </c>
      <c r="K201">
        <v>1</v>
      </c>
      <c r="L201">
        <v>0</v>
      </c>
      <c r="M201">
        <v>23</v>
      </c>
      <c r="N201">
        <v>0</v>
      </c>
      <c r="O201">
        <v>1</v>
      </c>
      <c r="P201">
        <v>274.65217389999998</v>
      </c>
      <c r="Q201">
        <v>0</v>
      </c>
      <c r="R201">
        <v>274.65217389999998</v>
      </c>
      <c r="S201">
        <v>0</v>
      </c>
      <c r="T201">
        <v>142.2173913</v>
      </c>
      <c r="U201">
        <v>142.2173913</v>
      </c>
      <c r="V201">
        <v>0</v>
      </c>
      <c r="W201">
        <v>94.391304340000005</v>
      </c>
      <c r="X201">
        <v>94.391304340000005</v>
      </c>
      <c r="Y201">
        <v>0</v>
      </c>
      <c r="Z201">
        <v>1243.9565219999999</v>
      </c>
      <c r="AA201">
        <v>1243.9565219999999</v>
      </c>
      <c r="AB201">
        <v>0</v>
      </c>
      <c r="AC201">
        <v>283</v>
      </c>
      <c r="AD201">
        <v>109</v>
      </c>
      <c r="AE201">
        <v>174</v>
      </c>
      <c r="AF201">
        <v>0</v>
      </c>
      <c r="AG201">
        <v>34</v>
      </c>
      <c r="AH201">
        <v>68</v>
      </c>
      <c r="AI201">
        <v>131</v>
      </c>
      <c r="AJ201">
        <v>4</v>
      </c>
      <c r="AK201">
        <v>0</v>
      </c>
      <c r="AL201">
        <v>46</v>
      </c>
      <c r="AM201">
        <v>23</v>
      </c>
      <c r="AN201">
        <v>45</v>
      </c>
      <c r="AO201">
        <v>18</v>
      </c>
      <c r="AP201">
        <v>0</v>
      </c>
      <c r="AQ201">
        <v>0</v>
      </c>
      <c r="AR201">
        <v>23</v>
      </c>
      <c r="AS201">
        <v>11</v>
      </c>
      <c r="AT201">
        <v>23</v>
      </c>
      <c r="AU201">
        <v>113</v>
      </c>
      <c r="AV201">
        <v>4</v>
      </c>
      <c r="AW201">
        <v>0</v>
      </c>
      <c r="AX201">
        <v>23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25</v>
      </c>
      <c r="BF201">
        <v>0</v>
      </c>
      <c r="BG201">
        <v>0</v>
      </c>
      <c r="BH201">
        <v>0</v>
      </c>
      <c r="BI201">
        <v>22</v>
      </c>
      <c r="BJ201">
        <v>1</v>
      </c>
      <c r="BK201">
        <v>2</v>
      </c>
      <c r="BL201">
        <v>283</v>
      </c>
      <c r="BM201">
        <v>50</v>
      </c>
      <c r="BN201">
        <v>0</v>
      </c>
      <c r="BO201">
        <v>61</v>
      </c>
      <c r="BP201">
        <v>39</v>
      </c>
      <c r="BQ201">
        <v>1</v>
      </c>
      <c r="BR201">
        <v>132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E201" s="58"/>
    </row>
    <row r="202" spans="1:83">
      <c r="A202" t="s">
        <v>171</v>
      </c>
      <c r="B202" s="10">
        <f>('E3-Last'!B202)-1</f>
        <v>51</v>
      </c>
      <c r="C202" s="4" t="s">
        <v>3</v>
      </c>
      <c r="D202" s="10" t="s">
        <v>40</v>
      </c>
      <c r="E202" s="59">
        <f t="shared" si="79"/>
        <v>0</v>
      </c>
      <c r="F202" s="59">
        <f t="shared" si="79"/>
        <v>0</v>
      </c>
      <c r="G202" s="59">
        <f t="shared" si="79"/>
        <v>66.666666666666657</v>
      </c>
      <c r="H202" s="59">
        <f t="shared" si="79"/>
        <v>33.333333333333329</v>
      </c>
      <c r="I202" s="59">
        <f t="shared" si="80"/>
        <v>0.66666666666666663</v>
      </c>
      <c r="J202">
        <v>24</v>
      </c>
      <c r="K202">
        <v>0</v>
      </c>
      <c r="L202">
        <v>0</v>
      </c>
      <c r="M202">
        <v>16</v>
      </c>
      <c r="N202">
        <v>8</v>
      </c>
      <c r="O202">
        <v>0.66666666669999997</v>
      </c>
      <c r="P202">
        <v>676.95833330000005</v>
      </c>
      <c r="Q202">
        <v>0</v>
      </c>
      <c r="R202">
        <v>487.875</v>
      </c>
      <c r="S202">
        <v>1055.125</v>
      </c>
      <c r="T202">
        <v>140.08333329999999</v>
      </c>
      <c r="U202">
        <v>162.1875</v>
      </c>
      <c r="V202">
        <v>95.875</v>
      </c>
      <c r="W202">
        <v>225.16666670000001</v>
      </c>
      <c r="X202">
        <v>276.375</v>
      </c>
      <c r="Y202">
        <v>122.75</v>
      </c>
      <c r="Z202">
        <v>373.54166659999999</v>
      </c>
      <c r="AA202">
        <v>431.25</v>
      </c>
      <c r="AB202">
        <v>258.125</v>
      </c>
      <c r="AC202">
        <v>99</v>
      </c>
      <c r="AD202">
        <v>43</v>
      </c>
      <c r="AE202">
        <v>34</v>
      </c>
      <c r="AF202">
        <v>22</v>
      </c>
      <c r="AG202">
        <v>36</v>
      </c>
      <c r="AH202">
        <v>32</v>
      </c>
      <c r="AI202">
        <v>11</v>
      </c>
      <c r="AJ202">
        <v>1</v>
      </c>
      <c r="AK202">
        <v>1</v>
      </c>
      <c r="AL202">
        <v>18</v>
      </c>
      <c r="AM202">
        <v>24</v>
      </c>
      <c r="AN202">
        <v>8</v>
      </c>
      <c r="AO202">
        <v>6</v>
      </c>
      <c r="AP202">
        <v>0</v>
      </c>
      <c r="AQ202">
        <v>0</v>
      </c>
      <c r="AR202">
        <v>5</v>
      </c>
      <c r="AS202">
        <v>8</v>
      </c>
      <c r="AT202">
        <v>16</v>
      </c>
      <c r="AU202">
        <v>2</v>
      </c>
      <c r="AV202">
        <v>1</v>
      </c>
      <c r="AW202">
        <v>1</v>
      </c>
      <c r="AX202">
        <v>6</v>
      </c>
      <c r="AY202">
        <v>4</v>
      </c>
      <c r="AZ202">
        <v>8</v>
      </c>
      <c r="BA202">
        <v>3</v>
      </c>
      <c r="BB202">
        <v>0</v>
      </c>
      <c r="BC202">
        <v>0</v>
      </c>
      <c r="BD202">
        <v>7</v>
      </c>
      <c r="BE202">
        <v>124</v>
      </c>
      <c r="BF202">
        <v>17</v>
      </c>
      <c r="BG202">
        <v>0</v>
      </c>
      <c r="BH202">
        <v>53</v>
      </c>
      <c r="BI202">
        <v>9</v>
      </c>
      <c r="BJ202">
        <v>17</v>
      </c>
      <c r="BK202">
        <v>28</v>
      </c>
      <c r="BL202">
        <v>170</v>
      </c>
      <c r="BM202">
        <v>46</v>
      </c>
      <c r="BN202">
        <v>3</v>
      </c>
      <c r="BO202">
        <v>27</v>
      </c>
      <c r="BP202">
        <v>3</v>
      </c>
      <c r="BQ202">
        <v>11</v>
      </c>
      <c r="BR202">
        <v>80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</row>
    <row r="203" spans="1:83">
      <c r="A203" t="s">
        <v>172</v>
      </c>
      <c r="B203" s="10">
        <f>('E3-Last'!B203)-1</f>
        <v>43</v>
      </c>
      <c r="C203" s="4" t="s">
        <v>3</v>
      </c>
      <c r="D203" s="10" t="s">
        <v>40</v>
      </c>
      <c r="E203" s="59">
        <f t="shared" si="79"/>
        <v>8.3333333333333321</v>
      </c>
      <c r="F203" s="59">
        <f t="shared" si="79"/>
        <v>4.1666666666666661</v>
      </c>
      <c r="G203" s="59">
        <f t="shared" si="79"/>
        <v>79.166666666666657</v>
      </c>
      <c r="H203" s="59">
        <f t="shared" si="79"/>
        <v>8.3333333333333321</v>
      </c>
      <c r="I203" s="59">
        <f t="shared" si="80"/>
        <v>0.79166666666666663</v>
      </c>
      <c r="J203">
        <v>24</v>
      </c>
      <c r="K203">
        <v>2</v>
      </c>
      <c r="L203">
        <v>1</v>
      </c>
      <c r="M203">
        <v>19</v>
      </c>
      <c r="N203">
        <v>2</v>
      </c>
      <c r="O203">
        <v>0.90476190489999997</v>
      </c>
      <c r="P203">
        <v>827</v>
      </c>
      <c r="Q203">
        <v>1444</v>
      </c>
      <c r="R203">
        <v>801.05263160000004</v>
      </c>
      <c r="S203">
        <v>765</v>
      </c>
      <c r="T203">
        <v>184.90476190000001</v>
      </c>
      <c r="U203">
        <v>89.842105270000005</v>
      </c>
      <c r="V203">
        <v>1088</v>
      </c>
      <c r="W203">
        <v>81.142857129999996</v>
      </c>
      <c r="X203">
        <v>77.368421049999995</v>
      </c>
      <c r="Y203">
        <v>117</v>
      </c>
      <c r="Z203">
        <v>1081.619048</v>
      </c>
      <c r="AA203">
        <v>1154.947369</v>
      </c>
      <c r="AB203">
        <v>385</v>
      </c>
      <c r="AC203">
        <v>53</v>
      </c>
      <c r="AD203">
        <v>25</v>
      </c>
      <c r="AE203">
        <v>23</v>
      </c>
      <c r="AF203">
        <v>5</v>
      </c>
      <c r="AG203">
        <v>24</v>
      </c>
      <c r="AH203">
        <v>23</v>
      </c>
      <c r="AI203">
        <v>2</v>
      </c>
      <c r="AJ203">
        <v>0</v>
      </c>
      <c r="AK203">
        <v>0</v>
      </c>
      <c r="AL203">
        <v>4</v>
      </c>
      <c r="AM203">
        <v>22</v>
      </c>
      <c r="AN203">
        <v>2</v>
      </c>
      <c r="AO203">
        <v>0</v>
      </c>
      <c r="AP203">
        <v>0</v>
      </c>
      <c r="AQ203">
        <v>0</v>
      </c>
      <c r="AR203">
        <v>1</v>
      </c>
      <c r="AS203">
        <v>1</v>
      </c>
      <c r="AT203">
        <v>19</v>
      </c>
      <c r="AU203">
        <v>1</v>
      </c>
      <c r="AV203">
        <v>0</v>
      </c>
      <c r="AW203">
        <v>0</v>
      </c>
      <c r="AX203">
        <v>2</v>
      </c>
      <c r="AY203">
        <v>1</v>
      </c>
      <c r="AZ203">
        <v>2</v>
      </c>
      <c r="BA203">
        <v>1</v>
      </c>
      <c r="BB203">
        <v>0</v>
      </c>
      <c r="BC203">
        <v>0</v>
      </c>
      <c r="BD203">
        <v>1</v>
      </c>
      <c r="BE203">
        <v>21</v>
      </c>
      <c r="BF203">
        <v>0</v>
      </c>
      <c r="BG203">
        <v>0</v>
      </c>
      <c r="BH203">
        <v>0</v>
      </c>
      <c r="BI203">
        <v>19</v>
      </c>
      <c r="BJ203">
        <v>2</v>
      </c>
      <c r="BK203">
        <v>0</v>
      </c>
      <c r="BL203">
        <v>565</v>
      </c>
      <c r="BM203">
        <v>140</v>
      </c>
      <c r="BN203">
        <v>25</v>
      </c>
      <c r="BO203">
        <v>60</v>
      </c>
      <c r="BP203">
        <v>26</v>
      </c>
      <c r="BQ203">
        <v>1</v>
      </c>
      <c r="BR203">
        <v>313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</row>
    <row r="204" spans="1:83">
      <c r="A204" t="s">
        <v>173</v>
      </c>
      <c r="B204" s="10">
        <f>('E3-Last'!B204)-1</f>
        <v>43</v>
      </c>
      <c r="C204" s="6" t="s">
        <v>2</v>
      </c>
      <c r="D204" s="10" t="s">
        <v>40</v>
      </c>
      <c r="E204" s="59">
        <f t="shared" si="79"/>
        <v>0</v>
      </c>
      <c r="F204" s="59">
        <f t="shared" si="79"/>
        <v>4.1666666666666661</v>
      </c>
      <c r="G204" s="59">
        <f t="shared" si="79"/>
        <v>87.5</v>
      </c>
      <c r="H204" s="59">
        <f t="shared" si="79"/>
        <v>8.3333333333333321</v>
      </c>
      <c r="I204" s="59">
        <f t="shared" si="80"/>
        <v>0.875</v>
      </c>
      <c r="J204">
        <v>24</v>
      </c>
      <c r="K204">
        <v>0</v>
      </c>
      <c r="L204">
        <v>1</v>
      </c>
      <c r="M204">
        <v>21</v>
      </c>
      <c r="N204">
        <v>2</v>
      </c>
      <c r="O204">
        <v>0.91304347829999999</v>
      </c>
      <c r="P204">
        <v>292.375</v>
      </c>
      <c r="Q204">
        <v>665</v>
      </c>
      <c r="R204">
        <v>272.04761910000002</v>
      </c>
      <c r="S204">
        <v>319.5</v>
      </c>
      <c r="T204">
        <v>126.26086960000001</v>
      </c>
      <c r="U204">
        <v>133.7142857</v>
      </c>
      <c r="V204">
        <v>48</v>
      </c>
      <c r="W204">
        <v>603.6086957</v>
      </c>
      <c r="X204">
        <v>608.14285710000001</v>
      </c>
      <c r="Y204">
        <v>556</v>
      </c>
      <c r="Z204">
        <v>59.52173913</v>
      </c>
      <c r="AA204">
        <v>61.380952389999997</v>
      </c>
      <c r="AB204">
        <v>40</v>
      </c>
      <c r="AC204">
        <v>63</v>
      </c>
      <c r="AD204">
        <v>31</v>
      </c>
      <c r="AE204">
        <v>26</v>
      </c>
      <c r="AF204">
        <v>6</v>
      </c>
      <c r="AG204">
        <v>26</v>
      </c>
      <c r="AH204">
        <v>27</v>
      </c>
      <c r="AI204">
        <v>5</v>
      </c>
      <c r="AJ204">
        <v>0</v>
      </c>
      <c r="AK204">
        <v>0</v>
      </c>
      <c r="AL204">
        <v>5</v>
      </c>
      <c r="AM204">
        <v>24</v>
      </c>
      <c r="AN204">
        <v>4</v>
      </c>
      <c r="AO204">
        <v>0</v>
      </c>
      <c r="AP204">
        <v>0</v>
      </c>
      <c r="AQ204">
        <v>0</v>
      </c>
      <c r="AR204">
        <v>3</v>
      </c>
      <c r="AS204">
        <v>0</v>
      </c>
      <c r="AT204">
        <v>21</v>
      </c>
      <c r="AU204">
        <v>4</v>
      </c>
      <c r="AV204">
        <v>0</v>
      </c>
      <c r="AW204">
        <v>0</v>
      </c>
      <c r="AX204">
        <v>1</v>
      </c>
      <c r="AY204">
        <v>2</v>
      </c>
      <c r="AZ204">
        <v>2</v>
      </c>
      <c r="BA204">
        <v>1</v>
      </c>
      <c r="BB204">
        <v>0</v>
      </c>
      <c r="BC204">
        <v>0</v>
      </c>
      <c r="BD204">
        <v>1</v>
      </c>
      <c r="BE204">
        <v>63</v>
      </c>
      <c r="BF204">
        <v>2</v>
      </c>
      <c r="BG204">
        <v>0</v>
      </c>
      <c r="BH204">
        <v>2</v>
      </c>
      <c r="BI204">
        <v>10</v>
      </c>
      <c r="BJ204">
        <v>31</v>
      </c>
      <c r="BK204">
        <v>18</v>
      </c>
      <c r="BL204">
        <v>425</v>
      </c>
      <c r="BM204">
        <v>85</v>
      </c>
      <c r="BN204">
        <v>2</v>
      </c>
      <c r="BO204">
        <v>216</v>
      </c>
      <c r="BP204">
        <v>30</v>
      </c>
      <c r="BQ204">
        <v>7</v>
      </c>
      <c r="BR204">
        <v>85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E204" s="58"/>
    </row>
    <row r="205" spans="1:83">
      <c r="A205" t="s">
        <v>174</v>
      </c>
      <c r="B205" s="10">
        <f>('E3-Last'!B205)-1</f>
        <v>51</v>
      </c>
      <c r="C205" s="6" t="s">
        <v>2</v>
      </c>
      <c r="D205" s="10" t="s">
        <v>40</v>
      </c>
      <c r="E205" s="59">
        <f t="shared" si="79"/>
        <v>50</v>
      </c>
      <c r="F205" s="59">
        <f t="shared" si="79"/>
        <v>0</v>
      </c>
      <c r="G205" s="59">
        <f t="shared" si="79"/>
        <v>29.166666666666668</v>
      </c>
      <c r="H205" s="59">
        <f t="shared" si="79"/>
        <v>20.833333333333336</v>
      </c>
      <c r="I205" s="59">
        <f t="shared" si="80"/>
        <v>0.29166666666666669</v>
      </c>
      <c r="J205">
        <v>24</v>
      </c>
      <c r="K205">
        <v>12</v>
      </c>
      <c r="L205">
        <v>0</v>
      </c>
      <c r="M205">
        <v>7</v>
      </c>
      <c r="N205">
        <v>5</v>
      </c>
      <c r="O205">
        <v>0.58333333330000003</v>
      </c>
      <c r="P205">
        <v>498.33333340000001</v>
      </c>
      <c r="Q205">
        <v>0</v>
      </c>
      <c r="R205">
        <v>614.57142850000002</v>
      </c>
      <c r="S205">
        <v>335.6</v>
      </c>
      <c r="T205">
        <v>188.5</v>
      </c>
      <c r="U205">
        <v>141.2857143</v>
      </c>
      <c r="V205">
        <v>254.6</v>
      </c>
      <c r="W205">
        <v>154</v>
      </c>
      <c r="X205">
        <v>245.2857143</v>
      </c>
      <c r="Y205">
        <v>26.2</v>
      </c>
      <c r="Z205">
        <v>611</v>
      </c>
      <c r="AA205">
        <v>793.71428560000004</v>
      </c>
      <c r="AB205">
        <v>355.2</v>
      </c>
      <c r="AC205">
        <v>37</v>
      </c>
      <c r="AD205">
        <v>16</v>
      </c>
      <c r="AE205">
        <v>12</v>
      </c>
      <c r="AF205">
        <v>9</v>
      </c>
      <c r="AG205">
        <v>16</v>
      </c>
      <c r="AH205">
        <v>14</v>
      </c>
      <c r="AI205">
        <v>2</v>
      </c>
      <c r="AJ205">
        <v>0</v>
      </c>
      <c r="AK205">
        <v>0</v>
      </c>
      <c r="AL205">
        <v>5</v>
      </c>
      <c r="AM205">
        <v>12</v>
      </c>
      <c r="AN205">
        <v>2</v>
      </c>
      <c r="AO205">
        <v>1</v>
      </c>
      <c r="AP205">
        <v>0</v>
      </c>
      <c r="AQ205">
        <v>0</v>
      </c>
      <c r="AR205">
        <v>1</v>
      </c>
      <c r="AS205">
        <v>3</v>
      </c>
      <c r="AT205">
        <v>7</v>
      </c>
      <c r="AU205">
        <v>0</v>
      </c>
      <c r="AV205">
        <v>0</v>
      </c>
      <c r="AW205">
        <v>0</v>
      </c>
      <c r="AX205">
        <v>2</v>
      </c>
      <c r="AY205">
        <v>1</v>
      </c>
      <c r="AZ205">
        <v>5</v>
      </c>
      <c r="BA205">
        <v>1</v>
      </c>
      <c r="BB205">
        <v>0</v>
      </c>
      <c r="BC205">
        <v>0</v>
      </c>
      <c r="BD205">
        <v>2</v>
      </c>
      <c r="BE205">
        <v>29</v>
      </c>
      <c r="BF205">
        <v>8</v>
      </c>
      <c r="BG205">
        <v>0</v>
      </c>
      <c r="BH205">
        <v>3</v>
      </c>
      <c r="BI205">
        <v>10</v>
      </c>
      <c r="BJ205">
        <v>2</v>
      </c>
      <c r="BK205">
        <v>6</v>
      </c>
      <c r="BL205">
        <v>975</v>
      </c>
      <c r="BM205">
        <v>315</v>
      </c>
      <c r="BN205">
        <v>10</v>
      </c>
      <c r="BO205">
        <v>32</v>
      </c>
      <c r="BP205">
        <v>17</v>
      </c>
      <c r="BQ205">
        <v>9</v>
      </c>
      <c r="BR205">
        <v>592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</row>
    <row r="206" spans="1:83">
      <c r="A206" t="s">
        <v>183</v>
      </c>
      <c r="B206" s="10">
        <f>('E3-Last'!B206)-1</f>
        <v>51</v>
      </c>
      <c r="C206" s="6" t="s">
        <v>2</v>
      </c>
      <c r="D206" s="10" t="s">
        <v>40</v>
      </c>
      <c r="E206" s="59">
        <f t="shared" si="79"/>
        <v>12.5</v>
      </c>
      <c r="F206" s="59">
        <f t="shared" si="79"/>
        <v>4.1666666666666661</v>
      </c>
      <c r="G206" s="59">
        <f t="shared" si="79"/>
        <v>70.833333333333343</v>
      </c>
      <c r="H206" s="59">
        <f t="shared" si="79"/>
        <v>12.5</v>
      </c>
      <c r="I206" s="59">
        <f t="shared" si="80"/>
        <v>0.70833333333333337</v>
      </c>
      <c r="J206">
        <v>24</v>
      </c>
      <c r="K206">
        <v>3</v>
      </c>
      <c r="L206">
        <v>1</v>
      </c>
      <c r="M206">
        <v>17</v>
      </c>
      <c r="N206">
        <v>3</v>
      </c>
      <c r="O206">
        <v>0.85000000009999999</v>
      </c>
      <c r="P206">
        <v>690.80952379999997</v>
      </c>
      <c r="Q206">
        <v>230</v>
      </c>
      <c r="R206">
        <v>725.47058819999995</v>
      </c>
      <c r="S206">
        <v>648</v>
      </c>
      <c r="T206">
        <v>203.15</v>
      </c>
      <c r="U206">
        <v>166.82352940000001</v>
      </c>
      <c r="V206">
        <v>409</v>
      </c>
      <c r="W206">
        <v>250.6</v>
      </c>
      <c r="X206">
        <v>273.23529409999998</v>
      </c>
      <c r="Y206">
        <v>122.33333330000001</v>
      </c>
      <c r="Z206">
        <v>975.5</v>
      </c>
      <c r="AA206">
        <v>1075.117647</v>
      </c>
      <c r="AB206">
        <v>411</v>
      </c>
      <c r="AC206">
        <v>69</v>
      </c>
      <c r="AD206">
        <v>29</v>
      </c>
      <c r="AE206">
        <v>30</v>
      </c>
      <c r="AF206">
        <v>10</v>
      </c>
      <c r="AG206">
        <v>28</v>
      </c>
      <c r="AH206">
        <v>21</v>
      </c>
      <c r="AI206">
        <v>10</v>
      </c>
      <c r="AJ206">
        <v>0</v>
      </c>
      <c r="AK206">
        <v>0</v>
      </c>
      <c r="AL206">
        <v>10</v>
      </c>
      <c r="AM206">
        <v>21</v>
      </c>
      <c r="AN206">
        <v>1</v>
      </c>
      <c r="AO206">
        <v>4</v>
      </c>
      <c r="AP206">
        <v>0</v>
      </c>
      <c r="AQ206">
        <v>0</v>
      </c>
      <c r="AR206">
        <v>3</v>
      </c>
      <c r="AS206">
        <v>4</v>
      </c>
      <c r="AT206">
        <v>17</v>
      </c>
      <c r="AU206">
        <v>6</v>
      </c>
      <c r="AV206">
        <v>0</v>
      </c>
      <c r="AW206">
        <v>0</v>
      </c>
      <c r="AX206">
        <v>3</v>
      </c>
      <c r="AY206">
        <v>3</v>
      </c>
      <c r="AZ206">
        <v>3</v>
      </c>
      <c r="BA206">
        <v>0</v>
      </c>
      <c r="BB206">
        <v>0</v>
      </c>
      <c r="BC206">
        <v>0</v>
      </c>
      <c r="BD206">
        <v>4</v>
      </c>
      <c r="BE206">
        <v>22</v>
      </c>
      <c r="BF206">
        <v>2</v>
      </c>
      <c r="BG206">
        <v>0</v>
      </c>
      <c r="BH206">
        <v>0</v>
      </c>
      <c r="BI206">
        <v>11</v>
      </c>
      <c r="BJ206">
        <v>9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</row>
    <row r="207" spans="1:83">
      <c r="A207" t="s">
        <v>175</v>
      </c>
      <c r="B207" s="10">
        <f>('E3-Last'!B207)-1</f>
        <v>51</v>
      </c>
      <c r="C207" s="4" t="s">
        <v>3</v>
      </c>
      <c r="D207" s="10" t="s">
        <v>40</v>
      </c>
      <c r="E207" s="59">
        <f t="shared" si="79"/>
        <v>66.666666666666657</v>
      </c>
      <c r="F207" s="59">
        <f t="shared" si="79"/>
        <v>8.3333333333333321</v>
      </c>
      <c r="G207" s="59">
        <f t="shared" si="79"/>
        <v>20.833333333333336</v>
      </c>
      <c r="H207" s="59">
        <f t="shared" si="79"/>
        <v>4.1666666666666661</v>
      </c>
      <c r="I207" s="59">
        <f t="shared" si="80"/>
        <v>0.20833333333333334</v>
      </c>
      <c r="J207">
        <v>24</v>
      </c>
      <c r="K207">
        <v>16</v>
      </c>
      <c r="L207">
        <v>2</v>
      </c>
      <c r="M207">
        <v>5</v>
      </c>
      <c r="N207">
        <v>1</v>
      </c>
      <c r="O207">
        <v>0.83333333330000003</v>
      </c>
      <c r="P207">
        <v>1215.375</v>
      </c>
      <c r="Q207">
        <v>1048.5</v>
      </c>
      <c r="R207">
        <v>1165.8</v>
      </c>
      <c r="S207">
        <v>1797</v>
      </c>
      <c r="T207">
        <v>329.83333340000001</v>
      </c>
      <c r="U207">
        <v>147.4</v>
      </c>
      <c r="V207">
        <v>1242</v>
      </c>
      <c r="W207">
        <v>586.33333330000005</v>
      </c>
      <c r="X207">
        <v>630</v>
      </c>
      <c r="Y207">
        <v>368</v>
      </c>
      <c r="Z207">
        <v>45.833333330000002</v>
      </c>
      <c r="AA207">
        <v>41</v>
      </c>
      <c r="AB207">
        <v>70</v>
      </c>
      <c r="AC207">
        <v>27</v>
      </c>
      <c r="AD207">
        <v>12</v>
      </c>
      <c r="AE207">
        <v>13</v>
      </c>
      <c r="AF207">
        <v>2</v>
      </c>
      <c r="AG207">
        <v>17</v>
      </c>
      <c r="AH207">
        <v>9</v>
      </c>
      <c r="AI207">
        <v>0</v>
      </c>
      <c r="AJ207">
        <v>0</v>
      </c>
      <c r="AK207">
        <v>0</v>
      </c>
      <c r="AL207">
        <v>1</v>
      </c>
      <c r="AM207">
        <v>8</v>
      </c>
      <c r="AN207">
        <v>3</v>
      </c>
      <c r="AO207">
        <v>0</v>
      </c>
      <c r="AP207">
        <v>0</v>
      </c>
      <c r="AQ207">
        <v>0</v>
      </c>
      <c r="AR207">
        <v>1</v>
      </c>
      <c r="AS207">
        <v>8</v>
      </c>
      <c r="AT207">
        <v>5</v>
      </c>
      <c r="AU207">
        <v>0</v>
      </c>
      <c r="AV207">
        <v>0</v>
      </c>
      <c r="AW207">
        <v>0</v>
      </c>
      <c r="AX207">
        <v>0</v>
      </c>
      <c r="AY207">
        <v>1</v>
      </c>
      <c r="AZ207">
        <v>1</v>
      </c>
      <c r="BA207">
        <v>0</v>
      </c>
      <c r="BB207">
        <v>0</v>
      </c>
      <c r="BC207">
        <v>0</v>
      </c>
      <c r="BD207">
        <v>0</v>
      </c>
      <c r="BE207">
        <v>43</v>
      </c>
      <c r="BF207">
        <v>12</v>
      </c>
      <c r="BG207">
        <v>2</v>
      </c>
      <c r="BH207">
        <v>0</v>
      </c>
      <c r="BI207">
        <v>1</v>
      </c>
      <c r="BJ207">
        <v>5</v>
      </c>
      <c r="BK207">
        <v>23</v>
      </c>
      <c r="BL207">
        <v>1183</v>
      </c>
      <c r="BM207">
        <v>516</v>
      </c>
      <c r="BN207">
        <v>60</v>
      </c>
      <c r="BO207">
        <v>0</v>
      </c>
      <c r="BP207">
        <v>7</v>
      </c>
      <c r="BQ207">
        <v>2</v>
      </c>
      <c r="BR207">
        <v>598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</row>
    <row r="208" spans="1:83">
      <c r="A208" t="s">
        <v>176</v>
      </c>
      <c r="B208" s="10">
        <f>('E3-Last'!B208)-1</f>
        <v>51</v>
      </c>
      <c r="C208" s="6" t="s">
        <v>2</v>
      </c>
      <c r="D208" s="10" t="s">
        <v>40</v>
      </c>
      <c r="E208" s="59">
        <f t="shared" si="79"/>
        <v>41.666666666666671</v>
      </c>
      <c r="F208" s="59">
        <f t="shared" si="79"/>
        <v>4.1666666666666661</v>
      </c>
      <c r="G208" s="59">
        <f t="shared" si="79"/>
        <v>54.166666666666664</v>
      </c>
      <c r="H208" s="59">
        <f t="shared" si="79"/>
        <v>0</v>
      </c>
      <c r="I208" s="59">
        <f t="shared" si="80"/>
        <v>0.54166666666666663</v>
      </c>
      <c r="J208">
        <v>24</v>
      </c>
      <c r="K208">
        <v>10</v>
      </c>
      <c r="L208">
        <v>1</v>
      </c>
      <c r="M208">
        <v>13</v>
      </c>
      <c r="N208">
        <v>0</v>
      </c>
      <c r="O208">
        <v>1</v>
      </c>
      <c r="P208">
        <v>1362.5</v>
      </c>
      <c r="Q208">
        <v>2147</v>
      </c>
      <c r="R208">
        <v>1302.1538459999999</v>
      </c>
      <c r="S208">
        <v>0</v>
      </c>
      <c r="T208">
        <v>401.38461539999997</v>
      </c>
      <c r="U208">
        <v>401.38461539999997</v>
      </c>
      <c r="V208">
        <v>0</v>
      </c>
      <c r="W208">
        <v>182.7692308</v>
      </c>
      <c r="X208">
        <v>182.7692308</v>
      </c>
      <c r="Y208">
        <v>0</v>
      </c>
      <c r="Z208">
        <v>490.92307690000001</v>
      </c>
      <c r="AA208">
        <v>490.92307690000001</v>
      </c>
      <c r="AB208">
        <v>0</v>
      </c>
      <c r="AC208">
        <v>52</v>
      </c>
      <c r="AD208">
        <v>26</v>
      </c>
      <c r="AE208">
        <v>24</v>
      </c>
      <c r="AF208">
        <v>2</v>
      </c>
      <c r="AG208">
        <v>15</v>
      </c>
      <c r="AH208">
        <v>19</v>
      </c>
      <c r="AI208">
        <v>6</v>
      </c>
      <c r="AJ208">
        <v>0</v>
      </c>
      <c r="AK208">
        <v>0</v>
      </c>
      <c r="AL208">
        <v>12</v>
      </c>
      <c r="AM208">
        <v>14</v>
      </c>
      <c r="AN208">
        <v>6</v>
      </c>
      <c r="AO208">
        <v>0</v>
      </c>
      <c r="AP208">
        <v>0</v>
      </c>
      <c r="AQ208">
        <v>0</v>
      </c>
      <c r="AR208">
        <v>6</v>
      </c>
      <c r="AS208">
        <v>1</v>
      </c>
      <c r="AT208">
        <v>13</v>
      </c>
      <c r="AU208">
        <v>6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2</v>
      </c>
      <c r="BE208">
        <v>19</v>
      </c>
      <c r="BF208">
        <v>3</v>
      </c>
      <c r="BG208">
        <v>0</v>
      </c>
      <c r="BH208">
        <v>0</v>
      </c>
      <c r="BI208">
        <v>7</v>
      </c>
      <c r="BJ208">
        <v>6</v>
      </c>
      <c r="BK208">
        <v>3</v>
      </c>
      <c r="BL208">
        <v>778</v>
      </c>
      <c r="BM208">
        <v>238</v>
      </c>
      <c r="BN208">
        <v>33</v>
      </c>
      <c r="BO208">
        <v>44</v>
      </c>
      <c r="BP208">
        <v>40</v>
      </c>
      <c r="BQ208">
        <v>2</v>
      </c>
      <c r="BR208">
        <v>421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E208" s="58"/>
    </row>
    <row r="209" spans="1:154">
      <c r="A209" t="s">
        <v>177</v>
      </c>
      <c r="B209" s="10">
        <f>('E3-Last'!B209)-1</f>
        <v>43</v>
      </c>
      <c r="C209" s="6" t="s">
        <v>2</v>
      </c>
      <c r="D209" s="10" t="s">
        <v>40</v>
      </c>
      <c r="E209" s="59">
        <f t="shared" si="79"/>
        <v>45.833333333333329</v>
      </c>
      <c r="F209" s="59">
        <f t="shared" si="79"/>
        <v>4.1666666666666661</v>
      </c>
      <c r="G209" s="59">
        <f t="shared" si="79"/>
        <v>50</v>
      </c>
      <c r="H209" s="59">
        <f t="shared" si="79"/>
        <v>0</v>
      </c>
      <c r="I209" s="59">
        <f t="shared" si="80"/>
        <v>0.5</v>
      </c>
      <c r="J209">
        <v>24</v>
      </c>
      <c r="K209">
        <v>11</v>
      </c>
      <c r="L209">
        <v>1</v>
      </c>
      <c r="M209">
        <v>12</v>
      </c>
      <c r="N209">
        <v>0</v>
      </c>
      <c r="O209">
        <v>1</v>
      </c>
      <c r="P209">
        <v>451.76923069999998</v>
      </c>
      <c r="Q209">
        <v>1848</v>
      </c>
      <c r="R209">
        <v>335.41666659999999</v>
      </c>
      <c r="S209">
        <v>0</v>
      </c>
      <c r="T209">
        <v>183.16666670000001</v>
      </c>
      <c r="U209">
        <v>183.16666670000001</v>
      </c>
      <c r="V209">
        <v>0</v>
      </c>
      <c r="W209">
        <v>104.33333330000001</v>
      </c>
      <c r="X209">
        <v>104.33333330000001</v>
      </c>
      <c r="Y209">
        <v>0</v>
      </c>
      <c r="Z209">
        <v>948.41666669999995</v>
      </c>
      <c r="AA209">
        <v>948.41666669999995</v>
      </c>
      <c r="AB209">
        <v>0</v>
      </c>
      <c r="AC209">
        <v>47</v>
      </c>
      <c r="AD209">
        <v>21</v>
      </c>
      <c r="AE209">
        <v>26</v>
      </c>
      <c r="AF209">
        <v>0</v>
      </c>
      <c r="AG209">
        <v>18</v>
      </c>
      <c r="AH209">
        <v>14</v>
      </c>
      <c r="AI209">
        <v>6</v>
      </c>
      <c r="AJ209">
        <v>0</v>
      </c>
      <c r="AK209">
        <v>0</v>
      </c>
      <c r="AL209">
        <v>9</v>
      </c>
      <c r="AM209">
        <v>13</v>
      </c>
      <c r="AN209">
        <v>2</v>
      </c>
      <c r="AO209">
        <v>0</v>
      </c>
      <c r="AP209">
        <v>0</v>
      </c>
      <c r="AQ209">
        <v>0</v>
      </c>
      <c r="AR209">
        <v>6</v>
      </c>
      <c r="AS209">
        <v>5</v>
      </c>
      <c r="AT209">
        <v>12</v>
      </c>
      <c r="AU209">
        <v>6</v>
      </c>
      <c r="AV209">
        <v>0</v>
      </c>
      <c r="AW209">
        <v>0</v>
      </c>
      <c r="AX209">
        <v>3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27</v>
      </c>
      <c r="BF209">
        <v>9</v>
      </c>
      <c r="BG209">
        <v>0</v>
      </c>
      <c r="BH209">
        <v>0</v>
      </c>
      <c r="BI209">
        <v>12</v>
      </c>
      <c r="BJ209">
        <v>0</v>
      </c>
      <c r="BK209">
        <v>6</v>
      </c>
      <c r="BL209">
        <v>259</v>
      </c>
      <c r="BM209">
        <v>79</v>
      </c>
      <c r="BN209">
        <v>1</v>
      </c>
      <c r="BO209">
        <v>5</v>
      </c>
      <c r="BP209">
        <v>14</v>
      </c>
      <c r="BQ209">
        <v>0</v>
      </c>
      <c r="BR209">
        <v>160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  <c r="CE209" s="58"/>
    </row>
    <row r="210" spans="1:154">
      <c r="A210" s="63"/>
      <c r="C210" s="65"/>
      <c r="D210" s="65"/>
      <c r="E210" s="65"/>
      <c r="F210" s="65"/>
      <c r="G210" s="65"/>
      <c r="H210" s="65"/>
      <c r="I210" s="65"/>
    </row>
    <row r="211" spans="1:154">
      <c r="A211" s="34" t="s">
        <v>3</v>
      </c>
      <c r="B211" s="34">
        <f>COUNTIF(C184:C209,"WT")</f>
        <v>10</v>
      </c>
      <c r="C211" s="63"/>
      <c r="D211" s="22" t="s">
        <v>41</v>
      </c>
      <c r="E211" s="24">
        <f>AVERAGE(E387:E390,E392,E397,E399,E202:E203,E207)</f>
        <v>22.51153982922493</v>
      </c>
      <c r="F211" s="24">
        <f t="shared" ref="F211:BQ211" si="81">AVERAGE(F187:F190,F192,F197,F199,F202:F203,F207)</f>
        <v>3.333333333333333</v>
      </c>
      <c r="G211" s="24">
        <f t="shared" si="81"/>
        <v>59.583333333333336</v>
      </c>
      <c r="H211" s="24">
        <f t="shared" si="81"/>
        <v>13.333333333333332</v>
      </c>
      <c r="I211" s="24">
        <f t="shared" si="81"/>
        <v>0.59583333333333344</v>
      </c>
      <c r="J211" s="24">
        <f t="shared" si="81"/>
        <v>24</v>
      </c>
      <c r="K211" s="24">
        <f t="shared" si="81"/>
        <v>5.7</v>
      </c>
      <c r="L211" s="24">
        <f t="shared" si="81"/>
        <v>0.8</v>
      </c>
      <c r="M211" s="24">
        <f t="shared" si="81"/>
        <v>14.3</v>
      </c>
      <c r="N211" s="24">
        <f t="shared" si="81"/>
        <v>3.2</v>
      </c>
      <c r="O211" s="24">
        <f t="shared" si="81"/>
        <v>0.82402493609000005</v>
      </c>
      <c r="P211" s="24">
        <f t="shared" si="81"/>
        <v>883.40999998000007</v>
      </c>
      <c r="Q211" s="24">
        <f t="shared" si="81"/>
        <v>809.9</v>
      </c>
      <c r="R211" s="24">
        <f t="shared" si="81"/>
        <v>812.78152398000009</v>
      </c>
      <c r="S211" s="24">
        <f t="shared" si="81"/>
        <v>1133.2375</v>
      </c>
      <c r="T211" s="24">
        <f t="shared" si="81"/>
        <v>253.26708605999997</v>
      </c>
      <c r="U211" s="24">
        <f t="shared" si="81"/>
        <v>217.99040461700002</v>
      </c>
      <c r="V211" s="24">
        <f t="shared" si="81"/>
        <v>503.61499999999995</v>
      </c>
      <c r="W211" s="24">
        <f t="shared" si="81"/>
        <v>478.89197954000002</v>
      </c>
      <c r="X211" s="24">
        <f t="shared" si="81"/>
        <v>535.25565641699995</v>
      </c>
      <c r="Y211" s="24">
        <f t="shared" si="81"/>
        <v>273.01500000999999</v>
      </c>
      <c r="Z211" s="24">
        <f t="shared" si="81"/>
        <v>499.11268959499995</v>
      </c>
      <c r="AA211" s="24">
        <f t="shared" si="81"/>
        <v>517.890343712</v>
      </c>
      <c r="AB211" s="24">
        <f t="shared" si="81"/>
        <v>183.57999999999998</v>
      </c>
      <c r="AC211" s="24">
        <f t="shared" si="81"/>
        <v>73.599999999999994</v>
      </c>
      <c r="AD211" s="24">
        <f t="shared" si="81"/>
        <v>30.8</v>
      </c>
      <c r="AE211" s="24">
        <f>AVERAGE(AE387:AE390,AE392,AE397,AE399,AE202:AE203,AE207)</f>
        <v>9.4874780047976266</v>
      </c>
      <c r="AF211" s="24">
        <f t="shared" si="81"/>
        <v>14.5</v>
      </c>
      <c r="AG211" s="24">
        <f t="shared" si="81"/>
        <v>27.4</v>
      </c>
      <c r="AH211" s="24">
        <f t="shared" si="81"/>
        <v>23.6</v>
      </c>
      <c r="AI211" s="24">
        <f t="shared" si="81"/>
        <v>7.4</v>
      </c>
      <c r="AJ211" s="24">
        <f t="shared" si="81"/>
        <v>0.2</v>
      </c>
      <c r="AK211" s="24">
        <f t="shared" si="81"/>
        <v>1</v>
      </c>
      <c r="AL211" s="24">
        <f t="shared" si="81"/>
        <v>14</v>
      </c>
      <c r="AM211" s="24">
        <f t="shared" si="81"/>
        <v>18.3</v>
      </c>
      <c r="AN211" s="24">
        <f t="shared" si="81"/>
        <v>6.1</v>
      </c>
      <c r="AO211" s="24">
        <f t="shared" si="81"/>
        <v>1.5</v>
      </c>
      <c r="AP211" s="24">
        <f t="shared" si="81"/>
        <v>0</v>
      </c>
      <c r="AQ211" s="24">
        <f t="shared" si="81"/>
        <v>0.2</v>
      </c>
      <c r="AR211" s="24">
        <f t="shared" si="81"/>
        <v>4.7</v>
      </c>
      <c r="AS211" s="24">
        <f t="shared" si="81"/>
        <v>5.4</v>
      </c>
      <c r="AT211" s="24">
        <f t="shared" si="81"/>
        <v>14.3</v>
      </c>
      <c r="AU211" s="24">
        <f t="shared" si="81"/>
        <v>3.7</v>
      </c>
      <c r="AV211" s="24">
        <f t="shared" si="81"/>
        <v>0.2</v>
      </c>
      <c r="AW211" s="24">
        <f t="shared" si="81"/>
        <v>0.4</v>
      </c>
      <c r="AX211" s="24">
        <f t="shared" si="81"/>
        <v>4.3</v>
      </c>
      <c r="AY211" s="24">
        <f t="shared" si="81"/>
        <v>3.7</v>
      </c>
      <c r="AZ211" s="24">
        <f t="shared" si="81"/>
        <v>3.2</v>
      </c>
      <c r="BA211" s="24">
        <f t="shared" si="81"/>
        <v>2.2000000000000002</v>
      </c>
      <c r="BB211" s="24">
        <f t="shared" si="81"/>
        <v>0</v>
      </c>
      <c r="BC211" s="24">
        <f t="shared" si="81"/>
        <v>0.4</v>
      </c>
      <c r="BD211" s="24">
        <f t="shared" si="81"/>
        <v>5</v>
      </c>
      <c r="BE211" s="24">
        <f>AVERAGE(BE387:BE390,BE392,BE397,BE399,BE202:BE203,BE207)</f>
        <v>23.645536248987771</v>
      </c>
      <c r="BF211" s="24">
        <f t="shared" si="81"/>
        <v>6.7</v>
      </c>
      <c r="BG211" s="24">
        <f t="shared" si="81"/>
        <v>0.5</v>
      </c>
      <c r="BH211" s="24">
        <f t="shared" si="81"/>
        <v>5.3</v>
      </c>
      <c r="BI211" s="24">
        <f t="shared" si="81"/>
        <v>8.5</v>
      </c>
      <c r="BJ211" s="24">
        <f t="shared" si="81"/>
        <v>12.3</v>
      </c>
      <c r="BK211" s="24">
        <f t="shared" si="81"/>
        <v>14</v>
      </c>
      <c r="BL211" s="24">
        <f t="shared" si="81"/>
        <v>557.20000000000005</v>
      </c>
      <c r="BM211" s="24">
        <f t="shared" si="81"/>
        <v>170.4</v>
      </c>
      <c r="BN211" s="24">
        <f t="shared" si="81"/>
        <v>19.3</v>
      </c>
      <c r="BO211" s="24">
        <f t="shared" si="81"/>
        <v>55.8</v>
      </c>
      <c r="BP211" s="24">
        <f t="shared" si="81"/>
        <v>18.7</v>
      </c>
      <c r="BQ211" s="24">
        <f t="shared" si="81"/>
        <v>31.6</v>
      </c>
      <c r="BR211" s="24">
        <f t="shared" ref="BR211:CC211" si="82">AVERAGE(BR187:BR190,BR192,BR197,BR199,BR202:BR203,BR207)</f>
        <v>261.39999999999998</v>
      </c>
      <c r="BS211" s="24">
        <f t="shared" si="82"/>
        <v>0</v>
      </c>
      <c r="BT211" s="24">
        <f t="shared" si="82"/>
        <v>0</v>
      </c>
      <c r="BU211" s="24">
        <f t="shared" si="82"/>
        <v>0</v>
      </c>
      <c r="BV211" s="24">
        <f t="shared" si="82"/>
        <v>0</v>
      </c>
      <c r="BW211" s="24">
        <f t="shared" si="82"/>
        <v>0</v>
      </c>
      <c r="BX211" s="24">
        <f t="shared" si="82"/>
        <v>0</v>
      </c>
      <c r="BY211" s="24">
        <f t="shared" si="82"/>
        <v>0</v>
      </c>
      <c r="BZ211" s="24">
        <f t="shared" si="82"/>
        <v>0</v>
      </c>
      <c r="CA211" s="24">
        <f t="shared" si="82"/>
        <v>0</v>
      </c>
      <c r="CB211" s="24">
        <f t="shared" si="82"/>
        <v>0</v>
      </c>
      <c r="CC211" s="24">
        <f t="shared" si="82"/>
        <v>0</v>
      </c>
    </row>
    <row r="212" spans="1:154">
      <c r="A212" s="35" t="s">
        <v>179</v>
      </c>
      <c r="B212" s="34">
        <f>COUNTIF(C184:C209,"+ve")</f>
        <v>13</v>
      </c>
      <c r="C212" s="63"/>
      <c r="D212" s="18" t="s">
        <v>41</v>
      </c>
      <c r="E212" s="27">
        <f>AVERAGE(E391,E393:E396,E398,E200:E201,E204:E206,E208:E209)</f>
        <v>23.134730244668546</v>
      </c>
      <c r="F212" s="27">
        <f t="shared" ref="F212:BQ212" si="83">AVERAGE(F191,F193:F196,F198,F200:F201,F204:F206,F208:F209)</f>
        <v>2.8846153846153837</v>
      </c>
      <c r="G212" s="27">
        <f t="shared" si="83"/>
        <v>73.07692307692308</v>
      </c>
      <c r="H212" s="27">
        <f t="shared" si="83"/>
        <v>7.3717948717948723</v>
      </c>
      <c r="I212" s="27">
        <f t="shared" si="83"/>
        <v>0.73076923076923073</v>
      </c>
      <c r="J212" s="27">
        <f t="shared" si="83"/>
        <v>24</v>
      </c>
      <c r="K212" s="27">
        <f t="shared" si="83"/>
        <v>4</v>
      </c>
      <c r="L212" s="27">
        <f t="shared" si="83"/>
        <v>0.69230769230769229</v>
      </c>
      <c r="M212" s="27">
        <f t="shared" si="83"/>
        <v>17.53846153846154</v>
      </c>
      <c r="N212" s="27">
        <f t="shared" si="83"/>
        <v>1.7692307692307692</v>
      </c>
      <c r="O212" s="27">
        <f t="shared" si="83"/>
        <v>0.89787144513846151</v>
      </c>
      <c r="P212" s="27">
        <f t="shared" si="83"/>
        <v>640.68852034615384</v>
      </c>
      <c r="Q212" s="27">
        <f t="shared" si="83"/>
        <v>737.42307692307691</v>
      </c>
      <c r="R212" s="27">
        <f t="shared" si="83"/>
        <v>588.16469626153844</v>
      </c>
      <c r="S212" s="27">
        <f t="shared" si="83"/>
        <v>599.35897438461541</v>
      </c>
      <c r="T212" s="27">
        <f t="shared" si="83"/>
        <v>170.45962985076923</v>
      </c>
      <c r="U212" s="27">
        <f t="shared" si="83"/>
        <v>144.05377639923077</v>
      </c>
      <c r="V212" s="27">
        <f t="shared" si="83"/>
        <v>235.25641026461537</v>
      </c>
      <c r="W212" s="27">
        <f t="shared" si="83"/>
        <v>211.97002367384616</v>
      </c>
      <c r="X212" s="27">
        <f t="shared" si="83"/>
        <v>213.16187664615387</v>
      </c>
      <c r="Y212" s="27">
        <f t="shared" si="83"/>
        <v>183.72820512307692</v>
      </c>
      <c r="Z212" s="27">
        <f t="shared" si="83"/>
        <v>778.72816869461553</v>
      </c>
      <c r="AA212" s="27">
        <f t="shared" si="83"/>
        <v>828.96627694538449</v>
      </c>
      <c r="AB212" s="27">
        <f t="shared" si="83"/>
        <v>201.41025641538459</v>
      </c>
      <c r="AC212" s="27">
        <f t="shared" si="83"/>
        <v>83.538461538461533</v>
      </c>
      <c r="AD212" s="27">
        <f t="shared" si="83"/>
        <v>34.384615384615387</v>
      </c>
      <c r="AE212" s="27">
        <f>AVERAGE(AE391,AE393:AE396,AE398,AE200:AE201,AE204:AE206,AE208:AE209)</f>
        <v>30.305981991856438</v>
      </c>
      <c r="AF212" s="27">
        <f t="shared" si="83"/>
        <v>5.8461538461538458</v>
      </c>
      <c r="AG212" s="27">
        <f t="shared" si="83"/>
        <v>27.307692307692307</v>
      </c>
      <c r="AH212" s="27">
        <f t="shared" si="83"/>
        <v>26.153846153846153</v>
      </c>
      <c r="AI212" s="27">
        <f t="shared" si="83"/>
        <v>17.923076923076923</v>
      </c>
      <c r="AJ212" s="27">
        <f t="shared" si="83"/>
        <v>0.61538461538461542</v>
      </c>
      <c r="AK212" s="27">
        <f t="shared" si="83"/>
        <v>0</v>
      </c>
      <c r="AL212" s="27">
        <f t="shared" si="83"/>
        <v>11.538461538461538</v>
      </c>
      <c r="AM212" s="27">
        <f t="shared" si="83"/>
        <v>20</v>
      </c>
      <c r="AN212" s="27">
        <f t="shared" si="83"/>
        <v>6.8461538461538458</v>
      </c>
      <c r="AO212" s="27">
        <f t="shared" si="83"/>
        <v>2.6153846153846154</v>
      </c>
      <c r="AP212" s="27">
        <f t="shared" si="83"/>
        <v>7.6923076923076927E-2</v>
      </c>
      <c r="AQ212" s="27">
        <f t="shared" si="83"/>
        <v>0</v>
      </c>
      <c r="AR212" s="27">
        <f t="shared" si="83"/>
        <v>4.8461538461538458</v>
      </c>
      <c r="AS212" s="27">
        <f t="shared" si="83"/>
        <v>5.6923076923076925</v>
      </c>
      <c r="AT212" s="27">
        <f t="shared" si="83"/>
        <v>17.53846153846154</v>
      </c>
      <c r="AU212" s="27">
        <f t="shared" si="83"/>
        <v>14.76923076923077</v>
      </c>
      <c r="AV212" s="27">
        <f t="shared" si="83"/>
        <v>0.53846153846153844</v>
      </c>
      <c r="AW212" s="27">
        <f t="shared" si="83"/>
        <v>0</v>
      </c>
      <c r="AX212" s="27">
        <f t="shared" si="83"/>
        <v>4.7692307692307692</v>
      </c>
      <c r="AY212" s="27">
        <f t="shared" si="83"/>
        <v>1.6153846153846154</v>
      </c>
      <c r="AZ212" s="27">
        <f t="shared" si="83"/>
        <v>1.7692307692307692</v>
      </c>
      <c r="BA212" s="27">
        <f t="shared" si="83"/>
        <v>0.53846153846153844</v>
      </c>
      <c r="BB212" s="27">
        <f t="shared" si="83"/>
        <v>0</v>
      </c>
      <c r="BC212" s="27">
        <f t="shared" si="83"/>
        <v>0</v>
      </c>
      <c r="BD212" s="27">
        <f t="shared" si="83"/>
        <v>1.9230769230769231</v>
      </c>
      <c r="BE212" s="27">
        <f>AVERAGE(BE391,BE393:BE396,BE398,BE200:BE201,BE204:BE206,BE208:BE209)</f>
        <v>20.89014182351994</v>
      </c>
      <c r="BF212" s="27">
        <f t="shared" si="83"/>
        <v>4</v>
      </c>
      <c r="BG212" s="27">
        <f t="shared" si="83"/>
        <v>0.23076923076923078</v>
      </c>
      <c r="BH212" s="27">
        <f t="shared" si="83"/>
        <v>0.69230769230769229</v>
      </c>
      <c r="BI212" s="27">
        <f t="shared" si="83"/>
        <v>14</v>
      </c>
      <c r="BJ212" s="27">
        <f t="shared" si="83"/>
        <v>7</v>
      </c>
      <c r="BK212" s="27">
        <f t="shared" si="83"/>
        <v>9.384615384615385</v>
      </c>
      <c r="BL212" s="27">
        <f t="shared" si="83"/>
        <v>524</v>
      </c>
      <c r="BM212" s="27">
        <f t="shared" si="83"/>
        <v>121</v>
      </c>
      <c r="BN212" s="27">
        <f t="shared" si="83"/>
        <v>9.5384615384615383</v>
      </c>
      <c r="BO212" s="27">
        <f t="shared" si="83"/>
        <v>109.23076923076923</v>
      </c>
      <c r="BP212" s="27">
        <f t="shared" si="83"/>
        <v>27.46153846153846</v>
      </c>
      <c r="BQ212" s="27">
        <f t="shared" si="83"/>
        <v>7.7692307692307692</v>
      </c>
      <c r="BR212" s="27">
        <f t="shared" ref="BR212:CC212" si="84">AVERAGE(BR191,BR193:BR196,BR198,BR200:BR201,BR204:BR206,BR208:BR209)</f>
        <v>249</v>
      </c>
      <c r="BS212" s="27">
        <f t="shared" si="84"/>
        <v>0</v>
      </c>
      <c r="BT212" s="27">
        <f t="shared" si="84"/>
        <v>0</v>
      </c>
      <c r="BU212" s="27">
        <f t="shared" si="84"/>
        <v>0</v>
      </c>
      <c r="BV212" s="27">
        <f t="shared" si="84"/>
        <v>0</v>
      </c>
      <c r="BW212" s="27">
        <f t="shared" si="84"/>
        <v>0</v>
      </c>
      <c r="BX212" s="27">
        <f t="shared" si="84"/>
        <v>0</v>
      </c>
      <c r="BY212" s="27">
        <f t="shared" si="84"/>
        <v>0</v>
      </c>
      <c r="BZ212" s="27">
        <f t="shared" si="84"/>
        <v>0</v>
      </c>
      <c r="CA212" s="27">
        <f t="shared" si="84"/>
        <v>0</v>
      </c>
      <c r="CB212" s="27">
        <f t="shared" si="84"/>
        <v>0</v>
      </c>
      <c r="CC212" s="27">
        <f t="shared" si="84"/>
        <v>0</v>
      </c>
    </row>
    <row r="213" spans="1:154">
      <c r="A213" s="63"/>
      <c r="B213" s="63"/>
      <c r="C213" s="63"/>
      <c r="D213" s="22" t="s">
        <v>43</v>
      </c>
      <c r="E213" s="24">
        <f>STDEV(E387:E390,E392,E397,E399,E202:E203,E207)/SQRT($B211)</f>
        <v>11.502578047137588</v>
      </c>
      <c r="F213" s="24">
        <f t="shared" ref="F213:BQ213" si="85">STDEV(F187:F190,F192,F197,F199,F202:F203,F207)/SQRT($B211)</f>
        <v>1.0393492741038726</v>
      </c>
      <c r="G213" s="24">
        <f t="shared" si="85"/>
        <v>6.5454842599712011</v>
      </c>
      <c r="H213" s="24">
        <f t="shared" si="85"/>
        <v>3.8689967436622545</v>
      </c>
      <c r="I213" s="24">
        <f t="shared" si="85"/>
        <v>6.5454842599712015E-2</v>
      </c>
      <c r="J213" s="24">
        <f t="shared" si="85"/>
        <v>0</v>
      </c>
      <c r="K213" s="24">
        <f t="shared" si="85"/>
        <v>1.6468825769380835</v>
      </c>
      <c r="L213" s="24">
        <f t="shared" si="85"/>
        <v>0.24944382578492943</v>
      </c>
      <c r="M213" s="24">
        <f t="shared" si="85"/>
        <v>1.5709162223930899</v>
      </c>
      <c r="N213" s="24">
        <f t="shared" si="85"/>
        <v>0.92855921847894118</v>
      </c>
      <c r="O213" s="24">
        <f t="shared" si="85"/>
        <v>4.7565484623741688E-2</v>
      </c>
      <c r="P213" s="24">
        <f t="shared" si="85"/>
        <v>123.07697259887165</v>
      </c>
      <c r="Q213" s="24">
        <f t="shared" si="85"/>
        <v>302.36011274269919</v>
      </c>
      <c r="R213" s="24">
        <f t="shared" si="85"/>
        <v>129.07382654794696</v>
      </c>
      <c r="S213" s="24">
        <f t="shared" si="85"/>
        <v>286.18996243875227</v>
      </c>
      <c r="T213" s="24">
        <f t="shared" si="85"/>
        <v>34.649003466307747</v>
      </c>
      <c r="U213" s="24">
        <f t="shared" si="85"/>
        <v>34.419617957760209</v>
      </c>
      <c r="V213" s="24">
        <f t="shared" si="85"/>
        <v>149.87846915640242</v>
      </c>
      <c r="W213" s="24">
        <f t="shared" si="85"/>
        <v>148.16249057691488</v>
      </c>
      <c r="X213" s="24">
        <f t="shared" si="85"/>
        <v>169.84303812644174</v>
      </c>
      <c r="Y213" s="24">
        <f t="shared" si="85"/>
        <v>87.915813290624612</v>
      </c>
      <c r="Z213" s="24">
        <f t="shared" si="85"/>
        <v>154.3212324872471</v>
      </c>
      <c r="AA213" s="24">
        <f t="shared" si="85"/>
        <v>163.13119885862676</v>
      </c>
      <c r="AB213" s="24">
        <f t="shared" si="85"/>
        <v>47.745419471982402</v>
      </c>
      <c r="AC213" s="24">
        <f t="shared" si="85"/>
        <v>10.166612021711067</v>
      </c>
      <c r="AD213" s="24">
        <f t="shared" si="85"/>
        <v>3.8752777678222987</v>
      </c>
      <c r="AE213" s="24">
        <f>STDEV(AE387:AE390,AE392,AE397,AE399,AE202:AE203,AE207)/SQRT($B211)</f>
        <v>3.7057203433032018</v>
      </c>
      <c r="AF213" s="24">
        <f t="shared" si="85"/>
        <v>4.5710441306603506</v>
      </c>
      <c r="AG213" s="24">
        <f t="shared" si="85"/>
        <v>3.066666666666666</v>
      </c>
      <c r="AH213" s="24">
        <f t="shared" si="85"/>
        <v>2.504218662799059</v>
      </c>
      <c r="AI213" s="24">
        <f t="shared" si="85"/>
        <v>1.7397317800933185</v>
      </c>
      <c r="AJ213" s="24">
        <f t="shared" si="85"/>
        <v>0.13333333333333333</v>
      </c>
      <c r="AK213" s="24">
        <f t="shared" si="85"/>
        <v>0.63245553203367588</v>
      </c>
      <c r="AL213" s="24">
        <f t="shared" si="85"/>
        <v>4.2190046219457971</v>
      </c>
      <c r="AM213" s="24">
        <f t="shared" si="85"/>
        <v>1.6468825769380828</v>
      </c>
      <c r="AN213" s="24">
        <f t="shared" si="85"/>
        <v>1.1396880664852505</v>
      </c>
      <c r="AO213" s="24">
        <f t="shared" si="85"/>
        <v>0.65404722901161938</v>
      </c>
      <c r="AP213" s="24">
        <f t="shared" si="85"/>
        <v>0</v>
      </c>
      <c r="AQ213" s="24">
        <f t="shared" si="85"/>
        <v>0.13333333333333333</v>
      </c>
      <c r="AR213" s="24">
        <f t="shared" si="85"/>
        <v>1.7578395831246945</v>
      </c>
      <c r="AS213" s="24">
        <f t="shared" si="85"/>
        <v>1.3097921802925665</v>
      </c>
      <c r="AT213" s="24">
        <f t="shared" si="85"/>
        <v>1.5709162223930899</v>
      </c>
      <c r="AU213" s="24">
        <f t="shared" si="85"/>
        <v>0.97809338340808061</v>
      </c>
      <c r="AV213" s="24">
        <f t="shared" si="85"/>
        <v>0.13333333333333333</v>
      </c>
      <c r="AW213" s="24">
        <f t="shared" si="85"/>
        <v>0.30550504633038933</v>
      </c>
      <c r="AX213" s="24">
        <f t="shared" si="85"/>
        <v>1.3169830843425607</v>
      </c>
      <c r="AY213" s="24">
        <f t="shared" si="85"/>
        <v>1.5495519065559276</v>
      </c>
      <c r="AZ213" s="24">
        <f t="shared" si="85"/>
        <v>0.92855921847894118</v>
      </c>
      <c r="BA213" s="24">
        <f t="shared" si="85"/>
        <v>0.77172246018601498</v>
      </c>
      <c r="BB213" s="24">
        <f t="shared" si="85"/>
        <v>0</v>
      </c>
      <c r="BC213" s="24">
        <f t="shared" si="85"/>
        <v>0.26666666666666666</v>
      </c>
      <c r="BD213" s="24">
        <f t="shared" si="85"/>
        <v>1.7320508075688772</v>
      </c>
      <c r="BE213" s="24">
        <f>STDEV(BE387:BE390,BE392,BE397,BE399,BE202:BE203,BE207)/SQRT($B211)</f>
        <v>12.639547736183385</v>
      </c>
      <c r="BF213" s="24">
        <f t="shared" si="85"/>
        <v>1.8076995817274997</v>
      </c>
      <c r="BG213" s="24">
        <f t="shared" si="85"/>
        <v>0.26874192494328497</v>
      </c>
      <c r="BH213" s="24">
        <f t="shared" si="85"/>
        <v>5.2999999999999989</v>
      </c>
      <c r="BI213" s="24">
        <f t="shared" si="85"/>
        <v>2.0883273476902779</v>
      </c>
      <c r="BJ213" s="24">
        <f t="shared" si="85"/>
        <v>3.7477400597634243</v>
      </c>
      <c r="BK213" s="24">
        <f t="shared" si="85"/>
        <v>3.3993463423951895</v>
      </c>
      <c r="BL213" s="24">
        <f t="shared" si="85"/>
        <v>105.3445985537201</v>
      </c>
      <c r="BM213" s="24">
        <f t="shared" si="85"/>
        <v>44.955583017512353</v>
      </c>
      <c r="BN213" s="24">
        <f t="shared" si="85"/>
        <v>5.7427248662014874</v>
      </c>
      <c r="BO213" s="24">
        <f t="shared" si="85"/>
        <v>21.656305214776495</v>
      </c>
      <c r="BP213" s="24">
        <f t="shared" si="85"/>
        <v>3.9215926469852636</v>
      </c>
      <c r="BQ213" s="24">
        <f t="shared" si="85"/>
        <v>15.999444434799049</v>
      </c>
      <c r="BR213" s="24">
        <f t="shared" ref="BR213:CC213" si="86">STDEV(BR187:BR190,BR192,BR197,BR199,BR202:BR203,BR207)/SQRT($B211)</f>
        <v>53.007378941258949</v>
      </c>
      <c r="BS213" s="24">
        <f t="shared" si="86"/>
        <v>0</v>
      </c>
      <c r="BT213" s="24">
        <f t="shared" si="86"/>
        <v>0</v>
      </c>
      <c r="BU213" s="24">
        <f t="shared" si="86"/>
        <v>0</v>
      </c>
      <c r="BV213" s="24">
        <f t="shared" si="86"/>
        <v>0</v>
      </c>
      <c r="BW213" s="24">
        <f t="shared" si="86"/>
        <v>0</v>
      </c>
      <c r="BX213" s="24">
        <f t="shared" si="86"/>
        <v>0</v>
      </c>
      <c r="BY213" s="24">
        <f t="shared" si="86"/>
        <v>0</v>
      </c>
      <c r="BZ213" s="24">
        <f t="shared" si="86"/>
        <v>0</v>
      </c>
      <c r="CA213" s="24">
        <f t="shared" si="86"/>
        <v>0</v>
      </c>
      <c r="CB213" s="24">
        <f t="shared" si="86"/>
        <v>0</v>
      </c>
      <c r="CC213" s="24">
        <f t="shared" si="86"/>
        <v>0</v>
      </c>
    </row>
    <row r="214" spans="1:154">
      <c r="A214" s="63"/>
      <c r="B214" s="2"/>
      <c r="C214" s="63"/>
      <c r="D214" s="18" t="s">
        <v>43</v>
      </c>
      <c r="E214" s="27">
        <f>STDEV(E391,E393:E396,E398,E200:E201,E204:E206,E208:E209)/SQRT($B212)</f>
        <v>4.9140499328530076</v>
      </c>
      <c r="F214" s="27">
        <f t="shared" ref="F214:BQ214" si="87">STDEV(F191,F193:F196,F198,F200:F201,F204:F206,F208:F209)/SQRT($B212)</f>
        <v>0.72853534706121059</v>
      </c>
      <c r="G214" s="27">
        <f t="shared" si="87"/>
        <v>6.0897435897435876</v>
      </c>
      <c r="H214" s="27">
        <f t="shared" si="87"/>
        <v>2.1179730343588687</v>
      </c>
      <c r="I214" s="27">
        <f t="shared" si="87"/>
        <v>6.0897435897435875E-2</v>
      </c>
      <c r="J214" s="27">
        <f t="shared" si="87"/>
        <v>0</v>
      </c>
      <c r="K214" s="27">
        <f t="shared" si="87"/>
        <v>1.2247448713915892</v>
      </c>
      <c r="L214" s="27">
        <f t="shared" si="87"/>
        <v>0.17484848329469047</v>
      </c>
      <c r="M214" s="27">
        <f t="shared" si="87"/>
        <v>1.4615384615384612</v>
      </c>
      <c r="N214" s="27">
        <f t="shared" si="87"/>
        <v>0.50831352824612852</v>
      </c>
      <c r="O214" s="27">
        <f t="shared" si="87"/>
        <v>3.4979689846442737E-2</v>
      </c>
      <c r="P214" s="27">
        <f t="shared" si="87"/>
        <v>90.688618484217344</v>
      </c>
      <c r="Q214" s="27">
        <f t="shared" si="87"/>
        <v>256.85326953536321</v>
      </c>
      <c r="R214" s="27">
        <f t="shared" si="87"/>
        <v>84.69163892768799</v>
      </c>
      <c r="S214" s="27">
        <f t="shared" si="87"/>
        <v>188.75371943363629</v>
      </c>
      <c r="T214" s="27">
        <f t="shared" si="87"/>
        <v>31.46812666711255</v>
      </c>
      <c r="U214" s="27">
        <f t="shared" si="87"/>
        <v>27.019487774824352</v>
      </c>
      <c r="V214" s="27">
        <f t="shared" si="87"/>
        <v>93.602502540448427</v>
      </c>
      <c r="W214" s="27">
        <f t="shared" si="87"/>
        <v>43.294249849076877</v>
      </c>
      <c r="X214" s="27">
        <f t="shared" si="87"/>
        <v>45.564450410116187</v>
      </c>
      <c r="Y214" s="27">
        <f t="shared" si="87"/>
        <v>83.505949243845976</v>
      </c>
      <c r="Z214" s="27">
        <f t="shared" si="87"/>
        <v>110.82250018752926</v>
      </c>
      <c r="AA214" s="27">
        <f t="shared" si="87"/>
        <v>116.62496173616202</v>
      </c>
      <c r="AB214" s="27">
        <f t="shared" si="87"/>
        <v>58.903269054448266</v>
      </c>
      <c r="AC214" s="27">
        <f t="shared" si="87"/>
        <v>17.707602084913507</v>
      </c>
      <c r="AD214" s="27">
        <f t="shared" si="87"/>
        <v>6.716358198876927</v>
      </c>
      <c r="AE214" s="27">
        <f>STDEV(AE391,AE393:AE396,AE398,AE200:AE201,AE204:AE206,AE208:AE209)/SQRT($B212)</f>
        <v>13.530427693373102</v>
      </c>
      <c r="AF214" s="27">
        <f t="shared" si="87"/>
        <v>2.3746690831435586</v>
      </c>
      <c r="AG214" s="27">
        <f t="shared" si="87"/>
        <v>2.2853620466827884</v>
      </c>
      <c r="AH214" s="27">
        <f t="shared" si="87"/>
        <v>3.7636012381864927</v>
      </c>
      <c r="AI214" s="27">
        <f t="shared" si="87"/>
        <v>9.7720569301935001</v>
      </c>
      <c r="AJ214" s="27">
        <f t="shared" si="87"/>
        <v>0.33085866411702414</v>
      </c>
      <c r="AK214" s="27">
        <f t="shared" si="87"/>
        <v>0</v>
      </c>
      <c r="AL214" s="27">
        <f t="shared" si="87"/>
        <v>3.8524307754565066</v>
      </c>
      <c r="AM214" s="27">
        <f t="shared" si="87"/>
        <v>1.2247448713915892</v>
      </c>
      <c r="AN214" s="27">
        <f t="shared" si="87"/>
        <v>3.2499431037350166</v>
      </c>
      <c r="AO214" s="27">
        <f t="shared" si="87"/>
        <v>1.4655814525582809</v>
      </c>
      <c r="AP214" s="27">
        <f t="shared" si="87"/>
        <v>7.6923076923076927E-2</v>
      </c>
      <c r="AQ214" s="27">
        <f t="shared" si="87"/>
        <v>0</v>
      </c>
      <c r="AR214" s="27">
        <f t="shared" si="87"/>
        <v>1.8941412838423162</v>
      </c>
      <c r="AS214" s="27">
        <f t="shared" si="87"/>
        <v>1.4472990555559062</v>
      </c>
      <c r="AT214" s="27">
        <f t="shared" si="87"/>
        <v>1.4615384615384612</v>
      </c>
      <c r="AU214" s="27">
        <f t="shared" si="87"/>
        <v>8.5643520614662751</v>
      </c>
      <c r="AV214" s="27">
        <f t="shared" si="87"/>
        <v>0.31246301556292155</v>
      </c>
      <c r="AW214" s="27">
        <f t="shared" si="87"/>
        <v>0</v>
      </c>
      <c r="AX214" s="27">
        <f t="shared" si="87"/>
        <v>1.6685393818064509</v>
      </c>
      <c r="AY214" s="27">
        <f t="shared" si="87"/>
        <v>0.76408535516673537</v>
      </c>
      <c r="AZ214" s="27">
        <f t="shared" si="87"/>
        <v>0.50831352824612852</v>
      </c>
      <c r="BA214" s="27">
        <f t="shared" si="87"/>
        <v>0.31246301556292155</v>
      </c>
      <c r="BB214" s="27">
        <f t="shared" si="87"/>
        <v>0</v>
      </c>
      <c r="BC214" s="27">
        <f t="shared" si="87"/>
        <v>0</v>
      </c>
      <c r="BD214" s="27">
        <f t="shared" si="87"/>
        <v>0.98359321942649391</v>
      </c>
      <c r="BE214" s="27">
        <f>STDEV(BE391,BE393:BE396,BE398,BE200:BE201,BE204:BE206,BE208:BE209)/SQRT($B212)</f>
        <v>4.7274940512547277</v>
      </c>
      <c r="BF214" s="27">
        <f t="shared" si="87"/>
        <v>0.83971912275963156</v>
      </c>
      <c r="BG214" s="27">
        <f t="shared" si="87"/>
        <v>0.23076923076923078</v>
      </c>
      <c r="BH214" s="27">
        <f t="shared" si="87"/>
        <v>0.32786440647549803</v>
      </c>
      <c r="BI214" s="27">
        <f t="shared" si="87"/>
        <v>1.5317159809030676</v>
      </c>
      <c r="BJ214" s="27">
        <f t="shared" si="87"/>
        <v>2.3342489046196313</v>
      </c>
      <c r="BK214" s="27">
        <f t="shared" si="87"/>
        <v>4.181059952621605</v>
      </c>
      <c r="BL214" s="27">
        <f t="shared" si="87"/>
        <v>116.10566584377199</v>
      </c>
      <c r="BM214" s="27">
        <f t="shared" si="87"/>
        <v>25.825350296728175</v>
      </c>
      <c r="BN214" s="27">
        <f t="shared" si="87"/>
        <v>4.3715504856875658</v>
      </c>
      <c r="BO214" s="27">
        <f t="shared" si="87"/>
        <v>34.521482320684854</v>
      </c>
      <c r="BP214" s="27">
        <f t="shared" si="87"/>
        <v>4.5342222704266648</v>
      </c>
      <c r="BQ214" s="27">
        <f t="shared" si="87"/>
        <v>3.5647020340718494</v>
      </c>
      <c r="BR214" s="27">
        <f t="shared" ref="BR214:CC214" si="88">STDEV(BR191,BR193:BR196,BR198,BR200:BR201,BR204:BR206,BR208:BR209)/SQRT($B212)</f>
        <v>65.896188754037155</v>
      </c>
      <c r="BS214" s="27">
        <f t="shared" si="88"/>
        <v>0</v>
      </c>
      <c r="BT214" s="27">
        <f t="shared" si="88"/>
        <v>0</v>
      </c>
      <c r="BU214" s="27">
        <f t="shared" si="88"/>
        <v>0</v>
      </c>
      <c r="BV214" s="27">
        <f t="shared" si="88"/>
        <v>0</v>
      </c>
      <c r="BW214" s="27">
        <f t="shared" si="88"/>
        <v>0</v>
      </c>
      <c r="BX214" s="27">
        <f t="shared" si="88"/>
        <v>0</v>
      </c>
      <c r="BY214" s="27">
        <f t="shared" si="88"/>
        <v>0</v>
      </c>
      <c r="BZ214" s="27">
        <f t="shared" si="88"/>
        <v>0</v>
      </c>
      <c r="CA214" s="27">
        <f t="shared" si="88"/>
        <v>0</v>
      </c>
      <c r="CB214" s="27">
        <f t="shared" si="88"/>
        <v>0</v>
      </c>
      <c r="CC214" s="27">
        <f t="shared" si="88"/>
        <v>0</v>
      </c>
      <c r="CE214" s="58" t="s">
        <v>111</v>
      </c>
    </row>
    <row r="215" spans="1:154">
      <c r="A215" s="10"/>
      <c r="B215" s="10"/>
      <c r="C215" s="102"/>
      <c r="D215" s="10"/>
      <c r="E215" s="59"/>
      <c r="F215" s="59"/>
      <c r="G215" s="59"/>
      <c r="H215" s="59"/>
      <c r="I215" s="59"/>
      <c r="J215" s="10"/>
      <c r="K215" s="10"/>
      <c r="L215" s="10"/>
      <c r="M215" s="10"/>
      <c r="N215" s="10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CE215" s="58"/>
    </row>
    <row r="216" spans="1:154" ht="16">
      <c r="A216" s="83" t="s">
        <v>98</v>
      </c>
      <c r="B216" s="66"/>
      <c r="C216" s="66" t="s">
        <v>133</v>
      </c>
      <c r="D216" s="66"/>
      <c r="E216" s="53" t="s">
        <v>63</v>
      </c>
      <c r="F216" s="53" t="s">
        <v>64</v>
      </c>
      <c r="G216" s="53" t="s">
        <v>65</v>
      </c>
      <c r="H216" s="53" t="s">
        <v>66</v>
      </c>
      <c r="I216" s="87" t="s">
        <v>100</v>
      </c>
      <c r="J216" s="53" t="s">
        <v>62</v>
      </c>
      <c r="K216" s="53" t="s">
        <v>63</v>
      </c>
      <c r="L216" s="53" t="s">
        <v>64</v>
      </c>
      <c r="M216" s="53" t="s">
        <v>65</v>
      </c>
      <c r="N216" s="53" t="s">
        <v>66</v>
      </c>
      <c r="O216" s="87" t="s">
        <v>100</v>
      </c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CE216" s="58" t="s">
        <v>111</v>
      </c>
    </row>
    <row r="217" spans="1:154">
      <c r="A217" t="s">
        <v>158</v>
      </c>
      <c r="B217" s="10">
        <f>('E3-Last'!B217)-1</f>
        <v>43</v>
      </c>
      <c r="C217" s="4" t="s">
        <v>3</v>
      </c>
      <c r="D217" s="10" t="s">
        <v>40</v>
      </c>
      <c r="E217" s="59">
        <f>(K217/$J217)*100</f>
        <v>0</v>
      </c>
      <c r="F217" s="59">
        <f>(L217/$J217)*100</f>
        <v>0</v>
      </c>
      <c r="G217" s="59">
        <f>(M217/$J217)*100</f>
        <v>50</v>
      </c>
      <c r="H217" s="59">
        <f>(N217/$J217)*100</f>
        <v>33.333333333333329</v>
      </c>
      <c r="I217" s="59">
        <f>M217/J217</f>
        <v>0.5</v>
      </c>
      <c r="J217">
        <v>12</v>
      </c>
      <c r="K217">
        <v>0</v>
      </c>
      <c r="L217">
        <v>0</v>
      </c>
      <c r="M217">
        <v>6</v>
      </c>
      <c r="N217">
        <v>4</v>
      </c>
      <c r="O217">
        <v>2</v>
      </c>
      <c r="P217">
        <v>289.66666659999999</v>
      </c>
      <c r="Q217">
        <v>0</v>
      </c>
      <c r="R217">
        <v>411.66666659999999</v>
      </c>
      <c r="S217">
        <v>197.25</v>
      </c>
      <c r="T217">
        <v>344.3</v>
      </c>
      <c r="U217">
        <v>258.83333340000001</v>
      </c>
      <c r="V217">
        <v>472.5</v>
      </c>
      <c r="W217">
        <v>627.79999999999995</v>
      </c>
      <c r="X217">
        <v>820.5</v>
      </c>
      <c r="Y217">
        <v>338.75</v>
      </c>
      <c r="Z217">
        <v>33.5</v>
      </c>
      <c r="AA217">
        <v>29.666666660000001</v>
      </c>
      <c r="AB217">
        <v>39.25</v>
      </c>
      <c r="AC217">
        <v>43</v>
      </c>
      <c r="AD217">
        <v>17</v>
      </c>
      <c r="AE217">
        <v>15</v>
      </c>
      <c r="AF217">
        <v>11</v>
      </c>
      <c r="AG217">
        <v>12</v>
      </c>
      <c r="AH217">
        <v>14</v>
      </c>
      <c r="AI217">
        <v>9</v>
      </c>
      <c r="AJ217">
        <v>0</v>
      </c>
      <c r="AK217">
        <v>0</v>
      </c>
      <c r="AL217">
        <v>8</v>
      </c>
      <c r="AM217">
        <v>12</v>
      </c>
      <c r="AN217">
        <v>2</v>
      </c>
      <c r="AO217">
        <v>1</v>
      </c>
      <c r="AP217">
        <v>0</v>
      </c>
      <c r="AQ217">
        <v>0</v>
      </c>
      <c r="AR217">
        <v>2</v>
      </c>
      <c r="AS217">
        <v>0</v>
      </c>
      <c r="AT217">
        <v>8</v>
      </c>
      <c r="AU217">
        <v>5</v>
      </c>
      <c r="AV217">
        <v>0</v>
      </c>
      <c r="AW217">
        <v>0</v>
      </c>
      <c r="AX217">
        <v>2</v>
      </c>
      <c r="AY217">
        <v>0</v>
      </c>
      <c r="AZ217">
        <v>4</v>
      </c>
      <c r="BA217">
        <v>3</v>
      </c>
      <c r="BB217">
        <v>0</v>
      </c>
      <c r="BC217">
        <v>0</v>
      </c>
      <c r="BD217">
        <v>4</v>
      </c>
      <c r="BE217">
        <v>15</v>
      </c>
      <c r="BF217">
        <v>0</v>
      </c>
      <c r="BG217">
        <v>0</v>
      </c>
      <c r="BH217">
        <v>0</v>
      </c>
      <c r="BI217">
        <v>0</v>
      </c>
      <c r="BJ217">
        <v>10</v>
      </c>
      <c r="BK217">
        <v>5</v>
      </c>
      <c r="BL217">
        <v>187</v>
      </c>
      <c r="BM217">
        <v>33</v>
      </c>
      <c r="BN217">
        <v>17</v>
      </c>
      <c r="BO217">
        <v>43</v>
      </c>
      <c r="BP217">
        <v>10</v>
      </c>
      <c r="BQ217">
        <v>0</v>
      </c>
      <c r="BR217">
        <v>84</v>
      </c>
      <c r="BS217">
        <v>2</v>
      </c>
      <c r="BT217">
        <v>2</v>
      </c>
      <c r="BU217">
        <v>0</v>
      </c>
      <c r="BV217">
        <v>217</v>
      </c>
      <c r="BW217">
        <v>217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 t="s">
        <v>58</v>
      </c>
      <c r="CE217" s="58"/>
      <c r="CG217" s="10" t="str">
        <f>$W$1</f>
        <v>FE0F</v>
      </c>
      <c r="CH217" s="10" t="str">
        <f>C194</f>
        <v>+ve</v>
      </c>
      <c r="CI217" s="59" t="e">
        <f>#REF!</f>
        <v>#REF!</v>
      </c>
      <c r="CJ217" s="59" t="e">
        <f>#REF!</f>
        <v>#REF!</v>
      </c>
      <c r="CK217" s="59" t="e">
        <f>#REF!</f>
        <v>#REF!</v>
      </c>
      <c r="CL217" s="59" t="e">
        <f>#REF!</f>
        <v>#REF!</v>
      </c>
      <c r="CM217" s="59" t="e">
        <f>#REF!</f>
        <v>#REF!</v>
      </c>
      <c r="CN217" s="59" t="e">
        <f>#REF!</f>
        <v>#REF!</v>
      </c>
      <c r="CO217" s="59" t="e">
        <f>#REF!</f>
        <v>#REF!</v>
      </c>
      <c r="CP217" s="59" t="e">
        <f>#REF!</f>
        <v>#REF!</v>
      </c>
      <c r="CQ217" s="59" t="e">
        <f>#REF!</f>
        <v>#REF!</v>
      </c>
      <c r="CR217" s="59" t="e">
        <f>#REF!</f>
        <v>#REF!</v>
      </c>
      <c r="CS217" s="59" t="e">
        <f>#REF!</f>
        <v>#REF!</v>
      </c>
      <c r="CT217" s="59" t="e">
        <f>#REF!</f>
        <v>#REF!</v>
      </c>
      <c r="CU217" s="59" t="e">
        <f>#REF!</f>
        <v>#REF!</v>
      </c>
      <c r="CV217" s="59" t="e">
        <f>#REF!</f>
        <v>#REF!</v>
      </c>
      <c r="CW217" s="59" t="e">
        <f>#REF!</f>
        <v>#REF!</v>
      </c>
      <c r="CX217" s="59" t="e">
        <f>#REF!</f>
        <v>#REF!</v>
      </c>
      <c r="CY217" s="59" t="e">
        <f>#REF!</f>
        <v>#REF!</v>
      </c>
      <c r="CZ217" s="95" t="e">
        <f>#REF!</f>
        <v>#REF!</v>
      </c>
      <c r="DA217" s="95" t="e">
        <f>#REF!</f>
        <v>#REF!</v>
      </c>
      <c r="DB217" s="95" t="e">
        <f>#REF!</f>
        <v>#REF!</v>
      </c>
      <c r="DC217" s="95" t="e">
        <f>#REF!</f>
        <v>#REF!</v>
      </c>
      <c r="DD217" s="95" t="e">
        <f>#REF!</f>
        <v>#REF!</v>
      </c>
      <c r="DE217" s="95" t="e">
        <f>#REF!</f>
        <v>#REF!</v>
      </c>
      <c r="DF217" s="95" t="e">
        <f>#REF!</f>
        <v>#REF!</v>
      </c>
      <c r="DG217" s="95" t="e">
        <f>#REF!</f>
        <v>#REF!</v>
      </c>
      <c r="DH217" s="95" t="e">
        <f>#REF!</f>
        <v>#REF!</v>
      </c>
      <c r="DI217" s="95" t="e">
        <f>#REF!</f>
        <v>#REF!</v>
      </c>
      <c r="DJ217" s="95" t="e">
        <f>#REF!</f>
        <v>#REF!</v>
      </c>
      <c r="DK217" s="95" t="e">
        <f>#REF!</f>
        <v>#REF!</v>
      </c>
      <c r="DL217" s="95" t="e">
        <f>#REF!</f>
        <v>#REF!</v>
      </c>
      <c r="DM217" s="95" t="e">
        <f>#REF!</f>
        <v>#REF!</v>
      </c>
      <c r="DN217" s="95" t="e">
        <f>#REF!</f>
        <v>#REF!</v>
      </c>
      <c r="DO217" s="95" t="e">
        <f>#REF!</f>
        <v>#REF!</v>
      </c>
      <c r="DP217" s="95" t="e">
        <f>#REF!</f>
        <v>#REF!</v>
      </c>
      <c r="DQ217" s="59" t="e">
        <f>#REF!</f>
        <v>#REF!</v>
      </c>
      <c r="DR217" s="59" t="e">
        <f>#REF!</f>
        <v>#REF!</v>
      </c>
      <c r="DS217" s="59" t="e">
        <f>#REF!</f>
        <v>#REF!</v>
      </c>
      <c r="DT217" s="59" t="e">
        <f>#REF!</f>
        <v>#REF!</v>
      </c>
      <c r="DU217" s="59" t="e">
        <f>#REF!</f>
        <v>#REF!</v>
      </c>
      <c r="DV217" s="59" t="e">
        <f>#REF!</f>
        <v>#REF!</v>
      </c>
      <c r="DW217" s="59" t="e">
        <f>#REF!</f>
        <v>#REF!</v>
      </c>
      <c r="DX217" s="59" t="e">
        <f>#REF!</f>
        <v>#REF!</v>
      </c>
      <c r="DY217" s="59" t="e">
        <f>#REF!</f>
        <v>#REF!</v>
      </c>
      <c r="DZ217" s="59" t="e">
        <f>#REF!</f>
        <v>#REF!</v>
      </c>
      <c r="EA217" s="59" t="e">
        <f>#REF!</f>
        <v>#REF!</v>
      </c>
      <c r="EB217" s="59" t="e">
        <f>#REF!</f>
        <v>#REF!</v>
      </c>
      <c r="EC217" s="59" t="e">
        <f>#REF!</f>
        <v>#REF!</v>
      </c>
      <c r="ED217" s="59" t="e">
        <f>#REF!</f>
        <v>#REF!</v>
      </c>
      <c r="EE217" s="59" t="e">
        <f>#REF!</f>
        <v>#REF!</v>
      </c>
      <c r="EF217" s="59" t="e">
        <f>#REF!</f>
        <v>#REF!</v>
      </c>
      <c r="EG217" s="59" t="e">
        <f>#REF!</f>
        <v>#REF!</v>
      </c>
      <c r="EH217" s="95" t="e">
        <f>#REF!</f>
        <v>#REF!</v>
      </c>
      <c r="EI217" s="95" t="e">
        <f>#REF!</f>
        <v>#REF!</v>
      </c>
      <c r="EJ217" s="95" t="e">
        <f>#REF!</f>
        <v>#REF!</v>
      </c>
      <c r="EK217" s="95" t="e">
        <f>#REF!</f>
        <v>#REF!</v>
      </c>
      <c r="EL217" s="95" t="e">
        <f>#REF!</f>
        <v>#REF!</v>
      </c>
      <c r="EM217" s="95" t="e">
        <f>#REF!</f>
        <v>#REF!</v>
      </c>
      <c r="EN217" s="95" t="e">
        <f>#REF!</f>
        <v>#REF!</v>
      </c>
      <c r="EO217" s="95" t="e">
        <f>#REF!</f>
        <v>#REF!</v>
      </c>
      <c r="EP217" s="95" t="e">
        <f>#REF!</f>
        <v>#REF!</v>
      </c>
      <c r="EQ217" s="95" t="e">
        <f>#REF!</f>
        <v>#REF!</v>
      </c>
      <c r="ER217" s="95" t="e">
        <f>#REF!</f>
        <v>#REF!</v>
      </c>
      <c r="ES217" s="95" t="e">
        <f>#REF!</f>
        <v>#REF!</v>
      </c>
      <c r="ET217" s="95" t="e">
        <f>#REF!</f>
        <v>#REF!</v>
      </c>
      <c r="EU217" s="95" t="e">
        <f>#REF!</f>
        <v>#REF!</v>
      </c>
      <c r="EV217" s="95" t="e">
        <f>#REF!</f>
        <v>#REF!</v>
      </c>
      <c r="EW217" s="95" t="e">
        <f>#REF!</f>
        <v>#REF!</v>
      </c>
      <c r="EX217" s="95" t="e">
        <f>#REF!</f>
        <v>#REF!</v>
      </c>
    </row>
    <row r="218" spans="1:154">
      <c r="A218" t="s">
        <v>180</v>
      </c>
      <c r="B218" s="10">
        <f>('E3-Last'!B218)-1</f>
        <v>51</v>
      </c>
      <c r="C218" s="4" t="s">
        <v>3</v>
      </c>
      <c r="D218" s="10" t="s">
        <v>40</v>
      </c>
      <c r="E218" s="59">
        <f t="shared" ref="E218:H239" si="89">(K218/$J218)*100</f>
        <v>25</v>
      </c>
      <c r="F218" s="59">
        <f t="shared" si="89"/>
        <v>16.666666666666664</v>
      </c>
      <c r="G218" s="59">
        <f t="shared" si="89"/>
        <v>25</v>
      </c>
      <c r="H218" s="59">
        <f t="shared" si="89"/>
        <v>25</v>
      </c>
      <c r="I218" s="59">
        <f t="shared" ref="I218:I239" si="90">M218/J218</f>
        <v>0.25</v>
      </c>
      <c r="J218">
        <v>12</v>
      </c>
      <c r="K218">
        <v>3</v>
      </c>
      <c r="L218">
        <v>2</v>
      </c>
      <c r="M218">
        <v>3</v>
      </c>
      <c r="N218">
        <v>3</v>
      </c>
      <c r="O218">
        <v>1</v>
      </c>
      <c r="P218">
        <v>1243.333333</v>
      </c>
      <c r="Q218">
        <v>1615</v>
      </c>
      <c r="R218">
        <v>1629.666667</v>
      </c>
      <c r="S218">
        <v>699</v>
      </c>
      <c r="T218">
        <v>790.5</v>
      </c>
      <c r="U218">
        <v>920.33333330000005</v>
      </c>
      <c r="V218">
        <v>660.66666669999995</v>
      </c>
      <c r="W218">
        <v>67.166666660000004</v>
      </c>
      <c r="X218">
        <v>48</v>
      </c>
      <c r="Y218">
        <v>86.333333339999996</v>
      </c>
      <c r="Z218">
        <v>677</v>
      </c>
      <c r="AA218">
        <v>968.66666669999995</v>
      </c>
      <c r="AB218">
        <v>385.33333340000001</v>
      </c>
      <c r="AC218">
        <v>24</v>
      </c>
      <c r="AD218">
        <v>14</v>
      </c>
      <c r="AE218">
        <v>7</v>
      </c>
      <c r="AF218">
        <v>3</v>
      </c>
      <c r="AG218">
        <v>11</v>
      </c>
      <c r="AH218">
        <v>10</v>
      </c>
      <c r="AI218">
        <v>0</v>
      </c>
      <c r="AJ218">
        <v>0</v>
      </c>
      <c r="AK218">
        <v>0</v>
      </c>
      <c r="AL218">
        <v>3</v>
      </c>
      <c r="AM218">
        <v>9</v>
      </c>
      <c r="AN218">
        <v>3</v>
      </c>
      <c r="AO218">
        <v>0</v>
      </c>
      <c r="AP218">
        <v>0</v>
      </c>
      <c r="AQ218">
        <v>0</v>
      </c>
      <c r="AR218">
        <v>2</v>
      </c>
      <c r="AS218">
        <v>2</v>
      </c>
      <c r="AT218">
        <v>4</v>
      </c>
      <c r="AU218">
        <v>0</v>
      </c>
      <c r="AV218">
        <v>0</v>
      </c>
      <c r="AW218">
        <v>0</v>
      </c>
      <c r="AX218">
        <v>1</v>
      </c>
      <c r="AY218">
        <v>0</v>
      </c>
      <c r="AZ218">
        <v>3</v>
      </c>
      <c r="BA218">
        <v>0</v>
      </c>
      <c r="BB218">
        <v>0</v>
      </c>
      <c r="BC218">
        <v>0</v>
      </c>
      <c r="BD218">
        <v>0</v>
      </c>
      <c r="BE218">
        <v>12</v>
      </c>
      <c r="BF218">
        <v>2</v>
      </c>
      <c r="BG218">
        <v>0</v>
      </c>
      <c r="BH218">
        <v>0</v>
      </c>
      <c r="BI218">
        <v>3</v>
      </c>
      <c r="BJ218">
        <v>3</v>
      </c>
      <c r="BK218">
        <v>4</v>
      </c>
      <c r="BL218">
        <v>346</v>
      </c>
      <c r="BM218">
        <v>72</v>
      </c>
      <c r="BN218">
        <v>39</v>
      </c>
      <c r="BO218">
        <v>10</v>
      </c>
      <c r="BP218">
        <v>4</v>
      </c>
      <c r="BQ218">
        <v>5</v>
      </c>
      <c r="BR218">
        <v>216</v>
      </c>
      <c r="BS218">
        <v>1</v>
      </c>
      <c r="BT218">
        <v>0</v>
      </c>
      <c r="BU218">
        <v>1</v>
      </c>
      <c r="BV218">
        <v>974</v>
      </c>
      <c r="BW218">
        <v>0</v>
      </c>
      <c r="BX218">
        <v>974</v>
      </c>
      <c r="BY218">
        <v>0</v>
      </c>
      <c r="BZ218">
        <v>0</v>
      </c>
      <c r="CA218">
        <v>0</v>
      </c>
      <c r="CB218">
        <v>0</v>
      </c>
      <c r="CC218">
        <v>0</v>
      </c>
      <c r="CD218" t="s">
        <v>58</v>
      </c>
      <c r="CE218" s="58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</row>
    <row r="219" spans="1:154">
      <c r="A219" t="s">
        <v>159</v>
      </c>
      <c r="B219" s="10">
        <f>('E3-Last'!B219)-1</f>
        <v>51</v>
      </c>
      <c r="C219" s="4" t="s">
        <v>3</v>
      </c>
      <c r="D219" s="10" t="s">
        <v>40</v>
      </c>
      <c r="E219" s="59">
        <f t="shared" si="89"/>
        <v>8.3333333333333321</v>
      </c>
      <c r="F219" s="59">
        <f t="shared" si="89"/>
        <v>0</v>
      </c>
      <c r="G219" s="59">
        <f t="shared" si="89"/>
        <v>16.666666666666664</v>
      </c>
      <c r="H219" s="59">
        <f t="shared" si="89"/>
        <v>25</v>
      </c>
      <c r="I219" s="59">
        <f t="shared" si="90"/>
        <v>0.16666666666666666</v>
      </c>
      <c r="J219">
        <v>12</v>
      </c>
      <c r="K219">
        <v>1</v>
      </c>
      <c r="L219">
        <v>0</v>
      </c>
      <c r="M219">
        <v>2</v>
      </c>
      <c r="N219">
        <v>3</v>
      </c>
      <c r="O219">
        <v>6</v>
      </c>
      <c r="P219">
        <v>1247</v>
      </c>
      <c r="Q219">
        <v>0</v>
      </c>
      <c r="R219">
        <v>1418.5</v>
      </c>
      <c r="S219">
        <v>1005.333333</v>
      </c>
      <c r="T219">
        <v>195.2</v>
      </c>
      <c r="U219">
        <v>270</v>
      </c>
      <c r="V219">
        <v>145.33333329999999</v>
      </c>
      <c r="W219">
        <v>333</v>
      </c>
      <c r="X219">
        <v>598</v>
      </c>
      <c r="Y219">
        <v>156.33333329999999</v>
      </c>
      <c r="Z219">
        <v>136</v>
      </c>
      <c r="AA219">
        <v>26</v>
      </c>
      <c r="AB219">
        <v>209.33333329999999</v>
      </c>
      <c r="AC219">
        <v>75</v>
      </c>
      <c r="AD219">
        <v>25</v>
      </c>
      <c r="AE219">
        <v>29</v>
      </c>
      <c r="AF219">
        <v>21</v>
      </c>
      <c r="AG219">
        <v>28</v>
      </c>
      <c r="AH219">
        <v>20</v>
      </c>
      <c r="AI219">
        <v>6</v>
      </c>
      <c r="AJ219">
        <v>0</v>
      </c>
      <c r="AK219">
        <v>0</v>
      </c>
      <c r="AL219">
        <v>21</v>
      </c>
      <c r="AM219">
        <v>11</v>
      </c>
      <c r="AN219">
        <v>9</v>
      </c>
      <c r="AO219">
        <v>0</v>
      </c>
      <c r="AP219">
        <v>0</v>
      </c>
      <c r="AQ219">
        <v>0</v>
      </c>
      <c r="AR219">
        <v>5</v>
      </c>
      <c r="AS219">
        <v>14</v>
      </c>
      <c r="AT219">
        <v>4</v>
      </c>
      <c r="AU219">
        <v>2</v>
      </c>
      <c r="AV219">
        <v>0</v>
      </c>
      <c r="AW219">
        <v>0</v>
      </c>
      <c r="AX219">
        <v>9</v>
      </c>
      <c r="AY219">
        <v>3</v>
      </c>
      <c r="AZ219">
        <v>7</v>
      </c>
      <c r="BA219">
        <v>4</v>
      </c>
      <c r="BB219">
        <v>0</v>
      </c>
      <c r="BC219">
        <v>0</v>
      </c>
      <c r="BD219">
        <v>7</v>
      </c>
      <c r="BE219">
        <v>27</v>
      </c>
      <c r="BF219">
        <v>12</v>
      </c>
      <c r="BG219">
        <v>0</v>
      </c>
      <c r="BH219">
        <v>0</v>
      </c>
      <c r="BI219">
        <v>0</v>
      </c>
      <c r="BJ219">
        <v>5</v>
      </c>
      <c r="BK219">
        <v>10</v>
      </c>
      <c r="BL219">
        <v>181</v>
      </c>
      <c r="BM219">
        <v>92</v>
      </c>
      <c r="BN219">
        <v>6</v>
      </c>
      <c r="BO219">
        <v>0</v>
      </c>
      <c r="BP219">
        <v>6</v>
      </c>
      <c r="BQ219">
        <v>9</v>
      </c>
      <c r="BR219">
        <v>68</v>
      </c>
      <c r="BS219">
        <v>6</v>
      </c>
      <c r="BT219">
        <v>4</v>
      </c>
      <c r="BU219">
        <v>2</v>
      </c>
      <c r="BV219">
        <v>7864</v>
      </c>
      <c r="BW219">
        <v>4414</v>
      </c>
      <c r="BX219">
        <v>3450</v>
      </c>
      <c r="BY219">
        <v>0</v>
      </c>
      <c r="BZ219">
        <v>0</v>
      </c>
      <c r="CA219">
        <v>0</v>
      </c>
      <c r="CB219">
        <v>0</v>
      </c>
      <c r="CC219">
        <v>0</v>
      </c>
      <c r="CD219" t="s">
        <v>58</v>
      </c>
      <c r="CE219" s="58"/>
    </row>
    <row r="220" spans="1:154">
      <c r="A220" t="s">
        <v>160</v>
      </c>
      <c r="B220" s="10">
        <f>('E3-Last'!B220)-1</f>
        <v>51</v>
      </c>
      <c r="C220" s="4" t="s">
        <v>3</v>
      </c>
      <c r="D220" s="10" t="s">
        <v>40</v>
      </c>
      <c r="E220" s="59">
        <f t="shared" si="89"/>
        <v>0</v>
      </c>
      <c r="F220" s="59">
        <f t="shared" si="89"/>
        <v>16.666666666666664</v>
      </c>
      <c r="G220" s="59">
        <f t="shared" si="89"/>
        <v>33.333333333333329</v>
      </c>
      <c r="H220" s="59">
        <f t="shared" si="89"/>
        <v>33.333333333333329</v>
      </c>
      <c r="I220" s="59">
        <f t="shared" si="90"/>
        <v>0.33333333333333331</v>
      </c>
      <c r="J220">
        <v>12</v>
      </c>
      <c r="K220">
        <v>0</v>
      </c>
      <c r="L220">
        <v>2</v>
      </c>
      <c r="M220">
        <v>4</v>
      </c>
      <c r="N220">
        <v>4</v>
      </c>
      <c r="O220">
        <v>2</v>
      </c>
      <c r="P220">
        <v>999.58333330000005</v>
      </c>
      <c r="Q220">
        <v>1965.5</v>
      </c>
      <c r="R220">
        <v>613.5</v>
      </c>
      <c r="S220">
        <v>1239.25</v>
      </c>
      <c r="T220">
        <v>398.25</v>
      </c>
      <c r="U220">
        <v>338</v>
      </c>
      <c r="V220">
        <v>458.5</v>
      </c>
      <c r="W220">
        <v>69.875</v>
      </c>
      <c r="X220">
        <v>51.5</v>
      </c>
      <c r="Y220">
        <v>88.25</v>
      </c>
      <c r="Z220">
        <v>826.25</v>
      </c>
      <c r="AA220">
        <v>1148.25</v>
      </c>
      <c r="AB220">
        <v>504.25</v>
      </c>
      <c r="AC220">
        <v>52</v>
      </c>
      <c r="AD220">
        <v>26</v>
      </c>
      <c r="AE220">
        <v>13</v>
      </c>
      <c r="AF220">
        <v>13</v>
      </c>
      <c r="AG220">
        <v>16</v>
      </c>
      <c r="AH220">
        <v>14</v>
      </c>
      <c r="AI220">
        <v>1</v>
      </c>
      <c r="AJ220">
        <v>0</v>
      </c>
      <c r="AK220">
        <v>0</v>
      </c>
      <c r="AL220">
        <v>21</v>
      </c>
      <c r="AM220">
        <v>12</v>
      </c>
      <c r="AN220">
        <v>4</v>
      </c>
      <c r="AO220">
        <v>0</v>
      </c>
      <c r="AP220">
        <v>0</v>
      </c>
      <c r="AQ220">
        <v>0</v>
      </c>
      <c r="AR220">
        <v>10</v>
      </c>
      <c r="AS220">
        <v>1</v>
      </c>
      <c r="AT220">
        <v>5</v>
      </c>
      <c r="AU220">
        <v>0</v>
      </c>
      <c r="AV220">
        <v>0</v>
      </c>
      <c r="AW220">
        <v>0</v>
      </c>
      <c r="AX220">
        <v>7</v>
      </c>
      <c r="AY220">
        <v>3</v>
      </c>
      <c r="AZ220">
        <v>5</v>
      </c>
      <c r="BA220">
        <v>1</v>
      </c>
      <c r="BB220">
        <v>0</v>
      </c>
      <c r="BC220">
        <v>0</v>
      </c>
      <c r="BD220">
        <v>4</v>
      </c>
      <c r="BE220">
        <v>12</v>
      </c>
      <c r="BF220">
        <v>3</v>
      </c>
      <c r="BG220">
        <v>0</v>
      </c>
      <c r="BH220">
        <v>0</v>
      </c>
      <c r="BI220">
        <v>6</v>
      </c>
      <c r="BJ220">
        <v>2</v>
      </c>
      <c r="BK220">
        <v>1</v>
      </c>
      <c r="BL220">
        <v>268</v>
      </c>
      <c r="BM220">
        <v>61</v>
      </c>
      <c r="BN220">
        <v>32</v>
      </c>
      <c r="BO220">
        <v>37</v>
      </c>
      <c r="BP220">
        <v>7</v>
      </c>
      <c r="BQ220">
        <v>1</v>
      </c>
      <c r="BR220">
        <v>130</v>
      </c>
      <c r="BS220">
        <v>2</v>
      </c>
      <c r="BT220">
        <v>1</v>
      </c>
      <c r="BU220">
        <v>1</v>
      </c>
      <c r="BV220">
        <v>653</v>
      </c>
      <c r="BW220">
        <v>169</v>
      </c>
      <c r="BX220">
        <v>484</v>
      </c>
      <c r="BY220">
        <v>0</v>
      </c>
      <c r="BZ220">
        <v>0</v>
      </c>
      <c r="CA220">
        <v>0</v>
      </c>
      <c r="CB220">
        <v>0</v>
      </c>
      <c r="CC220">
        <v>0</v>
      </c>
      <c r="CD220" t="s">
        <v>58</v>
      </c>
      <c r="CE220" s="58"/>
    </row>
    <row r="221" spans="1:154">
      <c r="A221" t="s">
        <v>181</v>
      </c>
      <c r="B221" s="10">
        <f>('E3-Last'!B221)-1</f>
        <v>51</v>
      </c>
      <c r="C221" s="6" t="s">
        <v>2</v>
      </c>
      <c r="D221" s="10" t="s">
        <v>40</v>
      </c>
      <c r="E221" s="59">
        <f t="shared" si="89"/>
        <v>8.3333333333333321</v>
      </c>
      <c r="F221" s="59">
        <f t="shared" si="89"/>
        <v>8.3333333333333321</v>
      </c>
      <c r="G221" s="59">
        <f t="shared" si="89"/>
        <v>25</v>
      </c>
      <c r="H221" s="59">
        <f t="shared" si="89"/>
        <v>16.666666666666664</v>
      </c>
      <c r="I221" s="59">
        <f t="shared" si="90"/>
        <v>0.25</v>
      </c>
      <c r="J221">
        <v>12</v>
      </c>
      <c r="K221">
        <v>1</v>
      </c>
      <c r="L221">
        <v>1</v>
      </c>
      <c r="M221">
        <v>3</v>
      </c>
      <c r="N221">
        <v>2</v>
      </c>
      <c r="O221">
        <v>5</v>
      </c>
      <c r="P221">
        <v>2089.818182</v>
      </c>
      <c r="Q221">
        <v>3272</v>
      </c>
      <c r="R221">
        <v>1015.333333</v>
      </c>
      <c r="S221">
        <v>1800</v>
      </c>
      <c r="T221">
        <v>510.4</v>
      </c>
      <c r="U221">
        <v>470.66666659999999</v>
      </c>
      <c r="V221">
        <v>570</v>
      </c>
      <c r="W221">
        <v>125.8</v>
      </c>
      <c r="X221">
        <v>135.33333329999999</v>
      </c>
      <c r="Y221">
        <v>111.5</v>
      </c>
      <c r="Z221">
        <v>1058.8</v>
      </c>
      <c r="AA221">
        <v>1365.333333</v>
      </c>
      <c r="AB221">
        <v>599</v>
      </c>
      <c r="AC221">
        <v>109</v>
      </c>
      <c r="AD221">
        <v>42</v>
      </c>
      <c r="AE221">
        <v>36</v>
      </c>
      <c r="AF221">
        <v>31</v>
      </c>
      <c r="AG221">
        <v>32</v>
      </c>
      <c r="AH221">
        <v>16</v>
      </c>
      <c r="AI221">
        <v>9</v>
      </c>
      <c r="AJ221">
        <v>0</v>
      </c>
      <c r="AK221">
        <v>0</v>
      </c>
      <c r="AL221">
        <v>52</v>
      </c>
      <c r="AM221">
        <v>11</v>
      </c>
      <c r="AN221">
        <v>6</v>
      </c>
      <c r="AO221">
        <v>1</v>
      </c>
      <c r="AP221">
        <v>0</v>
      </c>
      <c r="AQ221">
        <v>0</v>
      </c>
      <c r="AR221">
        <v>24</v>
      </c>
      <c r="AS221">
        <v>6</v>
      </c>
      <c r="AT221">
        <v>7</v>
      </c>
      <c r="AU221">
        <v>7</v>
      </c>
      <c r="AV221">
        <v>0</v>
      </c>
      <c r="AW221">
        <v>0</v>
      </c>
      <c r="AX221">
        <v>16</v>
      </c>
      <c r="AY221">
        <v>15</v>
      </c>
      <c r="AZ221">
        <v>3</v>
      </c>
      <c r="BA221">
        <v>1</v>
      </c>
      <c r="BB221">
        <v>0</v>
      </c>
      <c r="BC221">
        <v>0</v>
      </c>
      <c r="BD221">
        <v>12</v>
      </c>
      <c r="BE221">
        <v>9</v>
      </c>
      <c r="BF221">
        <v>2</v>
      </c>
      <c r="BG221">
        <v>1</v>
      </c>
      <c r="BH221">
        <v>1</v>
      </c>
      <c r="BI221">
        <v>3</v>
      </c>
      <c r="BJ221">
        <v>2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5</v>
      </c>
      <c r="BT221">
        <v>1</v>
      </c>
      <c r="BU221">
        <v>4</v>
      </c>
      <c r="BV221">
        <v>13070</v>
      </c>
      <c r="BW221">
        <v>3562</v>
      </c>
      <c r="BX221">
        <v>9508</v>
      </c>
      <c r="BY221">
        <v>0</v>
      </c>
      <c r="BZ221">
        <v>0</v>
      </c>
      <c r="CA221">
        <v>0</v>
      </c>
      <c r="CB221">
        <v>0</v>
      </c>
      <c r="CC221">
        <v>0</v>
      </c>
      <c r="CD221" t="s">
        <v>58</v>
      </c>
      <c r="CE221" s="58"/>
    </row>
    <row r="222" spans="1:154">
      <c r="A222" t="s">
        <v>161</v>
      </c>
      <c r="B222" s="10">
        <f>('E3-Last'!B222)-1</f>
        <v>51</v>
      </c>
      <c r="C222" s="4" t="s">
        <v>3</v>
      </c>
      <c r="D222" s="10" t="s">
        <v>40</v>
      </c>
      <c r="E222" s="59">
        <f t="shared" si="89"/>
        <v>8.3333333333333321</v>
      </c>
      <c r="F222" s="59">
        <f t="shared" si="89"/>
        <v>8.3333333333333321</v>
      </c>
      <c r="G222" s="59">
        <f t="shared" si="89"/>
        <v>41.666666666666671</v>
      </c>
      <c r="H222" s="59">
        <f t="shared" si="89"/>
        <v>33.333333333333329</v>
      </c>
      <c r="I222" s="59">
        <f t="shared" si="90"/>
        <v>0.41666666666666669</v>
      </c>
      <c r="J222">
        <v>12</v>
      </c>
      <c r="K222">
        <v>1</v>
      </c>
      <c r="L222">
        <v>1</v>
      </c>
      <c r="M222">
        <v>5</v>
      </c>
      <c r="N222">
        <v>4</v>
      </c>
      <c r="O222">
        <v>1</v>
      </c>
      <c r="P222">
        <v>1106.5454549999999</v>
      </c>
      <c r="Q222">
        <v>3864</v>
      </c>
      <c r="R222">
        <v>699.8</v>
      </c>
      <c r="S222">
        <v>887.25</v>
      </c>
      <c r="T222">
        <v>505.77777780000002</v>
      </c>
      <c r="U222">
        <v>406.2</v>
      </c>
      <c r="V222">
        <v>630.25</v>
      </c>
      <c r="W222">
        <v>560.7777777</v>
      </c>
      <c r="X222">
        <v>856.40000010000006</v>
      </c>
      <c r="Y222">
        <v>191.25</v>
      </c>
      <c r="Z222">
        <v>62.111111100000002</v>
      </c>
      <c r="AA222">
        <v>60.599999990000001</v>
      </c>
      <c r="AB222">
        <v>64</v>
      </c>
      <c r="AC222">
        <v>35</v>
      </c>
      <c r="AD222">
        <v>18</v>
      </c>
      <c r="AE222">
        <v>9</v>
      </c>
      <c r="AF222">
        <v>8</v>
      </c>
      <c r="AG222">
        <v>12</v>
      </c>
      <c r="AH222">
        <v>17</v>
      </c>
      <c r="AI222">
        <v>4</v>
      </c>
      <c r="AJ222">
        <v>0</v>
      </c>
      <c r="AK222">
        <v>0</v>
      </c>
      <c r="AL222">
        <v>2</v>
      </c>
      <c r="AM222">
        <v>11</v>
      </c>
      <c r="AN222">
        <v>7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6</v>
      </c>
      <c r="AU222">
        <v>3</v>
      </c>
      <c r="AV222">
        <v>0</v>
      </c>
      <c r="AW222">
        <v>0</v>
      </c>
      <c r="AX222">
        <v>0</v>
      </c>
      <c r="AY222">
        <v>1</v>
      </c>
      <c r="AZ222">
        <v>4</v>
      </c>
      <c r="BA222">
        <v>1</v>
      </c>
      <c r="BB222">
        <v>0</v>
      </c>
      <c r="BC222">
        <v>0</v>
      </c>
      <c r="BD222">
        <v>2</v>
      </c>
      <c r="BE222">
        <v>34</v>
      </c>
      <c r="BF222">
        <v>7</v>
      </c>
      <c r="BG222">
        <v>0</v>
      </c>
      <c r="BH222">
        <v>0</v>
      </c>
      <c r="BI222">
        <v>2</v>
      </c>
      <c r="BJ222">
        <v>12</v>
      </c>
      <c r="BK222">
        <v>13</v>
      </c>
      <c r="BL222">
        <v>241</v>
      </c>
      <c r="BM222">
        <v>71</v>
      </c>
      <c r="BN222">
        <v>17</v>
      </c>
      <c r="BO222">
        <v>7</v>
      </c>
      <c r="BP222">
        <v>18</v>
      </c>
      <c r="BQ222">
        <v>13</v>
      </c>
      <c r="BR222">
        <v>115</v>
      </c>
      <c r="BS222">
        <v>1</v>
      </c>
      <c r="BT222">
        <v>0</v>
      </c>
      <c r="BU222">
        <v>1</v>
      </c>
      <c r="BV222">
        <v>1260</v>
      </c>
      <c r="BW222">
        <v>0</v>
      </c>
      <c r="BX222">
        <v>1260</v>
      </c>
      <c r="BY222">
        <v>0</v>
      </c>
      <c r="BZ222">
        <v>0</v>
      </c>
      <c r="CA222">
        <v>0</v>
      </c>
      <c r="CB222">
        <v>0</v>
      </c>
      <c r="CC222">
        <v>0</v>
      </c>
      <c r="CD222" t="s">
        <v>58</v>
      </c>
      <c r="CE222" s="58"/>
    </row>
    <row r="223" spans="1:154">
      <c r="A223" t="s">
        <v>162</v>
      </c>
      <c r="B223" s="10">
        <f>('E3-Last'!B223)-1</f>
        <v>51</v>
      </c>
      <c r="C223" s="6" t="s">
        <v>2</v>
      </c>
      <c r="D223" s="10" t="s">
        <v>40</v>
      </c>
      <c r="E223" s="59">
        <f t="shared" si="89"/>
        <v>8.3333333333333321</v>
      </c>
      <c r="F223" s="59">
        <f t="shared" si="89"/>
        <v>0</v>
      </c>
      <c r="G223" s="59">
        <f t="shared" si="89"/>
        <v>41.666666666666671</v>
      </c>
      <c r="H223" s="59">
        <f t="shared" si="89"/>
        <v>33.333333333333329</v>
      </c>
      <c r="I223" s="59">
        <f t="shared" si="90"/>
        <v>0.41666666666666669</v>
      </c>
      <c r="J223">
        <v>12</v>
      </c>
      <c r="K223">
        <v>1</v>
      </c>
      <c r="L223">
        <v>0</v>
      </c>
      <c r="M223">
        <v>5</v>
      </c>
      <c r="N223">
        <v>4</v>
      </c>
      <c r="O223">
        <v>2</v>
      </c>
      <c r="P223">
        <v>719.36363630000005</v>
      </c>
      <c r="Q223">
        <v>0</v>
      </c>
      <c r="R223">
        <v>558.79999999999995</v>
      </c>
      <c r="S223">
        <v>586.75</v>
      </c>
      <c r="T223">
        <v>213</v>
      </c>
      <c r="U223">
        <v>48.2</v>
      </c>
      <c r="V223">
        <v>419</v>
      </c>
      <c r="W223">
        <v>445.22222219999998</v>
      </c>
      <c r="X223">
        <v>610.79999999999995</v>
      </c>
      <c r="Y223">
        <v>238.25</v>
      </c>
      <c r="Z223">
        <v>277</v>
      </c>
      <c r="AA223">
        <v>264.60000000000002</v>
      </c>
      <c r="AB223">
        <v>292.5</v>
      </c>
      <c r="AC223">
        <v>34</v>
      </c>
      <c r="AD223">
        <v>13</v>
      </c>
      <c r="AE223">
        <v>9</v>
      </c>
      <c r="AF223">
        <v>12</v>
      </c>
      <c r="AG223">
        <v>14</v>
      </c>
      <c r="AH223">
        <v>12</v>
      </c>
      <c r="AI223">
        <v>6</v>
      </c>
      <c r="AJ223">
        <v>0</v>
      </c>
      <c r="AK223">
        <v>0</v>
      </c>
      <c r="AL223">
        <v>2</v>
      </c>
      <c r="AM223">
        <v>11</v>
      </c>
      <c r="AN223">
        <v>1</v>
      </c>
      <c r="AO223">
        <v>1</v>
      </c>
      <c r="AP223">
        <v>0</v>
      </c>
      <c r="AQ223">
        <v>0</v>
      </c>
      <c r="AR223">
        <v>0</v>
      </c>
      <c r="AS223">
        <v>0</v>
      </c>
      <c r="AT223">
        <v>7</v>
      </c>
      <c r="AU223">
        <v>1</v>
      </c>
      <c r="AV223">
        <v>0</v>
      </c>
      <c r="AW223">
        <v>0</v>
      </c>
      <c r="AX223">
        <v>1</v>
      </c>
      <c r="AY223">
        <v>3</v>
      </c>
      <c r="AZ223">
        <v>4</v>
      </c>
      <c r="BA223">
        <v>4</v>
      </c>
      <c r="BB223">
        <v>0</v>
      </c>
      <c r="BC223">
        <v>0</v>
      </c>
      <c r="BD223">
        <v>1</v>
      </c>
      <c r="BE223">
        <v>10</v>
      </c>
      <c r="BF223">
        <v>0</v>
      </c>
      <c r="BG223">
        <v>0</v>
      </c>
      <c r="BH223">
        <v>0</v>
      </c>
      <c r="BI223">
        <v>1</v>
      </c>
      <c r="BJ223">
        <v>8</v>
      </c>
      <c r="BK223">
        <v>1</v>
      </c>
      <c r="BL223">
        <v>278</v>
      </c>
      <c r="BM223">
        <v>73</v>
      </c>
      <c r="BN223">
        <v>10</v>
      </c>
      <c r="BO223">
        <v>45</v>
      </c>
      <c r="BP223">
        <v>16</v>
      </c>
      <c r="BQ223">
        <v>5</v>
      </c>
      <c r="BR223">
        <v>129</v>
      </c>
      <c r="BS223">
        <v>2</v>
      </c>
      <c r="BT223">
        <v>0</v>
      </c>
      <c r="BU223">
        <v>2</v>
      </c>
      <c r="BV223">
        <v>2772</v>
      </c>
      <c r="BW223">
        <v>0</v>
      </c>
      <c r="BX223">
        <v>2772</v>
      </c>
      <c r="BY223">
        <v>0</v>
      </c>
      <c r="BZ223">
        <v>0</v>
      </c>
      <c r="CA223">
        <v>0</v>
      </c>
      <c r="CB223">
        <v>0</v>
      </c>
      <c r="CC223">
        <v>0</v>
      </c>
      <c r="CD223" t="s">
        <v>58</v>
      </c>
      <c r="CE223" s="58"/>
    </row>
    <row r="224" spans="1:154">
      <c r="A224" t="s">
        <v>163</v>
      </c>
      <c r="B224" s="10">
        <f>('E3-Last'!B224)-1</f>
        <v>43</v>
      </c>
      <c r="C224" s="6" t="s">
        <v>2</v>
      </c>
      <c r="D224" s="10" t="s">
        <v>40</v>
      </c>
      <c r="E224" s="59">
        <f t="shared" si="89"/>
        <v>0</v>
      </c>
      <c r="F224" s="59">
        <f t="shared" si="89"/>
        <v>25</v>
      </c>
      <c r="G224" s="59">
        <f t="shared" si="89"/>
        <v>50</v>
      </c>
      <c r="H224" s="59">
        <f t="shared" si="89"/>
        <v>0</v>
      </c>
      <c r="I224" s="59">
        <f t="shared" si="90"/>
        <v>0.5</v>
      </c>
      <c r="J224">
        <v>12</v>
      </c>
      <c r="K224">
        <v>0</v>
      </c>
      <c r="L224">
        <v>3</v>
      </c>
      <c r="M224">
        <v>6</v>
      </c>
      <c r="N224">
        <v>0</v>
      </c>
      <c r="O224">
        <v>3</v>
      </c>
      <c r="P224">
        <v>350.75</v>
      </c>
      <c r="Q224">
        <v>991.66666669999995</v>
      </c>
      <c r="R224">
        <v>146</v>
      </c>
      <c r="S224">
        <v>0</v>
      </c>
      <c r="T224">
        <v>67.666666660000004</v>
      </c>
      <c r="U224">
        <v>67.666666660000004</v>
      </c>
      <c r="V224">
        <v>0</v>
      </c>
      <c r="W224">
        <v>87.166666660000004</v>
      </c>
      <c r="X224">
        <v>87.166666660000004</v>
      </c>
      <c r="Y224">
        <v>0</v>
      </c>
      <c r="Z224">
        <v>1534.666667</v>
      </c>
      <c r="AA224">
        <v>1534.666667</v>
      </c>
      <c r="AB224">
        <v>0</v>
      </c>
      <c r="AC224">
        <v>52</v>
      </c>
      <c r="AD224">
        <v>23</v>
      </c>
      <c r="AE224">
        <v>29</v>
      </c>
      <c r="AF224">
        <v>0</v>
      </c>
      <c r="AG224">
        <v>12</v>
      </c>
      <c r="AH224">
        <v>18</v>
      </c>
      <c r="AI224">
        <v>11</v>
      </c>
      <c r="AJ224">
        <v>0</v>
      </c>
      <c r="AK224">
        <v>0</v>
      </c>
      <c r="AL224">
        <v>11</v>
      </c>
      <c r="AM224">
        <v>12</v>
      </c>
      <c r="AN224">
        <v>9</v>
      </c>
      <c r="AO224">
        <v>0</v>
      </c>
      <c r="AP224">
        <v>0</v>
      </c>
      <c r="AQ224">
        <v>0</v>
      </c>
      <c r="AR224">
        <v>2</v>
      </c>
      <c r="AS224">
        <v>0</v>
      </c>
      <c r="AT224">
        <v>9</v>
      </c>
      <c r="AU224">
        <v>11</v>
      </c>
      <c r="AV224">
        <v>0</v>
      </c>
      <c r="AW224">
        <v>0</v>
      </c>
      <c r="AX224">
        <v>9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31</v>
      </c>
      <c r="BF224">
        <v>2</v>
      </c>
      <c r="BG224">
        <v>3</v>
      </c>
      <c r="BH224">
        <v>0</v>
      </c>
      <c r="BI224">
        <v>6</v>
      </c>
      <c r="BJ224">
        <v>0</v>
      </c>
      <c r="BK224">
        <v>20</v>
      </c>
      <c r="BL224">
        <v>309</v>
      </c>
      <c r="BM224">
        <v>31</v>
      </c>
      <c r="BN224">
        <v>42</v>
      </c>
      <c r="BO224">
        <v>34</v>
      </c>
      <c r="BP224">
        <v>6</v>
      </c>
      <c r="BQ224">
        <v>0</v>
      </c>
      <c r="BR224">
        <v>196</v>
      </c>
      <c r="BS224">
        <v>3</v>
      </c>
      <c r="BT224">
        <v>0</v>
      </c>
      <c r="BU224">
        <v>3</v>
      </c>
      <c r="BV224">
        <v>358</v>
      </c>
      <c r="BW224">
        <v>0</v>
      </c>
      <c r="BX224">
        <v>358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/>
    </row>
    <row r="225" spans="1:83">
      <c r="A225" t="s">
        <v>164</v>
      </c>
      <c r="B225" s="10">
        <f>('E3-Last'!B225)-1</f>
        <v>43</v>
      </c>
      <c r="C225" s="6" t="s">
        <v>2</v>
      </c>
      <c r="D225" s="10" t="s">
        <v>40</v>
      </c>
      <c r="E225" s="59">
        <f t="shared" si="89"/>
        <v>0</v>
      </c>
      <c r="F225" s="59">
        <f t="shared" si="89"/>
        <v>0</v>
      </c>
      <c r="G225" s="59">
        <f t="shared" si="89"/>
        <v>50</v>
      </c>
      <c r="H225" s="59">
        <f t="shared" si="89"/>
        <v>16.666666666666664</v>
      </c>
      <c r="I225" s="59">
        <f t="shared" si="90"/>
        <v>0.5</v>
      </c>
      <c r="J225">
        <v>12</v>
      </c>
      <c r="K225">
        <v>0</v>
      </c>
      <c r="L225">
        <v>0</v>
      </c>
      <c r="M225">
        <v>6</v>
      </c>
      <c r="N225">
        <v>2</v>
      </c>
      <c r="O225">
        <v>4</v>
      </c>
      <c r="P225">
        <v>902.08333330000005</v>
      </c>
      <c r="Q225">
        <v>0</v>
      </c>
      <c r="R225">
        <v>1459.5</v>
      </c>
      <c r="S225">
        <v>314</v>
      </c>
      <c r="T225">
        <v>151.5</v>
      </c>
      <c r="U225">
        <v>93.666666660000004</v>
      </c>
      <c r="V225">
        <v>325</v>
      </c>
      <c r="W225">
        <v>150</v>
      </c>
      <c r="X225">
        <v>148.33333329999999</v>
      </c>
      <c r="Y225">
        <v>155</v>
      </c>
      <c r="Z225">
        <v>158.5</v>
      </c>
      <c r="AA225">
        <v>127.33333330000001</v>
      </c>
      <c r="AB225">
        <v>252</v>
      </c>
      <c r="AC225">
        <v>48</v>
      </c>
      <c r="AD225">
        <v>22</v>
      </c>
      <c r="AE225">
        <v>20</v>
      </c>
      <c r="AF225">
        <v>6</v>
      </c>
      <c r="AG225">
        <v>14</v>
      </c>
      <c r="AH225">
        <v>15</v>
      </c>
      <c r="AI225">
        <v>5</v>
      </c>
      <c r="AJ225">
        <v>1</v>
      </c>
      <c r="AK225">
        <v>6</v>
      </c>
      <c r="AL225">
        <v>7</v>
      </c>
      <c r="AM225">
        <v>12</v>
      </c>
      <c r="AN225">
        <v>3</v>
      </c>
      <c r="AO225">
        <v>2</v>
      </c>
      <c r="AP225">
        <v>0</v>
      </c>
      <c r="AQ225">
        <v>2</v>
      </c>
      <c r="AR225">
        <v>3</v>
      </c>
      <c r="AS225">
        <v>0</v>
      </c>
      <c r="AT225">
        <v>10</v>
      </c>
      <c r="AU225">
        <v>2</v>
      </c>
      <c r="AV225">
        <v>1</v>
      </c>
      <c r="AW225">
        <v>4</v>
      </c>
      <c r="AX225">
        <v>3</v>
      </c>
      <c r="AY225">
        <v>2</v>
      </c>
      <c r="AZ225">
        <v>2</v>
      </c>
      <c r="BA225">
        <v>1</v>
      </c>
      <c r="BB225">
        <v>0</v>
      </c>
      <c r="BC225">
        <v>0</v>
      </c>
      <c r="BD225">
        <v>1</v>
      </c>
      <c r="BE225">
        <v>27</v>
      </c>
      <c r="BF225">
        <v>0</v>
      </c>
      <c r="BG225">
        <v>0</v>
      </c>
      <c r="BH225">
        <v>0</v>
      </c>
      <c r="BI225">
        <v>5</v>
      </c>
      <c r="BJ225">
        <v>4</v>
      </c>
      <c r="BK225">
        <v>18</v>
      </c>
      <c r="BL225">
        <v>289</v>
      </c>
      <c r="BM225">
        <v>124</v>
      </c>
      <c r="BN225">
        <v>1</v>
      </c>
      <c r="BO225">
        <v>58</v>
      </c>
      <c r="BP225">
        <v>13</v>
      </c>
      <c r="BQ225">
        <v>4</v>
      </c>
      <c r="BR225">
        <v>89</v>
      </c>
      <c r="BS225">
        <v>4</v>
      </c>
      <c r="BT225">
        <v>4</v>
      </c>
      <c r="BU225">
        <v>0</v>
      </c>
      <c r="BV225">
        <v>1440</v>
      </c>
      <c r="BW225">
        <v>1440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</row>
    <row r="226" spans="1:83">
      <c r="A226" t="s">
        <v>167</v>
      </c>
      <c r="B226" s="10">
        <f>('E3-Last'!B226)-1</f>
        <v>43</v>
      </c>
      <c r="C226" s="6" t="s">
        <v>2</v>
      </c>
      <c r="D226" s="10" t="s">
        <v>40</v>
      </c>
      <c r="E226" s="59">
        <f t="shared" si="89"/>
        <v>0</v>
      </c>
      <c r="F226" s="59">
        <f t="shared" si="89"/>
        <v>0</v>
      </c>
      <c r="G226" s="59">
        <f t="shared" si="89"/>
        <v>50</v>
      </c>
      <c r="H226" s="59">
        <f t="shared" si="89"/>
        <v>25</v>
      </c>
      <c r="I226" s="59">
        <f t="shared" si="90"/>
        <v>0.5</v>
      </c>
      <c r="J226">
        <v>12</v>
      </c>
      <c r="K226">
        <v>0</v>
      </c>
      <c r="L226">
        <v>0</v>
      </c>
      <c r="M226">
        <v>6</v>
      </c>
      <c r="N226">
        <v>3</v>
      </c>
      <c r="O226">
        <v>3</v>
      </c>
      <c r="P226">
        <v>142</v>
      </c>
      <c r="Q226">
        <v>0</v>
      </c>
      <c r="R226">
        <v>148.83333329999999</v>
      </c>
      <c r="S226">
        <v>106.66666669999999</v>
      </c>
      <c r="T226">
        <v>271.77777780000002</v>
      </c>
      <c r="U226">
        <v>65.5</v>
      </c>
      <c r="V226">
        <v>684.33333330000005</v>
      </c>
      <c r="W226">
        <v>92.111111100000002</v>
      </c>
      <c r="X226">
        <v>69</v>
      </c>
      <c r="Y226">
        <v>138.33333329999999</v>
      </c>
      <c r="Z226">
        <v>831.44444439999995</v>
      </c>
      <c r="AA226">
        <v>1080.333333</v>
      </c>
      <c r="AB226">
        <v>333.66666659999999</v>
      </c>
      <c r="AC226">
        <v>29</v>
      </c>
      <c r="AD226">
        <v>14</v>
      </c>
      <c r="AE226">
        <v>11</v>
      </c>
      <c r="AF226">
        <v>4</v>
      </c>
      <c r="AG226">
        <v>12</v>
      </c>
      <c r="AH226">
        <v>13</v>
      </c>
      <c r="AI226">
        <v>1</v>
      </c>
      <c r="AJ226">
        <v>0</v>
      </c>
      <c r="AK226">
        <v>0</v>
      </c>
      <c r="AL226">
        <v>3</v>
      </c>
      <c r="AM226">
        <v>12</v>
      </c>
      <c r="AN226">
        <v>1</v>
      </c>
      <c r="AO226">
        <v>0</v>
      </c>
      <c r="AP226">
        <v>0</v>
      </c>
      <c r="AQ226">
        <v>0</v>
      </c>
      <c r="AR226">
        <v>1</v>
      </c>
      <c r="AS226">
        <v>0</v>
      </c>
      <c r="AT226">
        <v>9</v>
      </c>
      <c r="AU226">
        <v>0</v>
      </c>
      <c r="AV226">
        <v>0</v>
      </c>
      <c r="AW226">
        <v>0</v>
      </c>
      <c r="AX226">
        <v>2</v>
      </c>
      <c r="AY226">
        <v>0</v>
      </c>
      <c r="AZ226">
        <v>3</v>
      </c>
      <c r="BA226">
        <v>1</v>
      </c>
      <c r="BB226">
        <v>0</v>
      </c>
      <c r="BC226">
        <v>0</v>
      </c>
      <c r="BD226">
        <v>0</v>
      </c>
      <c r="BE226">
        <v>15</v>
      </c>
      <c r="BF226">
        <v>0</v>
      </c>
      <c r="BG226">
        <v>0</v>
      </c>
      <c r="BH226">
        <v>1</v>
      </c>
      <c r="BI226">
        <v>6</v>
      </c>
      <c r="BJ226">
        <v>3</v>
      </c>
      <c r="BK226">
        <v>5</v>
      </c>
      <c r="BL226">
        <v>185</v>
      </c>
      <c r="BM226">
        <v>15</v>
      </c>
      <c r="BN226">
        <v>14</v>
      </c>
      <c r="BO226">
        <v>41</v>
      </c>
      <c r="BP226">
        <v>12</v>
      </c>
      <c r="BQ226">
        <v>2</v>
      </c>
      <c r="BR226">
        <v>101</v>
      </c>
      <c r="BS226">
        <v>3</v>
      </c>
      <c r="BT226">
        <v>3</v>
      </c>
      <c r="BU226">
        <v>0</v>
      </c>
      <c r="BV226">
        <v>491</v>
      </c>
      <c r="BW226">
        <v>491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E226" s="58"/>
    </row>
    <row r="227" spans="1:83">
      <c r="A227" t="s">
        <v>166</v>
      </c>
      <c r="B227" s="10">
        <f>('E3-Last'!B227)-1</f>
        <v>51</v>
      </c>
      <c r="C227" s="4" t="s">
        <v>3</v>
      </c>
      <c r="D227" s="10" t="s">
        <v>40</v>
      </c>
      <c r="E227" s="59">
        <f t="shared" si="89"/>
        <v>0</v>
      </c>
      <c r="F227" s="59">
        <f t="shared" si="89"/>
        <v>0</v>
      </c>
      <c r="G227" s="59">
        <f t="shared" si="89"/>
        <v>41.666666666666671</v>
      </c>
      <c r="H227" s="59">
        <f t="shared" si="89"/>
        <v>16.666666666666664</v>
      </c>
      <c r="I227" s="59">
        <f t="shared" si="90"/>
        <v>0.41666666666666669</v>
      </c>
      <c r="J227">
        <v>12</v>
      </c>
      <c r="K227">
        <v>0</v>
      </c>
      <c r="L227">
        <v>0</v>
      </c>
      <c r="M227">
        <v>5</v>
      </c>
      <c r="N227">
        <v>2</v>
      </c>
      <c r="O227">
        <v>5</v>
      </c>
      <c r="P227">
        <v>299.25</v>
      </c>
      <c r="Q227">
        <v>0</v>
      </c>
      <c r="R227">
        <v>428.6</v>
      </c>
      <c r="S227">
        <v>244</v>
      </c>
      <c r="T227">
        <v>296.42857149999998</v>
      </c>
      <c r="U227">
        <v>339.4</v>
      </c>
      <c r="V227">
        <v>189</v>
      </c>
      <c r="W227">
        <v>695</v>
      </c>
      <c r="X227">
        <v>666.59999989999994</v>
      </c>
      <c r="Y227">
        <v>766</v>
      </c>
      <c r="Z227">
        <v>60.857142850000002</v>
      </c>
      <c r="AA227">
        <v>65</v>
      </c>
      <c r="AB227">
        <v>50.5</v>
      </c>
      <c r="AC227">
        <v>69</v>
      </c>
      <c r="AD227">
        <v>26</v>
      </c>
      <c r="AE227">
        <v>25</v>
      </c>
      <c r="AF227">
        <v>18</v>
      </c>
      <c r="AG227">
        <v>23</v>
      </c>
      <c r="AH227">
        <v>17</v>
      </c>
      <c r="AI227">
        <v>4</v>
      </c>
      <c r="AJ227">
        <v>0</v>
      </c>
      <c r="AK227">
        <v>5</v>
      </c>
      <c r="AL227">
        <v>20</v>
      </c>
      <c r="AM227">
        <v>12</v>
      </c>
      <c r="AN227">
        <v>5</v>
      </c>
      <c r="AO227">
        <v>1</v>
      </c>
      <c r="AP227">
        <v>0</v>
      </c>
      <c r="AQ227">
        <v>1</v>
      </c>
      <c r="AR227">
        <v>7</v>
      </c>
      <c r="AS227">
        <v>5</v>
      </c>
      <c r="AT227">
        <v>9</v>
      </c>
      <c r="AU227">
        <v>2</v>
      </c>
      <c r="AV227">
        <v>0</v>
      </c>
      <c r="AW227">
        <v>1</v>
      </c>
      <c r="AX227">
        <v>8</v>
      </c>
      <c r="AY227">
        <v>6</v>
      </c>
      <c r="AZ227">
        <v>3</v>
      </c>
      <c r="BA227">
        <v>1</v>
      </c>
      <c r="BB227">
        <v>0</v>
      </c>
      <c r="BC227">
        <v>3</v>
      </c>
      <c r="BD227">
        <v>5</v>
      </c>
      <c r="BE227">
        <v>13</v>
      </c>
      <c r="BF227">
        <v>0</v>
      </c>
      <c r="BG227">
        <v>0</v>
      </c>
      <c r="BH227">
        <v>1</v>
      </c>
      <c r="BI227">
        <v>2</v>
      </c>
      <c r="BJ227">
        <v>8</v>
      </c>
      <c r="BK227">
        <v>2</v>
      </c>
      <c r="BL227">
        <v>426</v>
      </c>
      <c r="BM227">
        <v>68</v>
      </c>
      <c r="BN227">
        <v>59</v>
      </c>
      <c r="BO227">
        <v>55</v>
      </c>
      <c r="BP227">
        <v>9</v>
      </c>
      <c r="BQ227">
        <v>83</v>
      </c>
      <c r="BR227">
        <v>152</v>
      </c>
      <c r="BS227">
        <v>5</v>
      </c>
      <c r="BT227">
        <v>4</v>
      </c>
      <c r="BU227">
        <v>1</v>
      </c>
      <c r="BV227">
        <v>960</v>
      </c>
      <c r="BW227">
        <v>839</v>
      </c>
      <c r="BX227">
        <v>121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</row>
    <row r="228" spans="1:83">
      <c r="A228" t="s">
        <v>167</v>
      </c>
      <c r="B228" s="10">
        <f>('E3-Last'!B228)-1</f>
        <v>43</v>
      </c>
      <c r="C228" s="6" t="s">
        <v>2</v>
      </c>
      <c r="D228" s="10" t="s">
        <v>40</v>
      </c>
      <c r="E228" s="59">
        <f t="shared" si="89"/>
        <v>0</v>
      </c>
      <c r="F228" s="59">
        <f t="shared" si="89"/>
        <v>0</v>
      </c>
      <c r="G228" s="59">
        <f t="shared" si="89"/>
        <v>50</v>
      </c>
      <c r="H228" s="59">
        <f t="shared" si="89"/>
        <v>16.666666666666664</v>
      </c>
      <c r="I228" s="59">
        <f t="shared" si="90"/>
        <v>0.5</v>
      </c>
      <c r="J228">
        <v>12</v>
      </c>
      <c r="K228">
        <v>0</v>
      </c>
      <c r="L228">
        <v>0</v>
      </c>
      <c r="M228">
        <v>6</v>
      </c>
      <c r="N228">
        <v>2</v>
      </c>
      <c r="O228">
        <v>4</v>
      </c>
      <c r="P228">
        <v>196.66666670000001</v>
      </c>
      <c r="Q228">
        <v>0</v>
      </c>
      <c r="R228">
        <v>216.33333329999999</v>
      </c>
      <c r="S228">
        <v>182.5</v>
      </c>
      <c r="T228">
        <v>205.875</v>
      </c>
      <c r="U228">
        <v>188.83333329999999</v>
      </c>
      <c r="V228">
        <v>257</v>
      </c>
      <c r="W228">
        <v>71.25</v>
      </c>
      <c r="X228">
        <v>65.166666660000004</v>
      </c>
      <c r="Y228">
        <v>89.5</v>
      </c>
      <c r="Z228">
        <v>804</v>
      </c>
      <c r="AA228">
        <v>963</v>
      </c>
      <c r="AB228">
        <v>327</v>
      </c>
      <c r="AC228">
        <v>38</v>
      </c>
      <c r="AD228">
        <v>19</v>
      </c>
      <c r="AE228">
        <v>16</v>
      </c>
      <c r="AF228">
        <v>3</v>
      </c>
      <c r="AG228">
        <v>18</v>
      </c>
      <c r="AH228">
        <v>19</v>
      </c>
      <c r="AI228">
        <v>1</v>
      </c>
      <c r="AJ228">
        <v>0</v>
      </c>
      <c r="AK228">
        <v>0</v>
      </c>
      <c r="AL228">
        <v>0</v>
      </c>
      <c r="AM228">
        <v>12</v>
      </c>
      <c r="AN228">
        <v>7</v>
      </c>
      <c r="AO228">
        <v>0</v>
      </c>
      <c r="AP228">
        <v>0</v>
      </c>
      <c r="AQ228">
        <v>0</v>
      </c>
      <c r="AR228">
        <v>0</v>
      </c>
      <c r="AS228">
        <v>5</v>
      </c>
      <c r="AT228">
        <v>10</v>
      </c>
      <c r="AU228">
        <v>1</v>
      </c>
      <c r="AV228">
        <v>0</v>
      </c>
      <c r="AW228">
        <v>0</v>
      </c>
      <c r="AX228">
        <v>0</v>
      </c>
      <c r="AY228">
        <v>1</v>
      </c>
      <c r="AZ228">
        <v>2</v>
      </c>
      <c r="BA228">
        <v>0</v>
      </c>
      <c r="BB228">
        <v>0</v>
      </c>
      <c r="BC228">
        <v>0</v>
      </c>
      <c r="BD228">
        <v>0</v>
      </c>
      <c r="BE228">
        <v>21</v>
      </c>
      <c r="BF228">
        <v>3</v>
      </c>
      <c r="BG228">
        <v>3</v>
      </c>
      <c r="BH228">
        <v>3</v>
      </c>
      <c r="BI228">
        <v>6</v>
      </c>
      <c r="BJ228">
        <v>2</v>
      </c>
      <c r="BK228">
        <v>4</v>
      </c>
      <c r="BL228">
        <v>595</v>
      </c>
      <c r="BM228">
        <v>44</v>
      </c>
      <c r="BN228">
        <v>12</v>
      </c>
      <c r="BO228">
        <v>141</v>
      </c>
      <c r="BP228">
        <v>15</v>
      </c>
      <c r="BQ228">
        <v>1</v>
      </c>
      <c r="BR228">
        <v>382</v>
      </c>
      <c r="BS228">
        <v>4</v>
      </c>
      <c r="BT228">
        <v>0</v>
      </c>
      <c r="BU228">
        <v>4</v>
      </c>
      <c r="BV228">
        <v>697</v>
      </c>
      <c r="BW228">
        <v>0</v>
      </c>
      <c r="BX228">
        <v>697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E228" s="58"/>
    </row>
    <row r="229" spans="1:83">
      <c r="A229" t="s">
        <v>182</v>
      </c>
      <c r="B229" s="10">
        <f>('E3-Last'!B229)-1</f>
        <v>51</v>
      </c>
      <c r="C229" s="4" t="s">
        <v>3</v>
      </c>
      <c r="D229" s="10" t="s">
        <v>40</v>
      </c>
      <c r="E229" s="59">
        <f t="shared" si="89"/>
        <v>16.666666666666664</v>
      </c>
      <c r="F229" s="59">
        <f t="shared" si="89"/>
        <v>8.3333333333333321</v>
      </c>
      <c r="G229" s="59">
        <f t="shared" si="89"/>
        <v>33.333333333333329</v>
      </c>
      <c r="H229" s="59">
        <f t="shared" si="89"/>
        <v>41.666666666666671</v>
      </c>
      <c r="I229" s="59">
        <f t="shared" si="90"/>
        <v>0.33333333333333331</v>
      </c>
      <c r="J229">
        <v>12</v>
      </c>
      <c r="K229">
        <v>2</v>
      </c>
      <c r="L229">
        <v>1</v>
      </c>
      <c r="M229">
        <v>4</v>
      </c>
      <c r="N229">
        <v>5</v>
      </c>
      <c r="O229">
        <v>0</v>
      </c>
      <c r="P229">
        <v>737.09999989999994</v>
      </c>
      <c r="Q229">
        <v>966</v>
      </c>
      <c r="R229">
        <v>575.25</v>
      </c>
      <c r="S229">
        <v>820.8</v>
      </c>
      <c r="T229">
        <v>665.66666669999995</v>
      </c>
      <c r="U229">
        <v>364.25</v>
      </c>
      <c r="V229">
        <v>906.8</v>
      </c>
      <c r="W229">
        <v>104.7777778</v>
      </c>
      <c r="X229">
        <v>113.25</v>
      </c>
      <c r="Y229">
        <v>98</v>
      </c>
      <c r="Z229">
        <v>835.7777777</v>
      </c>
      <c r="AA229">
        <v>1213.25</v>
      </c>
      <c r="AB229">
        <v>533.79999999999995</v>
      </c>
      <c r="AC229">
        <v>48</v>
      </c>
      <c r="AD229">
        <v>21</v>
      </c>
      <c r="AE229">
        <v>14</v>
      </c>
      <c r="AF229">
        <v>13</v>
      </c>
      <c r="AG229">
        <v>13</v>
      </c>
      <c r="AH229">
        <v>17</v>
      </c>
      <c r="AI229">
        <v>6</v>
      </c>
      <c r="AJ229">
        <v>0</v>
      </c>
      <c r="AK229">
        <v>0</v>
      </c>
      <c r="AL229">
        <v>12</v>
      </c>
      <c r="AM229">
        <v>10</v>
      </c>
      <c r="AN229">
        <v>8</v>
      </c>
      <c r="AO229">
        <v>0</v>
      </c>
      <c r="AP229">
        <v>0</v>
      </c>
      <c r="AQ229">
        <v>0</v>
      </c>
      <c r="AR229">
        <v>3</v>
      </c>
      <c r="AS229">
        <v>3</v>
      </c>
      <c r="AT229">
        <v>4</v>
      </c>
      <c r="AU229">
        <v>2</v>
      </c>
      <c r="AV229">
        <v>0</v>
      </c>
      <c r="AW229">
        <v>0</v>
      </c>
      <c r="AX229">
        <v>5</v>
      </c>
      <c r="AY229">
        <v>0</v>
      </c>
      <c r="AZ229">
        <v>5</v>
      </c>
      <c r="BA229">
        <v>4</v>
      </c>
      <c r="BB229">
        <v>0</v>
      </c>
      <c r="BC229">
        <v>0</v>
      </c>
      <c r="BD229">
        <v>4</v>
      </c>
      <c r="BE229">
        <v>12</v>
      </c>
      <c r="BF229">
        <v>0</v>
      </c>
      <c r="BG229">
        <v>0</v>
      </c>
      <c r="BH229">
        <v>0</v>
      </c>
      <c r="BI229">
        <v>4</v>
      </c>
      <c r="BJ229">
        <v>5</v>
      </c>
      <c r="BK229">
        <v>3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  <c r="CE229" s="58"/>
    </row>
    <row r="230" spans="1:83">
      <c r="A230" t="s">
        <v>169</v>
      </c>
      <c r="B230" s="10">
        <f>('E3-Last'!B230)-1</f>
        <v>51</v>
      </c>
      <c r="C230" s="6" t="s">
        <v>2</v>
      </c>
      <c r="D230" s="10" t="s">
        <v>40</v>
      </c>
      <c r="E230" s="59">
        <f t="shared" si="89"/>
        <v>25</v>
      </c>
      <c r="F230" s="59">
        <f t="shared" si="89"/>
        <v>8.3333333333333321</v>
      </c>
      <c r="G230" s="59">
        <f t="shared" si="89"/>
        <v>33.333333333333329</v>
      </c>
      <c r="H230" s="59">
        <f t="shared" si="89"/>
        <v>16.666666666666664</v>
      </c>
      <c r="I230" s="59">
        <f t="shared" si="90"/>
        <v>0.33333333333333331</v>
      </c>
      <c r="J230">
        <v>12</v>
      </c>
      <c r="K230">
        <v>3</v>
      </c>
      <c r="L230">
        <v>1</v>
      </c>
      <c r="M230">
        <v>4</v>
      </c>
      <c r="N230">
        <v>2</v>
      </c>
      <c r="O230">
        <v>2</v>
      </c>
      <c r="P230">
        <v>423.77777780000002</v>
      </c>
      <c r="Q230">
        <v>2189</v>
      </c>
      <c r="R230">
        <v>204</v>
      </c>
      <c r="S230">
        <v>211</v>
      </c>
      <c r="T230">
        <v>170.33333329999999</v>
      </c>
      <c r="U230">
        <v>84.5</v>
      </c>
      <c r="V230">
        <v>342</v>
      </c>
      <c r="W230">
        <v>152.16666670000001</v>
      </c>
      <c r="X230">
        <v>171</v>
      </c>
      <c r="Y230">
        <v>114.5</v>
      </c>
      <c r="Z230">
        <v>604.83333330000005</v>
      </c>
      <c r="AA230">
        <v>766.25</v>
      </c>
      <c r="AB230">
        <v>282</v>
      </c>
      <c r="AC230">
        <v>22</v>
      </c>
      <c r="AD230">
        <v>11</v>
      </c>
      <c r="AE230">
        <v>7</v>
      </c>
      <c r="AF230">
        <v>4</v>
      </c>
      <c r="AG230">
        <v>11</v>
      </c>
      <c r="AH230">
        <v>9</v>
      </c>
      <c r="AI230">
        <v>0</v>
      </c>
      <c r="AJ230">
        <v>0</v>
      </c>
      <c r="AK230">
        <v>0</v>
      </c>
      <c r="AL230">
        <v>2</v>
      </c>
      <c r="AM230">
        <v>9</v>
      </c>
      <c r="AN230">
        <v>1</v>
      </c>
      <c r="AO230">
        <v>0</v>
      </c>
      <c r="AP230">
        <v>0</v>
      </c>
      <c r="AQ230">
        <v>0</v>
      </c>
      <c r="AR230">
        <v>1</v>
      </c>
      <c r="AS230">
        <v>0</v>
      </c>
      <c r="AT230">
        <v>6</v>
      </c>
      <c r="AU230">
        <v>0</v>
      </c>
      <c r="AV230">
        <v>0</v>
      </c>
      <c r="AW230">
        <v>0</v>
      </c>
      <c r="AX230">
        <v>1</v>
      </c>
      <c r="AY230">
        <v>2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9</v>
      </c>
      <c r="BF230">
        <v>1</v>
      </c>
      <c r="BG230">
        <v>0</v>
      </c>
      <c r="BH230">
        <v>0</v>
      </c>
      <c r="BI230">
        <v>2</v>
      </c>
      <c r="BJ230">
        <v>4</v>
      </c>
      <c r="BK230">
        <v>2</v>
      </c>
      <c r="BL230">
        <v>419</v>
      </c>
      <c r="BM230">
        <v>155</v>
      </c>
      <c r="BN230">
        <v>23</v>
      </c>
      <c r="BO230">
        <v>17</v>
      </c>
      <c r="BP230">
        <v>10</v>
      </c>
      <c r="BQ230">
        <v>9</v>
      </c>
      <c r="BR230">
        <v>205</v>
      </c>
      <c r="BS230">
        <v>2</v>
      </c>
      <c r="BT230">
        <v>2</v>
      </c>
      <c r="BU230">
        <v>0</v>
      </c>
      <c r="BV230">
        <v>387</v>
      </c>
      <c r="BW230">
        <v>387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  <c r="CE230" s="58"/>
    </row>
    <row r="231" spans="1:83">
      <c r="A231" t="s">
        <v>170</v>
      </c>
      <c r="B231" s="10">
        <f>('E3-Last'!B231)-1</f>
        <v>43</v>
      </c>
      <c r="C231" s="6" t="s">
        <v>2</v>
      </c>
      <c r="D231" s="10" t="s">
        <v>40</v>
      </c>
      <c r="E231" s="59">
        <f t="shared" si="89"/>
        <v>0</v>
      </c>
      <c r="F231" s="59">
        <f t="shared" si="89"/>
        <v>0</v>
      </c>
      <c r="G231" s="59">
        <f t="shared" si="89"/>
        <v>50</v>
      </c>
      <c r="H231" s="59">
        <f t="shared" si="89"/>
        <v>0</v>
      </c>
      <c r="I231" s="59">
        <f t="shared" si="90"/>
        <v>0.5</v>
      </c>
      <c r="J231">
        <v>12</v>
      </c>
      <c r="K231">
        <v>0</v>
      </c>
      <c r="L231">
        <v>0</v>
      </c>
      <c r="M231">
        <v>6</v>
      </c>
      <c r="N231">
        <v>0</v>
      </c>
      <c r="O231">
        <v>6</v>
      </c>
      <c r="P231">
        <v>203.33333329999999</v>
      </c>
      <c r="Q231">
        <v>0</v>
      </c>
      <c r="R231">
        <v>140.5</v>
      </c>
      <c r="S231">
        <v>0</v>
      </c>
      <c r="T231">
        <v>69</v>
      </c>
      <c r="U231">
        <v>69</v>
      </c>
      <c r="V231">
        <v>0</v>
      </c>
      <c r="W231">
        <v>108.16666669999999</v>
      </c>
      <c r="X231">
        <v>108.16666669999999</v>
      </c>
      <c r="Y231">
        <v>0</v>
      </c>
      <c r="Z231">
        <v>1185.666667</v>
      </c>
      <c r="AA231">
        <v>1185.666667</v>
      </c>
      <c r="AB231">
        <v>0</v>
      </c>
      <c r="AC231">
        <v>195</v>
      </c>
      <c r="AD231">
        <v>84</v>
      </c>
      <c r="AE231">
        <v>111</v>
      </c>
      <c r="AF231">
        <v>0</v>
      </c>
      <c r="AG231">
        <v>13</v>
      </c>
      <c r="AH231">
        <v>40</v>
      </c>
      <c r="AI231">
        <v>51</v>
      </c>
      <c r="AJ231">
        <v>0</v>
      </c>
      <c r="AK231">
        <v>0</v>
      </c>
      <c r="AL231">
        <v>91</v>
      </c>
      <c r="AM231">
        <v>12</v>
      </c>
      <c r="AN231">
        <v>28</v>
      </c>
      <c r="AO231">
        <v>19</v>
      </c>
      <c r="AP231">
        <v>0</v>
      </c>
      <c r="AQ231">
        <v>0</v>
      </c>
      <c r="AR231">
        <v>25</v>
      </c>
      <c r="AS231">
        <v>1</v>
      </c>
      <c r="AT231">
        <v>12</v>
      </c>
      <c r="AU231">
        <v>32</v>
      </c>
      <c r="AV231">
        <v>0</v>
      </c>
      <c r="AW231">
        <v>0</v>
      </c>
      <c r="AX231">
        <v>66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6</v>
      </c>
      <c r="BF231">
        <v>0</v>
      </c>
      <c r="BG231">
        <v>0</v>
      </c>
      <c r="BH231">
        <v>0</v>
      </c>
      <c r="BI231">
        <v>6</v>
      </c>
      <c r="BJ231">
        <v>0</v>
      </c>
      <c r="BK231">
        <v>0</v>
      </c>
      <c r="BL231">
        <v>81</v>
      </c>
      <c r="BM231">
        <v>13</v>
      </c>
      <c r="BN231">
        <v>2</v>
      </c>
      <c r="BO231">
        <v>10</v>
      </c>
      <c r="BP231">
        <v>12</v>
      </c>
      <c r="BQ231">
        <v>0</v>
      </c>
      <c r="BR231">
        <v>44</v>
      </c>
      <c r="BS231">
        <v>6</v>
      </c>
      <c r="BT231">
        <v>0</v>
      </c>
      <c r="BU231">
        <v>6</v>
      </c>
      <c r="BV231">
        <v>1597</v>
      </c>
      <c r="BW231">
        <v>0</v>
      </c>
      <c r="BX231">
        <v>1597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/>
    </row>
    <row r="232" spans="1:83">
      <c r="A232" t="s">
        <v>171</v>
      </c>
      <c r="B232" s="10">
        <f>('E3-Last'!B232)-1</f>
        <v>51</v>
      </c>
      <c r="C232" s="4" t="s">
        <v>3</v>
      </c>
      <c r="D232" s="10" t="s">
        <v>40</v>
      </c>
      <c r="E232" s="59">
        <f t="shared" si="89"/>
        <v>8.3333333333333321</v>
      </c>
      <c r="F232" s="59">
        <f t="shared" si="89"/>
        <v>0</v>
      </c>
      <c r="G232" s="59">
        <f t="shared" si="89"/>
        <v>41.666666666666671</v>
      </c>
      <c r="H232" s="59">
        <f t="shared" si="89"/>
        <v>41.666666666666671</v>
      </c>
      <c r="I232" s="59">
        <f t="shared" si="90"/>
        <v>0.41666666666666669</v>
      </c>
      <c r="J232">
        <v>12</v>
      </c>
      <c r="K232">
        <v>1</v>
      </c>
      <c r="L232">
        <v>0</v>
      </c>
      <c r="M232">
        <v>5</v>
      </c>
      <c r="N232">
        <v>5</v>
      </c>
      <c r="O232">
        <v>1</v>
      </c>
      <c r="P232">
        <v>481.90909090000002</v>
      </c>
      <c r="Q232">
        <v>0</v>
      </c>
      <c r="R232">
        <v>583</v>
      </c>
      <c r="S232">
        <v>382.8</v>
      </c>
      <c r="T232">
        <v>328.1</v>
      </c>
      <c r="U232">
        <v>77.400000009999999</v>
      </c>
      <c r="V232">
        <v>578.79999999999995</v>
      </c>
      <c r="W232">
        <v>184.1</v>
      </c>
      <c r="X232">
        <v>233.8</v>
      </c>
      <c r="Y232">
        <v>134.4</v>
      </c>
      <c r="Z232">
        <v>254.8</v>
      </c>
      <c r="AA232">
        <v>195</v>
      </c>
      <c r="AB232">
        <v>314.60000000000002</v>
      </c>
      <c r="AC232">
        <v>56</v>
      </c>
      <c r="AD232">
        <v>28</v>
      </c>
      <c r="AE232">
        <v>16</v>
      </c>
      <c r="AF232">
        <v>12</v>
      </c>
      <c r="AG232">
        <v>20</v>
      </c>
      <c r="AH232">
        <v>22</v>
      </c>
      <c r="AI232">
        <v>8</v>
      </c>
      <c r="AJ232">
        <v>1</v>
      </c>
      <c r="AK232">
        <v>0</v>
      </c>
      <c r="AL232">
        <v>5</v>
      </c>
      <c r="AM232">
        <v>11</v>
      </c>
      <c r="AN232">
        <v>11</v>
      </c>
      <c r="AO232">
        <v>3</v>
      </c>
      <c r="AP232">
        <v>0</v>
      </c>
      <c r="AQ232">
        <v>0</v>
      </c>
      <c r="AR232">
        <v>3</v>
      </c>
      <c r="AS232">
        <v>6</v>
      </c>
      <c r="AT232">
        <v>6</v>
      </c>
      <c r="AU232">
        <v>1</v>
      </c>
      <c r="AV232">
        <v>1</v>
      </c>
      <c r="AW232">
        <v>0</v>
      </c>
      <c r="AX232">
        <v>2</v>
      </c>
      <c r="AY232">
        <v>3</v>
      </c>
      <c r="AZ232">
        <v>5</v>
      </c>
      <c r="BA232">
        <v>4</v>
      </c>
      <c r="BB232">
        <v>0</v>
      </c>
      <c r="BC232">
        <v>0</v>
      </c>
      <c r="BD232">
        <v>0</v>
      </c>
      <c r="BE232">
        <v>73</v>
      </c>
      <c r="BF232">
        <v>23</v>
      </c>
      <c r="BG232">
        <v>0</v>
      </c>
      <c r="BH232">
        <v>13</v>
      </c>
      <c r="BI232">
        <v>3</v>
      </c>
      <c r="BJ232">
        <v>10</v>
      </c>
      <c r="BK232">
        <v>24</v>
      </c>
      <c r="BL232">
        <v>91</v>
      </c>
      <c r="BM232">
        <v>18</v>
      </c>
      <c r="BN232">
        <v>15</v>
      </c>
      <c r="BO232">
        <v>10</v>
      </c>
      <c r="BP232">
        <v>3</v>
      </c>
      <c r="BQ232">
        <v>4</v>
      </c>
      <c r="BR232">
        <v>41</v>
      </c>
      <c r="BS232">
        <v>1</v>
      </c>
      <c r="BT232">
        <v>0</v>
      </c>
      <c r="BU232">
        <v>1</v>
      </c>
      <c r="BV232">
        <v>472</v>
      </c>
      <c r="BW232">
        <v>0</v>
      </c>
      <c r="BX232">
        <v>472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/>
    </row>
    <row r="233" spans="1:83">
      <c r="A233" t="s">
        <v>172</v>
      </c>
      <c r="B233" s="10">
        <f>('E3-Last'!B233)-1</f>
        <v>43</v>
      </c>
      <c r="C233" s="4" t="s">
        <v>3</v>
      </c>
      <c r="D233" s="10" t="s">
        <v>40</v>
      </c>
      <c r="E233" s="59">
        <f t="shared" si="89"/>
        <v>8.3333333333333321</v>
      </c>
      <c r="F233" s="59">
        <f t="shared" si="89"/>
        <v>0</v>
      </c>
      <c r="G233" s="59">
        <f t="shared" si="89"/>
        <v>41.666666666666671</v>
      </c>
      <c r="H233" s="59">
        <f t="shared" si="89"/>
        <v>33.333333333333329</v>
      </c>
      <c r="I233" s="59">
        <f t="shared" si="90"/>
        <v>0.41666666666666669</v>
      </c>
      <c r="J233">
        <v>12</v>
      </c>
      <c r="K233">
        <v>1</v>
      </c>
      <c r="L233">
        <v>0</v>
      </c>
      <c r="M233">
        <v>5</v>
      </c>
      <c r="N233">
        <v>4</v>
      </c>
      <c r="O233">
        <v>2</v>
      </c>
      <c r="P233">
        <v>500.72727270000001</v>
      </c>
      <c r="Q233">
        <v>0</v>
      </c>
      <c r="R233">
        <v>395.8</v>
      </c>
      <c r="S233">
        <v>797.75</v>
      </c>
      <c r="T233">
        <v>204.33333329999999</v>
      </c>
      <c r="U233">
        <v>101.2</v>
      </c>
      <c r="V233">
        <v>333.25</v>
      </c>
      <c r="W233">
        <v>126.7777778</v>
      </c>
      <c r="X233">
        <v>77.599999990000001</v>
      </c>
      <c r="Y233">
        <v>188.25</v>
      </c>
      <c r="Z233">
        <v>788.66666669999995</v>
      </c>
      <c r="AA233">
        <v>1137.5999999999999</v>
      </c>
      <c r="AB233">
        <v>352.5</v>
      </c>
      <c r="AC233">
        <v>39</v>
      </c>
      <c r="AD233">
        <v>20</v>
      </c>
      <c r="AE233">
        <v>10</v>
      </c>
      <c r="AF233">
        <v>9</v>
      </c>
      <c r="AG233">
        <v>13</v>
      </c>
      <c r="AH233">
        <v>18</v>
      </c>
      <c r="AI233">
        <v>5</v>
      </c>
      <c r="AJ233">
        <v>0</v>
      </c>
      <c r="AK233">
        <v>0</v>
      </c>
      <c r="AL233">
        <v>3</v>
      </c>
      <c r="AM233">
        <v>11</v>
      </c>
      <c r="AN233">
        <v>7</v>
      </c>
      <c r="AO233">
        <v>1</v>
      </c>
      <c r="AP233">
        <v>0</v>
      </c>
      <c r="AQ233">
        <v>0</v>
      </c>
      <c r="AR233">
        <v>1</v>
      </c>
      <c r="AS233">
        <v>1</v>
      </c>
      <c r="AT233">
        <v>7</v>
      </c>
      <c r="AU233">
        <v>1</v>
      </c>
      <c r="AV233">
        <v>0</v>
      </c>
      <c r="AW233">
        <v>0</v>
      </c>
      <c r="AX233">
        <v>1</v>
      </c>
      <c r="AY233">
        <v>1</v>
      </c>
      <c r="AZ233">
        <v>4</v>
      </c>
      <c r="BA233">
        <v>3</v>
      </c>
      <c r="BB233">
        <v>0</v>
      </c>
      <c r="BC233">
        <v>0</v>
      </c>
      <c r="BD233">
        <v>1</v>
      </c>
      <c r="BE233">
        <v>12</v>
      </c>
      <c r="BF233">
        <v>0</v>
      </c>
      <c r="BG233">
        <v>0</v>
      </c>
      <c r="BH233">
        <v>0</v>
      </c>
      <c r="BI233">
        <v>5</v>
      </c>
      <c r="BJ233">
        <v>4</v>
      </c>
      <c r="BK233">
        <v>3</v>
      </c>
      <c r="BL233">
        <v>241</v>
      </c>
      <c r="BM233">
        <v>71</v>
      </c>
      <c r="BN233">
        <v>11</v>
      </c>
      <c r="BO233">
        <v>16</v>
      </c>
      <c r="BP233">
        <v>10</v>
      </c>
      <c r="BQ233">
        <v>7</v>
      </c>
      <c r="BR233">
        <v>126</v>
      </c>
      <c r="BS233">
        <v>2</v>
      </c>
      <c r="BT233">
        <v>0</v>
      </c>
      <c r="BU233">
        <v>2</v>
      </c>
      <c r="BV233">
        <v>338</v>
      </c>
      <c r="BW233">
        <v>0</v>
      </c>
      <c r="BX233">
        <v>338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E233" s="58"/>
    </row>
    <row r="234" spans="1:83">
      <c r="A234" t="s">
        <v>173</v>
      </c>
      <c r="B234" s="10">
        <f>('E3-Last'!B234)-1</f>
        <v>43</v>
      </c>
      <c r="C234" s="6" t="s">
        <v>2</v>
      </c>
      <c r="D234" s="10" t="s">
        <v>40</v>
      </c>
      <c r="E234" s="59">
        <f t="shared" si="89"/>
        <v>0</v>
      </c>
      <c r="F234" s="59">
        <f t="shared" si="89"/>
        <v>0</v>
      </c>
      <c r="G234" s="59">
        <f t="shared" si="89"/>
        <v>50</v>
      </c>
      <c r="H234" s="59">
        <f t="shared" si="89"/>
        <v>50</v>
      </c>
      <c r="I234" s="59">
        <f t="shared" si="90"/>
        <v>0.5</v>
      </c>
      <c r="J234">
        <v>12</v>
      </c>
      <c r="K234">
        <v>0</v>
      </c>
      <c r="L234">
        <v>0</v>
      </c>
      <c r="M234">
        <v>6</v>
      </c>
      <c r="N234">
        <v>6</v>
      </c>
      <c r="O234">
        <v>0</v>
      </c>
      <c r="P234">
        <v>437.08333340000001</v>
      </c>
      <c r="Q234">
        <v>0</v>
      </c>
      <c r="R234">
        <v>577.83333330000005</v>
      </c>
      <c r="S234">
        <v>296.33333340000001</v>
      </c>
      <c r="T234">
        <v>188.66666670000001</v>
      </c>
      <c r="U234">
        <v>179.33333329999999</v>
      </c>
      <c r="V234">
        <v>198</v>
      </c>
      <c r="W234">
        <v>480.66666659999999</v>
      </c>
      <c r="X234">
        <v>607.5</v>
      </c>
      <c r="Y234">
        <v>353.83333340000001</v>
      </c>
      <c r="Z234">
        <v>53.333333330000002</v>
      </c>
      <c r="AA234">
        <v>63</v>
      </c>
      <c r="AB234">
        <v>43.666666669999998</v>
      </c>
      <c r="AC234">
        <v>32</v>
      </c>
      <c r="AD234">
        <v>17</v>
      </c>
      <c r="AE234">
        <v>7</v>
      </c>
      <c r="AF234">
        <v>8</v>
      </c>
      <c r="AG234">
        <v>13</v>
      </c>
      <c r="AH234">
        <v>13</v>
      </c>
      <c r="AI234">
        <v>1</v>
      </c>
      <c r="AJ234">
        <v>0</v>
      </c>
      <c r="AK234">
        <v>1</v>
      </c>
      <c r="AL234">
        <v>4</v>
      </c>
      <c r="AM234">
        <v>12</v>
      </c>
      <c r="AN234">
        <v>1</v>
      </c>
      <c r="AO234">
        <v>0</v>
      </c>
      <c r="AP234">
        <v>0</v>
      </c>
      <c r="AQ234">
        <v>1</v>
      </c>
      <c r="AR234">
        <v>3</v>
      </c>
      <c r="AS234">
        <v>0</v>
      </c>
      <c r="AT234">
        <v>6</v>
      </c>
      <c r="AU234">
        <v>1</v>
      </c>
      <c r="AV234">
        <v>0</v>
      </c>
      <c r="AW234">
        <v>0</v>
      </c>
      <c r="AX234">
        <v>0</v>
      </c>
      <c r="AY234">
        <v>1</v>
      </c>
      <c r="AZ234">
        <v>6</v>
      </c>
      <c r="BA234">
        <v>0</v>
      </c>
      <c r="BB234">
        <v>0</v>
      </c>
      <c r="BC234">
        <v>0</v>
      </c>
      <c r="BD234">
        <v>1</v>
      </c>
      <c r="BE234">
        <v>32</v>
      </c>
      <c r="BF234">
        <v>1</v>
      </c>
      <c r="BG234">
        <v>0</v>
      </c>
      <c r="BH234">
        <v>2</v>
      </c>
      <c r="BI234">
        <v>3</v>
      </c>
      <c r="BJ234">
        <v>16</v>
      </c>
      <c r="BK234">
        <v>10</v>
      </c>
      <c r="BL234">
        <v>145</v>
      </c>
      <c r="BM234">
        <v>22</v>
      </c>
      <c r="BN234">
        <v>7</v>
      </c>
      <c r="BO234">
        <v>55</v>
      </c>
      <c r="BP234">
        <v>10</v>
      </c>
      <c r="BQ234">
        <v>11</v>
      </c>
      <c r="BR234">
        <v>40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  <c r="CE234" s="58"/>
    </row>
    <row r="235" spans="1:83">
      <c r="A235" t="s">
        <v>174</v>
      </c>
      <c r="B235" s="10">
        <f>('E3-Last'!B235)-1</f>
        <v>51</v>
      </c>
      <c r="C235" s="6" t="s">
        <v>2</v>
      </c>
      <c r="D235" s="10" t="s">
        <v>40</v>
      </c>
      <c r="E235" s="59">
        <f t="shared" si="89"/>
        <v>25</v>
      </c>
      <c r="F235" s="59">
        <f t="shared" si="89"/>
        <v>8.3333333333333321</v>
      </c>
      <c r="G235" s="59">
        <f t="shared" si="89"/>
        <v>33.333333333333329</v>
      </c>
      <c r="H235" s="59">
        <f t="shared" si="89"/>
        <v>33.333333333333329</v>
      </c>
      <c r="I235" s="59">
        <f t="shared" si="90"/>
        <v>0.33333333333333331</v>
      </c>
      <c r="J235">
        <v>12</v>
      </c>
      <c r="K235">
        <v>3</v>
      </c>
      <c r="L235">
        <v>1</v>
      </c>
      <c r="M235">
        <v>4</v>
      </c>
      <c r="N235">
        <v>4</v>
      </c>
      <c r="O235">
        <v>0</v>
      </c>
      <c r="P235">
        <v>568.11111119999998</v>
      </c>
      <c r="Q235">
        <v>315</v>
      </c>
      <c r="R235">
        <v>726.25</v>
      </c>
      <c r="S235">
        <v>473.25</v>
      </c>
      <c r="T235">
        <v>438.875</v>
      </c>
      <c r="U235">
        <v>531.75</v>
      </c>
      <c r="V235">
        <v>346</v>
      </c>
      <c r="W235">
        <v>81</v>
      </c>
      <c r="X235">
        <v>112.25</v>
      </c>
      <c r="Y235">
        <v>49.75</v>
      </c>
      <c r="Z235">
        <v>603.5</v>
      </c>
      <c r="AA235">
        <v>841</v>
      </c>
      <c r="AB235">
        <v>366</v>
      </c>
      <c r="AC235">
        <v>51</v>
      </c>
      <c r="AD235">
        <v>22</v>
      </c>
      <c r="AE235">
        <v>17</v>
      </c>
      <c r="AF235">
        <v>12</v>
      </c>
      <c r="AG235">
        <v>12</v>
      </c>
      <c r="AH235">
        <v>12</v>
      </c>
      <c r="AI235">
        <v>2</v>
      </c>
      <c r="AJ235">
        <v>0</v>
      </c>
      <c r="AK235">
        <v>0</v>
      </c>
      <c r="AL235">
        <v>25</v>
      </c>
      <c r="AM235">
        <v>9</v>
      </c>
      <c r="AN235">
        <v>4</v>
      </c>
      <c r="AO235">
        <v>0</v>
      </c>
      <c r="AP235">
        <v>0</v>
      </c>
      <c r="AQ235">
        <v>0</v>
      </c>
      <c r="AR235">
        <v>9</v>
      </c>
      <c r="AS235">
        <v>2</v>
      </c>
      <c r="AT235">
        <v>4</v>
      </c>
      <c r="AU235">
        <v>0</v>
      </c>
      <c r="AV235">
        <v>0</v>
      </c>
      <c r="AW235">
        <v>0</v>
      </c>
      <c r="AX235">
        <v>11</v>
      </c>
      <c r="AY235">
        <v>1</v>
      </c>
      <c r="AZ235">
        <v>4</v>
      </c>
      <c r="BA235">
        <v>2</v>
      </c>
      <c r="BB235">
        <v>0</v>
      </c>
      <c r="BC235">
        <v>0</v>
      </c>
      <c r="BD235">
        <v>5</v>
      </c>
      <c r="BE235">
        <v>27</v>
      </c>
      <c r="BF235">
        <v>4</v>
      </c>
      <c r="BG235">
        <v>2</v>
      </c>
      <c r="BH235">
        <v>2</v>
      </c>
      <c r="BI235">
        <v>6</v>
      </c>
      <c r="BJ235">
        <v>2</v>
      </c>
      <c r="BK235">
        <v>11</v>
      </c>
      <c r="BL235">
        <v>475</v>
      </c>
      <c r="BM235">
        <v>107</v>
      </c>
      <c r="BN235">
        <v>47</v>
      </c>
      <c r="BO235">
        <v>43</v>
      </c>
      <c r="BP235">
        <v>11</v>
      </c>
      <c r="BQ235">
        <v>2</v>
      </c>
      <c r="BR235">
        <v>265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  <c r="CE235" s="58"/>
    </row>
    <row r="236" spans="1:83">
      <c r="A236" t="s">
        <v>183</v>
      </c>
      <c r="B236" s="10">
        <f>('E3-Last'!B236)-1</f>
        <v>51</v>
      </c>
      <c r="C236" s="6" t="s">
        <v>2</v>
      </c>
      <c r="D236" s="10" t="s">
        <v>40</v>
      </c>
      <c r="E236" s="59">
        <f t="shared" si="89"/>
        <v>0</v>
      </c>
      <c r="F236" s="59">
        <f t="shared" si="89"/>
        <v>0</v>
      </c>
      <c r="G236" s="59">
        <f t="shared" si="89"/>
        <v>41.666666666666671</v>
      </c>
      <c r="H236" s="59">
        <f t="shared" si="89"/>
        <v>25</v>
      </c>
      <c r="I236" s="59">
        <f t="shared" si="90"/>
        <v>0.41666666666666669</v>
      </c>
      <c r="J236">
        <v>12</v>
      </c>
      <c r="K236">
        <v>0</v>
      </c>
      <c r="L236">
        <v>0</v>
      </c>
      <c r="M236">
        <v>5</v>
      </c>
      <c r="N236">
        <v>3</v>
      </c>
      <c r="O236">
        <v>4</v>
      </c>
      <c r="P236">
        <v>664.5</v>
      </c>
      <c r="Q236">
        <v>0</v>
      </c>
      <c r="R236">
        <v>445.8</v>
      </c>
      <c r="S236">
        <v>1062.666667</v>
      </c>
      <c r="T236">
        <v>247.875</v>
      </c>
      <c r="U236">
        <v>205.6</v>
      </c>
      <c r="V236">
        <v>318.33333340000001</v>
      </c>
      <c r="W236">
        <v>116.25</v>
      </c>
      <c r="X236">
        <v>126</v>
      </c>
      <c r="Y236">
        <v>100</v>
      </c>
      <c r="Z236">
        <v>939.875</v>
      </c>
      <c r="AA236">
        <v>1217</v>
      </c>
      <c r="AB236">
        <v>478</v>
      </c>
      <c r="AC236">
        <v>43</v>
      </c>
      <c r="AD236">
        <v>17</v>
      </c>
      <c r="AE236">
        <v>17</v>
      </c>
      <c r="AF236">
        <v>9</v>
      </c>
      <c r="AG236">
        <v>15</v>
      </c>
      <c r="AH236">
        <v>15</v>
      </c>
      <c r="AI236">
        <v>4</v>
      </c>
      <c r="AJ236">
        <v>0</v>
      </c>
      <c r="AK236">
        <v>0</v>
      </c>
      <c r="AL236">
        <v>9</v>
      </c>
      <c r="AM236">
        <v>12</v>
      </c>
      <c r="AN236">
        <v>3</v>
      </c>
      <c r="AO236">
        <v>1</v>
      </c>
      <c r="AP236">
        <v>0</v>
      </c>
      <c r="AQ236">
        <v>0</v>
      </c>
      <c r="AR236">
        <v>1</v>
      </c>
      <c r="AS236">
        <v>2</v>
      </c>
      <c r="AT236">
        <v>8</v>
      </c>
      <c r="AU236">
        <v>3</v>
      </c>
      <c r="AV236">
        <v>0</v>
      </c>
      <c r="AW236">
        <v>0</v>
      </c>
      <c r="AX236">
        <v>4</v>
      </c>
      <c r="AY236">
        <v>1</v>
      </c>
      <c r="AZ236">
        <v>4</v>
      </c>
      <c r="BA236">
        <v>0</v>
      </c>
      <c r="BB236">
        <v>0</v>
      </c>
      <c r="BC236">
        <v>0</v>
      </c>
      <c r="BD236">
        <v>4</v>
      </c>
      <c r="BE236">
        <v>10</v>
      </c>
      <c r="BF236">
        <v>1</v>
      </c>
      <c r="BG236">
        <v>0</v>
      </c>
      <c r="BH236">
        <v>1</v>
      </c>
      <c r="BI236">
        <v>4</v>
      </c>
      <c r="BJ236">
        <v>4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4</v>
      </c>
      <c r="BT236">
        <v>3</v>
      </c>
      <c r="BU236">
        <v>1</v>
      </c>
      <c r="BV236">
        <v>2557</v>
      </c>
      <c r="BW236">
        <v>2154</v>
      </c>
      <c r="BX236">
        <v>403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/>
    </row>
    <row r="237" spans="1:83">
      <c r="A237" t="s">
        <v>175</v>
      </c>
      <c r="B237" s="10">
        <f>('E3-Last'!B237)-1</f>
        <v>51</v>
      </c>
      <c r="C237" s="4" t="s">
        <v>3</v>
      </c>
      <c r="D237" s="10" t="s">
        <v>40</v>
      </c>
      <c r="E237" s="59">
        <f t="shared" si="89"/>
        <v>58.333333333333336</v>
      </c>
      <c r="F237" s="59">
        <f t="shared" si="89"/>
        <v>8.3333333333333321</v>
      </c>
      <c r="G237" s="59">
        <f t="shared" si="89"/>
        <v>16.666666666666664</v>
      </c>
      <c r="H237" s="59">
        <f t="shared" si="89"/>
        <v>0</v>
      </c>
      <c r="I237" s="59">
        <f t="shared" si="90"/>
        <v>0.16666666666666666</v>
      </c>
      <c r="J237">
        <v>12</v>
      </c>
      <c r="K237">
        <v>7</v>
      </c>
      <c r="L237">
        <v>1</v>
      </c>
      <c r="M237">
        <v>2</v>
      </c>
      <c r="N237">
        <v>0</v>
      </c>
      <c r="O237">
        <v>2</v>
      </c>
      <c r="P237">
        <v>933.40000010000006</v>
      </c>
      <c r="Q237">
        <v>1965</v>
      </c>
      <c r="R237">
        <v>889.5</v>
      </c>
      <c r="S237">
        <v>0</v>
      </c>
      <c r="T237">
        <v>34</v>
      </c>
      <c r="U237">
        <v>34</v>
      </c>
      <c r="V237">
        <v>0</v>
      </c>
      <c r="W237">
        <v>911.5</v>
      </c>
      <c r="X237">
        <v>911.5</v>
      </c>
      <c r="Y237">
        <v>0</v>
      </c>
      <c r="Z237">
        <v>47.5</v>
      </c>
      <c r="AA237">
        <v>47.5</v>
      </c>
      <c r="AB237">
        <v>0</v>
      </c>
      <c r="AC237">
        <v>17</v>
      </c>
      <c r="AD237">
        <v>6</v>
      </c>
      <c r="AE237">
        <v>10</v>
      </c>
      <c r="AF237">
        <v>1</v>
      </c>
      <c r="AG237">
        <v>8</v>
      </c>
      <c r="AH237">
        <v>4</v>
      </c>
      <c r="AI237">
        <v>0</v>
      </c>
      <c r="AJ237">
        <v>0</v>
      </c>
      <c r="AK237">
        <v>0</v>
      </c>
      <c r="AL237">
        <v>5</v>
      </c>
      <c r="AM237">
        <v>5</v>
      </c>
      <c r="AN237">
        <v>0</v>
      </c>
      <c r="AO237">
        <v>0</v>
      </c>
      <c r="AP237">
        <v>0</v>
      </c>
      <c r="AQ237">
        <v>0</v>
      </c>
      <c r="AR237">
        <v>1</v>
      </c>
      <c r="AS237">
        <v>2</v>
      </c>
      <c r="AT237">
        <v>4</v>
      </c>
      <c r="AU237">
        <v>0</v>
      </c>
      <c r="AV237">
        <v>0</v>
      </c>
      <c r="AW237">
        <v>0</v>
      </c>
      <c r="AX237">
        <v>4</v>
      </c>
      <c r="AY237">
        <v>1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18</v>
      </c>
      <c r="BF237">
        <v>6</v>
      </c>
      <c r="BG237">
        <v>0</v>
      </c>
      <c r="BH237">
        <v>0</v>
      </c>
      <c r="BI237">
        <v>0</v>
      </c>
      <c r="BJ237">
        <v>2</v>
      </c>
      <c r="BK237">
        <v>10</v>
      </c>
      <c r="BL237">
        <v>569</v>
      </c>
      <c r="BM237">
        <v>228</v>
      </c>
      <c r="BN237">
        <v>34</v>
      </c>
      <c r="BO237">
        <v>0</v>
      </c>
      <c r="BP237">
        <v>2</v>
      </c>
      <c r="BQ237">
        <v>0</v>
      </c>
      <c r="BR237">
        <v>305</v>
      </c>
      <c r="BS237">
        <v>2</v>
      </c>
      <c r="BT237">
        <v>0</v>
      </c>
      <c r="BU237">
        <v>2</v>
      </c>
      <c r="BV237">
        <v>923</v>
      </c>
      <c r="BW237">
        <v>0</v>
      </c>
      <c r="BX237">
        <v>923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  <c r="CE237" s="58"/>
    </row>
    <row r="238" spans="1:83">
      <c r="A238" t="s">
        <v>176</v>
      </c>
      <c r="B238" s="10">
        <f>('E3-Last'!B238)-1</f>
        <v>51</v>
      </c>
      <c r="C238" s="6" t="s">
        <v>2</v>
      </c>
      <c r="D238" s="10" t="s">
        <v>40</v>
      </c>
      <c r="E238" s="59">
        <f t="shared" si="89"/>
        <v>25</v>
      </c>
      <c r="F238" s="59">
        <f t="shared" si="89"/>
        <v>0</v>
      </c>
      <c r="G238" s="59">
        <f t="shared" si="89"/>
        <v>41.666666666666671</v>
      </c>
      <c r="H238" s="59">
        <f t="shared" si="89"/>
        <v>16.666666666666664</v>
      </c>
      <c r="I238" s="59">
        <f t="shared" si="90"/>
        <v>0.41666666666666669</v>
      </c>
      <c r="J238">
        <v>12</v>
      </c>
      <c r="K238">
        <v>3</v>
      </c>
      <c r="L238">
        <v>0</v>
      </c>
      <c r="M238">
        <v>5</v>
      </c>
      <c r="N238">
        <v>2</v>
      </c>
      <c r="O238">
        <v>2</v>
      </c>
      <c r="P238">
        <v>766.11111119999998</v>
      </c>
      <c r="Q238">
        <v>0</v>
      </c>
      <c r="R238">
        <v>859.40000010000006</v>
      </c>
      <c r="S238">
        <v>1052.5</v>
      </c>
      <c r="T238">
        <v>461.85714280000002</v>
      </c>
      <c r="U238">
        <v>405.4</v>
      </c>
      <c r="V238">
        <v>603</v>
      </c>
      <c r="W238">
        <v>157.85714290000001</v>
      </c>
      <c r="X238">
        <v>172</v>
      </c>
      <c r="Y238">
        <v>122.5</v>
      </c>
      <c r="Z238">
        <v>431.14285719999998</v>
      </c>
      <c r="AA238">
        <v>513</v>
      </c>
      <c r="AB238">
        <v>226.5</v>
      </c>
      <c r="AC238">
        <v>37</v>
      </c>
      <c r="AD238">
        <v>15</v>
      </c>
      <c r="AE238">
        <v>16</v>
      </c>
      <c r="AF238">
        <v>6</v>
      </c>
      <c r="AG238">
        <v>11</v>
      </c>
      <c r="AH238">
        <v>10</v>
      </c>
      <c r="AI238">
        <v>1</v>
      </c>
      <c r="AJ238">
        <v>0</v>
      </c>
      <c r="AK238">
        <v>0</v>
      </c>
      <c r="AL238">
        <v>15</v>
      </c>
      <c r="AM238">
        <v>9</v>
      </c>
      <c r="AN238">
        <v>1</v>
      </c>
      <c r="AO238">
        <v>0</v>
      </c>
      <c r="AP238">
        <v>0</v>
      </c>
      <c r="AQ238">
        <v>0</v>
      </c>
      <c r="AR238">
        <v>5</v>
      </c>
      <c r="AS238">
        <v>2</v>
      </c>
      <c r="AT238">
        <v>7</v>
      </c>
      <c r="AU238">
        <v>1</v>
      </c>
      <c r="AV238">
        <v>0</v>
      </c>
      <c r="AW238">
        <v>0</v>
      </c>
      <c r="AX238">
        <v>6</v>
      </c>
      <c r="AY238">
        <v>0</v>
      </c>
      <c r="AZ238">
        <v>2</v>
      </c>
      <c r="BA238">
        <v>0</v>
      </c>
      <c r="BB238">
        <v>0</v>
      </c>
      <c r="BC238">
        <v>0</v>
      </c>
      <c r="BD238">
        <v>4</v>
      </c>
      <c r="BE238">
        <v>8</v>
      </c>
      <c r="BF238">
        <v>0</v>
      </c>
      <c r="BG238">
        <v>0</v>
      </c>
      <c r="BH238">
        <v>0</v>
      </c>
      <c r="BI238">
        <v>4</v>
      </c>
      <c r="BJ238">
        <v>3</v>
      </c>
      <c r="BK238">
        <v>1</v>
      </c>
      <c r="BL238">
        <v>313</v>
      </c>
      <c r="BM238">
        <v>108</v>
      </c>
      <c r="BN238">
        <v>20</v>
      </c>
      <c r="BO238">
        <v>27</v>
      </c>
      <c r="BP238">
        <v>16</v>
      </c>
      <c r="BQ238">
        <v>10</v>
      </c>
      <c r="BR238">
        <v>132</v>
      </c>
      <c r="BS238">
        <v>2</v>
      </c>
      <c r="BT238">
        <v>2</v>
      </c>
      <c r="BU238">
        <v>0</v>
      </c>
      <c r="BV238">
        <v>493</v>
      </c>
      <c r="BW238">
        <v>493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  <c r="CE238" s="58"/>
    </row>
    <row r="239" spans="1:83">
      <c r="A239" t="s">
        <v>177</v>
      </c>
      <c r="B239" s="10">
        <f>('E3-Last'!B239)-1</f>
        <v>43</v>
      </c>
      <c r="C239" s="6" t="s">
        <v>2</v>
      </c>
      <c r="D239" s="10" t="s">
        <v>40</v>
      </c>
      <c r="E239" s="59">
        <f t="shared" si="89"/>
        <v>33.333333333333329</v>
      </c>
      <c r="F239" s="59">
        <f t="shared" si="89"/>
        <v>8.3333333333333321</v>
      </c>
      <c r="G239" s="59">
        <f t="shared" si="89"/>
        <v>33.333333333333329</v>
      </c>
      <c r="H239" s="59">
        <f t="shared" si="89"/>
        <v>0</v>
      </c>
      <c r="I239" s="59">
        <f t="shared" si="90"/>
        <v>0.33333333333333331</v>
      </c>
      <c r="J239">
        <v>12</v>
      </c>
      <c r="K239">
        <v>4</v>
      </c>
      <c r="L239">
        <v>1</v>
      </c>
      <c r="M239">
        <v>4</v>
      </c>
      <c r="N239">
        <v>0</v>
      </c>
      <c r="O239">
        <v>3</v>
      </c>
      <c r="P239">
        <v>323.5</v>
      </c>
      <c r="Q239">
        <v>95</v>
      </c>
      <c r="R239">
        <v>428</v>
      </c>
      <c r="S239">
        <v>0</v>
      </c>
      <c r="T239">
        <v>100.75</v>
      </c>
      <c r="U239">
        <v>100.75</v>
      </c>
      <c r="V239">
        <v>0</v>
      </c>
      <c r="W239">
        <v>136</v>
      </c>
      <c r="X239">
        <v>136</v>
      </c>
      <c r="Y239">
        <v>0</v>
      </c>
      <c r="Z239">
        <v>976.75</v>
      </c>
      <c r="AA239">
        <v>976.75</v>
      </c>
      <c r="AB239">
        <v>0</v>
      </c>
      <c r="AC239">
        <v>34</v>
      </c>
      <c r="AD239">
        <v>21</v>
      </c>
      <c r="AE239">
        <v>13</v>
      </c>
      <c r="AF239">
        <v>0</v>
      </c>
      <c r="AG239">
        <v>8</v>
      </c>
      <c r="AH239">
        <v>14</v>
      </c>
      <c r="AI239">
        <v>1</v>
      </c>
      <c r="AJ239">
        <v>0</v>
      </c>
      <c r="AK239">
        <v>0</v>
      </c>
      <c r="AL239">
        <v>11</v>
      </c>
      <c r="AM239">
        <v>8</v>
      </c>
      <c r="AN239">
        <v>7</v>
      </c>
      <c r="AO239">
        <v>0</v>
      </c>
      <c r="AP239">
        <v>0</v>
      </c>
      <c r="AQ239">
        <v>0</v>
      </c>
      <c r="AR239">
        <v>6</v>
      </c>
      <c r="AS239">
        <v>0</v>
      </c>
      <c r="AT239">
        <v>7</v>
      </c>
      <c r="AU239">
        <v>1</v>
      </c>
      <c r="AV239">
        <v>0</v>
      </c>
      <c r="AW239">
        <v>0</v>
      </c>
      <c r="AX239">
        <v>5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6</v>
      </c>
      <c r="BF239">
        <v>0</v>
      </c>
      <c r="BG239">
        <v>0</v>
      </c>
      <c r="BH239">
        <v>0</v>
      </c>
      <c r="BI239">
        <v>3</v>
      </c>
      <c r="BJ239">
        <v>1</v>
      </c>
      <c r="BK239">
        <v>2</v>
      </c>
      <c r="BL239">
        <v>119</v>
      </c>
      <c r="BM239">
        <v>28</v>
      </c>
      <c r="BN239">
        <v>7</v>
      </c>
      <c r="BO239">
        <v>2</v>
      </c>
      <c r="BP239">
        <v>4</v>
      </c>
      <c r="BQ239">
        <v>1</v>
      </c>
      <c r="BR239">
        <v>77</v>
      </c>
      <c r="BS239">
        <v>3</v>
      </c>
      <c r="BT239">
        <v>0</v>
      </c>
      <c r="BU239">
        <v>3</v>
      </c>
      <c r="BV239">
        <v>781</v>
      </c>
      <c r="BW239">
        <v>0</v>
      </c>
      <c r="BX239">
        <v>781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/>
    </row>
    <row r="240" spans="1:83">
      <c r="A240" s="63"/>
      <c r="C240" s="65"/>
      <c r="D240" s="65"/>
      <c r="E240" s="65"/>
      <c r="F240" s="65"/>
      <c r="G240" s="65"/>
      <c r="H240" s="65"/>
      <c r="I240" s="65"/>
      <c r="J240" s="65"/>
      <c r="K240" s="63"/>
      <c r="L240" s="63"/>
      <c r="M240" s="63"/>
      <c r="N240" s="63"/>
      <c r="O240" s="64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S240" s="63"/>
      <c r="AT240" s="63"/>
      <c r="AU240" s="63"/>
      <c r="CE240" s="58" t="s">
        <v>111</v>
      </c>
    </row>
    <row r="241" spans="1:154">
      <c r="A241" s="34" t="s">
        <v>3</v>
      </c>
      <c r="B241" s="34">
        <f>COUNTIF(C214:C239,"WT")</f>
        <v>10</v>
      </c>
      <c r="C241" s="63"/>
      <c r="D241" s="22" t="s">
        <v>41</v>
      </c>
      <c r="E241" s="24">
        <f>AVERAGE(E217:E220,E222,E227,E229,E232:E233,E237)</f>
        <v>13.333333333333332</v>
      </c>
      <c r="F241" s="24">
        <f t="shared" ref="F241:BQ241" si="91">AVERAGE(F217:F220,F222,F227,F229,F232:F233,F237)</f>
        <v>5.8333333333333313</v>
      </c>
      <c r="G241" s="24">
        <f t="shared" si="91"/>
        <v>34.166666666666671</v>
      </c>
      <c r="H241" s="24">
        <f t="shared" si="91"/>
        <v>28.333333333333332</v>
      </c>
      <c r="I241" s="24">
        <f t="shared" si="91"/>
        <v>0.34166666666666667</v>
      </c>
      <c r="J241" s="24">
        <f t="shared" si="91"/>
        <v>12</v>
      </c>
      <c r="K241" s="24">
        <f t="shared" si="91"/>
        <v>1.6</v>
      </c>
      <c r="L241" s="24">
        <f t="shared" si="91"/>
        <v>0.7</v>
      </c>
      <c r="M241" s="24">
        <f t="shared" si="91"/>
        <v>4.0999999999999996</v>
      </c>
      <c r="N241" s="24">
        <f t="shared" si="91"/>
        <v>3.4</v>
      </c>
      <c r="O241" s="24">
        <f t="shared" si="91"/>
        <v>2.2000000000000002</v>
      </c>
      <c r="P241" s="24">
        <f t="shared" si="91"/>
        <v>783.85151514999995</v>
      </c>
      <c r="Q241" s="24">
        <f t="shared" si="91"/>
        <v>1037.55</v>
      </c>
      <c r="R241" s="24">
        <f t="shared" si="91"/>
        <v>764.52833336000003</v>
      </c>
      <c r="S241" s="24">
        <f t="shared" si="91"/>
        <v>627.34333330000004</v>
      </c>
      <c r="T241" s="24">
        <f t="shared" si="91"/>
        <v>376.25563492999999</v>
      </c>
      <c r="U241" s="24">
        <f t="shared" si="91"/>
        <v>310.96166667099999</v>
      </c>
      <c r="V241" s="24">
        <f t="shared" si="91"/>
        <v>437.51000000000005</v>
      </c>
      <c r="W241" s="24">
        <f t="shared" si="91"/>
        <v>368.07749999600003</v>
      </c>
      <c r="X241" s="24">
        <f t="shared" si="91"/>
        <v>437.71499999900004</v>
      </c>
      <c r="Y241" s="24">
        <f t="shared" si="91"/>
        <v>204.75666666399999</v>
      </c>
      <c r="Z241" s="24">
        <f t="shared" si="91"/>
        <v>372.24626983500002</v>
      </c>
      <c r="AA241" s="24">
        <f t="shared" si="91"/>
        <v>489.15333333500001</v>
      </c>
      <c r="AB241" s="24">
        <f t="shared" si="91"/>
        <v>245.35666667000001</v>
      </c>
      <c r="AC241" s="24">
        <f t="shared" si="91"/>
        <v>45.8</v>
      </c>
      <c r="AD241" s="24">
        <f t="shared" si="91"/>
        <v>20.100000000000001</v>
      </c>
      <c r="AE241" s="24">
        <f t="shared" si="91"/>
        <v>14.8</v>
      </c>
      <c r="AF241" s="24">
        <f t="shared" si="91"/>
        <v>10.9</v>
      </c>
      <c r="AG241" s="24">
        <f t="shared" si="91"/>
        <v>15.6</v>
      </c>
      <c r="AH241" s="24">
        <f t="shared" si="91"/>
        <v>15.3</v>
      </c>
      <c r="AI241" s="24">
        <f t="shared" si="91"/>
        <v>4.3</v>
      </c>
      <c r="AJ241" s="24">
        <f t="shared" si="91"/>
        <v>0.1</v>
      </c>
      <c r="AK241" s="24">
        <f t="shared" si="91"/>
        <v>0.5</v>
      </c>
      <c r="AL241" s="24">
        <f t="shared" si="91"/>
        <v>10</v>
      </c>
      <c r="AM241" s="24">
        <f t="shared" si="91"/>
        <v>10.4</v>
      </c>
      <c r="AN241" s="24">
        <f t="shared" si="91"/>
        <v>5.6</v>
      </c>
      <c r="AO241" s="24">
        <f t="shared" si="91"/>
        <v>0.6</v>
      </c>
      <c r="AP241" s="24">
        <f t="shared" si="91"/>
        <v>0</v>
      </c>
      <c r="AQ241" s="24">
        <f t="shared" si="91"/>
        <v>0.1</v>
      </c>
      <c r="AR241" s="24">
        <f t="shared" si="91"/>
        <v>3.4</v>
      </c>
      <c r="AS241" s="24">
        <f t="shared" si="91"/>
        <v>3.4</v>
      </c>
      <c r="AT241" s="24">
        <f t="shared" si="91"/>
        <v>5.7</v>
      </c>
      <c r="AU241" s="24">
        <f t="shared" si="91"/>
        <v>1.6</v>
      </c>
      <c r="AV241" s="24">
        <f t="shared" si="91"/>
        <v>0.1</v>
      </c>
      <c r="AW241" s="24">
        <f t="shared" si="91"/>
        <v>0.1</v>
      </c>
      <c r="AX241" s="24">
        <f t="shared" si="91"/>
        <v>3.9</v>
      </c>
      <c r="AY241" s="24">
        <f t="shared" si="91"/>
        <v>1.8</v>
      </c>
      <c r="AZ241" s="24">
        <f t="shared" si="91"/>
        <v>4</v>
      </c>
      <c r="BA241" s="24">
        <f t="shared" si="91"/>
        <v>2.1</v>
      </c>
      <c r="BB241" s="24">
        <f t="shared" si="91"/>
        <v>0</v>
      </c>
      <c r="BC241" s="24">
        <f t="shared" si="91"/>
        <v>0.3</v>
      </c>
      <c r="BD241" s="24">
        <f t="shared" si="91"/>
        <v>2.7</v>
      </c>
      <c r="BE241" s="24">
        <f t="shared" si="91"/>
        <v>22.8</v>
      </c>
      <c r="BF241" s="24">
        <f t="shared" si="91"/>
        <v>5.3</v>
      </c>
      <c r="BG241" s="24">
        <f t="shared" si="91"/>
        <v>0</v>
      </c>
      <c r="BH241" s="24">
        <f t="shared" si="91"/>
        <v>1.4</v>
      </c>
      <c r="BI241" s="24">
        <f t="shared" si="91"/>
        <v>2.5</v>
      </c>
      <c r="BJ241" s="24">
        <f t="shared" si="91"/>
        <v>6.1</v>
      </c>
      <c r="BK241" s="24">
        <f t="shared" si="91"/>
        <v>7.5</v>
      </c>
      <c r="BL241" s="24">
        <f t="shared" si="91"/>
        <v>255</v>
      </c>
      <c r="BM241" s="24">
        <f t="shared" si="91"/>
        <v>71.400000000000006</v>
      </c>
      <c r="BN241" s="24">
        <f t="shared" si="91"/>
        <v>23</v>
      </c>
      <c r="BO241" s="24">
        <f t="shared" si="91"/>
        <v>17.8</v>
      </c>
      <c r="BP241" s="24">
        <f t="shared" si="91"/>
        <v>6.9</v>
      </c>
      <c r="BQ241" s="24">
        <f t="shared" si="91"/>
        <v>12.2</v>
      </c>
      <c r="BR241" s="24">
        <f t="shared" ref="BR241:CC241" si="92">AVERAGE(BR217:BR220,BR222,BR227,BR229,BR232:BR233,BR237)</f>
        <v>123.7</v>
      </c>
      <c r="BS241" s="24">
        <f t="shared" si="92"/>
        <v>2.2000000000000002</v>
      </c>
      <c r="BT241" s="24">
        <f t="shared" si="92"/>
        <v>1.1000000000000001</v>
      </c>
      <c r="BU241" s="24">
        <f t="shared" si="92"/>
        <v>1.1000000000000001</v>
      </c>
      <c r="BV241" s="24">
        <f t="shared" si="92"/>
        <v>1366.1</v>
      </c>
      <c r="BW241" s="24">
        <f t="shared" si="92"/>
        <v>563.9</v>
      </c>
      <c r="BX241" s="24">
        <f t="shared" si="92"/>
        <v>802.2</v>
      </c>
      <c r="BY241" s="24">
        <f t="shared" si="92"/>
        <v>0</v>
      </c>
      <c r="BZ241" s="24">
        <f t="shared" si="92"/>
        <v>0</v>
      </c>
      <c r="CA241" s="24">
        <f t="shared" si="92"/>
        <v>0</v>
      </c>
      <c r="CB241" s="24">
        <f t="shared" si="92"/>
        <v>0</v>
      </c>
      <c r="CC241" s="24">
        <f t="shared" si="92"/>
        <v>0</v>
      </c>
      <c r="CE241" s="58" t="s">
        <v>111</v>
      </c>
    </row>
    <row r="242" spans="1:154">
      <c r="A242" s="35" t="s">
        <v>179</v>
      </c>
      <c r="B242" s="34">
        <f>COUNTIF(C214:C239,"+ve")</f>
        <v>13</v>
      </c>
      <c r="C242" s="63"/>
      <c r="D242" s="18" t="s">
        <v>41</v>
      </c>
      <c r="E242" s="27">
        <f>AVERAGE(E221,E223:E226,E228,E230:E231,E234:E236,E238:E239)</f>
        <v>9.615384615384615</v>
      </c>
      <c r="F242" s="27">
        <f t="shared" ref="F242:BQ242" si="93">AVERAGE(F221,F223:F226,F228,F230:F231,F234:F236,F238:F239)</f>
        <v>4.4871794871794854</v>
      </c>
      <c r="G242" s="27">
        <f t="shared" si="93"/>
        <v>42.307692307692307</v>
      </c>
      <c r="H242" s="27">
        <f t="shared" si="93"/>
        <v>19.23076923076923</v>
      </c>
      <c r="I242" s="27">
        <f t="shared" si="93"/>
        <v>0.42307692307692307</v>
      </c>
      <c r="J242" s="27">
        <f t="shared" si="93"/>
        <v>12</v>
      </c>
      <c r="K242" s="27">
        <f t="shared" si="93"/>
        <v>1.1538461538461537</v>
      </c>
      <c r="L242" s="27">
        <f t="shared" si="93"/>
        <v>0.53846153846153844</v>
      </c>
      <c r="M242" s="27">
        <f t="shared" si="93"/>
        <v>5.0769230769230766</v>
      </c>
      <c r="N242" s="27">
        <f t="shared" si="93"/>
        <v>2.3076923076923075</v>
      </c>
      <c r="O242" s="27">
        <f t="shared" si="93"/>
        <v>2.9230769230769229</v>
      </c>
      <c r="P242" s="27">
        <f t="shared" si="93"/>
        <v>599.00757578461537</v>
      </c>
      <c r="Q242" s="27">
        <f t="shared" si="93"/>
        <v>527.8974359</v>
      </c>
      <c r="R242" s="27">
        <f t="shared" si="93"/>
        <v>532.81410253846161</v>
      </c>
      <c r="S242" s="27">
        <f t="shared" si="93"/>
        <v>468.12820516153846</v>
      </c>
      <c r="T242" s="27">
        <f t="shared" si="93"/>
        <v>238.27512209692307</v>
      </c>
      <c r="U242" s="27">
        <f t="shared" si="93"/>
        <v>193.14358973230767</v>
      </c>
      <c r="V242" s="27">
        <f t="shared" si="93"/>
        <v>312.51282051538459</v>
      </c>
      <c r="W242" s="27">
        <f t="shared" si="93"/>
        <v>169.51208791230769</v>
      </c>
      <c r="X242" s="27">
        <f t="shared" si="93"/>
        <v>196.05512820153848</v>
      </c>
      <c r="Y242" s="27">
        <f t="shared" si="93"/>
        <v>113.32051282307692</v>
      </c>
      <c r="Z242" s="27">
        <f t="shared" si="93"/>
        <v>727.65479247923076</v>
      </c>
      <c r="AA242" s="27">
        <f t="shared" si="93"/>
        <v>838.30256409999993</v>
      </c>
      <c r="AB242" s="27">
        <f t="shared" si="93"/>
        <v>246.17948717461539</v>
      </c>
      <c r="AC242" s="27">
        <f t="shared" si="93"/>
        <v>55.692307692307693</v>
      </c>
      <c r="AD242" s="27">
        <f t="shared" si="93"/>
        <v>24.615384615384617</v>
      </c>
      <c r="AE242" s="27">
        <f t="shared" si="93"/>
        <v>23.76923076923077</v>
      </c>
      <c r="AF242" s="27">
        <f t="shared" si="93"/>
        <v>7.3076923076923075</v>
      </c>
      <c r="AG242" s="27">
        <f t="shared" si="93"/>
        <v>14.23076923076923</v>
      </c>
      <c r="AH242" s="27">
        <f t="shared" si="93"/>
        <v>15.846153846153847</v>
      </c>
      <c r="AI242" s="27">
        <f t="shared" si="93"/>
        <v>7.1538461538461542</v>
      </c>
      <c r="AJ242" s="27">
        <f t="shared" si="93"/>
        <v>7.6923076923076927E-2</v>
      </c>
      <c r="AK242" s="27">
        <f t="shared" si="93"/>
        <v>0.53846153846153844</v>
      </c>
      <c r="AL242" s="27">
        <f t="shared" si="93"/>
        <v>17.846153846153847</v>
      </c>
      <c r="AM242" s="27">
        <f t="shared" si="93"/>
        <v>10.846153846153847</v>
      </c>
      <c r="AN242" s="27">
        <f t="shared" si="93"/>
        <v>5.5384615384615383</v>
      </c>
      <c r="AO242" s="27">
        <f t="shared" si="93"/>
        <v>1.8461538461538463</v>
      </c>
      <c r="AP242" s="27">
        <f t="shared" si="93"/>
        <v>0</v>
      </c>
      <c r="AQ242" s="27">
        <f t="shared" si="93"/>
        <v>0.23076923076923078</v>
      </c>
      <c r="AR242" s="27">
        <f t="shared" si="93"/>
        <v>6.1538461538461542</v>
      </c>
      <c r="AS242" s="27">
        <f t="shared" si="93"/>
        <v>1.3846153846153846</v>
      </c>
      <c r="AT242" s="27">
        <f t="shared" si="93"/>
        <v>7.8461538461538458</v>
      </c>
      <c r="AU242" s="27">
        <f t="shared" si="93"/>
        <v>4.615384615384615</v>
      </c>
      <c r="AV242" s="27">
        <f t="shared" si="93"/>
        <v>7.6923076923076927E-2</v>
      </c>
      <c r="AW242" s="27">
        <f t="shared" si="93"/>
        <v>0.30769230769230771</v>
      </c>
      <c r="AX242" s="27">
        <f t="shared" si="93"/>
        <v>9.5384615384615383</v>
      </c>
      <c r="AY242" s="27">
        <f t="shared" si="93"/>
        <v>2</v>
      </c>
      <c r="AZ242" s="27">
        <f t="shared" si="93"/>
        <v>2.4615384615384617</v>
      </c>
      <c r="BA242" s="27">
        <f t="shared" si="93"/>
        <v>0.69230769230769229</v>
      </c>
      <c r="BB242" s="27">
        <f t="shared" si="93"/>
        <v>0</v>
      </c>
      <c r="BC242" s="27">
        <f t="shared" si="93"/>
        <v>0</v>
      </c>
      <c r="BD242" s="27">
        <f t="shared" si="93"/>
        <v>2.1538461538461537</v>
      </c>
      <c r="BE242" s="27">
        <f t="shared" si="93"/>
        <v>16.23076923076923</v>
      </c>
      <c r="BF242" s="27">
        <f t="shared" si="93"/>
        <v>1.0769230769230769</v>
      </c>
      <c r="BG242" s="27">
        <f t="shared" si="93"/>
        <v>0.69230769230769229</v>
      </c>
      <c r="BH242" s="27">
        <f t="shared" si="93"/>
        <v>0.76923076923076927</v>
      </c>
      <c r="BI242" s="27">
        <f t="shared" si="93"/>
        <v>4.2307692307692308</v>
      </c>
      <c r="BJ242" s="27">
        <f t="shared" si="93"/>
        <v>3.7692307692307692</v>
      </c>
      <c r="BK242" s="27">
        <f t="shared" si="93"/>
        <v>5.6923076923076925</v>
      </c>
      <c r="BL242" s="27">
        <f t="shared" si="93"/>
        <v>246.76923076923077</v>
      </c>
      <c r="BM242" s="27">
        <f t="shared" si="93"/>
        <v>55.384615384615387</v>
      </c>
      <c r="BN242" s="27">
        <f t="shared" si="93"/>
        <v>14.23076923076923</v>
      </c>
      <c r="BO242" s="27">
        <f t="shared" si="93"/>
        <v>36.384615384615387</v>
      </c>
      <c r="BP242" s="27">
        <f t="shared" si="93"/>
        <v>9.615384615384615</v>
      </c>
      <c r="BQ242" s="27">
        <f t="shared" si="93"/>
        <v>3.4615384615384617</v>
      </c>
      <c r="BR242" s="27">
        <f t="shared" ref="BR242:CC242" si="94">AVERAGE(BR221,BR223:BR226,BR228,BR230:BR231,BR234:BR236,BR238:BR239)</f>
        <v>127.69230769230769</v>
      </c>
      <c r="BS242" s="27">
        <f t="shared" si="94"/>
        <v>2.9230769230769229</v>
      </c>
      <c r="BT242" s="27">
        <f t="shared" si="94"/>
        <v>1.1538461538461537</v>
      </c>
      <c r="BU242" s="27">
        <f t="shared" si="94"/>
        <v>1.7692307692307692</v>
      </c>
      <c r="BV242" s="27">
        <f t="shared" si="94"/>
        <v>1895.6153846153845</v>
      </c>
      <c r="BW242" s="27">
        <f t="shared" si="94"/>
        <v>655.92307692307691</v>
      </c>
      <c r="BX242" s="27">
        <f t="shared" si="94"/>
        <v>1239.6923076923076</v>
      </c>
      <c r="BY242" s="27">
        <f t="shared" si="94"/>
        <v>0</v>
      </c>
      <c r="BZ242" s="27">
        <f t="shared" si="94"/>
        <v>0</v>
      </c>
      <c r="CA242" s="27">
        <f t="shared" si="94"/>
        <v>0</v>
      </c>
      <c r="CB242" s="27">
        <f t="shared" si="94"/>
        <v>0</v>
      </c>
      <c r="CC242" s="27">
        <f t="shared" si="94"/>
        <v>0</v>
      </c>
      <c r="CE242" s="58" t="s">
        <v>111</v>
      </c>
    </row>
    <row r="243" spans="1:154">
      <c r="A243" s="63"/>
      <c r="B243" s="63"/>
      <c r="C243" s="63"/>
      <c r="D243" s="22" t="s">
        <v>43</v>
      </c>
      <c r="E243" s="24">
        <f>STDEV(E217:E220,E222,E227,E229,E232:E233,E237)/SQRT($B241)</f>
        <v>5.5832642339560499</v>
      </c>
      <c r="F243" s="24">
        <f t="shared" ref="F243:BQ243" si="95">STDEV(F217:F220,F222,F227,F229,F232:F233,F237)/SQRT($B241)</f>
        <v>2.16951379886296</v>
      </c>
      <c r="G243" s="24">
        <f t="shared" si="95"/>
        <v>3.6111111111111085</v>
      </c>
      <c r="H243" s="24">
        <f t="shared" si="95"/>
        <v>3.9674602380793611</v>
      </c>
      <c r="I243" s="24">
        <f t="shared" si="95"/>
        <v>3.6111111111111129E-2</v>
      </c>
      <c r="J243" s="24">
        <f t="shared" si="95"/>
        <v>0</v>
      </c>
      <c r="K243" s="24">
        <f t="shared" si="95"/>
        <v>0.66999170807472597</v>
      </c>
      <c r="L243" s="24">
        <f t="shared" si="95"/>
        <v>0.26034165586355512</v>
      </c>
      <c r="M243" s="24">
        <f t="shared" si="95"/>
        <v>0.4333333333333334</v>
      </c>
      <c r="N243" s="24">
        <f t="shared" si="95"/>
        <v>0.47609522856952335</v>
      </c>
      <c r="O243" s="24">
        <f t="shared" si="95"/>
        <v>0.5925462944877059</v>
      </c>
      <c r="P243" s="24">
        <f t="shared" si="95"/>
        <v>117.90947407546466</v>
      </c>
      <c r="Q243" s="24">
        <f t="shared" si="95"/>
        <v>414.07449980515446</v>
      </c>
      <c r="R243" s="24">
        <f t="shared" si="95"/>
        <v>135.84546437929018</v>
      </c>
      <c r="S243" s="24">
        <f t="shared" si="95"/>
        <v>126.56793354125585</v>
      </c>
      <c r="T243" s="24">
        <f t="shared" si="95"/>
        <v>71.632294478665315</v>
      </c>
      <c r="U243" s="24">
        <f t="shared" si="95"/>
        <v>79.192986500316024</v>
      </c>
      <c r="V243" s="24">
        <f t="shared" si="95"/>
        <v>86.808731400103412</v>
      </c>
      <c r="W243" s="24">
        <f t="shared" si="95"/>
        <v>97.118371092469999</v>
      </c>
      <c r="X243" s="24">
        <f t="shared" si="95"/>
        <v>115.56406690158983</v>
      </c>
      <c r="Y243" s="24">
        <f t="shared" si="95"/>
        <v>68.444481971624299</v>
      </c>
      <c r="Z243" s="24">
        <f t="shared" si="95"/>
        <v>114.02844358892139</v>
      </c>
      <c r="AA243" s="24">
        <f t="shared" si="95"/>
        <v>172.56005016475908</v>
      </c>
      <c r="AB243" s="24">
        <f t="shared" si="95"/>
        <v>63.327193427425399</v>
      </c>
      <c r="AC243" s="24">
        <f t="shared" si="95"/>
        <v>5.7865745000340594</v>
      </c>
      <c r="AD243" s="24">
        <f t="shared" si="95"/>
        <v>2.1262904578422752</v>
      </c>
      <c r="AE243" s="24">
        <f t="shared" si="95"/>
        <v>2.240039682188192</v>
      </c>
      <c r="AF243" s="24">
        <f t="shared" si="95"/>
        <v>1.9290181728307052</v>
      </c>
      <c r="AG243" s="24">
        <f t="shared" si="95"/>
        <v>1.9618585292749551</v>
      </c>
      <c r="AH243" s="24">
        <f t="shared" si="95"/>
        <v>1.640121946685672</v>
      </c>
      <c r="AI243" s="24">
        <f t="shared" si="95"/>
        <v>1.0005554013202422</v>
      </c>
      <c r="AJ243" s="24">
        <f t="shared" si="95"/>
        <v>9.9999999999999992E-2</v>
      </c>
      <c r="AK243" s="24">
        <f t="shared" si="95"/>
        <v>0.5</v>
      </c>
      <c r="AL243" s="24">
        <f t="shared" si="95"/>
        <v>2.4988886418655079</v>
      </c>
      <c r="AM243" s="24">
        <f t="shared" si="95"/>
        <v>0.66999170807472663</v>
      </c>
      <c r="AN243" s="24">
        <f t="shared" si="95"/>
        <v>1.0770329614269007</v>
      </c>
      <c r="AO243" s="24">
        <f t="shared" si="95"/>
        <v>0.30550504633038933</v>
      </c>
      <c r="AP243" s="24">
        <f t="shared" si="95"/>
        <v>0</v>
      </c>
      <c r="AQ243" s="24">
        <f t="shared" si="95"/>
        <v>9.9999999999999992E-2</v>
      </c>
      <c r="AR243" s="24">
        <f t="shared" si="95"/>
        <v>0.9797958971132712</v>
      </c>
      <c r="AS243" s="24">
        <f t="shared" si="95"/>
        <v>1.3349989596333858</v>
      </c>
      <c r="AT243" s="24">
        <f t="shared" si="95"/>
        <v>0.57831171909658263</v>
      </c>
      <c r="AU243" s="24">
        <f t="shared" si="95"/>
        <v>0.49888765156985887</v>
      </c>
      <c r="AV243" s="24">
        <f t="shared" si="95"/>
        <v>9.9999999999999992E-2</v>
      </c>
      <c r="AW243" s="24">
        <f t="shared" si="95"/>
        <v>9.9999999999999992E-2</v>
      </c>
      <c r="AX243" s="24">
        <f t="shared" si="95"/>
        <v>1.015983376941878</v>
      </c>
      <c r="AY243" s="24">
        <f t="shared" si="95"/>
        <v>0.61101009266077866</v>
      </c>
      <c r="AZ243" s="24">
        <f t="shared" si="95"/>
        <v>0.57735026918962573</v>
      </c>
      <c r="BA243" s="24">
        <f t="shared" si="95"/>
        <v>0.52599112793531666</v>
      </c>
      <c r="BB243" s="24">
        <f t="shared" si="95"/>
        <v>0</v>
      </c>
      <c r="BC243" s="24">
        <f t="shared" si="95"/>
        <v>0.3</v>
      </c>
      <c r="BD243" s="24">
        <f t="shared" si="95"/>
        <v>0.77531355664086699</v>
      </c>
      <c r="BE243" s="24">
        <f t="shared" si="95"/>
        <v>6.0641020220089743</v>
      </c>
      <c r="BF243" s="24">
        <f t="shared" si="95"/>
        <v>2.3335714164249515</v>
      </c>
      <c r="BG243" s="24">
        <f t="shared" si="95"/>
        <v>0</v>
      </c>
      <c r="BH243" s="24">
        <f t="shared" si="95"/>
        <v>1.2927146286443543</v>
      </c>
      <c r="BI243" s="24">
        <f t="shared" si="95"/>
        <v>0.67082039324993681</v>
      </c>
      <c r="BJ243" s="24">
        <f t="shared" si="95"/>
        <v>1.1493959766377777</v>
      </c>
      <c r="BK243" s="24">
        <f t="shared" si="95"/>
        <v>2.2273551829717486</v>
      </c>
      <c r="BL243" s="24">
        <f t="shared" si="95"/>
        <v>51.499730312130978</v>
      </c>
      <c r="BM243" s="24">
        <f t="shared" si="95"/>
        <v>19.576743572128866</v>
      </c>
      <c r="BN243" s="24">
        <f t="shared" si="95"/>
        <v>5.6292884886892134</v>
      </c>
      <c r="BO243" s="24">
        <f t="shared" si="95"/>
        <v>6.3066102886838769</v>
      </c>
      <c r="BP243" s="24">
        <f t="shared" si="95"/>
        <v>1.6428295373802142</v>
      </c>
      <c r="BQ243" s="24">
        <f t="shared" si="95"/>
        <v>7.987212001415485</v>
      </c>
      <c r="BR243" s="24">
        <f t="shared" ref="BR243:CC243" si="96">STDEV(BR217:BR220,BR222,BR227,BR229,BR232:BR233,BR237)/SQRT($B241)</f>
        <v>27.714837582461534</v>
      </c>
      <c r="BS243" s="24">
        <f t="shared" si="96"/>
        <v>0.5925462944877059</v>
      </c>
      <c r="BT243" s="24">
        <f t="shared" si="96"/>
        <v>0.52599112793531666</v>
      </c>
      <c r="BU243" s="24">
        <f t="shared" si="96"/>
        <v>0.23333333333333331</v>
      </c>
      <c r="BV243" s="24">
        <f t="shared" si="96"/>
        <v>732.5794223154237</v>
      </c>
      <c r="BW243" s="24">
        <f t="shared" si="96"/>
        <v>435.67489025648467</v>
      </c>
      <c r="BX243" s="24">
        <f t="shared" si="96"/>
        <v>323.88924032761565</v>
      </c>
      <c r="BY243" s="24">
        <f t="shared" si="96"/>
        <v>0</v>
      </c>
      <c r="BZ243" s="24">
        <f t="shared" si="96"/>
        <v>0</v>
      </c>
      <c r="CA243" s="24">
        <f t="shared" si="96"/>
        <v>0</v>
      </c>
      <c r="CB243" s="24">
        <f t="shared" si="96"/>
        <v>0</v>
      </c>
      <c r="CC243" s="24">
        <f t="shared" si="96"/>
        <v>0</v>
      </c>
      <c r="CE243" s="58" t="s">
        <v>111</v>
      </c>
    </row>
    <row r="244" spans="1:154">
      <c r="A244" s="63"/>
      <c r="B244" s="2"/>
      <c r="C244" s="63"/>
      <c r="D244" s="18" t="s">
        <v>43</v>
      </c>
      <c r="E244" s="27">
        <f>STDEV(E221,E223:E226,E228,E230:E231,E234:E236,E238:E239)/SQRT($B242)</f>
        <v>3.5110420352895266</v>
      </c>
      <c r="F244" s="27">
        <f t="shared" ref="F244:BQ244" si="97">STDEV(F221,F223:F226,F228,F230:F231,F234:F236,F238:F239)/SQRT($B242)</f>
        <v>2.0271010642105001</v>
      </c>
      <c r="G244" s="27">
        <f t="shared" si="97"/>
        <v>2.3984983248550922</v>
      </c>
      <c r="H244" s="27">
        <f t="shared" si="97"/>
        <v>4.0457470574276693</v>
      </c>
      <c r="I244" s="27">
        <f t="shared" si="97"/>
        <v>2.3984983248550928E-2</v>
      </c>
      <c r="J244" s="27">
        <f t="shared" si="97"/>
        <v>0</v>
      </c>
      <c r="K244" s="27">
        <f t="shared" si="97"/>
        <v>0.42132504423474321</v>
      </c>
      <c r="L244" s="27">
        <f t="shared" si="97"/>
        <v>0.24325212770525995</v>
      </c>
      <c r="M244" s="27">
        <f t="shared" si="97"/>
        <v>0.28781979898261068</v>
      </c>
      <c r="N244" s="27">
        <f t="shared" si="97"/>
        <v>0.48548964689132029</v>
      </c>
      <c r="O244" s="27">
        <f t="shared" si="97"/>
        <v>0.48650425541051989</v>
      </c>
      <c r="P244" s="27">
        <f t="shared" si="97"/>
        <v>140.59802741071698</v>
      </c>
      <c r="Q244" s="27">
        <f t="shared" si="97"/>
        <v>288.30376654085637</v>
      </c>
      <c r="R244" s="27">
        <f t="shared" si="97"/>
        <v>110.82911108632845</v>
      </c>
      <c r="S244" s="27">
        <f t="shared" si="97"/>
        <v>149.18582626575127</v>
      </c>
      <c r="T244" s="27">
        <f t="shared" si="97"/>
        <v>40.704205354779404</v>
      </c>
      <c r="U244" s="27">
        <f t="shared" si="97"/>
        <v>46.394620678675622</v>
      </c>
      <c r="V244" s="27">
        <f t="shared" si="97"/>
        <v>62.616087235916005</v>
      </c>
      <c r="W244" s="27">
        <f t="shared" si="97"/>
        <v>36.998449167153545</v>
      </c>
      <c r="X244" s="27">
        <f t="shared" si="97"/>
        <v>51.693414409181102</v>
      </c>
      <c r="Y244" s="27">
        <f t="shared" si="97"/>
        <v>27.644290663685297</v>
      </c>
      <c r="Z244" s="27">
        <f t="shared" si="97"/>
        <v>118.60681958924904</v>
      </c>
      <c r="AA244" s="27">
        <f t="shared" si="97"/>
        <v>130.74688187438971</v>
      </c>
      <c r="AB244" s="27">
        <f t="shared" si="97"/>
        <v>52.711132442496798</v>
      </c>
      <c r="AC244" s="27">
        <f t="shared" si="97"/>
        <v>13.037610591700783</v>
      </c>
      <c r="AD244" s="27">
        <f t="shared" si="97"/>
        <v>5.3893751856331864</v>
      </c>
      <c r="AE244" s="27">
        <f t="shared" si="97"/>
        <v>7.6259962326527493</v>
      </c>
      <c r="AF244" s="27">
        <f t="shared" si="97"/>
        <v>2.2825554038396603</v>
      </c>
      <c r="AG244" s="27">
        <f t="shared" si="97"/>
        <v>1.6178247748048573</v>
      </c>
      <c r="AH244" s="27">
        <f t="shared" si="97"/>
        <v>2.162756295309161</v>
      </c>
      <c r="AI244" s="27">
        <f t="shared" si="97"/>
        <v>3.7755049820947773</v>
      </c>
      <c r="AJ244" s="27">
        <f t="shared" si="97"/>
        <v>7.6923076923076927E-2</v>
      </c>
      <c r="AK244" s="27">
        <f t="shared" si="97"/>
        <v>0.46153846153846156</v>
      </c>
      <c r="AL244" s="27">
        <f t="shared" si="97"/>
        <v>7.2056300582592474</v>
      </c>
      <c r="AM244" s="27">
        <f t="shared" si="97"/>
        <v>0.42132504423474265</v>
      </c>
      <c r="AN244" s="27">
        <f t="shared" si="97"/>
        <v>2.0242611333755027</v>
      </c>
      <c r="AO244" s="27">
        <f t="shared" si="97"/>
        <v>1.4404689133526298</v>
      </c>
      <c r="AP244" s="27">
        <f t="shared" si="97"/>
        <v>0</v>
      </c>
      <c r="AQ244" s="27">
        <f t="shared" si="97"/>
        <v>0.16617283842071437</v>
      </c>
      <c r="AR244" s="27">
        <f t="shared" si="97"/>
        <v>2.369264069030053</v>
      </c>
      <c r="AS244" s="27">
        <f t="shared" si="97"/>
        <v>0.56088827831352206</v>
      </c>
      <c r="AT244" s="27">
        <f t="shared" si="97"/>
        <v>0.58666980454602846</v>
      </c>
      <c r="AU244" s="27">
        <f t="shared" si="97"/>
        <v>2.4482816096676232</v>
      </c>
      <c r="AV244" s="27">
        <f t="shared" si="97"/>
        <v>7.6923076923076927E-2</v>
      </c>
      <c r="AW244" s="27">
        <f t="shared" si="97"/>
        <v>0.30769230769230771</v>
      </c>
      <c r="AX244" s="27">
        <f t="shared" si="97"/>
        <v>4.8853724428466503</v>
      </c>
      <c r="AY244" s="27">
        <f t="shared" si="97"/>
        <v>1.1151635501529558</v>
      </c>
      <c r="AZ244" s="27">
        <f t="shared" si="97"/>
        <v>0.50147710809251145</v>
      </c>
      <c r="BA244" s="27">
        <f t="shared" si="97"/>
        <v>0.32786440647549803</v>
      </c>
      <c r="BB244" s="27">
        <f t="shared" si="97"/>
        <v>0</v>
      </c>
      <c r="BC244" s="27">
        <f t="shared" si="97"/>
        <v>0</v>
      </c>
      <c r="BD244" s="27">
        <f t="shared" si="97"/>
        <v>0.95974191139553333</v>
      </c>
      <c r="BE244" s="27">
        <f t="shared" si="97"/>
        <v>2.7529793794198403</v>
      </c>
      <c r="BF244" s="27">
        <f t="shared" si="97"/>
        <v>0.36622709889963334</v>
      </c>
      <c r="BG244" s="27">
        <f t="shared" si="97"/>
        <v>0.32786440647549803</v>
      </c>
      <c r="BH244" s="27">
        <f t="shared" si="97"/>
        <v>0.28088336282316212</v>
      </c>
      <c r="BI244" s="27">
        <f t="shared" si="97"/>
        <v>0.48243301851863551</v>
      </c>
      <c r="BJ244" s="27">
        <f t="shared" si="97"/>
        <v>1.1720781792963484</v>
      </c>
      <c r="BK244" s="27">
        <f t="shared" si="97"/>
        <v>1.9194838227910667</v>
      </c>
      <c r="BL244" s="27">
        <f t="shared" si="97"/>
        <v>50.243146470522554</v>
      </c>
      <c r="BM244" s="27">
        <f t="shared" si="97"/>
        <v>14.439324182254401</v>
      </c>
      <c r="BN244" s="27">
        <f t="shared" si="97"/>
        <v>4.2458937118383924</v>
      </c>
      <c r="BO244" s="27">
        <f t="shared" si="97"/>
        <v>10.406197895250143</v>
      </c>
      <c r="BP244" s="27">
        <f t="shared" si="97"/>
        <v>1.5297832154885649</v>
      </c>
      <c r="BQ244" s="27">
        <f t="shared" si="97"/>
        <v>1.1244108691938819</v>
      </c>
      <c r="BR244" s="27">
        <f t="shared" ref="BR244:CC244" si="98">STDEV(BR221,BR223:BR226,BR228,BR230:BR231,BR234:BR236,BR238:BR239)/SQRT($B242)</f>
        <v>30.621005153448102</v>
      </c>
      <c r="BS244" s="27">
        <f t="shared" si="98"/>
        <v>0.48650425541051989</v>
      </c>
      <c r="BT244" s="27">
        <f t="shared" si="98"/>
        <v>0.40582543054729264</v>
      </c>
      <c r="BU244" s="27">
        <f t="shared" si="98"/>
        <v>0.56787781000897697</v>
      </c>
      <c r="BV244" s="27">
        <f t="shared" si="98"/>
        <v>963.48501071771329</v>
      </c>
      <c r="BW244" s="27">
        <f t="shared" si="98"/>
        <v>304.26459178582661</v>
      </c>
      <c r="BX244" s="27">
        <f t="shared" si="98"/>
        <v>725.20518214710648</v>
      </c>
      <c r="BY244" s="27">
        <f t="shared" si="98"/>
        <v>0</v>
      </c>
      <c r="BZ244" s="27">
        <f t="shared" si="98"/>
        <v>0</v>
      </c>
      <c r="CA244" s="27">
        <f t="shared" si="98"/>
        <v>0</v>
      </c>
      <c r="CB244" s="27">
        <f t="shared" si="98"/>
        <v>0</v>
      </c>
      <c r="CC244" s="27">
        <f t="shared" si="98"/>
        <v>0</v>
      </c>
      <c r="CE244" s="58" t="s">
        <v>111</v>
      </c>
    </row>
    <row r="245" spans="1:154">
      <c r="A245" s="10"/>
      <c r="B245" s="10"/>
      <c r="C245" s="102"/>
      <c r="D245" s="10"/>
      <c r="E245" s="59"/>
      <c r="F245" s="59"/>
      <c r="G245" s="59"/>
      <c r="H245" s="59"/>
      <c r="I245" s="59"/>
      <c r="J245" s="10"/>
      <c r="K245" s="10"/>
      <c r="L245" s="10"/>
      <c r="M245" s="10"/>
      <c r="N245" s="10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CE245" s="58"/>
    </row>
    <row r="246" spans="1:154">
      <c r="A246" s="63"/>
      <c r="B246" s="63"/>
      <c r="C246" s="65"/>
      <c r="D246" s="65"/>
      <c r="E246" s="65"/>
      <c r="F246" s="65"/>
      <c r="G246" s="65"/>
      <c r="H246" s="65"/>
      <c r="I246" s="65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CE246" s="58"/>
    </row>
    <row r="247" spans="1:154" ht="18">
      <c r="A247" s="134" t="s">
        <v>197</v>
      </c>
      <c r="B247" s="34"/>
      <c r="C247" s="63"/>
      <c r="D247" s="22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CE247" s="58"/>
    </row>
    <row r="248" spans="1:154">
      <c r="A248" s="63"/>
      <c r="B248" s="63"/>
      <c r="C248" s="63"/>
      <c r="D248" s="63"/>
      <c r="E248" s="63"/>
      <c r="F248" s="63"/>
      <c r="G248" s="63"/>
      <c r="H248" s="63"/>
      <c r="I248" s="63"/>
      <c r="J248" s="71"/>
      <c r="K248" s="71"/>
      <c r="L248" s="71"/>
      <c r="M248" s="71"/>
      <c r="N248" s="71"/>
      <c r="O248" s="72"/>
      <c r="P248" s="71"/>
      <c r="Q248" s="71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1"/>
      <c r="AE248" s="71"/>
      <c r="AF248" s="71"/>
      <c r="AG248" s="73"/>
      <c r="AH248" s="73"/>
      <c r="AI248" s="74"/>
      <c r="AJ248" s="73"/>
      <c r="AK248" s="75"/>
      <c r="AL248" s="75"/>
      <c r="AS248" s="76"/>
      <c r="AT248" s="63"/>
      <c r="AU248" s="63"/>
      <c r="CE248" s="58" t="s">
        <v>111</v>
      </c>
    </row>
    <row r="249" spans="1:154" ht="16">
      <c r="A249" s="83" t="s">
        <v>147</v>
      </c>
      <c r="B249" s="66"/>
      <c r="C249" s="66" t="s">
        <v>146</v>
      </c>
      <c r="D249" s="66"/>
      <c r="E249" s="66"/>
      <c r="F249" s="66"/>
      <c r="G249" s="66"/>
      <c r="H249" s="66"/>
      <c r="I249" s="66"/>
      <c r="J249" s="53"/>
      <c r="K249" s="53"/>
      <c r="L249" s="53"/>
      <c r="M249" s="53"/>
      <c r="N249" s="53"/>
      <c r="O249" s="54"/>
      <c r="P249" s="53"/>
      <c r="Q249" s="53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3"/>
      <c r="AE249" s="53"/>
      <c r="AF249" s="53"/>
      <c r="AG249" s="55"/>
      <c r="AH249" s="55"/>
      <c r="AI249" s="77"/>
      <c r="AJ249" s="55"/>
      <c r="AK249" s="58"/>
      <c r="AL249" s="58"/>
      <c r="AM249" s="58"/>
      <c r="AN249" s="58"/>
      <c r="AO249" s="58"/>
      <c r="AP249" s="58"/>
      <c r="AQ249" s="58"/>
      <c r="AR249" s="58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CE249" s="58" t="s">
        <v>111</v>
      </c>
    </row>
    <row r="250" spans="1:154">
      <c r="A250" t="s">
        <v>158</v>
      </c>
      <c r="B250" s="10">
        <f>('E3-Last'!B7)-2</f>
        <v>42</v>
      </c>
      <c r="C250" s="4" t="s">
        <v>3</v>
      </c>
      <c r="D250" s="10" t="s">
        <v>40</v>
      </c>
      <c r="E250" s="59">
        <f>(K250/$J250)*100</f>
        <v>0</v>
      </c>
      <c r="F250" s="59">
        <f>(L250/$J250)*100</f>
        <v>0</v>
      </c>
      <c r="G250" s="59">
        <f>(M250/$J250)*100</f>
        <v>87.5</v>
      </c>
      <c r="H250" s="59">
        <f>(N250/$J250)*100</f>
        <v>12.5</v>
      </c>
      <c r="I250" s="59">
        <f>M250/J250</f>
        <v>0.875</v>
      </c>
      <c r="J250">
        <v>8</v>
      </c>
      <c r="K250">
        <v>0</v>
      </c>
      <c r="L250">
        <v>0</v>
      </c>
      <c r="M250">
        <v>7</v>
      </c>
      <c r="N250">
        <v>1</v>
      </c>
      <c r="O250">
        <v>0.875</v>
      </c>
      <c r="P250">
        <v>108.125</v>
      </c>
      <c r="Q250">
        <v>0</v>
      </c>
      <c r="R250">
        <v>114.7142857</v>
      </c>
      <c r="S250">
        <v>62</v>
      </c>
      <c r="T250">
        <v>139.875</v>
      </c>
      <c r="U250">
        <v>154.2857143</v>
      </c>
      <c r="V250">
        <v>39</v>
      </c>
      <c r="W250">
        <v>1080.25</v>
      </c>
      <c r="X250">
        <v>1187.4285709999999</v>
      </c>
      <c r="Y250">
        <v>330</v>
      </c>
      <c r="Z250">
        <v>32.5</v>
      </c>
      <c r="AA250">
        <v>29.285714280000001</v>
      </c>
      <c r="AB250">
        <v>55</v>
      </c>
      <c r="AC250">
        <v>34</v>
      </c>
      <c r="AD250">
        <v>19</v>
      </c>
      <c r="AE250">
        <v>13</v>
      </c>
      <c r="AF250">
        <v>2</v>
      </c>
      <c r="AG250">
        <v>8</v>
      </c>
      <c r="AH250">
        <v>14</v>
      </c>
      <c r="AI250">
        <v>1</v>
      </c>
      <c r="AJ250">
        <v>0</v>
      </c>
      <c r="AK250">
        <v>3</v>
      </c>
      <c r="AL250">
        <v>8</v>
      </c>
      <c r="AM250">
        <v>8</v>
      </c>
      <c r="AN250">
        <v>6</v>
      </c>
      <c r="AO250">
        <v>0</v>
      </c>
      <c r="AP250">
        <v>0</v>
      </c>
      <c r="AQ250">
        <v>1</v>
      </c>
      <c r="AR250">
        <v>4</v>
      </c>
      <c r="AS250">
        <v>0</v>
      </c>
      <c r="AT250">
        <v>7</v>
      </c>
      <c r="AU250">
        <v>1</v>
      </c>
      <c r="AV250">
        <v>0</v>
      </c>
      <c r="AW250">
        <v>2</v>
      </c>
      <c r="AX250">
        <v>3</v>
      </c>
      <c r="AY250">
        <v>0</v>
      </c>
      <c r="AZ250">
        <v>1</v>
      </c>
      <c r="BA250">
        <v>0</v>
      </c>
      <c r="BB250">
        <v>0</v>
      </c>
      <c r="BC250">
        <v>0</v>
      </c>
      <c r="BD250">
        <v>1</v>
      </c>
      <c r="BE250">
        <v>19</v>
      </c>
      <c r="BF250">
        <v>0</v>
      </c>
      <c r="BG250">
        <v>0</v>
      </c>
      <c r="BH250">
        <v>0</v>
      </c>
      <c r="BI250">
        <v>0</v>
      </c>
      <c r="BJ250">
        <v>8</v>
      </c>
      <c r="BK250">
        <v>11</v>
      </c>
      <c r="BL250">
        <v>99</v>
      </c>
      <c r="BM250">
        <v>9</v>
      </c>
      <c r="BN250">
        <v>2</v>
      </c>
      <c r="BO250">
        <v>3</v>
      </c>
      <c r="BP250">
        <v>9</v>
      </c>
      <c r="BQ250">
        <v>22</v>
      </c>
      <c r="BR250">
        <v>54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 t="s">
        <v>58</v>
      </c>
      <c r="CE250" s="58"/>
    </row>
    <row r="251" spans="1:154">
      <c r="A251" t="s">
        <v>180</v>
      </c>
      <c r="B251" s="10">
        <f>('E3-Last'!B8)-2</f>
        <v>50</v>
      </c>
      <c r="C251" s="4" t="s">
        <v>3</v>
      </c>
      <c r="D251" s="10" t="s">
        <v>40</v>
      </c>
      <c r="E251" s="59">
        <f t="shared" ref="E251:E272" si="99">(K251/$J251)*100</f>
        <v>50</v>
      </c>
      <c r="F251" s="59">
        <f t="shared" ref="F251:F272" si="100">(L251/$J251)*100</f>
        <v>0</v>
      </c>
      <c r="G251" s="59">
        <f t="shared" ref="G251:G272" si="101">(M251/$J251)*100</f>
        <v>50</v>
      </c>
      <c r="H251" s="59">
        <f t="shared" ref="H251:H272" si="102">(N251/$J251)*100</f>
        <v>0</v>
      </c>
      <c r="I251" s="59">
        <f t="shared" ref="I251:I272" si="103">M251/J251</f>
        <v>0.5</v>
      </c>
      <c r="J251">
        <v>8</v>
      </c>
      <c r="K251">
        <v>4</v>
      </c>
      <c r="L251">
        <v>0</v>
      </c>
      <c r="M251">
        <v>4</v>
      </c>
      <c r="N251">
        <v>0</v>
      </c>
      <c r="O251">
        <v>1</v>
      </c>
      <c r="P251">
        <v>1942.75</v>
      </c>
      <c r="Q251">
        <v>0</v>
      </c>
      <c r="R251">
        <v>1942.75</v>
      </c>
      <c r="S251">
        <v>0</v>
      </c>
      <c r="T251">
        <v>747.5</v>
      </c>
      <c r="U251">
        <v>747.5</v>
      </c>
      <c r="V251">
        <v>0</v>
      </c>
      <c r="W251">
        <v>50.5</v>
      </c>
      <c r="X251">
        <v>50.5</v>
      </c>
      <c r="Y251">
        <v>0</v>
      </c>
      <c r="Z251">
        <v>1033.75</v>
      </c>
      <c r="AA251">
        <v>1033.75</v>
      </c>
      <c r="AB251">
        <v>0</v>
      </c>
      <c r="AC251">
        <v>14</v>
      </c>
      <c r="AD251">
        <v>5</v>
      </c>
      <c r="AE251">
        <v>8</v>
      </c>
      <c r="AF251">
        <v>1</v>
      </c>
      <c r="AG251">
        <v>9</v>
      </c>
      <c r="AH251">
        <v>5</v>
      </c>
      <c r="AI251">
        <v>0</v>
      </c>
      <c r="AJ251">
        <v>0</v>
      </c>
      <c r="AK251">
        <v>0</v>
      </c>
      <c r="AL251">
        <v>0</v>
      </c>
      <c r="AM251">
        <v>4</v>
      </c>
      <c r="AN251">
        <v>1</v>
      </c>
      <c r="AO251">
        <v>0</v>
      </c>
      <c r="AP251">
        <v>0</v>
      </c>
      <c r="AQ251">
        <v>0</v>
      </c>
      <c r="AR251">
        <v>0</v>
      </c>
      <c r="AS251">
        <v>4</v>
      </c>
      <c r="AT251">
        <v>4</v>
      </c>
      <c r="AU251">
        <v>0</v>
      </c>
      <c r="AV251">
        <v>0</v>
      </c>
      <c r="AW251">
        <v>0</v>
      </c>
      <c r="AX251">
        <v>0</v>
      </c>
      <c r="AY251">
        <v>1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7</v>
      </c>
      <c r="BF251">
        <v>2</v>
      </c>
      <c r="BG251">
        <v>1</v>
      </c>
      <c r="BH251">
        <v>0</v>
      </c>
      <c r="BI251">
        <v>4</v>
      </c>
      <c r="BJ251">
        <v>0</v>
      </c>
      <c r="BK251">
        <v>0</v>
      </c>
      <c r="BL251">
        <v>228</v>
      </c>
      <c r="BM251">
        <v>79</v>
      </c>
      <c r="BN251">
        <v>8</v>
      </c>
      <c r="BO251">
        <v>0</v>
      </c>
      <c r="BP251">
        <v>3</v>
      </c>
      <c r="BQ251">
        <v>0</v>
      </c>
      <c r="BR251">
        <v>138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 t="s">
        <v>58</v>
      </c>
      <c r="CE251" s="58"/>
      <c r="CG251" s="10" t="str">
        <f>$W$1</f>
        <v>FE0F</v>
      </c>
      <c r="CH251" s="10" t="str">
        <f>C224</f>
        <v>+ve</v>
      </c>
      <c r="CI251" s="59">
        <f>E253</f>
        <v>0</v>
      </c>
      <c r="CJ251" s="59">
        <f>F253</f>
        <v>0</v>
      </c>
      <c r="CK251" s="59">
        <f>G253</f>
        <v>62.5</v>
      </c>
      <c r="CL251" s="59">
        <f>H253</f>
        <v>37.5</v>
      </c>
      <c r="CM251" s="59">
        <f>I253</f>
        <v>0.625</v>
      </c>
      <c r="CN251" s="95">
        <f>E254</f>
        <v>0</v>
      </c>
      <c r="CO251" s="95">
        <f>F254</f>
        <v>0</v>
      </c>
      <c r="CP251" s="95">
        <f>G254</f>
        <v>75</v>
      </c>
      <c r="CQ251" s="95">
        <f>H254</f>
        <v>25</v>
      </c>
      <c r="CR251" s="95">
        <f>I254</f>
        <v>0.75</v>
      </c>
      <c r="CS251" s="59">
        <f>E255</f>
        <v>0</v>
      </c>
      <c r="CT251" s="59">
        <f>F255</f>
        <v>0</v>
      </c>
      <c r="CU251" s="59">
        <f>G255</f>
        <v>87.5</v>
      </c>
      <c r="CV251" s="59">
        <f>H255</f>
        <v>12.5</v>
      </c>
      <c r="CW251" s="59">
        <f>I255</f>
        <v>0.875</v>
      </c>
      <c r="CX251" s="95">
        <f>E256</f>
        <v>0</v>
      </c>
      <c r="CY251" s="95">
        <f>F256</f>
        <v>0</v>
      </c>
      <c r="CZ251" s="95">
        <f>G256</f>
        <v>100</v>
      </c>
      <c r="DA251" s="95">
        <f>H256</f>
        <v>0</v>
      </c>
      <c r="DB251" s="95">
        <f>I256</f>
        <v>1</v>
      </c>
    </row>
    <row r="252" spans="1:154" s="10" customFormat="1">
      <c r="A252" t="s">
        <v>159</v>
      </c>
      <c r="B252" s="10">
        <f>('E3-Last'!B9)-2</f>
        <v>50</v>
      </c>
      <c r="C252" s="4" t="s">
        <v>3</v>
      </c>
      <c r="D252" s="10" t="s">
        <v>40</v>
      </c>
      <c r="E252" s="59">
        <f t="shared" si="99"/>
        <v>37.5</v>
      </c>
      <c r="F252" s="59">
        <f t="shared" si="100"/>
        <v>0</v>
      </c>
      <c r="G252" s="59">
        <f t="shared" si="101"/>
        <v>25</v>
      </c>
      <c r="H252" s="59">
        <f t="shared" si="102"/>
        <v>37.5</v>
      </c>
      <c r="I252" s="59">
        <f t="shared" si="103"/>
        <v>0.25</v>
      </c>
      <c r="J252">
        <v>8</v>
      </c>
      <c r="K252">
        <v>3</v>
      </c>
      <c r="L252">
        <v>0</v>
      </c>
      <c r="M252">
        <v>2</v>
      </c>
      <c r="N252">
        <v>3</v>
      </c>
      <c r="O252">
        <v>0.4</v>
      </c>
      <c r="P252">
        <v>1592.6</v>
      </c>
      <c r="Q252">
        <v>0</v>
      </c>
      <c r="R252">
        <v>2296.5</v>
      </c>
      <c r="S252">
        <v>1123.333333</v>
      </c>
      <c r="T252">
        <v>185.2</v>
      </c>
      <c r="U252">
        <v>283.5</v>
      </c>
      <c r="V252">
        <v>119.66666669999999</v>
      </c>
      <c r="W252">
        <v>407.8</v>
      </c>
      <c r="X252">
        <v>753.5</v>
      </c>
      <c r="Y252">
        <v>177.33333329999999</v>
      </c>
      <c r="Z252">
        <v>244</v>
      </c>
      <c r="AA252">
        <v>147</v>
      </c>
      <c r="AB252">
        <v>308.66666659999999</v>
      </c>
      <c r="AC252">
        <v>18</v>
      </c>
      <c r="AD252">
        <v>6</v>
      </c>
      <c r="AE252">
        <v>7</v>
      </c>
      <c r="AF252">
        <v>5</v>
      </c>
      <c r="AG252">
        <v>11</v>
      </c>
      <c r="AH252">
        <v>6</v>
      </c>
      <c r="AI252">
        <v>1</v>
      </c>
      <c r="AJ252">
        <v>0</v>
      </c>
      <c r="AK252">
        <v>0</v>
      </c>
      <c r="AL252">
        <v>0</v>
      </c>
      <c r="AM252">
        <v>5</v>
      </c>
      <c r="AN252">
        <v>1</v>
      </c>
      <c r="AO252">
        <v>0</v>
      </c>
      <c r="AP252">
        <v>0</v>
      </c>
      <c r="AQ252">
        <v>0</v>
      </c>
      <c r="AR252">
        <v>0</v>
      </c>
      <c r="AS252">
        <v>4</v>
      </c>
      <c r="AT252">
        <v>2</v>
      </c>
      <c r="AU252">
        <v>1</v>
      </c>
      <c r="AV252">
        <v>0</v>
      </c>
      <c r="AW252">
        <v>0</v>
      </c>
      <c r="AX252">
        <v>0</v>
      </c>
      <c r="AY252">
        <v>2</v>
      </c>
      <c r="AZ252">
        <v>3</v>
      </c>
      <c r="BA252">
        <v>0</v>
      </c>
      <c r="BB252">
        <v>0</v>
      </c>
      <c r="BC252">
        <v>0</v>
      </c>
      <c r="BD252">
        <v>0</v>
      </c>
      <c r="BE252">
        <v>17</v>
      </c>
      <c r="BF252">
        <v>1</v>
      </c>
      <c r="BG252">
        <v>0</v>
      </c>
      <c r="BH252">
        <v>0</v>
      </c>
      <c r="BI252">
        <v>0</v>
      </c>
      <c r="BJ252">
        <v>5</v>
      </c>
      <c r="BK252">
        <v>11</v>
      </c>
      <c r="BL252">
        <v>259</v>
      </c>
      <c r="BM252">
        <v>94</v>
      </c>
      <c r="BN252">
        <v>0</v>
      </c>
      <c r="BO252">
        <v>0</v>
      </c>
      <c r="BP252">
        <v>6</v>
      </c>
      <c r="BQ252">
        <v>3</v>
      </c>
      <c r="BR252">
        <v>156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 t="s">
        <v>58</v>
      </c>
      <c r="CE252" s="38"/>
      <c r="CI252" s="53" t="s">
        <v>63</v>
      </c>
      <c r="CJ252" s="53" t="s">
        <v>64</v>
      </c>
      <c r="CK252" s="53" t="s">
        <v>65</v>
      </c>
      <c r="CL252" s="53" t="s">
        <v>66</v>
      </c>
      <c r="CM252" s="87" t="s">
        <v>100</v>
      </c>
      <c r="CN252" s="58" t="s">
        <v>126</v>
      </c>
      <c r="CO252" s="58" t="s">
        <v>127</v>
      </c>
      <c r="CP252" s="58" t="s">
        <v>128</v>
      </c>
      <c r="CQ252" s="58" t="s">
        <v>129</v>
      </c>
      <c r="CR252" s="58" t="s">
        <v>130</v>
      </c>
      <c r="CS252" s="58" t="s">
        <v>131</v>
      </c>
      <c r="CT252" s="58" t="s">
        <v>132</v>
      </c>
      <c r="CU252" s="58" t="s">
        <v>123</v>
      </c>
      <c r="CV252" s="58" t="s">
        <v>124</v>
      </c>
      <c r="CW252" s="58" t="s">
        <v>125</v>
      </c>
      <c r="CX252" s="58" t="s">
        <v>74</v>
      </c>
      <c r="CY252" s="58" t="s">
        <v>75</v>
      </c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</row>
    <row r="253" spans="1:154">
      <c r="A253" t="s">
        <v>160</v>
      </c>
      <c r="B253" s="10">
        <f>('E3-Last'!B10)-2</f>
        <v>50</v>
      </c>
      <c r="C253" s="4" t="s">
        <v>3</v>
      </c>
      <c r="D253" s="10" t="s">
        <v>40</v>
      </c>
      <c r="E253" s="59">
        <f t="shared" si="99"/>
        <v>0</v>
      </c>
      <c r="F253" s="59">
        <f t="shared" si="100"/>
        <v>0</v>
      </c>
      <c r="G253" s="59">
        <f t="shared" si="101"/>
        <v>62.5</v>
      </c>
      <c r="H253" s="59">
        <f t="shared" si="102"/>
        <v>37.5</v>
      </c>
      <c r="I253" s="59">
        <f t="shared" si="103"/>
        <v>0.625</v>
      </c>
      <c r="J253">
        <v>8</v>
      </c>
      <c r="K253">
        <v>0</v>
      </c>
      <c r="L253">
        <v>0</v>
      </c>
      <c r="M253">
        <v>5</v>
      </c>
      <c r="N253">
        <v>3</v>
      </c>
      <c r="O253">
        <v>0.625</v>
      </c>
      <c r="P253">
        <v>140.25</v>
      </c>
      <c r="Q253">
        <v>0</v>
      </c>
      <c r="R253">
        <v>138.80000000000001</v>
      </c>
      <c r="S253">
        <v>142.66666670000001</v>
      </c>
      <c r="T253">
        <v>137.625</v>
      </c>
      <c r="U253">
        <v>166.2</v>
      </c>
      <c r="V253">
        <v>90</v>
      </c>
      <c r="W253">
        <v>37.125</v>
      </c>
      <c r="X253">
        <v>36.200000000000003</v>
      </c>
      <c r="Y253">
        <v>38.666666669999998</v>
      </c>
      <c r="Z253">
        <v>949.5</v>
      </c>
      <c r="AA253">
        <v>1215.8</v>
      </c>
      <c r="AB253">
        <v>505.66666659999999</v>
      </c>
      <c r="AC253">
        <v>55</v>
      </c>
      <c r="AD253">
        <v>23</v>
      </c>
      <c r="AE253">
        <v>20</v>
      </c>
      <c r="AF253">
        <v>12</v>
      </c>
      <c r="AG253">
        <v>10</v>
      </c>
      <c r="AH253">
        <v>10</v>
      </c>
      <c r="AI253">
        <v>2</v>
      </c>
      <c r="AJ253">
        <v>0</v>
      </c>
      <c r="AK253">
        <v>0</v>
      </c>
      <c r="AL253">
        <v>33</v>
      </c>
      <c r="AM253">
        <v>8</v>
      </c>
      <c r="AN253">
        <v>2</v>
      </c>
      <c r="AO253">
        <v>0</v>
      </c>
      <c r="AP253">
        <v>0</v>
      </c>
      <c r="AQ253">
        <v>0</v>
      </c>
      <c r="AR253">
        <v>13</v>
      </c>
      <c r="AS253">
        <v>2</v>
      </c>
      <c r="AT253">
        <v>5</v>
      </c>
      <c r="AU253">
        <v>0</v>
      </c>
      <c r="AV253">
        <v>0</v>
      </c>
      <c r="AW253">
        <v>0</v>
      </c>
      <c r="AX253">
        <v>13</v>
      </c>
      <c r="AY253">
        <v>0</v>
      </c>
      <c r="AZ253">
        <v>3</v>
      </c>
      <c r="BA253">
        <v>2</v>
      </c>
      <c r="BB253">
        <v>0</v>
      </c>
      <c r="BC253">
        <v>0</v>
      </c>
      <c r="BD253">
        <v>7</v>
      </c>
      <c r="BE253">
        <v>8</v>
      </c>
      <c r="BF253">
        <v>0</v>
      </c>
      <c r="BG253">
        <v>0</v>
      </c>
      <c r="BH253">
        <v>0</v>
      </c>
      <c r="BI253">
        <v>8</v>
      </c>
      <c r="BJ253">
        <v>0</v>
      </c>
      <c r="BK253">
        <v>0</v>
      </c>
      <c r="BL253">
        <v>98</v>
      </c>
      <c r="BM253">
        <v>10</v>
      </c>
      <c r="BN253">
        <v>0</v>
      </c>
      <c r="BO253">
        <v>15</v>
      </c>
      <c r="BP253">
        <v>7</v>
      </c>
      <c r="BQ253">
        <v>0</v>
      </c>
      <c r="BR253">
        <v>66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 t="s">
        <v>58</v>
      </c>
      <c r="CG253" s="10" t="str">
        <f>$W$1</f>
        <v>FE0F</v>
      </c>
      <c r="CH253" s="10" t="str">
        <f>C224</f>
        <v>+ve</v>
      </c>
      <c r="CI253" s="59">
        <f t="shared" ref="CI253:CN253" si="104">K311</f>
        <v>6</v>
      </c>
      <c r="CJ253" s="59">
        <f t="shared" si="104"/>
        <v>2</v>
      </c>
      <c r="CK253" s="59">
        <f t="shared" si="104"/>
        <v>0</v>
      </c>
      <c r="CL253" s="59">
        <f t="shared" si="104"/>
        <v>0</v>
      </c>
      <c r="CM253" s="59">
        <f t="shared" si="104"/>
        <v>0</v>
      </c>
      <c r="CN253" s="59">
        <f t="shared" si="104"/>
        <v>1621</v>
      </c>
      <c r="CO253" s="59">
        <f>R311</f>
        <v>0</v>
      </c>
      <c r="CP253" s="59">
        <f>S311</f>
        <v>0</v>
      </c>
      <c r="CQ253" s="59">
        <f>U311</f>
        <v>0</v>
      </c>
      <c r="CR253" s="59">
        <f>V311</f>
        <v>0</v>
      </c>
      <c r="CS253" s="59">
        <f>X311</f>
        <v>0</v>
      </c>
      <c r="CT253" s="59">
        <f>Y311</f>
        <v>0</v>
      </c>
      <c r="CU253" s="59">
        <f>AD311</f>
        <v>2</v>
      </c>
      <c r="CV253" s="59">
        <f>AE311</f>
        <v>0</v>
      </c>
      <c r="CW253" s="59">
        <f>AF311</f>
        <v>0</v>
      </c>
      <c r="CX253" s="59">
        <f>BE311</f>
        <v>6</v>
      </c>
      <c r="CY253" s="59">
        <f>BL311</f>
        <v>268</v>
      </c>
      <c r="CZ253" s="95">
        <f t="shared" ref="CZ253:DE253" si="105">K431</f>
        <v>17</v>
      </c>
      <c r="DA253" s="95">
        <f t="shared" si="105"/>
        <v>2</v>
      </c>
      <c r="DB253" s="95">
        <f t="shared" si="105"/>
        <v>4</v>
      </c>
      <c r="DC253" s="95">
        <f t="shared" si="105"/>
        <v>1</v>
      </c>
      <c r="DD253" s="95">
        <f t="shared" si="105"/>
        <v>0.8</v>
      </c>
      <c r="DE253" s="95">
        <f t="shared" si="105"/>
        <v>1903.7142859999999</v>
      </c>
      <c r="DF253" s="95">
        <f>R431</f>
        <v>1942.75</v>
      </c>
      <c r="DG253" s="95">
        <f>S431</f>
        <v>2313</v>
      </c>
      <c r="DH253" s="95">
        <f>U431</f>
        <v>747.5</v>
      </c>
      <c r="DI253" s="95">
        <f>V431</f>
        <v>606</v>
      </c>
      <c r="DJ253" s="95">
        <f>X431</f>
        <v>50.5</v>
      </c>
      <c r="DK253" s="95">
        <f>Y431</f>
        <v>156</v>
      </c>
      <c r="DL253" s="95">
        <f>AD431</f>
        <v>8</v>
      </c>
      <c r="DM253" s="95">
        <f>AE431</f>
        <v>9</v>
      </c>
      <c r="DN253" s="95">
        <f>AF431</f>
        <v>7</v>
      </c>
      <c r="DO253" s="95">
        <f>BE431</f>
        <v>17</v>
      </c>
      <c r="DP253" s="95">
        <f>BL431</f>
        <v>686</v>
      </c>
      <c r="DQ253" s="59">
        <f t="shared" ref="DQ253:DV253" si="106">K341</f>
        <v>0</v>
      </c>
      <c r="DR253" s="59">
        <f t="shared" si="106"/>
        <v>0</v>
      </c>
      <c r="DS253" s="59">
        <f t="shared" si="106"/>
        <v>2</v>
      </c>
      <c r="DT253" s="59">
        <f t="shared" si="106"/>
        <v>2</v>
      </c>
      <c r="DU253" s="59">
        <f t="shared" si="106"/>
        <v>0</v>
      </c>
      <c r="DV253" s="59">
        <f t="shared" si="106"/>
        <v>988.25</v>
      </c>
      <c r="DW253" s="59">
        <f>R341</f>
        <v>1063</v>
      </c>
      <c r="DX253" s="59">
        <f>S341</f>
        <v>913.5</v>
      </c>
      <c r="DY253" s="59">
        <f>U341</f>
        <v>384</v>
      </c>
      <c r="DZ253" s="59">
        <f>V341</f>
        <v>1665.5</v>
      </c>
      <c r="EA253" s="59">
        <f>X341</f>
        <v>49</v>
      </c>
      <c r="EB253" s="59">
        <f>Y341</f>
        <v>63.5</v>
      </c>
      <c r="EC253" s="59">
        <f>AD341</f>
        <v>7</v>
      </c>
      <c r="ED253" s="59">
        <f>AE341</f>
        <v>4</v>
      </c>
      <c r="EE253" s="59">
        <f>AF341</f>
        <v>2</v>
      </c>
      <c r="EF253" s="59">
        <f>BE341</f>
        <v>6</v>
      </c>
      <c r="EG253" s="59">
        <f>BL341</f>
        <v>36</v>
      </c>
      <c r="EH253" s="95">
        <f t="shared" ref="EH253:EM253" si="107">K371</f>
        <v>4</v>
      </c>
      <c r="EI253" s="95">
        <f t="shared" si="107"/>
        <v>0</v>
      </c>
      <c r="EJ253" s="95">
        <f t="shared" si="107"/>
        <v>0</v>
      </c>
      <c r="EK253" s="95">
        <f t="shared" si="107"/>
        <v>0</v>
      </c>
      <c r="EL253" s="95">
        <f t="shared" si="107"/>
        <v>0</v>
      </c>
      <c r="EM253" s="95">
        <f t="shared" si="107"/>
        <v>0</v>
      </c>
      <c r="EN253" s="95">
        <f>R371</f>
        <v>0</v>
      </c>
      <c r="EO253" s="95">
        <f>S371</f>
        <v>0</v>
      </c>
      <c r="EP253" s="95">
        <f>U371</f>
        <v>0</v>
      </c>
      <c r="EQ253" s="95">
        <f>V371</f>
        <v>0</v>
      </c>
      <c r="ER253" s="95">
        <f>X371</f>
        <v>0</v>
      </c>
      <c r="ES253" s="95">
        <f>Y371</f>
        <v>0</v>
      </c>
      <c r="ET253" s="95">
        <f>AD371</f>
        <v>1</v>
      </c>
      <c r="EU253" s="95">
        <f>AE371</f>
        <v>0</v>
      </c>
      <c r="EV253" s="95">
        <f>AF371</f>
        <v>0</v>
      </c>
      <c r="EW253" s="95">
        <f>BE371</f>
        <v>0</v>
      </c>
      <c r="EX253" s="95">
        <f>BL371</f>
        <v>87</v>
      </c>
    </row>
    <row r="254" spans="1:154">
      <c r="A254" t="s">
        <v>181</v>
      </c>
      <c r="B254" s="10">
        <f>('E3-Last'!B11)-2</f>
        <v>50</v>
      </c>
      <c r="C254" s="6" t="s">
        <v>2</v>
      </c>
      <c r="D254" s="10" t="s">
        <v>40</v>
      </c>
      <c r="E254" s="59">
        <f t="shared" si="99"/>
        <v>0</v>
      </c>
      <c r="F254" s="59">
        <f t="shared" si="100"/>
        <v>0</v>
      </c>
      <c r="G254" s="59">
        <f t="shared" si="101"/>
        <v>75</v>
      </c>
      <c r="H254" s="59">
        <f t="shared" si="102"/>
        <v>25</v>
      </c>
      <c r="I254" s="59">
        <f t="shared" si="103"/>
        <v>0.75</v>
      </c>
      <c r="J254">
        <v>8</v>
      </c>
      <c r="K254">
        <v>0</v>
      </c>
      <c r="L254">
        <v>0</v>
      </c>
      <c r="M254">
        <v>6</v>
      </c>
      <c r="N254">
        <v>2</v>
      </c>
      <c r="O254">
        <v>0.75</v>
      </c>
      <c r="P254">
        <v>399</v>
      </c>
      <c r="Q254">
        <v>0</v>
      </c>
      <c r="R254">
        <v>493.66666659999999</v>
      </c>
      <c r="S254">
        <v>115</v>
      </c>
      <c r="T254">
        <v>251.375</v>
      </c>
      <c r="U254">
        <v>225.83333329999999</v>
      </c>
      <c r="V254">
        <v>328</v>
      </c>
      <c r="W254">
        <v>115.75</v>
      </c>
      <c r="X254">
        <v>100</v>
      </c>
      <c r="Y254">
        <v>163</v>
      </c>
      <c r="Z254">
        <v>1044.625</v>
      </c>
      <c r="AA254">
        <v>1211.333333</v>
      </c>
      <c r="AB254">
        <v>544.5</v>
      </c>
      <c r="AC254">
        <v>40</v>
      </c>
      <c r="AD254">
        <v>17</v>
      </c>
      <c r="AE254">
        <v>14</v>
      </c>
      <c r="AF254">
        <v>9</v>
      </c>
      <c r="AG254">
        <v>11</v>
      </c>
      <c r="AH254">
        <v>11</v>
      </c>
      <c r="AI254">
        <v>4</v>
      </c>
      <c r="AJ254">
        <v>0</v>
      </c>
      <c r="AK254">
        <v>0</v>
      </c>
      <c r="AL254">
        <v>14</v>
      </c>
      <c r="AM254">
        <v>8</v>
      </c>
      <c r="AN254">
        <v>3</v>
      </c>
      <c r="AO254">
        <v>1</v>
      </c>
      <c r="AP254">
        <v>0</v>
      </c>
      <c r="AQ254">
        <v>0</v>
      </c>
      <c r="AR254">
        <v>5</v>
      </c>
      <c r="AS254">
        <v>1</v>
      </c>
      <c r="AT254">
        <v>6</v>
      </c>
      <c r="AU254">
        <v>1</v>
      </c>
      <c r="AV254">
        <v>0</v>
      </c>
      <c r="AW254">
        <v>0</v>
      </c>
      <c r="AX254">
        <v>6</v>
      </c>
      <c r="AY254">
        <v>2</v>
      </c>
      <c r="AZ254">
        <v>2</v>
      </c>
      <c r="BA254">
        <v>2</v>
      </c>
      <c r="BB254">
        <v>0</v>
      </c>
      <c r="BC254">
        <v>0</v>
      </c>
      <c r="BD254">
        <v>3</v>
      </c>
      <c r="BE254">
        <v>9</v>
      </c>
      <c r="BF254">
        <v>0</v>
      </c>
      <c r="BG254">
        <v>0</v>
      </c>
      <c r="BH254">
        <v>0</v>
      </c>
      <c r="BI254">
        <v>6</v>
      </c>
      <c r="BJ254">
        <v>2</v>
      </c>
      <c r="BK254">
        <v>1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 t="s">
        <v>58</v>
      </c>
    </row>
    <row r="255" spans="1:154">
      <c r="A255" t="s">
        <v>161</v>
      </c>
      <c r="B255" s="10">
        <f>('E3-Last'!B12)-2</f>
        <v>50</v>
      </c>
      <c r="C255" s="4" t="s">
        <v>3</v>
      </c>
      <c r="D255" s="10" t="s">
        <v>40</v>
      </c>
      <c r="E255" s="59">
        <f t="shared" si="99"/>
        <v>0</v>
      </c>
      <c r="F255" s="59">
        <f t="shared" si="100"/>
        <v>0</v>
      </c>
      <c r="G255" s="59">
        <f t="shared" si="101"/>
        <v>87.5</v>
      </c>
      <c r="H255" s="59">
        <f t="shared" si="102"/>
        <v>12.5</v>
      </c>
      <c r="I255" s="59">
        <f t="shared" si="103"/>
        <v>0.875</v>
      </c>
      <c r="J255">
        <v>8</v>
      </c>
      <c r="K255">
        <v>0</v>
      </c>
      <c r="L255">
        <v>0</v>
      </c>
      <c r="M255">
        <v>7</v>
      </c>
      <c r="N255">
        <v>1</v>
      </c>
      <c r="O255">
        <v>0.875</v>
      </c>
      <c r="P255">
        <v>444.5</v>
      </c>
      <c r="Q255">
        <v>0</v>
      </c>
      <c r="R255">
        <v>384.57142850000002</v>
      </c>
      <c r="S255">
        <v>864</v>
      </c>
      <c r="T255">
        <v>173.625</v>
      </c>
      <c r="U255">
        <v>128.14285709999999</v>
      </c>
      <c r="V255">
        <v>492</v>
      </c>
      <c r="W255">
        <v>788.125</v>
      </c>
      <c r="X255">
        <v>878.85714289999999</v>
      </c>
      <c r="Y255">
        <v>153</v>
      </c>
      <c r="Z255">
        <v>124.5</v>
      </c>
      <c r="AA255">
        <v>114.4285714</v>
      </c>
      <c r="AB255">
        <v>195</v>
      </c>
      <c r="AC255">
        <v>30</v>
      </c>
      <c r="AD255">
        <v>15</v>
      </c>
      <c r="AE255">
        <v>14</v>
      </c>
      <c r="AF255">
        <v>1</v>
      </c>
      <c r="AG255">
        <v>13</v>
      </c>
      <c r="AH255">
        <v>15</v>
      </c>
      <c r="AI255">
        <v>1</v>
      </c>
      <c r="AJ255">
        <v>0</v>
      </c>
      <c r="AK255">
        <v>0</v>
      </c>
      <c r="AL255">
        <v>1</v>
      </c>
      <c r="AM255">
        <v>8</v>
      </c>
      <c r="AN255">
        <v>7</v>
      </c>
      <c r="AO255">
        <v>0</v>
      </c>
      <c r="AP255">
        <v>0</v>
      </c>
      <c r="AQ255">
        <v>0</v>
      </c>
      <c r="AR255">
        <v>0</v>
      </c>
      <c r="AS255">
        <v>5</v>
      </c>
      <c r="AT255">
        <v>7</v>
      </c>
      <c r="AU255">
        <v>1</v>
      </c>
      <c r="AV255">
        <v>0</v>
      </c>
      <c r="AW255">
        <v>0</v>
      </c>
      <c r="AX255">
        <v>1</v>
      </c>
      <c r="AY255">
        <v>0</v>
      </c>
      <c r="AZ255">
        <v>1</v>
      </c>
      <c r="BA255">
        <v>0</v>
      </c>
      <c r="BB255">
        <v>0</v>
      </c>
      <c r="BC255">
        <v>0</v>
      </c>
      <c r="BD255">
        <v>0</v>
      </c>
      <c r="BE255">
        <v>34</v>
      </c>
      <c r="BF255">
        <v>2</v>
      </c>
      <c r="BG255">
        <v>0</v>
      </c>
      <c r="BH255">
        <v>0</v>
      </c>
      <c r="BI255">
        <v>1</v>
      </c>
      <c r="BJ255">
        <v>10</v>
      </c>
      <c r="BK255">
        <v>21</v>
      </c>
      <c r="BL255">
        <v>76</v>
      </c>
      <c r="BM255">
        <v>24</v>
      </c>
      <c r="BN255">
        <v>3</v>
      </c>
      <c r="BO255">
        <v>1</v>
      </c>
      <c r="BP255">
        <v>21</v>
      </c>
      <c r="BQ255">
        <v>3</v>
      </c>
      <c r="BR255">
        <v>24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 t="s">
        <v>58</v>
      </c>
    </row>
    <row r="256" spans="1:154">
      <c r="A256" t="s">
        <v>162</v>
      </c>
      <c r="B256" s="10">
        <f>('E3-Last'!B13)-2</f>
        <v>50</v>
      </c>
      <c r="C256" s="6" t="s">
        <v>2</v>
      </c>
      <c r="D256" s="10" t="s">
        <v>40</v>
      </c>
      <c r="E256" s="59">
        <f t="shared" si="99"/>
        <v>0</v>
      </c>
      <c r="F256" s="59">
        <f t="shared" si="100"/>
        <v>0</v>
      </c>
      <c r="G256" s="59">
        <f t="shared" si="101"/>
        <v>100</v>
      </c>
      <c r="H256" s="59">
        <f t="shared" si="102"/>
        <v>0</v>
      </c>
      <c r="I256" s="59">
        <f t="shared" si="103"/>
        <v>1</v>
      </c>
      <c r="J256">
        <v>8</v>
      </c>
      <c r="K256">
        <v>0</v>
      </c>
      <c r="L256">
        <v>0</v>
      </c>
      <c r="M256">
        <v>8</v>
      </c>
      <c r="N256">
        <v>0</v>
      </c>
      <c r="O256">
        <v>1</v>
      </c>
      <c r="P256">
        <v>367</v>
      </c>
      <c r="Q256">
        <v>0</v>
      </c>
      <c r="R256">
        <v>367</v>
      </c>
      <c r="S256">
        <v>0</v>
      </c>
      <c r="T256">
        <v>38.875</v>
      </c>
      <c r="U256">
        <v>38.875</v>
      </c>
      <c r="V256">
        <v>0</v>
      </c>
      <c r="W256">
        <v>429</v>
      </c>
      <c r="X256">
        <v>429</v>
      </c>
      <c r="Y256">
        <v>0</v>
      </c>
      <c r="Z256">
        <v>353.875</v>
      </c>
      <c r="AA256">
        <v>353.875</v>
      </c>
      <c r="AB256">
        <v>0</v>
      </c>
      <c r="AC256">
        <v>18</v>
      </c>
      <c r="AD256">
        <v>9</v>
      </c>
      <c r="AE256">
        <v>9</v>
      </c>
      <c r="AF256">
        <v>0</v>
      </c>
      <c r="AG256">
        <v>8</v>
      </c>
      <c r="AH256">
        <v>9</v>
      </c>
      <c r="AI256">
        <v>1</v>
      </c>
      <c r="AJ256">
        <v>0</v>
      </c>
      <c r="AK256">
        <v>0</v>
      </c>
      <c r="AL256">
        <v>0</v>
      </c>
      <c r="AM256">
        <v>8</v>
      </c>
      <c r="AN256">
        <v>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8</v>
      </c>
      <c r="AU256">
        <v>1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14</v>
      </c>
      <c r="BF256">
        <v>2</v>
      </c>
      <c r="BG256">
        <v>0</v>
      </c>
      <c r="BH256">
        <v>0</v>
      </c>
      <c r="BI256">
        <v>2</v>
      </c>
      <c r="BJ256">
        <v>6</v>
      </c>
      <c r="BK256">
        <v>4</v>
      </c>
      <c r="BL256">
        <v>160</v>
      </c>
      <c r="BM256">
        <v>41</v>
      </c>
      <c r="BN256">
        <v>0</v>
      </c>
      <c r="BO256">
        <v>11</v>
      </c>
      <c r="BP256">
        <v>12</v>
      </c>
      <c r="BQ256">
        <v>2</v>
      </c>
      <c r="BR256">
        <v>94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 t="s">
        <v>58</v>
      </c>
    </row>
    <row r="257" spans="1:82">
      <c r="A257" t="s">
        <v>163</v>
      </c>
      <c r="B257" s="10">
        <f>('E3-Last'!B14)-2</f>
        <v>42</v>
      </c>
      <c r="C257" s="6" t="s">
        <v>2</v>
      </c>
      <c r="D257" s="10" t="s">
        <v>40</v>
      </c>
      <c r="E257" s="59">
        <f t="shared" si="99"/>
        <v>0</v>
      </c>
      <c r="F257" s="59">
        <f t="shared" si="100"/>
        <v>0</v>
      </c>
      <c r="G257" s="59">
        <f t="shared" si="101"/>
        <v>100</v>
      </c>
      <c r="H257" s="59">
        <f t="shared" si="102"/>
        <v>0</v>
      </c>
      <c r="I257" s="59">
        <f t="shared" si="103"/>
        <v>1</v>
      </c>
      <c r="J257">
        <v>8</v>
      </c>
      <c r="K257">
        <v>0</v>
      </c>
      <c r="L257">
        <v>0</v>
      </c>
      <c r="M257">
        <v>8</v>
      </c>
      <c r="N257">
        <v>0</v>
      </c>
      <c r="O257">
        <v>1</v>
      </c>
      <c r="P257">
        <v>218.75</v>
      </c>
      <c r="Q257">
        <v>0</v>
      </c>
      <c r="R257">
        <v>218.75</v>
      </c>
      <c r="S257">
        <v>0</v>
      </c>
      <c r="T257">
        <v>48</v>
      </c>
      <c r="U257">
        <v>48</v>
      </c>
      <c r="V257">
        <v>0</v>
      </c>
      <c r="W257">
        <v>67.75</v>
      </c>
      <c r="X257">
        <v>67.75</v>
      </c>
      <c r="Y257">
        <v>0</v>
      </c>
      <c r="Z257">
        <v>1384.625</v>
      </c>
      <c r="AA257">
        <v>1384.625</v>
      </c>
      <c r="AB257">
        <v>0</v>
      </c>
      <c r="AC257">
        <v>51</v>
      </c>
      <c r="AD257">
        <v>12</v>
      </c>
      <c r="AE257">
        <v>39</v>
      </c>
      <c r="AF257">
        <v>0</v>
      </c>
      <c r="AG257">
        <v>9</v>
      </c>
      <c r="AH257">
        <v>9</v>
      </c>
      <c r="AI257">
        <v>13</v>
      </c>
      <c r="AJ257">
        <v>2</v>
      </c>
      <c r="AK257">
        <v>0</v>
      </c>
      <c r="AL257">
        <v>18</v>
      </c>
      <c r="AM257">
        <v>8</v>
      </c>
      <c r="AN257">
        <v>1</v>
      </c>
      <c r="AO257">
        <v>0</v>
      </c>
      <c r="AP257">
        <v>0</v>
      </c>
      <c r="AQ257">
        <v>0</v>
      </c>
      <c r="AR257">
        <v>3</v>
      </c>
      <c r="AS257">
        <v>1</v>
      </c>
      <c r="AT257">
        <v>8</v>
      </c>
      <c r="AU257">
        <v>13</v>
      </c>
      <c r="AV257">
        <v>2</v>
      </c>
      <c r="AW257">
        <v>0</v>
      </c>
      <c r="AX257">
        <v>15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9</v>
      </c>
      <c r="BF257">
        <v>1</v>
      </c>
      <c r="BG257">
        <v>0</v>
      </c>
      <c r="BH257">
        <v>0</v>
      </c>
      <c r="BI257">
        <v>8</v>
      </c>
      <c r="BJ257">
        <v>0</v>
      </c>
      <c r="BK257">
        <v>0</v>
      </c>
      <c r="BL257">
        <v>97</v>
      </c>
      <c r="BM257">
        <v>23</v>
      </c>
      <c r="BN257">
        <v>0</v>
      </c>
      <c r="BO257">
        <v>0</v>
      </c>
      <c r="BP257">
        <v>11</v>
      </c>
      <c r="BQ257">
        <v>0</v>
      </c>
      <c r="BR257">
        <v>63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 t="s">
        <v>58</v>
      </c>
    </row>
    <row r="258" spans="1:82">
      <c r="A258" t="s">
        <v>164</v>
      </c>
      <c r="B258" s="10">
        <f>('E3-Last'!B15)-2</f>
        <v>42</v>
      </c>
      <c r="C258" s="6" t="s">
        <v>2</v>
      </c>
      <c r="D258" s="10" t="s">
        <v>40</v>
      </c>
      <c r="E258" s="59">
        <f t="shared" si="99"/>
        <v>0</v>
      </c>
      <c r="F258" s="59">
        <f t="shared" si="100"/>
        <v>0</v>
      </c>
      <c r="G258" s="59">
        <f t="shared" si="101"/>
        <v>100</v>
      </c>
      <c r="H258" s="59">
        <f t="shared" si="102"/>
        <v>0</v>
      </c>
      <c r="I258" s="59">
        <f t="shared" si="103"/>
        <v>1</v>
      </c>
      <c r="J258">
        <v>8</v>
      </c>
      <c r="K258">
        <v>0</v>
      </c>
      <c r="L258">
        <v>0</v>
      </c>
      <c r="M258">
        <v>8</v>
      </c>
      <c r="N258">
        <v>0</v>
      </c>
      <c r="O258">
        <v>1</v>
      </c>
      <c r="P258">
        <v>302.5</v>
      </c>
      <c r="Q258">
        <v>0</v>
      </c>
      <c r="R258">
        <v>302.5</v>
      </c>
      <c r="S258">
        <v>0</v>
      </c>
      <c r="T258">
        <v>46.625</v>
      </c>
      <c r="U258">
        <v>46.625</v>
      </c>
      <c r="V258">
        <v>0</v>
      </c>
      <c r="W258">
        <v>78.75</v>
      </c>
      <c r="X258">
        <v>78.75</v>
      </c>
      <c r="Y258">
        <v>0</v>
      </c>
      <c r="Z258">
        <v>577.5</v>
      </c>
      <c r="AA258">
        <v>577.5</v>
      </c>
      <c r="AB258">
        <v>0</v>
      </c>
      <c r="AC258">
        <v>38</v>
      </c>
      <c r="AD258">
        <v>16</v>
      </c>
      <c r="AE258">
        <v>18</v>
      </c>
      <c r="AF258">
        <v>4</v>
      </c>
      <c r="AG258">
        <v>10</v>
      </c>
      <c r="AH258">
        <v>10</v>
      </c>
      <c r="AI258">
        <v>0</v>
      </c>
      <c r="AJ258">
        <v>0</v>
      </c>
      <c r="AK258">
        <v>0</v>
      </c>
      <c r="AL258">
        <v>18</v>
      </c>
      <c r="AM258">
        <v>8</v>
      </c>
      <c r="AN258">
        <v>2</v>
      </c>
      <c r="AO258">
        <v>0</v>
      </c>
      <c r="AP258">
        <v>0</v>
      </c>
      <c r="AQ258">
        <v>0</v>
      </c>
      <c r="AR258">
        <v>6</v>
      </c>
      <c r="AS258">
        <v>1</v>
      </c>
      <c r="AT258">
        <v>8</v>
      </c>
      <c r="AU258">
        <v>0</v>
      </c>
      <c r="AV258">
        <v>0</v>
      </c>
      <c r="AW258">
        <v>0</v>
      </c>
      <c r="AX258">
        <v>9</v>
      </c>
      <c r="AY258">
        <v>1</v>
      </c>
      <c r="AZ258">
        <v>0</v>
      </c>
      <c r="BA258">
        <v>0</v>
      </c>
      <c r="BB258">
        <v>0</v>
      </c>
      <c r="BC258">
        <v>0</v>
      </c>
      <c r="BD258">
        <v>3</v>
      </c>
      <c r="BE258">
        <v>18</v>
      </c>
      <c r="BF258">
        <v>0</v>
      </c>
      <c r="BG258">
        <v>0</v>
      </c>
      <c r="BH258">
        <v>0</v>
      </c>
      <c r="BI258">
        <v>8</v>
      </c>
      <c r="BJ258">
        <v>0</v>
      </c>
      <c r="BK258">
        <v>10</v>
      </c>
      <c r="BL258">
        <v>99</v>
      </c>
      <c r="BM258">
        <v>21</v>
      </c>
      <c r="BN258">
        <v>0</v>
      </c>
      <c r="BO258">
        <v>4</v>
      </c>
      <c r="BP258">
        <v>4</v>
      </c>
      <c r="BQ258">
        <v>0</v>
      </c>
      <c r="BR258">
        <v>70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 t="s">
        <v>58</v>
      </c>
    </row>
    <row r="259" spans="1:82">
      <c r="A259" t="s">
        <v>167</v>
      </c>
      <c r="B259" s="10">
        <f>('E3-Last'!B16)-2</f>
        <v>42</v>
      </c>
      <c r="C259" s="6" t="s">
        <v>2</v>
      </c>
      <c r="D259" s="10" t="s">
        <v>40</v>
      </c>
      <c r="E259" s="59">
        <f t="shared" si="99"/>
        <v>0</v>
      </c>
      <c r="F259" s="59">
        <f t="shared" si="100"/>
        <v>0</v>
      </c>
      <c r="G259" s="59">
        <f t="shared" si="101"/>
        <v>87.5</v>
      </c>
      <c r="H259" s="59">
        <f t="shared" si="102"/>
        <v>12.5</v>
      </c>
      <c r="I259" s="59">
        <f t="shared" si="103"/>
        <v>0.875</v>
      </c>
      <c r="J259">
        <v>8</v>
      </c>
      <c r="K259">
        <v>0</v>
      </c>
      <c r="L259">
        <v>0</v>
      </c>
      <c r="M259">
        <v>7</v>
      </c>
      <c r="N259">
        <v>1</v>
      </c>
      <c r="O259">
        <v>0.875</v>
      </c>
      <c r="P259">
        <v>95.5</v>
      </c>
      <c r="Q259">
        <v>0</v>
      </c>
      <c r="R259">
        <v>90.571428569999995</v>
      </c>
      <c r="S259">
        <v>130</v>
      </c>
      <c r="T259">
        <v>59.625</v>
      </c>
      <c r="U259">
        <v>59.857142850000002</v>
      </c>
      <c r="V259">
        <v>58</v>
      </c>
      <c r="W259">
        <v>60.5</v>
      </c>
      <c r="X259">
        <v>46.714285719999999</v>
      </c>
      <c r="Y259">
        <v>157</v>
      </c>
      <c r="Z259">
        <v>1047.5</v>
      </c>
      <c r="AA259">
        <v>1147.857143</v>
      </c>
      <c r="AB259">
        <v>345</v>
      </c>
      <c r="AC259">
        <v>21</v>
      </c>
      <c r="AD259">
        <v>11</v>
      </c>
      <c r="AE259">
        <v>9</v>
      </c>
      <c r="AF259">
        <v>1</v>
      </c>
      <c r="AG259">
        <v>9</v>
      </c>
      <c r="AH259">
        <v>10</v>
      </c>
      <c r="AI259">
        <v>0</v>
      </c>
      <c r="AJ259">
        <v>0</v>
      </c>
      <c r="AK259">
        <v>0</v>
      </c>
      <c r="AL259">
        <v>2</v>
      </c>
      <c r="AM259">
        <v>8</v>
      </c>
      <c r="AN259">
        <v>2</v>
      </c>
      <c r="AO259">
        <v>0</v>
      </c>
      <c r="AP259">
        <v>0</v>
      </c>
      <c r="AQ259">
        <v>0</v>
      </c>
      <c r="AR259">
        <v>1</v>
      </c>
      <c r="AS259">
        <v>1</v>
      </c>
      <c r="AT259">
        <v>7</v>
      </c>
      <c r="AU259">
        <v>0</v>
      </c>
      <c r="AV259">
        <v>0</v>
      </c>
      <c r="AW259">
        <v>0</v>
      </c>
      <c r="AX259">
        <v>1</v>
      </c>
      <c r="AY259">
        <v>0</v>
      </c>
      <c r="AZ259">
        <v>1</v>
      </c>
      <c r="BA259">
        <v>0</v>
      </c>
      <c r="BB259">
        <v>0</v>
      </c>
      <c r="BC259">
        <v>0</v>
      </c>
      <c r="BD259">
        <v>0</v>
      </c>
      <c r="BE259">
        <v>8</v>
      </c>
      <c r="BF259">
        <v>0</v>
      </c>
      <c r="BG259">
        <v>0</v>
      </c>
      <c r="BH259">
        <v>0</v>
      </c>
      <c r="BI259">
        <v>7</v>
      </c>
      <c r="BJ259">
        <v>1</v>
      </c>
      <c r="BK259">
        <v>0</v>
      </c>
      <c r="BL259">
        <v>72</v>
      </c>
      <c r="BM259">
        <v>9</v>
      </c>
      <c r="BN259">
        <v>0</v>
      </c>
      <c r="BO259">
        <v>7</v>
      </c>
      <c r="BP259">
        <v>1</v>
      </c>
      <c r="BQ259">
        <v>1</v>
      </c>
      <c r="BR259">
        <v>54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 t="s">
        <v>58</v>
      </c>
    </row>
    <row r="260" spans="1:82">
      <c r="A260" t="s">
        <v>166</v>
      </c>
      <c r="B260" s="10">
        <f>('E3-Last'!B17)-2</f>
        <v>50</v>
      </c>
      <c r="C260" s="4" t="s">
        <v>3</v>
      </c>
      <c r="D260" s="10" t="s">
        <v>40</v>
      </c>
      <c r="E260" s="59">
        <f t="shared" si="99"/>
        <v>0</v>
      </c>
      <c r="F260" s="59">
        <f t="shared" si="100"/>
        <v>0</v>
      </c>
      <c r="G260" s="59">
        <f t="shared" si="101"/>
        <v>87.5</v>
      </c>
      <c r="H260" s="59">
        <f t="shared" si="102"/>
        <v>12.5</v>
      </c>
      <c r="I260" s="59">
        <f t="shared" si="103"/>
        <v>0.875</v>
      </c>
      <c r="J260">
        <v>8</v>
      </c>
      <c r="K260">
        <v>0</v>
      </c>
      <c r="L260">
        <v>0</v>
      </c>
      <c r="M260">
        <v>7</v>
      </c>
      <c r="N260">
        <v>1</v>
      </c>
      <c r="O260">
        <v>0.875</v>
      </c>
      <c r="P260">
        <v>222</v>
      </c>
      <c r="Q260">
        <v>0</v>
      </c>
      <c r="R260">
        <v>239.7142857</v>
      </c>
      <c r="S260">
        <v>98</v>
      </c>
      <c r="T260">
        <v>70.875</v>
      </c>
      <c r="U260">
        <v>29.571428569999998</v>
      </c>
      <c r="V260">
        <v>360</v>
      </c>
      <c r="W260">
        <v>456.75</v>
      </c>
      <c r="X260">
        <v>501.42857149999998</v>
      </c>
      <c r="Y260">
        <v>144</v>
      </c>
      <c r="Z260">
        <v>54.5</v>
      </c>
      <c r="AA260">
        <v>55</v>
      </c>
      <c r="AB260">
        <v>51</v>
      </c>
      <c r="AC260">
        <v>46</v>
      </c>
      <c r="AD260">
        <v>15</v>
      </c>
      <c r="AE260">
        <v>16</v>
      </c>
      <c r="AF260">
        <v>15</v>
      </c>
      <c r="AG260">
        <v>17</v>
      </c>
      <c r="AH260">
        <v>10</v>
      </c>
      <c r="AI260">
        <v>1</v>
      </c>
      <c r="AJ260">
        <v>0</v>
      </c>
      <c r="AK260">
        <v>5</v>
      </c>
      <c r="AL260">
        <v>13</v>
      </c>
      <c r="AM260">
        <v>8</v>
      </c>
      <c r="AN260">
        <v>2</v>
      </c>
      <c r="AO260">
        <v>1</v>
      </c>
      <c r="AP260">
        <v>0</v>
      </c>
      <c r="AQ260">
        <v>0</v>
      </c>
      <c r="AR260">
        <v>4</v>
      </c>
      <c r="AS260">
        <v>2</v>
      </c>
      <c r="AT260">
        <v>7</v>
      </c>
      <c r="AU260">
        <v>0</v>
      </c>
      <c r="AV260">
        <v>0</v>
      </c>
      <c r="AW260">
        <v>5</v>
      </c>
      <c r="AX260">
        <v>2</v>
      </c>
      <c r="AY260">
        <v>7</v>
      </c>
      <c r="AZ260">
        <v>1</v>
      </c>
      <c r="BA260">
        <v>0</v>
      </c>
      <c r="BB260">
        <v>0</v>
      </c>
      <c r="BC260">
        <v>0</v>
      </c>
      <c r="BD260">
        <v>7</v>
      </c>
      <c r="BE260">
        <v>11</v>
      </c>
      <c r="BF260">
        <v>0</v>
      </c>
      <c r="BG260">
        <v>0</v>
      </c>
      <c r="BH260">
        <v>0</v>
      </c>
      <c r="BI260">
        <v>3</v>
      </c>
      <c r="BJ260">
        <v>8</v>
      </c>
      <c r="BK260">
        <v>0</v>
      </c>
      <c r="BL260">
        <v>199</v>
      </c>
      <c r="BM260">
        <v>31</v>
      </c>
      <c r="BN260">
        <v>6</v>
      </c>
      <c r="BO260">
        <v>10</v>
      </c>
      <c r="BP260">
        <v>0</v>
      </c>
      <c r="BQ260">
        <v>47</v>
      </c>
      <c r="BR260">
        <v>105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 t="s">
        <v>58</v>
      </c>
    </row>
    <row r="261" spans="1:82">
      <c r="A261" t="s">
        <v>167</v>
      </c>
      <c r="B261" s="10">
        <f>('E3-Last'!B18)-2</f>
        <v>42</v>
      </c>
      <c r="C261" s="6" t="s">
        <v>2</v>
      </c>
      <c r="D261" s="10" t="s">
        <v>40</v>
      </c>
      <c r="E261" s="59">
        <f t="shared" si="99"/>
        <v>0</v>
      </c>
      <c r="F261" s="59">
        <f t="shared" si="100"/>
        <v>0</v>
      </c>
      <c r="G261" s="59">
        <f t="shared" si="101"/>
        <v>75</v>
      </c>
      <c r="H261" s="59">
        <f t="shared" si="102"/>
        <v>25</v>
      </c>
      <c r="I261" s="59">
        <f t="shared" si="103"/>
        <v>0.75</v>
      </c>
      <c r="J261">
        <v>8</v>
      </c>
      <c r="K261">
        <v>0</v>
      </c>
      <c r="L261">
        <v>0</v>
      </c>
      <c r="M261">
        <v>6</v>
      </c>
      <c r="N261">
        <v>2</v>
      </c>
      <c r="O261">
        <v>0.75</v>
      </c>
      <c r="P261">
        <v>137.125</v>
      </c>
      <c r="Q261">
        <v>0</v>
      </c>
      <c r="R261">
        <v>149.83333329999999</v>
      </c>
      <c r="S261">
        <v>99</v>
      </c>
      <c r="T261">
        <v>87.875</v>
      </c>
      <c r="U261">
        <v>66.833333339999996</v>
      </c>
      <c r="V261">
        <v>151</v>
      </c>
      <c r="W261">
        <v>569</v>
      </c>
      <c r="X261">
        <v>608.5</v>
      </c>
      <c r="Y261">
        <v>450.5</v>
      </c>
      <c r="Z261">
        <v>426.75</v>
      </c>
      <c r="AA261">
        <v>498</v>
      </c>
      <c r="AB261">
        <v>213</v>
      </c>
      <c r="AC261">
        <v>24</v>
      </c>
      <c r="AD261">
        <v>11</v>
      </c>
      <c r="AE261">
        <v>9</v>
      </c>
      <c r="AF261">
        <v>4</v>
      </c>
      <c r="AG261">
        <v>11</v>
      </c>
      <c r="AH261">
        <v>11</v>
      </c>
      <c r="AI261">
        <v>1</v>
      </c>
      <c r="AJ261">
        <v>0</v>
      </c>
      <c r="AK261">
        <v>0</v>
      </c>
      <c r="AL261">
        <v>1</v>
      </c>
      <c r="AM261">
        <v>8</v>
      </c>
      <c r="AN261">
        <v>3</v>
      </c>
      <c r="AO261">
        <v>0</v>
      </c>
      <c r="AP261">
        <v>0</v>
      </c>
      <c r="AQ261">
        <v>0</v>
      </c>
      <c r="AR261">
        <v>0</v>
      </c>
      <c r="AS261">
        <v>3</v>
      </c>
      <c r="AT261">
        <v>6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2</v>
      </c>
      <c r="BA261">
        <v>1</v>
      </c>
      <c r="BB261">
        <v>0</v>
      </c>
      <c r="BC261">
        <v>0</v>
      </c>
      <c r="BD261">
        <v>1</v>
      </c>
      <c r="BE261">
        <v>12</v>
      </c>
      <c r="BF261">
        <v>0</v>
      </c>
      <c r="BG261">
        <v>0</v>
      </c>
      <c r="BH261">
        <v>4</v>
      </c>
      <c r="BI261">
        <v>3</v>
      </c>
      <c r="BJ261">
        <v>5</v>
      </c>
      <c r="BK261">
        <v>0</v>
      </c>
      <c r="BL261">
        <v>415</v>
      </c>
      <c r="BM261">
        <v>28</v>
      </c>
      <c r="BN261">
        <v>1</v>
      </c>
      <c r="BO261">
        <v>16</v>
      </c>
      <c r="BP261">
        <v>0</v>
      </c>
      <c r="BQ261">
        <v>26</v>
      </c>
      <c r="BR261">
        <v>344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 t="s">
        <v>58</v>
      </c>
    </row>
    <row r="262" spans="1:82">
      <c r="A262" t="s">
        <v>182</v>
      </c>
      <c r="B262" s="10">
        <f>('E3-Last'!B19)-2</f>
        <v>50</v>
      </c>
      <c r="C262" s="4" t="s">
        <v>3</v>
      </c>
      <c r="D262" s="10" t="s">
        <v>40</v>
      </c>
      <c r="E262" s="59">
        <f t="shared" si="99"/>
        <v>0</v>
      </c>
      <c r="F262" s="59">
        <f t="shared" si="100"/>
        <v>0</v>
      </c>
      <c r="G262" s="59">
        <f t="shared" si="101"/>
        <v>87.5</v>
      </c>
      <c r="H262" s="59">
        <f t="shared" si="102"/>
        <v>12.5</v>
      </c>
      <c r="I262" s="59">
        <f t="shared" si="103"/>
        <v>0.875</v>
      </c>
      <c r="J262">
        <v>8</v>
      </c>
      <c r="K262">
        <v>0</v>
      </c>
      <c r="L262">
        <v>0</v>
      </c>
      <c r="M262">
        <v>7</v>
      </c>
      <c r="N262">
        <v>1</v>
      </c>
      <c r="O262">
        <v>0.875</v>
      </c>
      <c r="P262">
        <v>413.375</v>
      </c>
      <c r="Q262">
        <v>0</v>
      </c>
      <c r="R262">
        <v>439.2857143</v>
      </c>
      <c r="S262">
        <v>232</v>
      </c>
      <c r="T262">
        <v>371.625</v>
      </c>
      <c r="U262">
        <v>398.2857143</v>
      </c>
      <c r="V262">
        <v>185</v>
      </c>
      <c r="W262">
        <v>61.5</v>
      </c>
      <c r="X262">
        <v>57.285714280000001</v>
      </c>
      <c r="Y262">
        <v>91</v>
      </c>
      <c r="Z262">
        <v>1651.5</v>
      </c>
      <c r="AA262">
        <v>1760</v>
      </c>
      <c r="AB262">
        <v>892</v>
      </c>
      <c r="AC262">
        <v>28</v>
      </c>
      <c r="AD262">
        <v>11</v>
      </c>
      <c r="AE262">
        <v>13</v>
      </c>
      <c r="AF262">
        <v>4</v>
      </c>
      <c r="AG262">
        <v>11</v>
      </c>
      <c r="AH262">
        <v>10</v>
      </c>
      <c r="AI262">
        <v>5</v>
      </c>
      <c r="AJ262">
        <v>0</v>
      </c>
      <c r="AK262">
        <v>0</v>
      </c>
      <c r="AL262">
        <v>2</v>
      </c>
      <c r="AM262">
        <v>8</v>
      </c>
      <c r="AN262">
        <v>2</v>
      </c>
      <c r="AO262">
        <v>0</v>
      </c>
      <c r="AP262">
        <v>0</v>
      </c>
      <c r="AQ262">
        <v>0</v>
      </c>
      <c r="AR262">
        <v>1</v>
      </c>
      <c r="AS262">
        <v>0</v>
      </c>
      <c r="AT262">
        <v>7</v>
      </c>
      <c r="AU262">
        <v>5</v>
      </c>
      <c r="AV262">
        <v>0</v>
      </c>
      <c r="AW262">
        <v>0</v>
      </c>
      <c r="AX262">
        <v>1</v>
      </c>
      <c r="AY262">
        <v>3</v>
      </c>
      <c r="AZ262">
        <v>1</v>
      </c>
      <c r="BA262">
        <v>0</v>
      </c>
      <c r="BB262">
        <v>0</v>
      </c>
      <c r="BC262">
        <v>0</v>
      </c>
      <c r="BD262">
        <v>0</v>
      </c>
      <c r="BE262">
        <v>8</v>
      </c>
      <c r="BF262">
        <v>0</v>
      </c>
      <c r="BG262">
        <v>0</v>
      </c>
      <c r="BH262">
        <v>0</v>
      </c>
      <c r="BI262">
        <v>7</v>
      </c>
      <c r="BJ262">
        <v>1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 t="s">
        <v>58</v>
      </c>
    </row>
    <row r="263" spans="1:82">
      <c r="A263" t="s">
        <v>169</v>
      </c>
      <c r="B263" s="10">
        <f>('E3-Last'!B20)-2</f>
        <v>50</v>
      </c>
      <c r="C263" s="6" t="s">
        <v>2</v>
      </c>
      <c r="D263" s="10" t="s">
        <v>40</v>
      </c>
      <c r="E263" s="59">
        <f t="shared" si="99"/>
        <v>0</v>
      </c>
      <c r="F263" s="59">
        <f t="shared" si="100"/>
        <v>0</v>
      </c>
      <c r="G263" s="59">
        <f t="shared" si="101"/>
        <v>87.5</v>
      </c>
      <c r="H263" s="59">
        <f t="shared" si="102"/>
        <v>12.5</v>
      </c>
      <c r="I263" s="59">
        <f t="shared" si="103"/>
        <v>0.875</v>
      </c>
      <c r="J263">
        <v>8</v>
      </c>
      <c r="K263">
        <v>0</v>
      </c>
      <c r="L263">
        <v>0</v>
      </c>
      <c r="M263">
        <v>7</v>
      </c>
      <c r="N263">
        <v>1</v>
      </c>
      <c r="O263">
        <v>0.875</v>
      </c>
      <c r="P263">
        <v>190.5</v>
      </c>
      <c r="Q263">
        <v>0</v>
      </c>
      <c r="R263">
        <v>200</v>
      </c>
      <c r="S263">
        <v>124</v>
      </c>
      <c r="T263">
        <v>158.625</v>
      </c>
      <c r="U263">
        <v>146.57142859999999</v>
      </c>
      <c r="V263">
        <v>243</v>
      </c>
      <c r="W263">
        <v>124.875</v>
      </c>
      <c r="X263">
        <v>132.57142859999999</v>
      </c>
      <c r="Y263">
        <v>71</v>
      </c>
      <c r="Z263">
        <v>532.75</v>
      </c>
      <c r="AA263">
        <v>575.71428560000004</v>
      </c>
      <c r="AB263">
        <v>232</v>
      </c>
      <c r="AC263">
        <v>27</v>
      </c>
      <c r="AD263">
        <v>12</v>
      </c>
      <c r="AE263">
        <v>11</v>
      </c>
      <c r="AF263">
        <v>4</v>
      </c>
      <c r="AG263">
        <v>10</v>
      </c>
      <c r="AH263">
        <v>10</v>
      </c>
      <c r="AI263">
        <v>0</v>
      </c>
      <c r="AJ263">
        <v>0</v>
      </c>
      <c r="AK263">
        <v>0</v>
      </c>
      <c r="AL263">
        <v>7</v>
      </c>
      <c r="AM263">
        <v>8</v>
      </c>
      <c r="AN263">
        <v>2</v>
      </c>
      <c r="AO263">
        <v>0</v>
      </c>
      <c r="AP263">
        <v>0</v>
      </c>
      <c r="AQ263">
        <v>0</v>
      </c>
      <c r="AR263">
        <v>2</v>
      </c>
      <c r="AS263">
        <v>1</v>
      </c>
      <c r="AT263">
        <v>7</v>
      </c>
      <c r="AU263">
        <v>0</v>
      </c>
      <c r="AV263">
        <v>0</v>
      </c>
      <c r="AW263">
        <v>0</v>
      </c>
      <c r="AX263">
        <v>3</v>
      </c>
      <c r="AY263">
        <v>1</v>
      </c>
      <c r="AZ263">
        <v>1</v>
      </c>
      <c r="BA263">
        <v>0</v>
      </c>
      <c r="BB263">
        <v>0</v>
      </c>
      <c r="BC263">
        <v>0</v>
      </c>
      <c r="BD263">
        <v>2</v>
      </c>
      <c r="BE263">
        <v>8</v>
      </c>
      <c r="BF263">
        <v>0</v>
      </c>
      <c r="BG263">
        <v>0</v>
      </c>
      <c r="BH263">
        <v>0</v>
      </c>
      <c r="BI263">
        <v>5</v>
      </c>
      <c r="BJ263">
        <v>3</v>
      </c>
      <c r="BK263">
        <v>0</v>
      </c>
      <c r="BL263">
        <v>90</v>
      </c>
      <c r="BM263">
        <v>15</v>
      </c>
      <c r="BN263">
        <v>4</v>
      </c>
      <c r="BO263">
        <v>7</v>
      </c>
      <c r="BP263">
        <v>14</v>
      </c>
      <c r="BQ263">
        <v>1</v>
      </c>
      <c r="BR263">
        <v>49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 t="s">
        <v>58</v>
      </c>
    </row>
    <row r="264" spans="1:82">
      <c r="A264" t="s">
        <v>170</v>
      </c>
      <c r="B264" s="10">
        <f>('E3-Last'!B21)-2</f>
        <v>42</v>
      </c>
      <c r="C264" s="6" t="s">
        <v>2</v>
      </c>
      <c r="D264" s="10" t="s">
        <v>40</v>
      </c>
      <c r="E264" s="59">
        <f t="shared" si="99"/>
        <v>0</v>
      </c>
      <c r="F264" s="59">
        <f t="shared" si="100"/>
        <v>0</v>
      </c>
      <c r="G264" s="59">
        <f t="shared" si="101"/>
        <v>100</v>
      </c>
      <c r="H264" s="59">
        <f t="shared" si="102"/>
        <v>0</v>
      </c>
      <c r="I264" s="59">
        <f t="shared" si="103"/>
        <v>1</v>
      </c>
      <c r="J264">
        <v>8</v>
      </c>
      <c r="K264">
        <v>0</v>
      </c>
      <c r="L264">
        <v>0</v>
      </c>
      <c r="M264">
        <v>8</v>
      </c>
      <c r="N264">
        <v>0</v>
      </c>
      <c r="O264">
        <v>1</v>
      </c>
      <c r="P264">
        <v>289.75</v>
      </c>
      <c r="Q264">
        <v>0</v>
      </c>
      <c r="R264">
        <v>289.75</v>
      </c>
      <c r="S264">
        <v>0</v>
      </c>
      <c r="T264">
        <v>100.25</v>
      </c>
      <c r="U264">
        <v>100.25</v>
      </c>
      <c r="V264">
        <v>0</v>
      </c>
      <c r="W264">
        <v>83.875</v>
      </c>
      <c r="X264">
        <v>83.875</v>
      </c>
      <c r="Y264">
        <v>0</v>
      </c>
      <c r="Z264">
        <v>957.375</v>
      </c>
      <c r="AA264">
        <v>957.375</v>
      </c>
      <c r="AB264">
        <v>0</v>
      </c>
      <c r="AC264">
        <v>139</v>
      </c>
      <c r="AD264">
        <v>49</v>
      </c>
      <c r="AE264">
        <v>90</v>
      </c>
      <c r="AF264">
        <v>0</v>
      </c>
      <c r="AG264">
        <v>38</v>
      </c>
      <c r="AH264">
        <v>33</v>
      </c>
      <c r="AI264">
        <v>27</v>
      </c>
      <c r="AJ264">
        <v>2</v>
      </c>
      <c r="AK264">
        <v>0</v>
      </c>
      <c r="AL264">
        <v>39</v>
      </c>
      <c r="AM264">
        <v>8</v>
      </c>
      <c r="AN264">
        <v>25</v>
      </c>
      <c r="AO264">
        <v>0</v>
      </c>
      <c r="AP264">
        <v>0</v>
      </c>
      <c r="AQ264">
        <v>0</v>
      </c>
      <c r="AR264">
        <v>16</v>
      </c>
      <c r="AS264">
        <v>30</v>
      </c>
      <c r="AT264">
        <v>8</v>
      </c>
      <c r="AU264">
        <v>27</v>
      </c>
      <c r="AV264">
        <v>2</v>
      </c>
      <c r="AW264">
        <v>0</v>
      </c>
      <c r="AX264">
        <v>23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8</v>
      </c>
      <c r="BF264">
        <v>0</v>
      </c>
      <c r="BG264">
        <v>0</v>
      </c>
      <c r="BH264">
        <v>0</v>
      </c>
      <c r="BI264">
        <v>8</v>
      </c>
      <c r="BJ264">
        <v>0</v>
      </c>
      <c r="BK264">
        <v>0</v>
      </c>
      <c r="BL264">
        <v>59</v>
      </c>
      <c r="BM264">
        <v>3</v>
      </c>
      <c r="BN264">
        <v>0</v>
      </c>
      <c r="BO264">
        <v>0</v>
      </c>
      <c r="BP264">
        <v>14</v>
      </c>
      <c r="BQ264">
        <v>0</v>
      </c>
      <c r="BR264">
        <v>42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 t="s">
        <v>58</v>
      </c>
    </row>
    <row r="265" spans="1:82">
      <c r="A265" t="s">
        <v>171</v>
      </c>
      <c r="B265" s="10">
        <f>('E3-Last'!B22)-2</f>
        <v>50</v>
      </c>
      <c r="C265" s="4" t="s">
        <v>3</v>
      </c>
      <c r="D265" s="10" t="s">
        <v>40</v>
      </c>
      <c r="E265" s="59">
        <f t="shared" si="99"/>
        <v>0</v>
      </c>
      <c r="F265" s="59">
        <f t="shared" si="100"/>
        <v>0</v>
      </c>
      <c r="G265" s="59">
        <f t="shared" si="101"/>
        <v>100</v>
      </c>
      <c r="H265" s="59">
        <f t="shared" si="102"/>
        <v>0</v>
      </c>
      <c r="I265" s="59">
        <f t="shared" si="103"/>
        <v>1</v>
      </c>
      <c r="J265">
        <v>8</v>
      </c>
      <c r="K265">
        <v>0</v>
      </c>
      <c r="L265">
        <v>0</v>
      </c>
      <c r="M265">
        <v>8</v>
      </c>
      <c r="N265">
        <v>0</v>
      </c>
      <c r="O265">
        <v>1</v>
      </c>
      <c r="P265">
        <v>404.5</v>
      </c>
      <c r="Q265">
        <v>0</v>
      </c>
      <c r="R265">
        <v>404.5</v>
      </c>
      <c r="S265">
        <v>0</v>
      </c>
      <c r="T265">
        <v>99.875</v>
      </c>
      <c r="U265">
        <v>99.875</v>
      </c>
      <c r="V265">
        <v>0</v>
      </c>
      <c r="W265">
        <v>57.5</v>
      </c>
      <c r="X265">
        <v>57.5</v>
      </c>
      <c r="Y265">
        <v>0</v>
      </c>
      <c r="Z265">
        <v>606.875</v>
      </c>
      <c r="AA265">
        <v>606.875</v>
      </c>
      <c r="AB265">
        <v>0</v>
      </c>
      <c r="AC265">
        <v>42</v>
      </c>
      <c r="AD265">
        <v>14</v>
      </c>
      <c r="AE265">
        <v>23</v>
      </c>
      <c r="AF265">
        <v>5</v>
      </c>
      <c r="AG265">
        <v>16</v>
      </c>
      <c r="AH265">
        <v>11</v>
      </c>
      <c r="AI265">
        <v>0</v>
      </c>
      <c r="AJ265">
        <v>0</v>
      </c>
      <c r="AK265">
        <v>0</v>
      </c>
      <c r="AL265">
        <v>15</v>
      </c>
      <c r="AM265">
        <v>8</v>
      </c>
      <c r="AN265">
        <v>3</v>
      </c>
      <c r="AO265">
        <v>0</v>
      </c>
      <c r="AP265">
        <v>0</v>
      </c>
      <c r="AQ265">
        <v>0</v>
      </c>
      <c r="AR265">
        <v>3</v>
      </c>
      <c r="AS265">
        <v>8</v>
      </c>
      <c r="AT265">
        <v>8</v>
      </c>
      <c r="AU265">
        <v>0</v>
      </c>
      <c r="AV265">
        <v>0</v>
      </c>
      <c r="AW265">
        <v>0</v>
      </c>
      <c r="AX265">
        <v>7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5</v>
      </c>
      <c r="BE265">
        <v>21</v>
      </c>
      <c r="BF265">
        <v>6</v>
      </c>
      <c r="BG265">
        <v>0</v>
      </c>
      <c r="BH265">
        <v>0</v>
      </c>
      <c r="BI265">
        <v>8</v>
      </c>
      <c r="BJ265">
        <v>0</v>
      </c>
      <c r="BK265">
        <v>7</v>
      </c>
      <c r="BL265">
        <v>62</v>
      </c>
      <c r="BM265">
        <v>9</v>
      </c>
      <c r="BN265">
        <v>0</v>
      </c>
      <c r="BO265">
        <v>8</v>
      </c>
      <c r="BP265">
        <v>3</v>
      </c>
      <c r="BQ265">
        <v>0</v>
      </c>
      <c r="BR265">
        <v>42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 t="s">
        <v>58</v>
      </c>
    </row>
    <row r="266" spans="1:82">
      <c r="A266" t="s">
        <v>172</v>
      </c>
      <c r="B266" s="10">
        <f>('E3-Last'!B23)-2</f>
        <v>42</v>
      </c>
      <c r="C266" s="4" t="s">
        <v>3</v>
      </c>
      <c r="D266" s="10" t="s">
        <v>40</v>
      </c>
      <c r="E266" s="59">
        <f t="shared" si="99"/>
        <v>0</v>
      </c>
      <c r="F266" s="59">
        <f t="shared" si="100"/>
        <v>0</v>
      </c>
      <c r="G266" s="59">
        <f t="shared" si="101"/>
        <v>87.5</v>
      </c>
      <c r="H266" s="59">
        <f t="shared" si="102"/>
        <v>12.5</v>
      </c>
      <c r="I266" s="59">
        <f t="shared" si="103"/>
        <v>0.875</v>
      </c>
      <c r="J266">
        <v>8</v>
      </c>
      <c r="K266">
        <v>0</v>
      </c>
      <c r="L266">
        <v>0</v>
      </c>
      <c r="M266">
        <v>7</v>
      </c>
      <c r="N266">
        <v>1</v>
      </c>
      <c r="O266">
        <v>0.875</v>
      </c>
      <c r="P266">
        <v>240.625</v>
      </c>
      <c r="Q266">
        <v>0</v>
      </c>
      <c r="R266">
        <v>240.14285709999999</v>
      </c>
      <c r="S266">
        <v>244</v>
      </c>
      <c r="T266">
        <v>43.125</v>
      </c>
      <c r="U266">
        <v>44.857142850000002</v>
      </c>
      <c r="V266">
        <v>31</v>
      </c>
      <c r="W266">
        <v>41.875</v>
      </c>
      <c r="X266">
        <v>39.714285719999999</v>
      </c>
      <c r="Y266">
        <v>57</v>
      </c>
      <c r="Z266">
        <v>950.875</v>
      </c>
      <c r="AA266">
        <v>1038.7142859999999</v>
      </c>
      <c r="AB266">
        <v>336</v>
      </c>
      <c r="AC266">
        <v>29</v>
      </c>
      <c r="AD266">
        <v>14</v>
      </c>
      <c r="AE266">
        <v>12</v>
      </c>
      <c r="AF266">
        <v>3</v>
      </c>
      <c r="AG266">
        <v>10</v>
      </c>
      <c r="AH266">
        <v>9</v>
      </c>
      <c r="AI266">
        <v>2</v>
      </c>
      <c r="AJ266">
        <v>0</v>
      </c>
      <c r="AK266">
        <v>0</v>
      </c>
      <c r="AL266">
        <v>8</v>
      </c>
      <c r="AM266">
        <v>8</v>
      </c>
      <c r="AN266">
        <v>1</v>
      </c>
      <c r="AO266">
        <v>1</v>
      </c>
      <c r="AP266">
        <v>0</v>
      </c>
      <c r="AQ266">
        <v>0</v>
      </c>
      <c r="AR266">
        <v>4</v>
      </c>
      <c r="AS266">
        <v>1</v>
      </c>
      <c r="AT266">
        <v>7</v>
      </c>
      <c r="AU266">
        <v>1</v>
      </c>
      <c r="AV266">
        <v>0</v>
      </c>
      <c r="AW266">
        <v>0</v>
      </c>
      <c r="AX266">
        <v>3</v>
      </c>
      <c r="AY266">
        <v>1</v>
      </c>
      <c r="AZ266">
        <v>1</v>
      </c>
      <c r="BA266">
        <v>0</v>
      </c>
      <c r="BB266">
        <v>0</v>
      </c>
      <c r="BC266">
        <v>0</v>
      </c>
      <c r="BD266">
        <v>1</v>
      </c>
      <c r="BE266">
        <v>8</v>
      </c>
      <c r="BF266">
        <v>0</v>
      </c>
      <c r="BG266">
        <v>0</v>
      </c>
      <c r="BH266">
        <v>0</v>
      </c>
      <c r="BI266">
        <v>7</v>
      </c>
      <c r="BJ266">
        <v>1</v>
      </c>
      <c r="BK266">
        <v>0</v>
      </c>
      <c r="BL266">
        <v>99</v>
      </c>
      <c r="BM266">
        <v>10</v>
      </c>
      <c r="BN266">
        <v>0</v>
      </c>
      <c r="BO266">
        <v>5</v>
      </c>
      <c r="BP266">
        <v>5</v>
      </c>
      <c r="BQ266">
        <v>0</v>
      </c>
      <c r="BR266">
        <v>79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 t="s">
        <v>58</v>
      </c>
    </row>
    <row r="267" spans="1:82">
      <c r="A267" t="s">
        <v>173</v>
      </c>
      <c r="B267" s="10">
        <f>('E3-Last'!B24)-2</f>
        <v>42</v>
      </c>
      <c r="C267" s="6" t="s">
        <v>2</v>
      </c>
      <c r="D267" s="10" t="s">
        <v>40</v>
      </c>
      <c r="E267" s="59">
        <f t="shared" si="99"/>
        <v>0</v>
      </c>
      <c r="F267" s="59">
        <f t="shared" si="100"/>
        <v>0</v>
      </c>
      <c r="G267" s="59">
        <f t="shared" si="101"/>
        <v>100</v>
      </c>
      <c r="H267" s="59">
        <f t="shared" si="102"/>
        <v>0</v>
      </c>
      <c r="I267" s="59">
        <f t="shared" si="103"/>
        <v>1</v>
      </c>
      <c r="J267">
        <v>8</v>
      </c>
      <c r="K267">
        <v>0</v>
      </c>
      <c r="L267">
        <v>0</v>
      </c>
      <c r="M267">
        <v>8</v>
      </c>
      <c r="N267">
        <v>0</v>
      </c>
      <c r="O267">
        <v>1</v>
      </c>
      <c r="P267">
        <v>261.25</v>
      </c>
      <c r="Q267">
        <v>0</v>
      </c>
      <c r="R267">
        <v>261.25</v>
      </c>
      <c r="S267">
        <v>0</v>
      </c>
      <c r="T267">
        <v>133</v>
      </c>
      <c r="U267">
        <v>133</v>
      </c>
      <c r="V267">
        <v>0</v>
      </c>
      <c r="W267">
        <v>407.25</v>
      </c>
      <c r="X267">
        <v>407.25</v>
      </c>
      <c r="Y267">
        <v>0</v>
      </c>
      <c r="Z267">
        <v>65.75</v>
      </c>
      <c r="AA267">
        <v>65.75</v>
      </c>
      <c r="AB267">
        <v>0</v>
      </c>
      <c r="AC267">
        <v>23</v>
      </c>
      <c r="AD267">
        <v>13</v>
      </c>
      <c r="AE267">
        <v>10</v>
      </c>
      <c r="AF267">
        <v>0</v>
      </c>
      <c r="AG267">
        <v>8</v>
      </c>
      <c r="AH267">
        <v>10</v>
      </c>
      <c r="AI267">
        <v>2</v>
      </c>
      <c r="AJ267">
        <v>0</v>
      </c>
      <c r="AK267">
        <v>0</v>
      </c>
      <c r="AL267">
        <v>3</v>
      </c>
      <c r="AM267">
        <v>8</v>
      </c>
      <c r="AN267">
        <v>2</v>
      </c>
      <c r="AO267">
        <v>0</v>
      </c>
      <c r="AP267">
        <v>0</v>
      </c>
      <c r="AQ267">
        <v>0</v>
      </c>
      <c r="AR267">
        <v>3</v>
      </c>
      <c r="AS267">
        <v>0</v>
      </c>
      <c r="AT267">
        <v>8</v>
      </c>
      <c r="AU267">
        <v>2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24</v>
      </c>
      <c r="BF267">
        <v>0</v>
      </c>
      <c r="BG267">
        <v>0</v>
      </c>
      <c r="BH267">
        <v>0</v>
      </c>
      <c r="BI267">
        <v>5</v>
      </c>
      <c r="BJ267">
        <v>11</v>
      </c>
      <c r="BK267">
        <v>8</v>
      </c>
      <c r="BL267">
        <v>116</v>
      </c>
      <c r="BM267">
        <v>28</v>
      </c>
      <c r="BN267">
        <v>5</v>
      </c>
      <c r="BO267">
        <v>13</v>
      </c>
      <c r="BP267">
        <v>25</v>
      </c>
      <c r="BQ267">
        <v>18</v>
      </c>
      <c r="BR267">
        <v>27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 t="s">
        <v>58</v>
      </c>
    </row>
    <row r="268" spans="1:82">
      <c r="A268" t="s">
        <v>174</v>
      </c>
      <c r="B268" s="10">
        <f>('E3-Last'!B25)-2</f>
        <v>50</v>
      </c>
      <c r="C268" s="6" t="s">
        <v>2</v>
      </c>
      <c r="D268" s="10" t="s">
        <v>40</v>
      </c>
      <c r="E268" s="59">
        <f t="shared" si="99"/>
        <v>0</v>
      </c>
      <c r="F268" s="59">
        <f t="shared" si="100"/>
        <v>0</v>
      </c>
      <c r="G268" s="59">
        <f t="shared" si="101"/>
        <v>50</v>
      </c>
      <c r="H268" s="59">
        <f t="shared" si="102"/>
        <v>50</v>
      </c>
      <c r="I268" s="59">
        <f t="shared" si="103"/>
        <v>0.5</v>
      </c>
      <c r="J268">
        <v>8</v>
      </c>
      <c r="K268">
        <v>0</v>
      </c>
      <c r="L268">
        <v>0</v>
      </c>
      <c r="M268">
        <v>4</v>
      </c>
      <c r="N268">
        <v>4</v>
      </c>
      <c r="O268">
        <v>0.5</v>
      </c>
      <c r="P268">
        <v>209.5</v>
      </c>
      <c r="Q268">
        <v>0</v>
      </c>
      <c r="R268">
        <v>125</v>
      </c>
      <c r="S268">
        <v>294</v>
      </c>
      <c r="T268">
        <v>100.375</v>
      </c>
      <c r="U268">
        <v>82.5</v>
      </c>
      <c r="V268">
        <v>118.25</v>
      </c>
      <c r="W268">
        <v>13.625</v>
      </c>
      <c r="X268">
        <v>20.5</v>
      </c>
      <c r="Y268">
        <v>6.75</v>
      </c>
      <c r="Z268">
        <v>647.75</v>
      </c>
      <c r="AA268">
        <v>966.5</v>
      </c>
      <c r="AB268">
        <v>329</v>
      </c>
      <c r="AC268">
        <v>24</v>
      </c>
      <c r="AD268">
        <v>11</v>
      </c>
      <c r="AE268">
        <v>9</v>
      </c>
      <c r="AF268">
        <v>4</v>
      </c>
      <c r="AG268">
        <v>9</v>
      </c>
      <c r="AH268">
        <v>10</v>
      </c>
      <c r="AI268">
        <v>2</v>
      </c>
      <c r="AJ268">
        <v>0</v>
      </c>
      <c r="AK268">
        <v>0</v>
      </c>
      <c r="AL268">
        <v>3</v>
      </c>
      <c r="AM268">
        <v>8</v>
      </c>
      <c r="AN268">
        <v>2</v>
      </c>
      <c r="AO268">
        <v>0</v>
      </c>
      <c r="AP268">
        <v>0</v>
      </c>
      <c r="AQ268">
        <v>0</v>
      </c>
      <c r="AR268">
        <v>1</v>
      </c>
      <c r="AS268">
        <v>1</v>
      </c>
      <c r="AT268">
        <v>4</v>
      </c>
      <c r="AU268">
        <v>2</v>
      </c>
      <c r="AV268">
        <v>0</v>
      </c>
      <c r="AW268">
        <v>0</v>
      </c>
      <c r="AX268">
        <v>2</v>
      </c>
      <c r="AY268">
        <v>0</v>
      </c>
      <c r="AZ268">
        <v>4</v>
      </c>
      <c r="BA268">
        <v>0</v>
      </c>
      <c r="BB268">
        <v>0</v>
      </c>
      <c r="BC268">
        <v>0</v>
      </c>
      <c r="BD268">
        <v>0</v>
      </c>
      <c r="BE268">
        <v>8</v>
      </c>
      <c r="BF268">
        <v>0</v>
      </c>
      <c r="BG268">
        <v>0</v>
      </c>
      <c r="BH268">
        <v>0</v>
      </c>
      <c r="BI268">
        <v>8</v>
      </c>
      <c r="BJ268">
        <v>0</v>
      </c>
      <c r="BK268">
        <v>0</v>
      </c>
      <c r="BL268">
        <v>92</v>
      </c>
      <c r="BM268">
        <v>13</v>
      </c>
      <c r="BN268">
        <v>4</v>
      </c>
      <c r="BO268">
        <v>14</v>
      </c>
      <c r="BP268">
        <v>1</v>
      </c>
      <c r="BQ268">
        <v>0</v>
      </c>
      <c r="BR268">
        <v>60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 t="s">
        <v>58</v>
      </c>
    </row>
    <row r="269" spans="1:82">
      <c r="A269" t="s">
        <v>183</v>
      </c>
      <c r="B269" s="10">
        <f>('E3-Last'!B26)-2</f>
        <v>50</v>
      </c>
      <c r="C269" s="6" t="s">
        <v>2</v>
      </c>
      <c r="D269" s="10" t="s">
        <v>40</v>
      </c>
      <c r="E269" s="59">
        <f t="shared" si="99"/>
        <v>0</v>
      </c>
      <c r="F269" s="59">
        <f t="shared" si="100"/>
        <v>0</v>
      </c>
      <c r="G269" s="59">
        <f t="shared" si="101"/>
        <v>87.5</v>
      </c>
      <c r="H269" s="59">
        <f t="shared" si="102"/>
        <v>12.5</v>
      </c>
      <c r="I269" s="59">
        <f t="shared" si="103"/>
        <v>0.875</v>
      </c>
      <c r="J269">
        <v>8</v>
      </c>
      <c r="K269">
        <v>0</v>
      </c>
      <c r="L269">
        <v>0</v>
      </c>
      <c r="M269">
        <v>7</v>
      </c>
      <c r="N269">
        <v>1</v>
      </c>
      <c r="O269">
        <v>0.875</v>
      </c>
      <c r="P269">
        <v>596.875</v>
      </c>
      <c r="Q269">
        <v>0</v>
      </c>
      <c r="R269">
        <v>623.42857149999998</v>
      </c>
      <c r="S269">
        <v>411</v>
      </c>
      <c r="T269">
        <v>169.25</v>
      </c>
      <c r="U269">
        <v>123.4285714</v>
      </c>
      <c r="V269">
        <v>490</v>
      </c>
      <c r="W269">
        <v>84.625</v>
      </c>
      <c r="X269">
        <v>80.285714299999995</v>
      </c>
      <c r="Y269">
        <v>115</v>
      </c>
      <c r="Z269">
        <v>1054.125</v>
      </c>
      <c r="AA269">
        <v>1153.5714290000001</v>
      </c>
      <c r="AB269">
        <v>358</v>
      </c>
      <c r="AC269">
        <v>26</v>
      </c>
      <c r="AD269">
        <v>11</v>
      </c>
      <c r="AE269">
        <v>8</v>
      </c>
      <c r="AF269">
        <v>7</v>
      </c>
      <c r="AG269">
        <v>12</v>
      </c>
      <c r="AH269">
        <v>9</v>
      </c>
      <c r="AI269">
        <v>1</v>
      </c>
      <c r="AJ269">
        <v>0</v>
      </c>
      <c r="AK269">
        <v>0</v>
      </c>
      <c r="AL269">
        <v>4</v>
      </c>
      <c r="AM269">
        <v>8</v>
      </c>
      <c r="AN269">
        <v>1</v>
      </c>
      <c r="AO269">
        <v>0</v>
      </c>
      <c r="AP269">
        <v>0</v>
      </c>
      <c r="AQ269">
        <v>0</v>
      </c>
      <c r="AR269">
        <v>2</v>
      </c>
      <c r="AS269">
        <v>0</v>
      </c>
      <c r="AT269">
        <v>7</v>
      </c>
      <c r="AU269">
        <v>1</v>
      </c>
      <c r="AV269">
        <v>0</v>
      </c>
      <c r="AW269">
        <v>0</v>
      </c>
      <c r="AX269">
        <v>0</v>
      </c>
      <c r="AY269">
        <v>4</v>
      </c>
      <c r="AZ269">
        <v>1</v>
      </c>
      <c r="BA269">
        <v>0</v>
      </c>
      <c r="BB269">
        <v>0</v>
      </c>
      <c r="BC269">
        <v>0</v>
      </c>
      <c r="BD269">
        <v>2</v>
      </c>
      <c r="BE269">
        <v>9</v>
      </c>
      <c r="BF269">
        <v>1</v>
      </c>
      <c r="BG269">
        <v>0</v>
      </c>
      <c r="BH269">
        <v>0</v>
      </c>
      <c r="BI269">
        <v>7</v>
      </c>
      <c r="BJ269">
        <v>1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 t="s">
        <v>58</v>
      </c>
    </row>
    <row r="270" spans="1:82">
      <c r="A270" t="s">
        <v>175</v>
      </c>
      <c r="B270" s="10">
        <f>('E3-Last'!B27)-2</f>
        <v>50</v>
      </c>
      <c r="C270" s="4" t="s">
        <v>3</v>
      </c>
      <c r="D270" s="10" t="s">
        <v>40</v>
      </c>
      <c r="E270" s="59">
        <f t="shared" si="99"/>
        <v>12.5</v>
      </c>
      <c r="F270" s="59">
        <f t="shared" si="100"/>
        <v>0</v>
      </c>
      <c r="G270" s="59">
        <f t="shared" si="101"/>
        <v>75</v>
      </c>
      <c r="H270" s="59">
        <f t="shared" si="102"/>
        <v>12.5</v>
      </c>
      <c r="I270" s="59">
        <f t="shared" si="103"/>
        <v>0.75</v>
      </c>
      <c r="J270">
        <v>8</v>
      </c>
      <c r="K270">
        <v>1</v>
      </c>
      <c r="L270">
        <v>0</v>
      </c>
      <c r="M270">
        <v>6</v>
      </c>
      <c r="N270">
        <v>1</v>
      </c>
      <c r="O270">
        <v>0.85714285700000004</v>
      </c>
      <c r="P270">
        <v>1049</v>
      </c>
      <c r="Q270">
        <v>0</v>
      </c>
      <c r="R270">
        <v>1144.833333</v>
      </c>
      <c r="S270">
        <v>474</v>
      </c>
      <c r="T270">
        <v>118.2857143</v>
      </c>
      <c r="U270">
        <v>93.833333339999996</v>
      </c>
      <c r="V270">
        <v>265</v>
      </c>
      <c r="W270">
        <v>340.7142857</v>
      </c>
      <c r="X270">
        <v>380</v>
      </c>
      <c r="Y270">
        <v>105</v>
      </c>
      <c r="Z270">
        <v>87.714285700000005</v>
      </c>
      <c r="AA270">
        <v>76.5</v>
      </c>
      <c r="AB270">
        <v>155</v>
      </c>
      <c r="AC270">
        <v>31</v>
      </c>
      <c r="AD270">
        <v>10</v>
      </c>
      <c r="AE270">
        <v>17</v>
      </c>
      <c r="AF270">
        <v>4</v>
      </c>
      <c r="AG270">
        <v>17</v>
      </c>
      <c r="AH270">
        <v>10</v>
      </c>
      <c r="AI270">
        <v>1</v>
      </c>
      <c r="AJ270">
        <v>0</v>
      </c>
      <c r="AK270">
        <v>0</v>
      </c>
      <c r="AL270">
        <v>3</v>
      </c>
      <c r="AM270">
        <v>7</v>
      </c>
      <c r="AN270">
        <v>3</v>
      </c>
      <c r="AO270">
        <v>0</v>
      </c>
      <c r="AP270">
        <v>0</v>
      </c>
      <c r="AQ270">
        <v>0</v>
      </c>
      <c r="AR270">
        <v>0</v>
      </c>
      <c r="AS270">
        <v>9</v>
      </c>
      <c r="AT270">
        <v>6</v>
      </c>
      <c r="AU270">
        <v>1</v>
      </c>
      <c r="AV270">
        <v>0</v>
      </c>
      <c r="AW270">
        <v>0</v>
      </c>
      <c r="AX270">
        <v>1</v>
      </c>
      <c r="AY270">
        <v>1</v>
      </c>
      <c r="AZ270">
        <v>1</v>
      </c>
      <c r="BA270">
        <v>0</v>
      </c>
      <c r="BB270">
        <v>0</v>
      </c>
      <c r="BC270">
        <v>0</v>
      </c>
      <c r="BD270">
        <v>2</v>
      </c>
      <c r="BE270">
        <v>32</v>
      </c>
      <c r="BF270">
        <v>0</v>
      </c>
      <c r="BG270">
        <v>0</v>
      </c>
      <c r="BH270">
        <v>0</v>
      </c>
      <c r="BI270">
        <v>4</v>
      </c>
      <c r="BJ270">
        <v>21</v>
      </c>
      <c r="BK270">
        <v>7</v>
      </c>
      <c r="BL270">
        <v>185</v>
      </c>
      <c r="BM270">
        <v>102</v>
      </c>
      <c r="BN270">
        <v>0</v>
      </c>
      <c r="BO270">
        <v>0</v>
      </c>
      <c r="BP270">
        <v>12</v>
      </c>
      <c r="BQ270">
        <v>4</v>
      </c>
      <c r="BR270">
        <v>67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 t="s">
        <v>58</v>
      </c>
    </row>
    <row r="271" spans="1:82">
      <c r="A271" t="s">
        <v>176</v>
      </c>
      <c r="B271" s="10">
        <f>('E3-Last'!B28)-2</f>
        <v>50</v>
      </c>
      <c r="C271" s="6" t="s">
        <v>2</v>
      </c>
      <c r="D271" s="10" t="s">
        <v>40</v>
      </c>
      <c r="E271" s="59">
        <f t="shared" si="99"/>
        <v>0</v>
      </c>
      <c r="F271" s="59">
        <f t="shared" si="100"/>
        <v>12.5</v>
      </c>
      <c r="G271" s="59">
        <f t="shared" si="101"/>
        <v>25</v>
      </c>
      <c r="H271" s="59">
        <f t="shared" si="102"/>
        <v>62.5</v>
      </c>
      <c r="I271" s="59">
        <f t="shared" si="103"/>
        <v>0.25</v>
      </c>
      <c r="J271">
        <v>8</v>
      </c>
      <c r="K271">
        <v>0</v>
      </c>
      <c r="L271">
        <v>1</v>
      </c>
      <c r="M271">
        <v>2</v>
      </c>
      <c r="N271">
        <v>5</v>
      </c>
      <c r="O271">
        <v>0.28571428570000001</v>
      </c>
      <c r="P271">
        <v>917.625</v>
      </c>
      <c r="Q271">
        <v>3974</v>
      </c>
      <c r="R271">
        <v>247.5</v>
      </c>
      <c r="S271">
        <v>574.40000010000006</v>
      </c>
      <c r="T271">
        <v>470</v>
      </c>
      <c r="U271">
        <v>242</v>
      </c>
      <c r="V271">
        <v>561.20000000000005</v>
      </c>
      <c r="W271">
        <v>77.857142870000004</v>
      </c>
      <c r="X271">
        <v>99.5</v>
      </c>
      <c r="Y271">
        <v>69.199999989999995</v>
      </c>
      <c r="Z271">
        <v>368.7142857</v>
      </c>
      <c r="AA271">
        <v>696</v>
      </c>
      <c r="AB271">
        <v>237.8</v>
      </c>
      <c r="AC271">
        <v>22</v>
      </c>
      <c r="AD271">
        <v>13</v>
      </c>
      <c r="AE271">
        <v>3</v>
      </c>
      <c r="AF271">
        <v>6</v>
      </c>
      <c r="AG271">
        <v>9</v>
      </c>
      <c r="AH271">
        <v>8</v>
      </c>
      <c r="AI271">
        <v>0</v>
      </c>
      <c r="AJ271">
        <v>0</v>
      </c>
      <c r="AK271">
        <v>0</v>
      </c>
      <c r="AL271">
        <v>5</v>
      </c>
      <c r="AM271">
        <v>8</v>
      </c>
      <c r="AN271">
        <v>1</v>
      </c>
      <c r="AO271">
        <v>0</v>
      </c>
      <c r="AP271">
        <v>0</v>
      </c>
      <c r="AQ271">
        <v>0</v>
      </c>
      <c r="AR271">
        <v>4</v>
      </c>
      <c r="AS271">
        <v>0</v>
      </c>
      <c r="AT271">
        <v>2</v>
      </c>
      <c r="AU271">
        <v>0</v>
      </c>
      <c r="AV271">
        <v>0</v>
      </c>
      <c r="AW271">
        <v>0</v>
      </c>
      <c r="AX271">
        <v>1</v>
      </c>
      <c r="AY271">
        <v>1</v>
      </c>
      <c r="AZ271">
        <v>5</v>
      </c>
      <c r="BA271">
        <v>0</v>
      </c>
      <c r="BB271">
        <v>0</v>
      </c>
      <c r="BC271">
        <v>0</v>
      </c>
      <c r="BD271">
        <v>0</v>
      </c>
      <c r="BE271">
        <v>8</v>
      </c>
      <c r="BF271">
        <v>0</v>
      </c>
      <c r="BG271">
        <v>0</v>
      </c>
      <c r="BH271">
        <v>0</v>
      </c>
      <c r="BI271">
        <v>2</v>
      </c>
      <c r="BJ271">
        <v>5</v>
      </c>
      <c r="BK271">
        <v>1</v>
      </c>
      <c r="BL271">
        <v>184</v>
      </c>
      <c r="BM271">
        <v>50</v>
      </c>
      <c r="BN271">
        <v>35</v>
      </c>
      <c r="BO271">
        <v>3</v>
      </c>
      <c r="BP271">
        <v>18</v>
      </c>
      <c r="BQ271">
        <v>4</v>
      </c>
      <c r="BR271">
        <v>74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 t="s">
        <v>58</v>
      </c>
    </row>
    <row r="272" spans="1:82">
      <c r="A272" t="s">
        <v>177</v>
      </c>
      <c r="B272" s="10">
        <f>('E3-Last'!B29)-2</f>
        <v>42</v>
      </c>
      <c r="C272" s="6" t="s">
        <v>2</v>
      </c>
      <c r="D272" s="10" t="s">
        <v>40</v>
      </c>
      <c r="E272" s="59">
        <f t="shared" si="99"/>
        <v>0</v>
      </c>
      <c r="F272" s="59">
        <f t="shared" si="100"/>
        <v>0</v>
      </c>
      <c r="G272" s="59">
        <f t="shared" si="101"/>
        <v>100</v>
      </c>
      <c r="H272" s="59">
        <f t="shared" si="102"/>
        <v>0</v>
      </c>
      <c r="I272" s="59">
        <f t="shared" si="103"/>
        <v>1</v>
      </c>
      <c r="J272">
        <v>8</v>
      </c>
      <c r="K272">
        <v>0</v>
      </c>
      <c r="L272">
        <v>0</v>
      </c>
      <c r="M272">
        <v>8</v>
      </c>
      <c r="N272">
        <v>0</v>
      </c>
      <c r="O272">
        <v>1</v>
      </c>
      <c r="P272">
        <v>216.625</v>
      </c>
      <c r="Q272">
        <v>0</v>
      </c>
      <c r="R272">
        <v>216.625</v>
      </c>
      <c r="S272">
        <v>0</v>
      </c>
      <c r="T272">
        <v>123.5</v>
      </c>
      <c r="U272">
        <v>123.5</v>
      </c>
      <c r="V272">
        <v>0</v>
      </c>
      <c r="W272">
        <v>90</v>
      </c>
      <c r="X272">
        <v>90</v>
      </c>
      <c r="Y272">
        <v>0</v>
      </c>
      <c r="Z272">
        <v>948.625</v>
      </c>
      <c r="AA272">
        <v>948.625</v>
      </c>
      <c r="AB272">
        <v>0</v>
      </c>
      <c r="AC272">
        <v>31</v>
      </c>
      <c r="AD272">
        <v>13</v>
      </c>
      <c r="AE272">
        <v>18</v>
      </c>
      <c r="AF272">
        <v>0</v>
      </c>
      <c r="AG272">
        <v>10</v>
      </c>
      <c r="AH272">
        <v>8</v>
      </c>
      <c r="AI272">
        <v>5</v>
      </c>
      <c r="AJ272">
        <v>0</v>
      </c>
      <c r="AK272">
        <v>0</v>
      </c>
      <c r="AL272">
        <v>8</v>
      </c>
      <c r="AM272">
        <v>8</v>
      </c>
      <c r="AN272">
        <v>0</v>
      </c>
      <c r="AO272">
        <v>0</v>
      </c>
      <c r="AP272">
        <v>0</v>
      </c>
      <c r="AQ272">
        <v>0</v>
      </c>
      <c r="AR272">
        <v>5</v>
      </c>
      <c r="AS272">
        <v>2</v>
      </c>
      <c r="AT272">
        <v>8</v>
      </c>
      <c r="AU272">
        <v>5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13</v>
      </c>
      <c r="BF272">
        <v>0</v>
      </c>
      <c r="BG272">
        <v>0</v>
      </c>
      <c r="BH272">
        <v>0</v>
      </c>
      <c r="BI272">
        <v>8</v>
      </c>
      <c r="BJ272">
        <v>0</v>
      </c>
      <c r="BK272">
        <v>5</v>
      </c>
      <c r="BL272">
        <v>44</v>
      </c>
      <c r="BM272">
        <v>8</v>
      </c>
      <c r="BN272">
        <v>0</v>
      </c>
      <c r="BO272">
        <v>0</v>
      </c>
      <c r="BP272">
        <v>13</v>
      </c>
      <c r="BQ272">
        <v>0</v>
      </c>
      <c r="BR272">
        <v>23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 t="s">
        <v>58</v>
      </c>
    </row>
    <row r="273" spans="1:154">
      <c r="A273" s="63"/>
      <c r="C273" s="65"/>
      <c r="D273" s="65"/>
      <c r="E273" s="65"/>
      <c r="F273" s="65"/>
      <c r="G273" s="65"/>
      <c r="H273" s="65"/>
      <c r="I273" s="65"/>
    </row>
    <row r="274" spans="1:154">
      <c r="A274" s="34" t="s">
        <v>3</v>
      </c>
      <c r="B274" s="34">
        <f>COUNTIF(C247:C272,"WT")</f>
        <v>10</v>
      </c>
      <c r="C274" s="63"/>
      <c r="D274" s="22" t="s">
        <v>41</v>
      </c>
      <c r="E274" s="24">
        <f>AVERAGE(E250:E253,E255,E260,E262,E265:E266,E270)</f>
        <v>10</v>
      </c>
      <c r="F274" s="24">
        <f t="shared" ref="F274:BQ274" si="108">AVERAGE(F250:F253,F255,F260,F262,F265:F266,F270)</f>
        <v>0</v>
      </c>
      <c r="G274" s="24">
        <f t="shared" si="108"/>
        <v>75</v>
      </c>
      <c r="H274" s="24">
        <f t="shared" si="108"/>
        <v>15</v>
      </c>
      <c r="I274" s="24">
        <f t="shared" si="108"/>
        <v>0.75</v>
      </c>
      <c r="J274" s="24">
        <f t="shared" si="108"/>
        <v>8</v>
      </c>
      <c r="K274" s="24">
        <f t="shared" si="108"/>
        <v>0.8</v>
      </c>
      <c r="L274" s="24">
        <f t="shared" si="108"/>
        <v>0</v>
      </c>
      <c r="M274" s="24">
        <f t="shared" si="108"/>
        <v>6</v>
      </c>
      <c r="N274" s="24">
        <f t="shared" si="108"/>
        <v>1.2</v>
      </c>
      <c r="O274" s="24">
        <f t="shared" si="108"/>
        <v>0.82571428569999994</v>
      </c>
      <c r="P274" s="24">
        <f t="shared" si="108"/>
        <v>655.77250000000004</v>
      </c>
      <c r="Q274" s="24">
        <f t="shared" si="108"/>
        <v>0</v>
      </c>
      <c r="R274" s="24">
        <f t="shared" si="108"/>
        <v>734.58119043000011</v>
      </c>
      <c r="S274" s="24">
        <f t="shared" si="108"/>
        <v>323.99999996999998</v>
      </c>
      <c r="T274" s="24">
        <f t="shared" si="108"/>
        <v>208.76107142999999</v>
      </c>
      <c r="U274" s="24">
        <f t="shared" si="108"/>
        <v>214.60511904600003</v>
      </c>
      <c r="V274" s="24">
        <f t="shared" si="108"/>
        <v>158.16666666999998</v>
      </c>
      <c r="W274" s="24">
        <f t="shared" si="108"/>
        <v>332.21392857000001</v>
      </c>
      <c r="X274" s="24">
        <f t="shared" si="108"/>
        <v>394.24142854000002</v>
      </c>
      <c r="Y274" s="24">
        <f t="shared" si="108"/>
        <v>109.59999999699998</v>
      </c>
      <c r="Z274" s="24">
        <f t="shared" si="108"/>
        <v>573.57142856999997</v>
      </c>
      <c r="AA274" s="24">
        <f t="shared" si="108"/>
        <v>607.73535716799995</v>
      </c>
      <c r="AB274" s="24">
        <f t="shared" si="108"/>
        <v>249.83333332000001</v>
      </c>
      <c r="AC274" s="24">
        <f t="shared" si="108"/>
        <v>32.700000000000003</v>
      </c>
      <c r="AD274" s="24">
        <f t="shared" si="108"/>
        <v>13.2</v>
      </c>
      <c r="AE274" s="24">
        <f t="shared" si="108"/>
        <v>14.3</v>
      </c>
      <c r="AF274" s="24">
        <f t="shared" si="108"/>
        <v>5.2</v>
      </c>
      <c r="AG274" s="24">
        <f t="shared" si="108"/>
        <v>12.2</v>
      </c>
      <c r="AH274" s="24">
        <f t="shared" si="108"/>
        <v>10</v>
      </c>
      <c r="AI274" s="24">
        <f t="shared" si="108"/>
        <v>1.4</v>
      </c>
      <c r="AJ274" s="24">
        <f t="shared" si="108"/>
        <v>0</v>
      </c>
      <c r="AK274" s="24">
        <f t="shared" si="108"/>
        <v>0.8</v>
      </c>
      <c r="AL274" s="24">
        <f t="shared" si="108"/>
        <v>8.3000000000000007</v>
      </c>
      <c r="AM274" s="24">
        <f t="shared" si="108"/>
        <v>7.2</v>
      </c>
      <c r="AN274" s="24">
        <f t="shared" si="108"/>
        <v>2.8</v>
      </c>
      <c r="AO274" s="24">
        <f t="shared" si="108"/>
        <v>0.2</v>
      </c>
      <c r="AP274" s="24">
        <f t="shared" si="108"/>
        <v>0</v>
      </c>
      <c r="AQ274" s="24">
        <f t="shared" si="108"/>
        <v>0.1</v>
      </c>
      <c r="AR274" s="24">
        <f t="shared" si="108"/>
        <v>2.9</v>
      </c>
      <c r="AS274" s="24">
        <f t="shared" si="108"/>
        <v>3.5</v>
      </c>
      <c r="AT274" s="24">
        <f t="shared" si="108"/>
        <v>6</v>
      </c>
      <c r="AU274" s="24">
        <f t="shared" si="108"/>
        <v>1</v>
      </c>
      <c r="AV274" s="24">
        <f t="shared" si="108"/>
        <v>0</v>
      </c>
      <c r="AW274" s="24">
        <f t="shared" si="108"/>
        <v>0.7</v>
      </c>
      <c r="AX274" s="24">
        <f t="shared" si="108"/>
        <v>3.1</v>
      </c>
      <c r="AY274" s="24">
        <f t="shared" si="108"/>
        <v>1.5</v>
      </c>
      <c r="AZ274" s="24">
        <f t="shared" si="108"/>
        <v>1.2</v>
      </c>
      <c r="BA274" s="24">
        <f t="shared" si="108"/>
        <v>0.2</v>
      </c>
      <c r="BB274" s="24">
        <f t="shared" si="108"/>
        <v>0</v>
      </c>
      <c r="BC274" s="24">
        <f t="shared" si="108"/>
        <v>0</v>
      </c>
      <c r="BD274" s="24">
        <f t="shared" si="108"/>
        <v>2.2999999999999998</v>
      </c>
      <c r="BE274" s="24">
        <f t="shared" si="108"/>
        <v>16.5</v>
      </c>
      <c r="BF274" s="24">
        <f t="shared" si="108"/>
        <v>1.1000000000000001</v>
      </c>
      <c r="BG274" s="24">
        <f t="shared" si="108"/>
        <v>0.1</v>
      </c>
      <c r="BH274" s="24">
        <f t="shared" si="108"/>
        <v>0</v>
      </c>
      <c r="BI274" s="24">
        <f t="shared" si="108"/>
        <v>4.2</v>
      </c>
      <c r="BJ274" s="24">
        <f t="shared" si="108"/>
        <v>5.4</v>
      </c>
      <c r="BK274" s="24">
        <f t="shared" si="108"/>
        <v>5.7</v>
      </c>
      <c r="BL274" s="24">
        <f t="shared" si="108"/>
        <v>130.5</v>
      </c>
      <c r="BM274" s="24">
        <f t="shared" si="108"/>
        <v>36.799999999999997</v>
      </c>
      <c r="BN274" s="24">
        <f t="shared" si="108"/>
        <v>1.9</v>
      </c>
      <c r="BO274" s="24">
        <f t="shared" si="108"/>
        <v>4.2</v>
      </c>
      <c r="BP274" s="24">
        <f t="shared" si="108"/>
        <v>6.6</v>
      </c>
      <c r="BQ274" s="24">
        <f t="shared" si="108"/>
        <v>7.9</v>
      </c>
      <c r="BR274" s="24">
        <f t="shared" ref="BR274:CC274" si="109">AVERAGE(BR250:BR253,BR255,BR260,BR262,BR265:BR266,BR270)</f>
        <v>73.099999999999994</v>
      </c>
      <c r="BS274" s="24">
        <f t="shared" si="109"/>
        <v>0</v>
      </c>
      <c r="BT274" s="24">
        <f t="shared" si="109"/>
        <v>0</v>
      </c>
      <c r="BU274" s="24">
        <f t="shared" si="109"/>
        <v>0</v>
      </c>
      <c r="BV274" s="24">
        <f t="shared" si="109"/>
        <v>0</v>
      </c>
      <c r="BW274" s="24">
        <f t="shared" si="109"/>
        <v>0</v>
      </c>
      <c r="BX274" s="24">
        <f t="shared" si="109"/>
        <v>0</v>
      </c>
      <c r="BY274" s="24">
        <f t="shared" si="109"/>
        <v>0</v>
      </c>
      <c r="BZ274" s="24">
        <f t="shared" si="109"/>
        <v>0</v>
      </c>
      <c r="CA274" s="24">
        <f t="shared" si="109"/>
        <v>0</v>
      </c>
      <c r="CB274" s="24">
        <f t="shared" si="109"/>
        <v>0</v>
      </c>
      <c r="CC274" s="24">
        <f t="shared" si="109"/>
        <v>0</v>
      </c>
    </row>
    <row r="275" spans="1:154">
      <c r="A275" s="35" t="s">
        <v>179</v>
      </c>
      <c r="B275" s="34">
        <f>COUNTIF(C247:C272,"+ve")</f>
        <v>13</v>
      </c>
      <c r="C275" s="63"/>
      <c r="D275" s="18" t="s">
        <v>41</v>
      </c>
      <c r="E275" s="27">
        <f>AVERAGE(E254,E256:E259,E261,E263:E264,E267:E269,E271:E272)</f>
        <v>0</v>
      </c>
      <c r="F275" s="27">
        <f t="shared" ref="F275:BQ275" si="110">AVERAGE(F254,F256:F259,F261,F263:F264,F267:F269,F271:F272)</f>
        <v>0.96153846153846156</v>
      </c>
      <c r="G275" s="27">
        <f t="shared" si="110"/>
        <v>83.65384615384616</v>
      </c>
      <c r="H275" s="27">
        <f t="shared" si="110"/>
        <v>15.384615384615385</v>
      </c>
      <c r="I275" s="27">
        <f t="shared" si="110"/>
        <v>0.83653846153846156</v>
      </c>
      <c r="J275" s="27">
        <f t="shared" si="110"/>
        <v>8</v>
      </c>
      <c r="K275" s="27">
        <f t="shared" si="110"/>
        <v>0</v>
      </c>
      <c r="L275" s="27">
        <f t="shared" si="110"/>
        <v>7.6923076923076927E-2</v>
      </c>
      <c r="M275" s="27">
        <f t="shared" si="110"/>
        <v>6.6923076923076925</v>
      </c>
      <c r="N275" s="27">
        <f t="shared" si="110"/>
        <v>1.2307692307692308</v>
      </c>
      <c r="O275" s="27">
        <f t="shared" si="110"/>
        <v>0.83928571428461529</v>
      </c>
      <c r="P275" s="27">
        <f t="shared" si="110"/>
        <v>323.23076923076923</v>
      </c>
      <c r="Q275" s="27">
        <f t="shared" si="110"/>
        <v>305.69230769230768</v>
      </c>
      <c r="R275" s="27">
        <f t="shared" si="110"/>
        <v>275.83653845923078</v>
      </c>
      <c r="S275" s="27">
        <f t="shared" si="110"/>
        <v>134.41538462307693</v>
      </c>
      <c r="T275" s="27">
        <f t="shared" si="110"/>
        <v>137.49038461538461</v>
      </c>
      <c r="U275" s="27">
        <f t="shared" si="110"/>
        <v>110.55952380692307</v>
      </c>
      <c r="V275" s="27">
        <f t="shared" si="110"/>
        <v>149.9576923076923</v>
      </c>
      <c r="W275" s="27">
        <f t="shared" si="110"/>
        <v>169.45054945153848</v>
      </c>
      <c r="X275" s="27">
        <f t="shared" si="110"/>
        <v>172.66895604769232</v>
      </c>
      <c r="Y275" s="27">
        <f t="shared" si="110"/>
        <v>79.419230768461532</v>
      </c>
      <c r="Z275" s="27">
        <f t="shared" si="110"/>
        <v>723.8434065923077</v>
      </c>
      <c r="AA275" s="27">
        <f t="shared" si="110"/>
        <v>810.51739927692313</v>
      </c>
      <c r="AB275" s="27">
        <f t="shared" si="110"/>
        <v>173.7923076923077</v>
      </c>
      <c r="AC275" s="27">
        <f t="shared" si="110"/>
        <v>37.230769230769234</v>
      </c>
      <c r="AD275" s="27">
        <f t="shared" si="110"/>
        <v>15.23076923076923</v>
      </c>
      <c r="AE275" s="27">
        <f t="shared" si="110"/>
        <v>19</v>
      </c>
      <c r="AF275" s="27">
        <f t="shared" si="110"/>
        <v>3</v>
      </c>
      <c r="AG275" s="27">
        <f t="shared" si="110"/>
        <v>11.846153846153847</v>
      </c>
      <c r="AH275" s="27">
        <f t="shared" si="110"/>
        <v>11.384615384615385</v>
      </c>
      <c r="AI275" s="27">
        <f t="shared" si="110"/>
        <v>4.3076923076923075</v>
      </c>
      <c r="AJ275" s="27">
        <f t="shared" si="110"/>
        <v>0.30769230769230771</v>
      </c>
      <c r="AK275" s="27">
        <f t="shared" si="110"/>
        <v>0</v>
      </c>
      <c r="AL275" s="27">
        <f t="shared" si="110"/>
        <v>9.384615384615385</v>
      </c>
      <c r="AM275" s="27">
        <f t="shared" si="110"/>
        <v>8</v>
      </c>
      <c r="AN275" s="27">
        <f t="shared" si="110"/>
        <v>3.4615384615384617</v>
      </c>
      <c r="AO275" s="27">
        <f t="shared" si="110"/>
        <v>7.6923076923076927E-2</v>
      </c>
      <c r="AP275" s="27">
        <f t="shared" si="110"/>
        <v>0</v>
      </c>
      <c r="AQ275" s="27">
        <f t="shared" si="110"/>
        <v>0</v>
      </c>
      <c r="AR275" s="27">
        <f t="shared" si="110"/>
        <v>3.6923076923076925</v>
      </c>
      <c r="AS275" s="27">
        <f t="shared" si="110"/>
        <v>3.1538461538461537</v>
      </c>
      <c r="AT275" s="27">
        <f t="shared" si="110"/>
        <v>6.6923076923076925</v>
      </c>
      <c r="AU275" s="27">
        <f t="shared" si="110"/>
        <v>4</v>
      </c>
      <c r="AV275" s="27">
        <f t="shared" si="110"/>
        <v>0.30769230769230771</v>
      </c>
      <c r="AW275" s="27">
        <f t="shared" si="110"/>
        <v>0</v>
      </c>
      <c r="AX275" s="27">
        <f t="shared" si="110"/>
        <v>4.8461538461538458</v>
      </c>
      <c r="AY275" s="27">
        <f t="shared" si="110"/>
        <v>0.69230769230769229</v>
      </c>
      <c r="AZ275" s="27">
        <f t="shared" si="110"/>
        <v>1.2307692307692308</v>
      </c>
      <c r="BA275" s="27">
        <f t="shared" si="110"/>
        <v>0.23076923076923078</v>
      </c>
      <c r="BB275" s="27">
        <f t="shared" si="110"/>
        <v>0</v>
      </c>
      <c r="BC275" s="27">
        <f t="shared" si="110"/>
        <v>0</v>
      </c>
      <c r="BD275" s="27">
        <f t="shared" si="110"/>
        <v>0.84615384615384615</v>
      </c>
      <c r="BE275" s="27">
        <f t="shared" si="110"/>
        <v>11.384615384615385</v>
      </c>
      <c r="BF275" s="27">
        <f t="shared" si="110"/>
        <v>0.30769230769230771</v>
      </c>
      <c r="BG275" s="27">
        <f t="shared" si="110"/>
        <v>0</v>
      </c>
      <c r="BH275" s="27">
        <f t="shared" si="110"/>
        <v>0.30769230769230771</v>
      </c>
      <c r="BI275" s="27">
        <f t="shared" si="110"/>
        <v>5.9230769230769234</v>
      </c>
      <c r="BJ275" s="27">
        <f t="shared" si="110"/>
        <v>2.6153846153846154</v>
      </c>
      <c r="BK275" s="27">
        <f t="shared" si="110"/>
        <v>2.2307692307692308</v>
      </c>
      <c r="BL275" s="27">
        <f t="shared" si="110"/>
        <v>109.84615384615384</v>
      </c>
      <c r="BM275" s="27">
        <f t="shared" si="110"/>
        <v>18.384615384615383</v>
      </c>
      <c r="BN275" s="27">
        <f t="shared" si="110"/>
        <v>3.7692307692307692</v>
      </c>
      <c r="BO275" s="27">
        <f t="shared" si="110"/>
        <v>5.7692307692307692</v>
      </c>
      <c r="BP275" s="27">
        <f t="shared" si="110"/>
        <v>8.6923076923076916</v>
      </c>
      <c r="BQ275" s="27">
        <f t="shared" si="110"/>
        <v>4</v>
      </c>
      <c r="BR275" s="27">
        <f t="shared" ref="BR275:CC275" si="111">AVERAGE(BR254,BR256:BR259,BR261,BR263:BR264,BR267:BR269,BR271:BR272)</f>
        <v>69.230769230769226</v>
      </c>
      <c r="BS275" s="27">
        <f t="shared" si="111"/>
        <v>0</v>
      </c>
      <c r="BT275" s="27">
        <f t="shared" si="111"/>
        <v>0</v>
      </c>
      <c r="BU275" s="27">
        <f t="shared" si="111"/>
        <v>0</v>
      </c>
      <c r="BV275" s="27">
        <f t="shared" si="111"/>
        <v>0</v>
      </c>
      <c r="BW275" s="27">
        <f t="shared" si="111"/>
        <v>0</v>
      </c>
      <c r="BX275" s="27">
        <f t="shared" si="111"/>
        <v>0</v>
      </c>
      <c r="BY275" s="27">
        <f t="shared" si="111"/>
        <v>0</v>
      </c>
      <c r="BZ275" s="27">
        <f t="shared" si="111"/>
        <v>0</v>
      </c>
      <c r="CA275" s="27">
        <f t="shared" si="111"/>
        <v>0</v>
      </c>
      <c r="CB275" s="27">
        <f t="shared" si="111"/>
        <v>0</v>
      </c>
      <c r="CC275" s="27">
        <f t="shared" si="111"/>
        <v>0</v>
      </c>
    </row>
    <row r="276" spans="1:154">
      <c r="A276" s="63"/>
      <c r="B276" s="63"/>
      <c r="C276" s="63"/>
      <c r="D276" s="22" t="s">
        <v>43</v>
      </c>
      <c r="E276" s="24">
        <f>STDEV(E250:E253,E255,E260,E262,E265:E266,E270)/SQRT($B274)</f>
        <v>5.833333333333333</v>
      </c>
      <c r="F276" s="24">
        <f t="shared" ref="F276:BQ276" si="112">STDEV(F250:F253,F255,F260,F262,F265:F266,F270)/SQRT($B274)</f>
        <v>0</v>
      </c>
      <c r="G276" s="24">
        <f t="shared" si="112"/>
        <v>7.2168783648703219</v>
      </c>
      <c r="H276" s="24">
        <f t="shared" si="112"/>
        <v>4.0824829046386295</v>
      </c>
      <c r="I276" s="24">
        <f t="shared" si="112"/>
        <v>7.2168783648703216E-2</v>
      </c>
      <c r="J276" s="24">
        <f t="shared" si="112"/>
        <v>0</v>
      </c>
      <c r="K276" s="24">
        <f t="shared" si="112"/>
        <v>0.46666666666666662</v>
      </c>
      <c r="L276" s="24">
        <f t="shared" si="112"/>
        <v>0</v>
      </c>
      <c r="M276" s="24">
        <f t="shared" si="112"/>
        <v>0.57735026918962573</v>
      </c>
      <c r="N276" s="24">
        <f t="shared" si="112"/>
        <v>0.32659863237109038</v>
      </c>
      <c r="O276" s="24">
        <f t="shared" si="112"/>
        <v>5.7290978659191111E-2</v>
      </c>
      <c r="P276" s="24">
        <f t="shared" si="112"/>
        <v>204.9743199176288</v>
      </c>
      <c r="Q276" s="24">
        <f t="shared" si="112"/>
        <v>0</v>
      </c>
      <c r="R276" s="24">
        <f t="shared" si="112"/>
        <v>249.77282188793063</v>
      </c>
      <c r="S276" s="24">
        <f t="shared" si="112"/>
        <v>121.58451815783575</v>
      </c>
      <c r="T276" s="24">
        <f t="shared" si="112"/>
        <v>66.236062276984029</v>
      </c>
      <c r="U276" s="24">
        <f t="shared" si="112"/>
        <v>68.857331990284763</v>
      </c>
      <c r="V276" s="24">
        <f t="shared" si="112"/>
        <v>52.794061815079587</v>
      </c>
      <c r="W276" s="24">
        <f t="shared" si="112"/>
        <v>114.90084096955226</v>
      </c>
      <c r="X276" s="24">
        <f t="shared" si="112"/>
        <v>133.48874812957928</v>
      </c>
      <c r="Y276" s="24">
        <f t="shared" si="112"/>
        <v>31.34408011043336</v>
      </c>
      <c r="Z276" s="24">
        <f t="shared" si="112"/>
        <v>175.34147012005383</v>
      </c>
      <c r="AA276" s="24">
        <f t="shared" si="112"/>
        <v>195.58029023503536</v>
      </c>
      <c r="AB276" s="24">
        <f t="shared" si="112"/>
        <v>88.383189980554363</v>
      </c>
      <c r="AC276" s="24">
        <f t="shared" si="112"/>
        <v>3.9074003861618505</v>
      </c>
      <c r="AD276" s="24">
        <f t="shared" si="112"/>
        <v>1.7371752294393841</v>
      </c>
      <c r="AE276" s="24">
        <f t="shared" si="112"/>
        <v>1.5638272140986529</v>
      </c>
      <c r="AF276" s="24">
        <f t="shared" si="112"/>
        <v>1.4742229591663987</v>
      </c>
      <c r="AG276" s="24">
        <f t="shared" si="112"/>
        <v>1.0624918300339481</v>
      </c>
      <c r="AH276" s="24">
        <f t="shared" si="112"/>
        <v>0.96609178307929588</v>
      </c>
      <c r="AI276" s="24">
        <f t="shared" si="112"/>
        <v>0.45215533220835114</v>
      </c>
      <c r="AJ276" s="24">
        <f t="shared" si="112"/>
        <v>0</v>
      </c>
      <c r="AK276" s="24">
        <f t="shared" si="112"/>
        <v>0.55377492419453833</v>
      </c>
      <c r="AL276" s="24">
        <f t="shared" si="112"/>
        <v>3.2250753651831316</v>
      </c>
      <c r="AM276" s="24">
        <f t="shared" si="112"/>
        <v>0.4666666666666669</v>
      </c>
      <c r="AN276" s="24">
        <f t="shared" si="112"/>
        <v>0.66332495807107983</v>
      </c>
      <c r="AO276" s="24">
        <f t="shared" si="112"/>
        <v>0.13333333333333333</v>
      </c>
      <c r="AP276" s="24">
        <f t="shared" si="112"/>
        <v>0</v>
      </c>
      <c r="AQ276" s="24">
        <f t="shared" si="112"/>
        <v>9.9999999999999992E-2</v>
      </c>
      <c r="AR276" s="24">
        <f t="shared" si="112"/>
        <v>1.2600705447623866</v>
      </c>
      <c r="AS276" s="24">
        <f t="shared" si="112"/>
        <v>0.99163165204290105</v>
      </c>
      <c r="AT276" s="24">
        <f t="shared" si="112"/>
        <v>0.57735026918962573</v>
      </c>
      <c r="AU276" s="24">
        <f t="shared" si="112"/>
        <v>0.47140452079103168</v>
      </c>
      <c r="AV276" s="24">
        <f t="shared" si="112"/>
        <v>0</v>
      </c>
      <c r="AW276" s="24">
        <f t="shared" si="112"/>
        <v>0.51747248987533412</v>
      </c>
      <c r="AX276" s="24">
        <f t="shared" si="112"/>
        <v>1.2775845264491199</v>
      </c>
      <c r="AY276" s="24">
        <f t="shared" si="112"/>
        <v>0.68718427093627676</v>
      </c>
      <c r="AZ276" s="24">
        <f t="shared" si="112"/>
        <v>0.32659863237109038</v>
      </c>
      <c r="BA276" s="24">
        <f t="shared" si="112"/>
        <v>0.19999999999999998</v>
      </c>
      <c r="BB276" s="24">
        <f t="shared" si="112"/>
        <v>0</v>
      </c>
      <c r="BC276" s="24">
        <f t="shared" si="112"/>
        <v>0</v>
      </c>
      <c r="BD276" s="24">
        <f t="shared" si="112"/>
        <v>0.91954094827558142</v>
      </c>
      <c r="BE276" s="24">
        <f t="shared" si="112"/>
        <v>3.1806707887907337</v>
      </c>
      <c r="BF276" s="24">
        <f t="shared" si="112"/>
        <v>0.60461190490723504</v>
      </c>
      <c r="BG276" s="24">
        <f t="shared" si="112"/>
        <v>9.9999999999999992E-2</v>
      </c>
      <c r="BH276" s="24">
        <f t="shared" si="112"/>
        <v>0</v>
      </c>
      <c r="BI276" s="24">
        <f t="shared" si="112"/>
        <v>1.0088497300281036</v>
      </c>
      <c r="BJ276" s="24">
        <f t="shared" si="112"/>
        <v>2.1197484127446193</v>
      </c>
      <c r="BK276" s="24">
        <f t="shared" si="112"/>
        <v>2.2511725339870727</v>
      </c>
      <c r="BL276" s="24">
        <f t="shared" si="112"/>
        <v>26.122467979372338</v>
      </c>
      <c r="BM276" s="24">
        <f t="shared" si="112"/>
        <v>12.399641571880661</v>
      </c>
      <c r="BN276" s="24">
        <f t="shared" si="112"/>
        <v>0.92436164159080303</v>
      </c>
      <c r="BO276" s="24">
        <f t="shared" si="112"/>
        <v>1.6586473739499636</v>
      </c>
      <c r="BP276" s="24">
        <f t="shared" si="112"/>
        <v>1.9955506062794355</v>
      </c>
      <c r="BQ276" s="24">
        <f t="shared" si="112"/>
        <v>4.8337930815825736</v>
      </c>
      <c r="BR276" s="24">
        <f t="shared" ref="BR276:CC276" si="113">STDEV(BR250:BR253,BR255,BR260,BR262,BR265:BR266,BR270)/SQRT($B274)</f>
        <v>15.387910117289408</v>
      </c>
      <c r="BS276" s="24">
        <f t="shared" si="113"/>
        <v>0</v>
      </c>
      <c r="BT276" s="24">
        <f t="shared" si="113"/>
        <v>0</v>
      </c>
      <c r="BU276" s="24">
        <f t="shared" si="113"/>
        <v>0</v>
      </c>
      <c r="BV276" s="24">
        <f t="shared" si="113"/>
        <v>0</v>
      </c>
      <c r="BW276" s="24">
        <f t="shared" si="113"/>
        <v>0</v>
      </c>
      <c r="BX276" s="24">
        <f t="shared" si="113"/>
        <v>0</v>
      </c>
      <c r="BY276" s="24">
        <f t="shared" si="113"/>
        <v>0</v>
      </c>
      <c r="BZ276" s="24">
        <f t="shared" si="113"/>
        <v>0</v>
      </c>
      <c r="CA276" s="24">
        <f t="shared" si="113"/>
        <v>0</v>
      </c>
      <c r="CB276" s="24">
        <f t="shared" si="113"/>
        <v>0</v>
      </c>
      <c r="CC276" s="24">
        <f t="shared" si="113"/>
        <v>0</v>
      </c>
      <c r="CG276" s="10" t="str">
        <f>$W$1</f>
        <v>FE0F</v>
      </c>
      <c r="CH276" s="10" t="str">
        <f>C250</f>
        <v>WT</v>
      </c>
      <c r="CI276" s="59">
        <f>E278</f>
        <v>0</v>
      </c>
      <c r="CJ276" s="59">
        <f>F278</f>
        <v>0</v>
      </c>
      <c r="CK276" s="59">
        <f>G278</f>
        <v>0</v>
      </c>
      <c r="CL276" s="59">
        <f>H278</f>
        <v>0</v>
      </c>
      <c r="CM276" s="59">
        <f>I278</f>
        <v>0</v>
      </c>
      <c r="CN276" s="95">
        <f>E279</f>
        <v>0</v>
      </c>
      <c r="CO276" s="95">
        <f>F279</f>
        <v>0</v>
      </c>
      <c r="CP276" s="95">
        <f>G279</f>
        <v>0</v>
      </c>
      <c r="CQ276" s="95">
        <f>H279</f>
        <v>0</v>
      </c>
      <c r="CR276" s="95">
        <f>I279</f>
        <v>0</v>
      </c>
      <c r="CS276" s="59">
        <f>E280</f>
        <v>0</v>
      </c>
      <c r="CT276" s="59">
        <f>F280</f>
        <v>0</v>
      </c>
      <c r="CU276" s="59">
        <f>G280</f>
        <v>100</v>
      </c>
      <c r="CV276" s="59">
        <f>H280</f>
        <v>0</v>
      </c>
      <c r="CW276" s="59">
        <f>I280</f>
        <v>1</v>
      </c>
      <c r="CX276" s="95">
        <f>E281</f>
        <v>87.5</v>
      </c>
      <c r="CY276" s="95">
        <f>F281</f>
        <v>0</v>
      </c>
      <c r="CZ276" s="95">
        <f>G281</f>
        <v>0</v>
      </c>
      <c r="DA276" s="95">
        <f>H281</f>
        <v>12.5</v>
      </c>
      <c r="DB276" s="95">
        <f>I281</f>
        <v>0</v>
      </c>
    </row>
    <row r="277" spans="1:154">
      <c r="A277" s="63"/>
      <c r="B277" s="2"/>
      <c r="C277" s="63"/>
      <c r="D277" s="18" t="s">
        <v>43</v>
      </c>
      <c r="E277" s="27">
        <f>STDEV(E254,E256:E259,E261,E263:E264,E267:E269,E271:E272)/SQRT($B275)</f>
        <v>0</v>
      </c>
      <c r="F277" s="27">
        <f t="shared" ref="F277:BQ277" si="114">STDEV(F254,F256:F259,F261,F263:F264,F267:F269,F271:F272)/SQRT($B275)</f>
        <v>0.96153846153846156</v>
      </c>
      <c r="G277" s="27">
        <f t="shared" si="114"/>
        <v>6.3901929606977221</v>
      </c>
      <c r="H277" s="27">
        <f t="shared" si="114"/>
        <v>5.6885382529803996</v>
      </c>
      <c r="I277" s="27">
        <f t="shared" si="114"/>
        <v>6.3901929606977159E-2</v>
      </c>
      <c r="J277" s="27">
        <f t="shared" si="114"/>
        <v>0</v>
      </c>
      <c r="K277" s="27">
        <f t="shared" si="114"/>
        <v>0</v>
      </c>
      <c r="L277" s="27">
        <f t="shared" si="114"/>
        <v>7.6923076923076927E-2</v>
      </c>
      <c r="M277" s="27">
        <f t="shared" si="114"/>
        <v>0.51121543685581727</v>
      </c>
      <c r="N277" s="27">
        <f t="shared" si="114"/>
        <v>0.45508306023843204</v>
      </c>
      <c r="O277" s="27">
        <f t="shared" si="114"/>
        <v>6.1825904268480086E-2</v>
      </c>
      <c r="P277" s="27">
        <f t="shared" si="114"/>
        <v>61.004652916927519</v>
      </c>
      <c r="Q277" s="27">
        <f t="shared" si="114"/>
        <v>305.69230769230768</v>
      </c>
      <c r="R277" s="27">
        <f t="shared" si="114"/>
        <v>41.135244706448518</v>
      </c>
      <c r="S277" s="27">
        <f t="shared" si="114"/>
        <v>50.997543744965846</v>
      </c>
      <c r="T277" s="27">
        <f t="shared" si="114"/>
        <v>32.273146451480351</v>
      </c>
      <c r="U277" s="27">
        <f t="shared" si="114"/>
        <v>18.118992928020578</v>
      </c>
      <c r="V277" s="27">
        <f t="shared" si="114"/>
        <v>54.859463762415722</v>
      </c>
      <c r="W277" s="27">
        <f t="shared" si="114"/>
        <v>48.856585912325166</v>
      </c>
      <c r="X277" s="27">
        <f t="shared" si="114"/>
        <v>50.954150345743663</v>
      </c>
      <c r="Y277" s="27">
        <f t="shared" si="114"/>
        <v>35.37999468159866</v>
      </c>
      <c r="Z277" s="27">
        <f t="shared" si="114"/>
        <v>104.59030154810964</v>
      </c>
      <c r="AA277" s="27">
        <f t="shared" si="114"/>
        <v>106.52194567209359</v>
      </c>
      <c r="AB277" s="27">
        <f t="shared" si="114"/>
        <v>51.577868019413209</v>
      </c>
      <c r="AC277" s="27">
        <f t="shared" si="114"/>
        <v>8.8586867740623241</v>
      </c>
      <c r="AD277" s="27">
        <f t="shared" si="114"/>
        <v>2.8759699504373373</v>
      </c>
      <c r="AE277" s="27">
        <f t="shared" si="114"/>
        <v>6.4001201911791048</v>
      </c>
      <c r="AF277" s="27">
        <f t="shared" si="114"/>
        <v>0.85485041426511033</v>
      </c>
      <c r="AG277" s="27">
        <f t="shared" si="114"/>
        <v>2.2038606971373187</v>
      </c>
      <c r="AH277" s="27">
        <f t="shared" si="114"/>
        <v>1.82060310357571</v>
      </c>
      <c r="AI277" s="27">
        <f t="shared" si="114"/>
        <v>2.1315235173300264</v>
      </c>
      <c r="AJ277" s="27">
        <f t="shared" si="114"/>
        <v>0.20830867704194772</v>
      </c>
      <c r="AK277" s="27">
        <f t="shared" si="114"/>
        <v>0</v>
      </c>
      <c r="AL277" s="27">
        <f t="shared" si="114"/>
        <v>2.9925944098349091</v>
      </c>
      <c r="AM277" s="27">
        <f t="shared" si="114"/>
        <v>0</v>
      </c>
      <c r="AN277" s="27">
        <f t="shared" si="114"/>
        <v>1.8102818331911346</v>
      </c>
      <c r="AO277" s="27">
        <f t="shared" si="114"/>
        <v>7.6923076923076927E-2</v>
      </c>
      <c r="AP277" s="27">
        <f t="shared" si="114"/>
        <v>0</v>
      </c>
      <c r="AQ277" s="27">
        <f t="shared" si="114"/>
        <v>0</v>
      </c>
      <c r="AR277" s="27">
        <f t="shared" si="114"/>
        <v>1.1568337390492904</v>
      </c>
      <c r="AS277" s="27">
        <f t="shared" si="114"/>
        <v>2.2499178157245643</v>
      </c>
      <c r="AT277" s="27">
        <f t="shared" si="114"/>
        <v>0.51121543685581727</v>
      </c>
      <c r="AU277" s="27">
        <f t="shared" si="114"/>
        <v>2.1572774865200244</v>
      </c>
      <c r="AV277" s="27">
        <f t="shared" si="114"/>
        <v>0.20830867704194772</v>
      </c>
      <c r="AW277" s="27">
        <f t="shared" si="114"/>
        <v>0</v>
      </c>
      <c r="AX277" s="27">
        <f t="shared" si="114"/>
        <v>1.9442424991403491</v>
      </c>
      <c r="AY277" s="27">
        <f t="shared" si="114"/>
        <v>0.32786440647549803</v>
      </c>
      <c r="AZ277" s="27">
        <f t="shared" si="114"/>
        <v>0.45508306023843204</v>
      </c>
      <c r="BA277" s="27">
        <f t="shared" si="114"/>
        <v>0.16617283842071437</v>
      </c>
      <c r="BB277" s="27">
        <f t="shared" si="114"/>
        <v>0</v>
      </c>
      <c r="BC277" s="27">
        <f t="shared" si="114"/>
        <v>0</v>
      </c>
      <c r="BD277" s="27">
        <f t="shared" si="114"/>
        <v>0.33676732145035121</v>
      </c>
      <c r="BE277" s="27">
        <f t="shared" si="114"/>
        <v>1.3565532375806459</v>
      </c>
      <c r="BF277" s="27">
        <f t="shared" si="114"/>
        <v>0.17484848329469047</v>
      </c>
      <c r="BG277" s="27">
        <f t="shared" si="114"/>
        <v>0</v>
      </c>
      <c r="BH277" s="27">
        <f t="shared" si="114"/>
        <v>0.30769230769230771</v>
      </c>
      <c r="BI277" s="27">
        <f t="shared" si="114"/>
        <v>0.64511516027739091</v>
      </c>
      <c r="BJ277" s="27">
        <f t="shared" si="114"/>
        <v>0.92361095663219883</v>
      </c>
      <c r="BK277" s="27">
        <f t="shared" si="114"/>
        <v>0.95510669395841918</v>
      </c>
      <c r="BL277" s="27">
        <f t="shared" si="114"/>
        <v>29.379446451001396</v>
      </c>
      <c r="BM277" s="27">
        <f t="shared" si="114"/>
        <v>4.2915218470041152</v>
      </c>
      <c r="BN277" s="27">
        <f t="shared" si="114"/>
        <v>2.6533816018524949</v>
      </c>
      <c r="BO277" s="27">
        <f t="shared" si="114"/>
        <v>1.6646931116030188</v>
      </c>
      <c r="BP277" s="27">
        <f t="shared" si="114"/>
        <v>2.2797453056815624</v>
      </c>
      <c r="BQ277" s="27">
        <f t="shared" si="114"/>
        <v>2.284282976767265</v>
      </c>
      <c r="BR277" s="27">
        <f t="shared" ref="BR277:CC277" si="115">STDEV(BR254,BR256:BR259,BR261,BR263:BR264,BR267:BR269,BR271:BR272)/SQRT($B275)</f>
        <v>24.171967724383531</v>
      </c>
      <c r="BS277" s="27">
        <f t="shared" si="115"/>
        <v>0</v>
      </c>
      <c r="BT277" s="27">
        <f t="shared" si="115"/>
        <v>0</v>
      </c>
      <c r="BU277" s="27">
        <f t="shared" si="115"/>
        <v>0</v>
      </c>
      <c r="BV277" s="27">
        <f t="shared" si="115"/>
        <v>0</v>
      </c>
      <c r="BW277" s="27">
        <f t="shared" si="115"/>
        <v>0</v>
      </c>
      <c r="BX277" s="27">
        <f t="shared" si="115"/>
        <v>0</v>
      </c>
      <c r="BY277" s="27">
        <f t="shared" si="115"/>
        <v>0</v>
      </c>
      <c r="BZ277" s="27">
        <f t="shared" si="115"/>
        <v>0</v>
      </c>
      <c r="CA277" s="27">
        <f t="shared" si="115"/>
        <v>0</v>
      </c>
      <c r="CB277" s="27">
        <f t="shared" si="115"/>
        <v>0</v>
      </c>
      <c r="CC277" s="27">
        <f t="shared" si="115"/>
        <v>0</v>
      </c>
    </row>
    <row r="278" spans="1:154">
      <c r="A278" s="63"/>
      <c r="B278" s="2"/>
      <c r="C278" s="63"/>
      <c r="D278" s="63"/>
      <c r="E278" s="63"/>
      <c r="F278" s="63"/>
      <c r="G278" s="63"/>
      <c r="H278" s="63"/>
      <c r="I278" s="63"/>
      <c r="CG278" s="10" t="str">
        <f>$W$1</f>
        <v>FE0F</v>
      </c>
      <c r="CH278" s="10" t="str">
        <f>C250</f>
        <v>WT</v>
      </c>
      <c r="CI278" s="59">
        <f t="shared" ref="CI278:CN278" si="116">K481</f>
        <v>2</v>
      </c>
      <c r="CJ278" s="59">
        <f t="shared" si="116"/>
        <v>2</v>
      </c>
      <c r="CK278" s="59">
        <f t="shared" si="116"/>
        <v>4</v>
      </c>
      <c r="CL278" s="59">
        <f t="shared" si="116"/>
        <v>3</v>
      </c>
      <c r="CM278" s="59">
        <f t="shared" si="116"/>
        <v>1</v>
      </c>
      <c r="CN278" s="59">
        <f t="shared" si="116"/>
        <v>755.3</v>
      </c>
      <c r="CO278" s="59">
        <f>R481</f>
        <v>724</v>
      </c>
      <c r="CP278" s="59">
        <f>S481</f>
        <v>659.66666669999995</v>
      </c>
      <c r="CQ278" s="59">
        <f>U481</f>
        <v>151</v>
      </c>
      <c r="CR278" s="59">
        <f>V481</f>
        <v>421.33333340000001</v>
      </c>
      <c r="CS278" s="59">
        <f>X481</f>
        <v>156.5</v>
      </c>
      <c r="CT278" s="59">
        <f>Y481</f>
        <v>64</v>
      </c>
      <c r="CU278" s="59">
        <f>AD481</f>
        <v>21</v>
      </c>
      <c r="CV278" s="59">
        <f>AE481</f>
        <v>21</v>
      </c>
      <c r="CW278" s="59">
        <f>AF481</f>
        <v>3</v>
      </c>
      <c r="CX278" s="59">
        <f>BE481</f>
        <v>11</v>
      </c>
      <c r="CY278" s="59">
        <f>BL481</f>
        <v>320</v>
      </c>
      <c r="CZ278" s="95">
        <f t="shared" ref="CZ278:DE278" si="117">K482</f>
        <v>5</v>
      </c>
      <c r="DA278" s="95">
        <f t="shared" si="117"/>
        <v>3</v>
      </c>
      <c r="DB278" s="95">
        <f t="shared" si="117"/>
        <v>3</v>
      </c>
      <c r="DC278" s="95">
        <f t="shared" si="117"/>
        <v>0</v>
      </c>
      <c r="DD278" s="95">
        <f t="shared" si="117"/>
        <v>1</v>
      </c>
      <c r="DE278" s="95">
        <f t="shared" si="117"/>
        <v>361</v>
      </c>
      <c r="DF278" s="95">
        <f>R482</f>
        <v>214.33333329999999</v>
      </c>
      <c r="DG278" s="95">
        <f>S482</f>
        <v>0</v>
      </c>
      <c r="DH278" s="95">
        <f>U482</f>
        <v>117.66666669999999</v>
      </c>
      <c r="DI278" s="95">
        <f>V482</f>
        <v>0</v>
      </c>
      <c r="DJ278" s="95">
        <f>X482</f>
        <v>134.33333329999999</v>
      </c>
      <c r="DK278" s="95">
        <f>Y482</f>
        <v>0</v>
      </c>
      <c r="DL278" s="95">
        <f>AD482</f>
        <v>25</v>
      </c>
      <c r="DM278" s="95">
        <f>AE482</f>
        <v>22</v>
      </c>
      <c r="DN278" s="95">
        <f>AF482</f>
        <v>0</v>
      </c>
      <c r="DO278" s="95">
        <f>BE482</f>
        <v>7</v>
      </c>
      <c r="DP278" s="95">
        <f>BL482</f>
        <v>182</v>
      </c>
      <c r="DQ278" s="59">
        <f t="shared" ref="DQ278:DV278" si="118">K280</f>
        <v>0</v>
      </c>
      <c r="DR278" s="59">
        <f t="shared" si="118"/>
        <v>0</v>
      </c>
      <c r="DS278" s="59">
        <f t="shared" si="118"/>
        <v>8</v>
      </c>
      <c r="DT278" s="59">
        <f t="shared" si="118"/>
        <v>0</v>
      </c>
      <c r="DU278" s="59">
        <f t="shared" si="118"/>
        <v>1</v>
      </c>
      <c r="DV278" s="59">
        <f t="shared" si="118"/>
        <v>183.875</v>
      </c>
      <c r="DW278" s="59">
        <f>R280</f>
        <v>183.875</v>
      </c>
      <c r="DX278" s="59">
        <f>S280</f>
        <v>0</v>
      </c>
      <c r="DY278" s="59">
        <f>U280</f>
        <v>113.125</v>
      </c>
      <c r="DZ278" s="59">
        <f>V280</f>
        <v>0</v>
      </c>
      <c r="EA278" s="59">
        <f>X280</f>
        <v>663</v>
      </c>
      <c r="EB278" s="59">
        <f>Y280</f>
        <v>0</v>
      </c>
      <c r="EC278" s="59">
        <f>AD280</f>
        <v>9</v>
      </c>
      <c r="ED278" s="59">
        <f>AE280</f>
        <v>9</v>
      </c>
      <c r="EE278" s="59">
        <f>AF280</f>
        <v>1</v>
      </c>
      <c r="EF278" s="59">
        <f>BE280</f>
        <v>22</v>
      </c>
      <c r="EG278" s="59">
        <f>BL280</f>
        <v>109</v>
      </c>
      <c r="EH278" s="95" t="e">
        <f>#REF!</f>
        <v>#REF!</v>
      </c>
      <c r="EI278" s="95" t="e">
        <f>#REF!</f>
        <v>#REF!</v>
      </c>
      <c r="EJ278" s="95" t="e">
        <f>#REF!</f>
        <v>#REF!</v>
      </c>
      <c r="EK278" s="95" t="e">
        <f>#REF!</f>
        <v>#REF!</v>
      </c>
      <c r="EL278" s="95" t="e">
        <f>#REF!</f>
        <v>#REF!</v>
      </c>
      <c r="EM278" s="95" t="e">
        <f>#REF!</f>
        <v>#REF!</v>
      </c>
      <c r="EN278" s="95" t="e">
        <f>#REF!</f>
        <v>#REF!</v>
      </c>
      <c r="EO278" s="95" t="e">
        <f>#REF!</f>
        <v>#REF!</v>
      </c>
      <c r="EP278" s="95" t="e">
        <f>#REF!</f>
        <v>#REF!</v>
      </c>
      <c r="EQ278" s="95" t="e">
        <f>#REF!</f>
        <v>#REF!</v>
      </c>
      <c r="ER278" s="95" t="e">
        <f>#REF!</f>
        <v>#REF!</v>
      </c>
      <c r="ES278" s="95" t="e">
        <f>#REF!</f>
        <v>#REF!</v>
      </c>
      <c r="ET278" s="95" t="e">
        <f>#REF!</f>
        <v>#REF!</v>
      </c>
      <c r="EU278" s="95" t="e">
        <f>#REF!</f>
        <v>#REF!</v>
      </c>
      <c r="EV278" s="95" t="e">
        <f>#REF!</f>
        <v>#REF!</v>
      </c>
      <c r="EW278" s="95" t="e">
        <f>#REF!</f>
        <v>#REF!</v>
      </c>
      <c r="EX278" s="95" t="e">
        <f>#REF!</f>
        <v>#REF!</v>
      </c>
    </row>
    <row r="279" spans="1:154" ht="16">
      <c r="A279" s="83" t="s">
        <v>148</v>
      </c>
      <c r="B279" s="66"/>
      <c r="C279" s="66" t="s">
        <v>145</v>
      </c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</row>
    <row r="280" spans="1:154">
      <c r="A280" t="s">
        <v>158</v>
      </c>
      <c r="B280" s="10">
        <f>('E3-Last'!B37)-2</f>
        <v>42</v>
      </c>
      <c r="C280" s="4" t="s">
        <v>3</v>
      </c>
      <c r="D280" s="10" t="s">
        <v>40</v>
      </c>
      <c r="E280" s="59">
        <f>(K280/$J280)*100</f>
        <v>0</v>
      </c>
      <c r="F280" s="59">
        <f>(L280/$J280)*100</f>
        <v>0</v>
      </c>
      <c r="G280" s="59">
        <f>(M280/$J280)*100</f>
        <v>100</v>
      </c>
      <c r="H280" s="59">
        <f>(N280/$J280)*100</f>
        <v>0</v>
      </c>
      <c r="I280" s="59">
        <f>M280/J280</f>
        <v>1</v>
      </c>
      <c r="J280">
        <v>8</v>
      </c>
      <c r="K280">
        <v>0</v>
      </c>
      <c r="L280">
        <v>0</v>
      </c>
      <c r="M280">
        <v>8</v>
      </c>
      <c r="N280">
        <v>0</v>
      </c>
      <c r="O280">
        <v>1</v>
      </c>
      <c r="P280">
        <v>183.875</v>
      </c>
      <c r="Q280">
        <v>0</v>
      </c>
      <c r="R280">
        <v>183.875</v>
      </c>
      <c r="S280">
        <v>0</v>
      </c>
      <c r="T280">
        <v>113.125</v>
      </c>
      <c r="U280">
        <v>113.125</v>
      </c>
      <c r="V280">
        <v>0</v>
      </c>
      <c r="W280">
        <v>663</v>
      </c>
      <c r="X280">
        <v>663</v>
      </c>
      <c r="Y280">
        <v>0</v>
      </c>
      <c r="Z280">
        <v>56</v>
      </c>
      <c r="AA280">
        <v>56</v>
      </c>
      <c r="AB280">
        <v>0</v>
      </c>
      <c r="AC280">
        <v>19</v>
      </c>
      <c r="AD280">
        <v>9</v>
      </c>
      <c r="AE280">
        <v>9</v>
      </c>
      <c r="AF280">
        <v>1</v>
      </c>
      <c r="AG280">
        <v>9</v>
      </c>
      <c r="AH280">
        <v>9</v>
      </c>
      <c r="AI280">
        <v>0</v>
      </c>
      <c r="AJ280">
        <v>0</v>
      </c>
      <c r="AK280">
        <v>0</v>
      </c>
      <c r="AL280">
        <v>1</v>
      </c>
      <c r="AM280">
        <v>8</v>
      </c>
      <c r="AN280">
        <v>1</v>
      </c>
      <c r="AO280">
        <v>0</v>
      </c>
      <c r="AP280">
        <v>0</v>
      </c>
      <c r="AQ280">
        <v>0</v>
      </c>
      <c r="AR280">
        <v>0</v>
      </c>
      <c r="AS280">
        <v>1</v>
      </c>
      <c r="AT280">
        <v>8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1</v>
      </c>
      <c r="BE280">
        <v>22</v>
      </c>
      <c r="BF280">
        <v>0</v>
      </c>
      <c r="BG280">
        <v>0</v>
      </c>
      <c r="BH280">
        <v>0</v>
      </c>
      <c r="BI280">
        <v>1</v>
      </c>
      <c r="BJ280">
        <v>9</v>
      </c>
      <c r="BK280">
        <v>12</v>
      </c>
      <c r="BL280">
        <v>109</v>
      </c>
      <c r="BM280">
        <v>9</v>
      </c>
      <c r="BN280">
        <v>0</v>
      </c>
      <c r="BO280">
        <v>40</v>
      </c>
      <c r="BP280">
        <v>10</v>
      </c>
      <c r="BQ280">
        <v>7</v>
      </c>
      <c r="BR280">
        <v>43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 t="s">
        <v>58</v>
      </c>
      <c r="CE280" s="58"/>
    </row>
    <row r="281" spans="1:154">
      <c r="A281" t="s">
        <v>180</v>
      </c>
      <c r="B281" s="10">
        <f>('E3-Last'!B38)-2</f>
        <v>50</v>
      </c>
      <c r="C281" s="4" t="s">
        <v>3</v>
      </c>
      <c r="D281" s="10" t="s">
        <v>40</v>
      </c>
      <c r="E281" s="59">
        <f t="shared" ref="E281:E302" si="119">(K281/$J281)*100</f>
        <v>87.5</v>
      </c>
      <c r="F281" s="59">
        <f t="shared" ref="F281:F302" si="120">(L281/$J281)*100</f>
        <v>0</v>
      </c>
      <c r="G281" s="59">
        <f t="shared" ref="G281:G302" si="121">(M281/$J281)*100</f>
        <v>0</v>
      </c>
      <c r="H281" s="59">
        <f t="shared" ref="H281:H302" si="122">(N281/$J281)*100</f>
        <v>12.5</v>
      </c>
      <c r="I281" s="59">
        <f t="shared" ref="I281:I302" si="123">M281/J281</f>
        <v>0</v>
      </c>
      <c r="J281">
        <v>8</v>
      </c>
      <c r="K281">
        <v>7</v>
      </c>
      <c r="L281">
        <v>0</v>
      </c>
      <c r="M281">
        <v>0</v>
      </c>
      <c r="N281">
        <v>1</v>
      </c>
      <c r="O281">
        <v>0</v>
      </c>
      <c r="P281">
        <v>2313</v>
      </c>
      <c r="Q281">
        <v>0</v>
      </c>
      <c r="R281">
        <v>0</v>
      </c>
      <c r="S281">
        <v>2313</v>
      </c>
      <c r="T281">
        <v>606</v>
      </c>
      <c r="U281">
        <v>0</v>
      </c>
      <c r="V281">
        <v>606</v>
      </c>
      <c r="W281">
        <v>156</v>
      </c>
      <c r="X281">
        <v>0</v>
      </c>
      <c r="Y281">
        <v>156</v>
      </c>
      <c r="Z281">
        <v>269</v>
      </c>
      <c r="AA281">
        <v>0</v>
      </c>
      <c r="AB281">
        <v>269</v>
      </c>
      <c r="AC281">
        <v>8</v>
      </c>
      <c r="AD281">
        <v>1</v>
      </c>
      <c r="AE281">
        <v>1</v>
      </c>
      <c r="AF281">
        <v>6</v>
      </c>
      <c r="AG281">
        <v>5</v>
      </c>
      <c r="AH281">
        <v>1</v>
      </c>
      <c r="AI281">
        <v>2</v>
      </c>
      <c r="AJ281">
        <v>0</v>
      </c>
      <c r="AK281">
        <v>0</v>
      </c>
      <c r="AL281">
        <v>0</v>
      </c>
      <c r="AM281">
        <v>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1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3</v>
      </c>
      <c r="AZ281">
        <v>1</v>
      </c>
      <c r="BA281">
        <v>2</v>
      </c>
      <c r="BB281">
        <v>0</v>
      </c>
      <c r="BC281">
        <v>0</v>
      </c>
      <c r="BD281">
        <v>0</v>
      </c>
      <c r="BE281">
        <v>4</v>
      </c>
      <c r="BF281">
        <v>2</v>
      </c>
      <c r="BG281">
        <v>0</v>
      </c>
      <c r="BH281">
        <v>0</v>
      </c>
      <c r="BI281">
        <v>0</v>
      </c>
      <c r="BJ281">
        <v>1</v>
      </c>
      <c r="BK281">
        <v>1</v>
      </c>
      <c r="BL281">
        <v>190</v>
      </c>
      <c r="BM281">
        <v>81</v>
      </c>
      <c r="BN281">
        <v>0</v>
      </c>
      <c r="BO281">
        <v>0</v>
      </c>
      <c r="BP281">
        <v>0</v>
      </c>
      <c r="BQ281">
        <v>1</v>
      </c>
      <c r="BR281">
        <v>108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 t="s">
        <v>58</v>
      </c>
      <c r="CE281" s="58"/>
    </row>
    <row r="282" spans="1:154">
      <c r="A282" t="s">
        <v>159</v>
      </c>
      <c r="B282" s="10">
        <f>('E3-Last'!B39)-2</f>
        <v>50</v>
      </c>
      <c r="C282" s="4" t="s">
        <v>3</v>
      </c>
      <c r="D282" s="10" t="s">
        <v>40</v>
      </c>
      <c r="E282" s="59">
        <f t="shared" si="119"/>
        <v>50</v>
      </c>
      <c r="F282" s="59">
        <f t="shared" si="120"/>
        <v>0</v>
      </c>
      <c r="G282" s="59">
        <f t="shared" si="121"/>
        <v>12.5</v>
      </c>
      <c r="H282" s="59">
        <f t="shared" si="122"/>
        <v>37.5</v>
      </c>
      <c r="I282" s="59">
        <f t="shared" si="123"/>
        <v>0.125</v>
      </c>
      <c r="J282">
        <v>8</v>
      </c>
      <c r="K282">
        <v>4</v>
      </c>
      <c r="L282">
        <v>0</v>
      </c>
      <c r="M282">
        <v>1</v>
      </c>
      <c r="N282">
        <v>3</v>
      </c>
      <c r="O282">
        <v>0.25</v>
      </c>
      <c r="P282">
        <v>659</v>
      </c>
      <c r="Q282">
        <v>0</v>
      </c>
      <c r="R282">
        <v>163</v>
      </c>
      <c r="S282">
        <v>824.33333330000005</v>
      </c>
      <c r="T282">
        <v>303.5</v>
      </c>
      <c r="U282">
        <v>412</v>
      </c>
      <c r="V282">
        <v>267.33333340000001</v>
      </c>
      <c r="W282">
        <v>334.25</v>
      </c>
      <c r="X282">
        <v>733</v>
      </c>
      <c r="Y282">
        <v>201.33333329999999</v>
      </c>
      <c r="Z282">
        <v>211.25</v>
      </c>
      <c r="AA282">
        <v>222</v>
      </c>
      <c r="AB282">
        <v>207.66666670000001</v>
      </c>
      <c r="AC282">
        <v>18</v>
      </c>
      <c r="AD282">
        <v>6</v>
      </c>
      <c r="AE282">
        <v>6</v>
      </c>
      <c r="AF282">
        <v>6</v>
      </c>
      <c r="AG282">
        <v>6</v>
      </c>
      <c r="AH282">
        <v>4</v>
      </c>
      <c r="AI282">
        <v>5</v>
      </c>
      <c r="AJ282">
        <v>0</v>
      </c>
      <c r="AK282">
        <v>0</v>
      </c>
      <c r="AL282">
        <v>3</v>
      </c>
      <c r="AM282">
        <v>4</v>
      </c>
      <c r="AN282">
        <v>0</v>
      </c>
      <c r="AO282">
        <v>2</v>
      </c>
      <c r="AP282">
        <v>0</v>
      </c>
      <c r="AQ282">
        <v>0</v>
      </c>
      <c r="AR282">
        <v>0</v>
      </c>
      <c r="AS282">
        <v>0</v>
      </c>
      <c r="AT282">
        <v>1</v>
      </c>
      <c r="AU282">
        <v>2</v>
      </c>
      <c r="AV282">
        <v>0</v>
      </c>
      <c r="AW282">
        <v>0</v>
      </c>
      <c r="AX282">
        <v>3</v>
      </c>
      <c r="AY282">
        <v>2</v>
      </c>
      <c r="AZ282">
        <v>3</v>
      </c>
      <c r="BA282">
        <v>1</v>
      </c>
      <c r="BB282">
        <v>0</v>
      </c>
      <c r="BC282">
        <v>0</v>
      </c>
      <c r="BD282">
        <v>0</v>
      </c>
      <c r="BE282">
        <v>7</v>
      </c>
      <c r="BF282">
        <v>0</v>
      </c>
      <c r="BG282">
        <v>0</v>
      </c>
      <c r="BH282">
        <v>0</v>
      </c>
      <c r="BI282">
        <v>0</v>
      </c>
      <c r="BJ282">
        <v>4</v>
      </c>
      <c r="BK282">
        <v>3</v>
      </c>
      <c r="BL282">
        <v>273</v>
      </c>
      <c r="BM282">
        <v>58</v>
      </c>
      <c r="BN282">
        <v>0</v>
      </c>
      <c r="BO282">
        <v>0</v>
      </c>
      <c r="BP282">
        <v>10</v>
      </c>
      <c r="BQ282">
        <v>4</v>
      </c>
      <c r="BR282">
        <v>201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 t="s">
        <v>58</v>
      </c>
    </row>
    <row r="283" spans="1:154">
      <c r="A283" t="s">
        <v>160</v>
      </c>
      <c r="B283" s="10">
        <f>('E3-Last'!B40)-2</f>
        <v>50</v>
      </c>
      <c r="C283" s="4" t="s">
        <v>3</v>
      </c>
      <c r="D283" s="10" t="s">
        <v>40</v>
      </c>
      <c r="E283" s="59">
        <f t="shared" si="119"/>
        <v>0</v>
      </c>
      <c r="F283" s="59">
        <f t="shared" si="120"/>
        <v>0</v>
      </c>
      <c r="G283" s="59">
        <f t="shared" si="121"/>
        <v>87.5</v>
      </c>
      <c r="H283" s="59">
        <f t="shared" si="122"/>
        <v>12.5</v>
      </c>
      <c r="I283" s="59">
        <f t="shared" si="123"/>
        <v>0.875</v>
      </c>
      <c r="J283">
        <v>8</v>
      </c>
      <c r="K283">
        <v>0</v>
      </c>
      <c r="L283">
        <v>0</v>
      </c>
      <c r="M283">
        <v>7</v>
      </c>
      <c r="N283">
        <v>1</v>
      </c>
      <c r="O283">
        <v>0.875</v>
      </c>
      <c r="P283">
        <v>356.5</v>
      </c>
      <c r="Q283">
        <v>0</v>
      </c>
      <c r="R283">
        <v>380.14285719999998</v>
      </c>
      <c r="S283">
        <v>191</v>
      </c>
      <c r="T283">
        <v>298.625</v>
      </c>
      <c r="U283">
        <v>275.42857149999998</v>
      </c>
      <c r="V283">
        <v>461</v>
      </c>
      <c r="W283">
        <v>82.5</v>
      </c>
      <c r="X283">
        <v>86.571428569999995</v>
      </c>
      <c r="Y283">
        <v>54</v>
      </c>
      <c r="Z283">
        <v>1130.25</v>
      </c>
      <c r="AA283">
        <v>1223.4285709999999</v>
      </c>
      <c r="AB283">
        <v>478</v>
      </c>
      <c r="AC283">
        <v>26</v>
      </c>
      <c r="AD283">
        <v>12</v>
      </c>
      <c r="AE283">
        <v>9</v>
      </c>
      <c r="AF283">
        <v>5</v>
      </c>
      <c r="AG283">
        <v>8</v>
      </c>
      <c r="AH283">
        <v>11</v>
      </c>
      <c r="AI283">
        <v>1</v>
      </c>
      <c r="AJ283">
        <v>0</v>
      </c>
      <c r="AK283">
        <v>0</v>
      </c>
      <c r="AL283">
        <v>6</v>
      </c>
      <c r="AM283">
        <v>8</v>
      </c>
      <c r="AN283">
        <v>3</v>
      </c>
      <c r="AO283">
        <v>0</v>
      </c>
      <c r="AP283">
        <v>0</v>
      </c>
      <c r="AQ283">
        <v>0</v>
      </c>
      <c r="AR283">
        <v>1</v>
      </c>
      <c r="AS283">
        <v>0</v>
      </c>
      <c r="AT283">
        <v>7</v>
      </c>
      <c r="AU283">
        <v>0</v>
      </c>
      <c r="AV283">
        <v>0</v>
      </c>
      <c r="AW283">
        <v>0</v>
      </c>
      <c r="AX283">
        <v>2</v>
      </c>
      <c r="AY283">
        <v>0</v>
      </c>
      <c r="AZ283">
        <v>1</v>
      </c>
      <c r="BA283">
        <v>1</v>
      </c>
      <c r="BB283">
        <v>0</v>
      </c>
      <c r="BC283">
        <v>0</v>
      </c>
      <c r="BD283">
        <v>3</v>
      </c>
      <c r="BE283">
        <v>8</v>
      </c>
      <c r="BF283">
        <v>0</v>
      </c>
      <c r="BG283">
        <v>0</v>
      </c>
      <c r="BH283">
        <v>0</v>
      </c>
      <c r="BI283">
        <v>7</v>
      </c>
      <c r="BJ283">
        <v>1</v>
      </c>
      <c r="BK283">
        <v>0</v>
      </c>
      <c r="BL283">
        <v>188</v>
      </c>
      <c r="BM283">
        <v>22</v>
      </c>
      <c r="BN283">
        <v>5</v>
      </c>
      <c r="BO283">
        <v>78</v>
      </c>
      <c r="BP283">
        <v>13</v>
      </c>
      <c r="BQ283">
        <v>0</v>
      </c>
      <c r="BR283">
        <v>70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 t="s">
        <v>58</v>
      </c>
    </row>
    <row r="284" spans="1:154">
      <c r="A284" t="s">
        <v>181</v>
      </c>
      <c r="B284" s="10">
        <f>('E3-Last'!B41)-2</f>
        <v>50</v>
      </c>
      <c r="C284" s="6" t="s">
        <v>2</v>
      </c>
      <c r="D284" s="10" t="s">
        <v>40</v>
      </c>
      <c r="E284" s="59">
        <f t="shared" si="119"/>
        <v>0</v>
      </c>
      <c r="F284" s="59">
        <f t="shared" si="120"/>
        <v>0</v>
      </c>
      <c r="G284" s="59">
        <f t="shared" si="121"/>
        <v>75</v>
      </c>
      <c r="H284" s="59">
        <f t="shared" si="122"/>
        <v>25</v>
      </c>
      <c r="I284" s="59">
        <f t="shared" si="123"/>
        <v>0.75</v>
      </c>
      <c r="J284">
        <v>8</v>
      </c>
      <c r="K284">
        <v>0</v>
      </c>
      <c r="L284">
        <v>0</v>
      </c>
      <c r="M284">
        <v>6</v>
      </c>
      <c r="N284">
        <v>2</v>
      </c>
      <c r="O284">
        <v>0.75</v>
      </c>
      <c r="P284">
        <v>762.625</v>
      </c>
      <c r="Q284">
        <v>0</v>
      </c>
      <c r="R284">
        <v>989.16666669999995</v>
      </c>
      <c r="S284">
        <v>83</v>
      </c>
      <c r="T284">
        <v>288.75</v>
      </c>
      <c r="U284">
        <v>159.66666670000001</v>
      </c>
      <c r="V284">
        <v>676</v>
      </c>
      <c r="W284">
        <v>99.75</v>
      </c>
      <c r="X284">
        <v>91.166666660000004</v>
      </c>
      <c r="Y284">
        <v>125.5</v>
      </c>
      <c r="Z284">
        <v>1050.375</v>
      </c>
      <c r="AA284">
        <v>1237.666667</v>
      </c>
      <c r="AB284">
        <v>488.5</v>
      </c>
      <c r="AC284">
        <v>52</v>
      </c>
      <c r="AD284">
        <v>21</v>
      </c>
      <c r="AE284">
        <v>17</v>
      </c>
      <c r="AF284">
        <v>14</v>
      </c>
      <c r="AG284">
        <v>12</v>
      </c>
      <c r="AH284">
        <v>11</v>
      </c>
      <c r="AI284">
        <v>12</v>
      </c>
      <c r="AJ284">
        <v>0</v>
      </c>
      <c r="AK284">
        <v>0</v>
      </c>
      <c r="AL284">
        <v>17</v>
      </c>
      <c r="AM284">
        <v>8</v>
      </c>
      <c r="AN284">
        <v>3</v>
      </c>
      <c r="AO284">
        <v>3</v>
      </c>
      <c r="AP284">
        <v>0</v>
      </c>
      <c r="AQ284">
        <v>0</v>
      </c>
      <c r="AR284">
        <v>7</v>
      </c>
      <c r="AS284">
        <v>1</v>
      </c>
      <c r="AT284">
        <v>6</v>
      </c>
      <c r="AU284">
        <v>7</v>
      </c>
      <c r="AV284">
        <v>0</v>
      </c>
      <c r="AW284">
        <v>0</v>
      </c>
      <c r="AX284">
        <v>3</v>
      </c>
      <c r="AY284">
        <v>3</v>
      </c>
      <c r="AZ284">
        <v>2</v>
      </c>
      <c r="BA284">
        <v>2</v>
      </c>
      <c r="BB284">
        <v>0</v>
      </c>
      <c r="BC284">
        <v>0</v>
      </c>
      <c r="BD284">
        <v>7</v>
      </c>
      <c r="BE284">
        <v>8</v>
      </c>
      <c r="BF284">
        <v>0</v>
      </c>
      <c r="BG284">
        <v>0</v>
      </c>
      <c r="BH284">
        <v>0</v>
      </c>
      <c r="BI284">
        <v>6</v>
      </c>
      <c r="BJ284">
        <v>2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 t="s">
        <v>58</v>
      </c>
    </row>
    <row r="285" spans="1:154">
      <c r="A285" t="s">
        <v>161</v>
      </c>
      <c r="B285" s="10">
        <f>('E3-Last'!B42)-2</f>
        <v>50</v>
      </c>
      <c r="C285" s="4" t="s">
        <v>3</v>
      </c>
      <c r="D285" s="10" t="s">
        <v>40</v>
      </c>
      <c r="E285" s="59">
        <f t="shared" si="119"/>
        <v>12.5</v>
      </c>
      <c r="F285" s="59">
        <f t="shared" si="120"/>
        <v>0</v>
      </c>
      <c r="G285" s="59">
        <f t="shared" si="121"/>
        <v>62.5</v>
      </c>
      <c r="H285" s="59">
        <f t="shared" si="122"/>
        <v>25</v>
      </c>
      <c r="I285" s="59">
        <f t="shared" si="123"/>
        <v>0.625</v>
      </c>
      <c r="J285">
        <v>8</v>
      </c>
      <c r="K285">
        <v>1</v>
      </c>
      <c r="L285">
        <v>0</v>
      </c>
      <c r="M285">
        <v>5</v>
      </c>
      <c r="N285">
        <v>2</v>
      </c>
      <c r="O285">
        <v>0.71428571429999999</v>
      </c>
      <c r="P285">
        <v>883.28571439999996</v>
      </c>
      <c r="Q285">
        <v>0</v>
      </c>
      <c r="R285">
        <v>883.2</v>
      </c>
      <c r="S285">
        <v>883.5</v>
      </c>
      <c r="T285">
        <v>201.7142857</v>
      </c>
      <c r="U285">
        <v>217</v>
      </c>
      <c r="V285">
        <v>163.5</v>
      </c>
      <c r="W285">
        <v>631</v>
      </c>
      <c r="X285">
        <v>815.40000010000006</v>
      </c>
      <c r="Y285">
        <v>170</v>
      </c>
      <c r="Z285">
        <v>93</v>
      </c>
      <c r="AA285">
        <v>65.599999990000001</v>
      </c>
      <c r="AB285">
        <v>161.5</v>
      </c>
      <c r="AC285">
        <v>27</v>
      </c>
      <c r="AD285">
        <v>12</v>
      </c>
      <c r="AE285">
        <v>12</v>
      </c>
      <c r="AF285">
        <v>3</v>
      </c>
      <c r="AG285">
        <v>7</v>
      </c>
      <c r="AH285">
        <v>11</v>
      </c>
      <c r="AI285">
        <v>8</v>
      </c>
      <c r="AJ285">
        <v>0</v>
      </c>
      <c r="AK285">
        <v>0</v>
      </c>
      <c r="AL285">
        <v>1</v>
      </c>
      <c r="AM285">
        <v>7</v>
      </c>
      <c r="AN285">
        <v>4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5</v>
      </c>
      <c r="AU285">
        <v>7</v>
      </c>
      <c r="AV285">
        <v>0</v>
      </c>
      <c r="AW285">
        <v>0</v>
      </c>
      <c r="AX285">
        <v>0</v>
      </c>
      <c r="AY285">
        <v>0</v>
      </c>
      <c r="AZ285">
        <v>2</v>
      </c>
      <c r="BA285">
        <v>0</v>
      </c>
      <c r="BB285">
        <v>0</v>
      </c>
      <c r="BC285">
        <v>0</v>
      </c>
      <c r="BD285">
        <v>1</v>
      </c>
      <c r="BE285">
        <v>22</v>
      </c>
      <c r="BF285">
        <v>1</v>
      </c>
      <c r="BG285">
        <v>0</v>
      </c>
      <c r="BH285">
        <v>0</v>
      </c>
      <c r="BI285">
        <v>2</v>
      </c>
      <c r="BJ285">
        <v>10</v>
      </c>
      <c r="BK285">
        <v>9</v>
      </c>
      <c r="BL285">
        <v>171</v>
      </c>
      <c r="BM285">
        <v>60</v>
      </c>
      <c r="BN285">
        <v>2</v>
      </c>
      <c r="BO285">
        <v>19</v>
      </c>
      <c r="BP285">
        <v>14</v>
      </c>
      <c r="BQ285">
        <v>9</v>
      </c>
      <c r="BR285">
        <v>67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 t="s">
        <v>58</v>
      </c>
    </row>
    <row r="286" spans="1:154">
      <c r="A286" t="s">
        <v>162</v>
      </c>
      <c r="B286" s="10">
        <f>('E3-Last'!B43)-2</f>
        <v>50</v>
      </c>
      <c r="C286" s="6" t="s">
        <v>2</v>
      </c>
      <c r="D286" s="10" t="s">
        <v>40</v>
      </c>
      <c r="E286" s="59">
        <f t="shared" si="119"/>
        <v>0</v>
      </c>
      <c r="F286" s="59">
        <f t="shared" si="120"/>
        <v>0</v>
      </c>
      <c r="G286" s="59">
        <f t="shared" si="121"/>
        <v>62.5</v>
      </c>
      <c r="H286" s="59">
        <f t="shared" si="122"/>
        <v>37.5</v>
      </c>
      <c r="I286" s="59">
        <f t="shared" si="123"/>
        <v>0.625</v>
      </c>
      <c r="J286">
        <v>8</v>
      </c>
      <c r="K286">
        <v>0</v>
      </c>
      <c r="L286">
        <v>0</v>
      </c>
      <c r="M286">
        <v>5</v>
      </c>
      <c r="N286">
        <v>3</v>
      </c>
      <c r="O286">
        <v>0.625</v>
      </c>
      <c r="P286">
        <v>1264.625</v>
      </c>
      <c r="Q286">
        <v>0</v>
      </c>
      <c r="R286">
        <v>1330.8</v>
      </c>
      <c r="S286">
        <v>1154.333333</v>
      </c>
      <c r="T286">
        <v>193.5</v>
      </c>
      <c r="U286">
        <v>79.199999989999995</v>
      </c>
      <c r="V286">
        <v>384</v>
      </c>
      <c r="W286">
        <v>451.375</v>
      </c>
      <c r="X286">
        <v>611.79999999999995</v>
      </c>
      <c r="Y286">
        <v>184</v>
      </c>
      <c r="Z286">
        <v>250.125</v>
      </c>
      <c r="AA286">
        <v>257.8</v>
      </c>
      <c r="AB286">
        <v>237.33333329999999</v>
      </c>
      <c r="AC286">
        <v>24</v>
      </c>
      <c r="AD286">
        <v>13</v>
      </c>
      <c r="AE286">
        <v>7</v>
      </c>
      <c r="AF286">
        <v>4</v>
      </c>
      <c r="AG286">
        <v>9</v>
      </c>
      <c r="AH286">
        <v>10</v>
      </c>
      <c r="AI286">
        <v>4</v>
      </c>
      <c r="AJ286">
        <v>0</v>
      </c>
      <c r="AK286">
        <v>0</v>
      </c>
      <c r="AL286">
        <v>1</v>
      </c>
      <c r="AM286">
        <v>8</v>
      </c>
      <c r="AN286">
        <v>2</v>
      </c>
      <c r="AO286">
        <v>3</v>
      </c>
      <c r="AP286">
        <v>0</v>
      </c>
      <c r="AQ286">
        <v>0</v>
      </c>
      <c r="AR286">
        <v>0</v>
      </c>
      <c r="AS286">
        <v>0</v>
      </c>
      <c r="AT286">
        <v>5</v>
      </c>
      <c r="AU286">
        <v>1</v>
      </c>
      <c r="AV286">
        <v>0</v>
      </c>
      <c r="AW286">
        <v>0</v>
      </c>
      <c r="AX286">
        <v>1</v>
      </c>
      <c r="AY286">
        <v>1</v>
      </c>
      <c r="AZ286">
        <v>3</v>
      </c>
      <c r="BA286">
        <v>0</v>
      </c>
      <c r="BB286">
        <v>0</v>
      </c>
      <c r="BC286">
        <v>0</v>
      </c>
      <c r="BD286">
        <v>0</v>
      </c>
      <c r="BE286">
        <v>12</v>
      </c>
      <c r="BF286">
        <v>4</v>
      </c>
      <c r="BG286">
        <v>0</v>
      </c>
      <c r="BH286">
        <v>0</v>
      </c>
      <c r="BI286">
        <v>0</v>
      </c>
      <c r="BJ286">
        <v>8</v>
      </c>
      <c r="BK286">
        <v>0</v>
      </c>
      <c r="BL286">
        <v>210</v>
      </c>
      <c r="BM286">
        <v>88</v>
      </c>
      <c r="BN286">
        <v>7</v>
      </c>
      <c r="BO286">
        <v>27</v>
      </c>
      <c r="BP286">
        <v>22</v>
      </c>
      <c r="BQ286">
        <v>1</v>
      </c>
      <c r="BR286">
        <v>65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 t="s">
        <v>58</v>
      </c>
    </row>
    <row r="287" spans="1:154">
      <c r="A287" t="s">
        <v>163</v>
      </c>
      <c r="B287" s="10">
        <f>('E3-Last'!B44)-2</f>
        <v>42</v>
      </c>
      <c r="C287" s="6" t="s">
        <v>2</v>
      </c>
      <c r="D287" s="10" t="s">
        <v>40</v>
      </c>
      <c r="E287" s="59">
        <f t="shared" si="119"/>
        <v>0</v>
      </c>
      <c r="F287" s="59">
        <f t="shared" si="120"/>
        <v>0</v>
      </c>
      <c r="G287" s="59">
        <f t="shared" si="121"/>
        <v>100</v>
      </c>
      <c r="H287" s="59">
        <f t="shared" si="122"/>
        <v>0</v>
      </c>
      <c r="I287" s="59">
        <f t="shared" si="123"/>
        <v>1</v>
      </c>
      <c r="J287">
        <v>8</v>
      </c>
      <c r="K287">
        <v>0</v>
      </c>
      <c r="L287">
        <v>0</v>
      </c>
      <c r="M287">
        <v>8</v>
      </c>
      <c r="N287">
        <v>0</v>
      </c>
      <c r="O287">
        <v>1</v>
      </c>
      <c r="P287">
        <v>734.375</v>
      </c>
      <c r="Q287">
        <v>0</v>
      </c>
      <c r="R287">
        <v>734.375</v>
      </c>
      <c r="S287">
        <v>0</v>
      </c>
      <c r="T287">
        <v>61.375</v>
      </c>
      <c r="U287">
        <v>61.375</v>
      </c>
      <c r="V287">
        <v>0</v>
      </c>
      <c r="W287">
        <v>83.75</v>
      </c>
      <c r="X287">
        <v>83.75</v>
      </c>
      <c r="Y287">
        <v>0</v>
      </c>
      <c r="Z287">
        <v>1388.5</v>
      </c>
      <c r="AA287">
        <v>1388.5</v>
      </c>
      <c r="AB287">
        <v>0</v>
      </c>
      <c r="AC287">
        <v>28</v>
      </c>
      <c r="AD287">
        <v>10</v>
      </c>
      <c r="AE287">
        <v>18</v>
      </c>
      <c r="AF287">
        <v>0</v>
      </c>
      <c r="AG287">
        <v>8</v>
      </c>
      <c r="AH287">
        <v>10</v>
      </c>
      <c r="AI287">
        <v>10</v>
      </c>
      <c r="AJ287">
        <v>0</v>
      </c>
      <c r="AK287">
        <v>0</v>
      </c>
      <c r="AL287">
        <v>0</v>
      </c>
      <c r="AM287">
        <v>8</v>
      </c>
      <c r="AN287">
        <v>2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8</v>
      </c>
      <c r="AU287">
        <v>10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15</v>
      </c>
      <c r="BF287">
        <v>1</v>
      </c>
      <c r="BG287">
        <v>0</v>
      </c>
      <c r="BH287">
        <v>0</v>
      </c>
      <c r="BI287">
        <v>8</v>
      </c>
      <c r="BJ287">
        <v>0</v>
      </c>
      <c r="BK287">
        <v>6</v>
      </c>
      <c r="BL287">
        <v>95</v>
      </c>
      <c r="BM287">
        <v>15</v>
      </c>
      <c r="BN287">
        <v>0</v>
      </c>
      <c r="BO287">
        <v>49</v>
      </c>
      <c r="BP287">
        <v>4</v>
      </c>
      <c r="BQ287">
        <v>0</v>
      </c>
      <c r="BR287">
        <v>27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 t="s">
        <v>58</v>
      </c>
    </row>
    <row r="288" spans="1:154">
      <c r="A288" t="s">
        <v>164</v>
      </c>
      <c r="B288" s="10">
        <f>('E3-Last'!B45)-2</f>
        <v>42</v>
      </c>
      <c r="C288" s="6" t="s">
        <v>2</v>
      </c>
      <c r="D288" s="10" t="s">
        <v>40</v>
      </c>
      <c r="E288" s="59">
        <f t="shared" si="119"/>
        <v>0</v>
      </c>
      <c r="F288" s="59">
        <f t="shared" si="120"/>
        <v>0</v>
      </c>
      <c r="G288" s="59">
        <f t="shared" si="121"/>
        <v>75</v>
      </c>
      <c r="H288" s="59">
        <f t="shared" si="122"/>
        <v>25</v>
      </c>
      <c r="I288" s="59">
        <f t="shared" si="123"/>
        <v>0.75</v>
      </c>
      <c r="J288">
        <v>8</v>
      </c>
      <c r="K288">
        <v>0</v>
      </c>
      <c r="L288">
        <v>0</v>
      </c>
      <c r="M288">
        <v>6</v>
      </c>
      <c r="N288">
        <v>2</v>
      </c>
      <c r="O288">
        <v>0.75</v>
      </c>
      <c r="P288">
        <v>397.875</v>
      </c>
      <c r="Q288">
        <v>0</v>
      </c>
      <c r="R288">
        <v>314.33333340000001</v>
      </c>
      <c r="S288">
        <v>648.5</v>
      </c>
      <c r="T288">
        <v>70</v>
      </c>
      <c r="U288">
        <v>66.333333339999996</v>
      </c>
      <c r="V288">
        <v>81</v>
      </c>
      <c r="W288">
        <v>133.5</v>
      </c>
      <c r="X288">
        <v>125.66666669999999</v>
      </c>
      <c r="Y288">
        <v>157</v>
      </c>
      <c r="Z288">
        <v>271.75</v>
      </c>
      <c r="AA288">
        <v>288.16666659999999</v>
      </c>
      <c r="AB288">
        <v>222.5</v>
      </c>
      <c r="AC288">
        <v>32</v>
      </c>
      <c r="AD288">
        <v>16</v>
      </c>
      <c r="AE288">
        <v>12</v>
      </c>
      <c r="AF288">
        <v>4</v>
      </c>
      <c r="AG288">
        <v>8</v>
      </c>
      <c r="AH288">
        <v>13</v>
      </c>
      <c r="AI288">
        <v>5</v>
      </c>
      <c r="AJ288">
        <v>1</v>
      </c>
      <c r="AK288">
        <v>0</v>
      </c>
      <c r="AL288">
        <v>5</v>
      </c>
      <c r="AM288">
        <v>8</v>
      </c>
      <c r="AN288">
        <v>5</v>
      </c>
      <c r="AO288">
        <v>0</v>
      </c>
      <c r="AP288">
        <v>0</v>
      </c>
      <c r="AQ288">
        <v>0</v>
      </c>
      <c r="AR288">
        <v>3</v>
      </c>
      <c r="AS288">
        <v>0</v>
      </c>
      <c r="AT288">
        <v>6</v>
      </c>
      <c r="AU288">
        <v>5</v>
      </c>
      <c r="AV288">
        <v>1</v>
      </c>
      <c r="AW288">
        <v>0</v>
      </c>
      <c r="AX288">
        <v>0</v>
      </c>
      <c r="AY288">
        <v>0</v>
      </c>
      <c r="AZ288">
        <v>2</v>
      </c>
      <c r="BA288">
        <v>0</v>
      </c>
      <c r="BB288">
        <v>0</v>
      </c>
      <c r="BC288">
        <v>0</v>
      </c>
      <c r="BD288">
        <v>2</v>
      </c>
      <c r="BE288">
        <v>24</v>
      </c>
      <c r="BF288">
        <v>0</v>
      </c>
      <c r="BG288">
        <v>0</v>
      </c>
      <c r="BH288">
        <v>0</v>
      </c>
      <c r="BI288">
        <v>4</v>
      </c>
      <c r="BJ288">
        <v>6</v>
      </c>
      <c r="BK288">
        <v>14</v>
      </c>
      <c r="BL288">
        <v>149</v>
      </c>
      <c r="BM288">
        <v>30</v>
      </c>
      <c r="BN288">
        <v>0</v>
      </c>
      <c r="BO288">
        <v>42</v>
      </c>
      <c r="BP288">
        <v>8</v>
      </c>
      <c r="BQ288">
        <v>8</v>
      </c>
      <c r="BR288">
        <v>61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 t="s">
        <v>58</v>
      </c>
      <c r="CE288" s="58"/>
    </row>
    <row r="289" spans="1:83">
      <c r="A289" t="s">
        <v>167</v>
      </c>
      <c r="B289" s="10">
        <f>('E3-Last'!B46)-2</f>
        <v>42</v>
      </c>
      <c r="C289" s="6" t="s">
        <v>2</v>
      </c>
      <c r="D289" s="10" t="s">
        <v>40</v>
      </c>
      <c r="E289" s="59">
        <f t="shared" si="119"/>
        <v>12.5</v>
      </c>
      <c r="F289" s="59">
        <f t="shared" si="120"/>
        <v>0</v>
      </c>
      <c r="G289" s="59">
        <f t="shared" si="121"/>
        <v>87.5</v>
      </c>
      <c r="H289" s="59">
        <f t="shared" si="122"/>
        <v>0</v>
      </c>
      <c r="I289" s="59">
        <f t="shared" si="123"/>
        <v>0.875</v>
      </c>
      <c r="J289">
        <v>8</v>
      </c>
      <c r="K289">
        <v>1</v>
      </c>
      <c r="L289">
        <v>0</v>
      </c>
      <c r="M289">
        <v>7</v>
      </c>
      <c r="N289">
        <v>0</v>
      </c>
      <c r="O289">
        <v>1</v>
      </c>
      <c r="P289">
        <v>317.42857149999998</v>
      </c>
      <c r="Q289">
        <v>0</v>
      </c>
      <c r="R289">
        <v>317.42857149999998</v>
      </c>
      <c r="S289">
        <v>0</v>
      </c>
      <c r="T289">
        <v>106.7142857</v>
      </c>
      <c r="U289">
        <v>106.7142857</v>
      </c>
      <c r="V289">
        <v>0</v>
      </c>
      <c r="W289">
        <v>116.5714286</v>
      </c>
      <c r="X289">
        <v>116.5714286</v>
      </c>
      <c r="Y289">
        <v>0</v>
      </c>
      <c r="Z289">
        <v>1035.7142859999999</v>
      </c>
      <c r="AA289">
        <v>1035.7142859999999</v>
      </c>
      <c r="AB289">
        <v>0</v>
      </c>
      <c r="AC289">
        <v>21</v>
      </c>
      <c r="AD289">
        <v>8</v>
      </c>
      <c r="AE289">
        <v>10</v>
      </c>
      <c r="AF289">
        <v>3</v>
      </c>
      <c r="AG289">
        <v>12</v>
      </c>
      <c r="AH289">
        <v>8</v>
      </c>
      <c r="AI289">
        <v>1</v>
      </c>
      <c r="AJ289">
        <v>0</v>
      </c>
      <c r="AK289">
        <v>0</v>
      </c>
      <c r="AL289">
        <v>0</v>
      </c>
      <c r="AM289">
        <v>7</v>
      </c>
      <c r="AN289">
        <v>1</v>
      </c>
      <c r="AO289">
        <v>0</v>
      </c>
      <c r="AP289">
        <v>0</v>
      </c>
      <c r="AQ289">
        <v>0</v>
      </c>
      <c r="AR289">
        <v>0</v>
      </c>
      <c r="AS289">
        <v>2</v>
      </c>
      <c r="AT289">
        <v>7</v>
      </c>
      <c r="AU289">
        <v>1</v>
      </c>
      <c r="AV289">
        <v>0</v>
      </c>
      <c r="AW289">
        <v>0</v>
      </c>
      <c r="AX289">
        <v>0</v>
      </c>
      <c r="AY289">
        <v>3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8</v>
      </c>
      <c r="BF289">
        <v>0</v>
      </c>
      <c r="BG289">
        <v>0</v>
      </c>
      <c r="BH289">
        <v>0</v>
      </c>
      <c r="BI289">
        <v>7</v>
      </c>
      <c r="BJ289">
        <v>0</v>
      </c>
      <c r="BK289">
        <v>1</v>
      </c>
      <c r="BL289">
        <v>169</v>
      </c>
      <c r="BM289">
        <v>22</v>
      </c>
      <c r="BN289">
        <v>0</v>
      </c>
      <c r="BO289">
        <v>47</v>
      </c>
      <c r="BP289">
        <v>11</v>
      </c>
      <c r="BQ289">
        <v>0</v>
      </c>
      <c r="BR289">
        <v>89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 t="s">
        <v>58</v>
      </c>
      <c r="CE289" s="58"/>
    </row>
    <row r="290" spans="1:83">
      <c r="A290" t="s">
        <v>166</v>
      </c>
      <c r="B290" s="10">
        <f>('E3-Last'!B47)-2</f>
        <v>50</v>
      </c>
      <c r="C290" s="4" t="s">
        <v>3</v>
      </c>
      <c r="D290" s="10" t="s">
        <v>40</v>
      </c>
      <c r="E290" s="59">
        <f t="shared" si="119"/>
        <v>0</v>
      </c>
      <c r="F290" s="59">
        <f t="shared" si="120"/>
        <v>0</v>
      </c>
      <c r="G290" s="59">
        <f t="shared" si="121"/>
        <v>50</v>
      </c>
      <c r="H290" s="59">
        <f t="shared" si="122"/>
        <v>50</v>
      </c>
      <c r="I290" s="59">
        <f t="shared" si="123"/>
        <v>0.5</v>
      </c>
      <c r="J290">
        <v>8</v>
      </c>
      <c r="K290">
        <v>0</v>
      </c>
      <c r="L290">
        <v>0</v>
      </c>
      <c r="M290">
        <v>4</v>
      </c>
      <c r="N290">
        <v>4</v>
      </c>
      <c r="O290">
        <v>0.5</v>
      </c>
      <c r="P290">
        <v>480.125</v>
      </c>
      <c r="Q290">
        <v>0</v>
      </c>
      <c r="R290">
        <v>152.25</v>
      </c>
      <c r="S290">
        <v>808</v>
      </c>
      <c r="T290">
        <v>164.125</v>
      </c>
      <c r="U290">
        <v>84.25</v>
      </c>
      <c r="V290">
        <v>244</v>
      </c>
      <c r="W290">
        <v>1086.25</v>
      </c>
      <c r="X290">
        <v>1053.25</v>
      </c>
      <c r="Y290">
        <v>1119.25</v>
      </c>
      <c r="Z290">
        <v>29</v>
      </c>
      <c r="AA290">
        <v>23.5</v>
      </c>
      <c r="AB290">
        <v>34.5</v>
      </c>
      <c r="AC290">
        <v>32</v>
      </c>
      <c r="AD290">
        <v>13</v>
      </c>
      <c r="AE290">
        <v>7</v>
      </c>
      <c r="AF290">
        <v>12</v>
      </c>
      <c r="AG290">
        <v>13</v>
      </c>
      <c r="AH290">
        <v>9</v>
      </c>
      <c r="AI290">
        <v>1</v>
      </c>
      <c r="AJ290">
        <v>0</v>
      </c>
      <c r="AK290">
        <v>6</v>
      </c>
      <c r="AL290">
        <v>3</v>
      </c>
      <c r="AM290">
        <v>8</v>
      </c>
      <c r="AN290">
        <v>1</v>
      </c>
      <c r="AO290">
        <v>0</v>
      </c>
      <c r="AP290">
        <v>0</v>
      </c>
      <c r="AQ290">
        <v>2</v>
      </c>
      <c r="AR290">
        <v>2</v>
      </c>
      <c r="AS290">
        <v>1</v>
      </c>
      <c r="AT290">
        <v>4</v>
      </c>
      <c r="AU290">
        <v>1</v>
      </c>
      <c r="AV290">
        <v>0</v>
      </c>
      <c r="AW290">
        <v>0</v>
      </c>
      <c r="AX290">
        <v>1</v>
      </c>
      <c r="AY290">
        <v>4</v>
      </c>
      <c r="AZ290">
        <v>4</v>
      </c>
      <c r="BA290">
        <v>0</v>
      </c>
      <c r="BB290">
        <v>0</v>
      </c>
      <c r="BC290">
        <v>4</v>
      </c>
      <c r="BD290">
        <v>0</v>
      </c>
      <c r="BE290">
        <v>8</v>
      </c>
      <c r="BF290">
        <v>0</v>
      </c>
      <c r="BG290">
        <v>0</v>
      </c>
      <c r="BH290">
        <v>0</v>
      </c>
      <c r="BI290">
        <v>0</v>
      </c>
      <c r="BJ290">
        <v>8</v>
      </c>
      <c r="BK290">
        <v>0</v>
      </c>
      <c r="BL290">
        <v>323</v>
      </c>
      <c r="BM290">
        <v>45</v>
      </c>
      <c r="BN290">
        <v>13</v>
      </c>
      <c r="BO290">
        <v>53</v>
      </c>
      <c r="BP290">
        <v>11</v>
      </c>
      <c r="BQ290">
        <v>74</v>
      </c>
      <c r="BR290">
        <v>127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 t="s">
        <v>58</v>
      </c>
      <c r="CE290" s="58"/>
    </row>
    <row r="291" spans="1:83">
      <c r="A291" t="s">
        <v>167</v>
      </c>
      <c r="B291" s="10">
        <f>('E3-Last'!B48)-2</f>
        <v>42</v>
      </c>
      <c r="C291" s="6" t="s">
        <v>2</v>
      </c>
      <c r="D291" s="10" t="s">
        <v>40</v>
      </c>
      <c r="E291" s="59">
        <f t="shared" si="119"/>
        <v>0</v>
      </c>
      <c r="F291" s="59">
        <f t="shared" si="120"/>
        <v>0</v>
      </c>
      <c r="G291" s="59">
        <f t="shared" si="121"/>
        <v>75</v>
      </c>
      <c r="H291" s="59">
        <f t="shared" si="122"/>
        <v>25</v>
      </c>
      <c r="I291" s="59">
        <f t="shared" si="123"/>
        <v>0.75</v>
      </c>
      <c r="J291">
        <v>8</v>
      </c>
      <c r="K291">
        <v>0</v>
      </c>
      <c r="L291">
        <v>0</v>
      </c>
      <c r="M291">
        <v>6</v>
      </c>
      <c r="N291">
        <v>2</v>
      </c>
      <c r="O291">
        <v>0.75</v>
      </c>
      <c r="P291">
        <v>141.375</v>
      </c>
      <c r="Q291">
        <v>0</v>
      </c>
      <c r="R291">
        <v>130</v>
      </c>
      <c r="S291">
        <v>175.5</v>
      </c>
      <c r="T291">
        <v>92.125</v>
      </c>
      <c r="U291">
        <v>109.33333330000001</v>
      </c>
      <c r="V291">
        <v>40.5</v>
      </c>
      <c r="W291">
        <v>99</v>
      </c>
      <c r="X291">
        <v>111.5</v>
      </c>
      <c r="Y291">
        <v>61.5</v>
      </c>
      <c r="Z291">
        <v>393.75</v>
      </c>
      <c r="AA291">
        <v>466.66666659999999</v>
      </c>
      <c r="AB291">
        <v>175</v>
      </c>
      <c r="AC291">
        <v>26</v>
      </c>
      <c r="AD291">
        <v>13</v>
      </c>
      <c r="AE291">
        <v>11</v>
      </c>
      <c r="AF291">
        <v>2</v>
      </c>
      <c r="AG291">
        <v>13</v>
      </c>
      <c r="AH291">
        <v>11</v>
      </c>
      <c r="AI291">
        <v>2</v>
      </c>
      <c r="AJ291">
        <v>0</v>
      </c>
      <c r="AK291">
        <v>0</v>
      </c>
      <c r="AL291">
        <v>0</v>
      </c>
      <c r="AM291">
        <v>8</v>
      </c>
      <c r="AN291">
        <v>3</v>
      </c>
      <c r="AO291">
        <v>2</v>
      </c>
      <c r="AP291">
        <v>0</v>
      </c>
      <c r="AQ291">
        <v>0</v>
      </c>
      <c r="AR291">
        <v>0</v>
      </c>
      <c r="AS291">
        <v>5</v>
      </c>
      <c r="AT291">
        <v>6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2</v>
      </c>
      <c r="BA291">
        <v>0</v>
      </c>
      <c r="BB291">
        <v>0</v>
      </c>
      <c r="BC291">
        <v>0</v>
      </c>
      <c r="BD291">
        <v>0</v>
      </c>
      <c r="BE291">
        <v>15</v>
      </c>
      <c r="BF291">
        <v>0</v>
      </c>
      <c r="BG291">
        <v>0</v>
      </c>
      <c r="BH291">
        <v>0</v>
      </c>
      <c r="BI291">
        <v>6</v>
      </c>
      <c r="BJ291">
        <v>5</v>
      </c>
      <c r="BK291">
        <v>4</v>
      </c>
      <c r="BL291">
        <v>400</v>
      </c>
      <c r="BM291">
        <v>20</v>
      </c>
      <c r="BN291">
        <v>5</v>
      </c>
      <c r="BO291">
        <v>194</v>
      </c>
      <c r="BP291">
        <v>13</v>
      </c>
      <c r="BQ291">
        <v>7</v>
      </c>
      <c r="BR291">
        <v>161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 t="s">
        <v>58</v>
      </c>
    </row>
    <row r="292" spans="1:83">
      <c r="A292" t="s">
        <v>182</v>
      </c>
      <c r="B292" s="10">
        <f>('E3-Last'!B49)-2</f>
        <v>50</v>
      </c>
      <c r="C292" s="4" t="s">
        <v>3</v>
      </c>
      <c r="D292" s="10" t="s">
        <v>40</v>
      </c>
      <c r="E292" s="59">
        <f t="shared" si="119"/>
        <v>62.5</v>
      </c>
      <c r="F292" s="59">
        <f t="shared" si="120"/>
        <v>12.5</v>
      </c>
      <c r="G292" s="59">
        <f t="shared" si="121"/>
        <v>12.5</v>
      </c>
      <c r="H292" s="59">
        <f t="shared" si="122"/>
        <v>12.5</v>
      </c>
      <c r="I292" s="59">
        <f t="shared" si="123"/>
        <v>0.125</v>
      </c>
      <c r="J292">
        <v>8</v>
      </c>
      <c r="K292">
        <v>5</v>
      </c>
      <c r="L292">
        <v>1</v>
      </c>
      <c r="M292">
        <v>1</v>
      </c>
      <c r="N292">
        <v>1</v>
      </c>
      <c r="O292">
        <v>0.5</v>
      </c>
      <c r="P292">
        <v>1754</v>
      </c>
      <c r="Q292">
        <v>2156</v>
      </c>
      <c r="R292">
        <v>2705</v>
      </c>
      <c r="S292">
        <v>401</v>
      </c>
      <c r="T292">
        <v>1601.5</v>
      </c>
      <c r="U292">
        <v>1455</v>
      </c>
      <c r="V292">
        <v>1748</v>
      </c>
      <c r="W292">
        <v>190.5</v>
      </c>
      <c r="X292">
        <v>152</v>
      </c>
      <c r="Y292">
        <v>229</v>
      </c>
      <c r="Z292">
        <v>716</v>
      </c>
      <c r="AA292">
        <v>890</v>
      </c>
      <c r="AB292">
        <v>542</v>
      </c>
      <c r="AC292">
        <v>26</v>
      </c>
      <c r="AD292">
        <v>11</v>
      </c>
      <c r="AE292">
        <v>7</v>
      </c>
      <c r="AF292">
        <v>8</v>
      </c>
      <c r="AG292">
        <v>10</v>
      </c>
      <c r="AH292">
        <v>10</v>
      </c>
      <c r="AI292">
        <v>1</v>
      </c>
      <c r="AJ292">
        <v>0</v>
      </c>
      <c r="AK292">
        <v>0</v>
      </c>
      <c r="AL292">
        <v>5</v>
      </c>
      <c r="AM292">
        <v>3</v>
      </c>
      <c r="AN292">
        <v>8</v>
      </c>
      <c r="AO292">
        <v>0</v>
      </c>
      <c r="AP292">
        <v>0</v>
      </c>
      <c r="AQ292">
        <v>0</v>
      </c>
      <c r="AR292">
        <v>0</v>
      </c>
      <c r="AS292">
        <v>3</v>
      </c>
      <c r="AT292">
        <v>1</v>
      </c>
      <c r="AU292">
        <v>0</v>
      </c>
      <c r="AV292">
        <v>0</v>
      </c>
      <c r="AW292">
        <v>0</v>
      </c>
      <c r="AX292">
        <v>3</v>
      </c>
      <c r="AY292">
        <v>4</v>
      </c>
      <c r="AZ292">
        <v>1</v>
      </c>
      <c r="BA292">
        <v>1</v>
      </c>
      <c r="BB292">
        <v>0</v>
      </c>
      <c r="BC292">
        <v>0</v>
      </c>
      <c r="BD292">
        <v>2</v>
      </c>
      <c r="BE292">
        <v>8</v>
      </c>
      <c r="BF292">
        <v>4</v>
      </c>
      <c r="BG292">
        <v>0</v>
      </c>
      <c r="BH292">
        <v>0</v>
      </c>
      <c r="BI292">
        <v>1</v>
      </c>
      <c r="BJ292">
        <v>1</v>
      </c>
      <c r="BK292">
        <v>2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 t="s">
        <v>58</v>
      </c>
    </row>
    <row r="293" spans="1:83">
      <c r="A293" t="s">
        <v>169</v>
      </c>
      <c r="B293" s="10">
        <f>('E3-Last'!B50)-2</f>
        <v>50</v>
      </c>
      <c r="C293" s="6" t="s">
        <v>2</v>
      </c>
      <c r="D293" s="10" t="s">
        <v>40</v>
      </c>
      <c r="E293" s="59">
        <f t="shared" si="119"/>
        <v>12.5</v>
      </c>
      <c r="F293" s="59">
        <f t="shared" si="120"/>
        <v>0</v>
      </c>
      <c r="G293" s="59">
        <f t="shared" si="121"/>
        <v>87.5</v>
      </c>
      <c r="H293" s="59">
        <f t="shared" si="122"/>
        <v>0</v>
      </c>
      <c r="I293" s="59">
        <f t="shared" si="123"/>
        <v>0.875</v>
      </c>
      <c r="J293">
        <v>8</v>
      </c>
      <c r="K293">
        <v>1</v>
      </c>
      <c r="L293">
        <v>0</v>
      </c>
      <c r="M293">
        <v>7</v>
      </c>
      <c r="N293">
        <v>0</v>
      </c>
      <c r="O293">
        <v>1</v>
      </c>
      <c r="P293">
        <v>1053.4285709999999</v>
      </c>
      <c r="Q293">
        <v>0</v>
      </c>
      <c r="R293">
        <v>1053.4285709999999</v>
      </c>
      <c r="S293">
        <v>0</v>
      </c>
      <c r="T293">
        <v>156</v>
      </c>
      <c r="U293">
        <v>156</v>
      </c>
      <c r="V293">
        <v>0</v>
      </c>
      <c r="W293">
        <v>123.5714286</v>
      </c>
      <c r="X293">
        <v>123.5714286</v>
      </c>
      <c r="Y293">
        <v>0</v>
      </c>
      <c r="Z293">
        <v>609.71428560000004</v>
      </c>
      <c r="AA293">
        <v>609.71428560000004</v>
      </c>
      <c r="AB293">
        <v>0</v>
      </c>
      <c r="AC293">
        <v>15</v>
      </c>
      <c r="AD293">
        <v>7</v>
      </c>
      <c r="AE293">
        <v>8</v>
      </c>
      <c r="AF293">
        <v>0</v>
      </c>
      <c r="AG293">
        <v>8</v>
      </c>
      <c r="AH293">
        <v>7</v>
      </c>
      <c r="AI293">
        <v>0</v>
      </c>
      <c r="AJ293">
        <v>0</v>
      </c>
      <c r="AK293">
        <v>0</v>
      </c>
      <c r="AL293">
        <v>0</v>
      </c>
      <c r="AM293">
        <v>7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1</v>
      </c>
      <c r="AT293">
        <v>7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7</v>
      </c>
      <c r="BF293">
        <v>0</v>
      </c>
      <c r="BG293">
        <v>0</v>
      </c>
      <c r="BH293">
        <v>0</v>
      </c>
      <c r="BI293">
        <v>6</v>
      </c>
      <c r="BJ293">
        <v>1</v>
      </c>
      <c r="BK293">
        <v>0</v>
      </c>
      <c r="BL293">
        <v>182</v>
      </c>
      <c r="BM293">
        <v>70</v>
      </c>
      <c r="BN293">
        <v>3</v>
      </c>
      <c r="BO293">
        <v>43</v>
      </c>
      <c r="BP293">
        <v>8</v>
      </c>
      <c r="BQ293">
        <v>0</v>
      </c>
      <c r="BR293">
        <v>58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 t="s">
        <v>58</v>
      </c>
    </row>
    <row r="294" spans="1:83">
      <c r="A294" t="s">
        <v>170</v>
      </c>
      <c r="B294" s="10">
        <f>('E3-Last'!B51)-2</f>
        <v>42</v>
      </c>
      <c r="C294" s="6" t="s">
        <v>2</v>
      </c>
      <c r="D294" s="10" t="s">
        <v>40</v>
      </c>
      <c r="E294" s="59">
        <f t="shared" si="119"/>
        <v>0</v>
      </c>
      <c r="F294" s="59">
        <f t="shared" si="120"/>
        <v>0</v>
      </c>
      <c r="G294" s="59">
        <f t="shared" si="121"/>
        <v>100</v>
      </c>
      <c r="H294" s="59">
        <f t="shared" si="122"/>
        <v>0</v>
      </c>
      <c r="I294" s="59">
        <f t="shared" si="123"/>
        <v>1</v>
      </c>
      <c r="J294">
        <v>8</v>
      </c>
      <c r="K294">
        <v>0</v>
      </c>
      <c r="L294">
        <v>0</v>
      </c>
      <c r="M294">
        <v>8</v>
      </c>
      <c r="N294">
        <v>0</v>
      </c>
      <c r="O294">
        <v>1</v>
      </c>
      <c r="P294">
        <v>637.5</v>
      </c>
      <c r="Q294">
        <v>0</v>
      </c>
      <c r="R294">
        <v>637.5</v>
      </c>
      <c r="S294">
        <v>0</v>
      </c>
      <c r="T294">
        <v>52</v>
      </c>
      <c r="U294">
        <v>52</v>
      </c>
      <c r="V294">
        <v>0</v>
      </c>
      <c r="W294">
        <v>90.375</v>
      </c>
      <c r="X294">
        <v>90.375</v>
      </c>
      <c r="Y294">
        <v>0</v>
      </c>
      <c r="Z294">
        <v>965.625</v>
      </c>
      <c r="AA294">
        <v>965.625</v>
      </c>
      <c r="AB294">
        <v>0</v>
      </c>
      <c r="AC294">
        <v>86</v>
      </c>
      <c r="AD294">
        <v>24</v>
      </c>
      <c r="AE294">
        <v>62</v>
      </c>
      <c r="AF294">
        <v>0</v>
      </c>
      <c r="AG294">
        <v>8</v>
      </c>
      <c r="AH294">
        <v>14</v>
      </c>
      <c r="AI294">
        <v>61</v>
      </c>
      <c r="AJ294">
        <v>0</v>
      </c>
      <c r="AK294">
        <v>0</v>
      </c>
      <c r="AL294">
        <v>3</v>
      </c>
      <c r="AM294">
        <v>8</v>
      </c>
      <c r="AN294">
        <v>6</v>
      </c>
      <c r="AO294">
        <v>9</v>
      </c>
      <c r="AP294">
        <v>0</v>
      </c>
      <c r="AQ294">
        <v>0</v>
      </c>
      <c r="AR294">
        <v>1</v>
      </c>
      <c r="AS294">
        <v>0</v>
      </c>
      <c r="AT294">
        <v>8</v>
      </c>
      <c r="AU294">
        <v>52</v>
      </c>
      <c r="AV294">
        <v>0</v>
      </c>
      <c r="AW294">
        <v>0</v>
      </c>
      <c r="AX294">
        <v>2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20</v>
      </c>
      <c r="BF294">
        <v>10</v>
      </c>
      <c r="BG294">
        <v>0</v>
      </c>
      <c r="BH294">
        <v>0</v>
      </c>
      <c r="BI294">
        <v>8</v>
      </c>
      <c r="BJ294">
        <v>0</v>
      </c>
      <c r="BK294">
        <v>2</v>
      </c>
      <c r="BL294">
        <v>102</v>
      </c>
      <c r="BM294">
        <v>43</v>
      </c>
      <c r="BN294">
        <v>0</v>
      </c>
      <c r="BO294">
        <v>13</v>
      </c>
      <c r="BP294">
        <v>15</v>
      </c>
      <c r="BQ294">
        <v>0</v>
      </c>
      <c r="BR294">
        <v>31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 t="s">
        <v>58</v>
      </c>
      <c r="CE294" s="58"/>
    </row>
    <row r="295" spans="1:83">
      <c r="A295" t="s">
        <v>171</v>
      </c>
      <c r="B295" s="10">
        <f>('E3-Last'!B52)-2</f>
        <v>50</v>
      </c>
      <c r="C295" s="4" t="s">
        <v>3</v>
      </c>
      <c r="D295" s="10" t="s">
        <v>40</v>
      </c>
      <c r="E295" s="59">
        <f t="shared" si="119"/>
        <v>0</v>
      </c>
      <c r="F295" s="59">
        <f t="shared" si="120"/>
        <v>0</v>
      </c>
      <c r="G295" s="59">
        <f t="shared" si="121"/>
        <v>62.5</v>
      </c>
      <c r="H295" s="59">
        <f t="shared" si="122"/>
        <v>37.5</v>
      </c>
      <c r="I295" s="59">
        <f t="shared" si="123"/>
        <v>0.625</v>
      </c>
      <c r="J295">
        <v>8</v>
      </c>
      <c r="K295">
        <v>0</v>
      </c>
      <c r="L295">
        <v>0</v>
      </c>
      <c r="M295">
        <v>5</v>
      </c>
      <c r="N295">
        <v>3</v>
      </c>
      <c r="O295">
        <v>0.625</v>
      </c>
      <c r="P295">
        <v>558</v>
      </c>
      <c r="Q295">
        <v>0</v>
      </c>
      <c r="R295">
        <v>552.20000000000005</v>
      </c>
      <c r="S295">
        <v>567.66666669999995</v>
      </c>
      <c r="T295">
        <v>106.25</v>
      </c>
      <c r="U295">
        <v>128.19999999999999</v>
      </c>
      <c r="V295">
        <v>69.666666660000004</v>
      </c>
      <c r="W295">
        <v>60.625</v>
      </c>
      <c r="X295">
        <v>45.599999990000001</v>
      </c>
      <c r="Y295">
        <v>85.666666660000004</v>
      </c>
      <c r="Z295">
        <v>346.75</v>
      </c>
      <c r="AA295">
        <v>364.2</v>
      </c>
      <c r="AB295">
        <v>317.66666659999999</v>
      </c>
      <c r="AC295">
        <v>44</v>
      </c>
      <c r="AD295">
        <v>17</v>
      </c>
      <c r="AE295">
        <v>20</v>
      </c>
      <c r="AF295">
        <v>7</v>
      </c>
      <c r="AG295">
        <v>9</v>
      </c>
      <c r="AH295">
        <v>10</v>
      </c>
      <c r="AI295">
        <v>2</v>
      </c>
      <c r="AJ295">
        <v>0</v>
      </c>
      <c r="AK295">
        <v>5</v>
      </c>
      <c r="AL295">
        <v>18</v>
      </c>
      <c r="AM295">
        <v>8</v>
      </c>
      <c r="AN295">
        <v>2</v>
      </c>
      <c r="AO295">
        <v>0</v>
      </c>
      <c r="AP295">
        <v>0</v>
      </c>
      <c r="AQ295">
        <v>1</v>
      </c>
      <c r="AR295">
        <v>6</v>
      </c>
      <c r="AS295">
        <v>1</v>
      </c>
      <c r="AT295">
        <v>5</v>
      </c>
      <c r="AU295">
        <v>2</v>
      </c>
      <c r="AV295">
        <v>0</v>
      </c>
      <c r="AW295">
        <v>4</v>
      </c>
      <c r="AX295">
        <v>8</v>
      </c>
      <c r="AY295">
        <v>0</v>
      </c>
      <c r="AZ295">
        <v>3</v>
      </c>
      <c r="BA295">
        <v>0</v>
      </c>
      <c r="BB295">
        <v>0</v>
      </c>
      <c r="BC295">
        <v>0</v>
      </c>
      <c r="BD295">
        <v>4</v>
      </c>
      <c r="BE295">
        <v>60</v>
      </c>
      <c r="BF295">
        <v>11</v>
      </c>
      <c r="BG295">
        <v>0</v>
      </c>
      <c r="BH295">
        <v>34</v>
      </c>
      <c r="BI295">
        <v>5</v>
      </c>
      <c r="BJ295">
        <v>5</v>
      </c>
      <c r="BK295">
        <v>5</v>
      </c>
      <c r="BL295">
        <v>44</v>
      </c>
      <c r="BM295">
        <v>9</v>
      </c>
      <c r="BN295">
        <v>1</v>
      </c>
      <c r="BO295">
        <v>5</v>
      </c>
      <c r="BP295">
        <v>1</v>
      </c>
      <c r="BQ295">
        <v>6</v>
      </c>
      <c r="BR295">
        <v>22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 t="s">
        <v>58</v>
      </c>
      <c r="CE295" s="58"/>
    </row>
    <row r="296" spans="1:83">
      <c r="A296" t="s">
        <v>172</v>
      </c>
      <c r="B296" s="10">
        <f>('E3-Last'!B53)-2</f>
        <v>42</v>
      </c>
      <c r="C296" s="4" t="s">
        <v>3</v>
      </c>
      <c r="D296" s="10" t="s">
        <v>40</v>
      </c>
      <c r="E296" s="59">
        <f t="shared" si="119"/>
        <v>0</v>
      </c>
      <c r="F296" s="59">
        <f t="shared" si="120"/>
        <v>0</v>
      </c>
      <c r="G296" s="59">
        <f t="shared" si="121"/>
        <v>87.5</v>
      </c>
      <c r="H296" s="59">
        <f t="shared" si="122"/>
        <v>12.5</v>
      </c>
      <c r="I296" s="59">
        <f t="shared" si="123"/>
        <v>0.875</v>
      </c>
      <c r="J296">
        <v>8</v>
      </c>
      <c r="K296">
        <v>0</v>
      </c>
      <c r="L296">
        <v>0</v>
      </c>
      <c r="M296">
        <v>7</v>
      </c>
      <c r="N296">
        <v>1</v>
      </c>
      <c r="O296">
        <v>0.875</v>
      </c>
      <c r="P296">
        <v>654.125</v>
      </c>
      <c r="Q296">
        <v>0</v>
      </c>
      <c r="R296">
        <v>639</v>
      </c>
      <c r="S296">
        <v>760</v>
      </c>
      <c r="T296">
        <v>54.25</v>
      </c>
      <c r="U296">
        <v>53.571428570000002</v>
      </c>
      <c r="V296">
        <v>59</v>
      </c>
      <c r="W296">
        <v>80</v>
      </c>
      <c r="X296">
        <v>74.857142870000004</v>
      </c>
      <c r="Y296">
        <v>116</v>
      </c>
      <c r="Z296">
        <v>945.25</v>
      </c>
      <c r="AA296">
        <v>1031</v>
      </c>
      <c r="AB296">
        <v>345</v>
      </c>
      <c r="AC296">
        <v>19</v>
      </c>
      <c r="AD296">
        <v>8</v>
      </c>
      <c r="AE296">
        <v>8</v>
      </c>
      <c r="AF296">
        <v>3</v>
      </c>
      <c r="AG296">
        <v>9</v>
      </c>
      <c r="AH296">
        <v>8</v>
      </c>
      <c r="AI296">
        <v>1</v>
      </c>
      <c r="AJ296">
        <v>0</v>
      </c>
      <c r="AK296">
        <v>0</v>
      </c>
      <c r="AL296">
        <v>1</v>
      </c>
      <c r="AM296">
        <v>8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7</v>
      </c>
      <c r="AU296">
        <v>1</v>
      </c>
      <c r="AV296">
        <v>0</v>
      </c>
      <c r="AW296">
        <v>0</v>
      </c>
      <c r="AX296">
        <v>0</v>
      </c>
      <c r="AY296">
        <v>1</v>
      </c>
      <c r="AZ296">
        <v>1</v>
      </c>
      <c r="BA296">
        <v>0</v>
      </c>
      <c r="BB296">
        <v>0</v>
      </c>
      <c r="BC296">
        <v>0</v>
      </c>
      <c r="BD296">
        <v>1</v>
      </c>
      <c r="BE296">
        <v>10</v>
      </c>
      <c r="BF296">
        <v>0</v>
      </c>
      <c r="BG296">
        <v>0</v>
      </c>
      <c r="BH296">
        <v>0</v>
      </c>
      <c r="BI296">
        <v>7</v>
      </c>
      <c r="BJ296">
        <v>1</v>
      </c>
      <c r="BK296">
        <v>2</v>
      </c>
      <c r="BL296">
        <v>87</v>
      </c>
      <c r="BM296">
        <v>16</v>
      </c>
      <c r="BN296">
        <v>0</v>
      </c>
      <c r="BO296">
        <v>17</v>
      </c>
      <c r="BP296">
        <v>7</v>
      </c>
      <c r="BQ296">
        <v>1</v>
      </c>
      <c r="BR296">
        <v>46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 t="s">
        <v>58</v>
      </c>
    </row>
    <row r="297" spans="1:83">
      <c r="A297" t="s">
        <v>173</v>
      </c>
      <c r="B297" s="10">
        <f>('E3-Last'!B54)-2</f>
        <v>42</v>
      </c>
      <c r="C297" s="6" t="s">
        <v>2</v>
      </c>
      <c r="D297" s="10" t="s">
        <v>40</v>
      </c>
      <c r="E297" s="59">
        <f t="shared" si="119"/>
        <v>0</v>
      </c>
      <c r="F297" s="59">
        <f t="shared" si="120"/>
        <v>0</v>
      </c>
      <c r="G297" s="59">
        <f t="shared" si="121"/>
        <v>62.5</v>
      </c>
      <c r="H297" s="59">
        <f t="shared" si="122"/>
        <v>37.5</v>
      </c>
      <c r="I297" s="59">
        <f t="shared" si="123"/>
        <v>0.625</v>
      </c>
      <c r="J297">
        <v>8</v>
      </c>
      <c r="K297">
        <v>0</v>
      </c>
      <c r="L297">
        <v>0</v>
      </c>
      <c r="M297">
        <v>5</v>
      </c>
      <c r="N297">
        <v>3</v>
      </c>
      <c r="O297">
        <v>0.625</v>
      </c>
      <c r="P297">
        <v>572.75</v>
      </c>
      <c r="Q297">
        <v>0</v>
      </c>
      <c r="R297">
        <v>296.39999999999998</v>
      </c>
      <c r="S297">
        <v>1033.333333</v>
      </c>
      <c r="T297">
        <v>239.375</v>
      </c>
      <c r="U297">
        <v>148.6</v>
      </c>
      <c r="V297">
        <v>390.66666659999999</v>
      </c>
      <c r="W297">
        <v>880.625</v>
      </c>
      <c r="X297">
        <v>1108.5999999999999</v>
      </c>
      <c r="Y297">
        <v>500.66666659999999</v>
      </c>
      <c r="Z297">
        <v>40.75</v>
      </c>
      <c r="AA297">
        <v>38.799999999999997</v>
      </c>
      <c r="AB297">
        <v>44</v>
      </c>
      <c r="AC297">
        <v>25</v>
      </c>
      <c r="AD297">
        <v>15</v>
      </c>
      <c r="AE297">
        <v>6</v>
      </c>
      <c r="AF297">
        <v>4</v>
      </c>
      <c r="AG297">
        <v>9</v>
      </c>
      <c r="AH297">
        <v>15</v>
      </c>
      <c r="AI297">
        <v>1</v>
      </c>
      <c r="AJ297">
        <v>0</v>
      </c>
      <c r="AK297">
        <v>0</v>
      </c>
      <c r="AL297">
        <v>0</v>
      </c>
      <c r="AM297">
        <v>8</v>
      </c>
      <c r="AN297">
        <v>7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5</v>
      </c>
      <c r="AU297">
        <v>1</v>
      </c>
      <c r="AV297">
        <v>0</v>
      </c>
      <c r="AW297">
        <v>0</v>
      </c>
      <c r="AX297">
        <v>0</v>
      </c>
      <c r="AY297">
        <v>1</v>
      </c>
      <c r="AZ297">
        <v>3</v>
      </c>
      <c r="BA297">
        <v>0</v>
      </c>
      <c r="BB297">
        <v>0</v>
      </c>
      <c r="BC297">
        <v>0</v>
      </c>
      <c r="BD297">
        <v>0</v>
      </c>
      <c r="BE297">
        <v>17</v>
      </c>
      <c r="BF297">
        <v>0</v>
      </c>
      <c r="BG297">
        <v>0</v>
      </c>
      <c r="BH297">
        <v>1</v>
      </c>
      <c r="BI297">
        <v>0</v>
      </c>
      <c r="BJ297">
        <v>8</v>
      </c>
      <c r="BK297">
        <v>8</v>
      </c>
      <c r="BL297">
        <v>181</v>
      </c>
      <c r="BM297">
        <v>33</v>
      </c>
      <c r="BN297">
        <v>1</v>
      </c>
      <c r="BO297">
        <v>69</v>
      </c>
      <c r="BP297">
        <v>18</v>
      </c>
      <c r="BQ297">
        <v>8</v>
      </c>
      <c r="BR297">
        <v>52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 t="s">
        <v>58</v>
      </c>
    </row>
    <row r="298" spans="1:83">
      <c r="A298" t="s">
        <v>174</v>
      </c>
      <c r="B298" s="10">
        <f>('E3-Last'!B55)-2</f>
        <v>50</v>
      </c>
      <c r="C298" s="6" t="s">
        <v>2</v>
      </c>
      <c r="D298" s="10" t="s">
        <v>40</v>
      </c>
      <c r="E298" s="59">
        <f t="shared" si="119"/>
        <v>75</v>
      </c>
      <c r="F298" s="59">
        <f t="shared" si="120"/>
        <v>0</v>
      </c>
      <c r="G298" s="59">
        <f t="shared" si="121"/>
        <v>25</v>
      </c>
      <c r="H298" s="59">
        <f t="shared" si="122"/>
        <v>0</v>
      </c>
      <c r="I298" s="59">
        <f t="shared" si="123"/>
        <v>0.25</v>
      </c>
      <c r="J298">
        <v>8</v>
      </c>
      <c r="K298">
        <v>6</v>
      </c>
      <c r="L298">
        <v>0</v>
      </c>
      <c r="M298">
        <v>2</v>
      </c>
      <c r="N298">
        <v>0</v>
      </c>
      <c r="O298">
        <v>1</v>
      </c>
      <c r="P298">
        <v>759</v>
      </c>
      <c r="Q298">
        <v>0</v>
      </c>
      <c r="R298">
        <v>759</v>
      </c>
      <c r="S298">
        <v>0</v>
      </c>
      <c r="T298">
        <v>768.5</v>
      </c>
      <c r="U298">
        <v>768.5</v>
      </c>
      <c r="V298">
        <v>0</v>
      </c>
      <c r="W298">
        <v>156.5</v>
      </c>
      <c r="X298">
        <v>156.5</v>
      </c>
      <c r="Y298">
        <v>0</v>
      </c>
      <c r="Z298">
        <v>744.5</v>
      </c>
      <c r="AA298">
        <v>744.5</v>
      </c>
      <c r="AB298">
        <v>0</v>
      </c>
      <c r="AC298">
        <v>7</v>
      </c>
      <c r="AD298">
        <v>2</v>
      </c>
      <c r="AE298">
        <v>4</v>
      </c>
      <c r="AF298">
        <v>1</v>
      </c>
      <c r="AG298">
        <v>2</v>
      </c>
      <c r="AH298">
        <v>2</v>
      </c>
      <c r="AI298">
        <v>2</v>
      </c>
      <c r="AJ298">
        <v>0</v>
      </c>
      <c r="AK298">
        <v>0</v>
      </c>
      <c r="AL298">
        <v>1</v>
      </c>
      <c r="AM298">
        <v>2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2</v>
      </c>
      <c r="AU298">
        <v>2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1</v>
      </c>
      <c r="BE298">
        <v>4</v>
      </c>
      <c r="BF298">
        <v>0</v>
      </c>
      <c r="BG298">
        <v>0</v>
      </c>
      <c r="BH298">
        <v>1</v>
      </c>
      <c r="BI298">
        <v>2</v>
      </c>
      <c r="BJ298">
        <v>0</v>
      </c>
      <c r="BK298">
        <v>1</v>
      </c>
      <c r="BL298">
        <v>334</v>
      </c>
      <c r="BM298">
        <v>88</v>
      </c>
      <c r="BN298">
        <v>11</v>
      </c>
      <c r="BO298">
        <v>12</v>
      </c>
      <c r="BP298">
        <v>3</v>
      </c>
      <c r="BQ298">
        <v>0</v>
      </c>
      <c r="BR298">
        <v>220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 t="s">
        <v>58</v>
      </c>
    </row>
    <row r="299" spans="1:83">
      <c r="A299" t="s">
        <v>183</v>
      </c>
      <c r="B299" s="10">
        <f>('E3-Last'!B56)-2</f>
        <v>50</v>
      </c>
      <c r="C299" s="6" t="s">
        <v>2</v>
      </c>
      <c r="D299" s="10" t="s">
        <v>40</v>
      </c>
      <c r="E299" s="59">
        <f t="shared" si="119"/>
        <v>0</v>
      </c>
      <c r="F299" s="59">
        <f t="shared" si="120"/>
        <v>0</v>
      </c>
      <c r="G299" s="59">
        <f t="shared" si="121"/>
        <v>75</v>
      </c>
      <c r="H299" s="59">
        <f t="shared" si="122"/>
        <v>25</v>
      </c>
      <c r="I299" s="59">
        <f t="shared" si="123"/>
        <v>0.75</v>
      </c>
      <c r="J299">
        <v>8</v>
      </c>
      <c r="K299">
        <v>0</v>
      </c>
      <c r="L299">
        <v>0</v>
      </c>
      <c r="M299">
        <v>6</v>
      </c>
      <c r="N299">
        <v>2</v>
      </c>
      <c r="O299">
        <v>0.75</v>
      </c>
      <c r="P299">
        <v>466.375</v>
      </c>
      <c r="Q299">
        <v>0</v>
      </c>
      <c r="R299">
        <v>407</v>
      </c>
      <c r="S299">
        <v>644.5</v>
      </c>
      <c r="T299">
        <v>380.75</v>
      </c>
      <c r="U299">
        <v>183.16666670000001</v>
      </c>
      <c r="V299">
        <v>973.5</v>
      </c>
      <c r="W299">
        <v>141.625</v>
      </c>
      <c r="X299">
        <v>131.5</v>
      </c>
      <c r="Y299">
        <v>172</v>
      </c>
      <c r="Z299">
        <v>887.875</v>
      </c>
      <c r="AA299">
        <v>1052</v>
      </c>
      <c r="AB299">
        <v>395.5</v>
      </c>
      <c r="AC299">
        <v>36</v>
      </c>
      <c r="AD299">
        <v>13</v>
      </c>
      <c r="AE299">
        <v>10</v>
      </c>
      <c r="AF299">
        <v>13</v>
      </c>
      <c r="AG299">
        <v>11</v>
      </c>
      <c r="AH299">
        <v>11</v>
      </c>
      <c r="AI299">
        <v>13</v>
      </c>
      <c r="AJ299">
        <v>0</v>
      </c>
      <c r="AK299">
        <v>0</v>
      </c>
      <c r="AL299">
        <v>1</v>
      </c>
      <c r="AM299">
        <v>8</v>
      </c>
      <c r="AN299">
        <v>3</v>
      </c>
      <c r="AO299">
        <v>2</v>
      </c>
      <c r="AP299">
        <v>0</v>
      </c>
      <c r="AQ299">
        <v>0</v>
      </c>
      <c r="AR299">
        <v>0</v>
      </c>
      <c r="AS299">
        <v>0</v>
      </c>
      <c r="AT299">
        <v>6</v>
      </c>
      <c r="AU299">
        <v>4</v>
      </c>
      <c r="AV299">
        <v>0</v>
      </c>
      <c r="AW299">
        <v>0</v>
      </c>
      <c r="AX299">
        <v>0</v>
      </c>
      <c r="AY299">
        <v>3</v>
      </c>
      <c r="AZ299">
        <v>2</v>
      </c>
      <c r="BA299">
        <v>7</v>
      </c>
      <c r="BB299">
        <v>0</v>
      </c>
      <c r="BC299">
        <v>0</v>
      </c>
      <c r="BD299">
        <v>1</v>
      </c>
      <c r="BE299">
        <v>8</v>
      </c>
      <c r="BF299">
        <v>0</v>
      </c>
      <c r="BG299">
        <v>0</v>
      </c>
      <c r="BH299">
        <v>0</v>
      </c>
      <c r="BI299">
        <v>5</v>
      </c>
      <c r="BJ299">
        <v>3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 t="s">
        <v>58</v>
      </c>
    </row>
    <row r="300" spans="1:83">
      <c r="A300" t="s">
        <v>175</v>
      </c>
      <c r="B300" s="10">
        <f>('E3-Last'!B57)-2</f>
        <v>50</v>
      </c>
      <c r="C300" s="4" t="s">
        <v>3</v>
      </c>
      <c r="D300" s="10" t="s">
        <v>40</v>
      </c>
      <c r="E300" s="59">
        <f t="shared" si="119"/>
        <v>87.5</v>
      </c>
      <c r="F300" s="59">
        <f t="shared" si="120"/>
        <v>0</v>
      </c>
      <c r="G300" s="59">
        <f t="shared" si="121"/>
        <v>12.5</v>
      </c>
      <c r="H300" s="59">
        <f t="shared" si="122"/>
        <v>0</v>
      </c>
      <c r="I300" s="59">
        <f t="shared" si="123"/>
        <v>0.125</v>
      </c>
      <c r="J300">
        <v>8</v>
      </c>
      <c r="K300">
        <v>7</v>
      </c>
      <c r="L300">
        <v>0</v>
      </c>
      <c r="M300">
        <v>1</v>
      </c>
      <c r="N300">
        <v>0</v>
      </c>
      <c r="O300">
        <v>1</v>
      </c>
      <c r="P300">
        <v>2930</v>
      </c>
      <c r="Q300">
        <v>0</v>
      </c>
      <c r="R300">
        <v>2930</v>
      </c>
      <c r="S300">
        <v>0</v>
      </c>
      <c r="T300">
        <v>66</v>
      </c>
      <c r="U300">
        <v>66</v>
      </c>
      <c r="V300">
        <v>0</v>
      </c>
      <c r="W300">
        <v>978</v>
      </c>
      <c r="X300">
        <v>978</v>
      </c>
      <c r="Y300">
        <v>0</v>
      </c>
      <c r="Z300">
        <v>101</v>
      </c>
      <c r="AA300">
        <v>101</v>
      </c>
      <c r="AB300">
        <v>0</v>
      </c>
      <c r="AC300">
        <v>2</v>
      </c>
      <c r="AD300">
        <v>1</v>
      </c>
      <c r="AE300">
        <v>1</v>
      </c>
      <c r="AF300">
        <v>0</v>
      </c>
      <c r="AG300">
        <v>1</v>
      </c>
      <c r="AH300">
        <v>1</v>
      </c>
      <c r="AI300">
        <v>0</v>
      </c>
      <c r="AJ300">
        <v>0</v>
      </c>
      <c r="AK300">
        <v>0</v>
      </c>
      <c r="AL300">
        <v>0</v>
      </c>
      <c r="AM300">
        <v>1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1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14</v>
      </c>
      <c r="BF300">
        <v>13</v>
      </c>
      <c r="BG300">
        <v>0</v>
      </c>
      <c r="BH300">
        <v>0</v>
      </c>
      <c r="BI300">
        <v>0</v>
      </c>
      <c r="BJ300">
        <v>1</v>
      </c>
      <c r="BK300">
        <v>0</v>
      </c>
      <c r="BL300">
        <v>395</v>
      </c>
      <c r="BM300">
        <v>193</v>
      </c>
      <c r="BN300">
        <v>1</v>
      </c>
      <c r="BO300">
        <v>6</v>
      </c>
      <c r="BP300">
        <v>1</v>
      </c>
      <c r="BQ300">
        <v>0</v>
      </c>
      <c r="BR300">
        <v>194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 t="s">
        <v>58</v>
      </c>
    </row>
    <row r="301" spans="1:83">
      <c r="A301" t="s">
        <v>176</v>
      </c>
      <c r="B301" s="10">
        <f>('E3-Last'!B58)-2</f>
        <v>50</v>
      </c>
      <c r="C301" s="6" t="s">
        <v>2</v>
      </c>
      <c r="D301" s="10" t="s">
        <v>40</v>
      </c>
      <c r="E301" s="59">
        <f t="shared" si="119"/>
        <v>25</v>
      </c>
      <c r="F301" s="59">
        <f t="shared" si="120"/>
        <v>0</v>
      </c>
      <c r="G301" s="59">
        <f t="shared" si="121"/>
        <v>75</v>
      </c>
      <c r="H301" s="59">
        <f t="shared" si="122"/>
        <v>0</v>
      </c>
      <c r="I301" s="59">
        <f t="shared" si="123"/>
        <v>0.75</v>
      </c>
      <c r="J301">
        <v>8</v>
      </c>
      <c r="K301">
        <v>2</v>
      </c>
      <c r="L301">
        <v>0</v>
      </c>
      <c r="M301">
        <v>6</v>
      </c>
      <c r="N301">
        <v>0</v>
      </c>
      <c r="O301">
        <v>1</v>
      </c>
      <c r="P301">
        <v>846.16666669999995</v>
      </c>
      <c r="Q301">
        <v>0</v>
      </c>
      <c r="R301">
        <v>846.16666669999995</v>
      </c>
      <c r="S301">
        <v>0</v>
      </c>
      <c r="T301">
        <v>316.83333340000001</v>
      </c>
      <c r="U301">
        <v>316.83333340000001</v>
      </c>
      <c r="V301">
        <v>0</v>
      </c>
      <c r="W301">
        <v>106.33333330000001</v>
      </c>
      <c r="X301">
        <v>106.33333330000001</v>
      </c>
      <c r="Y301">
        <v>0</v>
      </c>
      <c r="Z301">
        <v>562.66666669999995</v>
      </c>
      <c r="AA301">
        <v>562.66666669999995</v>
      </c>
      <c r="AB301">
        <v>0</v>
      </c>
      <c r="AC301">
        <v>26</v>
      </c>
      <c r="AD301">
        <v>9</v>
      </c>
      <c r="AE301">
        <v>16</v>
      </c>
      <c r="AF301">
        <v>1</v>
      </c>
      <c r="AG301">
        <v>6</v>
      </c>
      <c r="AH301">
        <v>8</v>
      </c>
      <c r="AI301">
        <v>10</v>
      </c>
      <c r="AJ301">
        <v>0</v>
      </c>
      <c r="AK301">
        <v>0</v>
      </c>
      <c r="AL301">
        <v>2</v>
      </c>
      <c r="AM301">
        <v>6</v>
      </c>
      <c r="AN301">
        <v>2</v>
      </c>
      <c r="AO301">
        <v>1</v>
      </c>
      <c r="AP301">
        <v>0</v>
      </c>
      <c r="AQ301">
        <v>0</v>
      </c>
      <c r="AR301">
        <v>0</v>
      </c>
      <c r="AS301">
        <v>0</v>
      </c>
      <c r="AT301">
        <v>6</v>
      </c>
      <c r="AU301">
        <v>9</v>
      </c>
      <c r="AV301">
        <v>0</v>
      </c>
      <c r="AW301">
        <v>0</v>
      </c>
      <c r="AX301">
        <v>1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1</v>
      </c>
      <c r="BE301">
        <v>7</v>
      </c>
      <c r="BF301">
        <v>0</v>
      </c>
      <c r="BG301">
        <v>0</v>
      </c>
      <c r="BH301">
        <v>0</v>
      </c>
      <c r="BI301">
        <v>5</v>
      </c>
      <c r="BJ301">
        <v>1</v>
      </c>
      <c r="BK301">
        <v>1</v>
      </c>
      <c r="BL301">
        <v>211</v>
      </c>
      <c r="BM301">
        <v>87</v>
      </c>
      <c r="BN301">
        <v>5</v>
      </c>
      <c r="BO301">
        <v>32</v>
      </c>
      <c r="BP301">
        <v>16</v>
      </c>
      <c r="BQ301">
        <v>1</v>
      </c>
      <c r="BR301">
        <v>70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 t="s">
        <v>58</v>
      </c>
    </row>
    <row r="302" spans="1:83">
      <c r="A302" t="s">
        <v>177</v>
      </c>
      <c r="B302" s="10">
        <f>('E3-Last'!B59)-2</f>
        <v>42</v>
      </c>
      <c r="C302" s="6" t="s">
        <v>2</v>
      </c>
      <c r="D302" s="10" t="s">
        <v>40</v>
      </c>
      <c r="E302" s="59">
        <f t="shared" si="119"/>
        <v>100</v>
      </c>
      <c r="F302" s="59">
        <f t="shared" si="120"/>
        <v>0</v>
      </c>
      <c r="G302" s="59">
        <f t="shared" si="121"/>
        <v>0</v>
      </c>
      <c r="H302" s="59">
        <f t="shared" si="122"/>
        <v>0</v>
      </c>
      <c r="I302" s="59">
        <f t="shared" si="123"/>
        <v>0</v>
      </c>
      <c r="J302">
        <v>8</v>
      </c>
      <c r="K302">
        <v>8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</v>
      </c>
      <c r="AD302">
        <v>0</v>
      </c>
      <c r="AE302">
        <v>1</v>
      </c>
      <c r="AF302">
        <v>0</v>
      </c>
      <c r="AG302">
        <v>1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1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12</v>
      </c>
      <c r="BF302">
        <v>5</v>
      </c>
      <c r="BG302">
        <v>0</v>
      </c>
      <c r="BH302">
        <v>0</v>
      </c>
      <c r="BI302">
        <v>0</v>
      </c>
      <c r="BJ302">
        <v>0</v>
      </c>
      <c r="BK302">
        <v>7</v>
      </c>
      <c r="BL302">
        <v>143</v>
      </c>
      <c r="BM302">
        <v>32</v>
      </c>
      <c r="BN302">
        <v>0</v>
      </c>
      <c r="BO302">
        <v>0</v>
      </c>
      <c r="BP302">
        <v>0</v>
      </c>
      <c r="BQ302">
        <v>0</v>
      </c>
      <c r="BR302">
        <v>111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 t="s">
        <v>58</v>
      </c>
      <c r="CE302" s="58"/>
    </row>
    <row r="303" spans="1:83">
      <c r="A303" s="63"/>
      <c r="C303" s="65"/>
      <c r="D303" s="65"/>
      <c r="E303" s="65"/>
      <c r="F303" s="65"/>
      <c r="G303" s="65"/>
      <c r="H303" s="65"/>
      <c r="I303" s="65"/>
    </row>
    <row r="304" spans="1:83">
      <c r="A304" s="34" t="s">
        <v>3</v>
      </c>
      <c r="B304" s="34">
        <f>COUNTIF(C277:C302,"WT")</f>
        <v>10</v>
      </c>
      <c r="C304" s="63"/>
      <c r="D304" s="22" t="s">
        <v>41</v>
      </c>
      <c r="E304" s="24">
        <f>AVERAGE(E280:E283,E285,E290,E292,E295:E296,E300)</f>
        <v>30</v>
      </c>
      <c r="F304" s="24">
        <f t="shared" ref="F304:BQ304" si="124">AVERAGE(F280:F283,F285,F290,F292,F295:F296,F300)</f>
        <v>1.25</v>
      </c>
      <c r="G304" s="24">
        <f t="shared" si="124"/>
        <v>48.75</v>
      </c>
      <c r="H304" s="24">
        <f t="shared" si="124"/>
        <v>20</v>
      </c>
      <c r="I304" s="24">
        <f t="shared" si="124"/>
        <v>0.48749999999999999</v>
      </c>
      <c r="J304" s="24">
        <f t="shared" si="124"/>
        <v>8</v>
      </c>
      <c r="K304" s="24">
        <f t="shared" si="124"/>
        <v>2.4</v>
      </c>
      <c r="L304" s="24">
        <f t="shared" si="124"/>
        <v>0.1</v>
      </c>
      <c r="M304" s="24">
        <f t="shared" si="124"/>
        <v>3.9</v>
      </c>
      <c r="N304" s="24">
        <f t="shared" si="124"/>
        <v>1.6</v>
      </c>
      <c r="O304" s="24">
        <f t="shared" si="124"/>
        <v>0.63392857143000003</v>
      </c>
      <c r="P304" s="24">
        <f t="shared" si="124"/>
        <v>1077.1910714400001</v>
      </c>
      <c r="Q304" s="24">
        <f t="shared" si="124"/>
        <v>215.6</v>
      </c>
      <c r="R304" s="24">
        <f t="shared" si="124"/>
        <v>858.86678572000005</v>
      </c>
      <c r="S304" s="24">
        <f t="shared" si="124"/>
        <v>674.85</v>
      </c>
      <c r="T304" s="24">
        <f t="shared" si="124"/>
        <v>351.50892856999997</v>
      </c>
      <c r="U304" s="24">
        <f t="shared" si="124"/>
        <v>280.45750000700002</v>
      </c>
      <c r="V304" s="24">
        <f t="shared" si="124"/>
        <v>361.85000000599996</v>
      </c>
      <c r="W304" s="24">
        <f t="shared" si="124"/>
        <v>426.21249999999998</v>
      </c>
      <c r="X304" s="24">
        <f t="shared" si="124"/>
        <v>460.167857153</v>
      </c>
      <c r="Y304" s="24">
        <f t="shared" si="124"/>
        <v>213.12499999599999</v>
      </c>
      <c r="Z304" s="24">
        <f t="shared" si="124"/>
        <v>389.75</v>
      </c>
      <c r="AA304" s="24">
        <f t="shared" si="124"/>
        <v>397.672857099</v>
      </c>
      <c r="AB304" s="24">
        <f t="shared" si="124"/>
        <v>235.53333333</v>
      </c>
      <c r="AC304" s="24">
        <f t="shared" si="124"/>
        <v>22.1</v>
      </c>
      <c r="AD304" s="24">
        <f t="shared" si="124"/>
        <v>9</v>
      </c>
      <c r="AE304" s="24">
        <f t="shared" si="124"/>
        <v>8</v>
      </c>
      <c r="AF304" s="24">
        <f t="shared" si="124"/>
        <v>5.0999999999999996</v>
      </c>
      <c r="AG304" s="24">
        <f t="shared" si="124"/>
        <v>7.7</v>
      </c>
      <c r="AH304" s="24">
        <f t="shared" si="124"/>
        <v>7.4</v>
      </c>
      <c r="AI304" s="24">
        <f t="shared" si="124"/>
        <v>2.1</v>
      </c>
      <c r="AJ304" s="24">
        <f t="shared" si="124"/>
        <v>0</v>
      </c>
      <c r="AK304" s="24">
        <f t="shared" si="124"/>
        <v>1.1000000000000001</v>
      </c>
      <c r="AL304" s="24">
        <f t="shared" si="124"/>
        <v>3.8</v>
      </c>
      <c r="AM304" s="24">
        <f t="shared" si="124"/>
        <v>5.6</v>
      </c>
      <c r="AN304" s="24">
        <f t="shared" si="124"/>
        <v>1.9</v>
      </c>
      <c r="AO304" s="24">
        <f t="shared" si="124"/>
        <v>0.3</v>
      </c>
      <c r="AP304" s="24">
        <f t="shared" si="124"/>
        <v>0</v>
      </c>
      <c r="AQ304" s="24">
        <f t="shared" si="124"/>
        <v>0.3</v>
      </c>
      <c r="AR304" s="24">
        <f t="shared" si="124"/>
        <v>0.9</v>
      </c>
      <c r="AS304" s="24">
        <f t="shared" si="124"/>
        <v>0.7</v>
      </c>
      <c r="AT304" s="24">
        <f t="shared" si="124"/>
        <v>3.9</v>
      </c>
      <c r="AU304" s="24">
        <f t="shared" si="124"/>
        <v>1.3</v>
      </c>
      <c r="AV304" s="24">
        <f t="shared" si="124"/>
        <v>0</v>
      </c>
      <c r="AW304" s="24">
        <f t="shared" si="124"/>
        <v>0.4</v>
      </c>
      <c r="AX304" s="24">
        <f t="shared" si="124"/>
        <v>1.7</v>
      </c>
      <c r="AY304" s="24">
        <f t="shared" si="124"/>
        <v>1.4</v>
      </c>
      <c r="AZ304" s="24">
        <f t="shared" si="124"/>
        <v>1.6</v>
      </c>
      <c r="BA304" s="24">
        <f t="shared" si="124"/>
        <v>0.5</v>
      </c>
      <c r="BB304" s="24">
        <f t="shared" si="124"/>
        <v>0</v>
      </c>
      <c r="BC304" s="24">
        <f t="shared" si="124"/>
        <v>0.4</v>
      </c>
      <c r="BD304" s="24">
        <f t="shared" si="124"/>
        <v>1.2</v>
      </c>
      <c r="BE304" s="24">
        <f t="shared" si="124"/>
        <v>16.3</v>
      </c>
      <c r="BF304" s="24">
        <f t="shared" si="124"/>
        <v>3.1</v>
      </c>
      <c r="BG304" s="24">
        <f t="shared" si="124"/>
        <v>0</v>
      </c>
      <c r="BH304" s="24">
        <f t="shared" si="124"/>
        <v>3.4</v>
      </c>
      <c r="BI304" s="24">
        <f t="shared" si="124"/>
        <v>2.2999999999999998</v>
      </c>
      <c r="BJ304" s="24">
        <f t="shared" si="124"/>
        <v>4.0999999999999996</v>
      </c>
      <c r="BK304" s="24">
        <f t="shared" si="124"/>
        <v>3.4</v>
      </c>
      <c r="BL304" s="24">
        <f t="shared" si="124"/>
        <v>178</v>
      </c>
      <c r="BM304" s="24">
        <f t="shared" si="124"/>
        <v>49.3</v>
      </c>
      <c r="BN304" s="24">
        <f t="shared" si="124"/>
        <v>2.2000000000000002</v>
      </c>
      <c r="BO304" s="24">
        <f t="shared" si="124"/>
        <v>21.8</v>
      </c>
      <c r="BP304" s="24">
        <f t="shared" si="124"/>
        <v>6.7</v>
      </c>
      <c r="BQ304" s="24">
        <f t="shared" si="124"/>
        <v>10.199999999999999</v>
      </c>
      <c r="BR304" s="24">
        <f t="shared" ref="BR304:CD304" si="125">AVERAGE(BR280:BR283,BR285,BR290,BR292,BR295:BR296,BR300)</f>
        <v>87.8</v>
      </c>
      <c r="BS304" s="24">
        <f t="shared" si="125"/>
        <v>0</v>
      </c>
      <c r="BT304" s="24">
        <f t="shared" si="125"/>
        <v>0</v>
      </c>
      <c r="BU304" s="24">
        <f t="shared" si="125"/>
        <v>0</v>
      </c>
      <c r="BV304" s="24">
        <f t="shared" si="125"/>
        <v>0</v>
      </c>
      <c r="BW304" s="24">
        <f t="shared" si="125"/>
        <v>0</v>
      </c>
      <c r="BX304" s="24">
        <f t="shared" si="125"/>
        <v>0</v>
      </c>
      <c r="BY304" s="24">
        <f t="shared" si="125"/>
        <v>0</v>
      </c>
      <c r="BZ304" s="24">
        <f t="shared" si="125"/>
        <v>0</v>
      </c>
      <c r="CA304" s="24">
        <f t="shared" si="125"/>
        <v>0</v>
      </c>
      <c r="CB304" s="24">
        <f t="shared" si="125"/>
        <v>0</v>
      </c>
      <c r="CC304" s="24">
        <f t="shared" si="125"/>
        <v>0</v>
      </c>
      <c r="CD304" s="24" t="e">
        <f t="shared" si="125"/>
        <v>#DIV/0!</v>
      </c>
    </row>
    <row r="305" spans="1:154">
      <c r="A305" s="35" t="s">
        <v>179</v>
      </c>
      <c r="B305" s="34">
        <f>COUNTIF(C277:C302,"+ve")</f>
        <v>13</v>
      </c>
      <c r="C305" s="63"/>
      <c r="D305" s="18" t="s">
        <v>41</v>
      </c>
      <c r="E305" s="27">
        <f>AVERAGE(E284,E286:E289,E291,E293:E294,E297:E299,E301:E302)</f>
        <v>17.307692307692307</v>
      </c>
      <c r="F305" s="27">
        <f t="shared" ref="F305:BQ305" si="126">AVERAGE(F284,F286:F289,F291,F293:F294,F297:F299,F301:F302)</f>
        <v>0</v>
      </c>
      <c r="G305" s="27">
        <f t="shared" si="126"/>
        <v>69.230769230769226</v>
      </c>
      <c r="H305" s="27">
        <f t="shared" si="126"/>
        <v>13.461538461538462</v>
      </c>
      <c r="I305" s="27">
        <f t="shared" si="126"/>
        <v>0.69230769230769229</v>
      </c>
      <c r="J305" s="27">
        <f t="shared" si="126"/>
        <v>8</v>
      </c>
      <c r="K305" s="27">
        <f t="shared" si="126"/>
        <v>1.3846153846153846</v>
      </c>
      <c r="L305" s="27">
        <f t="shared" si="126"/>
        <v>0</v>
      </c>
      <c r="M305" s="27">
        <f t="shared" si="126"/>
        <v>5.5384615384615383</v>
      </c>
      <c r="N305" s="27">
        <f t="shared" si="126"/>
        <v>1.0769230769230769</v>
      </c>
      <c r="O305" s="27">
        <f t="shared" si="126"/>
        <v>0.78846153846153844</v>
      </c>
      <c r="P305" s="27">
        <f t="shared" si="126"/>
        <v>611.80952378461541</v>
      </c>
      <c r="Q305" s="27">
        <f t="shared" si="126"/>
        <v>0</v>
      </c>
      <c r="R305" s="27">
        <f t="shared" si="126"/>
        <v>601.19990840769231</v>
      </c>
      <c r="S305" s="27">
        <f t="shared" si="126"/>
        <v>287.62820507692311</v>
      </c>
      <c r="T305" s="27">
        <f t="shared" si="126"/>
        <v>209.68635531538459</v>
      </c>
      <c r="U305" s="27">
        <f t="shared" si="126"/>
        <v>169.82481685615386</v>
      </c>
      <c r="V305" s="27">
        <f t="shared" si="126"/>
        <v>195.82051281538463</v>
      </c>
      <c r="W305" s="27">
        <f t="shared" si="126"/>
        <v>190.99816849999999</v>
      </c>
      <c r="X305" s="27">
        <f t="shared" si="126"/>
        <v>219.79496337384614</v>
      </c>
      <c r="Y305" s="27">
        <f t="shared" si="126"/>
        <v>92.358974353846165</v>
      </c>
      <c r="Z305" s="27">
        <f t="shared" si="126"/>
        <v>630.87271063846151</v>
      </c>
      <c r="AA305" s="27">
        <f t="shared" si="126"/>
        <v>665.21694142307695</v>
      </c>
      <c r="AB305" s="27">
        <f t="shared" si="126"/>
        <v>120.21794871538462</v>
      </c>
      <c r="AC305" s="27">
        <f t="shared" si="126"/>
        <v>29.153846153846153</v>
      </c>
      <c r="AD305" s="27">
        <f t="shared" si="126"/>
        <v>11.615384615384615</v>
      </c>
      <c r="AE305" s="27">
        <f t="shared" si="126"/>
        <v>14</v>
      </c>
      <c r="AF305" s="27">
        <f t="shared" si="126"/>
        <v>3.5384615384615383</v>
      </c>
      <c r="AG305" s="27">
        <f t="shared" si="126"/>
        <v>8.2307692307692299</v>
      </c>
      <c r="AH305" s="27">
        <f t="shared" si="126"/>
        <v>9.2307692307692299</v>
      </c>
      <c r="AI305" s="27">
        <f t="shared" si="126"/>
        <v>9.3076923076923084</v>
      </c>
      <c r="AJ305" s="27">
        <f t="shared" si="126"/>
        <v>7.6923076923076927E-2</v>
      </c>
      <c r="AK305" s="27">
        <f t="shared" si="126"/>
        <v>0</v>
      </c>
      <c r="AL305" s="27">
        <f t="shared" si="126"/>
        <v>2.3076923076923075</v>
      </c>
      <c r="AM305" s="27">
        <f t="shared" si="126"/>
        <v>6.615384615384615</v>
      </c>
      <c r="AN305" s="27">
        <f t="shared" si="126"/>
        <v>2.6153846153846154</v>
      </c>
      <c r="AO305" s="27">
        <f t="shared" si="126"/>
        <v>1.5384615384615385</v>
      </c>
      <c r="AP305" s="27">
        <f t="shared" si="126"/>
        <v>0</v>
      </c>
      <c r="AQ305" s="27">
        <f t="shared" si="126"/>
        <v>0</v>
      </c>
      <c r="AR305" s="27">
        <f t="shared" si="126"/>
        <v>0.84615384615384615</v>
      </c>
      <c r="AS305" s="27">
        <f t="shared" si="126"/>
        <v>0.76923076923076927</v>
      </c>
      <c r="AT305" s="27">
        <f t="shared" si="126"/>
        <v>5.5384615384615383</v>
      </c>
      <c r="AU305" s="27">
        <f t="shared" si="126"/>
        <v>7.0769230769230766</v>
      </c>
      <c r="AV305" s="27">
        <f t="shared" si="126"/>
        <v>7.6923076923076927E-2</v>
      </c>
      <c r="AW305" s="27">
        <f t="shared" si="126"/>
        <v>0</v>
      </c>
      <c r="AX305" s="27">
        <f t="shared" si="126"/>
        <v>0.53846153846153844</v>
      </c>
      <c r="AY305" s="27">
        <f t="shared" si="126"/>
        <v>0.84615384615384615</v>
      </c>
      <c r="AZ305" s="27">
        <f t="shared" si="126"/>
        <v>1.0769230769230769</v>
      </c>
      <c r="BA305" s="27">
        <f t="shared" si="126"/>
        <v>0.69230769230769229</v>
      </c>
      <c r="BB305" s="27">
        <f t="shared" si="126"/>
        <v>0</v>
      </c>
      <c r="BC305" s="27">
        <f t="shared" si="126"/>
        <v>0</v>
      </c>
      <c r="BD305" s="27">
        <f t="shared" si="126"/>
        <v>0.92307692307692313</v>
      </c>
      <c r="BE305" s="27">
        <f t="shared" si="126"/>
        <v>12.076923076923077</v>
      </c>
      <c r="BF305" s="27">
        <f t="shared" si="126"/>
        <v>1.5384615384615385</v>
      </c>
      <c r="BG305" s="27">
        <f t="shared" si="126"/>
        <v>0</v>
      </c>
      <c r="BH305" s="27">
        <f t="shared" si="126"/>
        <v>0.15384615384615385</v>
      </c>
      <c r="BI305" s="27">
        <f t="shared" si="126"/>
        <v>4.384615384615385</v>
      </c>
      <c r="BJ305" s="27">
        <f t="shared" si="126"/>
        <v>2.6153846153846154</v>
      </c>
      <c r="BK305" s="27">
        <f t="shared" si="126"/>
        <v>3.3846153846153846</v>
      </c>
      <c r="BL305" s="27">
        <f t="shared" si="126"/>
        <v>167.38461538461539</v>
      </c>
      <c r="BM305" s="27">
        <f t="shared" si="126"/>
        <v>40.615384615384613</v>
      </c>
      <c r="BN305" s="27">
        <f t="shared" si="126"/>
        <v>2.4615384615384617</v>
      </c>
      <c r="BO305" s="27">
        <f t="shared" si="126"/>
        <v>40.615384615384613</v>
      </c>
      <c r="BP305" s="27">
        <f t="shared" si="126"/>
        <v>9.0769230769230766</v>
      </c>
      <c r="BQ305" s="27">
        <f t="shared" si="126"/>
        <v>1.9230769230769231</v>
      </c>
      <c r="BR305" s="27">
        <f t="shared" ref="BR305:CD305" si="127">AVERAGE(BR284,BR286:BR289,BR291,BR293:BR294,BR297:BR299,BR301:BR302)</f>
        <v>72.692307692307693</v>
      </c>
      <c r="BS305" s="27">
        <f t="shared" si="127"/>
        <v>0</v>
      </c>
      <c r="BT305" s="27">
        <f t="shared" si="127"/>
        <v>0</v>
      </c>
      <c r="BU305" s="27">
        <f t="shared" si="127"/>
        <v>0</v>
      </c>
      <c r="BV305" s="27">
        <f t="shared" si="127"/>
        <v>0</v>
      </c>
      <c r="BW305" s="27">
        <f t="shared" si="127"/>
        <v>0</v>
      </c>
      <c r="BX305" s="27">
        <f t="shared" si="127"/>
        <v>0</v>
      </c>
      <c r="BY305" s="27">
        <f t="shared" si="127"/>
        <v>0</v>
      </c>
      <c r="BZ305" s="27">
        <f t="shared" si="127"/>
        <v>0</v>
      </c>
      <c r="CA305" s="27">
        <f t="shared" si="127"/>
        <v>0</v>
      </c>
      <c r="CB305" s="27">
        <f t="shared" si="127"/>
        <v>0</v>
      </c>
      <c r="CC305" s="27">
        <f t="shared" si="127"/>
        <v>0</v>
      </c>
      <c r="CD305" s="27" t="e">
        <f t="shared" si="127"/>
        <v>#DIV/0!</v>
      </c>
    </row>
    <row r="306" spans="1:154">
      <c r="A306" s="63"/>
      <c r="B306" s="63"/>
      <c r="C306" s="63"/>
      <c r="D306" s="22" t="s">
        <v>43</v>
      </c>
      <c r="E306" s="24">
        <f>STDEV(E280:E283,E285,E290,E292,E295:E296,E300)/SQRT($B304)</f>
        <v>11.960583412006102</v>
      </c>
      <c r="F306" s="24">
        <f t="shared" ref="F306:BQ306" si="128">STDEV(F280:F283,F285,F290,F292,F295:F296,F300)/SQRT($B304)</f>
        <v>1.25</v>
      </c>
      <c r="G306" s="24">
        <f t="shared" si="128"/>
        <v>11.703809920990116</v>
      </c>
      <c r="H306" s="24">
        <f t="shared" si="128"/>
        <v>5.3359368645273735</v>
      </c>
      <c r="I306" s="24">
        <f t="shared" si="128"/>
        <v>0.11703809920990114</v>
      </c>
      <c r="J306" s="24">
        <f t="shared" si="128"/>
        <v>0</v>
      </c>
      <c r="K306" s="24">
        <f t="shared" si="128"/>
        <v>0.95684667296048831</v>
      </c>
      <c r="L306" s="24">
        <f t="shared" si="128"/>
        <v>9.9999999999999992E-2</v>
      </c>
      <c r="M306" s="24">
        <f t="shared" si="128"/>
        <v>0.93630479367920916</v>
      </c>
      <c r="N306" s="24">
        <f t="shared" si="128"/>
        <v>0.42687494916218988</v>
      </c>
      <c r="O306" s="24">
        <f t="shared" si="128"/>
        <v>0.10413264750629123</v>
      </c>
      <c r="P306" s="24">
        <f t="shared" si="128"/>
        <v>293.50599854247844</v>
      </c>
      <c r="Q306" s="24">
        <f t="shared" si="128"/>
        <v>215.6</v>
      </c>
      <c r="R306" s="24">
        <f t="shared" si="128"/>
        <v>337.42092396878104</v>
      </c>
      <c r="S306" s="24">
        <f t="shared" si="128"/>
        <v>210.97216545927404</v>
      </c>
      <c r="T306" s="24">
        <f t="shared" si="128"/>
        <v>148.20230847228046</v>
      </c>
      <c r="U306" s="24">
        <f t="shared" si="128"/>
        <v>136.08458443927017</v>
      </c>
      <c r="V306" s="24">
        <f t="shared" si="128"/>
        <v>166.39900442233051</v>
      </c>
      <c r="W306" s="24">
        <f t="shared" si="128"/>
        <v>122.32983937165307</v>
      </c>
      <c r="X306" s="24">
        <f t="shared" si="128"/>
        <v>134.50698945811286</v>
      </c>
      <c r="Y306" s="24">
        <f t="shared" si="128"/>
        <v>103.73153357165013</v>
      </c>
      <c r="Z306" s="24">
        <f t="shared" si="128"/>
        <v>125.81371259834032</v>
      </c>
      <c r="AA306" s="24">
        <f t="shared" si="128"/>
        <v>147.96845405562232</v>
      </c>
      <c r="AB306" s="24">
        <f t="shared" si="128"/>
        <v>60.569936109851596</v>
      </c>
      <c r="AC306" s="24">
        <f t="shared" si="128"/>
        <v>3.7578066888959452</v>
      </c>
      <c r="AD306" s="24">
        <f t="shared" si="128"/>
        <v>1.6329931618554518</v>
      </c>
      <c r="AE306" s="24">
        <f t="shared" si="128"/>
        <v>1.7191729277636836</v>
      </c>
      <c r="AF306" s="24">
        <f t="shared" si="128"/>
        <v>1.120019841094096</v>
      </c>
      <c r="AG306" s="24">
        <f t="shared" si="128"/>
        <v>1.0225241100118645</v>
      </c>
      <c r="AH306" s="24">
        <f t="shared" si="128"/>
        <v>1.2400716825158846</v>
      </c>
      <c r="AI306" s="24">
        <f t="shared" si="128"/>
        <v>0.79512402945843752</v>
      </c>
      <c r="AJ306" s="24">
        <f t="shared" si="128"/>
        <v>0</v>
      </c>
      <c r="AK306" s="24">
        <f t="shared" si="128"/>
        <v>0.73711147958319934</v>
      </c>
      <c r="AL306" s="24">
        <f t="shared" si="128"/>
        <v>1.7048949136725895</v>
      </c>
      <c r="AM306" s="24">
        <f t="shared" si="128"/>
        <v>0.95684667296048798</v>
      </c>
      <c r="AN306" s="24">
        <f t="shared" si="128"/>
        <v>0.80897740663410633</v>
      </c>
      <c r="AO306" s="24">
        <f t="shared" si="128"/>
        <v>0.21343747458109494</v>
      </c>
      <c r="AP306" s="24">
        <f t="shared" si="128"/>
        <v>0</v>
      </c>
      <c r="AQ306" s="24">
        <f t="shared" si="128"/>
        <v>0.21343747458109494</v>
      </c>
      <c r="AR306" s="24">
        <f t="shared" si="128"/>
        <v>0.60461190490723504</v>
      </c>
      <c r="AS306" s="24">
        <f t="shared" si="128"/>
        <v>0.3</v>
      </c>
      <c r="AT306" s="24">
        <f t="shared" si="128"/>
        <v>0.93630479367920916</v>
      </c>
      <c r="AU306" s="24">
        <f t="shared" si="128"/>
        <v>0.68394281762277298</v>
      </c>
      <c r="AV306" s="24">
        <f t="shared" si="128"/>
        <v>0</v>
      </c>
      <c r="AW306" s="24">
        <f t="shared" si="128"/>
        <v>0.39999999999999997</v>
      </c>
      <c r="AX306" s="24">
        <f t="shared" si="128"/>
        <v>0.8034647195462632</v>
      </c>
      <c r="AY306" s="24">
        <f t="shared" si="128"/>
        <v>0.54160256030906395</v>
      </c>
      <c r="AZ306" s="24">
        <f t="shared" si="128"/>
        <v>0.42687494916218988</v>
      </c>
      <c r="BA306" s="24">
        <f t="shared" si="128"/>
        <v>0.22360679774997896</v>
      </c>
      <c r="BB306" s="24">
        <f t="shared" si="128"/>
        <v>0</v>
      </c>
      <c r="BC306" s="24">
        <f t="shared" si="128"/>
        <v>0.39999999999999997</v>
      </c>
      <c r="BD306" s="24">
        <f t="shared" si="128"/>
        <v>0.44221663871405331</v>
      </c>
      <c r="BE306" s="24">
        <f t="shared" si="128"/>
        <v>5.2324840075139161</v>
      </c>
      <c r="BF306" s="24">
        <f t="shared" si="128"/>
        <v>1.5452435981999011</v>
      </c>
      <c r="BG306" s="24">
        <f t="shared" si="128"/>
        <v>0</v>
      </c>
      <c r="BH306" s="24">
        <f t="shared" si="128"/>
        <v>3.4</v>
      </c>
      <c r="BI306" s="24">
        <f t="shared" si="128"/>
        <v>0.91954094827558142</v>
      </c>
      <c r="BJ306" s="24">
        <f t="shared" si="128"/>
        <v>1.168569876197207</v>
      </c>
      <c r="BK306" s="24">
        <f t="shared" si="128"/>
        <v>1.3012814197295424</v>
      </c>
      <c r="BL306" s="24">
        <f t="shared" si="128"/>
        <v>39.456586550564943</v>
      </c>
      <c r="BM306" s="24">
        <f t="shared" si="128"/>
        <v>18.072723461983621</v>
      </c>
      <c r="BN306" s="24">
        <f t="shared" si="128"/>
        <v>1.2978614889287856</v>
      </c>
      <c r="BO306" s="24">
        <f t="shared" si="128"/>
        <v>8.466666666666665</v>
      </c>
      <c r="BP306" s="24">
        <f t="shared" si="128"/>
        <v>1.789164920042619</v>
      </c>
      <c r="BQ306" s="24">
        <f t="shared" si="128"/>
        <v>7.1644182519510178</v>
      </c>
      <c r="BR306" s="24">
        <f t="shared" ref="BR306:CD306" si="129">STDEV(BR280:BR283,BR285,BR290,BR292,BR295:BR296,BR300)/SQRT($B304)</f>
        <v>21.751015301973073</v>
      </c>
      <c r="BS306" s="24">
        <f t="shared" si="129"/>
        <v>0</v>
      </c>
      <c r="BT306" s="24">
        <f t="shared" si="129"/>
        <v>0</v>
      </c>
      <c r="BU306" s="24">
        <f t="shared" si="129"/>
        <v>0</v>
      </c>
      <c r="BV306" s="24">
        <f t="shared" si="129"/>
        <v>0</v>
      </c>
      <c r="BW306" s="24">
        <f t="shared" si="129"/>
        <v>0</v>
      </c>
      <c r="BX306" s="24">
        <f t="shared" si="129"/>
        <v>0</v>
      </c>
      <c r="BY306" s="24">
        <f t="shared" si="129"/>
        <v>0</v>
      </c>
      <c r="BZ306" s="24">
        <f t="shared" si="129"/>
        <v>0</v>
      </c>
      <c r="CA306" s="24">
        <f t="shared" si="129"/>
        <v>0</v>
      </c>
      <c r="CB306" s="24">
        <f t="shared" si="129"/>
        <v>0</v>
      </c>
      <c r="CC306" s="24">
        <f t="shared" si="129"/>
        <v>0</v>
      </c>
      <c r="CD306" s="24" t="e">
        <f t="shared" si="129"/>
        <v>#DIV/0!</v>
      </c>
    </row>
    <row r="307" spans="1:154">
      <c r="A307" s="63"/>
      <c r="B307" s="2"/>
      <c r="C307" s="63"/>
      <c r="D307" s="18" t="s">
        <v>43</v>
      </c>
      <c r="E307" s="27">
        <f>STDEV(E284,E286:E289,E291,E293:E294,E297:E299,E301:E302)/SQRT($B305)</f>
        <v>9.0114845637881729</v>
      </c>
      <c r="F307" s="27">
        <f t="shared" ref="F307:BQ307" si="130">STDEV(F284,F286:F289,F291,F293:F294,F297:F299,F301:F302)/SQRT($B305)</f>
        <v>0</v>
      </c>
      <c r="G307" s="27">
        <f t="shared" si="130"/>
        <v>7.8312767454298839</v>
      </c>
      <c r="H307" s="27">
        <f t="shared" si="130"/>
        <v>4.3535505471814497</v>
      </c>
      <c r="I307" s="27">
        <f t="shared" si="130"/>
        <v>7.8312767454298812E-2</v>
      </c>
      <c r="J307" s="27">
        <f t="shared" si="130"/>
        <v>0</v>
      </c>
      <c r="K307" s="27">
        <f t="shared" si="130"/>
        <v>0.72091876510305386</v>
      </c>
      <c r="L307" s="27">
        <f t="shared" si="130"/>
        <v>0</v>
      </c>
      <c r="M307" s="27">
        <f t="shared" si="130"/>
        <v>0.6265021396343905</v>
      </c>
      <c r="N307" s="27">
        <f t="shared" si="130"/>
        <v>0.34828404377451605</v>
      </c>
      <c r="O307" s="27">
        <f t="shared" si="130"/>
        <v>7.8017060542551794E-2</v>
      </c>
      <c r="P307" s="27">
        <f t="shared" si="130"/>
        <v>97.630118539165963</v>
      </c>
      <c r="Q307" s="27">
        <f t="shared" si="130"/>
        <v>0</v>
      </c>
      <c r="R307" s="27">
        <f t="shared" si="130"/>
        <v>109.43368268561331</v>
      </c>
      <c r="S307" s="27">
        <f t="shared" si="130"/>
        <v>118.71089569748679</v>
      </c>
      <c r="T307" s="27">
        <f t="shared" si="130"/>
        <v>56.503825768474911</v>
      </c>
      <c r="U307" s="27">
        <f t="shared" si="130"/>
        <v>54.419801744251906</v>
      </c>
      <c r="V307" s="27">
        <f t="shared" si="130"/>
        <v>88.232726655634437</v>
      </c>
      <c r="W307" s="27">
        <f t="shared" si="130"/>
        <v>64.174559440726654</v>
      </c>
      <c r="X307" s="27">
        <f t="shared" si="130"/>
        <v>84.312185527669158</v>
      </c>
      <c r="Y307" s="27">
        <f t="shared" si="130"/>
        <v>39.823027513752372</v>
      </c>
      <c r="Z307" s="27">
        <f t="shared" si="130"/>
        <v>118.38681895445966</v>
      </c>
      <c r="AA307" s="27">
        <f t="shared" si="130"/>
        <v>124.8158604154727</v>
      </c>
      <c r="AB307" s="27">
        <f t="shared" si="130"/>
        <v>47.065573704028438</v>
      </c>
      <c r="AC307" s="27">
        <f t="shared" si="130"/>
        <v>5.8963767164796215</v>
      </c>
      <c r="AD307" s="27">
        <f t="shared" si="130"/>
        <v>1.8760927124952309</v>
      </c>
      <c r="AE307" s="27">
        <f t="shared" si="130"/>
        <v>4.2335655094821583</v>
      </c>
      <c r="AF307" s="27">
        <f t="shared" si="130"/>
        <v>1.303916116419602</v>
      </c>
      <c r="AG307" s="27">
        <f t="shared" si="130"/>
        <v>1.0009857074842632</v>
      </c>
      <c r="AH307" s="27">
        <f t="shared" si="130"/>
        <v>1.2044460699033894</v>
      </c>
      <c r="AI307" s="27">
        <f t="shared" si="130"/>
        <v>4.4998356314491286</v>
      </c>
      <c r="AJ307" s="27">
        <f t="shared" si="130"/>
        <v>7.6923076923076927E-2</v>
      </c>
      <c r="AK307" s="27">
        <f t="shared" si="130"/>
        <v>0</v>
      </c>
      <c r="AL307" s="27">
        <f t="shared" si="130"/>
        <v>1.2929027933824317</v>
      </c>
      <c r="AM307" s="27">
        <f t="shared" si="130"/>
        <v>0.72091876510305386</v>
      </c>
      <c r="AN307" s="27">
        <f t="shared" si="130"/>
        <v>0.62571458163653493</v>
      </c>
      <c r="AO307" s="27">
        <f t="shared" si="130"/>
        <v>0.7036114222570381</v>
      </c>
      <c r="AP307" s="27">
        <f t="shared" si="130"/>
        <v>0</v>
      </c>
      <c r="AQ307" s="27">
        <f t="shared" si="130"/>
        <v>0</v>
      </c>
      <c r="AR307" s="27">
        <f t="shared" si="130"/>
        <v>0.56439386418090098</v>
      </c>
      <c r="AS307" s="27">
        <f t="shared" si="130"/>
        <v>0.39473857226514497</v>
      </c>
      <c r="AT307" s="27">
        <f t="shared" si="130"/>
        <v>0.6265021396343905</v>
      </c>
      <c r="AU307" s="27">
        <f t="shared" si="130"/>
        <v>3.865464344119701</v>
      </c>
      <c r="AV307" s="27">
        <f t="shared" si="130"/>
        <v>7.6923076923076927E-2</v>
      </c>
      <c r="AW307" s="27">
        <f t="shared" si="130"/>
        <v>0</v>
      </c>
      <c r="AX307" s="27">
        <f t="shared" si="130"/>
        <v>0.26831345559559422</v>
      </c>
      <c r="AY307" s="27">
        <f t="shared" si="130"/>
        <v>0.355292473347462</v>
      </c>
      <c r="AZ307" s="27">
        <f t="shared" si="130"/>
        <v>0.34828404377451605</v>
      </c>
      <c r="BA307" s="27">
        <f t="shared" si="130"/>
        <v>0.54754247446314419</v>
      </c>
      <c r="BB307" s="27">
        <f t="shared" si="130"/>
        <v>0</v>
      </c>
      <c r="BC307" s="27">
        <f t="shared" si="130"/>
        <v>0</v>
      </c>
      <c r="BD307" s="27">
        <f t="shared" si="130"/>
        <v>0.53662691119118844</v>
      </c>
      <c r="BE307" s="27">
        <f t="shared" si="130"/>
        <v>1.6269427773554161</v>
      </c>
      <c r="BF307" s="27">
        <f t="shared" si="130"/>
        <v>0.84440378461923649</v>
      </c>
      <c r="BG307" s="27">
        <f t="shared" si="130"/>
        <v>0</v>
      </c>
      <c r="BH307" s="27">
        <f t="shared" si="130"/>
        <v>0.10415433852097386</v>
      </c>
      <c r="BI307" s="27">
        <f t="shared" si="130"/>
        <v>0.82071311657842161</v>
      </c>
      <c r="BJ307" s="27">
        <f t="shared" si="130"/>
        <v>0.858878678176627</v>
      </c>
      <c r="BK307" s="27">
        <f t="shared" si="130"/>
        <v>1.1850482059785992</v>
      </c>
      <c r="BL307" s="27">
        <f t="shared" si="130"/>
        <v>31.26326148593062</v>
      </c>
      <c r="BM307" s="27">
        <f t="shared" si="130"/>
        <v>8.9453744396686776</v>
      </c>
      <c r="BN307" s="27">
        <f t="shared" si="130"/>
        <v>0.98459535236032181</v>
      </c>
      <c r="BO307" s="27">
        <f t="shared" si="130"/>
        <v>14.151442103526675</v>
      </c>
      <c r="BP307" s="27">
        <f t="shared" si="130"/>
        <v>2.0583212554245618</v>
      </c>
      <c r="BQ307" s="27">
        <f t="shared" si="130"/>
        <v>0.91610615820255625</v>
      </c>
      <c r="BR307" s="27">
        <f t="shared" ref="BR307:CD307" si="131">STDEV(BR284,BR286:BR289,BR291,BR293:BR294,BR297:BR299,BR301:BR302)/SQRT($B305)</f>
        <v>17.2598484021125</v>
      </c>
      <c r="BS307" s="27">
        <f t="shared" si="131"/>
        <v>0</v>
      </c>
      <c r="BT307" s="27">
        <f t="shared" si="131"/>
        <v>0</v>
      </c>
      <c r="BU307" s="27">
        <f t="shared" si="131"/>
        <v>0</v>
      </c>
      <c r="BV307" s="27">
        <f t="shared" si="131"/>
        <v>0</v>
      </c>
      <c r="BW307" s="27">
        <f t="shared" si="131"/>
        <v>0</v>
      </c>
      <c r="BX307" s="27">
        <f t="shared" si="131"/>
        <v>0</v>
      </c>
      <c r="BY307" s="27">
        <f t="shared" si="131"/>
        <v>0</v>
      </c>
      <c r="BZ307" s="27">
        <f t="shared" si="131"/>
        <v>0</v>
      </c>
      <c r="CA307" s="27">
        <f t="shared" si="131"/>
        <v>0</v>
      </c>
      <c r="CB307" s="27">
        <f t="shared" si="131"/>
        <v>0</v>
      </c>
      <c r="CC307" s="27">
        <f t="shared" si="131"/>
        <v>0</v>
      </c>
      <c r="CD307" s="27" t="e">
        <f t="shared" si="131"/>
        <v>#DIV/0!</v>
      </c>
    </row>
    <row r="308" spans="1:154">
      <c r="A308" s="63"/>
      <c r="B308" s="2"/>
      <c r="C308" s="63"/>
      <c r="D308" s="18"/>
      <c r="E308" s="18"/>
      <c r="F308" s="18"/>
      <c r="G308" s="18"/>
      <c r="H308" s="18"/>
      <c r="I308" s="18"/>
    </row>
    <row r="309" spans="1:154" ht="16">
      <c r="A309" s="83" t="s">
        <v>149</v>
      </c>
      <c r="B309" s="66"/>
      <c r="C309" s="66" t="s">
        <v>144</v>
      </c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CE309" s="58" t="s">
        <v>111</v>
      </c>
      <c r="CG309" s="10" t="str">
        <f>$W$1</f>
        <v>FE0F</v>
      </c>
      <c r="CH309" s="10" t="str">
        <f>C283</f>
        <v>WT</v>
      </c>
      <c r="CI309" s="59">
        <f>E311</f>
        <v>75</v>
      </c>
      <c r="CJ309" s="59">
        <f>F311</f>
        <v>25</v>
      </c>
      <c r="CK309" s="59">
        <f>G311</f>
        <v>0</v>
      </c>
      <c r="CL309" s="59">
        <f>H311</f>
        <v>0</v>
      </c>
      <c r="CM309" s="59">
        <f>I311</f>
        <v>0</v>
      </c>
      <c r="CN309" s="95">
        <f>E312</f>
        <v>75</v>
      </c>
      <c r="CO309" s="95">
        <f>F312</f>
        <v>0</v>
      </c>
      <c r="CP309" s="95">
        <f>G312</f>
        <v>0</v>
      </c>
      <c r="CQ309" s="95">
        <f>H312</f>
        <v>25</v>
      </c>
      <c r="CR309" s="95">
        <f>I312</f>
        <v>0</v>
      </c>
      <c r="CS309" s="59">
        <f>E313</f>
        <v>25</v>
      </c>
      <c r="CT309" s="59">
        <f>F313</f>
        <v>0</v>
      </c>
      <c r="CU309" s="59">
        <f>G313</f>
        <v>50</v>
      </c>
      <c r="CV309" s="59">
        <f>H313</f>
        <v>25</v>
      </c>
      <c r="CW309" s="59">
        <f>I313</f>
        <v>0.5</v>
      </c>
      <c r="CX309" s="95">
        <f>E314</f>
        <v>37.5</v>
      </c>
      <c r="CY309" s="95">
        <f>F314</f>
        <v>50</v>
      </c>
      <c r="CZ309" s="95">
        <f>G314</f>
        <v>12.5</v>
      </c>
      <c r="DA309" s="95">
        <f>H314</f>
        <v>0</v>
      </c>
      <c r="DB309" s="95">
        <f>I314</f>
        <v>0.125</v>
      </c>
    </row>
    <row r="310" spans="1:154">
      <c r="A310" t="s">
        <v>158</v>
      </c>
      <c r="B310" s="10">
        <f>('E3-Last'!B67)-2</f>
        <v>42</v>
      </c>
      <c r="C310" s="4" t="s">
        <v>3</v>
      </c>
      <c r="D310" s="10" t="s">
        <v>40</v>
      </c>
      <c r="E310" s="59">
        <f>(K310/$J310)*100</f>
        <v>0</v>
      </c>
      <c r="F310" s="59">
        <f>(L310/$J310)*100</f>
        <v>0</v>
      </c>
      <c r="G310" s="59">
        <f>(M310/$J310)*100</f>
        <v>75</v>
      </c>
      <c r="H310" s="59">
        <f>(N310/$J310)*100</f>
        <v>25</v>
      </c>
      <c r="I310" s="59">
        <f>M310/J310</f>
        <v>0.75</v>
      </c>
      <c r="J310">
        <v>8</v>
      </c>
      <c r="K310">
        <v>0</v>
      </c>
      <c r="L310">
        <v>0</v>
      </c>
      <c r="M310">
        <v>6</v>
      </c>
      <c r="N310">
        <v>2</v>
      </c>
      <c r="O310">
        <v>0.75</v>
      </c>
      <c r="P310">
        <v>577.375</v>
      </c>
      <c r="Q310">
        <v>0</v>
      </c>
      <c r="R310">
        <v>639.66666669999995</v>
      </c>
      <c r="S310">
        <v>390.5</v>
      </c>
      <c r="T310">
        <v>191.375</v>
      </c>
      <c r="U310">
        <v>214.5</v>
      </c>
      <c r="V310">
        <v>122</v>
      </c>
      <c r="W310">
        <v>689.5</v>
      </c>
      <c r="X310">
        <v>812.5</v>
      </c>
      <c r="Y310">
        <v>320.5</v>
      </c>
      <c r="Z310">
        <v>48.75</v>
      </c>
      <c r="AA310">
        <v>39.833333330000002</v>
      </c>
      <c r="AB310">
        <v>75.5</v>
      </c>
      <c r="AC310">
        <v>22</v>
      </c>
      <c r="AD310">
        <v>11</v>
      </c>
      <c r="AE310">
        <v>8</v>
      </c>
      <c r="AF310">
        <v>3</v>
      </c>
      <c r="AG310">
        <v>9</v>
      </c>
      <c r="AH310">
        <v>11</v>
      </c>
      <c r="AI310">
        <v>2</v>
      </c>
      <c r="AJ310">
        <v>0</v>
      </c>
      <c r="AK310">
        <v>0</v>
      </c>
      <c r="AL310">
        <v>0</v>
      </c>
      <c r="AM310">
        <v>8</v>
      </c>
      <c r="AN310">
        <v>3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6</v>
      </c>
      <c r="AU310">
        <v>2</v>
      </c>
      <c r="AV310">
        <v>0</v>
      </c>
      <c r="AW310">
        <v>0</v>
      </c>
      <c r="AX310">
        <v>0</v>
      </c>
      <c r="AY310">
        <v>1</v>
      </c>
      <c r="AZ310">
        <v>2</v>
      </c>
      <c r="BA310">
        <v>0</v>
      </c>
      <c r="BB310">
        <v>0</v>
      </c>
      <c r="BC310">
        <v>0</v>
      </c>
      <c r="BD310">
        <v>0</v>
      </c>
      <c r="BE310">
        <v>15</v>
      </c>
      <c r="BF310">
        <v>0</v>
      </c>
      <c r="BG310">
        <v>0</v>
      </c>
      <c r="BH310">
        <v>0</v>
      </c>
      <c r="BI310">
        <v>0</v>
      </c>
      <c r="BJ310">
        <v>8</v>
      </c>
      <c r="BK310">
        <v>7</v>
      </c>
      <c r="BL310">
        <v>178</v>
      </c>
      <c r="BM310">
        <v>36</v>
      </c>
      <c r="BN310">
        <v>0</v>
      </c>
      <c r="BO310">
        <v>77</v>
      </c>
      <c r="BP310">
        <v>12</v>
      </c>
      <c r="BQ310">
        <v>0</v>
      </c>
      <c r="BR310">
        <v>53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 t="s">
        <v>58</v>
      </c>
      <c r="CE310" s="58"/>
    </row>
    <row r="311" spans="1:154">
      <c r="A311" t="s">
        <v>180</v>
      </c>
      <c r="B311" s="10">
        <f>('E3-Last'!B68)-2</f>
        <v>50</v>
      </c>
      <c r="C311" s="4" t="s">
        <v>3</v>
      </c>
      <c r="D311" s="10" t="s">
        <v>40</v>
      </c>
      <c r="E311" s="59">
        <f t="shared" ref="E311:E332" si="132">(K311/$J311)*100</f>
        <v>75</v>
      </c>
      <c r="F311" s="59">
        <f t="shared" ref="F311:F332" si="133">(L311/$J311)*100</f>
        <v>25</v>
      </c>
      <c r="G311" s="59">
        <f t="shared" ref="G311:G332" si="134">(M311/$J311)*100</f>
        <v>0</v>
      </c>
      <c r="H311" s="59">
        <f t="shared" ref="H311:H332" si="135">(N311/$J311)*100</f>
        <v>0</v>
      </c>
      <c r="I311" s="59">
        <f t="shared" ref="I311:I332" si="136">M311/J311</f>
        <v>0</v>
      </c>
      <c r="J311">
        <v>8</v>
      </c>
      <c r="K311">
        <v>6</v>
      </c>
      <c r="L311">
        <v>2</v>
      </c>
      <c r="M311">
        <v>0</v>
      </c>
      <c r="N311">
        <v>0</v>
      </c>
      <c r="O311">
        <v>0</v>
      </c>
      <c r="P311">
        <v>1621</v>
      </c>
      <c r="Q311">
        <v>1621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2</v>
      </c>
      <c r="AD311">
        <v>2</v>
      </c>
      <c r="AE311">
        <v>0</v>
      </c>
      <c r="AF311">
        <v>0</v>
      </c>
      <c r="AG311">
        <v>2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2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6</v>
      </c>
      <c r="BF311">
        <v>1</v>
      </c>
      <c r="BG311">
        <v>0</v>
      </c>
      <c r="BH311">
        <v>0</v>
      </c>
      <c r="BI311">
        <v>0</v>
      </c>
      <c r="BJ311">
        <v>0</v>
      </c>
      <c r="BK311">
        <v>5</v>
      </c>
      <c r="BL311">
        <v>268</v>
      </c>
      <c r="BM311">
        <v>87</v>
      </c>
      <c r="BN311">
        <v>16</v>
      </c>
      <c r="BO311">
        <v>0</v>
      </c>
      <c r="BP311">
        <v>0</v>
      </c>
      <c r="BQ311">
        <v>0</v>
      </c>
      <c r="BR311">
        <v>165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 t="s">
        <v>58</v>
      </c>
      <c r="CE311" s="58"/>
      <c r="CG311" s="10" t="str">
        <f>$W$1</f>
        <v>FE0F</v>
      </c>
      <c r="CH311" s="10" t="str">
        <f>C283</f>
        <v>WT</v>
      </c>
      <c r="CI311" s="59" t="e">
        <f>#REF!</f>
        <v>#REF!</v>
      </c>
      <c r="CJ311" s="59" t="e">
        <f>#REF!</f>
        <v>#REF!</v>
      </c>
      <c r="CK311" s="59" t="e">
        <f>#REF!</f>
        <v>#REF!</v>
      </c>
      <c r="CL311" s="59" t="e">
        <f>#REF!</f>
        <v>#REF!</v>
      </c>
      <c r="CM311" s="59" t="e">
        <f>#REF!</f>
        <v>#REF!</v>
      </c>
      <c r="CN311" s="59" t="e">
        <f>#REF!</f>
        <v>#REF!</v>
      </c>
      <c r="CO311" s="59" t="e">
        <f>#REF!</f>
        <v>#REF!</v>
      </c>
      <c r="CP311" s="59" t="e">
        <f>#REF!</f>
        <v>#REF!</v>
      </c>
      <c r="CQ311" s="59" t="e">
        <f>#REF!</f>
        <v>#REF!</v>
      </c>
      <c r="CR311" s="59" t="e">
        <f>#REF!</f>
        <v>#REF!</v>
      </c>
      <c r="CS311" s="59" t="e">
        <f>#REF!</f>
        <v>#REF!</v>
      </c>
      <c r="CT311" s="59" t="e">
        <f>#REF!</f>
        <v>#REF!</v>
      </c>
      <c r="CU311" s="59" t="e">
        <f>#REF!</f>
        <v>#REF!</v>
      </c>
      <c r="CV311" s="59" t="e">
        <f>#REF!</f>
        <v>#REF!</v>
      </c>
      <c r="CW311" s="59" t="e">
        <f>#REF!</f>
        <v>#REF!</v>
      </c>
      <c r="CX311" s="59" t="e">
        <f>#REF!</f>
        <v>#REF!</v>
      </c>
      <c r="CY311" s="59" t="e">
        <f>#REF!</f>
        <v>#REF!</v>
      </c>
      <c r="CZ311" s="95" t="e">
        <f>#REF!</f>
        <v>#REF!</v>
      </c>
      <c r="DA311" s="95" t="e">
        <f>#REF!</f>
        <v>#REF!</v>
      </c>
      <c r="DB311" s="95" t="e">
        <f>#REF!</f>
        <v>#REF!</v>
      </c>
      <c r="DC311" s="95" t="e">
        <f>#REF!</f>
        <v>#REF!</v>
      </c>
      <c r="DD311" s="95" t="e">
        <f>#REF!</f>
        <v>#REF!</v>
      </c>
      <c r="DE311" s="95" t="e">
        <f>#REF!</f>
        <v>#REF!</v>
      </c>
      <c r="DF311" s="95" t="e">
        <f>#REF!</f>
        <v>#REF!</v>
      </c>
      <c r="DG311" s="95" t="e">
        <f>#REF!</f>
        <v>#REF!</v>
      </c>
      <c r="DH311" s="95" t="e">
        <f>#REF!</f>
        <v>#REF!</v>
      </c>
      <c r="DI311" s="95" t="e">
        <f>#REF!</f>
        <v>#REF!</v>
      </c>
      <c r="DJ311" s="95" t="e">
        <f>#REF!</f>
        <v>#REF!</v>
      </c>
      <c r="DK311" s="95" t="e">
        <f>#REF!</f>
        <v>#REF!</v>
      </c>
      <c r="DL311" s="95" t="e">
        <f>#REF!</f>
        <v>#REF!</v>
      </c>
      <c r="DM311" s="95" t="e">
        <f>#REF!</f>
        <v>#REF!</v>
      </c>
      <c r="DN311" s="95" t="e">
        <f>#REF!</f>
        <v>#REF!</v>
      </c>
      <c r="DO311" s="95" t="e">
        <f>#REF!</f>
        <v>#REF!</v>
      </c>
      <c r="DP311" s="95" t="e">
        <f>#REF!</f>
        <v>#REF!</v>
      </c>
      <c r="DQ311" s="59" t="e">
        <f>#REF!</f>
        <v>#REF!</v>
      </c>
      <c r="DR311" s="59" t="e">
        <f>#REF!</f>
        <v>#REF!</v>
      </c>
      <c r="DS311" s="59" t="e">
        <f>#REF!</f>
        <v>#REF!</v>
      </c>
      <c r="DT311" s="59" t="e">
        <f>#REF!</f>
        <v>#REF!</v>
      </c>
      <c r="DU311" s="59" t="e">
        <f>#REF!</f>
        <v>#REF!</v>
      </c>
      <c r="DV311" s="59" t="e">
        <f>#REF!</f>
        <v>#REF!</v>
      </c>
      <c r="DW311" s="59" t="e">
        <f>#REF!</f>
        <v>#REF!</v>
      </c>
      <c r="DX311" s="59" t="e">
        <f>#REF!</f>
        <v>#REF!</v>
      </c>
      <c r="DY311" s="59" t="e">
        <f>#REF!</f>
        <v>#REF!</v>
      </c>
      <c r="DZ311" s="59" t="e">
        <f>#REF!</f>
        <v>#REF!</v>
      </c>
      <c r="EA311" s="59" t="e">
        <f>#REF!</f>
        <v>#REF!</v>
      </c>
      <c r="EB311" s="59" t="e">
        <f>#REF!</f>
        <v>#REF!</v>
      </c>
      <c r="EC311" s="59" t="e">
        <f>#REF!</f>
        <v>#REF!</v>
      </c>
      <c r="ED311" s="59" t="e">
        <f>#REF!</f>
        <v>#REF!</v>
      </c>
      <c r="EE311" s="59" t="e">
        <f>#REF!</f>
        <v>#REF!</v>
      </c>
      <c r="EF311" s="59" t="e">
        <f>#REF!</f>
        <v>#REF!</v>
      </c>
      <c r="EG311" s="59" t="e">
        <f>#REF!</f>
        <v>#REF!</v>
      </c>
      <c r="EH311" s="95" t="e">
        <f>#REF!</f>
        <v>#REF!</v>
      </c>
      <c r="EI311" s="95" t="e">
        <f>#REF!</f>
        <v>#REF!</v>
      </c>
      <c r="EJ311" s="95" t="e">
        <f>#REF!</f>
        <v>#REF!</v>
      </c>
      <c r="EK311" s="95" t="e">
        <f>#REF!</f>
        <v>#REF!</v>
      </c>
      <c r="EL311" s="95" t="e">
        <f>#REF!</f>
        <v>#REF!</v>
      </c>
      <c r="EM311" s="95" t="e">
        <f>#REF!</f>
        <v>#REF!</v>
      </c>
      <c r="EN311" s="95" t="e">
        <f>#REF!</f>
        <v>#REF!</v>
      </c>
      <c r="EO311" s="95" t="e">
        <f>#REF!</f>
        <v>#REF!</v>
      </c>
      <c r="EP311" s="95" t="e">
        <f>#REF!</f>
        <v>#REF!</v>
      </c>
      <c r="EQ311" s="95" t="e">
        <f>#REF!</f>
        <v>#REF!</v>
      </c>
      <c r="ER311" s="95" t="e">
        <f>#REF!</f>
        <v>#REF!</v>
      </c>
      <c r="ES311" s="95" t="e">
        <f>#REF!</f>
        <v>#REF!</v>
      </c>
      <c r="ET311" s="95" t="e">
        <f>#REF!</f>
        <v>#REF!</v>
      </c>
      <c r="EU311" s="95" t="e">
        <f>#REF!</f>
        <v>#REF!</v>
      </c>
      <c r="EV311" s="95" t="e">
        <f>#REF!</f>
        <v>#REF!</v>
      </c>
      <c r="EW311" s="95" t="e">
        <f>#REF!</f>
        <v>#REF!</v>
      </c>
      <c r="EX311" s="95" t="e">
        <f>#REF!</f>
        <v>#REF!</v>
      </c>
    </row>
    <row r="312" spans="1:154">
      <c r="A312" t="s">
        <v>159</v>
      </c>
      <c r="B312" s="10">
        <f>('E3-Last'!B69)-2</f>
        <v>50</v>
      </c>
      <c r="C312" s="4" t="s">
        <v>3</v>
      </c>
      <c r="D312" s="10" t="s">
        <v>40</v>
      </c>
      <c r="E312" s="59">
        <f t="shared" si="132"/>
        <v>75</v>
      </c>
      <c r="F312" s="59">
        <f t="shared" si="133"/>
        <v>0</v>
      </c>
      <c r="G312" s="59">
        <f t="shared" si="134"/>
        <v>0</v>
      </c>
      <c r="H312" s="59">
        <f t="shared" si="135"/>
        <v>25</v>
      </c>
      <c r="I312" s="59">
        <f t="shared" si="136"/>
        <v>0</v>
      </c>
      <c r="J312">
        <v>8</v>
      </c>
      <c r="K312">
        <v>6</v>
      </c>
      <c r="L312">
        <v>0</v>
      </c>
      <c r="M312">
        <v>0</v>
      </c>
      <c r="N312">
        <v>2</v>
      </c>
      <c r="O312">
        <v>0</v>
      </c>
      <c r="P312">
        <v>1940.5</v>
      </c>
      <c r="Q312">
        <v>0</v>
      </c>
      <c r="R312">
        <v>0</v>
      </c>
      <c r="S312">
        <v>1940.5</v>
      </c>
      <c r="T312">
        <v>245</v>
      </c>
      <c r="U312">
        <v>0</v>
      </c>
      <c r="V312">
        <v>245</v>
      </c>
      <c r="W312">
        <v>157.5</v>
      </c>
      <c r="X312">
        <v>0</v>
      </c>
      <c r="Y312">
        <v>157.5</v>
      </c>
      <c r="Z312">
        <v>273.5</v>
      </c>
      <c r="AA312">
        <v>0</v>
      </c>
      <c r="AB312">
        <v>273.5</v>
      </c>
      <c r="AC312">
        <v>19</v>
      </c>
      <c r="AD312">
        <v>5</v>
      </c>
      <c r="AE312">
        <v>5</v>
      </c>
      <c r="AF312">
        <v>9</v>
      </c>
      <c r="AG312">
        <v>7</v>
      </c>
      <c r="AH312">
        <v>2</v>
      </c>
      <c r="AI312">
        <v>6</v>
      </c>
      <c r="AJ312">
        <v>0</v>
      </c>
      <c r="AK312">
        <v>0</v>
      </c>
      <c r="AL312">
        <v>4</v>
      </c>
      <c r="AM312">
        <v>2</v>
      </c>
      <c r="AN312">
        <v>0</v>
      </c>
      <c r="AO312">
        <v>0</v>
      </c>
      <c r="AP312">
        <v>0</v>
      </c>
      <c r="AQ312">
        <v>0</v>
      </c>
      <c r="AR312">
        <v>3</v>
      </c>
      <c r="AS312">
        <v>4</v>
      </c>
      <c r="AT312">
        <v>0</v>
      </c>
      <c r="AU312">
        <v>0</v>
      </c>
      <c r="AV312">
        <v>0</v>
      </c>
      <c r="AW312">
        <v>0</v>
      </c>
      <c r="AX312">
        <v>1</v>
      </c>
      <c r="AY312">
        <v>1</v>
      </c>
      <c r="AZ312">
        <v>2</v>
      </c>
      <c r="BA312">
        <v>6</v>
      </c>
      <c r="BB312">
        <v>0</v>
      </c>
      <c r="BC312">
        <v>0</v>
      </c>
      <c r="BD312">
        <v>0</v>
      </c>
      <c r="BE312">
        <v>22</v>
      </c>
      <c r="BF312">
        <v>9</v>
      </c>
      <c r="BG312">
        <v>0</v>
      </c>
      <c r="BH312">
        <v>0</v>
      </c>
      <c r="BI312">
        <v>0</v>
      </c>
      <c r="BJ312">
        <v>2</v>
      </c>
      <c r="BK312">
        <v>11</v>
      </c>
      <c r="BL312">
        <v>444</v>
      </c>
      <c r="BM312">
        <v>146</v>
      </c>
      <c r="BN312">
        <v>0</v>
      </c>
      <c r="BO312">
        <v>0</v>
      </c>
      <c r="BP312">
        <v>2</v>
      </c>
      <c r="BQ312">
        <v>2</v>
      </c>
      <c r="BR312">
        <v>294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 t="s">
        <v>58</v>
      </c>
      <c r="CE312" s="58"/>
    </row>
    <row r="313" spans="1:154">
      <c r="A313" t="s">
        <v>160</v>
      </c>
      <c r="B313" s="10">
        <f>('E3-Last'!B70)-2</f>
        <v>50</v>
      </c>
      <c r="C313" s="4" t="s">
        <v>3</v>
      </c>
      <c r="D313" s="10" t="s">
        <v>40</v>
      </c>
      <c r="E313" s="59">
        <f t="shared" si="132"/>
        <v>25</v>
      </c>
      <c r="F313" s="59">
        <f t="shared" si="133"/>
        <v>0</v>
      </c>
      <c r="G313" s="59">
        <f t="shared" si="134"/>
        <v>50</v>
      </c>
      <c r="H313" s="59">
        <f t="shared" si="135"/>
        <v>25</v>
      </c>
      <c r="I313" s="59">
        <f t="shared" si="136"/>
        <v>0.5</v>
      </c>
      <c r="J313">
        <v>8</v>
      </c>
      <c r="K313">
        <v>2</v>
      </c>
      <c r="L313">
        <v>0</v>
      </c>
      <c r="M313">
        <v>4</v>
      </c>
      <c r="N313">
        <v>2</v>
      </c>
      <c r="O313">
        <v>0.66666666669999997</v>
      </c>
      <c r="P313">
        <v>642.16666669999995</v>
      </c>
      <c r="Q313">
        <v>0</v>
      </c>
      <c r="R313">
        <v>460.25</v>
      </c>
      <c r="S313">
        <v>1006</v>
      </c>
      <c r="T313">
        <v>147.5</v>
      </c>
      <c r="U313">
        <v>80.5</v>
      </c>
      <c r="V313">
        <v>281.5</v>
      </c>
      <c r="W313">
        <v>140.83333329999999</v>
      </c>
      <c r="X313">
        <v>127.5</v>
      </c>
      <c r="Y313">
        <v>167.5</v>
      </c>
      <c r="Z313">
        <v>940.5</v>
      </c>
      <c r="AA313">
        <v>1179.5</v>
      </c>
      <c r="AB313">
        <v>462.5</v>
      </c>
      <c r="AC313">
        <v>19</v>
      </c>
      <c r="AD313">
        <v>12</v>
      </c>
      <c r="AE313">
        <v>4</v>
      </c>
      <c r="AF313">
        <v>3</v>
      </c>
      <c r="AG313">
        <v>7</v>
      </c>
      <c r="AH313">
        <v>10</v>
      </c>
      <c r="AI313">
        <v>2</v>
      </c>
      <c r="AJ313">
        <v>0</v>
      </c>
      <c r="AK313">
        <v>0</v>
      </c>
      <c r="AL313">
        <v>0</v>
      </c>
      <c r="AM313">
        <v>6</v>
      </c>
      <c r="AN313">
        <v>4</v>
      </c>
      <c r="AO313">
        <v>2</v>
      </c>
      <c r="AP313">
        <v>0</v>
      </c>
      <c r="AQ313">
        <v>0</v>
      </c>
      <c r="AR313">
        <v>0</v>
      </c>
      <c r="AS313">
        <v>0</v>
      </c>
      <c r="AT313">
        <v>4</v>
      </c>
      <c r="AU313">
        <v>0</v>
      </c>
      <c r="AV313">
        <v>0</v>
      </c>
      <c r="AW313">
        <v>0</v>
      </c>
      <c r="AX313">
        <v>0</v>
      </c>
      <c r="AY313">
        <v>1</v>
      </c>
      <c r="AZ313">
        <v>2</v>
      </c>
      <c r="BA313">
        <v>0</v>
      </c>
      <c r="BB313">
        <v>0</v>
      </c>
      <c r="BC313">
        <v>0</v>
      </c>
      <c r="BD313">
        <v>0</v>
      </c>
      <c r="BE313">
        <v>9</v>
      </c>
      <c r="BF313">
        <v>1</v>
      </c>
      <c r="BG313">
        <v>0</v>
      </c>
      <c r="BH313">
        <v>0</v>
      </c>
      <c r="BI313">
        <v>4</v>
      </c>
      <c r="BJ313">
        <v>2</v>
      </c>
      <c r="BK313">
        <v>2</v>
      </c>
      <c r="BL313">
        <v>169</v>
      </c>
      <c r="BM313">
        <v>36</v>
      </c>
      <c r="BN313">
        <v>0</v>
      </c>
      <c r="BO313">
        <v>53</v>
      </c>
      <c r="BP313">
        <v>11</v>
      </c>
      <c r="BQ313">
        <v>1</v>
      </c>
      <c r="BR313">
        <v>68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 t="s">
        <v>58</v>
      </c>
    </row>
    <row r="314" spans="1:154">
      <c r="A314" t="s">
        <v>181</v>
      </c>
      <c r="B314" s="10">
        <f>('E3-Last'!B71)-2</f>
        <v>50</v>
      </c>
      <c r="C314" s="6" t="s">
        <v>2</v>
      </c>
      <c r="D314" s="10" t="s">
        <v>40</v>
      </c>
      <c r="E314" s="59">
        <f t="shared" si="132"/>
        <v>37.5</v>
      </c>
      <c r="F314" s="59">
        <f t="shared" si="133"/>
        <v>50</v>
      </c>
      <c r="G314" s="59">
        <f t="shared" si="134"/>
        <v>12.5</v>
      </c>
      <c r="H314" s="59">
        <f t="shared" si="135"/>
        <v>0</v>
      </c>
      <c r="I314" s="59">
        <f t="shared" si="136"/>
        <v>0.125</v>
      </c>
      <c r="J314">
        <v>8</v>
      </c>
      <c r="K314">
        <v>3</v>
      </c>
      <c r="L314">
        <v>4</v>
      </c>
      <c r="M314">
        <v>1</v>
      </c>
      <c r="N314">
        <v>0</v>
      </c>
      <c r="O314">
        <v>1</v>
      </c>
      <c r="P314">
        <v>1187</v>
      </c>
      <c r="Q314">
        <v>1459.5</v>
      </c>
      <c r="R314">
        <v>97</v>
      </c>
      <c r="S314">
        <v>0</v>
      </c>
      <c r="T314">
        <v>126</v>
      </c>
      <c r="U314">
        <v>126</v>
      </c>
      <c r="V314">
        <v>0</v>
      </c>
      <c r="W314">
        <v>127</v>
      </c>
      <c r="X314">
        <v>127</v>
      </c>
      <c r="Y314">
        <v>0</v>
      </c>
      <c r="Z314">
        <v>1225</v>
      </c>
      <c r="AA314">
        <v>1225</v>
      </c>
      <c r="AB314">
        <v>0</v>
      </c>
      <c r="AC314">
        <v>28</v>
      </c>
      <c r="AD314">
        <v>12</v>
      </c>
      <c r="AE314">
        <v>5</v>
      </c>
      <c r="AF314">
        <v>11</v>
      </c>
      <c r="AG314">
        <v>7</v>
      </c>
      <c r="AH314">
        <v>2</v>
      </c>
      <c r="AI314">
        <v>0</v>
      </c>
      <c r="AJ314">
        <v>0</v>
      </c>
      <c r="AK314">
        <v>0</v>
      </c>
      <c r="AL314">
        <v>19</v>
      </c>
      <c r="AM314">
        <v>5</v>
      </c>
      <c r="AN314">
        <v>1</v>
      </c>
      <c r="AO314">
        <v>0</v>
      </c>
      <c r="AP314">
        <v>0</v>
      </c>
      <c r="AQ314">
        <v>0</v>
      </c>
      <c r="AR314">
        <v>6</v>
      </c>
      <c r="AS314">
        <v>1</v>
      </c>
      <c r="AT314">
        <v>1</v>
      </c>
      <c r="AU314">
        <v>0</v>
      </c>
      <c r="AV314">
        <v>0</v>
      </c>
      <c r="AW314">
        <v>0</v>
      </c>
      <c r="AX314">
        <v>3</v>
      </c>
      <c r="AY314">
        <v>1</v>
      </c>
      <c r="AZ314">
        <v>0</v>
      </c>
      <c r="BA314">
        <v>0</v>
      </c>
      <c r="BB314">
        <v>0</v>
      </c>
      <c r="BC314">
        <v>0</v>
      </c>
      <c r="BD314">
        <v>10</v>
      </c>
      <c r="BE314">
        <v>3</v>
      </c>
      <c r="BF314">
        <v>0</v>
      </c>
      <c r="BG314">
        <v>0</v>
      </c>
      <c r="BH314">
        <v>0</v>
      </c>
      <c r="BI314">
        <v>1</v>
      </c>
      <c r="BJ314">
        <v>0</v>
      </c>
      <c r="BK314">
        <v>2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 t="s">
        <v>58</v>
      </c>
    </row>
    <row r="315" spans="1:154">
      <c r="A315" t="s">
        <v>161</v>
      </c>
      <c r="B315" s="10">
        <f>('E3-Last'!B72)-2</f>
        <v>50</v>
      </c>
      <c r="C315" s="4" t="s">
        <v>3</v>
      </c>
      <c r="D315" s="10" t="s">
        <v>40</v>
      </c>
      <c r="E315" s="59">
        <f t="shared" si="132"/>
        <v>50</v>
      </c>
      <c r="F315" s="59">
        <f t="shared" si="133"/>
        <v>0</v>
      </c>
      <c r="G315" s="59">
        <f t="shared" si="134"/>
        <v>50</v>
      </c>
      <c r="H315" s="59">
        <f t="shared" si="135"/>
        <v>0</v>
      </c>
      <c r="I315" s="59">
        <f t="shared" si="136"/>
        <v>0.5</v>
      </c>
      <c r="J315">
        <v>8</v>
      </c>
      <c r="K315">
        <v>4</v>
      </c>
      <c r="L315">
        <v>0</v>
      </c>
      <c r="M315">
        <v>4</v>
      </c>
      <c r="N315">
        <v>0</v>
      </c>
      <c r="O315">
        <v>1</v>
      </c>
      <c r="P315">
        <v>1987</v>
      </c>
      <c r="Q315">
        <v>0</v>
      </c>
      <c r="R315">
        <v>1987</v>
      </c>
      <c r="S315">
        <v>0</v>
      </c>
      <c r="T315">
        <v>512</v>
      </c>
      <c r="U315">
        <v>512</v>
      </c>
      <c r="V315">
        <v>0</v>
      </c>
      <c r="W315">
        <v>5275.5</v>
      </c>
      <c r="X315">
        <v>5275.5</v>
      </c>
      <c r="Y315">
        <v>0</v>
      </c>
      <c r="Z315">
        <v>12</v>
      </c>
      <c r="AA315">
        <v>12</v>
      </c>
      <c r="AB315">
        <v>0</v>
      </c>
      <c r="AC315">
        <v>17</v>
      </c>
      <c r="AD315">
        <v>8</v>
      </c>
      <c r="AE315">
        <v>8</v>
      </c>
      <c r="AF315">
        <v>1</v>
      </c>
      <c r="AG315">
        <v>7</v>
      </c>
      <c r="AH315">
        <v>8</v>
      </c>
      <c r="AI315">
        <v>2</v>
      </c>
      <c r="AJ315">
        <v>0</v>
      </c>
      <c r="AK315">
        <v>0</v>
      </c>
      <c r="AL315">
        <v>0</v>
      </c>
      <c r="AM315">
        <v>4</v>
      </c>
      <c r="AN315">
        <v>4</v>
      </c>
      <c r="AO315">
        <v>0</v>
      </c>
      <c r="AP315">
        <v>0</v>
      </c>
      <c r="AQ315">
        <v>0</v>
      </c>
      <c r="AR315">
        <v>0</v>
      </c>
      <c r="AS315">
        <v>2</v>
      </c>
      <c r="AT315">
        <v>4</v>
      </c>
      <c r="AU315">
        <v>2</v>
      </c>
      <c r="AV315">
        <v>0</v>
      </c>
      <c r="AW315">
        <v>0</v>
      </c>
      <c r="AX315">
        <v>0</v>
      </c>
      <c r="AY315">
        <v>1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6</v>
      </c>
      <c r="BF315">
        <v>0</v>
      </c>
      <c r="BG315">
        <v>0</v>
      </c>
      <c r="BH315">
        <v>0</v>
      </c>
      <c r="BI315">
        <v>0</v>
      </c>
      <c r="BJ315">
        <v>4</v>
      </c>
      <c r="BK315">
        <v>2</v>
      </c>
      <c r="BL315">
        <v>338</v>
      </c>
      <c r="BM315">
        <v>118</v>
      </c>
      <c r="BN315">
        <v>0</v>
      </c>
      <c r="BO315">
        <v>16</v>
      </c>
      <c r="BP315">
        <v>3</v>
      </c>
      <c r="BQ315">
        <v>86</v>
      </c>
      <c r="BR315">
        <v>115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 t="s">
        <v>58</v>
      </c>
    </row>
    <row r="316" spans="1:154">
      <c r="A316" t="s">
        <v>162</v>
      </c>
      <c r="B316" s="10">
        <f>('E3-Last'!B73)-2</f>
        <v>50</v>
      </c>
      <c r="C316" s="6" t="s">
        <v>2</v>
      </c>
      <c r="D316" s="10" t="s">
        <v>40</v>
      </c>
      <c r="E316" s="59">
        <f t="shared" si="132"/>
        <v>12.5</v>
      </c>
      <c r="F316" s="59">
        <f t="shared" si="133"/>
        <v>0</v>
      </c>
      <c r="G316" s="59">
        <f t="shared" si="134"/>
        <v>37.5</v>
      </c>
      <c r="H316" s="59">
        <f t="shared" si="135"/>
        <v>50</v>
      </c>
      <c r="I316" s="59">
        <f t="shared" si="136"/>
        <v>0.375</v>
      </c>
      <c r="J316">
        <v>8</v>
      </c>
      <c r="K316">
        <v>1</v>
      </c>
      <c r="L316">
        <v>0</v>
      </c>
      <c r="M316">
        <v>3</v>
      </c>
      <c r="N316">
        <v>4</v>
      </c>
      <c r="O316">
        <v>0.42857142850000002</v>
      </c>
      <c r="P316">
        <v>1453.2857140000001</v>
      </c>
      <c r="Q316">
        <v>0</v>
      </c>
      <c r="R316">
        <v>1389</v>
      </c>
      <c r="S316">
        <v>1501.5</v>
      </c>
      <c r="T316">
        <v>194.14285709999999</v>
      </c>
      <c r="U316">
        <v>63</v>
      </c>
      <c r="V316">
        <v>292.5</v>
      </c>
      <c r="W316">
        <v>334.85714280000002</v>
      </c>
      <c r="X316">
        <v>444.66666659999999</v>
      </c>
      <c r="Y316">
        <v>252.5</v>
      </c>
      <c r="Z316">
        <v>317.2857143</v>
      </c>
      <c r="AA316">
        <v>439.33333340000001</v>
      </c>
      <c r="AB316">
        <v>225.75</v>
      </c>
      <c r="AC316">
        <v>17</v>
      </c>
      <c r="AD316">
        <v>9</v>
      </c>
      <c r="AE316">
        <v>3</v>
      </c>
      <c r="AF316">
        <v>5</v>
      </c>
      <c r="AG316">
        <v>7</v>
      </c>
      <c r="AH316">
        <v>7</v>
      </c>
      <c r="AI316">
        <v>3</v>
      </c>
      <c r="AJ316">
        <v>0</v>
      </c>
      <c r="AK316">
        <v>0</v>
      </c>
      <c r="AL316">
        <v>0</v>
      </c>
      <c r="AM316">
        <v>7</v>
      </c>
      <c r="AN316">
        <v>0</v>
      </c>
      <c r="AO316">
        <v>2</v>
      </c>
      <c r="AP316">
        <v>0</v>
      </c>
      <c r="AQ316">
        <v>0</v>
      </c>
      <c r="AR316">
        <v>0</v>
      </c>
      <c r="AS316">
        <v>0</v>
      </c>
      <c r="AT316">
        <v>3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4</v>
      </c>
      <c r="BA316">
        <v>1</v>
      </c>
      <c r="BB316">
        <v>0</v>
      </c>
      <c r="BC316">
        <v>0</v>
      </c>
      <c r="BD316">
        <v>0</v>
      </c>
      <c r="BE316">
        <v>10</v>
      </c>
      <c r="BF316">
        <v>3</v>
      </c>
      <c r="BG316">
        <v>0</v>
      </c>
      <c r="BH316">
        <v>0</v>
      </c>
      <c r="BI316">
        <v>1</v>
      </c>
      <c r="BJ316">
        <v>6</v>
      </c>
      <c r="BK316">
        <v>0</v>
      </c>
      <c r="BL316">
        <v>280</v>
      </c>
      <c r="BM316">
        <v>121</v>
      </c>
      <c r="BN316">
        <v>4</v>
      </c>
      <c r="BO316">
        <v>48</v>
      </c>
      <c r="BP316">
        <v>6</v>
      </c>
      <c r="BQ316">
        <v>11</v>
      </c>
      <c r="BR316">
        <v>90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 t="s">
        <v>58</v>
      </c>
    </row>
    <row r="317" spans="1:154">
      <c r="A317" t="s">
        <v>163</v>
      </c>
      <c r="B317" s="10">
        <f>('E3-Last'!B74)-2</f>
        <v>42</v>
      </c>
      <c r="C317" s="6" t="s">
        <v>2</v>
      </c>
      <c r="D317" s="10" t="s">
        <v>40</v>
      </c>
      <c r="E317" s="59">
        <f t="shared" si="132"/>
        <v>25</v>
      </c>
      <c r="F317" s="59">
        <f t="shared" si="133"/>
        <v>0</v>
      </c>
      <c r="G317" s="59">
        <f t="shared" si="134"/>
        <v>75</v>
      </c>
      <c r="H317" s="59">
        <f t="shared" si="135"/>
        <v>0</v>
      </c>
      <c r="I317" s="59">
        <f t="shared" si="136"/>
        <v>0.75</v>
      </c>
      <c r="J317">
        <v>8</v>
      </c>
      <c r="K317">
        <v>2</v>
      </c>
      <c r="L317">
        <v>0</v>
      </c>
      <c r="M317">
        <v>6</v>
      </c>
      <c r="N317">
        <v>0</v>
      </c>
      <c r="O317">
        <v>1</v>
      </c>
      <c r="P317">
        <v>654.83333330000005</v>
      </c>
      <c r="Q317">
        <v>0</v>
      </c>
      <c r="R317">
        <v>654.83333330000005</v>
      </c>
      <c r="S317">
        <v>0</v>
      </c>
      <c r="T317">
        <v>52</v>
      </c>
      <c r="U317">
        <v>52</v>
      </c>
      <c r="V317">
        <v>0</v>
      </c>
      <c r="W317">
        <v>67</v>
      </c>
      <c r="X317">
        <v>67</v>
      </c>
      <c r="Y317">
        <v>0</v>
      </c>
      <c r="Z317">
        <v>1132.666667</v>
      </c>
      <c r="AA317">
        <v>1132.666667</v>
      </c>
      <c r="AB317">
        <v>0</v>
      </c>
      <c r="AC317">
        <v>22</v>
      </c>
      <c r="AD317">
        <v>6</v>
      </c>
      <c r="AE317">
        <v>16</v>
      </c>
      <c r="AF317">
        <v>0</v>
      </c>
      <c r="AG317">
        <v>6</v>
      </c>
      <c r="AH317">
        <v>6</v>
      </c>
      <c r="AI317">
        <v>10</v>
      </c>
      <c r="AJ317">
        <v>0</v>
      </c>
      <c r="AK317">
        <v>0</v>
      </c>
      <c r="AL317">
        <v>0</v>
      </c>
      <c r="AM317">
        <v>6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6</v>
      </c>
      <c r="AU317">
        <v>10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24</v>
      </c>
      <c r="BF317">
        <v>8</v>
      </c>
      <c r="BG317">
        <v>0</v>
      </c>
      <c r="BH317">
        <v>3</v>
      </c>
      <c r="BI317">
        <v>6</v>
      </c>
      <c r="BJ317">
        <v>0</v>
      </c>
      <c r="BK317">
        <v>7</v>
      </c>
      <c r="BL317">
        <v>123</v>
      </c>
      <c r="BM317">
        <v>26</v>
      </c>
      <c r="BN317">
        <v>0</v>
      </c>
      <c r="BO317">
        <v>55</v>
      </c>
      <c r="BP317">
        <v>2</v>
      </c>
      <c r="BQ317">
        <v>0</v>
      </c>
      <c r="BR317">
        <v>40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 t="s">
        <v>58</v>
      </c>
      <c r="CE317" s="10"/>
    </row>
    <row r="318" spans="1:154">
      <c r="A318" t="s">
        <v>164</v>
      </c>
      <c r="B318" s="10">
        <f>('E3-Last'!B75)-2</f>
        <v>42</v>
      </c>
      <c r="C318" s="6" t="s">
        <v>2</v>
      </c>
      <c r="D318" s="10" t="s">
        <v>40</v>
      </c>
      <c r="E318" s="59">
        <f t="shared" si="132"/>
        <v>0</v>
      </c>
      <c r="F318" s="59">
        <f t="shared" si="133"/>
        <v>0</v>
      </c>
      <c r="G318" s="59">
        <f t="shared" si="134"/>
        <v>75</v>
      </c>
      <c r="H318" s="59">
        <f t="shared" si="135"/>
        <v>25</v>
      </c>
      <c r="I318" s="59">
        <f t="shared" si="136"/>
        <v>0.75</v>
      </c>
      <c r="J318">
        <v>8</v>
      </c>
      <c r="K318">
        <v>0</v>
      </c>
      <c r="L318">
        <v>0</v>
      </c>
      <c r="M318">
        <v>6</v>
      </c>
      <c r="N318">
        <v>2</v>
      </c>
      <c r="O318">
        <v>0.75</v>
      </c>
      <c r="P318">
        <v>442.25</v>
      </c>
      <c r="Q318">
        <v>0</v>
      </c>
      <c r="R318">
        <v>537.66666669999995</v>
      </c>
      <c r="S318">
        <v>156</v>
      </c>
      <c r="T318">
        <v>47.875</v>
      </c>
      <c r="U318">
        <v>43.5</v>
      </c>
      <c r="V318">
        <v>61</v>
      </c>
      <c r="W318">
        <v>125.25</v>
      </c>
      <c r="X318">
        <v>96.666666660000004</v>
      </c>
      <c r="Y318">
        <v>211</v>
      </c>
      <c r="Z318">
        <v>347.875</v>
      </c>
      <c r="AA318">
        <v>361.5</v>
      </c>
      <c r="AB318">
        <v>307</v>
      </c>
      <c r="AC318">
        <v>28</v>
      </c>
      <c r="AD318">
        <v>11</v>
      </c>
      <c r="AE318">
        <v>13</v>
      </c>
      <c r="AF318">
        <v>4</v>
      </c>
      <c r="AG318">
        <v>8</v>
      </c>
      <c r="AH318">
        <v>9</v>
      </c>
      <c r="AI318">
        <v>7</v>
      </c>
      <c r="AJ318">
        <v>3</v>
      </c>
      <c r="AK318">
        <v>0</v>
      </c>
      <c r="AL318">
        <v>1</v>
      </c>
      <c r="AM318">
        <v>8</v>
      </c>
      <c r="AN318">
        <v>1</v>
      </c>
      <c r="AO318">
        <v>2</v>
      </c>
      <c r="AP318">
        <v>0</v>
      </c>
      <c r="AQ318">
        <v>0</v>
      </c>
      <c r="AR318">
        <v>0</v>
      </c>
      <c r="AS318">
        <v>0</v>
      </c>
      <c r="AT318">
        <v>6</v>
      </c>
      <c r="AU318">
        <v>4</v>
      </c>
      <c r="AV318">
        <v>3</v>
      </c>
      <c r="AW318">
        <v>0</v>
      </c>
      <c r="AX318">
        <v>0</v>
      </c>
      <c r="AY318">
        <v>0</v>
      </c>
      <c r="AZ318">
        <v>2</v>
      </c>
      <c r="BA318">
        <v>1</v>
      </c>
      <c r="BB318">
        <v>0</v>
      </c>
      <c r="BC318">
        <v>0</v>
      </c>
      <c r="BD318">
        <v>1</v>
      </c>
      <c r="BE318">
        <v>26</v>
      </c>
      <c r="BF318">
        <v>0</v>
      </c>
      <c r="BG318">
        <v>0</v>
      </c>
      <c r="BH318">
        <v>0</v>
      </c>
      <c r="BI318">
        <v>6</v>
      </c>
      <c r="BJ318">
        <v>4</v>
      </c>
      <c r="BK318">
        <v>16</v>
      </c>
      <c r="BL318">
        <v>181</v>
      </c>
      <c r="BM318">
        <v>22</v>
      </c>
      <c r="BN318">
        <v>0</v>
      </c>
      <c r="BO318">
        <v>106</v>
      </c>
      <c r="BP318">
        <v>8</v>
      </c>
      <c r="BQ318">
        <v>10</v>
      </c>
      <c r="BR318">
        <v>35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 t="s">
        <v>58</v>
      </c>
      <c r="CE318" s="10"/>
    </row>
    <row r="319" spans="1:154">
      <c r="A319" t="s">
        <v>167</v>
      </c>
      <c r="B319" s="10">
        <f>('E3-Last'!B76)-2</f>
        <v>42</v>
      </c>
      <c r="C319" s="6" t="s">
        <v>2</v>
      </c>
      <c r="D319" s="10" t="s">
        <v>40</v>
      </c>
      <c r="E319" s="59">
        <f t="shared" si="132"/>
        <v>12.5</v>
      </c>
      <c r="F319" s="59">
        <f t="shared" si="133"/>
        <v>0</v>
      </c>
      <c r="G319" s="59">
        <f t="shared" si="134"/>
        <v>62.5</v>
      </c>
      <c r="H319" s="59">
        <f t="shared" si="135"/>
        <v>25</v>
      </c>
      <c r="I319" s="59">
        <f t="shared" si="136"/>
        <v>0.625</v>
      </c>
      <c r="J319">
        <v>8</v>
      </c>
      <c r="K319">
        <v>1</v>
      </c>
      <c r="L319">
        <v>0</v>
      </c>
      <c r="M319">
        <v>5</v>
      </c>
      <c r="N319">
        <v>2</v>
      </c>
      <c r="O319">
        <v>0.71428571429999999</v>
      </c>
      <c r="P319">
        <v>897.28571439999996</v>
      </c>
      <c r="Q319">
        <v>0</v>
      </c>
      <c r="R319">
        <v>1196.2</v>
      </c>
      <c r="S319">
        <v>150</v>
      </c>
      <c r="T319">
        <v>109.2857143</v>
      </c>
      <c r="U319">
        <v>100.6</v>
      </c>
      <c r="V319">
        <v>131</v>
      </c>
      <c r="W319">
        <v>136</v>
      </c>
      <c r="X319">
        <v>142.6</v>
      </c>
      <c r="Y319">
        <v>119.5</v>
      </c>
      <c r="Z319">
        <v>698.57142850000002</v>
      </c>
      <c r="AA319">
        <v>845.2</v>
      </c>
      <c r="AB319">
        <v>332</v>
      </c>
      <c r="AC319">
        <v>20</v>
      </c>
      <c r="AD319">
        <v>7</v>
      </c>
      <c r="AE319">
        <v>6</v>
      </c>
      <c r="AF319">
        <v>7</v>
      </c>
      <c r="AG319">
        <v>9</v>
      </c>
      <c r="AH319">
        <v>7</v>
      </c>
      <c r="AI319">
        <v>2</v>
      </c>
      <c r="AJ319">
        <v>0</v>
      </c>
      <c r="AK319">
        <v>0</v>
      </c>
      <c r="AL319">
        <v>2</v>
      </c>
      <c r="AM319">
        <v>7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5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2</v>
      </c>
      <c r="BA319">
        <v>1</v>
      </c>
      <c r="BB319">
        <v>0</v>
      </c>
      <c r="BC319">
        <v>0</v>
      </c>
      <c r="BD319">
        <v>2</v>
      </c>
      <c r="BE319">
        <v>11</v>
      </c>
      <c r="BF319">
        <v>2</v>
      </c>
      <c r="BG319">
        <v>0</v>
      </c>
      <c r="BH319">
        <v>0</v>
      </c>
      <c r="BI319">
        <v>4</v>
      </c>
      <c r="BJ319">
        <v>4</v>
      </c>
      <c r="BK319">
        <v>1</v>
      </c>
      <c r="BL319">
        <v>310</v>
      </c>
      <c r="BM319">
        <v>82</v>
      </c>
      <c r="BN319">
        <v>4</v>
      </c>
      <c r="BO319">
        <v>109</v>
      </c>
      <c r="BP319">
        <v>13</v>
      </c>
      <c r="BQ319">
        <v>13</v>
      </c>
      <c r="BR319">
        <v>89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 t="s">
        <v>58</v>
      </c>
      <c r="CE319" s="10"/>
    </row>
    <row r="320" spans="1:154">
      <c r="A320" t="s">
        <v>166</v>
      </c>
      <c r="B320" s="10">
        <f>('E3-Last'!B77)-2</f>
        <v>50</v>
      </c>
      <c r="C320" s="4" t="s">
        <v>3</v>
      </c>
      <c r="D320" s="10" t="s">
        <v>40</v>
      </c>
      <c r="E320" s="59">
        <f t="shared" si="132"/>
        <v>0</v>
      </c>
      <c r="F320" s="59">
        <f t="shared" si="133"/>
        <v>0</v>
      </c>
      <c r="G320" s="59">
        <f t="shared" si="134"/>
        <v>50</v>
      </c>
      <c r="H320" s="59">
        <f t="shared" si="135"/>
        <v>50</v>
      </c>
      <c r="I320" s="59">
        <f t="shared" si="136"/>
        <v>0.5</v>
      </c>
      <c r="J320">
        <v>8</v>
      </c>
      <c r="K320">
        <v>0</v>
      </c>
      <c r="L320">
        <v>0</v>
      </c>
      <c r="M320">
        <v>4</v>
      </c>
      <c r="N320">
        <v>4</v>
      </c>
      <c r="O320">
        <v>0.5</v>
      </c>
      <c r="P320">
        <v>1130.75</v>
      </c>
      <c r="Q320">
        <v>0</v>
      </c>
      <c r="R320">
        <v>1074.5</v>
      </c>
      <c r="S320">
        <v>1187</v>
      </c>
      <c r="T320">
        <v>185</v>
      </c>
      <c r="U320">
        <v>267.75</v>
      </c>
      <c r="V320">
        <v>102.25</v>
      </c>
      <c r="W320">
        <v>1225.25</v>
      </c>
      <c r="X320">
        <v>1229.5</v>
      </c>
      <c r="Y320">
        <v>1221</v>
      </c>
      <c r="Z320">
        <v>44</v>
      </c>
      <c r="AA320">
        <v>49.5</v>
      </c>
      <c r="AB320">
        <v>38.5</v>
      </c>
      <c r="AC320">
        <v>35</v>
      </c>
      <c r="AD320">
        <v>11</v>
      </c>
      <c r="AE320">
        <v>12</v>
      </c>
      <c r="AF320">
        <v>12</v>
      </c>
      <c r="AG320">
        <v>19</v>
      </c>
      <c r="AH320">
        <v>10</v>
      </c>
      <c r="AI320">
        <v>3</v>
      </c>
      <c r="AJ320">
        <v>0</v>
      </c>
      <c r="AK320">
        <v>1</v>
      </c>
      <c r="AL320">
        <v>2</v>
      </c>
      <c r="AM320">
        <v>8</v>
      </c>
      <c r="AN320">
        <v>2</v>
      </c>
      <c r="AO320">
        <v>0</v>
      </c>
      <c r="AP320">
        <v>0</v>
      </c>
      <c r="AQ320">
        <v>0</v>
      </c>
      <c r="AR320">
        <v>1</v>
      </c>
      <c r="AS320">
        <v>6</v>
      </c>
      <c r="AT320">
        <v>4</v>
      </c>
      <c r="AU320">
        <v>2</v>
      </c>
      <c r="AV320">
        <v>0</v>
      </c>
      <c r="AW320">
        <v>0</v>
      </c>
      <c r="AX320">
        <v>0</v>
      </c>
      <c r="AY320">
        <v>5</v>
      </c>
      <c r="AZ320">
        <v>4</v>
      </c>
      <c r="BA320">
        <v>1</v>
      </c>
      <c r="BB320">
        <v>0</v>
      </c>
      <c r="BC320">
        <v>1</v>
      </c>
      <c r="BD320">
        <v>1</v>
      </c>
      <c r="BE320">
        <v>18</v>
      </c>
      <c r="BF320">
        <v>3</v>
      </c>
      <c r="BG320">
        <v>0</v>
      </c>
      <c r="BH320">
        <v>0</v>
      </c>
      <c r="BI320">
        <v>0</v>
      </c>
      <c r="BJ320">
        <v>8</v>
      </c>
      <c r="BK320">
        <v>7</v>
      </c>
      <c r="BL320">
        <v>428</v>
      </c>
      <c r="BM320">
        <v>95</v>
      </c>
      <c r="BN320">
        <v>11</v>
      </c>
      <c r="BO320">
        <v>89</v>
      </c>
      <c r="BP320">
        <v>11</v>
      </c>
      <c r="BQ320">
        <v>102</v>
      </c>
      <c r="BR320">
        <v>120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 t="s">
        <v>58</v>
      </c>
      <c r="CE320" s="10"/>
    </row>
    <row r="321" spans="1:83">
      <c r="A321" t="s">
        <v>167</v>
      </c>
      <c r="B321" s="10">
        <f>('E3-Last'!B78)-2</f>
        <v>42</v>
      </c>
      <c r="C321" s="6" t="s">
        <v>2</v>
      </c>
      <c r="D321" s="10" t="s">
        <v>40</v>
      </c>
      <c r="E321" s="59">
        <f t="shared" si="132"/>
        <v>12.5</v>
      </c>
      <c r="F321" s="59">
        <f t="shared" si="133"/>
        <v>0</v>
      </c>
      <c r="G321" s="59">
        <f t="shared" si="134"/>
        <v>75</v>
      </c>
      <c r="H321" s="59">
        <f t="shared" si="135"/>
        <v>12.5</v>
      </c>
      <c r="I321" s="59">
        <f t="shared" si="136"/>
        <v>0.75</v>
      </c>
      <c r="J321">
        <v>8</v>
      </c>
      <c r="K321">
        <v>1</v>
      </c>
      <c r="L321">
        <v>0</v>
      </c>
      <c r="M321">
        <v>6</v>
      </c>
      <c r="N321">
        <v>1</v>
      </c>
      <c r="O321">
        <v>0.85714285700000004</v>
      </c>
      <c r="P321">
        <v>994</v>
      </c>
      <c r="Q321">
        <v>0</v>
      </c>
      <c r="R321">
        <v>1099</v>
      </c>
      <c r="S321">
        <v>364</v>
      </c>
      <c r="T321">
        <v>88.714285700000005</v>
      </c>
      <c r="U321">
        <v>75.5</v>
      </c>
      <c r="V321">
        <v>168</v>
      </c>
      <c r="W321">
        <v>151</v>
      </c>
      <c r="X321">
        <v>146.66666670000001</v>
      </c>
      <c r="Y321">
        <v>177</v>
      </c>
      <c r="Z321">
        <v>654</v>
      </c>
      <c r="AA321">
        <v>724.83333330000005</v>
      </c>
      <c r="AB321">
        <v>229</v>
      </c>
      <c r="AC321">
        <v>22</v>
      </c>
      <c r="AD321">
        <v>10</v>
      </c>
      <c r="AE321">
        <v>11</v>
      </c>
      <c r="AF321">
        <v>1</v>
      </c>
      <c r="AG321">
        <v>12</v>
      </c>
      <c r="AH321">
        <v>10</v>
      </c>
      <c r="AI321">
        <v>0</v>
      </c>
      <c r="AJ321">
        <v>0</v>
      </c>
      <c r="AK321">
        <v>0</v>
      </c>
      <c r="AL321">
        <v>0</v>
      </c>
      <c r="AM321">
        <v>7</v>
      </c>
      <c r="AN321">
        <v>3</v>
      </c>
      <c r="AO321">
        <v>0</v>
      </c>
      <c r="AP321">
        <v>0</v>
      </c>
      <c r="AQ321">
        <v>0</v>
      </c>
      <c r="AR321">
        <v>0</v>
      </c>
      <c r="AS321">
        <v>5</v>
      </c>
      <c r="AT321">
        <v>6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1</v>
      </c>
      <c r="BA321">
        <v>0</v>
      </c>
      <c r="BB321">
        <v>0</v>
      </c>
      <c r="BC321">
        <v>0</v>
      </c>
      <c r="BD321">
        <v>0</v>
      </c>
      <c r="BE321">
        <v>19</v>
      </c>
      <c r="BF321">
        <v>8</v>
      </c>
      <c r="BG321">
        <v>0</v>
      </c>
      <c r="BH321">
        <v>1</v>
      </c>
      <c r="BI321">
        <v>4</v>
      </c>
      <c r="BJ321">
        <v>4</v>
      </c>
      <c r="BK321">
        <v>2</v>
      </c>
      <c r="BL321">
        <v>487</v>
      </c>
      <c r="BM321">
        <v>88</v>
      </c>
      <c r="BN321">
        <v>0</v>
      </c>
      <c r="BO321">
        <v>247</v>
      </c>
      <c r="BP321">
        <v>12</v>
      </c>
      <c r="BQ321">
        <v>5</v>
      </c>
      <c r="BR321">
        <v>135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 t="s">
        <v>58</v>
      </c>
      <c r="CE321" s="10"/>
    </row>
    <row r="322" spans="1:83">
      <c r="A322" t="s">
        <v>182</v>
      </c>
      <c r="B322" s="10">
        <f>('E3-Last'!B79)-2</f>
        <v>50</v>
      </c>
      <c r="C322" s="4" t="s">
        <v>3</v>
      </c>
      <c r="D322" s="10" t="s">
        <v>40</v>
      </c>
      <c r="E322" s="59">
        <f t="shared" si="132"/>
        <v>100</v>
      </c>
      <c r="F322" s="59">
        <f t="shared" si="133"/>
        <v>0</v>
      </c>
      <c r="G322" s="59">
        <f t="shared" si="134"/>
        <v>0</v>
      </c>
      <c r="H322" s="59">
        <f t="shared" si="135"/>
        <v>0</v>
      </c>
      <c r="I322" s="59">
        <f t="shared" si="136"/>
        <v>0</v>
      </c>
      <c r="J322">
        <v>8</v>
      </c>
      <c r="K322">
        <v>8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8</v>
      </c>
      <c r="AD322">
        <v>0</v>
      </c>
      <c r="AE322">
        <v>8</v>
      </c>
      <c r="AF322">
        <v>0</v>
      </c>
      <c r="AG322">
        <v>8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8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32</v>
      </c>
      <c r="BF322">
        <v>17</v>
      </c>
      <c r="BG322">
        <v>0</v>
      </c>
      <c r="BH322">
        <v>0</v>
      </c>
      <c r="BI322">
        <v>0</v>
      </c>
      <c r="BJ322">
        <v>0</v>
      </c>
      <c r="BK322">
        <v>15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 t="s">
        <v>58</v>
      </c>
      <c r="CE322" s="10"/>
    </row>
    <row r="323" spans="1:83">
      <c r="A323" t="s">
        <v>169</v>
      </c>
      <c r="B323" s="10">
        <f>('E3-Last'!B80)-2</f>
        <v>50</v>
      </c>
      <c r="C323" s="6" t="s">
        <v>2</v>
      </c>
      <c r="D323" s="10" t="s">
        <v>40</v>
      </c>
      <c r="E323" s="59">
        <f t="shared" si="132"/>
        <v>87.5</v>
      </c>
      <c r="F323" s="59">
        <f t="shared" si="133"/>
        <v>12.5</v>
      </c>
      <c r="G323" s="59">
        <f t="shared" si="134"/>
        <v>0</v>
      </c>
      <c r="H323" s="59">
        <f t="shared" si="135"/>
        <v>0</v>
      </c>
      <c r="I323" s="59">
        <f t="shared" si="136"/>
        <v>0</v>
      </c>
      <c r="J323">
        <v>8</v>
      </c>
      <c r="K323">
        <v>7</v>
      </c>
      <c r="L323">
        <v>1</v>
      </c>
      <c r="M323">
        <v>0</v>
      </c>
      <c r="N323">
        <v>0</v>
      </c>
      <c r="O323">
        <v>0</v>
      </c>
      <c r="P323">
        <v>786</v>
      </c>
      <c r="Q323">
        <v>786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3</v>
      </c>
      <c r="AD323">
        <v>1</v>
      </c>
      <c r="AE323">
        <v>2</v>
      </c>
      <c r="AF323">
        <v>0</v>
      </c>
      <c r="AG323">
        <v>2</v>
      </c>
      <c r="AH323">
        <v>0</v>
      </c>
      <c r="AI323">
        <v>0</v>
      </c>
      <c r="AJ323">
        <v>0</v>
      </c>
      <c r="AK323">
        <v>0</v>
      </c>
      <c r="AL323">
        <v>1</v>
      </c>
      <c r="AM323">
        <v>1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1</v>
      </c>
      <c r="AT323">
        <v>0</v>
      </c>
      <c r="AU323">
        <v>0</v>
      </c>
      <c r="AV323">
        <v>0</v>
      </c>
      <c r="AW323">
        <v>0</v>
      </c>
      <c r="AX323">
        <v>1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14</v>
      </c>
      <c r="BF323">
        <v>5</v>
      </c>
      <c r="BG323">
        <v>2</v>
      </c>
      <c r="BH323">
        <v>0</v>
      </c>
      <c r="BI323">
        <v>0</v>
      </c>
      <c r="BJ323">
        <v>0</v>
      </c>
      <c r="BK323">
        <v>7</v>
      </c>
      <c r="BL323">
        <v>495</v>
      </c>
      <c r="BM323">
        <v>190</v>
      </c>
      <c r="BN323">
        <v>12</v>
      </c>
      <c r="BO323">
        <v>0</v>
      </c>
      <c r="BP323">
        <v>0</v>
      </c>
      <c r="BQ323">
        <v>0</v>
      </c>
      <c r="BR323">
        <v>293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 t="s">
        <v>58</v>
      </c>
    </row>
    <row r="324" spans="1:83">
      <c r="A324" t="s">
        <v>170</v>
      </c>
      <c r="B324" s="10">
        <f>('E3-Last'!B81)-2</f>
        <v>42</v>
      </c>
      <c r="C324" s="6" t="s">
        <v>2</v>
      </c>
      <c r="D324" s="10" t="s">
        <v>40</v>
      </c>
      <c r="E324" s="59">
        <f t="shared" si="132"/>
        <v>12.5</v>
      </c>
      <c r="F324" s="59">
        <f t="shared" si="133"/>
        <v>0</v>
      </c>
      <c r="G324" s="59">
        <f t="shared" si="134"/>
        <v>87.5</v>
      </c>
      <c r="H324" s="59">
        <f t="shared" si="135"/>
        <v>0</v>
      </c>
      <c r="I324" s="59">
        <f t="shared" si="136"/>
        <v>0.875</v>
      </c>
      <c r="J324">
        <v>8</v>
      </c>
      <c r="K324">
        <v>1</v>
      </c>
      <c r="L324">
        <v>0</v>
      </c>
      <c r="M324">
        <v>7</v>
      </c>
      <c r="N324">
        <v>0</v>
      </c>
      <c r="O324">
        <v>1</v>
      </c>
      <c r="P324">
        <v>629</v>
      </c>
      <c r="Q324">
        <v>0</v>
      </c>
      <c r="R324">
        <v>629</v>
      </c>
      <c r="S324">
        <v>0</v>
      </c>
      <c r="T324">
        <v>51.142857149999998</v>
      </c>
      <c r="U324">
        <v>51.142857149999998</v>
      </c>
      <c r="V324">
        <v>0</v>
      </c>
      <c r="W324">
        <v>100.4285714</v>
      </c>
      <c r="X324">
        <v>100.4285714</v>
      </c>
      <c r="Y324">
        <v>0</v>
      </c>
      <c r="Z324">
        <v>1310.2857140000001</v>
      </c>
      <c r="AA324">
        <v>1310.2857140000001</v>
      </c>
      <c r="AB324">
        <v>0</v>
      </c>
      <c r="AC324">
        <v>110</v>
      </c>
      <c r="AD324">
        <v>37</v>
      </c>
      <c r="AE324">
        <v>73</v>
      </c>
      <c r="AF324">
        <v>0</v>
      </c>
      <c r="AG324">
        <v>7</v>
      </c>
      <c r="AH324">
        <v>11</v>
      </c>
      <c r="AI324">
        <v>85</v>
      </c>
      <c r="AJ324">
        <v>0</v>
      </c>
      <c r="AK324">
        <v>0</v>
      </c>
      <c r="AL324">
        <v>7</v>
      </c>
      <c r="AM324">
        <v>7</v>
      </c>
      <c r="AN324">
        <v>4</v>
      </c>
      <c r="AO324">
        <v>23</v>
      </c>
      <c r="AP324">
        <v>0</v>
      </c>
      <c r="AQ324">
        <v>0</v>
      </c>
      <c r="AR324">
        <v>3</v>
      </c>
      <c r="AS324">
        <v>0</v>
      </c>
      <c r="AT324">
        <v>7</v>
      </c>
      <c r="AU324">
        <v>62</v>
      </c>
      <c r="AV324">
        <v>0</v>
      </c>
      <c r="AW324">
        <v>0</v>
      </c>
      <c r="AX324">
        <v>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23</v>
      </c>
      <c r="BF324">
        <v>7</v>
      </c>
      <c r="BG324">
        <v>0</v>
      </c>
      <c r="BH324">
        <v>0</v>
      </c>
      <c r="BI324">
        <v>7</v>
      </c>
      <c r="BJ324">
        <v>0</v>
      </c>
      <c r="BK324">
        <v>9</v>
      </c>
      <c r="BL324">
        <v>60</v>
      </c>
      <c r="BM324">
        <v>11</v>
      </c>
      <c r="BN324">
        <v>0</v>
      </c>
      <c r="BO324">
        <v>7</v>
      </c>
      <c r="BP324">
        <v>9</v>
      </c>
      <c r="BQ324">
        <v>0</v>
      </c>
      <c r="BR324">
        <v>33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 t="s">
        <v>58</v>
      </c>
    </row>
    <row r="325" spans="1:83">
      <c r="A325" t="s">
        <v>171</v>
      </c>
      <c r="B325" s="10">
        <f>('E3-Last'!B82)-2</f>
        <v>50</v>
      </c>
      <c r="C325" s="4" t="s">
        <v>3</v>
      </c>
      <c r="D325" s="10" t="s">
        <v>40</v>
      </c>
      <c r="E325" s="59">
        <f t="shared" si="132"/>
        <v>25</v>
      </c>
      <c r="F325" s="59">
        <f t="shared" si="133"/>
        <v>0</v>
      </c>
      <c r="G325" s="59">
        <f t="shared" si="134"/>
        <v>37.5</v>
      </c>
      <c r="H325" s="59">
        <f t="shared" si="135"/>
        <v>37.5</v>
      </c>
      <c r="I325" s="59">
        <f t="shared" si="136"/>
        <v>0.375</v>
      </c>
      <c r="J325">
        <v>8</v>
      </c>
      <c r="K325">
        <v>2</v>
      </c>
      <c r="L325">
        <v>0</v>
      </c>
      <c r="M325">
        <v>3</v>
      </c>
      <c r="N325">
        <v>3</v>
      </c>
      <c r="O325">
        <v>0.5</v>
      </c>
      <c r="P325">
        <v>445.66666659999999</v>
      </c>
      <c r="Q325">
        <v>0</v>
      </c>
      <c r="R325">
        <v>405.66666659999999</v>
      </c>
      <c r="S325">
        <v>485.66666659999999</v>
      </c>
      <c r="T325">
        <v>119.66666669999999</v>
      </c>
      <c r="U325">
        <v>116.66666669999999</v>
      </c>
      <c r="V325">
        <v>122.66666669999999</v>
      </c>
      <c r="W325">
        <v>162.33333329999999</v>
      </c>
      <c r="X325">
        <v>205</v>
      </c>
      <c r="Y325">
        <v>119.66666669999999</v>
      </c>
      <c r="Z325">
        <v>169.5</v>
      </c>
      <c r="AA325">
        <v>83.666666660000004</v>
      </c>
      <c r="AB325">
        <v>255.33333329999999</v>
      </c>
      <c r="AC325">
        <v>33</v>
      </c>
      <c r="AD325">
        <v>14</v>
      </c>
      <c r="AE325">
        <v>14</v>
      </c>
      <c r="AF325">
        <v>5</v>
      </c>
      <c r="AG325">
        <v>7</v>
      </c>
      <c r="AH325">
        <v>11</v>
      </c>
      <c r="AI325">
        <v>0</v>
      </c>
      <c r="AJ325">
        <v>0</v>
      </c>
      <c r="AK325">
        <v>0</v>
      </c>
      <c r="AL325">
        <v>15</v>
      </c>
      <c r="AM325">
        <v>6</v>
      </c>
      <c r="AN325">
        <v>5</v>
      </c>
      <c r="AO325">
        <v>0</v>
      </c>
      <c r="AP325">
        <v>0</v>
      </c>
      <c r="AQ325">
        <v>0</v>
      </c>
      <c r="AR325">
        <v>3</v>
      </c>
      <c r="AS325">
        <v>0</v>
      </c>
      <c r="AT325">
        <v>3</v>
      </c>
      <c r="AU325">
        <v>0</v>
      </c>
      <c r="AV325">
        <v>0</v>
      </c>
      <c r="AW325">
        <v>0</v>
      </c>
      <c r="AX325">
        <v>11</v>
      </c>
      <c r="AY325">
        <v>1</v>
      </c>
      <c r="AZ325">
        <v>3</v>
      </c>
      <c r="BA325">
        <v>0</v>
      </c>
      <c r="BB325">
        <v>0</v>
      </c>
      <c r="BC325">
        <v>0</v>
      </c>
      <c r="BD325">
        <v>1</v>
      </c>
      <c r="BE325">
        <v>49</v>
      </c>
      <c r="BF325">
        <v>3</v>
      </c>
      <c r="BG325">
        <v>0</v>
      </c>
      <c r="BH325">
        <v>33</v>
      </c>
      <c r="BI325">
        <v>2</v>
      </c>
      <c r="BJ325">
        <v>5</v>
      </c>
      <c r="BK325">
        <v>6</v>
      </c>
      <c r="BL325">
        <v>75</v>
      </c>
      <c r="BM325">
        <v>31</v>
      </c>
      <c r="BN325">
        <v>0</v>
      </c>
      <c r="BO325">
        <v>2</v>
      </c>
      <c r="BP325">
        <v>4</v>
      </c>
      <c r="BQ325">
        <v>3</v>
      </c>
      <c r="BR325">
        <v>35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 t="s">
        <v>58</v>
      </c>
      <c r="CE325" s="58"/>
    </row>
    <row r="326" spans="1:83">
      <c r="A326" t="s">
        <v>172</v>
      </c>
      <c r="B326" s="10">
        <f>('E3-Last'!B83)-2</f>
        <v>42</v>
      </c>
      <c r="C326" s="4" t="s">
        <v>3</v>
      </c>
      <c r="D326" s="10" t="s">
        <v>40</v>
      </c>
      <c r="E326" s="59">
        <f t="shared" si="132"/>
        <v>0</v>
      </c>
      <c r="F326" s="59">
        <f t="shared" si="133"/>
        <v>12.5</v>
      </c>
      <c r="G326" s="59">
        <f t="shared" si="134"/>
        <v>62.5</v>
      </c>
      <c r="H326" s="59">
        <f t="shared" si="135"/>
        <v>25</v>
      </c>
      <c r="I326" s="59">
        <f t="shared" si="136"/>
        <v>0.625</v>
      </c>
      <c r="J326">
        <v>8</v>
      </c>
      <c r="K326">
        <v>0</v>
      </c>
      <c r="L326">
        <v>1</v>
      </c>
      <c r="M326">
        <v>5</v>
      </c>
      <c r="N326">
        <v>2</v>
      </c>
      <c r="O326">
        <v>0.71428571429999999</v>
      </c>
      <c r="P326">
        <v>1774.875</v>
      </c>
      <c r="Q326">
        <v>3668</v>
      </c>
      <c r="R326">
        <v>1145</v>
      </c>
      <c r="S326">
        <v>2403</v>
      </c>
      <c r="T326">
        <v>291.42857149999998</v>
      </c>
      <c r="U326">
        <v>187.6</v>
      </c>
      <c r="V326">
        <v>551</v>
      </c>
      <c r="W326">
        <v>110.2857143</v>
      </c>
      <c r="X326">
        <v>99.800000010000005</v>
      </c>
      <c r="Y326">
        <v>136.5</v>
      </c>
      <c r="Z326">
        <v>763.71428560000004</v>
      </c>
      <c r="AA326">
        <v>960.2</v>
      </c>
      <c r="AB326">
        <v>272.5</v>
      </c>
      <c r="AC326">
        <v>23</v>
      </c>
      <c r="AD326">
        <v>12</v>
      </c>
      <c r="AE326">
        <v>6</v>
      </c>
      <c r="AF326">
        <v>5</v>
      </c>
      <c r="AG326">
        <v>12</v>
      </c>
      <c r="AH326">
        <v>10</v>
      </c>
      <c r="AI326">
        <v>0</v>
      </c>
      <c r="AJ326">
        <v>0</v>
      </c>
      <c r="AK326">
        <v>0</v>
      </c>
      <c r="AL326">
        <v>1</v>
      </c>
      <c r="AM326">
        <v>8</v>
      </c>
      <c r="AN326">
        <v>3</v>
      </c>
      <c r="AO326">
        <v>0</v>
      </c>
      <c r="AP326">
        <v>0</v>
      </c>
      <c r="AQ326">
        <v>0</v>
      </c>
      <c r="AR326">
        <v>1</v>
      </c>
      <c r="AS326">
        <v>1</v>
      </c>
      <c r="AT326">
        <v>5</v>
      </c>
      <c r="AU326">
        <v>0</v>
      </c>
      <c r="AV326">
        <v>0</v>
      </c>
      <c r="AW326">
        <v>0</v>
      </c>
      <c r="AX326">
        <v>0</v>
      </c>
      <c r="AY326">
        <v>3</v>
      </c>
      <c r="AZ326">
        <v>2</v>
      </c>
      <c r="BA326">
        <v>0</v>
      </c>
      <c r="BB326">
        <v>0</v>
      </c>
      <c r="BC326">
        <v>0</v>
      </c>
      <c r="BD326">
        <v>0</v>
      </c>
      <c r="BE326">
        <v>8</v>
      </c>
      <c r="BF326">
        <v>0</v>
      </c>
      <c r="BG326">
        <v>0</v>
      </c>
      <c r="BH326">
        <v>0</v>
      </c>
      <c r="BI326">
        <v>5</v>
      </c>
      <c r="BJ326">
        <v>2</v>
      </c>
      <c r="BK326">
        <v>1</v>
      </c>
      <c r="BL326">
        <v>260</v>
      </c>
      <c r="BM326">
        <v>88</v>
      </c>
      <c r="BN326">
        <v>24</v>
      </c>
      <c r="BO326">
        <v>46</v>
      </c>
      <c r="BP326">
        <v>9</v>
      </c>
      <c r="BQ326">
        <v>1</v>
      </c>
      <c r="BR326">
        <v>92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 t="s">
        <v>58</v>
      </c>
    </row>
    <row r="327" spans="1:83">
      <c r="A327" t="s">
        <v>173</v>
      </c>
      <c r="B327" s="10">
        <f>('E3-Last'!B84)-2</f>
        <v>42</v>
      </c>
      <c r="C327" s="6" t="s">
        <v>2</v>
      </c>
      <c r="D327" s="10" t="s">
        <v>40</v>
      </c>
      <c r="E327" s="59">
        <f t="shared" si="132"/>
        <v>0</v>
      </c>
      <c r="F327" s="59">
        <f t="shared" si="133"/>
        <v>0</v>
      </c>
      <c r="G327" s="59">
        <f t="shared" si="134"/>
        <v>37.5</v>
      </c>
      <c r="H327" s="59">
        <f t="shared" si="135"/>
        <v>62.5</v>
      </c>
      <c r="I327" s="59">
        <f t="shared" si="136"/>
        <v>0.375</v>
      </c>
      <c r="J327">
        <v>8</v>
      </c>
      <c r="K327">
        <v>0</v>
      </c>
      <c r="L327">
        <v>0</v>
      </c>
      <c r="M327">
        <v>3</v>
      </c>
      <c r="N327">
        <v>5</v>
      </c>
      <c r="O327">
        <v>0.375</v>
      </c>
      <c r="P327">
        <v>700.625</v>
      </c>
      <c r="Q327">
        <v>0</v>
      </c>
      <c r="R327">
        <v>534</v>
      </c>
      <c r="S327">
        <v>800.59999989999994</v>
      </c>
      <c r="T327">
        <v>177.375</v>
      </c>
      <c r="U327">
        <v>113</v>
      </c>
      <c r="V327">
        <v>216</v>
      </c>
      <c r="W327">
        <v>717.75</v>
      </c>
      <c r="X327">
        <v>1073.666667</v>
      </c>
      <c r="Y327">
        <v>504.2</v>
      </c>
      <c r="Z327">
        <v>40.5</v>
      </c>
      <c r="AA327">
        <v>45</v>
      </c>
      <c r="AB327">
        <v>37.799999999999997</v>
      </c>
      <c r="AC327">
        <v>22</v>
      </c>
      <c r="AD327">
        <v>11</v>
      </c>
      <c r="AE327">
        <v>3</v>
      </c>
      <c r="AF327">
        <v>8</v>
      </c>
      <c r="AG327">
        <v>8</v>
      </c>
      <c r="AH327">
        <v>11</v>
      </c>
      <c r="AI327">
        <v>3</v>
      </c>
      <c r="AJ327">
        <v>0</v>
      </c>
      <c r="AK327">
        <v>0</v>
      </c>
      <c r="AL327">
        <v>0</v>
      </c>
      <c r="AM327">
        <v>8</v>
      </c>
      <c r="AN327">
        <v>3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3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5</v>
      </c>
      <c r="BA327">
        <v>3</v>
      </c>
      <c r="BB327">
        <v>0</v>
      </c>
      <c r="BC327">
        <v>0</v>
      </c>
      <c r="BD327">
        <v>0</v>
      </c>
      <c r="BE327">
        <v>11</v>
      </c>
      <c r="BF327">
        <v>1</v>
      </c>
      <c r="BG327">
        <v>0</v>
      </c>
      <c r="BH327">
        <v>0</v>
      </c>
      <c r="BI327">
        <v>0</v>
      </c>
      <c r="BJ327">
        <v>8</v>
      </c>
      <c r="BK327">
        <v>2</v>
      </c>
      <c r="BL327">
        <v>197</v>
      </c>
      <c r="BM327">
        <v>43</v>
      </c>
      <c r="BN327">
        <v>3</v>
      </c>
      <c r="BO327">
        <v>66</v>
      </c>
      <c r="BP327">
        <v>9</v>
      </c>
      <c r="BQ327">
        <v>19</v>
      </c>
      <c r="BR327">
        <v>57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 t="s">
        <v>58</v>
      </c>
      <c r="CE327" s="58"/>
    </row>
    <row r="328" spans="1:83">
      <c r="A328" t="s">
        <v>174</v>
      </c>
      <c r="B328" s="10">
        <f>('E3-Last'!B85)-2</f>
        <v>50</v>
      </c>
      <c r="C328" s="6" t="s">
        <v>2</v>
      </c>
      <c r="D328" s="10" t="s">
        <v>40</v>
      </c>
      <c r="E328" s="59">
        <f t="shared" si="132"/>
        <v>87.5</v>
      </c>
      <c r="F328" s="59">
        <f t="shared" si="133"/>
        <v>12.5</v>
      </c>
      <c r="G328" s="59">
        <f t="shared" si="134"/>
        <v>0</v>
      </c>
      <c r="H328" s="59">
        <f t="shared" si="135"/>
        <v>0</v>
      </c>
      <c r="I328" s="59">
        <f t="shared" si="136"/>
        <v>0</v>
      </c>
      <c r="J328">
        <v>8</v>
      </c>
      <c r="K328">
        <v>7</v>
      </c>
      <c r="L328">
        <v>1</v>
      </c>
      <c r="M328">
        <v>0</v>
      </c>
      <c r="N328">
        <v>0</v>
      </c>
      <c r="O328">
        <v>0</v>
      </c>
      <c r="P328">
        <v>2137</v>
      </c>
      <c r="Q328">
        <v>2137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4</v>
      </c>
      <c r="AD328">
        <v>1</v>
      </c>
      <c r="AE328">
        <v>2</v>
      </c>
      <c r="AF328">
        <v>1</v>
      </c>
      <c r="AG328">
        <v>4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1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6</v>
      </c>
      <c r="BF328">
        <v>4</v>
      </c>
      <c r="BG328">
        <v>0</v>
      </c>
      <c r="BH328">
        <v>0</v>
      </c>
      <c r="BI328">
        <v>0</v>
      </c>
      <c r="BJ328">
        <v>0</v>
      </c>
      <c r="BK328">
        <v>2</v>
      </c>
      <c r="BL328">
        <v>520</v>
      </c>
      <c r="BM328">
        <v>182</v>
      </c>
      <c r="BN328">
        <v>19</v>
      </c>
      <c r="BO328">
        <v>0</v>
      </c>
      <c r="BP328">
        <v>0</v>
      </c>
      <c r="BQ328">
        <v>0</v>
      </c>
      <c r="BR328">
        <v>319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 t="s">
        <v>58</v>
      </c>
      <c r="CE328" s="10"/>
    </row>
    <row r="329" spans="1:83">
      <c r="A329" t="s">
        <v>183</v>
      </c>
      <c r="B329" s="10">
        <f>('E3-Last'!B86)-2</f>
        <v>50</v>
      </c>
      <c r="C329" s="6" t="s">
        <v>2</v>
      </c>
      <c r="D329" s="10" t="s">
        <v>40</v>
      </c>
      <c r="E329" s="59">
        <f t="shared" si="132"/>
        <v>12.5</v>
      </c>
      <c r="F329" s="59">
        <f t="shared" si="133"/>
        <v>12.5</v>
      </c>
      <c r="G329" s="59">
        <f t="shared" si="134"/>
        <v>37.5</v>
      </c>
      <c r="H329" s="59">
        <f t="shared" si="135"/>
        <v>37.5</v>
      </c>
      <c r="I329" s="59">
        <f t="shared" si="136"/>
        <v>0.375</v>
      </c>
      <c r="J329">
        <v>8</v>
      </c>
      <c r="K329">
        <v>1</v>
      </c>
      <c r="L329">
        <v>1</v>
      </c>
      <c r="M329">
        <v>3</v>
      </c>
      <c r="N329">
        <v>3</v>
      </c>
      <c r="O329">
        <v>0.5</v>
      </c>
      <c r="P329">
        <v>1115.2857140000001</v>
      </c>
      <c r="Q329">
        <v>1878</v>
      </c>
      <c r="R329">
        <v>968</v>
      </c>
      <c r="S329">
        <v>1008.333333</v>
      </c>
      <c r="T329">
        <v>834.5</v>
      </c>
      <c r="U329">
        <v>777</v>
      </c>
      <c r="V329">
        <v>892</v>
      </c>
      <c r="W329">
        <v>235.66666670000001</v>
      </c>
      <c r="X329">
        <v>371.66666659999999</v>
      </c>
      <c r="Y329">
        <v>99.666666660000004</v>
      </c>
      <c r="Z329">
        <v>672.5</v>
      </c>
      <c r="AA329">
        <v>967.66666669999995</v>
      </c>
      <c r="AB329">
        <v>377.33333340000001</v>
      </c>
      <c r="AC329">
        <v>22</v>
      </c>
      <c r="AD329">
        <v>10</v>
      </c>
      <c r="AE329">
        <v>5</v>
      </c>
      <c r="AF329">
        <v>7</v>
      </c>
      <c r="AG329">
        <v>11</v>
      </c>
      <c r="AH329">
        <v>9</v>
      </c>
      <c r="AI329">
        <v>2</v>
      </c>
      <c r="AJ329">
        <v>0</v>
      </c>
      <c r="AK329">
        <v>0</v>
      </c>
      <c r="AL329">
        <v>0</v>
      </c>
      <c r="AM329">
        <v>7</v>
      </c>
      <c r="AN329">
        <v>3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3</v>
      </c>
      <c r="AU329">
        <v>2</v>
      </c>
      <c r="AV329">
        <v>0</v>
      </c>
      <c r="AW329">
        <v>0</v>
      </c>
      <c r="AX329">
        <v>0</v>
      </c>
      <c r="AY329">
        <v>4</v>
      </c>
      <c r="AZ329">
        <v>3</v>
      </c>
      <c r="BA329">
        <v>0</v>
      </c>
      <c r="BB329">
        <v>0</v>
      </c>
      <c r="BC329">
        <v>0</v>
      </c>
      <c r="BD329">
        <v>0</v>
      </c>
      <c r="BE329">
        <v>6</v>
      </c>
      <c r="BF329">
        <v>0</v>
      </c>
      <c r="BG329">
        <v>0</v>
      </c>
      <c r="BH329">
        <v>0</v>
      </c>
      <c r="BI329">
        <v>2</v>
      </c>
      <c r="BJ329">
        <v>4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 t="s">
        <v>58</v>
      </c>
      <c r="CE329" s="10"/>
    </row>
    <row r="330" spans="1:83">
      <c r="A330" t="s">
        <v>175</v>
      </c>
      <c r="B330" s="10">
        <f>('E3-Last'!B87)-2</f>
        <v>50</v>
      </c>
      <c r="C330" s="4" t="s">
        <v>3</v>
      </c>
      <c r="D330" s="10" t="s">
        <v>40</v>
      </c>
      <c r="E330" s="59">
        <f t="shared" si="132"/>
        <v>75</v>
      </c>
      <c r="F330" s="59">
        <f t="shared" si="133"/>
        <v>25</v>
      </c>
      <c r="G330" s="59">
        <f t="shared" si="134"/>
        <v>0</v>
      </c>
      <c r="H330" s="59">
        <f t="shared" si="135"/>
        <v>0</v>
      </c>
      <c r="I330" s="59">
        <f t="shared" si="136"/>
        <v>0</v>
      </c>
      <c r="J330">
        <v>8</v>
      </c>
      <c r="K330">
        <v>6</v>
      </c>
      <c r="L330">
        <v>2</v>
      </c>
      <c r="M330">
        <v>0</v>
      </c>
      <c r="N330">
        <v>0</v>
      </c>
      <c r="O330">
        <v>0</v>
      </c>
      <c r="P330">
        <v>1214</v>
      </c>
      <c r="Q330">
        <v>1214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2</v>
      </c>
      <c r="AD330">
        <v>2</v>
      </c>
      <c r="AE330">
        <v>0</v>
      </c>
      <c r="AF330">
        <v>0</v>
      </c>
      <c r="AG330">
        <v>2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2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10</v>
      </c>
      <c r="BF330">
        <v>4</v>
      </c>
      <c r="BG330">
        <v>1</v>
      </c>
      <c r="BH330">
        <v>0</v>
      </c>
      <c r="BI330">
        <v>0</v>
      </c>
      <c r="BJ330">
        <v>0</v>
      </c>
      <c r="BK330">
        <v>5</v>
      </c>
      <c r="BL330">
        <v>445</v>
      </c>
      <c r="BM330">
        <v>146</v>
      </c>
      <c r="BN330">
        <v>16</v>
      </c>
      <c r="BO330">
        <v>0</v>
      </c>
      <c r="BP330">
        <v>0</v>
      </c>
      <c r="BQ330">
        <v>0</v>
      </c>
      <c r="BR330">
        <v>283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 t="s">
        <v>58</v>
      </c>
      <c r="CE330" s="10"/>
    </row>
    <row r="331" spans="1:83">
      <c r="A331" t="s">
        <v>176</v>
      </c>
      <c r="B331" s="10">
        <f>('E3-Last'!B88)-2</f>
        <v>50</v>
      </c>
      <c r="C331" s="6" t="s">
        <v>2</v>
      </c>
      <c r="D331" s="10" t="s">
        <v>40</v>
      </c>
      <c r="E331" s="59">
        <f t="shared" si="132"/>
        <v>50</v>
      </c>
      <c r="F331" s="59">
        <f t="shared" si="133"/>
        <v>12.5</v>
      </c>
      <c r="G331" s="59">
        <f t="shared" si="134"/>
        <v>12.5</v>
      </c>
      <c r="H331" s="59">
        <f t="shared" si="135"/>
        <v>25</v>
      </c>
      <c r="I331" s="59">
        <f t="shared" si="136"/>
        <v>0.125</v>
      </c>
      <c r="J331">
        <v>8</v>
      </c>
      <c r="K331">
        <v>4</v>
      </c>
      <c r="L331">
        <v>1</v>
      </c>
      <c r="M331">
        <v>1</v>
      </c>
      <c r="N331">
        <v>2</v>
      </c>
      <c r="O331">
        <v>0.33333333339999999</v>
      </c>
      <c r="P331">
        <v>912.25</v>
      </c>
      <c r="Q331">
        <v>1300</v>
      </c>
      <c r="R331">
        <v>518</v>
      </c>
      <c r="S331">
        <v>915.5</v>
      </c>
      <c r="T331">
        <v>369.33333340000001</v>
      </c>
      <c r="U331">
        <v>65</v>
      </c>
      <c r="V331">
        <v>521.5</v>
      </c>
      <c r="W331">
        <v>116</v>
      </c>
      <c r="X331">
        <v>153</v>
      </c>
      <c r="Y331">
        <v>97.5</v>
      </c>
      <c r="Z331">
        <v>264</v>
      </c>
      <c r="AA331">
        <v>404</v>
      </c>
      <c r="AB331">
        <v>194</v>
      </c>
      <c r="AC331">
        <v>12</v>
      </c>
      <c r="AD331">
        <v>5</v>
      </c>
      <c r="AE331">
        <v>2</v>
      </c>
      <c r="AF331">
        <v>5</v>
      </c>
      <c r="AG331">
        <v>7</v>
      </c>
      <c r="AH331">
        <v>4</v>
      </c>
      <c r="AI331">
        <v>0</v>
      </c>
      <c r="AJ331">
        <v>0</v>
      </c>
      <c r="AK331">
        <v>0</v>
      </c>
      <c r="AL331">
        <v>1</v>
      </c>
      <c r="AM331">
        <v>4</v>
      </c>
      <c r="AN331">
        <v>1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1</v>
      </c>
      <c r="AU331">
        <v>0</v>
      </c>
      <c r="AV331">
        <v>0</v>
      </c>
      <c r="AW331">
        <v>0</v>
      </c>
      <c r="AX331">
        <v>1</v>
      </c>
      <c r="AY331">
        <v>3</v>
      </c>
      <c r="AZ331">
        <v>2</v>
      </c>
      <c r="BA331">
        <v>0</v>
      </c>
      <c r="BB331">
        <v>0</v>
      </c>
      <c r="BC331">
        <v>0</v>
      </c>
      <c r="BD331">
        <v>0</v>
      </c>
      <c r="BE331">
        <v>6</v>
      </c>
      <c r="BF331">
        <v>0</v>
      </c>
      <c r="BG331">
        <v>1</v>
      </c>
      <c r="BH331">
        <v>0</v>
      </c>
      <c r="BI331">
        <v>1</v>
      </c>
      <c r="BJ331">
        <v>2</v>
      </c>
      <c r="BK331">
        <v>2</v>
      </c>
      <c r="BL331">
        <v>279</v>
      </c>
      <c r="BM331">
        <v>79</v>
      </c>
      <c r="BN331">
        <v>9</v>
      </c>
      <c r="BO331">
        <v>7</v>
      </c>
      <c r="BP331">
        <v>8</v>
      </c>
      <c r="BQ331">
        <v>8</v>
      </c>
      <c r="BR331">
        <v>168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 t="s">
        <v>58</v>
      </c>
      <c r="CE331" s="58"/>
    </row>
    <row r="332" spans="1:83">
      <c r="A332" t="s">
        <v>177</v>
      </c>
      <c r="B332" s="10">
        <f>('E3-Last'!B89)-2</f>
        <v>42</v>
      </c>
      <c r="C332" s="6" t="s">
        <v>2</v>
      </c>
      <c r="D332" s="10" t="s">
        <v>40</v>
      </c>
      <c r="E332" s="59">
        <f t="shared" si="132"/>
        <v>87.5</v>
      </c>
      <c r="F332" s="59">
        <f t="shared" si="133"/>
        <v>0</v>
      </c>
      <c r="G332" s="59">
        <f t="shared" si="134"/>
        <v>12.5</v>
      </c>
      <c r="H332" s="59">
        <f t="shared" si="135"/>
        <v>0</v>
      </c>
      <c r="I332" s="59">
        <f t="shared" si="136"/>
        <v>0.125</v>
      </c>
      <c r="J332">
        <v>8</v>
      </c>
      <c r="K332">
        <v>7</v>
      </c>
      <c r="L332">
        <v>0</v>
      </c>
      <c r="M332">
        <v>1</v>
      </c>
      <c r="N332">
        <v>0</v>
      </c>
      <c r="O332">
        <v>1</v>
      </c>
      <c r="P332">
        <v>1551</v>
      </c>
      <c r="Q332">
        <v>0</v>
      </c>
      <c r="R332">
        <v>1551</v>
      </c>
      <c r="S332">
        <v>0</v>
      </c>
      <c r="T332">
        <v>294</v>
      </c>
      <c r="U332">
        <v>294</v>
      </c>
      <c r="V332">
        <v>0</v>
      </c>
      <c r="W332">
        <v>370</v>
      </c>
      <c r="X332">
        <v>370</v>
      </c>
      <c r="Y332">
        <v>0</v>
      </c>
      <c r="Z332">
        <v>764</v>
      </c>
      <c r="AA332">
        <v>764</v>
      </c>
      <c r="AB332">
        <v>0</v>
      </c>
      <c r="AC332">
        <v>4</v>
      </c>
      <c r="AD332">
        <v>2</v>
      </c>
      <c r="AE332">
        <v>2</v>
      </c>
      <c r="AF332">
        <v>0</v>
      </c>
      <c r="AG332">
        <v>1</v>
      </c>
      <c r="AH332">
        <v>1</v>
      </c>
      <c r="AI332">
        <v>1</v>
      </c>
      <c r="AJ332">
        <v>0</v>
      </c>
      <c r="AK332">
        <v>0</v>
      </c>
      <c r="AL332">
        <v>1</v>
      </c>
      <c r="AM332">
        <v>1</v>
      </c>
      <c r="AN332">
        <v>0</v>
      </c>
      <c r="AO332">
        <v>0</v>
      </c>
      <c r="AP332">
        <v>0</v>
      </c>
      <c r="AQ332">
        <v>0</v>
      </c>
      <c r="AR332">
        <v>1</v>
      </c>
      <c r="AS332">
        <v>0</v>
      </c>
      <c r="AT332">
        <v>1</v>
      </c>
      <c r="AU332">
        <v>1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15</v>
      </c>
      <c r="BF332">
        <v>9</v>
      </c>
      <c r="BG332">
        <v>0</v>
      </c>
      <c r="BH332">
        <v>0</v>
      </c>
      <c r="BI332">
        <v>0</v>
      </c>
      <c r="BJ332">
        <v>1</v>
      </c>
      <c r="BK332">
        <v>5</v>
      </c>
      <c r="BL332">
        <v>86</v>
      </c>
      <c r="BM332">
        <v>28</v>
      </c>
      <c r="BN332">
        <v>0</v>
      </c>
      <c r="BO332">
        <v>0</v>
      </c>
      <c r="BP332">
        <v>0</v>
      </c>
      <c r="BQ332">
        <v>1</v>
      </c>
      <c r="BR332">
        <v>57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 t="s">
        <v>58</v>
      </c>
      <c r="CE332" s="58"/>
    </row>
    <row r="333" spans="1:83">
      <c r="A333" s="63"/>
      <c r="C333" s="65"/>
      <c r="D333" s="65"/>
      <c r="E333" s="65"/>
      <c r="F333" s="65"/>
      <c r="G333" s="65"/>
      <c r="H333" s="65"/>
      <c r="I333" s="65"/>
      <c r="CE333" s="10"/>
    </row>
    <row r="334" spans="1:83">
      <c r="A334" s="34" t="s">
        <v>3</v>
      </c>
      <c r="B334" s="34">
        <f>COUNTIF(C307:C332,"WT")</f>
        <v>10</v>
      </c>
      <c r="C334" s="63"/>
      <c r="D334" s="22" t="s">
        <v>41</v>
      </c>
      <c r="E334" s="24">
        <f>AVERAGE(E310:E313,E315,E320,E322,E325:E326,E330)</f>
        <v>42.5</v>
      </c>
      <c r="F334" s="24">
        <f t="shared" ref="F334:BQ334" si="137">AVERAGE(F310:F313,F315,F320,F322,F325:F326,F330)</f>
        <v>6.25</v>
      </c>
      <c r="G334" s="24">
        <f t="shared" si="137"/>
        <v>32.5</v>
      </c>
      <c r="H334" s="24">
        <f t="shared" si="137"/>
        <v>18.75</v>
      </c>
      <c r="I334" s="24">
        <f t="shared" si="137"/>
        <v>0.32500000000000001</v>
      </c>
      <c r="J334" s="24">
        <f t="shared" si="137"/>
        <v>8</v>
      </c>
      <c r="K334" s="24">
        <f t="shared" si="137"/>
        <v>3.4</v>
      </c>
      <c r="L334" s="24">
        <f t="shared" si="137"/>
        <v>0.5</v>
      </c>
      <c r="M334" s="24">
        <f t="shared" si="137"/>
        <v>2.6</v>
      </c>
      <c r="N334" s="24">
        <f t="shared" si="137"/>
        <v>1.5</v>
      </c>
      <c r="O334" s="24">
        <f t="shared" si="137"/>
        <v>0.41309523810000004</v>
      </c>
      <c r="P334" s="24">
        <f t="shared" si="137"/>
        <v>1133.33333333</v>
      </c>
      <c r="Q334" s="24">
        <f t="shared" si="137"/>
        <v>650.29999999999995</v>
      </c>
      <c r="R334" s="24">
        <f t="shared" si="137"/>
        <v>571.20833332999996</v>
      </c>
      <c r="S334" s="24">
        <f t="shared" si="137"/>
        <v>741.26666666000006</v>
      </c>
      <c r="T334" s="24">
        <f t="shared" si="137"/>
        <v>169.19702382</v>
      </c>
      <c r="U334" s="24">
        <f t="shared" si="137"/>
        <v>137.90166667</v>
      </c>
      <c r="V334" s="24">
        <f t="shared" si="137"/>
        <v>142.44166666999999</v>
      </c>
      <c r="W334" s="24">
        <f t="shared" si="137"/>
        <v>776.12023809000004</v>
      </c>
      <c r="X334" s="24">
        <f t="shared" si="137"/>
        <v>774.98000000100001</v>
      </c>
      <c r="Y334" s="24">
        <f t="shared" si="137"/>
        <v>212.26666667000001</v>
      </c>
      <c r="Z334" s="24">
        <f t="shared" si="137"/>
        <v>225.19642856000002</v>
      </c>
      <c r="AA334" s="24">
        <f t="shared" si="137"/>
        <v>232.46999999899998</v>
      </c>
      <c r="AB334" s="24">
        <f t="shared" si="137"/>
        <v>137.78333333</v>
      </c>
      <c r="AC334" s="24">
        <f t="shared" si="137"/>
        <v>18</v>
      </c>
      <c r="AD334" s="24">
        <f t="shared" si="137"/>
        <v>7.7</v>
      </c>
      <c r="AE334" s="24">
        <f t="shared" si="137"/>
        <v>6.5</v>
      </c>
      <c r="AF334" s="24">
        <f t="shared" si="137"/>
        <v>3.8</v>
      </c>
      <c r="AG334" s="24">
        <f t="shared" si="137"/>
        <v>8</v>
      </c>
      <c r="AH334" s="24">
        <f t="shared" si="137"/>
        <v>6.2</v>
      </c>
      <c r="AI334" s="24">
        <f t="shared" si="137"/>
        <v>1.5</v>
      </c>
      <c r="AJ334" s="24">
        <f t="shared" si="137"/>
        <v>0</v>
      </c>
      <c r="AK334" s="24">
        <f t="shared" si="137"/>
        <v>0.1</v>
      </c>
      <c r="AL334" s="24">
        <f t="shared" si="137"/>
        <v>2.2000000000000002</v>
      </c>
      <c r="AM334" s="24">
        <f t="shared" si="137"/>
        <v>4.5999999999999996</v>
      </c>
      <c r="AN334" s="24">
        <f t="shared" si="137"/>
        <v>2.1</v>
      </c>
      <c r="AO334" s="24">
        <f t="shared" si="137"/>
        <v>0.2</v>
      </c>
      <c r="AP334" s="24">
        <f t="shared" si="137"/>
        <v>0</v>
      </c>
      <c r="AQ334" s="24">
        <f t="shared" si="137"/>
        <v>0</v>
      </c>
      <c r="AR334" s="24">
        <f t="shared" si="137"/>
        <v>0.8</v>
      </c>
      <c r="AS334" s="24">
        <f t="shared" si="137"/>
        <v>2.1</v>
      </c>
      <c r="AT334" s="24">
        <f t="shared" si="137"/>
        <v>2.6</v>
      </c>
      <c r="AU334" s="24">
        <f t="shared" si="137"/>
        <v>0.6</v>
      </c>
      <c r="AV334" s="24">
        <f t="shared" si="137"/>
        <v>0</v>
      </c>
      <c r="AW334" s="24">
        <f t="shared" si="137"/>
        <v>0</v>
      </c>
      <c r="AX334" s="24">
        <f t="shared" si="137"/>
        <v>1.2</v>
      </c>
      <c r="AY334" s="24">
        <f t="shared" si="137"/>
        <v>1.3</v>
      </c>
      <c r="AZ334" s="24">
        <f t="shared" si="137"/>
        <v>1.5</v>
      </c>
      <c r="BA334" s="24">
        <f t="shared" si="137"/>
        <v>0.7</v>
      </c>
      <c r="BB334" s="24">
        <f t="shared" si="137"/>
        <v>0</v>
      </c>
      <c r="BC334" s="24">
        <f t="shared" si="137"/>
        <v>0.1</v>
      </c>
      <c r="BD334" s="24">
        <f t="shared" si="137"/>
        <v>0.2</v>
      </c>
      <c r="BE334" s="24">
        <f t="shared" si="137"/>
        <v>17.5</v>
      </c>
      <c r="BF334" s="24">
        <f t="shared" si="137"/>
        <v>3.8</v>
      </c>
      <c r="BG334" s="24">
        <f t="shared" si="137"/>
        <v>0.1</v>
      </c>
      <c r="BH334" s="24">
        <f t="shared" si="137"/>
        <v>3.3</v>
      </c>
      <c r="BI334" s="24">
        <f t="shared" si="137"/>
        <v>1.1000000000000001</v>
      </c>
      <c r="BJ334" s="24">
        <f t="shared" si="137"/>
        <v>3.1</v>
      </c>
      <c r="BK334" s="24">
        <f t="shared" si="137"/>
        <v>6.1</v>
      </c>
      <c r="BL334" s="24">
        <f t="shared" si="137"/>
        <v>260.5</v>
      </c>
      <c r="BM334" s="24">
        <f t="shared" si="137"/>
        <v>78.3</v>
      </c>
      <c r="BN334" s="24">
        <f t="shared" si="137"/>
        <v>6.7</v>
      </c>
      <c r="BO334" s="24">
        <f t="shared" si="137"/>
        <v>28.3</v>
      </c>
      <c r="BP334" s="24">
        <f t="shared" si="137"/>
        <v>5.2</v>
      </c>
      <c r="BQ334" s="24">
        <f t="shared" si="137"/>
        <v>19.5</v>
      </c>
      <c r="BR334" s="24">
        <f t="shared" ref="BR334:CC334" si="138">AVERAGE(BR310:BR313,BR315,BR320,BR322,BR325:BR326,BR330)</f>
        <v>122.5</v>
      </c>
      <c r="BS334" s="24">
        <f t="shared" si="138"/>
        <v>0</v>
      </c>
      <c r="BT334" s="24">
        <f t="shared" si="138"/>
        <v>0</v>
      </c>
      <c r="BU334" s="24">
        <f t="shared" si="138"/>
        <v>0</v>
      </c>
      <c r="BV334" s="24">
        <f t="shared" si="138"/>
        <v>0</v>
      </c>
      <c r="BW334" s="24">
        <f t="shared" si="138"/>
        <v>0</v>
      </c>
      <c r="BX334" s="24">
        <f t="shared" si="138"/>
        <v>0</v>
      </c>
      <c r="BY334" s="24">
        <f t="shared" si="138"/>
        <v>0</v>
      </c>
      <c r="BZ334" s="24">
        <f t="shared" si="138"/>
        <v>0</v>
      </c>
      <c r="CA334" s="24">
        <f t="shared" si="138"/>
        <v>0</v>
      </c>
      <c r="CB334" s="24">
        <f t="shared" si="138"/>
        <v>0</v>
      </c>
      <c r="CC334" s="24">
        <f t="shared" si="138"/>
        <v>0</v>
      </c>
      <c r="CE334" s="10"/>
    </row>
    <row r="335" spans="1:83">
      <c r="A335" s="35" t="s">
        <v>179</v>
      </c>
      <c r="B335" s="34">
        <f>COUNTIF(C307:C332,"+ve")</f>
        <v>13</v>
      </c>
      <c r="C335" s="63"/>
      <c r="D335" s="18" t="s">
        <v>41</v>
      </c>
      <c r="E335" s="27">
        <f>AVERAGE(E314,E316:E319,E321,E323:E324,E327:E329,E331:E332)</f>
        <v>33.653846153846153</v>
      </c>
      <c r="F335" s="27">
        <f t="shared" ref="F335:BQ335" si="139">AVERAGE(F314,F316:F319,F321,F323:F324,F327:F329,F331:F332)</f>
        <v>7.6923076923076925</v>
      </c>
      <c r="G335" s="27">
        <f t="shared" si="139"/>
        <v>40.384615384615387</v>
      </c>
      <c r="H335" s="27">
        <f t="shared" si="139"/>
        <v>18.26923076923077</v>
      </c>
      <c r="I335" s="27">
        <f t="shared" si="139"/>
        <v>0.40384615384615385</v>
      </c>
      <c r="J335" s="27">
        <f t="shared" si="139"/>
        <v>8</v>
      </c>
      <c r="K335" s="27">
        <f t="shared" si="139"/>
        <v>2.6923076923076925</v>
      </c>
      <c r="L335" s="27">
        <f t="shared" si="139"/>
        <v>0.61538461538461542</v>
      </c>
      <c r="M335" s="27">
        <f t="shared" si="139"/>
        <v>3.2307692307692308</v>
      </c>
      <c r="N335" s="27">
        <f t="shared" si="139"/>
        <v>1.4615384615384615</v>
      </c>
      <c r="O335" s="27">
        <f t="shared" si="139"/>
        <v>0.61217948716923076</v>
      </c>
      <c r="P335" s="27">
        <f t="shared" si="139"/>
        <v>1035.3704212076923</v>
      </c>
      <c r="Q335" s="27">
        <f t="shared" si="139"/>
        <v>581.57692307692309</v>
      </c>
      <c r="R335" s="27">
        <f t="shared" si="139"/>
        <v>705.66923076923081</v>
      </c>
      <c r="S335" s="27">
        <f t="shared" si="139"/>
        <v>376.61025637692308</v>
      </c>
      <c r="T335" s="27">
        <f t="shared" si="139"/>
        <v>180.33608058846156</v>
      </c>
      <c r="U335" s="27">
        <f t="shared" si="139"/>
        <v>135.44175824230769</v>
      </c>
      <c r="V335" s="27">
        <f t="shared" si="139"/>
        <v>175.53846153846155</v>
      </c>
      <c r="W335" s="27">
        <f t="shared" si="139"/>
        <v>190.84249083846154</v>
      </c>
      <c r="X335" s="27">
        <f t="shared" si="139"/>
        <v>237.95091576615386</v>
      </c>
      <c r="Y335" s="27">
        <f t="shared" si="139"/>
        <v>112.41282051230769</v>
      </c>
      <c r="Z335" s="27">
        <f t="shared" si="139"/>
        <v>571.28342490769239</v>
      </c>
      <c r="AA335" s="27">
        <f t="shared" si="139"/>
        <v>632.26813187692323</v>
      </c>
      <c r="AB335" s="27">
        <f t="shared" si="139"/>
        <v>130.99102564615384</v>
      </c>
      <c r="AC335" s="27">
        <f t="shared" si="139"/>
        <v>24.153846153846153</v>
      </c>
      <c r="AD335" s="27">
        <f t="shared" si="139"/>
        <v>9.384615384615385</v>
      </c>
      <c r="AE335" s="27">
        <f t="shared" si="139"/>
        <v>11</v>
      </c>
      <c r="AF335" s="27">
        <f t="shared" si="139"/>
        <v>3.7692307692307692</v>
      </c>
      <c r="AG335" s="27">
        <f t="shared" si="139"/>
        <v>6.8461538461538458</v>
      </c>
      <c r="AH335" s="27">
        <f t="shared" si="139"/>
        <v>5.9230769230769234</v>
      </c>
      <c r="AI335" s="27">
        <f t="shared" si="139"/>
        <v>8.6923076923076916</v>
      </c>
      <c r="AJ335" s="27">
        <f t="shared" si="139"/>
        <v>0.23076923076923078</v>
      </c>
      <c r="AK335" s="27">
        <f t="shared" si="139"/>
        <v>0</v>
      </c>
      <c r="AL335" s="27">
        <f t="shared" si="139"/>
        <v>2.4615384615384617</v>
      </c>
      <c r="AM335" s="27">
        <f t="shared" si="139"/>
        <v>5.3076923076923075</v>
      </c>
      <c r="AN335" s="27">
        <f t="shared" si="139"/>
        <v>1.2307692307692308</v>
      </c>
      <c r="AO335" s="27">
        <f t="shared" si="139"/>
        <v>2.0769230769230771</v>
      </c>
      <c r="AP335" s="27">
        <f t="shared" si="139"/>
        <v>0</v>
      </c>
      <c r="AQ335" s="27">
        <f t="shared" si="139"/>
        <v>0</v>
      </c>
      <c r="AR335" s="27">
        <f t="shared" si="139"/>
        <v>0.76923076923076927</v>
      </c>
      <c r="AS335" s="27">
        <f t="shared" si="139"/>
        <v>0.69230769230769229</v>
      </c>
      <c r="AT335" s="27">
        <f t="shared" si="139"/>
        <v>3.2307692307692308</v>
      </c>
      <c r="AU335" s="27">
        <f t="shared" si="139"/>
        <v>6.1538461538461542</v>
      </c>
      <c r="AV335" s="27">
        <f t="shared" si="139"/>
        <v>0.23076923076923078</v>
      </c>
      <c r="AW335" s="27">
        <f t="shared" si="139"/>
        <v>0</v>
      </c>
      <c r="AX335" s="27">
        <f t="shared" si="139"/>
        <v>0.69230769230769229</v>
      </c>
      <c r="AY335" s="27">
        <f t="shared" si="139"/>
        <v>0.84615384615384615</v>
      </c>
      <c r="AZ335" s="27">
        <f t="shared" si="139"/>
        <v>1.4615384615384615</v>
      </c>
      <c r="BA335" s="27">
        <f t="shared" si="139"/>
        <v>0.46153846153846156</v>
      </c>
      <c r="BB335" s="27">
        <f t="shared" si="139"/>
        <v>0</v>
      </c>
      <c r="BC335" s="27">
        <f t="shared" si="139"/>
        <v>0</v>
      </c>
      <c r="BD335" s="27">
        <f t="shared" si="139"/>
        <v>1</v>
      </c>
      <c r="BE335" s="27">
        <f t="shared" si="139"/>
        <v>13.384615384615385</v>
      </c>
      <c r="BF335" s="27">
        <f t="shared" si="139"/>
        <v>3.6153846153846154</v>
      </c>
      <c r="BG335" s="27">
        <f t="shared" si="139"/>
        <v>0.23076923076923078</v>
      </c>
      <c r="BH335" s="27">
        <f t="shared" si="139"/>
        <v>0.30769230769230771</v>
      </c>
      <c r="BI335" s="27">
        <f t="shared" si="139"/>
        <v>2.4615384615384617</v>
      </c>
      <c r="BJ335" s="27">
        <f t="shared" si="139"/>
        <v>2.5384615384615383</v>
      </c>
      <c r="BK335" s="27">
        <f t="shared" si="139"/>
        <v>4.2307692307692308</v>
      </c>
      <c r="BL335" s="27">
        <f t="shared" si="139"/>
        <v>232.15384615384616</v>
      </c>
      <c r="BM335" s="27">
        <f t="shared" si="139"/>
        <v>67.07692307692308</v>
      </c>
      <c r="BN335" s="27">
        <f t="shared" si="139"/>
        <v>3.9230769230769229</v>
      </c>
      <c r="BO335" s="27">
        <f t="shared" si="139"/>
        <v>49.615384615384613</v>
      </c>
      <c r="BP335" s="27">
        <f t="shared" si="139"/>
        <v>5.1538461538461542</v>
      </c>
      <c r="BQ335" s="27">
        <f t="shared" si="139"/>
        <v>5.1538461538461542</v>
      </c>
      <c r="BR335" s="27">
        <f t="shared" ref="BR335:CC335" si="140">AVERAGE(BR314,BR316:BR319,BR321,BR323:BR324,BR327:BR329,BR331:BR332)</f>
        <v>101.23076923076923</v>
      </c>
      <c r="BS335" s="27">
        <f t="shared" si="140"/>
        <v>0</v>
      </c>
      <c r="BT335" s="27">
        <f t="shared" si="140"/>
        <v>0</v>
      </c>
      <c r="BU335" s="27">
        <f t="shared" si="140"/>
        <v>0</v>
      </c>
      <c r="BV335" s="27">
        <f t="shared" si="140"/>
        <v>0</v>
      </c>
      <c r="BW335" s="27">
        <f t="shared" si="140"/>
        <v>0</v>
      </c>
      <c r="BX335" s="27">
        <f t="shared" si="140"/>
        <v>0</v>
      </c>
      <c r="BY335" s="27">
        <f t="shared" si="140"/>
        <v>0</v>
      </c>
      <c r="BZ335" s="27">
        <f t="shared" si="140"/>
        <v>0</v>
      </c>
      <c r="CA335" s="27">
        <f t="shared" si="140"/>
        <v>0</v>
      </c>
      <c r="CB335" s="27">
        <f t="shared" si="140"/>
        <v>0</v>
      </c>
      <c r="CC335" s="27">
        <f t="shared" si="140"/>
        <v>0</v>
      </c>
      <c r="CE335" s="10"/>
    </row>
    <row r="336" spans="1:83">
      <c r="A336" s="63"/>
      <c r="B336" s="63"/>
      <c r="C336" s="63"/>
      <c r="D336" s="22" t="s">
        <v>43</v>
      </c>
      <c r="E336" s="24">
        <f>STDEV(E310:E313,E315,E320,E322,E325:E326,E330)/SQRT($B334)</f>
        <v>11.81453906563152</v>
      </c>
      <c r="F336" s="24">
        <f t="shared" ref="F336:BQ336" si="141">STDEV(F310:F313,F315,F320,F322,F325:F326,F330)/SQRT($B334)</f>
        <v>3.3592740617910621</v>
      </c>
      <c r="G336" s="24">
        <f t="shared" si="141"/>
        <v>9.3541434669348522</v>
      </c>
      <c r="H336" s="24">
        <f t="shared" si="141"/>
        <v>5.6672793786397673</v>
      </c>
      <c r="I336" s="24">
        <f t="shared" si="141"/>
        <v>9.3541434669348528E-2</v>
      </c>
      <c r="J336" s="24">
        <f t="shared" si="141"/>
        <v>0</v>
      </c>
      <c r="K336" s="24">
        <f t="shared" si="141"/>
        <v>0.94516312525052171</v>
      </c>
      <c r="L336" s="24">
        <f t="shared" si="141"/>
        <v>0.26874192494328497</v>
      </c>
      <c r="M336" s="24">
        <f t="shared" si="141"/>
        <v>0.74833147735478822</v>
      </c>
      <c r="N336" s="24">
        <f t="shared" si="141"/>
        <v>0.4533823502911814</v>
      </c>
      <c r="O336" s="24">
        <f t="shared" si="141"/>
        <v>0.12067733694687172</v>
      </c>
      <c r="P336" s="24">
        <f t="shared" si="141"/>
        <v>219.69264717175668</v>
      </c>
      <c r="Q336" s="24">
        <f t="shared" si="141"/>
        <v>384.80529131266138</v>
      </c>
      <c r="R336" s="24">
        <f t="shared" si="141"/>
        <v>209.13907123998402</v>
      </c>
      <c r="S336" s="24">
        <f t="shared" si="141"/>
        <v>275.97411110533295</v>
      </c>
      <c r="T336" s="24">
        <f t="shared" si="141"/>
        <v>50.304521039936034</v>
      </c>
      <c r="U336" s="24">
        <f t="shared" si="141"/>
        <v>52.170738596698165</v>
      </c>
      <c r="V336" s="24">
        <f t="shared" si="141"/>
        <v>55.8129952591703</v>
      </c>
      <c r="W336" s="24">
        <f t="shared" si="141"/>
        <v>514.96577179047711</v>
      </c>
      <c r="X336" s="24">
        <f t="shared" si="141"/>
        <v>517.09689652892905</v>
      </c>
      <c r="Y336" s="24">
        <f t="shared" si="141"/>
        <v>116.84770398196677</v>
      </c>
      <c r="Z336" s="24">
        <f t="shared" si="141"/>
        <v>108.96760518448318</v>
      </c>
      <c r="AA336" s="24">
        <f t="shared" si="141"/>
        <v>140.78992769208486</v>
      </c>
      <c r="AB336" s="24">
        <f t="shared" si="141"/>
        <v>52.228120528954513</v>
      </c>
      <c r="AC336" s="24">
        <f t="shared" si="141"/>
        <v>3.6055512754639887</v>
      </c>
      <c r="AD336" s="24">
        <f t="shared" si="141"/>
        <v>1.5989579940281942</v>
      </c>
      <c r="AE336" s="24">
        <f t="shared" si="141"/>
        <v>1.4395215254459455</v>
      </c>
      <c r="AF336" s="24">
        <f t="shared" si="141"/>
        <v>1.2892719737209142</v>
      </c>
      <c r="AG336" s="24">
        <f t="shared" si="141"/>
        <v>1.5420044674960502</v>
      </c>
      <c r="AH336" s="24">
        <f t="shared" si="141"/>
        <v>1.5832456116050555</v>
      </c>
      <c r="AI336" s="24">
        <f t="shared" si="141"/>
        <v>0.61913918736689033</v>
      </c>
      <c r="AJ336" s="24">
        <f t="shared" si="141"/>
        <v>0</v>
      </c>
      <c r="AK336" s="24">
        <f t="shared" si="141"/>
        <v>9.9999999999999992E-2</v>
      </c>
      <c r="AL336" s="24">
        <f t="shared" si="141"/>
        <v>1.4817407180595246</v>
      </c>
      <c r="AM336" s="24">
        <f t="shared" si="141"/>
        <v>0.94516312525052171</v>
      </c>
      <c r="AN336" s="24">
        <f t="shared" si="141"/>
        <v>0.62271805640898015</v>
      </c>
      <c r="AO336" s="24">
        <f t="shared" si="141"/>
        <v>0.19999999999999998</v>
      </c>
      <c r="AP336" s="24">
        <f t="shared" si="141"/>
        <v>0</v>
      </c>
      <c r="AQ336" s="24">
        <f t="shared" si="141"/>
        <v>0</v>
      </c>
      <c r="AR336" s="24">
        <f t="shared" si="141"/>
        <v>0.38873012632302001</v>
      </c>
      <c r="AS336" s="24">
        <f t="shared" si="141"/>
        <v>0.92436164159080303</v>
      </c>
      <c r="AT336" s="24">
        <f t="shared" si="141"/>
        <v>0.74833147735478822</v>
      </c>
      <c r="AU336" s="24">
        <f t="shared" si="141"/>
        <v>0.30550504633038933</v>
      </c>
      <c r="AV336" s="24">
        <f t="shared" si="141"/>
        <v>0</v>
      </c>
      <c r="AW336" s="24">
        <f t="shared" si="141"/>
        <v>0</v>
      </c>
      <c r="AX336" s="24">
        <f t="shared" si="141"/>
        <v>1.0934146311237816</v>
      </c>
      <c r="AY336" s="24">
        <f t="shared" si="141"/>
        <v>0.49553562491061687</v>
      </c>
      <c r="AZ336" s="24">
        <f t="shared" si="141"/>
        <v>0.4533823502911814</v>
      </c>
      <c r="BA336" s="24">
        <f t="shared" si="141"/>
        <v>0.59721576223896389</v>
      </c>
      <c r="BB336" s="24">
        <f t="shared" si="141"/>
        <v>0</v>
      </c>
      <c r="BC336" s="24">
        <f t="shared" si="141"/>
        <v>9.9999999999999992E-2</v>
      </c>
      <c r="BD336" s="24">
        <f t="shared" si="141"/>
        <v>0.13333333333333333</v>
      </c>
      <c r="BE336" s="24">
        <f t="shared" si="141"/>
        <v>4.3620841094341332</v>
      </c>
      <c r="BF336" s="24">
        <f t="shared" si="141"/>
        <v>1.7048949136725895</v>
      </c>
      <c r="BG336" s="24">
        <f t="shared" si="141"/>
        <v>9.9999999999999992E-2</v>
      </c>
      <c r="BH336" s="24">
        <f t="shared" si="141"/>
        <v>3.3</v>
      </c>
      <c r="BI336" s="24">
        <f t="shared" si="141"/>
        <v>0.60461190490723504</v>
      </c>
      <c r="BJ336" s="24">
        <f t="shared" si="141"/>
        <v>0.97125348562223102</v>
      </c>
      <c r="BK336" s="24">
        <f t="shared" si="141"/>
        <v>1.3617798810543664</v>
      </c>
      <c r="BL336" s="24">
        <f t="shared" si="141"/>
        <v>49.360409236553132</v>
      </c>
      <c r="BM336" s="24">
        <f t="shared" si="141"/>
        <v>16.034026319050369</v>
      </c>
      <c r="BN336" s="24">
        <f t="shared" si="141"/>
        <v>2.9061238025169462</v>
      </c>
      <c r="BO336" s="24">
        <f t="shared" si="141"/>
        <v>11.068523940536164</v>
      </c>
      <c r="BP336" s="24">
        <f t="shared" si="141"/>
        <v>1.5832456116050555</v>
      </c>
      <c r="BQ336" s="24">
        <f t="shared" si="141"/>
        <v>12.477757989496526</v>
      </c>
      <c r="BR336" s="24">
        <f t="shared" ref="BR336:CC336" si="142">STDEV(BR310:BR313,BR315,BR320,BR322,BR325:BR326,BR330)/SQRT($B334)</f>
        <v>31.346539770053653</v>
      </c>
      <c r="BS336" s="24">
        <f t="shared" si="142"/>
        <v>0</v>
      </c>
      <c r="BT336" s="24">
        <f t="shared" si="142"/>
        <v>0</v>
      </c>
      <c r="BU336" s="24">
        <f t="shared" si="142"/>
        <v>0</v>
      </c>
      <c r="BV336" s="24">
        <f t="shared" si="142"/>
        <v>0</v>
      </c>
      <c r="BW336" s="24">
        <f t="shared" si="142"/>
        <v>0</v>
      </c>
      <c r="BX336" s="24">
        <f t="shared" si="142"/>
        <v>0</v>
      </c>
      <c r="BY336" s="24">
        <f t="shared" si="142"/>
        <v>0</v>
      </c>
      <c r="BZ336" s="24">
        <f t="shared" si="142"/>
        <v>0</v>
      </c>
      <c r="CA336" s="24">
        <f t="shared" si="142"/>
        <v>0</v>
      </c>
      <c r="CB336" s="24">
        <f t="shared" si="142"/>
        <v>0</v>
      </c>
      <c r="CC336" s="24">
        <f t="shared" si="142"/>
        <v>0</v>
      </c>
      <c r="CE336" s="10"/>
    </row>
    <row r="337" spans="1:154">
      <c r="A337" s="63"/>
      <c r="B337" s="2"/>
      <c r="C337" s="63"/>
      <c r="D337" s="18" t="s">
        <v>43</v>
      </c>
      <c r="E337" s="27">
        <f>STDEV(E314,E316:E319,E321,E323:E324,E327:E329,E331:E332)/SQRT($B335)</f>
        <v>9.3224612642621718</v>
      </c>
      <c r="F337" s="27">
        <f t="shared" ref="F337:BQ337" si="143">STDEV(F314,F316:F319,F321,F323:F324,F327:F329,F331:F332)/SQRT($B335)</f>
        <v>3.8860114272378659</v>
      </c>
      <c r="G337" s="27">
        <f t="shared" si="143"/>
        <v>8.7424241647345227</v>
      </c>
      <c r="H337" s="27">
        <f t="shared" si="143"/>
        <v>5.9403054464264864</v>
      </c>
      <c r="I337" s="27">
        <f t="shared" si="143"/>
        <v>8.7424241647345233E-2</v>
      </c>
      <c r="J337" s="27">
        <f t="shared" si="143"/>
        <v>0</v>
      </c>
      <c r="K337" s="27">
        <f t="shared" si="143"/>
        <v>0.74579690114097374</v>
      </c>
      <c r="L337" s="27">
        <f t="shared" si="143"/>
        <v>0.31088091417902924</v>
      </c>
      <c r="M337" s="27">
        <f t="shared" si="143"/>
        <v>0.69939393317876186</v>
      </c>
      <c r="N337" s="27">
        <f t="shared" si="143"/>
        <v>0.47522443571411893</v>
      </c>
      <c r="O337" s="27">
        <f t="shared" si="143"/>
        <v>0.10193257955318319</v>
      </c>
      <c r="P337" s="27">
        <f t="shared" si="143"/>
        <v>127.98757039028732</v>
      </c>
      <c r="Q337" s="27">
        <f t="shared" si="143"/>
        <v>228.35219260142372</v>
      </c>
      <c r="R337" s="27">
        <f t="shared" si="143"/>
        <v>141.27318862469397</v>
      </c>
      <c r="S337" s="27">
        <f t="shared" si="143"/>
        <v>140.64440208196498</v>
      </c>
      <c r="T337" s="27">
        <f t="shared" si="143"/>
        <v>62.476332674861212</v>
      </c>
      <c r="U337" s="27">
        <f t="shared" si="143"/>
        <v>57.264475465478959</v>
      </c>
      <c r="V337" s="27">
        <f t="shared" si="143"/>
        <v>73.744436155586186</v>
      </c>
      <c r="W337" s="27">
        <f t="shared" si="143"/>
        <v>53.553620074946423</v>
      </c>
      <c r="X337" s="27">
        <f t="shared" si="143"/>
        <v>79.854016753880288</v>
      </c>
      <c r="Y337" s="27">
        <f t="shared" si="143"/>
        <v>41.080556075150213</v>
      </c>
      <c r="Z337" s="27">
        <f t="shared" si="143"/>
        <v>126.65214427260366</v>
      </c>
      <c r="AA337" s="27">
        <f t="shared" si="143"/>
        <v>127.90838969180915</v>
      </c>
      <c r="AB337" s="27">
        <f t="shared" si="143"/>
        <v>41.313367225619587</v>
      </c>
      <c r="AC337" s="27">
        <f t="shared" si="143"/>
        <v>7.5505528358016774</v>
      </c>
      <c r="AD337" s="27">
        <f t="shared" si="143"/>
        <v>2.5407914715251918</v>
      </c>
      <c r="AE337" s="27">
        <f t="shared" si="143"/>
        <v>5.3241106155069549</v>
      </c>
      <c r="AF337" s="27">
        <f t="shared" si="143"/>
        <v>1.0325090559846608</v>
      </c>
      <c r="AG337" s="27">
        <f t="shared" si="143"/>
        <v>0.8685838300489398</v>
      </c>
      <c r="AH337" s="27">
        <f t="shared" si="143"/>
        <v>1.1405213521171398</v>
      </c>
      <c r="AI337" s="27">
        <f t="shared" si="143"/>
        <v>6.4145114083221548</v>
      </c>
      <c r="AJ337" s="27">
        <f t="shared" si="143"/>
        <v>0.23076923076923078</v>
      </c>
      <c r="AK337" s="27">
        <f t="shared" si="143"/>
        <v>0</v>
      </c>
      <c r="AL337" s="27">
        <f t="shared" si="143"/>
        <v>1.4746376548216011</v>
      </c>
      <c r="AM337" s="27">
        <f t="shared" si="143"/>
        <v>0.74579690114097374</v>
      </c>
      <c r="AN337" s="27">
        <f t="shared" si="143"/>
        <v>0.41065685584735812</v>
      </c>
      <c r="AO337" s="27">
        <f t="shared" si="143"/>
        <v>1.7558018785405118</v>
      </c>
      <c r="AP337" s="27">
        <f t="shared" si="143"/>
        <v>0</v>
      </c>
      <c r="AQ337" s="27">
        <f t="shared" si="143"/>
        <v>0</v>
      </c>
      <c r="AR337" s="27">
        <f t="shared" si="143"/>
        <v>0.49554225872019714</v>
      </c>
      <c r="AS337" s="27">
        <f t="shared" si="143"/>
        <v>0.39846846840820654</v>
      </c>
      <c r="AT337" s="27">
        <f t="shared" si="143"/>
        <v>0.69939393317876186</v>
      </c>
      <c r="AU337" s="27">
        <f t="shared" si="143"/>
        <v>4.7188195963231099</v>
      </c>
      <c r="AV337" s="27">
        <f t="shared" si="143"/>
        <v>0.23076923076923078</v>
      </c>
      <c r="AW337" s="27">
        <f t="shared" si="143"/>
        <v>0</v>
      </c>
      <c r="AX337" s="27">
        <f t="shared" si="143"/>
        <v>0.36487819155788992</v>
      </c>
      <c r="AY337" s="27">
        <f t="shared" si="143"/>
        <v>0.37289845057048687</v>
      </c>
      <c r="AZ337" s="27">
        <f t="shared" si="143"/>
        <v>0.47522443571411893</v>
      </c>
      <c r="BA337" s="27">
        <f t="shared" si="143"/>
        <v>0.24325212770525995</v>
      </c>
      <c r="BB337" s="27">
        <f t="shared" si="143"/>
        <v>0</v>
      </c>
      <c r="BC337" s="27">
        <f t="shared" si="143"/>
        <v>0</v>
      </c>
      <c r="BD337" s="27">
        <f t="shared" si="143"/>
        <v>0.7679476477883046</v>
      </c>
      <c r="BE337" s="27">
        <f t="shared" si="143"/>
        <v>2.1077952436028111</v>
      </c>
      <c r="BF337" s="27">
        <f t="shared" si="143"/>
        <v>0.95768458446067173</v>
      </c>
      <c r="BG337" s="27">
        <f t="shared" si="143"/>
        <v>0.16617283842071437</v>
      </c>
      <c r="BH337" s="27">
        <f t="shared" si="143"/>
        <v>0.23709284626803759</v>
      </c>
      <c r="BI337" s="27">
        <f t="shared" si="143"/>
        <v>0.72160242458821999</v>
      </c>
      <c r="BJ337" s="27">
        <f t="shared" si="143"/>
        <v>0.73915565668715777</v>
      </c>
      <c r="BK337" s="27">
        <f t="shared" si="143"/>
        <v>1.2616322666812867</v>
      </c>
      <c r="BL337" s="27">
        <f t="shared" si="143"/>
        <v>50.762752111882058</v>
      </c>
      <c r="BM337" s="27">
        <f t="shared" si="143"/>
        <v>17.902320984915416</v>
      </c>
      <c r="BN337" s="27">
        <f t="shared" si="143"/>
        <v>1.6542933205851205</v>
      </c>
      <c r="BO337" s="27">
        <f t="shared" si="143"/>
        <v>19.920849296312412</v>
      </c>
      <c r="BP337" s="27">
        <f t="shared" si="143"/>
        <v>1.3814065381590748</v>
      </c>
      <c r="BQ337" s="27">
        <f t="shared" si="143"/>
        <v>1.782558496347149</v>
      </c>
      <c r="BR337" s="27">
        <f t="shared" ref="BR337:CC337" si="144">STDEV(BR314,BR316:BR319,BR321,BR323:BR324,BR327:BR329,BR331:BR332)/SQRT($B335)</f>
        <v>28.563055267823533</v>
      </c>
      <c r="BS337" s="27">
        <f t="shared" si="144"/>
        <v>0</v>
      </c>
      <c r="BT337" s="27">
        <f t="shared" si="144"/>
        <v>0</v>
      </c>
      <c r="BU337" s="27">
        <f t="shared" si="144"/>
        <v>0</v>
      </c>
      <c r="BV337" s="27">
        <f t="shared" si="144"/>
        <v>0</v>
      </c>
      <c r="BW337" s="27">
        <f t="shared" si="144"/>
        <v>0</v>
      </c>
      <c r="BX337" s="27">
        <f t="shared" si="144"/>
        <v>0</v>
      </c>
      <c r="BY337" s="27">
        <f t="shared" si="144"/>
        <v>0</v>
      </c>
      <c r="BZ337" s="27">
        <f t="shared" si="144"/>
        <v>0</v>
      </c>
      <c r="CA337" s="27">
        <f t="shared" si="144"/>
        <v>0</v>
      </c>
      <c r="CB337" s="27">
        <f t="shared" si="144"/>
        <v>0</v>
      </c>
      <c r="CC337" s="27">
        <f t="shared" si="144"/>
        <v>0</v>
      </c>
      <c r="CE337" s="10"/>
    </row>
    <row r="338" spans="1:154">
      <c r="A338" s="10"/>
      <c r="B338" s="10"/>
      <c r="C338" s="102"/>
      <c r="D338" s="10"/>
      <c r="E338" s="59"/>
      <c r="F338" s="59"/>
      <c r="G338" s="59"/>
      <c r="H338" s="59"/>
      <c r="I338" s="59"/>
      <c r="J338" s="10"/>
      <c r="K338" s="10"/>
      <c r="L338" s="10"/>
      <c r="M338" s="10"/>
      <c r="N338" s="10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CE338" s="58"/>
    </row>
    <row r="339" spans="1:154" ht="16">
      <c r="A339" s="83" t="s">
        <v>139</v>
      </c>
      <c r="B339" s="66"/>
      <c r="C339" s="66" t="s">
        <v>140</v>
      </c>
      <c r="D339" s="66"/>
      <c r="E339" s="53" t="s">
        <v>63</v>
      </c>
      <c r="F339" s="53" t="s">
        <v>64</v>
      </c>
      <c r="G339" s="53" t="s">
        <v>65</v>
      </c>
      <c r="H339" s="53" t="s">
        <v>66</v>
      </c>
      <c r="I339" s="87" t="s">
        <v>100</v>
      </c>
      <c r="J339" s="53" t="s">
        <v>62</v>
      </c>
      <c r="K339" s="53" t="s">
        <v>63</v>
      </c>
      <c r="L339" s="53" t="s">
        <v>64</v>
      </c>
      <c r="M339" s="53" t="s">
        <v>65</v>
      </c>
      <c r="N339" s="53" t="s">
        <v>66</v>
      </c>
      <c r="O339" s="87" t="s">
        <v>100</v>
      </c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CE339" s="58" t="s">
        <v>111</v>
      </c>
    </row>
    <row r="340" spans="1:154">
      <c r="A340" t="s">
        <v>158</v>
      </c>
      <c r="B340" s="10">
        <f>('E3-Last'!B97)-2</f>
        <v>42</v>
      </c>
      <c r="C340" s="4" t="s">
        <v>3</v>
      </c>
      <c r="D340" s="10" t="s">
        <v>40</v>
      </c>
      <c r="E340" s="59">
        <f>(K340/$J340)*100</f>
        <v>0</v>
      </c>
      <c r="F340" s="59">
        <f>(L340/$J340)*100</f>
        <v>0</v>
      </c>
      <c r="G340" s="59">
        <f>(M340/$J340)*100</f>
        <v>50</v>
      </c>
      <c r="H340" s="59">
        <f>(N340/$J340)*100</f>
        <v>50</v>
      </c>
      <c r="I340" s="59">
        <f>M340/J340</f>
        <v>0.5</v>
      </c>
      <c r="J340">
        <v>4</v>
      </c>
      <c r="K340">
        <v>0</v>
      </c>
      <c r="L340">
        <v>0</v>
      </c>
      <c r="M340">
        <v>2</v>
      </c>
      <c r="N340">
        <v>2</v>
      </c>
      <c r="O340">
        <v>0</v>
      </c>
      <c r="P340">
        <v>194</v>
      </c>
      <c r="Q340">
        <v>0</v>
      </c>
      <c r="R340">
        <v>178.5</v>
      </c>
      <c r="S340">
        <v>209.5</v>
      </c>
      <c r="T340">
        <v>136.25</v>
      </c>
      <c r="U340">
        <v>69</v>
      </c>
      <c r="V340">
        <v>203.5</v>
      </c>
      <c r="W340">
        <v>501.25</v>
      </c>
      <c r="X340">
        <v>723</v>
      </c>
      <c r="Y340">
        <v>279.5</v>
      </c>
      <c r="Z340">
        <v>55</v>
      </c>
      <c r="AA340">
        <v>31.5</v>
      </c>
      <c r="AB340">
        <v>78.5</v>
      </c>
      <c r="AC340">
        <v>13</v>
      </c>
      <c r="AD340">
        <v>8</v>
      </c>
      <c r="AE340">
        <v>2</v>
      </c>
      <c r="AF340">
        <v>3</v>
      </c>
      <c r="AG340">
        <v>4</v>
      </c>
      <c r="AH340">
        <v>8</v>
      </c>
      <c r="AI340">
        <v>0</v>
      </c>
      <c r="AJ340">
        <v>0</v>
      </c>
      <c r="AK340">
        <v>0</v>
      </c>
      <c r="AL340">
        <v>1</v>
      </c>
      <c r="AM340">
        <v>4</v>
      </c>
      <c r="AN340">
        <v>4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2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2</v>
      </c>
      <c r="BA340">
        <v>0</v>
      </c>
      <c r="BB340">
        <v>0</v>
      </c>
      <c r="BC340">
        <v>0</v>
      </c>
      <c r="BD340">
        <v>1</v>
      </c>
      <c r="BE340">
        <v>18</v>
      </c>
      <c r="BF340">
        <v>1</v>
      </c>
      <c r="BG340">
        <v>0</v>
      </c>
      <c r="BH340">
        <v>0</v>
      </c>
      <c r="BI340">
        <v>0</v>
      </c>
      <c r="BJ340">
        <v>4</v>
      </c>
      <c r="BK340">
        <v>13</v>
      </c>
      <c r="BL340">
        <v>39</v>
      </c>
      <c r="BM340">
        <v>9</v>
      </c>
      <c r="BN340">
        <v>1</v>
      </c>
      <c r="BO340">
        <v>1</v>
      </c>
      <c r="BP340">
        <v>4</v>
      </c>
      <c r="BQ340">
        <v>0</v>
      </c>
      <c r="BR340">
        <v>24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 t="s">
        <v>58</v>
      </c>
      <c r="CE340" s="58"/>
    </row>
    <row r="341" spans="1:154">
      <c r="A341" t="s">
        <v>180</v>
      </c>
      <c r="B341" s="10">
        <f>('E3-Last'!B98)-2</f>
        <v>50</v>
      </c>
      <c r="C341" s="4" t="s">
        <v>3</v>
      </c>
      <c r="D341" s="10" t="s">
        <v>40</v>
      </c>
      <c r="E341" s="59">
        <f t="shared" ref="E341:H362" si="145">(K341/$J341)*100</f>
        <v>0</v>
      </c>
      <c r="F341" s="59">
        <f t="shared" si="145"/>
        <v>0</v>
      </c>
      <c r="G341" s="59">
        <f t="shared" si="145"/>
        <v>50</v>
      </c>
      <c r="H341" s="59">
        <f t="shared" si="145"/>
        <v>50</v>
      </c>
      <c r="I341" s="59">
        <f t="shared" ref="I341:I362" si="146">M341/J341</f>
        <v>0.5</v>
      </c>
      <c r="J341">
        <v>4</v>
      </c>
      <c r="K341">
        <v>0</v>
      </c>
      <c r="L341">
        <v>0</v>
      </c>
      <c r="M341">
        <v>2</v>
      </c>
      <c r="N341">
        <v>2</v>
      </c>
      <c r="O341">
        <v>0</v>
      </c>
      <c r="P341">
        <v>988.25</v>
      </c>
      <c r="Q341">
        <v>0</v>
      </c>
      <c r="R341">
        <v>1063</v>
      </c>
      <c r="S341">
        <v>913.5</v>
      </c>
      <c r="T341">
        <v>1024.75</v>
      </c>
      <c r="U341">
        <v>384</v>
      </c>
      <c r="V341">
        <v>1665.5</v>
      </c>
      <c r="W341">
        <v>56.25</v>
      </c>
      <c r="X341">
        <v>49</v>
      </c>
      <c r="Y341">
        <v>63.5</v>
      </c>
      <c r="Z341">
        <v>1125</v>
      </c>
      <c r="AA341">
        <v>1676.5</v>
      </c>
      <c r="AB341">
        <v>573.5</v>
      </c>
      <c r="AC341">
        <v>13</v>
      </c>
      <c r="AD341">
        <v>7</v>
      </c>
      <c r="AE341">
        <v>4</v>
      </c>
      <c r="AF341">
        <v>2</v>
      </c>
      <c r="AG341">
        <v>6</v>
      </c>
      <c r="AH341">
        <v>6</v>
      </c>
      <c r="AI341">
        <v>1</v>
      </c>
      <c r="AJ341">
        <v>0</v>
      </c>
      <c r="AK341">
        <v>0</v>
      </c>
      <c r="AL341">
        <v>0</v>
      </c>
      <c r="AM341">
        <v>4</v>
      </c>
      <c r="AN341">
        <v>2</v>
      </c>
      <c r="AO341">
        <v>1</v>
      </c>
      <c r="AP341">
        <v>0</v>
      </c>
      <c r="AQ341">
        <v>0</v>
      </c>
      <c r="AR341">
        <v>0</v>
      </c>
      <c r="AS341">
        <v>2</v>
      </c>
      <c r="AT341">
        <v>2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6</v>
      </c>
      <c r="BF341">
        <v>0</v>
      </c>
      <c r="BG341">
        <v>2</v>
      </c>
      <c r="BH341">
        <v>0</v>
      </c>
      <c r="BI341">
        <v>2</v>
      </c>
      <c r="BJ341">
        <v>2</v>
      </c>
      <c r="BK341">
        <v>0</v>
      </c>
      <c r="BL341">
        <v>36</v>
      </c>
      <c r="BM341">
        <v>11</v>
      </c>
      <c r="BN341">
        <v>11</v>
      </c>
      <c r="BO341">
        <v>0</v>
      </c>
      <c r="BP341">
        <v>4</v>
      </c>
      <c r="BQ341">
        <v>0</v>
      </c>
      <c r="BR341">
        <v>10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 t="s">
        <v>58</v>
      </c>
      <c r="CE341" s="58"/>
    </row>
    <row r="342" spans="1:154">
      <c r="A342" t="s">
        <v>159</v>
      </c>
      <c r="B342" s="10">
        <f>('E3-Last'!B99)-2</f>
        <v>50</v>
      </c>
      <c r="C342" s="4" t="s">
        <v>3</v>
      </c>
      <c r="D342" s="10" t="s">
        <v>40</v>
      </c>
      <c r="E342" s="59">
        <f t="shared" si="145"/>
        <v>0</v>
      </c>
      <c r="F342" s="59">
        <f t="shared" si="145"/>
        <v>0</v>
      </c>
      <c r="G342" s="59">
        <f t="shared" si="145"/>
        <v>50</v>
      </c>
      <c r="H342" s="59">
        <f t="shared" si="145"/>
        <v>50</v>
      </c>
      <c r="I342" s="59">
        <f t="shared" si="146"/>
        <v>0.5</v>
      </c>
      <c r="J342">
        <v>4</v>
      </c>
      <c r="K342">
        <v>0</v>
      </c>
      <c r="L342">
        <v>0</v>
      </c>
      <c r="M342">
        <v>2</v>
      </c>
      <c r="N342">
        <v>2</v>
      </c>
      <c r="O342">
        <v>0</v>
      </c>
      <c r="P342">
        <v>654.5</v>
      </c>
      <c r="Q342">
        <v>0</v>
      </c>
      <c r="R342">
        <v>1088.5</v>
      </c>
      <c r="S342">
        <v>220.5</v>
      </c>
      <c r="T342">
        <v>91</v>
      </c>
      <c r="U342">
        <v>79.5</v>
      </c>
      <c r="V342">
        <v>102.5</v>
      </c>
      <c r="W342">
        <v>311.75</v>
      </c>
      <c r="X342">
        <v>446</v>
      </c>
      <c r="Y342">
        <v>177.5</v>
      </c>
      <c r="Z342">
        <v>323</v>
      </c>
      <c r="AA342">
        <v>234.5</v>
      </c>
      <c r="AB342">
        <v>411.5</v>
      </c>
      <c r="AC342">
        <v>37</v>
      </c>
      <c r="AD342">
        <v>6</v>
      </c>
      <c r="AE342">
        <v>23</v>
      </c>
      <c r="AF342">
        <v>8</v>
      </c>
      <c r="AG342">
        <v>11</v>
      </c>
      <c r="AH342">
        <v>6</v>
      </c>
      <c r="AI342">
        <v>5</v>
      </c>
      <c r="AJ342">
        <v>0</v>
      </c>
      <c r="AK342">
        <v>2</v>
      </c>
      <c r="AL342">
        <v>13</v>
      </c>
      <c r="AM342">
        <v>4</v>
      </c>
      <c r="AN342">
        <v>2</v>
      </c>
      <c r="AO342">
        <v>0</v>
      </c>
      <c r="AP342">
        <v>0</v>
      </c>
      <c r="AQ342">
        <v>0</v>
      </c>
      <c r="AR342">
        <v>0</v>
      </c>
      <c r="AS342">
        <v>5</v>
      </c>
      <c r="AT342">
        <v>2</v>
      </c>
      <c r="AU342">
        <v>3</v>
      </c>
      <c r="AV342">
        <v>0</v>
      </c>
      <c r="AW342">
        <v>2</v>
      </c>
      <c r="AX342">
        <v>11</v>
      </c>
      <c r="AY342">
        <v>2</v>
      </c>
      <c r="AZ342">
        <v>2</v>
      </c>
      <c r="BA342">
        <v>2</v>
      </c>
      <c r="BB342">
        <v>0</v>
      </c>
      <c r="BC342">
        <v>0</v>
      </c>
      <c r="BD342">
        <v>2</v>
      </c>
      <c r="BE342">
        <v>5</v>
      </c>
      <c r="BF342">
        <v>0</v>
      </c>
      <c r="BG342">
        <v>0</v>
      </c>
      <c r="BH342">
        <v>0</v>
      </c>
      <c r="BI342">
        <v>1</v>
      </c>
      <c r="BJ342">
        <v>4</v>
      </c>
      <c r="BK342">
        <v>0</v>
      </c>
      <c r="BL342">
        <v>40</v>
      </c>
      <c r="BM342">
        <v>13</v>
      </c>
      <c r="BN342">
        <v>0</v>
      </c>
      <c r="BO342">
        <v>0</v>
      </c>
      <c r="BP342">
        <v>2</v>
      </c>
      <c r="BQ342">
        <v>5</v>
      </c>
      <c r="BR342">
        <v>20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 t="s">
        <v>58</v>
      </c>
      <c r="CE342" s="58"/>
      <c r="CG342" s="10" t="str">
        <f>$W$1</f>
        <v>FE0F</v>
      </c>
      <c r="CH342" s="10" t="str">
        <f>C316</f>
        <v>+ve</v>
      </c>
      <c r="CI342" s="59">
        <f>E344</f>
        <v>0</v>
      </c>
      <c r="CJ342" s="59">
        <f>F344</f>
        <v>0</v>
      </c>
      <c r="CK342" s="59">
        <f>G344</f>
        <v>50</v>
      </c>
      <c r="CL342" s="59">
        <f>H344</f>
        <v>25</v>
      </c>
      <c r="CM342" s="59">
        <f>I344</f>
        <v>0.5</v>
      </c>
      <c r="CN342" s="95">
        <f>E345</f>
        <v>0</v>
      </c>
      <c r="CO342" s="95">
        <f>F345</f>
        <v>0</v>
      </c>
      <c r="CP342" s="95">
        <f>G345</f>
        <v>25</v>
      </c>
      <c r="CQ342" s="95">
        <f>H345</f>
        <v>50</v>
      </c>
      <c r="CR342" s="95">
        <f>I345</f>
        <v>0.25</v>
      </c>
      <c r="CS342" s="59">
        <f>E346</f>
        <v>0</v>
      </c>
      <c r="CT342" s="59">
        <f>F346</f>
        <v>0</v>
      </c>
      <c r="CU342" s="59">
        <f>G346</f>
        <v>50</v>
      </c>
      <c r="CV342" s="59">
        <f>H346</f>
        <v>25</v>
      </c>
      <c r="CW342" s="59">
        <f>I346</f>
        <v>0.5</v>
      </c>
      <c r="CX342" s="95">
        <f>E347</f>
        <v>0</v>
      </c>
      <c r="CY342" s="95">
        <f>F347</f>
        <v>0</v>
      </c>
      <c r="CZ342" s="95">
        <f>G347</f>
        <v>50</v>
      </c>
      <c r="DA342" s="95">
        <f>H347</f>
        <v>0</v>
      </c>
      <c r="DB342" s="95">
        <f>I347</f>
        <v>0.5</v>
      </c>
    </row>
    <row r="343" spans="1:154">
      <c r="A343" t="s">
        <v>160</v>
      </c>
      <c r="B343" s="10">
        <f>('E3-Last'!B100)-2</f>
        <v>50</v>
      </c>
      <c r="C343" s="4" t="s">
        <v>3</v>
      </c>
      <c r="D343" s="10" t="s">
        <v>40</v>
      </c>
      <c r="E343" s="59">
        <f t="shared" si="145"/>
        <v>0</v>
      </c>
      <c r="F343" s="59">
        <f t="shared" si="145"/>
        <v>0</v>
      </c>
      <c r="G343" s="59">
        <f t="shared" si="145"/>
        <v>50</v>
      </c>
      <c r="H343" s="59">
        <f t="shared" si="145"/>
        <v>50</v>
      </c>
      <c r="I343" s="59">
        <f t="shared" si="146"/>
        <v>0.5</v>
      </c>
      <c r="J343">
        <v>4</v>
      </c>
      <c r="K343">
        <v>0</v>
      </c>
      <c r="L343">
        <v>0</v>
      </c>
      <c r="M343">
        <v>2</v>
      </c>
      <c r="N343">
        <v>2</v>
      </c>
      <c r="O343">
        <v>0</v>
      </c>
      <c r="P343">
        <v>162</v>
      </c>
      <c r="Q343">
        <v>0</v>
      </c>
      <c r="R343">
        <v>91</v>
      </c>
      <c r="S343">
        <v>233</v>
      </c>
      <c r="T343">
        <v>190.5</v>
      </c>
      <c r="U343">
        <v>86.5</v>
      </c>
      <c r="V343">
        <v>294.5</v>
      </c>
      <c r="W343">
        <v>39.75</v>
      </c>
      <c r="X343">
        <v>46</v>
      </c>
      <c r="Y343">
        <v>33.5</v>
      </c>
      <c r="Z343">
        <v>977</v>
      </c>
      <c r="AA343">
        <v>1300.5</v>
      </c>
      <c r="AB343">
        <v>653.5</v>
      </c>
      <c r="AC343">
        <v>29</v>
      </c>
      <c r="AD343">
        <v>14</v>
      </c>
      <c r="AE343">
        <v>10</v>
      </c>
      <c r="AF343">
        <v>5</v>
      </c>
      <c r="AG343">
        <v>4</v>
      </c>
      <c r="AH343">
        <v>8</v>
      </c>
      <c r="AI343">
        <v>0</v>
      </c>
      <c r="AJ343">
        <v>0</v>
      </c>
      <c r="AK343">
        <v>0</v>
      </c>
      <c r="AL343">
        <v>17</v>
      </c>
      <c r="AM343">
        <v>4</v>
      </c>
      <c r="AN343">
        <v>4</v>
      </c>
      <c r="AO343">
        <v>0</v>
      </c>
      <c r="AP343">
        <v>0</v>
      </c>
      <c r="AQ343">
        <v>0</v>
      </c>
      <c r="AR343">
        <v>6</v>
      </c>
      <c r="AS343">
        <v>0</v>
      </c>
      <c r="AT343">
        <v>2</v>
      </c>
      <c r="AU343">
        <v>0</v>
      </c>
      <c r="AV343">
        <v>0</v>
      </c>
      <c r="AW343">
        <v>0</v>
      </c>
      <c r="AX343">
        <v>8</v>
      </c>
      <c r="AY343">
        <v>0</v>
      </c>
      <c r="AZ343">
        <v>2</v>
      </c>
      <c r="BA343">
        <v>0</v>
      </c>
      <c r="BB343">
        <v>0</v>
      </c>
      <c r="BC343">
        <v>0</v>
      </c>
      <c r="BD343">
        <v>3</v>
      </c>
      <c r="BE343">
        <v>4</v>
      </c>
      <c r="BF343">
        <v>0</v>
      </c>
      <c r="BG343">
        <v>0</v>
      </c>
      <c r="BH343">
        <v>0</v>
      </c>
      <c r="BI343">
        <v>4</v>
      </c>
      <c r="BJ343">
        <v>0</v>
      </c>
      <c r="BK343">
        <v>0</v>
      </c>
      <c r="BL343">
        <v>55</v>
      </c>
      <c r="BM343">
        <v>6</v>
      </c>
      <c r="BN343">
        <v>0</v>
      </c>
      <c r="BO343">
        <v>7</v>
      </c>
      <c r="BP343">
        <v>6</v>
      </c>
      <c r="BQ343">
        <v>0</v>
      </c>
      <c r="BR343">
        <v>36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 t="s">
        <v>58</v>
      </c>
    </row>
    <row r="344" spans="1:154">
      <c r="A344" t="s">
        <v>181</v>
      </c>
      <c r="B344" s="10">
        <f>('E3-Last'!B101)-2</f>
        <v>50</v>
      </c>
      <c r="C344" s="6" t="s">
        <v>2</v>
      </c>
      <c r="D344" s="10" t="s">
        <v>40</v>
      </c>
      <c r="E344" s="59">
        <f t="shared" si="145"/>
        <v>0</v>
      </c>
      <c r="F344" s="59">
        <f t="shared" si="145"/>
        <v>0</v>
      </c>
      <c r="G344" s="59">
        <f t="shared" si="145"/>
        <v>50</v>
      </c>
      <c r="H344" s="59">
        <f t="shared" si="145"/>
        <v>25</v>
      </c>
      <c r="I344" s="59">
        <f t="shared" si="146"/>
        <v>0.5</v>
      </c>
      <c r="J344">
        <v>4</v>
      </c>
      <c r="K344">
        <v>0</v>
      </c>
      <c r="L344">
        <v>0</v>
      </c>
      <c r="M344">
        <v>2</v>
      </c>
      <c r="N344">
        <v>1</v>
      </c>
      <c r="O344">
        <v>1</v>
      </c>
      <c r="P344">
        <v>859.75</v>
      </c>
      <c r="Q344">
        <v>0</v>
      </c>
      <c r="R344">
        <v>1268.5</v>
      </c>
      <c r="S344">
        <v>75</v>
      </c>
      <c r="T344">
        <v>863.33333330000005</v>
      </c>
      <c r="U344">
        <v>809.5</v>
      </c>
      <c r="V344">
        <v>971</v>
      </c>
      <c r="W344">
        <v>97.666666660000004</v>
      </c>
      <c r="X344">
        <v>93</v>
      </c>
      <c r="Y344">
        <v>107</v>
      </c>
      <c r="Z344">
        <v>1059</v>
      </c>
      <c r="AA344">
        <v>1320</v>
      </c>
      <c r="AB344">
        <v>537</v>
      </c>
      <c r="AC344">
        <v>24</v>
      </c>
      <c r="AD344">
        <v>9</v>
      </c>
      <c r="AE344">
        <v>8</v>
      </c>
      <c r="AF344">
        <v>7</v>
      </c>
      <c r="AG344">
        <v>7</v>
      </c>
      <c r="AH344">
        <v>6</v>
      </c>
      <c r="AI344">
        <v>1</v>
      </c>
      <c r="AJ344">
        <v>0</v>
      </c>
      <c r="AK344">
        <v>0</v>
      </c>
      <c r="AL344">
        <v>10</v>
      </c>
      <c r="AM344">
        <v>4</v>
      </c>
      <c r="AN344">
        <v>2</v>
      </c>
      <c r="AO344">
        <v>0</v>
      </c>
      <c r="AP344">
        <v>0</v>
      </c>
      <c r="AQ344">
        <v>0</v>
      </c>
      <c r="AR344">
        <v>3</v>
      </c>
      <c r="AS344">
        <v>0</v>
      </c>
      <c r="AT344">
        <v>3</v>
      </c>
      <c r="AU344">
        <v>0</v>
      </c>
      <c r="AV344">
        <v>0</v>
      </c>
      <c r="AW344">
        <v>0</v>
      </c>
      <c r="AX344">
        <v>5</v>
      </c>
      <c r="AY344">
        <v>3</v>
      </c>
      <c r="AZ344">
        <v>1</v>
      </c>
      <c r="BA344">
        <v>1</v>
      </c>
      <c r="BB344">
        <v>0</v>
      </c>
      <c r="BC344">
        <v>0</v>
      </c>
      <c r="BD344">
        <v>2</v>
      </c>
      <c r="BE344">
        <v>6</v>
      </c>
      <c r="BF344">
        <v>2</v>
      </c>
      <c r="BG344">
        <v>0</v>
      </c>
      <c r="BH344">
        <v>0</v>
      </c>
      <c r="BI344">
        <v>2</v>
      </c>
      <c r="BJ344">
        <v>1</v>
      </c>
      <c r="BK344">
        <v>1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1</v>
      </c>
      <c r="BT344">
        <v>0</v>
      </c>
      <c r="BU344">
        <v>1</v>
      </c>
      <c r="BV344">
        <v>827</v>
      </c>
      <c r="BW344">
        <v>0</v>
      </c>
      <c r="BX344">
        <v>827</v>
      </c>
      <c r="BY344">
        <v>0</v>
      </c>
      <c r="BZ344">
        <v>0</v>
      </c>
      <c r="CA344">
        <v>0</v>
      </c>
      <c r="CB344">
        <v>0</v>
      </c>
      <c r="CC344">
        <v>0</v>
      </c>
      <c r="CD344" t="s">
        <v>58</v>
      </c>
      <c r="CG344" s="10" t="str">
        <f>$W$1</f>
        <v>FE0F</v>
      </c>
      <c r="CH344" s="10" t="str">
        <f>C316</f>
        <v>+ve</v>
      </c>
      <c r="CI344" s="59" t="e">
        <f>#REF!</f>
        <v>#REF!</v>
      </c>
      <c r="CJ344" s="59" t="e">
        <f>#REF!</f>
        <v>#REF!</v>
      </c>
      <c r="CK344" s="59" t="e">
        <f>#REF!</f>
        <v>#REF!</v>
      </c>
      <c r="CL344" s="59" t="e">
        <f>#REF!</f>
        <v>#REF!</v>
      </c>
      <c r="CM344" s="59" t="e">
        <f>#REF!</f>
        <v>#REF!</v>
      </c>
      <c r="CN344" s="59" t="e">
        <f>#REF!</f>
        <v>#REF!</v>
      </c>
      <c r="CO344" s="59" t="e">
        <f>#REF!</f>
        <v>#REF!</v>
      </c>
      <c r="CP344" s="59" t="e">
        <f>#REF!</f>
        <v>#REF!</v>
      </c>
      <c r="CQ344" s="59" t="e">
        <f>#REF!</f>
        <v>#REF!</v>
      </c>
      <c r="CR344" s="59" t="e">
        <f>#REF!</f>
        <v>#REF!</v>
      </c>
      <c r="CS344" s="59" t="e">
        <f>#REF!</f>
        <v>#REF!</v>
      </c>
      <c r="CT344" s="59" t="e">
        <f>#REF!</f>
        <v>#REF!</v>
      </c>
      <c r="CU344" s="59" t="e">
        <f>#REF!</f>
        <v>#REF!</v>
      </c>
      <c r="CV344" s="59" t="e">
        <f>#REF!</f>
        <v>#REF!</v>
      </c>
      <c r="CW344" s="59" t="e">
        <f>#REF!</f>
        <v>#REF!</v>
      </c>
      <c r="CX344" s="59" t="e">
        <f>#REF!</f>
        <v>#REF!</v>
      </c>
      <c r="CY344" s="59" t="e">
        <f>#REF!</f>
        <v>#REF!</v>
      </c>
      <c r="CZ344" s="95" t="e">
        <f>#REF!</f>
        <v>#REF!</v>
      </c>
      <c r="DA344" s="95" t="e">
        <f>#REF!</f>
        <v>#REF!</v>
      </c>
      <c r="DB344" s="95" t="e">
        <f>#REF!</f>
        <v>#REF!</v>
      </c>
      <c r="DC344" s="95" t="e">
        <f>#REF!</f>
        <v>#REF!</v>
      </c>
      <c r="DD344" s="95" t="e">
        <f>#REF!</f>
        <v>#REF!</v>
      </c>
      <c r="DE344" s="95" t="e">
        <f>#REF!</f>
        <v>#REF!</v>
      </c>
      <c r="DF344" s="95" t="e">
        <f>#REF!</f>
        <v>#REF!</v>
      </c>
      <c r="DG344" s="95" t="e">
        <f>#REF!</f>
        <v>#REF!</v>
      </c>
      <c r="DH344" s="95" t="e">
        <f>#REF!</f>
        <v>#REF!</v>
      </c>
      <c r="DI344" s="95" t="e">
        <f>#REF!</f>
        <v>#REF!</v>
      </c>
      <c r="DJ344" s="95" t="e">
        <f>#REF!</f>
        <v>#REF!</v>
      </c>
      <c r="DK344" s="95" t="e">
        <f>#REF!</f>
        <v>#REF!</v>
      </c>
      <c r="DL344" s="95" t="e">
        <f>#REF!</f>
        <v>#REF!</v>
      </c>
      <c r="DM344" s="95" t="e">
        <f>#REF!</f>
        <v>#REF!</v>
      </c>
      <c r="DN344" s="95" t="e">
        <f>#REF!</f>
        <v>#REF!</v>
      </c>
      <c r="DO344" s="95" t="e">
        <f>#REF!</f>
        <v>#REF!</v>
      </c>
      <c r="DP344" s="95" t="e">
        <f>#REF!</f>
        <v>#REF!</v>
      </c>
      <c r="DQ344" s="59" t="e">
        <f>#REF!</f>
        <v>#REF!</v>
      </c>
      <c r="DR344" s="59" t="e">
        <f>#REF!</f>
        <v>#REF!</v>
      </c>
      <c r="DS344" s="59" t="e">
        <f>#REF!</f>
        <v>#REF!</v>
      </c>
      <c r="DT344" s="59" t="e">
        <f>#REF!</f>
        <v>#REF!</v>
      </c>
      <c r="DU344" s="59" t="e">
        <f>#REF!</f>
        <v>#REF!</v>
      </c>
      <c r="DV344" s="59" t="e">
        <f>#REF!</f>
        <v>#REF!</v>
      </c>
      <c r="DW344" s="59" t="e">
        <f>#REF!</f>
        <v>#REF!</v>
      </c>
      <c r="DX344" s="59" t="e">
        <f>#REF!</f>
        <v>#REF!</v>
      </c>
      <c r="DY344" s="59" t="e">
        <f>#REF!</f>
        <v>#REF!</v>
      </c>
      <c r="DZ344" s="59" t="e">
        <f>#REF!</f>
        <v>#REF!</v>
      </c>
      <c r="EA344" s="59" t="e">
        <f>#REF!</f>
        <v>#REF!</v>
      </c>
      <c r="EB344" s="59" t="e">
        <f>#REF!</f>
        <v>#REF!</v>
      </c>
      <c r="EC344" s="59" t="e">
        <f>#REF!</f>
        <v>#REF!</v>
      </c>
      <c r="ED344" s="59" t="e">
        <f>#REF!</f>
        <v>#REF!</v>
      </c>
      <c r="EE344" s="59" t="e">
        <f>#REF!</f>
        <v>#REF!</v>
      </c>
      <c r="EF344" s="59" t="e">
        <f>#REF!</f>
        <v>#REF!</v>
      </c>
      <c r="EG344" s="59" t="e">
        <f>#REF!</f>
        <v>#REF!</v>
      </c>
      <c r="EH344" s="95" t="e">
        <f>#REF!</f>
        <v>#REF!</v>
      </c>
      <c r="EI344" s="95" t="e">
        <f>#REF!</f>
        <v>#REF!</v>
      </c>
      <c r="EJ344" s="95" t="e">
        <f>#REF!</f>
        <v>#REF!</v>
      </c>
      <c r="EK344" s="95" t="e">
        <f>#REF!</f>
        <v>#REF!</v>
      </c>
      <c r="EL344" s="95" t="e">
        <f>#REF!</f>
        <v>#REF!</v>
      </c>
      <c r="EM344" s="95" t="e">
        <f>#REF!</f>
        <v>#REF!</v>
      </c>
      <c r="EN344" s="95" t="e">
        <f>#REF!</f>
        <v>#REF!</v>
      </c>
      <c r="EO344" s="95" t="e">
        <f>#REF!</f>
        <v>#REF!</v>
      </c>
      <c r="EP344" s="95" t="e">
        <f>#REF!</f>
        <v>#REF!</v>
      </c>
      <c r="EQ344" s="95" t="e">
        <f>#REF!</f>
        <v>#REF!</v>
      </c>
      <c r="ER344" s="95" t="e">
        <f>#REF!</f>
        <v>#REF!</v>
      </c>
      <c r="ES344" s="95" t="e">
        <f>#REF!</f>
        <v>#REF!</v>
      </c>
      <c r="ET344" s="95" t="e">
        <f>#REF!</f>
        <v>#REF!</v>
      </c>
      <c r="EU344" s="95" t="e">
        <f>#REF!</f>
        <v>#REF!</v>
      </c>
      <c r="EV344" s="95" t="e">
        <f>#REF!</f>
        <v>#REF!</v>
      </c>
      <c r="EW344" s="95" t="e">
        <f>#REF!</f>
        <v>#REF!</v>
      </c>
      <c r="EX344" s="95" t="e">
        <f>#REF!</f>
        <v>#REF!</v>
      </c>
    </row>
    <row r="345" spans="1:154">
      <c r="A345" t="s">
        <v>161</v>
      </c>
      <c r="B345" s="10">
        <f>('E3-Last'!B102)-2</f>
        <v>50</v>
      </c>
      <c r="C345" s="4" t="s">
        <v>3</v>
      </c>
      <c r="D345" s="10" t="s">
        <v>40</v>
      </c>
      <c r="E345" s="59">
        <f t="shared" si="145"/>
        <v>0</v>
      </c>
      <c r="F345" s="59">
        <f t="shared" si="145"/>
        <v>0</v>
      </c>
      <c r="G345" s="59">
        <f t="shared" si="145"/>
        <v>25</v>
      </c>
      <c r="H345" s="59">
        <f t="shared" si="145"/>
        <v>50</v>
      </c>
      <c r="I345" s="59">
        <f t="shared" si="146"/>
        <v>0.25</v>
      </c>
      <c r="J345">
        <v>4</v>
      </c>
      <c r="K345">
        <v>0</v>
      </c>
      <c r="L345">
        <v>0</v>
      </c>
      <c r="M345">
        <v>1</v>
      </c>
      <c r="N345">
        <v>2</v>
      </c>
      <c r="O345">
        <v>1</v>
      </c>
      <c r="P345">
        <v>148.75</v>
      </c>
      <c r="Q345">
        <v>0</v>
      </c>
      <c r="R345">
        <v>125</v>
      </c>
      <c r="S345">
        <v>129.5</v>
      </c>
      <c r="T345">
        <v>170</v>
      </c>
      <c r="U345">
        <v>186</v>
      </c>
      <c r="V345">
        <v>162</v>
      </c>
      <c r="W345">
        <v>536.33333330000005</v>
      </c>
      <c r="X345">
        <v>1188</v>
      </c>
      <c r="Y345">
        <v>210.5</v>
      </c>
      <c r="Z345">
        <v>54.666666669999998</v>
      </c>
      <c r="AA345">
        <v>69</v>
      </c>
      <c r="AB345">
        <v>47.5</v>
      </c>
      <c r="AC345">
        <v>14</v>
      </c>
      <c r="AD345">
        <v>6</v>
      </c>
      <c r="AE345">
        <v>4</v>
      </c>
      <c r="AF345">
        <v>4</v>
      </c>
      <c r="AG345">
        <v>4</v>
      </c>
      <c r="AH345">
        <v>5</v>
      </c>
      <c r="AI345">
        <v>0</v>
      </c>
      <c r="AJ345">
        <v>0</v>
      </c>
      <c r="AK345">
        <v>0</v>
      </c>
      <c r="AL345">
        <v>5</v>
      </c>
      <c r="AM345">
        <v>4</v>
      </c>
      <c r="AN345">
        <v>1</v>
      </c>
      <c r="AO345">
        <v>0</v>
      </c>
      <c r="AP345">
        <v>0</v>
      </c>
      <c r="AQ345">
        <v>0</v>
      </c>
      <c r="AR345">
        <v>1</v>
      </c>
      <c r="AS345">
        <v>0</v>
      </c>
      <c r="AT345">
        <v>1</v>
      </c>
      <c r="AU345">
        <v>0</v>
      </c>
      <c r="AV345">
        <v>0</v>
      </c>
      <c r="AW345">
        <v>0</v>
      </c>
      <c r="AX345">
        <v>3</v>
      </c>
      <c r="AY345">
        <v>0</v>
      </c>
      <c r="AZ345">
        <v>3</v>
      </c>
      <c r="BA345">
        <v>0</v>
      </c>
      <c r="BB345">
        <v>0</v>
      </c>
      <c r="BC345">
        <v>0</v>
      </c>
      <c r="BD345">
        <v>1</v>
      </c>
      <c r="BE345">
        <v>14</v>
      </c>
      <c r="BF345">
        <v>0</v>
      </c>
      <c r="BG345">
        <v>0</v>
      </c>
      <c r="BH345">
        <v>0</v>
      </c>
      <c r="BI345">
        <v>0</v>
      </c>
      <c r="BJ345">
        <v>3</v>
      </c>
      <c r="BK345">
        <v>11</v>
      </c>
      <c r="BL345">
        <v>52</v>
      </c>
      <c r="BM345">
        <v>7</v>
      </c>
      <c r="BN345">
        <v>4</v>
      </c>
      <c r="BO345">
        <v>0</v>
      </c>
      <c r="BP345">
        <v>8</v>
      </c>
      <c r="BQ345">
        <v>1</v>
      </c>
      <c r="BR345">
        <v>32</v>
      </c>
      <c r="BS345">
        <v>1</v>
      </c>
      <c r="BT345">
        <v>1</v>
      </c>
      <c r="BU345">
        <v>0</v>
      </c>
      <c r="BV345">
        <v>211</v>
      </c>
      <c r="BW345">
        <v>211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 t="s">
        <v>58</v>
      </c>
    </row>
    <row r="346" spans="1:154">
      <c r="A346" t="s">
        <v>162</v>
      </c>
      <c r="B346" s="10">
        <f>('E3-Last'!B103)-2</f>
        <v>50</v>
      </c>
      <c r="C346" s="6" t="s">
        <v>2</v>
      </c>
      <c r="D346" s="10" t="s">
        <v>40</v>
      </c>
      <c r="E346" s="59">
        <f t="shared" si="145"/>
        <v>0</v>
      </c>
      <c r="F346" s="59">
        <f t="shared" si="145"/>
        <v>0</v>
      </c>
      <c r="G346" s="59">
        <f t="shared" si="145"/>
        <v>50</v>
      </c>
      <c r="H346" s="59">
        <f t="shared" si="145"/>
        <v>25</v>
      </c>
      <c r="I346" s="59">
        <f t="shared" si="146"/>
        <v>0.5</v>
      </c>
      <c r="J346">
        <v>4</v>
      </c>
      <c r="K346">
        <v>0</v>
      </c>
      <c r="L346">
        <v>0</v>
      </c>
      <c r="M346">
        <v>2</v>
      </c>
      <c r="N346">
        <v>1</v>
      </c>
      <c r="O346">
        <v>1</v>
      </c>
      <c r="P346">
        <v>406.25</v>
      </c>
      <c r="Q346">
        <v>0</v>
      </c>
      <c r="R346">
        <v>514.5</v>
      </c>
      <c r="S346">
        <v>506</v>
      </c>
      <c r="T346">
        <v>72.333333339999996</v>
      </c>
      <c r="U346">
        <v>38</v>
      </c>
      <c r="V346">
        <v>141</v>
      </c>
      <c r="W346">
        <v>158</v>
      </c>
      <c r="X346">
        <v>147.5</v>
      </c>
      <c r="Y346">
        <v>179</v>
      </c>
      <c r="Z346">
        <v>635.33333330000005</v>
      </c>
      <c r="AA346">
        <v>710.5</v>
      </c>
      <c r="AB346">
        <v>485</v>
      </c>
      <c r="AC346">
        <v>10</v>
      </c>
      <c r="AD346">
        <v>6</v>
      </c>
      <c r="AE346">
        <v>3</v>
      </c>
      <c r="AF346">
        <v>1</v>
      </c>
      <c r="AG346">
        <v>4</v>
      </c>
      <c r="AH346">
        <v>6</v>
      </c>
      <c r="AI346">
        <v>0</v>
      </c>
      <c r="AJ346">
        <v>0</v>
      </c>
      <c r="AK346">
        <v>0</v>
      </c>
      <c r="AL346">
        <v>0</v>
      </c>
      <c r="AM346">
        <v>4</v>
      </c>
      <c r="AN346">
        <v>2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3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1</v>
      </c>
      <c r="BA346">
        <v>0</v>
      </c>
      <c r="BB346">
        <v>0</v>
      </c>
      <c r="BC346">
        <v>0</v>
      </c>
      <c r="BD346">
        <v>0</v>
      </c>
      <c r="BE346">
        <v>6</v>
      </c>
      <c r="BF346">
        <v>1</v>
      </c>
      <c r="BG346">
        <v>0</v>
      </c>
      <c r="BH346">
        <v>0</v>
      </c>
      <c r="BI346">
        <v>1</v>
      </c>
      <c r="BJ346">
        <v>2</v>
      </c>
      <c r="BK346">
        <v>2</v>
      </c>
      <c r="BL346">
        <v>77</v>
      </c>
      <c r="BM346">
        <v>27</v>
      </c>
      <c r="BN346">
        <v>0</v>
      </c>
      <c r="BO346">
        <v>1</v>
      </c>
      <c r="BP346">
        <v>5</v>
      </c>
      <c r="BQ346">
        <v>3</v>
      </c>
      <c r="BR346">
        <v>41</v>
      </c>
      <c r="BS346">
        <v>1</v>
      </c>
      <c r="BT346">
        <v>0</v>
      </c>
      <c r="BU346">
        <v>1</v>
      </c>
      <c r="BV346">
        <v>90</v>
      </c>
      <c r="BW346">
        <v>0</v>
      </c>
      <c r="BX346">
        <v>90</v>
      </c>
      <c r="BY346">
        <v>0</v>
      </c>
      <c r="BZ346">
        <v>0</v>
      </c>
      <c r="CA346">
        <v>0</v>
      </c>
      <c r="CB346">
        <v>0</v>
      </c>
      <c r="CC346">
        <v>0</v>
      </c>
      <c r="CD346" t="s">
        <v>58</v>
      </c>
      <c r="CE346" s="58"/>
    </row>
    <row r="347" spans="1:154">
      <c r="A347" t="s">
        <v>163</v>
      </c>
      <c r="B347" s="10">
        <f>('E3-Last'!B104)-2</f>
        <v>42</v>
      </c>
      <c r="C347" s="6" t="s">
        <v>2</v>
      </c>
      <c r="D347" s="10" t="s">
        <v>40</v>
      </c>
      <c r="E347" s="59">
        <f t="shared" si="145"/>
        <v>0</v>
      </c>
      <c r="F347" s="59">
        <f t="shared" si="145"/>
        <v>0</v>
      </c>
      <c r="G347" s="59">
        <f t="shared" si="145"/>
        <v>50</v>
      </c>
      <c r="H347" s="59">
        <f t="shared" si="145"/>
        <v>0</v>
      </c>
      <c r="I347" s="59">
        <f t="shared" si="146"/>
        <v>0.5</v>
      </c>
      <c r="J347">
        <v>4</v>
      </c>
      <c r="K347">
        <v>0</v>
      </c>
      <c r="L347">
        <v>0</v>
      </c>
      <c r="M347">
        <v>2</v>
      </c>
      <c r="N347">
        <v>0</v>
      </c>
      <c r="O347">
        <v>2</v>
      </c>
      <c r="P347">
        <v>147.5</v>
      </c>
      <c r="Q347">
        <v>0</v>
      </c>
      <c r="R347">
        <v>154.5</v>
      </c>
      <c r="S347">
        <v>0</v>
      </c>
      <c r="T347">
        <v>36.5</v>
      </c>
      <c r="U347">
        <v>36.5</v>
      </c>
      <c r="V347">
        <v>0</v>
      </c>
      <c r="W347">
        <v>67</v>
      </c>
      <c r="X347">
        <v>67</v>
      </c>
      <c r="Y347">
        <v>0</v>
      </c>
      <c r="Z347">
        <v>1234.5</v>
      </c>
      <c r="AA347">
        <v>1234.5</v>
      </c>
      <c r="AB347">
        <v>0</v>
      </c>
      <c r="AC347">
        <v>22</v>
      </c>
      <c r="AD347">
        <v>9</v>
      </c>
      <c r="AE347">
        <v>13</v>
      </c>
      <c r="AF347">
        <v>0</v>
      </c>
      <c r="AG347">
        <v>4</v>
      </c>
      <c r="AH347">
        <v>8</v>
      </c>
      <c r="AI347">
        <v>4</v>
      </c>
      <c r="AJ347">
        <v>1</v>
      </c>
      <c r="AK347">
        <v>0</v>
      </c>
      <c r="AL347">
        <v>5</v>
      </c>
      <c r="AM347">
        <v>4</v>
      </c>
      <c r="AN347">
        <v>4</v>
      </c>
      <c r="AO347">
        <v>0</v>
      </c>
      <c r="AP347">
        <v>0</v>
      </c>
      <c r="AQ347">
        <v>0</v>
      </c>
      <c r="AR347">
        <v>1</v>
      </c>
      <c r="AS347">
        <v>0</v>
      </c>
      <c r="AT347">
        <v>4</v>
      </c>
      <c r="AU347">
        <v>4</v>
      </c>
      <c r="AV347">
        <v>1</v>
      </c>
      <c r="AW347">
        <v>0</v>
      </c>
      <c r="AX347">
        <v>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5</v>
      </c>
      <c r="BF347">
        <v>0</v>
      </c>
      <c r="BG347">
        <v>0</v>
      </c>
      <c r="BH347">
        <v>0</v>
      </c>
      <c r="BI347">
        <v>2</v>
      </c>
      <c r="BJ347">
        <v>0</v>
      </c>
      <c r="BK347">
        <v>3</v>
      </c>
      <c r="BL347">
        <v>51</v>
      </c>
      <c r="BM347">
        <v>8</v>
      </c>
      <c r="BN347">
        <v>6</v>
      </c>
      <c r="BO347">
        <v>0</v>
      </c>
      <c r="BP347">
        <v>2</v>
      </c>
      <c r="BQ347">
        <v>0</v>
      </c>
      <c r="BR347">
        <v>35</v>
      </c>
      <c r="BS347">
        <v>2</v>
      </c>
      <c r="BT347">
        <v>0</v>
      </c>
      <c r="BU347">
        <v>2</v>
      </c>
      <c r="BV347">
        <v>281</v>
      </c>
      <c r="BW347">
        <v>0</v>
      </c>
      <c r="BX347">
        <v>281</v>
      </c>
      <c r="BY347">
        <v>0</v>
      </c>
      <c r="BZ347">
        <v>0</v>
      </c>
      <c r="CA347">
        <v>0</v>
      </c>
      <c r="CB347">
        <v>0</v>
      </c>
      <c r="CC347">
        <v>0</v>
      </c>
      <c r="CD347" t="s">
        <v>58</v>
      </c>
      <c r="CE347" s="58"/>
    </row>
    <row r="348" spans="1:154">
      <c r="A348" t="s">
        <v>164</v>
      </c>
      <c r="B348" s="10">
        <f>('E3-Last'!B105)-2</f>
        <v>42</v>
      </c>
      <c r="C348" s="6" t="s">
        <v>2</v>
      </c>
      <c r="D348" s="10" t="s">
        <v>40</v>
      </c>
      <c r="E348" s="59">
        <f t="shared" si="145"/>
        <v>0</v>
      </c>
      <c r="F348" s="59">
        <f t="shared" si="145"/>
        <v>0</v>
      </c>
      <c r="G348" s="59">
        <f t="shared" si="145"/>
        <v>50</v>
      </c>
      <c r="H348" s="59">
        <f t="shared" si="145"/>
        <v>0</v>
      </c>
      <c r="I348" s="59">
        <f t="shared" si="146"/>
        <v>0.5</v>
      </c>
      <c r="J348">
        <v>4</v>
      </c>
      <c r="K348">
        <v>0</v>
      </c>
      <c r="L348">
        <v>0</v>
      </c>
      <c r="M348">
        <v>2</v>
      </c>
      <c r="N348">
        <v>0</v>
      </c>
      <c r="O348">
        <v>2</v>
      </c>
      <c r="P348">
        <v>279.25</v>
      </c>
      <c r="Q348">
        <v>0</v>
      </c>
      <c r="R348">
        <v>371</v>
      </c>
      <c r="S348">
        <v>0</v>
      </c>
      <c r="T348">
        <v>65.5</v>
      </c>
      <c r="U348">
        <v>65.5</v>
      </c>
      <c r="V348">
        <v>0</v>
      </c>
      <c r="W348">
        <v>128</v>
      </c>
      <c r="X348">
        <v>128</v>
      </c>
      <c r="Y348">
        <v>0</v>
      </c>
      <c r="Z348">
        <v>778</v>
      </c>
      <c r="AA348">
        <v>778</v>
      </c>
      <c r="AB348">
        <v>0</v>
      </c>
      <c r="AC348">
        <v>24</v>
      </c>
      <c r="AD348">
        <v>8</v>
      </c>
      <c r="AE348">
        <v>13</v>
      </c>
      <c r="AF348">
        <v>3</v>
      </c>
      <c r="AG348">
        <v>6</v>
      </c>
      <c r="AH348">
        <v>4</v>
      </c>
      <c r="AI348">
        <v>1</v>
      </c>
      <c r="AJ348">
        <v>0</v>
      </c>
      <c r="AK348">
        <v>0</v>
      </c>
      <c r="AL348">
        <v>13</v>
      </c>
      <c r="AM348">
        <v>4</v>
      </c>
      <c r="AN348">
        <v>0</v>
      </c>
      <c r="AO348">
        <v>0</v>
      </c>
      <c r="AP348">
        <v>0</v>
      </c>
      <c r="AQ348">
        <v>0</v>
      </c>
      <c r="AR348">
        <v>4</v>
      </c>
      <c r="AS348">
        <v>0</v>
      </c>
      <c r="AT348">
        <v>4</v>
      </c>
      <c r="AU348">
        <v>1</v>
      </c>
      <c r="AV348">
        <v>0</v>
      </c>
      <c r="AW348">
        <v>0</v>
      </c>
      <c r="AX348">
        <v>8</v>
      </c>
      <c r="AY348">
        <v>2</v>
      </c>
      <c r="AZ348">
        <v>0</v>
      </c>
      <c r="BA348">
        <v>0</v>
      </c>
      <c r="BB348">
        <v>0</v>
      </c>
      <c r="BC348">
        <v>0</v>
      </c>
      <c r="BD348">
        <v>1</v>
      </c>
      <c r="BE348">
        <v>7</v>
      </c>
      <c r="BF348">
        <v>0</v>
      </c>
      <c r="BG348">
        <v>0</v>
      </c>
      <c r="BH348">
        <v>0</v>
      </c>
      <c r="BI348">
        <v>2</v>
      </c>
      <c r="BJ348">
        <v>0</v>
      </c>
      <c r="BK348">
        <v>5</v>
      </c>
      <c r="BL348">
        <v>40</v>
      </c>
      <c r="BM348">
        <v>14</v>
      </c>
      <c r="BN348">
        <v>0</v>
      </c>
      <c r="BO348">
        <v>0</v>
      </c>
      <c r="BP348">
        <v>2</v>
      </c>
      <c r="BQ348">
        <v>0</v>
      </c>
      <c r="BR348">
        <v>24</v>
      </c>
      <c r="BS348">
        <v>2</v>
      </c>
      <c r="BT348">
        <v>2</v>
      </c>
      <c r="BU348">
        <v>0</v>
      </c>
      <c r="BV348">
        <v>375</v>
      </c>
      <c r="BW348">
        <v>375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 t="s">
        <v>58</v>
      </c>
      <c r="CE348" s="58"/>
    </row>
    <row r="349" spans="1:154">
      <c r="A349" t="s">
        <v>167</v>
      </c>
      <c r="B349" s="10">
        <f>('E3-Last'!B106)-2</f>
        <v>42</v>
      </c>
      <c r="C349" s="6" t="s">
        <v>2</v>
      </c>
      <c r="D349" s="10" t="s">
        <v>40</v>
      </c>
      <c r="E349" s="59">
        <f t="shared" si="145"/>
        <v>0</v>
      </c>
      <c r="F349" s="59">
        <f t="shared" si="145"/>
        <v>0</v>
      </c>
      <c r="G349" s="59">
        <f t="shared" si="145"/>
        <v>50</v>
      </c>
      <c r="H349" s="59">
        <f t="shared" si="145"/>
        <v>25</v>
      </c>
      <c r="I349" s="59">
        <f t="shared" si="146"/>
        <v>0.5</v>
      </c>
      <c r="J349">
        <v>4</v>
      </c>
      <c r="K349">
        <v>0</v>
      </c>
      <c r="L349">
        <v>0</v>
      </c>
      <c r="M349">
        <v>2</v>
      </c>
      <c r="N349">
        <v>1</v>
      </c>
      <c r="O349">
        <v>1</v>
      </c>
      <c r="P349">
        <v>95.25</v>
      </c>
      <c r="Q349">
        <v>0</v>
      </c>
      <c r="R349">
        <v>51.5</v>
      </c>
      <c r="S349">
        <v>114</v>
      </c>
      <c r="T349">
        <v>176.33333329999999</v>
      </c>
      <c r="U349">
        <v>48</v>
      </c>
      <c r="V349">
        <v>433</v>
      </c>
      <c r="W349">
        <v>76</v>
      </c>
      <c r="X349">
        <v>35</v>
      </c>
      <c r="Y349">
        <v>158</v>
      </c>
      <c r="Z349">
        <v>945</v>
      </c>
      <c r="AA349">
        <v>1202.5</v>
      </c>
      <c r="AB349">
        <v>430</v>
      </c>
      <c r="AC349">
        <v>10</v>
      </c>
      <c r="AD349">
        <v>5</v>
      </c>
      <c r="AE349">
        <v>4</v>
      </c>
      <c r="AF349">
        <v>1</v>
      </c>
      <c r="AG349">
        <v>4</v>
      </c>
      <c r="AH349">
        <v>5</v>
      </c>
      <c r="AI349">
        <v>0</v>
      </c>
      <c r="AJ349">
        <v>0</v>
      </c>
      <c r="AK349">
        <v>0</v>
      </c>
      <c r="AL349">
        <v>1</v>
      </c>
      <c r="AM349">
        <v>4</v>
      </c>
      <c r="AN349">
        <v>1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3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1</v>
      </c>
      <c r="BA349">
        <v>0</v>
      </c>
      <c r="BB349">
        <v>0</v>
      </c>
      <c r="BC349">
        <v>0</v>
      </c>
      <c r="BD349">
        <v>0</v>
      </c>
      <c r="BE349">
        <v>4</v>
      </c>
      <c r="BF349">
        <v>0</v>
      </c>
      <c r="BG349">
        <v>0</v>
      </c>
      <c r="BH349">
        <v>0</v>
      </c>
      <c r="BI349">
        <v>2</v>
      </c>
      <c r="BJ349">
        <v>1</v>
      </c>
      <c r="BK349">
        <v>1</v>
      </c>
      <c r="BL349">
        <v>46</v>
      </c>
      <c r="BM349">
        <v>2</v>
      </c>
      <c r="BN349">
        <v>2</v>
      </c>
      <c r="BO349">
        <v>2</v>
      </c>
      <c r="BP349">
        <v>0</v>
      </c>
      <c r="BQ349">
        <v>2</v>
      </c>
      <c r="BR349">
        <v>38</v>
      </c>
      <c r="BS349">
        <v>1</v>
      </c>
      <c r="BT349">
        <v>1</v>
      </c>
      <c r="BU349">
        <v>0</v>
      </c>
      <c r="BV349">
        <v>164</v>
      </c>
      <c r="BW349">
        <v>164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 t="s">
        <v>58</v>
      </c>
    </row>
    <row r="350" spans="1:154">
      <c r="A350" t="s">
        <v>166</v>
      </c>
      <c r="B350" s="10">
        <f>('E3-Last'!B107)-2</f>
        <v>50</v>
      </c>
      <c r="C350" s="4" t="s">
        <v>3</v>
      </c>
      <c r="D350" s="10" t="s">
        <v>40</v>
      </c>
      <c r="E350" s="59">
        <f t="shared" si="145"/>
        <v>0</v>
      </c>
      <c r="F350" s="59">
        <f t="shared" si="145"/>
        <v>0</v>
      </c>
      <c r="G350" s="59">
        <f t="shared" si="145"/>
        <v>25</v>
      </c>
      <c r="H350" s="59">
        <f t="shared" si="145"/>
        <v>0</v>
      </c>
      <c r="I350" s="59">
        <f t="shared" si="146"/>
        <v>0.25</v>
      </c>
      <c r="J350">
        <v>4</v>
      </c>
      <c r="K350">
        <v>0</v>
      </c>
      <c r="L350">
        <v>0</v>
      </c>
      <c r="M350">
        <v>1</v>
      </c>
      <c r="N350">
        <v>0</v>
      </c>
      <c r="O350">
        <v>3</v>
      </c>
      <c r="P350">
        <v>206.25</v>
      </c>
      <c r="Q350">
        <v>0</v>
      </c>
      <c r="R350">
        <v>344</v>
      </c>
      <c r="S350">
        <v>0</v>
      </c>
      <c r="T350">
        <v>432</v>
      </c>
      <c r="U350">
        <v>432</v>
      </c>
      <c r="V350">
        <v>0</v>
      </c>
      <c r="W350">
        <v>6260</v>
      </c>
      <c r="X350">
        <v>6260</v>
      </c>
      <c r="Y350">
        <v>0</v>
      </c>
      <c r="Z350">
        <v>22</v>
      </c>
      <c r="AA350">
        <v>22</v>
      </c>
      <c r="AB350">
        <v>0</v>
      </c>
      <c r="AC350">
        <v>40</v>
      </c>
      <c r="AD350">
        <v>14</v>
      </c>
      <c r="AE350">
        <v>12</v>
      </c>
      <c r="AF350">
        <v>14</v>
      </c>
      <c r="AG350">
        <v>7</v>
      </c>
      <c r="AH350">
        <v>4</v>
      </c>
      <c r="AI350">
        <v>0</v>
      </c>
      <c r="AJ350">
        <v>0</v>
      </c>
      <c r="AK350">
        <v>12</v>
      </c>
      <c r="AL350">
        <v>17</v>
      </c>
      <c r="AM350">
        <v>4</v>
      </c>
      <c r="AN350">
        <v>0</v>
      </c>
      <c r="AO350">
        <v>0</v>
      </c>
      <c r="AP350">
        <v>0</v>
      </c>
      <c r="AQ350">
        <v>5</v>
      </c>
      <c r="AR350">
        <v>5</v>
      </c>
      <c r="AS350">
        <v>0</v>
      </c>
      <c r="AT350">
        <v>3</v>
      </c>
      <c r="AU350">
        <v>0</v>
      </c>
      <c r="AV350">
        <v>0</v>
      </c>
      <c r="AW350">
        <v>4</v>
      </c>
      <c r="AX350">
        <v>5</v>
      </c>
      <c r="AY350">
        <v>3</v>
      </c>
      <c r="AZ350">
        <v>1</v>
      </c>
      <c r="BA350">
        <v>0</v>
      </c>
      <c r="BB350">
        <v>0</v>
      </c>
      <c r="BC350">
        <v>3</v>
      </c>
      <c r="BD350">
        <v>7</v>
      </c>
      <c r="BE350">
        <v>1</v>
      </c>
      <c r="BF350">
        <v>0</v>
      </c>
      <c r="BG350">
        <v>0</v>
      </c>
      <c r="BH350">
        <v>0</v>
      </c>
      <c r="BI350">
        <v>0</v>
      </c>
      <c r="BJ350">
        <v>1</v>
      </c>
      <c r="BK350">
        <v>0</v>
      </c>
      <c r="BL350">
        <v>209</v>
      </c>
      <c r="BM350">
        <v>20</v>
      </c>
      <c r="BN350">
        <v>10</v>
      </c>
      <c r="BO350">
        <v>0</v>
      </c>
      <c r="BP350">
        <v>1</v>
      </c>
      <c r="BQ350">
        <v>109</v>
      </c>
      <c r="BR350">
        <v>69</v>
      </c>
      <c r="BS350">
        <v>3</v>
      </c>
      <c r="BT350">
        <v>2</v>
      </c>
      <c r="BU350">
        <v>1</v>
      </c>
      <c r="BV350">
        <v>481</v>
      </c>
      <c r="BW350">
        <v>379</v>
      </c>
      <c r="BX350">
        <v>102</v>
      </c>
      <c r="BY350">
        <v>0</v>
      </c>
      <c r="BZ350">
        <v>0</v>
      </c>
      <c r="CA350">
        <v>0</v>
      </c>
      <c r="CB350">
        <v>0</v>
      </c>
      <c r="CC350">
        <v>0</v>
      </c>
      <c r="CD350" t="s">
        <v>58</v>
      </c>
    </row>
    <row r="351" spans="1:154">
      <c r="A351" t="s">
        <v>167</v>
      </c>
      <c r="B351" s="10">
        <f>('E3-Last'!B108)-2</f>
        <v>42</v>
      </c>
      <c r="C351" s="6" t="s">
        <v>2</v>
      </c>
      <c r="D351" s="10" t="s">
        <v>40</v>
      </c>
      <c r="E351" s="59">
        <f t="shared" si="145"/>
        <v>0</v>
      </c>
      <c r="F351" s="59">
        <f t="shared" si="145"/>
        <v>0</v>
      </c>
      <c r="G351" s="59">
        <f t="shared" si="145"/>
        <v>50</v>
      </c>
      <c r="H351" s="59">
        <f t="shared" si="145"/>
        <v>25</v>
      </c>
      <c r="I351" s="59">
        <f t="shared" si="146"/>
        <v>0.5</v>
      </c>
      <c r="J351">
        <v>4</v>
      </c>
      <c r="K351">
        <v>0</v>
      </c>
      <c r="L351">
        <v>0</v>
      </c>
      <c r="M351">
        <v>2</v>
      </c>
      <c r="N351">
        <v>1</v>
      </c>
      <c r="O351">
        <v>1</v>
      </c>
      <c r="P351">
        <v>144</v>
      </c>
      <c r="Q351">
        <v>0</v>
      </c>
      <c r="R351">
        <v>179.5</v>
      </c>
      <c r="S351">
        <v>125</v>
      </c>
      <c r="T351">
        <v>219.33333329999999</v>
      </c>
      <c r="U351">
        <v>88.5</v>
      </c>
      <c r="V351">
        <v>481</v>
      </c>
      <c r="W351">
        <v>41</v>
      </c>
      <c r="X351">
        <v>60.5</v>
      </c>
      <c r="Y351">
        <v>2</v>
      </c>
      <c r="Z351">
        <v>919.33333330000005</v>
      </c>
      <c r="AA351">
        <v>1196.5</v>
      </c>
      <c r="AB351">
        <v>365</v>
      </c>
      <c r="AC351">
        <v>9</v>
      </c>
      <c r="AD351">
        <v>5</v>
      </c>
      <c r="AE351">
        <v>3</v>
      </c>
      <c r="AF351">
        <v>1</v>
      </c>
      <c r="AG351">
        <v>4</v>
      </c>
      <c r="AH351">
        <v>5</v>
      </c>
      <c r="AI351">
        <v>0</v>
      </c>
      <c r="AJ351">
        <v>0</v>
      </c>
      <c r="AK351">
        <v>0</v>
      </c>
      <c r="AL351">
        <v>0</v>
      </c>
      <c r="AM351">
        <v>4</v>
      </c>
      <c r="AN351">
        <v>1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3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1</v>
      </c>
      <c r="BA351">
        <v>0</v>
      </c>
      <c r="BB351">
        <v>0</v>
      </c>
      <c r="BC351">
        <v>0</v>
      </c>
      <c r="BD351">
        <v>0</v>
      </c>
      <c r="BE351">
        <v>6</v>
      </c>
      <c r="BF351">
        <v>0</v>
      </c>
      <c r="BG351">
        <v>1</v>
      </c>
      <c r="BH351">
        <v>0</v>
      </c>
      <c r="BI351">
        <v>3</v>
      </c>
      <c r="BJ351">
        <v>0</v>
      </c>
      <c r="BK351">
        <v>2</v>
      </c>
      <c r="BL351">
        <v>188</v>
      </c>
      <c r="BM351">
        <v>16</v>
      </c>
      <c r="BN351">
        <v>7</v>
      </c>
      <c r="BO351">
        <v>5</v>
      </c>
      <c r="BP351">
        <v>0</v>
      </c>
      <c r="BQ351">
        <v>0</v>
      </c>
      <c r="BR351">
        <v>160</v>
      </c>
      <c r="BS351">
        <v>1</v>
      </c>
      <c r="BT351">
        <v>0</v>
      </c>
      <c r="BU351">
        <v>1</v>
      </c>
      <c r="BV351">
        <v>92</v>
      </c>
      <c r="BW351">
        <v>0</v>
      </c>
      <c r="BX351">
        <v>92</v>
      </c>
      <c r="BY351">
        <v>0</v>
      </c>
      <c r="BZ351">
        <v>0</v>
      </c>
      <c r="CA351">
        <v>0</v>
      </c>
      <c r="CB351">
        <v>0</v>
      </c>
      <c r="CC351">
        <v>0</v>
      </c>
      <c r="CD351" t="s">
        <v>58</v>
      </c>
    </row>
    <row r="352" spans="1:154">
      <c r="A352" t="s">
        <v>182</v>
      </c>
      <c r="B352" s="10">
        <f>('E3-Last'!B109)-2</f>
        <v>50</v>
      </c>
      <c r="C352" s="4" t="s">
        <v>3</v>
      </c>
      <c r="D352" s="10" t="s">
        <v>40</v>
      </c>
      <c r="E352" s="59">
        <f t="shared" si="145"/>
        <v>0</v>
      </c>
      <c r="F352" s="59">
        <f t="shared" si="145"/>
        <v>0</v>
      </c>
      <c r="G352" s="59">
        <f t="shared" si="145"/>
        <v>50</v>
      </c>
      <c r="H352" s="59">
        <f t="shared" si="145"/>
        <v>50</v>
      </c>
      <c r="I352" s="59">
        <f t="shared" si="146"/>
        <v>0.5</v>
      </c>
      <c r="J352">
        <v>4</v>
      </c>
      <c r="K352">
        <v>0</v>
      </c>
      <c r="L352">
        <v>0</v>
      </c>
      <c r="M352">
        <v>2</v>
      </c>
      <c r="N352">
        <v>2</v>
      </c>
      <c r="O352">
        <v>0</v>
      </c>
      <c r="P352">
        <v>308.75</v>
      </c>
      <c r="Q352">
        <v>0</v>
      </c>
      <c r="R352">
        <v>98</v>
      </c>
      <c r="S352">
        <v>519.5</v>
      </c>
      <c r="T352">
        <v>270.5</v>
      </c>
      <c r="U352">
        <v>137</v>
      </c>
      <c r="V352">
        <v>404</v>
      </c>
      <c r="W352">
        <v>74.25</v>
      </c>
      <c r="X352">
        <v>58.5</v>
      </c>
      <c r="Y352">
        <v>90</v>
      </c>
      <c r="Z352">
        <v>993.5</v>
      </c>
      <c r="AA352">
        <v>1293.5</v>
      </c>
      <c r="AB352">
        <v>693.5</v>
      </c>
      <c r="AC352">
        <v>26</v>
      </c>
      <c r="AD352">
        <v>15</v>
      </c>
      <c r="AE352">
        <v>8</v>
      </c>
      <c r="AF352">
        <v>3</v>
      </c>
      <c r="AG352">
        <v>7</v>
      </c>
      <c r="AH352">
        <v>6</v>
      </c>
      <c r="AI352">
        <v>1</v>
      </c>
      <c r="AJ352">
        <v>0</v>
      </c>
      <c r="AK352">
        <v>0</v>
      </c>
      <c r="AL352">
        <v>12</v>
      </c>
      <c r="AM352">
        <v>4</v>
      </c>
      <c r="AN352">
        <v>2</v>
      </c>
      <c r="AO352">
        <v>1</v>
      </c>
      <c r="AP352">
        <v>0</v>
      </c>
      <c r="AQ352">
        <v>0</v>
      </c>
      <c r="AR352">
        <v>8</v>
      </c>
      <c r="AS352">
        <v>2</v>
      </c>
      <c r="AT352">
        <v>2</v>
      </c>
      <c r="AU352">
        <v>0</v>
      </c>
      <c r="AV352">
        <v>0</v>
      </c>
      <c r="AW352">
        <v>0</v>
      </c>
      <c r="AX352">
        <v>4</v>
      </c>
      <c r="AY352">
        <v>1</v>
      </c>
      <c r="AZ352">
        <v>2</v>
      </c>
      <c r="BA352">
        <v>0</v>
      </c>
      <c r="BB352">
        <v>0</v>
      </c>
      <c r="BC352">
        <v>0</v>
      </c>
      <c r="BD352">
        <v>0</v>
      </c>
      <c r="BE352">
        <v>4</v>
      </c>
      <c r="BF352">
        <v>0</v>
      </c>
      <c r="BG352">
        <v>0</v>
      </c>
      <c r="BH352">
        <v>0</v>
      </c>
      <c r="BI352">
        <v>2</v>
      </c>
      <c r="BJ352">
        <v>2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 t="s">
        <v>58</v>
      </c>
    </row>
    <row r="353" spans="1:83">
      <c r="A353" t="s">
        <v>169</v>
      </c>
      <c r="B353" s="10">
        <f>('E3-Last'!B110)-2</f>
        <v>50</v>
      </c>
      <c r="C353" s="6" t="s">
        <v>2</v>
      </c>
      <c r="D353" s="10" t="s">
        <v>40</v>
      </c>
      <c r="E353" s="59">
        <f t="shared" si="145"/>
        <v>0</v>
      </c>
      <c r="F353" s="59">
        <f t="shared" si="145"/>
        <v>0</v>
      </c>
      <c r="G353" s="59">
        <f t="shared" si="145"/>
        <v>50</v>
      </c>
      <c r="H353" s="59">
        <f t="shared" si="145"/>
        <v>25</v>
      </c>
      <c r="I353" s="59">
        <f t="shared" si="146"/>
        <v>0.5</v>
      </c>
      <c r="J353">
        <v>4</v>
      </c>
      <c r="K353">
        <v>0</v>
      </c>
      <c r="L353">
        <v>0</v>
      </c>
      <c r="M353">
        <v>2</v>
      </c>
      <c r="N353">
        <v>1</v>
      </c>
      <c r="O353">
        <v>1</v>
      </c>
      <c r="P353">
        <v>375.25</v>
      </c>
      <c r="Q353">
        <v>0</v>
      </c>
      <c r="R353">
        <v>284</v>
      </c>
      <c r="S353">
        <v>234</v>
      </c>
      <c r="T353">
        <v>373.66666659999999</v>
      </c>
      <c r="U353">
        <v>412.5</v>
      </c>
      <c r="V353">
        <v>296</v>
      </c>
      <c r="W353">
        <v>73</v>
      </c>
      <c r="X353">
        <v>65.5</v>
      </c>
      <c r="Y353">
        <v>88</v>
      </c>
      <c r="Z353">
        <v>649.66666669999995</v>
      </c>
      <c r="AA353">
        <v>811.5</v>
      </c>
      <c r="AB353">
        <v>326</v>
      </c>
      <c r="AC353">
        <v>12</v>
      </c>
      <c r="AD353">
        <v>7</v>
      </c>
      <c r="AE353">
        <v>4</v>
      </c>
      <c r="AF353">
        <v>1</v>
      </c>
      <c r="AG353">
        <v>4</v>
      </c>
      <c r="AH353">
        <v>5</v>
      </c>
      <c r="AI353">
        <v>0</v>
      </c>
      <c r="AJ353">
        <v>0</v>
      </c>
      <c r="AK353">
        <v>0</v>
      </c>
      <c r="AL353">
        <v>3</v>
      </c>
      <c r="AM353">
        <v>4</v>
      </c>
      <c r="AN353">
        <v>1</v>
      </c>
      <c r="AO353">
        <v>0</v>
      </c>
      <c r="AP353">
        <v>0</v>
      </c>
      <c r="AQ353">
        <v>0</v>
      </c>
      <c r="AR353">
        <v>2</v>
      </c>
      <c r="AS353">
        <v>0</v>
      </c>
      <c r="AT353">
        <v>3</v>
      </c>
      <c r="AU353">
        <v>0</v>
      </c>
      <c r="AV353">
        <v>0</v>
      </c>
      <c r="AW353">
        <v>0</v>
      </c>
      <c r="AX353">
        <v>1</v>
      </c>
      <c r="AY353">
        <v>0</v>
      </c>
      <c r="AZ353">
        <v>1</v>
      </c>
      <c r="BA353">
        <v>0</v>
      </c>
      <c r="BB353">
        <v>0</v>
      </c>
      <c r="BC353">
        <v>0</v>
      </c>
      <c r="BD353">
        <v>0</v>
      </c>
      <c r="BE353">
        <v>3</v>
      </c>
      <c r="BF353">
        <v>0</v>
      </c>
      <c r="BG353">
        <v>0</v>
      </c>
      <c r="BH353">
        <v>0</v>
      </c>
      <c r="BI353">
        <v>2</v>
      </c>
      <c r="BJ353">
        <v>1</v>
      </c>
      <c r="BK353">
        <v>0</v>
      </c>
      <c r="BL353">
        <v>47</v>
      </c>
      <c r="BM353">
        <v>5</v>
      </c>
      <c r="BN353">
        <v>9</v>
      </c>
      <c r="BO353">
        <v>2</v>
      </c>
      <c r="BP353">
        <v>8</v>
      </c>
      <c r="BQ353">
        <v>2</v>
      </c>
      <c r="BR353">
        <v>21</v>
      </c>
      <c r="BS353">
        <v>1</v>
      </c>
      <c r="BT353">
        <v>1</v>
      </c>
      <c r="BU353">
        <v>0</v>
      </c>
      <c r="BV353">
        <v>699</v>
      </c>
      <c r="BW353">
        <v>699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 t="s">
        <v>58</v>
      </c>
    </row>
    <row r="354" spans="1:83">
      <c r="A354" t="s">
        <v>170</v>
      </c>
      <c r="B354" s="10">
        <f>('E3-Last'!B111)-2</f>
        <v>42</v>
      </c>
      <c r="C354" s="6" t="s">
        <v>2</v>
      </c>
      <c r="D354" s="10" t="s">
        <v>40</v>
      </c>
      <c r="E354" s="59">
        <f t="shared" si="145"/>
        <v>0</v>
      </c>
      <c r="F354" s="59">
        <f t="shared" si="145"/>
        <v>0</v>
      </c>
      <c r="G354" s="59">
        <f t="shared" si="145"/>
        <v>50</v>
      </c>
      <c r="H354" s="59">
        <f t="shared" si="145"/>
        <v>0</v>
      </c>
      <c r="I354" s="59">
        <f t="shared" si="146"/>
        <v>0.5</v>
      </c>
      <c r="J354">
        <v>4</v>
      </c>
      <c r="K354">
        <v>0</v>
      </c>
      <c r="L354">
        <v>0</v>
      </c>
      <c r="M354">
        <v>2</v>
      </c>
      <c r="N354">
        <v>0</v>
      </c>
      <c r="O354">
        <v>2</v>
      </c>
      <c r="P354">
        <v>323.25</v>
      </c>
      <c r="Q354">
        <v>0</v>
      </c>
      <c r="R354">
        <v>401</v>
      </c>
      <c r="S354">
        <v>0</v>
      </c>
      <c r="T354">
        <v>56.5</v>
      </c>
      <c r="U354">
        <v>56.5</v>
      </c>
      <c r="V354">
        <v>0</v>
      </c>
      <c r="W354">
        <v>82</v>
      </c>
      <c r="X354">
        <v>82</v>
      </c>
      <c r="Y354">
        <v>0</v>
      </c>
      <c r="Z354">
        <v>898</v>
      </c>
      <c r="AA354">
        <v>898</v>
      </c>
      <c r="AB354">
        <v>0</v>
      </c>
      <c r="AC354">
        <v>77</v>
      </c>
      <c r="AD354">
        <v>27</v>
      </c>
      <c r="AE354">
        <v>50</v>
      </c>
      <c r="AF354">
        <v>0</v>
      </c>
      <c r="AG354">
        <v>12</v>
      </c>
      <c r="AH354">
        <v>13</v>
      </c>
      <c r="AI354">
        <v>6</v>
      </c>
      <c r="AJ354">
        <v>0</v>
      </c>
      <c r="AK354">
        <v>0</v>
      </c>
      <c r="AL354">
        <v>46</v>
      </c>
      <c r="AM354">
        <v>4</v>
      </c>
      <c r="AN354">
        <v>9</v>
      </c>
      <c r="AO354">
        <v>0</v>
      </c>
      <c r="AP354">
        <v>0</v>
      </c>
      <c r="AQ354">
        <v>0</v>
      </c>
      <c r="AR354">
        <v>14</v>
      </c>
      <c r="AS354">
        <v>8</v>
      </c>
      <c r="AT354">
        <v>4</v>
      </c>
      <c r="AU354">
        <v>6</v>
      </c>
      <c r="AV354">
        <v>0</v>
      </c>
      <c r="AW354">
        <v>0</v>
      </c>
      <c r="AX354">
        <v>32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3</v>
      </c>
      <c r="BF354">
        <v>1</v>
      </c>
      <c r="BG354">
        <v>0</v>
      </c>
      <c r="BH354">
        <v>0</v>
      </c>
      <c r="BI354">
        <v>2</v>
      </c>
      <c r="BJ354">
        <v>0</v>
      </c>
      <c r="BK354">
        <v>0</v>
      </c>
      <c r="BL354">
        <v>21</v>
      </c>
      <c r="BM354">
        <v>3</v>
      </c>
      <c r="BN354">
        <v>0</v>
      </c>
      <c r="BO354">
        <v>0</v>
      </c>
      <c r="BP354">
        <v>3</v>
      </c>
      <c r="BQ354">
        <v>0</v>
      </c>
      <c r="BR354">
        <v>15</v>
      </c>
      <c r="BS354">
        <v>2</v>
      </c>
      <c r="BT354">
        <v>0</v>
      </c>
      <c r="BU354">
        <v>2</v>
      </c>
      <c r="BV354">
        <v>491</v>
      </c>
      <c r="BW354">
        <v>0</v>
      </c>
      <c r="BX354">
        <v>491</v>
      </c>
      <c r="BY354">
        <v>0</v>
      </c>
      <c r="BZ354">
        <v>0</v>
      </c>
      <c r="CA354">
        <v>0</v>
      </c>
      <c r="CB354">
        <v>0</v>
      </c>
      <c r="CC354">
        <v>0</v>
      </c>
      <c r="CD354" t="s">
        <v>58</v>
      </c>
      <c r="CE354" s="58"/>
    </row>
    <row r="355" spans="1:83">
      <c r="A355" t="s">
        <v>171</v>
      </c>
      <c r="B355" s="10">
        <f>('E3-Last'!B112)-2</f>
        <v>50</v>
      </c>
      <c r="C355" s="4" t="s">
        <v>3</v>
      </c>
      <c r="D355" s="10" t="s">
        <v>40</v>
      </c>
      <c r="E355" s="59">
        <f t="shared" si="145"/>
        <v>0</v>
      </c>
      <c r="F355" s="59">
        <f t="shared" si="145"/>
        <v>0</v>
      </c>
      <c r="G355" s="59">
        <f t="shared" si="145"/>
        <v>50</v>
      </c>
      <c r="H355" s="59">
        <f t="shared" si="145"/>
        <v>0</v>
      </c>
      <c r="I355" s="59">
        <f t="shared" si="146"/>
        <v>0.5</v>
      </c>
      <c r="J355">
        <v>4</v>
      </c>
      <c r="K355">
        <v>0</v>
      </c>
      <c r="L355">
        <v>0</v>
      </c>
      <c r="M355">
        <v>2</v>
      </c>
      <c r="N355">
        <v>0</v>
      </c>
      <c r="O355">
        <v>2</v>
      </c>
      <c r="P355">
        <v>637.25</v>
      </c>
      <c r="Q355">
        <v>0</v>
      </c>
      <c r="R355">
        <v>1039.5</v>
      </c>
      <c r="S355">
        <v>0</v>
      </c>
      <c r="T355">
        <v>39.5</v>
      </c>
      <c r="U355">
        <v>39.5</v>
      </c>
      <c r="V355">
        <v>0</v>
      </c>
      <c r="W355">
        <v>274.5</v>
      </c>
      <c r="X355">
        <v>274.5</v>
      </c>
      <c r="Y355">
        <v>0</v>
      </c>
      <c r="Z355">
        <v>589.5</v>
      </c>
      <c r="AA355">
        <v>589.5</v>
      </c>
      <c r="AB355">
        <v>0</v>
      </c>
      <c r="AC355">
        <v>17</v>
      </c>
      <c r="AD355">
        <v>10</v>
      </c>
      <c r="AE355">
        <v>6</v>
      </c>
      <c r="AF355">
        <v>1</v>
      </c>
      <c r="AG355">
        <v>6</v>
      </c>
      <c r="AH355">
        <v>5</v>
      </c>
      <c r="AI355">
        <v>0</v>
      </c>
      <c r="AJ355">
        <v>0</v>
      </c>
      <c r="AK355">
        <v>0</v>
      </c>
      <c r="AL355">
        <v>6</v>
      </c>
      <c r="AM355">
        <v>4</v>
      </c>
      <c r="AN355">
        <v>1</v>
      </c>
      <c r="AO355">
        <v>0</v>
      </c>
      <c r="AP355">
        <v>0</v>
      </c>
      <c r="AQ355">
        <v>0</v>
      </c>
      <c r="AR355">
        <v>5</v>
      </c>
      <c r="AS355">
        <v>2</v>
      </c>
      <c r="AT355">
        <v>4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1</v>
      </c>
      <c r="BE355">
        <v>13</v>
      </c>
      <c r="BF355">
        <v>3</v>
      </c>
      <c r="BG355">
        <v>0</v>
      </c>
      <c r="BH355">
        <v>0</v>
      </c>
      <c r="BI355">
        <v>1</v>
      </c>
      <c r="BJ355">
        <v>1</v>
      </c>
      <c r="BK355">
        <v>8</v>
      </c>
      <c r="BL355">
        <v>43</v>
      </c>
      <c r="BM355">
        <v>15</v>
      </c>
      <c r="BN355">
        <v>0</v>
      </c>
      <c r="BO355">
        <v>0</v>
      </c>
      <c r="BP355">
        <v>2</v>
      </c>
      <c r="BQ355">
        <v>1</v>
      </c>
      <c r="BR355">
        <v>25</v>
      </c>
      <c r="BS355">
        <v>2</v>
      </c>
      <c r="BT355">
        <v>0</v>
      </c>
      <c r="BU355">
        <v>2</v>
      </c>
      <c r="BV355">
        <v>470</v>
      </c>
      <c r="BW355">
        <v>0</v>
      </c>
      <c r="BX355">
        <v>470</v>
      </c>
      <c r="BY355">
        <v>0</v>
      </c>
      <c r="BZ355">
        <v>0</v>
      </c>
      <c r="CA355">
        <v>0</v>
      </c>
      <c r="CB355">
        <v>0</v>
      </c>
      <c r="CC355">
        <v>0</v>
      </c>
      <c r="CD355" t="s">
        <v>58</v>
      </c>
    </row>
    <row r="356" spans="1:83">
      <c r="A356" t="s">
        <v>172</v>
      </c>
      <c r="B356" s="10">
        <f>('E3-Last'!B113)-2</f>
        <v>42</v>
      </c>
      <c r="C356" s="4" t="s">
        <v>3</v>
      </c>
      <c r="D356" s="10" t="s">
        <v>40</v>
      </c>
      <c r="E356" s="59">
        <f t="shared" si="145"/>
        <v>0</v>
      </c>
      <c r="F356" s="59">
        <f t="shared" si="145"/>
        <v>0</v>
      </c>
      <c r="G356" s="59">
        <f t="shared" si="145"/>
        <v>50</v>
      </c>
      <c r="H356" s="59">
        <f t="shared" si="145"/>
        <v>25</v>
      </c>
      <c r="I356" s="59">
        <f t="shared" si="146"/>
        <v>0.5</v>
      </c>
      <c r="J356">
        <v>4</v>
      </c>
      <c r="K356">
        <v>0</v>
      </c>
      <c r="L356">
        <v>0</v>
      </c>
      <c r="M356">
        <v>2</v>
      </c>
      <c r="N356">
        <v>1</v>
      </c>
      <c r="O356">
        <v>1</v>
      </c>
      <c r="P356">
        <v>129.75</v>
      </c>
      <c r="Q356">
        <v>0</v>
      </c>
      <c r="R356">
        <v>137</v>
      </c>
      <c r="S356">
        <v>201</v>
      </c>
      <c r="T356">
        <v>102</v>
      </c>
      <c r="U356">
        <v>67</v>
      </c>
      <c r="V356">
        <v>172</v>
      </c>
      <c r="W356">
        <v>45.333333330000002</v>
      </c>
      <c r="X356">
        <v>47</v>
      </c>
      <c r="Y356">
        <v>42</v>
      </c>
      <c r="Z356">
        <v>876.33333330000005</v>
      </c>
      <c r="AA356">
        <v>1134.5</v>
      </c>
      <c r="AB356">
        <v>360</v>
      </c>
      <c r="AC356">
        <v>19</v>
      </c>
      <c r="AD356">
        <v>8</v>
      </c>
      <c r="AE356">
        <v>8</v>
      </c>
      <c r="AF356">
        <v>3</v>
      </c>
      <c r="AG356">
        <v>6</v>
      </c>
      <c r="AH356">
        <v>8</v>
      </c>
      <c r="AI356">
        <v>0</v>
      </c>
      <c r="AJ356">
        <v>0</v>
      </c>
      <c r="AK356">
        <v>0</v>
      </c>
      <c r="AL356">
        <v>5</v>
      </c>
      <c r="AM356">
        <v>4</v>
      </c>
      <c r="AN356">
        <v>4</v>
      </c>
      <c r="AO356">
        <v>0</v>
      </c>
      <c r="AP356">
        <v>0</v>
      </c>
      <c r="AQ356">
        <v>0</v>
      </c>
      <c r="AR356">
        <v>0</v>
      </c>
      <c r="AS356">
        <v>2</v>
      </c>
      <c r="AT356">
        <v>3</v>
      </c>
      <c r="AU356">
        <v>0</v>
      </c>
      <c r="AV356">
        <v>0</v>
      </c>
      <c r="AW356">
        <v>0</v>
      </c>
      <c r="AX356">
        <v>3</v>
      </c>
      <c r="AY356">
        <v>0</v>
      </c>
      <c r="AZ356">
        <v>1</v>
      </c>
      <c r="BA356">
        <v>0</v>
      </c>
      <c r="BB356">
        <v>0</v>
      </c>
      <c r="BC356">
        <v>0</v>
      </c>
      <c r="BD356">
        <v>2</v>
      </c>
      <c r="BE356">
        <v>3</v>
      </c>
      <c r="BF356">
        <v>0</v>
      </c>
      <c r="BG356">
        <v>0</v>
      </c>
      <c r="BH356">
        <v>0</v>
      </c>
      <c r="BI356">
        <v>3</v>
      </c>
      <c r="BJ356">
        <v>0</v>
      </c>
      <c r="BK356">
        <v>0</v>
      </c>
      <c r="BL356">
        <v>40</v>
      </c>
      <c r="BM356">
        <v>4</v>
      </c>
      <c r="BN356">
        <v>0</v>
      </c>
      <c r="BO356">
        <v>0</v>
      </c>
      <c r="BP356">
        <v>2</v>
      </c>
      <c r="BQ356">
        <v>0</v>
      </c>
      <c r="BR356">
        <v>34</v>
      </c>
      <c r="BS356">
        <v>1</v>
      </c>
      <c r="BT356">
        <v>0</v>
      </c>
      <c r="BU356">
        <v>1</v>
      </c>
      <c r="BV356">
        <v>44</v>
      </c>
      <c r="BW356">
        <v>0</v>
      </c>
      <c r="BX356">
        <v>44</v>
      </c>
      <c r="BY356">
        <v>0</v>
      </c>
      <c r="BZ356">
        <v>0</v>
      </c>
      <c r="CA356">
        <v>0</v>
      </c>
      <c r="CB356">
        <v>0</v>
      </c>
      <c r="CC356">
        <v>0</v>
      </c>
      <c r="CD356" t="s">
        <v>58</v>
      </c>
    </row>
    <row r="357" spans="1:83">
      <c r="A357" t="s">
        <v>173</v>
      </c>
      <c r="B357" s="10">
        <f>('E3-Last'!B114)-2</f>
        <v>42</v>
      </c>
      <c r="C357" s="6" t="s">
        <v>2</v>
      </c>
      <c r="D357" s="10" t="s">
        <v>40</v>
      </c>
      <c r="E357" s="59">
        <f t="shared" si="145"/>
        <v>0</v>
      </c>
      <c r="F357" s="59">
        <f t="shared" si="145"/>
        <v>0</v>
      </c>
      <c r="G357" s="59">
        <f t="shared" si="145"/>
        <v>50</v>
      </c>
      <c r="H357" s="59">
        <f t="shared" si="145"/>
        <v>25</v>
      </c>
      <c r="I357" s="59">
        <f t="shared" si="146"/>
        <v>0.5</v>
      </c>
      <c r="J357">
        <v>4</v>
      </c>
      <c r="K357">
        <v>0</v>
      </c>
      <c r="L357">
        <v>0</v>
      </c>
      <c r="M357">
        <v>2</v>
      </c>
      <c r="N357">
        <v>1</v>
      </c>
      <c r="O357">
        <v>1</v>
      </c>
      <c r="P357">
        <v>285.5</v>
      </c>
      <c r="Q357">
        <v>0</v>
      </c>
      <c r="R357">
        <v>398.5</v>
      </c>
      <c r="S357">
        <v>111</v>
      </c>
      <c r="T357">
        <v>259.66666659999999</v>
      </c>
      <c r="U357">
        <v>153.5</v>
      </c>
      <c r="V357">
        <v>472</v>
      </c>
      <c r="W357">
        <v>723.33333330000005</v>
      </c>
      <c r="X357">
        <v>816.5</v>
      </c>
      <c r="Y357">
        <v>537</v>
      </c>
      <c r="Z357">
        <v>31.666666660000001</v>
      </c>
      <c r="AA357">
        <v>40</v>
      </c>
      <c r="AB357">
        <v>15</v>
      </c>
      <c r="AC357">
        <v>15</v>
      </c>
      <c r="AD357">
        <v>10</v>
      </c>
      <c r="AE357">
        <v>4</v>
      </c>
      <c r="AF357">
        <v>1</v>
      </c>
      <c r="AG357">
        <v>4</v>
      </c>
      <c r="AH357">
        <v>4</v>
      </c>
      <c r="AI357">
        <v>0</v>
      </c>
      <c r="AJ357">
        <v>0</v>
      </c>
      <c r="AK357">
        <v>0</v>
      </c>
      <c r="AL357">
        <v>7</v>
      </c>
      <c r="AM357">
        <v>4</v>
      </c>
      <c r="AN357">
        <v>0</v>
      </c>
      <c r="AO357">
        <v>0</v>
      </c>
      <c r="AP357">
        <v>0</v>
      </c>
      <c r="AQ357">
        <v>0</v>
      </c>
      <c r="AR357">
        <v>6</v>
      </c>
      <c r="AS357">
        <v>0</v>
      </c>
      <c r="AT357">
        <v>3</v>
      </c>
      <c r="AU357">
        <v>0</v>
      </c>
      <c r="AV357">
        <v>0</v>
      </c>
      <c r="AW357">
        <v>0</v>
      </c>
      <c r="AX357">
        <v>1</v>
      </c>
      <c r="AY357">
        <v>0</v>
      </c>
      <c r="AZ357">
        <v>1</v>
      </c>
      <c r="BA357">
        <v>0</v>
      </c>
      <c r="BB357">
        <v>0</v>
      </c>
      <c r="BC357">
        <v>0</v>
      </c>
      <c r="BD357">
        <v>0</v>
      </c>
      <c r="BE357">
        <v>9</v>
      </c>
      <c r="BF357">
        <v>0</v>
      </c>
      <c r="BG357">
        <v>0</v>
      </c>
      <c r="BH357">
        <v>0</v>
      </c>
      <c r="BI357">
        <v>0</v>
      </c>
      <c r="BJ357">
        <v>3</v>
      </c>
      <c r="BK357">
        <v>6</v>
      </c>
      <c r="BL357">
        <v>69</v>
      </c>
      <c r="BM357">
        <v>13</v>
      </c>
      <c r="BN357">
        <v>4</v>
      </c>
      <c r="BO357">
        <v>5</v>
      </c>
      <c r="BP357">
        <v>5</v>
      </c>
      <c r="BQ357">
        <v>3</v>
      </c>
      <c r="BR357">
        <v>39</v>
      </c>
      <c r="BS357">
        <v>1</v>
      </c>
      <c r="BT357">
        <v>1</v>
      </c>
      <c r="BU357">
        <v>0</v>
      </c>
      <c r="BV357">
        <v>234</v>
      </c>
      <c r="BW357">
        <v>234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 t="s">
        <v>58</v>
      </c>
      <c r="CE357" s="58"/>
    </row>
    <row r="358" spans="1:83">
      <c r="A358" t="s">
        <v>174</v>
      </c>
      <c r="B358" s="10">
        <f>('E3-Last'!B115)-2</f>
        <v>50</v>
      </c>
      <c r="C358" s="6" t="s">
        <v>2</v>
      </c>
      <c r="D358" s="10" t="s">
        <v>40</v>
      </c>
      <c r="E358" s="59">
        <f t="shared" ref="E358:H361" si="147">(K448/$J448)*100</f>
        <v>54.166666666666664</v>
      </c>
      <c r="F358" s="59">
        <f t="shared" si="147"/>
        <v>4.1666666666666661</v>
      </c>
      <c r="G358" s="59">
        <f t="shared" si="147"/>
        <v>25</v>
      </c>
      <c r="H358" s="59">
        <f t="shared" si="147"/>
        <v>16.666666666666664</v>
      </c>
      <c r="I358" s="59">
        <f>M448/J448</f>
        <v>0.25</v>
      </c>
      <c r="J358">
        <v>4</v>
      </c>
      <c r="K358">
        <v>0</v>
      </c>
      <c r="L358">
        <v>0</v>
      </c>
      <c r="M358">
        <v>2</v>
      </c>
      <c r="N358">
        <v>2</v>
      </c>
      <c r="O358">
        <v>0</v>
      </c>
      <c r="P358">
        <v>147.25</v>
      </c>
      <c r="Q358">
        <v>0</v>
      </c>
      <c r="R358">
        <v>145</v>
      </c>
      <c r="S358">
        <v>149.5</v>
      </c>
      <c r="T358">
        <v>88</v>
      </c>
      <c r="U358">
        <v>61</v>
      </c>
      <c r="V358">
        <v>115</v>
      </c>
      <c r="W358">
        <v>505.5</v>
      </c>
      <c r="X358">
        <v>19</v>
      </c>
      <c r="Y358">
        <v>992</v>
      </c>
      <c r="Z358">
        <v>479.25</v>
      </c>
      <c r="AA358">
        <v>899.5</v>
      </c>
      <c r="AB358">
        <v>59</v>
      </c>
      <c r="AC358">
        <v>22</v>
      </c>
      <c r="AD358">
        <v>7</v>
      </c>
      <c r="AE358">
        <v>12</v>
      </c>
      <c r="AF358">
        <v>3</v>
      </c>
      <c r="AG358">
        <v>5</v>
      </c>
      <c r="AH358">
        <v>4</v>
      </c>
      <c r="AI358">
        <v>1</v>
      </c>
      <c r="AJ358">
        <v>0</v>
      </c>
      <c r="AK358">
        <v>0</v>
      </c>
      <c r="AL358">
        <v>12</v>
      </c>
      <c r="AM358">
        <v>4</v>
      </c>
      <c r="AN358">
        <v>0</v>
      </c>
      <c r="AO358">
        <v>0</v>
      </c>
      <c r="AP358">
        <v>0</v>
      </c>
      <c r="AQ358">
        <v>0</v>
      </c>
      <c r="AR358">
        <v>3</v>
      </c>
      <c r="AS358">
        <v>1</v>
      </c>
      <c r="AT358">
        <v>2</v>
      </c>
      <c r="AU358">
        <v>1</v>
      </c>
      <c r="AV358">
        <v>0</v>
      </c>
      <c r="AW358">
        <v>0</v>
      </c>
      <c r="AX358">
        <v>8</v>
      </c>
      <c r="AY358">
        <v>0</v>
      </c>
      <c r="AZ358">
        <v>2</v>
      </c>
      <c r="BA358">
        <v>0</v>
      </c>
      <c r="BB358">
        <v>0</v>
      </c>
      <c r="BC358">
        <v>0</v>
      </c>
      <c r="BD358">
        <v>1</v>
      </c>
      <c r="BE358">
        <v>6</v>
      </c>
      <c r="BF358">
        <v>0</v>
      </c>
      <c r="BG358">
        <v>0</v>
      </c>
      <c r="BH358">
        <v>2</v>
      </c>
      <c r="BI358">
        <v>2</v>
      </c>
      <c r="BJ358">
        <v>2</v>
      </c>
      <c r="BK358">
        <v>0</v>
      </c>
      <c r="BL358">
        <v>96</v>
      </c>
      <c r="BM358">
        <v>6</v>
      </c>
      <c r="BN358">
        <v>0</v>
      </c>
      <c r="BO358">
        <v>11</v>
      </c>
      <c r="BP358">
        <v>0</v>
      </c>
      <c r="BQ358">
        <v>19</v>
      </c>
      <c r="BR358">
        <v>60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 t="s">
        <v>58</v>
      </c>
    </row>
    <row r="359" spans="1:83">
      <c r="A359" t="s">
        <v>183</v>
      </c>
      <c r="B359" s="10">
        <f>('E3-Last'!B116)-2</f>
        <v>50</v>
      </c>
      <c r="C359" s="6" t="s">
        <v>2</v>
      </c>
      <c r="D359" s="10" t="s">
        <v>40</v>
      </c>
      <c r="E359" s="59">
        <f t="shared" si="147"/>
        <v>4.1666666666666661</v>
      </c>
      <c r="F359" s="59">
        <f t="shared" si="147"/>
        <v>4.1666666666666661</v>
      </c>
      <c r="G359" s="59">
        <f t="shared" si="147"/>
        <v>66.666666666666657</v>
      </c>
      <c r="H359" s="59">
        <f t="shared" si="147"/>
        <v>25</v>
      </c>
      <c r="I359" s="59">
        <f>M449/J449</f>
        <v>0.66666666666666663</v>
      </c>
      <c r="J359">
        <v>4</v>
      </c>
      <c r="K359">
        <v>0</v>
      </c>
      <c r="L359">
        <v>0</v>
      </c>
      <c r="M359">
        <v>1</v>
      </c>
      <c r="N359">
        <v>1</v>
      </c>
      <c r="O359">
        <v>2</v>
      </c>
      <c r="P359">
        <v>332.25</v>
      </c>
      <c r="Q359">
        <v>0</v>
      </c>
      <c r="R359">
        <v>497</v>
      </c>
      <c r="S359">
        <v>250</v>
      </c>
      <c r="T359">
        <v>304.5</v>
      </c>
      <c r="U359">
        <v>62</v>
      </c>
      <c r="V359">
        <v>547</v>
      </c>
      <c r="W359">
        <v>102.5</v>
      </c>
      <c r="X359">
        <v>122</v>
      </c>
      <c r="Y359">
        <v>83</v>
      </c>
      <c r="Z359">
        <v>729</v>
      </c>
      <c r="AA359">
        <v>1048</v>
      </c>
      <c r="AB359">
        <v>410</v>
      </c>
      <c r="AC359">
        <v>22</v>
      </c>
      <c r="AD359">
        <v>9</v>
      </c>
      <c r="AE359">
        <v>7</v>
      </c>
      <c r="AF359">
        <v>6</v>
      </c>
      <c r="AG359">
        <v>7</v>
      </c>
      <c r="AH359">
        <v>6</v>
      </c>
      <c r="AI359">
        <v>0</v>
      </c>
      <c r="AJ359">
        <v>0</v>
      </c>
      <c r="AK359">
        <v>0</v>
      </c>
      <c r="AL359">
        <v>9</v>
      </c>
      <c r="AM359">
        <v>4</v>
      </c>
      <c r="AN359">
        <v>2</v>
      </c>
      <c r="AO359">
        <v>0</v>
      </c>
      <c r="AP359">
        <v>0</v>
      </c>
      <c r="AQ359">
        <v>0</v>
      </c>
      <c r="AR359">
        <v>3</v>
      </c>
      <c r="AS359">
        <v>3</v>
      </c>
      <c r="AT359">
        <v>2</v>
      </c>
      <c r="AU359">
        <v>0</v>
      </c>
      <c r="AV359">
        <v>0</v>
      </c>
      <c r="AW359">
        <v>0</v>
      </c>
      <c r="AX359">
        <v>2</v>
      </c>
      <c r="AY359">
        <v>0</v>
      </c>
      <c r="AZ359">
        <v>2</v>
      </c>
      <c r="BA359">
        <v>0</v>
      </c>
      <c r="BB359">
        <v>0</v>
      </c>
      <c r="BC359">
        <v>0</v>
      </c>
      <c r="BD359">
        <v>4</v>
      </c>
      <c r="BE359">
        <v>2</v>
      </c>
      <c r="BF359">
        <v>0</v>
      </c>
      <c r="BG359">
        <v>0</v>
      </c>
      <c r="BH359">
        <v>0</v>
      </c>
      <c r="BI359">
        <v>1</v>
      </c>
      <c r="BJ359">
        <v>1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2</v>
      </c>
      <c r="BT359">
        <v>1</v>
      </c>
      <c r="BU359">
        <v>1</v>
      </c>
      <c r="BV359">
        <v>582</v>
      </c>
      <c r="BW359">
        <v>195</v>
      </c>
      <c r="BX359">
        <v>387</v>
      </c>
      <c r="BY359">
        <v>0</v>
      </c>
      <c r="BZ359">
        <v>0</v>
      </c>
      <c r="CA359">
        <v>0</v>
      </c>
      <c r="CB359">
        <v>0</v>
      </c>
      <c r="CC359">
        <v>0</v>
      </c>
      <c r="CD359" t="s">
        <v>58</v>
      </c>
    </row>
    <row r="360" spans="1:83">
      <c r="A360" t="s">
        <v>175</v>
      </c>
      <c r="B360" s="10">
        <f>('E3-Last'!B117)-2</f>
        <v>50</v>
      </c>
      <c r="C360" s="4" t="s">
        <v>3</v>
      </c>
      <c r="D360" s="10" t="s">
        <v>40</v>
      </c>
      <c r="E360" s="59">
        <f t="shared" si="147"/>
        <v>58.333333333333336</v>
      </c>
      <c r="F360" s="59">
        <f t="shared" si="147"/>
        <v>8.3333333333333321</v>
      </c>
      <c r="G360" s="59">
        <f t="shared" si="147"/>
        <v>29.166666666666668</v>
      </c>
      <c r="H360" s="59">
        <f t="shared" si="147"/>
        <v>4.1666666666666661</v>
      </c>
      <c r="I360" s="59">
        <f>M450/J450</f>
        <v>0.29166666666666669</v>
      </c>
      <c r="J360">
        <v>4</v>
      </c>
      <c r="K360">
        <v>0</v>
      </c>
      <c r="L360">
        <v>0</v>
      </c>
      <c r="M360">
        <v>2</v>
      </c>
      <c r="N360">
        <v>1</v>
      </c>
      <c r="O360">
        <v>1</v>
      </c>
      <c r="P360">
        <v>482.5</v>
      </c>
      <c r="Q360">
        <v>0</v>
      </c>
      <c r="R360">
        <v>596.5</v>
      </c>
      <c r="S360">
        <v>389</v>
      </c>
      <c r="T360">
        <v>48.333333330000002</v>
      </c>
      <c r="U360">
        <v>43.5</v>
      </c>
      <c r="V360">
        <v>58</v>
      </c>
      <c r="W360">
        <v>94.666666660000004</v>
      </c>
      <c r="X360">
        <v>90.5</v>
      </c>
      <c r="Y360">
        <v>103</v>
      </c>
      <c r="Z360">
        <v>104.33333330000001</v>
      </c>
      <c r="AA360">
        <v>102</v>
      </c>
      <c r="AB360">
        <v>109</v>
      </c>
      <c r="AC360">
        <v>16</v>
      </c>
      <c r="AD360">
        <v>5</v>
      </c>
      <c r="AE360">
        <v>9</v>
      </c>
      <c r="AF360">
        <v>2</v>
      </c>
      <c r="AG360">
        <v>9</v>
      </c>
      <c r="AH360">
        <v>5</v>
      </c>
      <c r="AI360">
        <v>2</v>
      </c>
      <c r="AJ360">
        <v>0</v>
      </c>
      <c r="AK360">
        <v>0</v>
      </c>
      <c r="AL360">
        <v>0</v>
      </c>
      <c r="AM360">
        <v>4</v>
      </c>
      <c r="AN360">
        <v>1</v>
      </c>
      <c r="AO360">
        <v>0</v>
      </c>
      <c r="AP360">
        <v>0</v>
      </c>
      <c r="AQ360">
        <v>0</v>
      </c>
      <c r="AR360">
        <v>0</v>
      </c>
      <c r="AS360">
        <v>4</v>
      </c>
      <c r="AT360">
        <v>3</v>
      </c>
      <c r="AU360">
        <v>2</v>
      </c>
      <c r="AV360">
        <v>0</v>
      </c>
      <c r="AW360">
        <v>0</v>
      </c>
      <c r="AX360">
        <v>0</v>
      </c>
      <c r="AY360">
        <v>1</v>
      </c>
      <c r="AZ360">
        <v>1</v>
      </c>
      <c r="BA360">
        <v>0</v>
      </c>
      <c r="BB360">
        <v>0</v>
      </c>
      <c r="BC360">
        <v>0</v>
      </c>
      <c r="BD360">
        <v>0</v>
      </c>
      <c r="BE360">
        <v>20</v>
      </c>
      <c r="BF360">
        <v>0</v>
      </c>
      <c r="BG360">
        <v>0</v>
      </c>
      <c r="BH360">
        <v>0</v>
      </c>
      <c r="BI360">
        <v>2</v>
      </c>
      <c r="BJ360">
        <v>5</v>
      </c>
      <c r="BK360">
        <v>13</v>
      </c>
      <c r="BL360">
        <v>42</v>
      </c>
      <c r="BM360">
        <v>12</v>
      </c>
      <c r="BN360">
        <v>0</v>
      </c>
      <c r="BO360">
        <v>0</v>
      </c>
      <c r="BP360">
        <v>5</v>
      </c>
      <c r="BQ360">
        <v>2</v>
      </c>
      <c r="BR360">
        <v>23</v>
      </c>
      <c r="BS360">
        <v>1</v>
      </c>
      <c r="BT360">
        <v>0</v>
      </c>
      <c r="BU360">
        <v>1</v>
      </c>
      <c r="BV360">
        <v>348</v>
      </c>
      <c r="BW360">
        <v>0</v>
      </c>
      <c r="BX360">
        <v>348</v>
      </c>
      <c r="BY360">
        <v>0</v>
      </c>
      <c r="BZ360">
        <v>0</v>
      </c>
      <c r="CA360">
        <v>0</v>
      </c>
      <c r="CB360">
        <v>0</v>
      </c>
      <c r="CC360">
        <v>0</v>
      </c>
      <c r="CD360" t="s">
        <v>58</v>
      </c>
    </row>
    <row r="361" spans="1:83">
      <c r="A361" t="s">
        <v>176</v>
      </c>
      <c r="B361" s="10">
        <f>('E3-Last'!B118)-2</f>
        <v>50</v>
      </c>
      <c r="C361" s="6" t="s">
        <v>2</v>
      </c>
      <c r="D361" s="10" t="s">
        <v>40</v>
      </c>
      <c r="E361" s="59">
        <f t="shared" si="147"/>
        <v>25</v>
      </c>
      <c r="F361" s="59">
        <f t="shared" si="147"/>
        <v>8.3333333333333321</v>
      </c>
      <c r="G361" s="59">
        <f t="shared" si="147"/>
        <v>37.5</v>
      </c>
      <c r="H361" s="59">
        <f t="shared" si="147"/>
        <v>29.166666666666668</v>
      </c>
      <c r="I361" s="59">
        <f>M451/J451</f>
        <v>0.375</v>
      </c>
      <c r="J361">
        <v>4</v>
      </c>
      <c r="K361">
        <v>0</v>
      </c>
      <c r="L361">
        <v>0</v>
      </c>
      <c r="M361">
        <v>2</v>
      </c>
      <c r="N361">
        <v>1</v>
      </c>
      <c r="O361">
        <v>1</v>
      </c>
      <c r="P361">
        <v>421.5</v>
      </c>
      <c r="Q361">
        <v>0</v>
      </c>
      <c r="R361">
        <v>583</v>
      </c>
      <c r="S361">
        <v>190</v>
      </c>
      <c r="T361">
        <v>220</v>
      </c>
      <c r="U361">
        <v>200</v>
      </c>
      <c r="V361">
        <v>260</v>
      </c>
      <c r="W361">
        <v>154</v>
      </c>
      <c r="X361">
        <v>199</v>
      </c>
      <c r="Y361">
        <v>64</v>
      </c>
      <c r="Z361">
        <v>394.66666659999999</v>
      </c>
      <c r="AA361">
        <v>434</v>
      </c>
      <c r="AB361">
        <v>316</v>
      </c>
      <c r="AC361">
        <v>20</v>
      </c>
      <c r="AD361">
        <v>10</v>
      </c>
      <c r="AE361">
        <v>9</v>
      </c>
      <c r="AF361">
        <v>1</v>
      </c>
      <c r="AG361">
        <v>5</v>
      </c>
      <c r="AH361">
        <v>7</v>
      </c>
      <c r="AI361">
        <v>0</v>
      </c>
      <c r="AJ361">
        <v>0</v>
      </c>
      <c r="AK361">
        <v>0</v>
      </c>
      <c r="AL361">
        <v>8</v>
      </c>
      <c r="AM361">
        <v>4</v>
      </c>
      <c r="AN361">
        <v>3</v>
      </c>
      <c r="AO361">
        <v>0</v>
      </c>
      <c r="AP361">
        <v>0</v>
      </c>
      <c r="AQ361">
        <v>0</v>
      </c>
      <c r="AR361">
        <v>3</v>
      </c>
      <c r="AS361">
        <v>1</v>
      </c>
      <c r="AT361">
        <v>3</v>
      </c>
      <c r="AU361">
        <v>0</v>
      </c>
      <c r="AV361">
        <v>0</v>
      </c>
      <c r="AW361">
        <v>0</v>
      </c>
      <c r="AX361">
        <v>5</v>
      </c>
      <c r="AY361">
        <v>0</v>
      </c>
      <c r="AZ361">
        <v>1</v>
      </c>
      <c r="BA361">
        <v>0</v>
      </c>
      <c r="BB361">
        <v>0</v>
      </c>
      <c r="BC361">
        <v>0</v>
      </c>
      <c r="BD361">
        <v>0</v>
      </c>
      <c r="BE361">
        <v>4</v>
      </c>
      <c r="BF361">
        <v>0</v>
      </c>
      <c r="BG361">
        <v>0</v>
      </c>
      <c r="BH361">
        <v>0</v>
      </c>
      <c r="BI361">
        <v>1</v>
      </c>
      <c r="BJ361">
        <v>2</v>
      </c>
      <c r="BK361">
        <v>1</v>
      </c>
      <c r="BL361">
        <v>50</v>
      </c>
      <c r="BM361">
        <v>10</v>
      </c>
      <c r="BN361">
        <v>5</v>
      </c>
      <c r="BO361">
        <v>1</v>
      </c>
      <c r="BP361">
        <v>6</v>
      </c>
      <c r="BQ361">
        <v>0</v>
      </c>
      <c r="BR361">
        <v>28</v>
      </c>
      <c r="BS361">
        <v>1</v>
      </c>
      <c r="BT361">
        <v>1</v>
      </c>
      <c r="BU361">
        <v>0</v>
      </c>
      <c r="BV361">
        <v>330</v>
      </c>
      <c r="BW361">
        <v>330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 t="s">
        <v>58</v>
      </c>
      <c r="CE361" s="58"/>
    </row>
    <row r="362" spans="1:83">
      <c r="A362" t="s">
        <v>177</v>
      </c>
      <c r="B362" s="10">
        <f>('E3-Last'!B119)-2</f>
        <v>42</v>
      </c>
      <c r="C362" s="6" t="s">
        <v>2</v>
      </c>
      <c r="D362" s="10" t="s">
        <v>40</v>
      </c>
      <c r="E362" s="59">
        <f t="shared" si="145"/>
        <v>0</v>
      </c>
      <c r="F362" s="59">
        <f t="shared" si="145"/>
        <v>25</v>
      </c>
      <c r="G362" s="59">
        <f t="shared" si="145"/>
        <v>50</v>
      </c>
      <c r="H362" s="59">
        <f t="shared" si="145"/>
        <v>0</v>
      </c>
      <c r="I362" s="59">
        <f t="shared" si="146"/>
        <v>0.5</v>
      </c>
      <c r="J362">
        <v>4</v>
      </c>
      <c r="K362">
        <v>0</v>
      </c>
      <c r="L362">
        <v>1</v>
      </c>
      <c r="M362">
        <v>2</v>
      </c>
      <c r="N362">
        <v>0</v>
      </c>
      <c r="O362">
        <v>1</v>
      </c>
      <c r="P362">
        <v>176.5</v>
      </c>
      <c r="Q362">
        <v>227</v>
      </c>
      <c r="R362">
        <v>186</v>
      </c>
      <c r="S362">
        <v>0</v>
      </c>
      <c r="T362">
        <v>145</v>
      </c>
      <c r="U362">
        <v>145</v>
      </c>
      <c r="V362">
        <v>0</v>
      </c>
      <c r="W362">
        <v>143.5</v>
      </c>
      <c r="X362">
        <v>143.5</v>
      </c>
      <c r="Y362">
        <v>0</v>
      </c>
      <c r="Z362">
        <v>952</v>
      </c>
      <c r="AA362">
        <v>952</v>
      </c>
      <c r="AB362">
        <v>0</v>
      </c>
      <c r="AC362">
        <v>39</v>
      </c>
      <c r="AD362">
        <v>19</v>
      </c>
      <c r="AE362">
        <v>20</v>
      </c>
      <c r="AF362">
        <v>0</v>
      </c>
      <c r="AG362">
        <v>5</v>
      </c>
      <c r="AH362">
        <v>4</v>
      </c>
      <c r="AI362">
        <v>1</v>
      </c>
      <c r="AJ362">
        <v>0</v>
      </c>
      <c r="AK362">
        <v>0</v>
      </c>
      <c r="AL362">
        <v>29</v>
      </c>
      <c r="AM362">
        <v>4</v>
      </c>
      <c r="AN362">
        <v>1</v>
      </c>
      <c r="AO362">
        <v>0</v>
      </c>
      <c r="AP362">
        <v>0</v>
      </c>
      <c r="AQ362">
        <v>0</v>
      </c>
      <c r="AR362">
        <v>14</v>
      </c>
      <c r="AS362">
        <v>1</v>
      </c>
      <c r="AT362">
        <v>3</v>
      </c>
      <c r="AU362">
        <v>1</v>
      </c>
      <c r="AV362">
        <v>0</v>
      </c>
      <c r="AW362">
        <v>0</v>
      </c>
      <c r="AX362">
        <v>15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4</v>
      </c>
      <c r="BF362">
        <v>0</v>
      </c>
      <c r="BG362">
        <v>0</v>
      </c>
      <c r="BH362">
        <v>0</v>
      </c>
      <c r="BI362">
        <v>2</v>
      </c>
      <c r="BJ362">
        <v>0</v>
      </c>
      <c r="BK362">
        <v>2</v>
      </c>
      <c r="BL362">
        <v>42</v>
      </c>
      <c r="BM362">
        <v>1</v>
      </c>
      <c r="BN362">
        <v>5</v>
      </c>
      <c r="BO362">
        <v>0</v>
      </c>
      <c r="BP362">
        <v>3</v>
      </c>
      <c r="BQ362">
        <v>0</v>
      </c>
      <c r="BR362">
        <v>33</v>
      </c>
      <c r="BS362">
        <v>1</v>
      </c>
      <c r="BT362">
        <v>0</v>
      </c>
      <c r="BU362">
        <v>1</v>
      </c>
      <c r="BV362">
        <v>107</v>
      </c>
      <c r="BW362">
        <v>0</v>
      </c>
      <c r="BX362">
        <v>107</v>
      </c>
      <c r="BY362">
        <v>0</v>
      </c>
      <c r="BZ362">
        <v>0</v>
      </c>
      <c r="CA362">
        <v>0</v>
      </c>
      <c r="CB362">
        <v>0</v>
      </c>
      <c r="CC362">
        <v>0</v>
      </c>
      <c r="CD362" t="s">
        <v>58</v>
      </c>
      <c r="CE362" s="58"/>
    </row>
    <row r="363" spans="1:83">
      <c r="A363" s="63"/>
      <c r="C363" s="65"/>
      <c r="D363" s="65"/>
      <c r="E363" s="65"/>
      <c r="F363" s="65"/>
      <c r="G363" s="65"/>
      <c r="H363" s="65"/>
      <c r="I363" s="65"/>
    </row>
    <row r="364" spans="1:83">
      <c r="A364" s="34" t="s">
        <v>3</v>
      </c>
      <c r="B364" s="34">
        <f>COUNTIF(C337:C362,"WT")</f>
        <v>10</v>
      </c>
      <c r="C364" s="63"/>
      <c r="D364" s="22" t="s">
        <v>41</v>
      </c>
      <c r="E364" s="24">
        <f>AVERAGE(E340:E343,E345,E350,E352,E355:E356,E360)</f>
        <v>5.8333333333333339</v>
      </c>
      <c r="F364" s="24">
        <f>AVERAGE(F340:F343,F345,F350,F352,F355:F356,F360)</f>
        <v>0.83333333333333326</v>
      </c>
      <c r="G364" s="24">
        <f>AVERAGE(G340:G343,G345,G350,G352,G355:G356,G360)</f>
        <v>42.916666666666671</v>
      </c>
      <c r="H364" s="24">
        <f>AVERAGE(H340:H343,H345,H350,H352,H355:H356,H360)</f>
        <v>32.916666666666671</v>
      </c>
      <c r="I364" s="24">
        <f>AVERAGE(I340:I343,I345,I350,I352,I355:I356,I360)</f>
        <v>0.4291666666666667</v>
      </c>
      <c r="J364" s="24">
        <f t="shared" ref="J364:AO364" si="148">AVERAGE(J340:J343,J345,J350,J352,J355:J356,J450)</f>
        <v>6</v>
      </c>
      <c r="K364" s="24">
        <f t="shared" si="148"/>
        <v>1.4</v>
      </c>
      <c r="L364" s="24">
        <f t="shared" si="148"/>
        <v>0.2</v>
      </c>
      <c r="M364" s="24">
        <f t="shared" si="148"/>
        <v>2.2999999999999998</v>
      </c>
      <c r="N364" s="24">
        <f t="shared" si="148"/>
        <v>1.4</v>
      </c>
      <c r="O364" s="24">
        <f t="shared" si="148"/>
        <v>0.78749999999999998</v>
      </c>
      <c r="P364" s="24">
        <f t="shared" si="148"/>
        <v>469.96000000000004</v>
      </c>
      <c r="Q364" s="24">
        <f t="shared" si="148"/>
        <v>121.4</v>
      </c>
      <c r="R364" s="24">
        <f t="shared" si="148"/>
        <v>556.43571429999997</v>
      </c>
      <c r="S364" s="24">
        <f t="shared" si="148"/>
        <v>290.05</v>
      </c>
      <c r="T364" s="24">
        <f t="shared" si="148"/>
        <v>256.82499999999999</v>
      </c>
      <c r="U364" s="24">
        <f t="shared" si="148"/>
        <v>157.03571428699999</v>
      </c>
      <c r="V364" s="24">
        <f t="shared" si="148"/>
        <v>326.89999999999998</v>
      </c>
      <c r="W364" s="24">
        <f t="shared" si="148"/>
        <v>851.97916666300011</v>
      </c>
      <c r="X364" s="24">
        <f t="shared" si="148"/>
        <v>955.74285715000008</v>
      </c>
      <c r="Y364" s="24">
        <f t="shared" si="148"/>
        <v>100.15</v>
      </c>
      <c r="Z364" s="24">
        <f t="shared" si="148"/>
        <v>510.53749999700005</v>
      </c>
      <c r="AA364" s="24">
        <f t="shared" si="148"/>
        <v>643.15</v>
      </c>
      <c r="AB364" s="24">
        <f t="shared" si="148"/>
        <v>297.3</v>
      </c>
      <c r="AC364" s="24">
        <f t="shared" si="148"/>
        <v>24.3</v>
      </c>
      <c r="AD364" s="24">
        <f t="shared" si="148"/>
        <v>10.1</v>
      </c>
      <c r="AE364" s="24">
        <f t="shared" si="148"/>
        <v>9.5</v>
      </c>
      <c r="AF364" s="24">
        <f t="shared" si="148"/>
        <v>4.7</v>
      </c>
      <c r="AG364" s="24">
        <f t="shared" si="148"/>
        <v>7.5</v>
      </c>
      <c r="AH364" s="24">
        <f t="shared" si="148"/>
        <v>6.7</v>
      </c>
      <c r="AI364" s="24">
        <f t="shared" si="148"/>
        <v>0.8</v>
      </c>
      <c r="AJ364" s="24">
        <f t="shared" si="148"/>
        <v>0</v>
      </c>
      <c r="AK364" s="24">
        <f t="shared" si="148"/>
        <v>1.4</v>
      </c>
      <c r="AL364" s="24">
        <f t="shared" si="148"/>
        <v>7.9</v>
      </c>
      <c r="AM364" s="24">
        <f t="shared" si="148"/>
        <v>4.5999999999999996</v>
      </c>
      <c r="AN364" s="24">
        <f t="shared" si="148"/>
        <v>2.2999999999999998</v>
      </c>
      <c r="AO364" s="24">
        <f t="shared" si="148"/>
        <v>0.2</v>
      </c>
      <c r="AP364" s="24">
        <f t="shared" ref="AP364:BU364" si="149">AVERAGE(AP340:AP343,AP345,AP350,AP352,AP355:AP356,AP450)</f>
        <v>0</v>
      </c>
      <c r="AQ364" s="24">
        <f t="shared" si="149"/>
        <v>0.5</v>
      </c>
      <c r="AR364" s="24">
        <f t="shared" si="149"/>
        <v>2.5</v>
      </c>
      <c r="AS364" s="24">
        <f t="shared" si="149"/>
        <v>2.2000000000000002</v>
      </c>
      <c r="AT364" s="24">
        <f t="shared" si="149"/>
        <v>2.8</v>
      </c>
      <c r="AU364" s="24">
        <f t="shared" si="149"/>
        <v>0.4</v>
      </c>
      <c r="AV364" s="24">
        <f t="shared" si="149"/>
        <v>0</v>
      </c>
      <c r="AW364" s="24">
        <f t="shared" si="149"/>
        <v>0.6</v>
      </c>
      <c r="AX364" s="24">
        <f t="shared" si="149"/>
        <v>3.5</v>
      </c>
      <c r="AY364" s="24">
        <f t="shared" si="149"/>
        <v>0.7</v>
      </c>
      <c r="AZ364" s="24">
        <f t="shared" si="149"/>
        <v>1.6</v>
      </c>
      <c r="BA364" s="24">
        <f t="shared" si="149"/>
        <v>0.2</v>
      </c>
      <c r="BB364" s="24">
        <f t="shared" si="149"/>
        <v>0</v>
      </c>
      <c r="BC364" s="24">
        <f t="shared" si="149"/>
        <v>0.3</v>
      </c>
      <c r="BD364" s="24">
        <f t="shared" si="149"/>
        <v>1.9</v>
      </c>
      <c r="BE364" s="24">
        <f t="shared" si="149"/>
        <v>12.4</v>
      </c>
      <c r="BF364" s="24">
        <f t="shared" si="149"/>
        <v>2.1</v>
      </c>
      <c r="BG364" s="24">
        <f t="shared" si="149"/>
        <v>0.3</v>
      </c>
      <c r="BH364" s="24">
        <f t="shared" si="149"/>
        <v>0</v>
      </c>
      <c r="BI364" s="24">
        <f t="shared" si="149"/>
        <v>1.7</v>
      </c>
      <c r="BJ364" s="24">
        <f t="shared" si="149"/>
        <v>3.9</v>
      </c>
      <c r="BK364" s="24">
        <f t="shared" si="149"/>
        <v>4.4000000000000004</v>
      </c>
      <c r="BL364" s="24">
        <f t="shared" si="149"/>
        <v>153.9</v>
      </c>
      <c r="BM364" s="24">
        <f t="shared" si="149"/>
        <v>52.6</v>
      </c>
      <c r="BN364" s="24">
        <f t="shared" si="149"/>
        <v>4.3</v>
      </c>
      <c r="BO364" s="24">
        <f t="shared" si="149"/>
        <v>1.4</v>
      </c>
      <c r="BP364" s="24">
        <f t="shared" si="149"/>
        <v>4.2</v>
      </c>
      <c r="BQ364" s="24">
        <f t="shared" si="149"/>
        <v>12</v>
      </c>
      <c r="BR364" s="24">
        <f t="shared" si="149"/>
        <v>79.400000000000006</v>
      </c>
      <c r="BS364" s="24">
        <f t="shared" si="149"/>
        <v>0.7</v>
      </c>
      <c r="BT364" s="24">
        <f t="shared" si="149"/>
        <v>0.3</v>
      </c>
      <c r="BU364" s="24">
        <f t="shared" si="149"/>
        <v>0.4</v>
      </c>
      <c r="BV364" s="24">
        <f t="shared" ref="BV364:CC364" si="150">AVERAGE(BV340:BV343,BV345,BV350,BV352,BV355:BV356,BV450)</f>
        <v>120.6</v>
      </c>
      <c r="BW364" s="24">
        <f t="shared" si="150"/>
        <v>59</v>
      </c>
      <c r="BX364" s="24">
        <f t="shared" si="150"/>
        <v>61.6</v>
      </c>
      <c r="BY364" s="24">
        <f t="shared" si="150"/>
        <v>0</v>
      </c>
      <c r="BZ364" s="24">
        <f t="shared" si="150"/>
        <v>0</v>
      </c>
      <c r="CA364" s="24">
        <f t="shared" si="150"/>
        <v>0</v>
      </c>
      <c r="CB364" s="24">
        <f t="shared" si="150"/>
        <v>0</v>
      </c>
      <c r="CC364" s="24">
        <f t="shared" si="150"/>
        <v>0</v>
      </c>
    </row>
    <row r="365" spans="1:83">
      <c r="A365" s="35" t="s">
        <v>179</v>
      </c>
      <c r="B365" s="34">
        <f>COUNTIF(C337:C362,"+ve")</f>
        <v>13</v>
      </c>
      <c r="C365" s="63"/>
      <c r="D365" s="18" t="s">
        <v>41</v>
      </c>
      <c r="E365" s="27">
        <f>AVERAGE(E344,E346:E349,E351,E353:E354,E357:E359,E361:E362)</f>
        <v>6.4102564102564097</v>
      </c>
      <c r="F365" s="27">
        <f>AVERAGE(F344,F346:F349,F351,F353:F354,F357:F359,F361:F362)</f>
        <v>3.2051282051282048</v>
      </c>
      <c r="G365" s="27">
        <f>AVERAGE(G344,G346:G349,G351,G353:G354,G357:G359,G361:G362)</f>
        <v>48.397435897435898</v>
      </c>
      <c r="H365" s="27">
        <f>AVERAGE(H344,H346:H349,H351,H353:H354,H357:H359,H361:H362)</f>
        <v>16.987179487179485</v>
      </c>
      <c r="I365" s="27">
        <f>AVERAGE(I344,I346:I349,I351,I353:I354,I357:I359,I361:I362)</f>
        <v>0.48397435897435898</v>
      </c>
      <c r="J365" s="27">
        <f t="shared" ref="J365:AO365" ca="1" si="151">AVERAGE(J344,J346:J349,J351,J353:J354,J357:J449,J361:J362)</f>
        <v>8.615384615384615</v>
      </c>
      <c r="K365" s="27">
        <f t="shared" ca="1" si="151"/>
        <v>1.5384615384615385</v>
      </c>
      <c r="L365" s="27">
        <f t="shared" ca="1" si="151"/>
        <v>0.38461538461538464</v>
      </c>
      <c r="M365" s="27">
        <f t="shared" ca="1" si="151"/>
        <v>3.9230769230769229</v>
      </c>
      <c r="N365" s="27">
        <f t="shared" ca="1" si="151"/>
        <v>1.7692307692307692</v>
      </c>
      <c r="O365" s="27">
        <f t="shared" ca="1" si="151"/>
        <v>1.145367132876923</v>
      </c>
      <c r="P365" s="27">
        <f t="shared" ca="1" si="151"/>
        <v>398.38525725384619</v>
      </c>
      <c r="Q365" s="27">
        <f t="shared" ca="1" si="151"/>
        <v>529.15384615384619</v>
      </c>
      <c r="R365" s="27">
        <f t="shared" ca="1" si="151"/>
        <v>417.60576923846151</v>
      </c>
      <c r="S365" s="27">
        <f t="shared" ca="1" si="151"/>
        <v>224.48901099230767</v>
      </c>
      <c r="T365" s="27">
        <f t="shared" ca="1" si="151"/>
        <v>255.64962119538464</v>
      </c>
      <c r="U365" s="27">
        <f t="shared" ca="1" si="151"/>
        <v>208.09722221538462</v>
      </c>
      <c r="V365" s="27">
        <f t="shared" ca="1" si="151"/>
        <v>331.86721612307696</v>
      </c>
      <c r="W365" s="27">
        <f t="shared" ca="1" si="151"/>
        <v>144.14868881230771</v>
      </c>
      <c r="X365" s="27">
        <f t="shared" ca="1" si="151"/>
        <v>151.41987179538461</v>
      </c>
      <c r="Y365" s="27">
        <f t="shared" ca="1" si="151"/>
        <v>98.566849815384629</v>
      </c>
      <c r="Z365" s="27">
        <f t="shared" ca="1" si="151"/>
        <v>775.46180068153853</v>
      </c>
      <c r="AA365" s="27">
        <f t="shared" ca="1" si="151"/>
        <v>899.33012820769227</v>
      </c>
      <c r="AB365" s="27">
        <f t="shared" ca="1" si="151"/>
        <v>237.88095237692309</v>
      </c>
      <c r="AC365" s="27">
        <f t="shared" ca="1" si="151"/>
        <v>32.384615384615387</v>
      </c>
      <c r="AD365" s="27">
        <f t="shared" ca="1" si="151"/>
        <v>13.846153846153847</v>
      </c>
      <c r="AE365" s="27">
        <f t="shared" ca="1" si="151"/>
        <v>13.923076923076923</v>
      </c>
      <c r="AF365" s="27">
        <f t="shared" ca="1" si="151"/>
        <v>4.615384615384615</v>
      </c>
      <c r="AG365" s="27">
        <f t="shared" ca="1" si="151"/>
        <v>9.615384615384615</v>
      </c>
      <c r="AH365" s="27">
        <f t="shared" ca="1" si="151"/>
        <v>9.3076923076923084</v>
      </c>
      <c r="AI365" s="27">
        <f t="shared" ca="1" si="151"/>
        <v>3.3076923076923075</v>
      </c>
      <c r="AJ365" s="27">
        <f t="shared" ca="1" si="151"/>
        <v>7.6923076923076927E-2</v>
      </c>
      <c r="AK365" s="27">
        <f t="shared" ca="1" si="151"/>
        <v>0</v>
      </c>
      <c r="AL365" s="27">
        <f t="shared" ca="1" si="151"/>
        <v>10.076923076923077</v>
      </c>
      <c r="AM365" s="27">
        <f t="shared" ca="1" si="151"/>
        <v>7.0769230769230766</v>
      </c>
      <c r="AN365" s="27">
        <f t="shared" ca="1" si="151"/>
        <v>2.6153846153846154</v>
      </c>
      <c r="AO365" s="27">
        <f t="shared" ca="1" si="151"/>
        <v>0.23076923076923078</v>
      </c>
      <c r="AP365" s="27">
        <f t="shared" ref="AP365:BU365" ca="1" si="152">AVERAGE(AP344,AP346:AP349,AP351,AP353:AP354,AP357:AP449,AP361:AP362)</f>
        <v>0</v>
      </c>
      <c r="AQ365" s="27">
        <f t="shared" ca="1" si="152"/>
        <v>0</v>
      </c>
      <c r="AR365" s="27">
        <f t="shared" ca="1" si="152"/>
        <v>3.9230769230769229</v>
      </c>
      <c r="AS365" s="27">
        <f t="shared" ca="1" si="152"/>
        <v>0.92307692307692313</v>
      </c>
      <c r="AT365" s="27">
        <f t="shared" ca="1" si="152"/>
        <v>4.9230769230769234</v>
      </c>
      <c r="AU365" s="27">
        <f t="shared" ca="1" si="152"/>
        <v>2.4615384615384617</v>
      </c>
      <c r="AV365" s="27">
        <f t="shared" ca="1" si="152"/>
        <v>7.6923076923076927E-2</v>
      </c>
      <c r="AW365" s="27">
        <f t="shared" ca="1" si="152"/>
        <v>0</v>
      </c>
      <c r="AX365" s="27">
        <f t="shared" ca="1" si="152"/>
        <v>5.5384615384615383</v>
      </c>
      <c r="AY365" s="27">
        <f t="shared" ca="1" si="152"/>
        <v>1.6153846153846154</v>
      </c>
      <c r="AZ365" s="27">
        <f t="shared" ca="1" si="152"/>
        <v>1.7692307692307692</v>
      </c>
      <c r="BA365" s="27">
        <f t="shared" ca="1" si="152"/>
        <v>0.61538461538461542</v>
      </c>
      <c r="BB365" s="27">
        <f t="shared" ca="1" si="152"/>
        <v>0</v>
      </c>
      <c r="BC365" s="27">
        <f t="shared" ca="1" si="152"/>
        <v>0</v>
      </c>
      <c r="BD365" s="27">
        <f t="shared" ca="1" si="152"/>
        <v>0.61538461538461542</v>
      </c>
      <c r="BE365" s="27">
        <f t="shared" ca="1" si="152"/>
        <v>8.8461538461538467</v>
      </c>
      <c r="BF365" s="27">
        <f t="shared" ca="1" si="152"/>
        <v>0.69230769230769229</v>
      </c>
      <c r="BG365" s="27">
        <f t="shared" ca="1" si="152"/>
        <v>0.15384615384615385</v>
      </c>
      <c r="BH365" s="27">
        <f t="shared" ca="1" si="152"/>
        <v>7.6923076923076927E-2</v>
      </c>
      <c r="BI365" s="27">
        <f t="shared" ca="1" si="152"/>
        <v>3.8461538461538463</v>
      </c>
      <c r="BJ365" s="27">
        <f t="shared" ca="1" si="152"/>
        <v>1.8461538461538463</v>
      </c>
      <c r="BK365" s="27">
        <f t="shared" ca="1" si="152"/>
        <v>2.2307692307692308</v>
      </c>
      <c r="BL365" s="27">
        <f t="shared" ca="1" si="152"/>
        <v>169.30769230769232</v>
      </c>
      <c r="BM365" s="27">
        <f t="shared" ca="1" si="152"/>
        <v>45.230769230769234</v>
      </c>
      <c r="BN365" s="27">
        <f t="shared" ca="1" si="152"/>
        <v>8.9230769230769234</v>
      </c>
      <c r="BO365" s="27">
        <f t="shared" ca="1" si="152"/>
        <v>6.384615384615385</v>
      </c>
      <c r="BP365" s="27">
        <f t="shared" ca="1" si="152"/>
        <v>5.6923076923076925</v>
      </c>
      <c r="BQ365" s="27">
        <f t="shared" ca="1" si="152"/>
        <v>1.7692307692307692</v>
      </c>
      <c r="BR365" s="27">
        <f t="shared" ca="1" si="152"/>
        <v>101.30769230769231</v>
      </c>
      <c r="BS365" s="27">
        <f t="shared" ca="1" si="152"/>
        <v>1</v>
      </c>
      <c r="BT365" s="27">
        <f t="shared" ca="1" si="152"/>
        <v>0.38461538461538464</v>
      </c>
      <c r="BU365" s="27">
        <f t="shared" ca="1" si="152"/>
        <v>0.61538461538461542</v>
      </c>
      <c r="BV365" s="27">
        <f t="shared" ref="BV365:CC365" ca="1" si="153">AVERAGE(BV344,BV346:BV349,BV351,BV353:BV354,BV357:BV449,BV361:BV362)</f>
        <v>258.46153846153845</v>
      </c>
      <c r="BW365" s="27">
        <f t="shared" ca="1" si="153"/>
        <v>113.23076923076923</v>
      </c>
      <c r="BX365" s="27">
        <f t="shared" ca="1" si="153"/>
        <v>145.23076923076923</v>
      </c>
      <c r="BY365" s="27">
        <f t="shared" ca="1" si="153"/>
        <v>0</v>
      </c>
      <c r="BZ365" s="27">
        <f t="shared" ca="1" si="153"/>
        <v>0</v>
      </c>
      <c r="CA365" s="27">
        <f t="shared" ca="1" si="153"/>
        <v>0</v>
      </c>
      <c r="CB365" s="27">
        <f t="shared" ca="1" si="153"/>
        <v>0</v>
      </c>
      <c r="CC365" s="27">
        <f t="shared" ca="1" si="153"/>
        <v>0</v>
      </c>
      <c r="CE365" s="58" t="s">
        <v>111</v>
      </c>
    </row>
    <row r="366" spans="1:83">
      <c r="A366" s="63"/>
      <c r="B366" s="63"/>
      <c r="C366" s="63"/>
      <c r="D366" s="22" t="s">
        <v>43</v>
      </c>
      <c r="E366" s="24">
        <f>STDEV(E340:E343,E345,E350,E352,E355:E356,E360)/SQRT($B364)</f>
        <v>5.833333333333333</v>
      </c>
      <c r="F366" s="24">
        <f>STDEV(F340:F343,F345,F350,F352,F355:F356,F360)/SQRT($B364)</f>
        <v>0.83333333333333315</v>
      </c>
      <c r="G366" s="24">
        <f>STDEV(G340:G343,G345,G350,G352,G355:G356,G360)/SQRT($B364)</f>
        <v>3.6244412085277484</v>
      </c>
      <c r="H366" s="24">
        <f>STDEV(H340:H343,H345,H350,H352,H355:H356,H360)/SQRT($B364)</f>
        <v>7.3085122871793713</v>
      </c>
      <c r="I366" s="24">
        <f>STDEV(I340:I343,I345,I350,I352,I355:I356,I360)/SQRT($B364)</f>
        <v>3.6244412085277455E-2</v>
      </c>
      <c r="J366" s="24">
        <f t="shared" ref="J366:AO366" si="154">STDEV(J340:J343,J345,J350,J352,J355:J356,J450)/SQRT($B364)</f>
        <v>2</v>
      </c>
      <c r="K366" s="24">
        <f t="shared" si="154"/>
        <v>1.4</v>
      </c>
      <c r="L366" s="24">
        <f t="shared" si="154"/>
        <v>0.19999999999999998</v>
      </c>
      <c r="M366" s="24">
        <f t="shared" si="154"/>
        <v>0.53851648071345037</v>
      </c>
      <c r="N366" s="24">
        <f t="shared" si="154"/>
        <v>0.26666666666666661</v>
      </c>
      <c r="O366" s="24">
        <f t="shared" si="154"/>
        <v>0.32598674990114412</v>
      </c>
      <c r="P366" s="24">
        <f t="shared" si="154"/>
        <v>127.20644283997565</v>
      </c>
      <c r="Q366" s="24">
        <f t="shared" si="154"/>
        <v>121.39999999999999</v>
      </c>
      <c r="R366" s="24">
        <f t="shared" si="154"/>
        <v>165.36934182216382</v>
      </c>
      <c r="S366" s="24">
        <f t="shared" si="154"/>
        <v>87.668518674987681</v>
      </c>
      <c r="T366" s="24">
        <f t="shared" si="154"/>
        <v>92.304064630016271</v>
      </c>
      <c r="U366" s="24">
        <f t="shared" si="154"/>
        <v>43.910249437343673</v>
      </c>
      <c r="V366" s="24">
        <f t="shared" si="154"/>
        <v>153.9542464500411</v>
      </c>
      <c r="W366" s="24">
        <f t="shared" si="154"/>
        <v>603.96270814206457</v>
      </c>
      <c r="X366" s="24">
        <f t="shared" si="154"/>
        <v>600.8167326900948</v>
      </c>
      <c r="Y366" s="24">
        <f t="shared" si="154"/>
        <v>29.754556140381439</v>
      </c>
      <c r="Z366" s="24">
        <f t="shared" si="154"/>
        <v>142.7894937424642</v>
      </c>
      <c r="AA366" s="24">
        <f t="shared" si="154"/>
        <v>203.87642022122668</v>
      </c>
      <c r="AB366" s="24">
        <f t="shared" si="154"/>
        <v>87.204077376640541</v>
      </c>
      <c r="AC366" s="24">
        <f t="shared" si="154"/>
        <v>3.3167922924281998</v>
      </c>
      <c r="AD366" s="24">
        <f t="shared" si="154"/>
        <v>1.1298967504452193</v>
      </c>
      <c r="AE366" s="24">
        <f t="shared" si="154"/>
        <v>2.0936411663256274</v>
      </c>
      <c r="AF366" s="24">
        <f t="shared" si="154"/>
        <v>1.1930353445448854</v>
      </c>
      <c r="AG366" s="24">
        <f t="shared" si="154"/>
        <v>1.5365907428821477</v>
      </c>
      <c r="AH366" s="24">
        <f t="shared" si="154"/>
        <v>0.65064070986477129</v>
      </c>
      <c r="AI366" s="24">
        <f t="shared" si="154"/>
        <v>0.4898979485566356</v>
      </c>
      <c r="AJ366" s="24">
        <f t="shared" si="154"/>
        <v>0</v>
      </c>
      <c r="AK366" s="24">
        <f t="shared" si="154"/>
        <v>1.1944315244779278</v>
      </c>
      <c r="AL366" s="24">
        <f t="shared" si="154"/>
        <v>2.0080393975772042</v>
      </c>
      <c r="AM366" s="24">
        <f t="shared" si="154"/>
        <v>0.6</v>
      </c>
      <c r="AN366" s="24">
        <f t="shared" si="154"/>
        <v>0.44845413490245695</v>
      </c>
      <c r="AO366" s="24">
        <f t="shared" si="154"/>
        <v>0.13333333333333333</v>
      </c>
      <c r="AP366" s="24">
        <f t="shared" ref="AP366:BU366" si="155">STDEV(AP340:AP343,AP345,AP350,AP352,AP355:AP356,AP450)/SQRT($B364)</f>
        <v>0</v>
      </c>
      <c r="AQ366" s="24">
        <f t="shared" si="155"/>
        <v>0.5</v>
      </c>
      <c r="AR366" s="24">
        <f t="shared" si="155"/>
        <v>0.99163165204290105</v>
      </c>
      <c r="AS366" s="24">
        <f t="shared" si="155"/>
        <v>0.90431066441670227</v>
      </c>
      <c r="AT366" s="24">
        <f t="shared" si="155"/>
        <v>0.53333333333333321</v>
      </c>
      <c r="AU366" s="24">
        <f t="shared" si="155"/>
        <v>0.30550504633038933</v>
      </c>
      <c r="AV366" s="24">
        <f t="shared" si="155"/>
        <v>0</v>
      </c>
      <c r="AW366" s="24">
        <f t="shared" si="155"/>
        <v>0.42687494916218988</v>
      </c>
      <c r="AX366" s="24">
        <f t="shared" si="155"/>
        <v>1.1666666666666665</v>
      </c>
      <c r="AY366" s="24">
        <f t="shared" si="155"/>
        <v>0.33499585403736298</v>
      </c>
      <c r="AZ366" s="24">
        <f t="shared" si="155"/>
        <v>0.26666666666666661</v>
      </c>
      <c r="BA366" s="24">
        <f t="shared" si="155"/>
        <v>0.19999999999999998</v>
      </c>
      <c r="BB366" s="24">
        <f t="shared" si="155"/>
        <v>0</v>
      </c>
      <c r="BC366" s="24">
        <f t="shared" si="155"/>
        <v>0.3</v>
      </c>
      <c r="BD366" s="24">
        <f t="shared" si="155"/>
        <v>0.64031242374328479</v>
      </c>
      <c r="BE366" s="24">
        <f t="shared" si="155"/>
        <v>5.1536394906900496</v>
      </c>
      <c r="BF366" s="24">
        <f t="shared" si="155"/>
        <v>1.6829207415152452</v>
      </c>
      <c r="BG366" s="24">
        <f t="shared" si="155"/>
        <v>0.21343747458109494</v>
      </c>
      <c r="BH366" s="24">
        <f t="shared" si="155"/>
        <v>0</v>
      </c>
      <c r="BI366" s="24">
        <f t="shared" si="155"/>
        <v>0.49553562491061687</v>
      </c>
      <c r="BJ366" s="24">
        <f t="shared" si="155"/>
        <v>2.0626304672539977</v>
      </c>
      <c r="BK366" s="24">
        <f t="shared" si="155"/>
        <v>1.8390818965511628</v>
      </c>
      <c r="BL366" s="24">
        <f t="shared" si="155"/>
        <v>98.378458572550898</v>
      </c>
      <c r="BM366" s="24">
        <f t="shared" si="155"/>
        <v>43.193415136003203</v>
      </c>
      <c r="BN366" s="24">
        <f t="shared" si="155"/>
        <v>1.9496438421186344</v>
      </c>
      <c r="BO366" s="24">
        <f t="shared" si="155"/>
        <v>0.85893991511500833</v>
      </c>
      <c r="BP366" s="24">
        <f t="shared" si="155"/>
        <v>1.2364824660660936</v>
      </c>
      <c r="BQ366" s="24">
        <f t="shared" si="155"/>
        <v>10.793001847905376</v>
      </c>
      <c r="BR366" s="24">
        <f t="shared" si="155"/>
        <v>51.943387986880055</v>
      </c>
      <c r="BS366" s="24">
        <f t="shared" si="155"/>
        <v>0.33499585403736298</v>
      </c>
      <c r="BT366" s="24">
        <f t="shared" si="155"/>
        <v>0.21343747458109494</v>
      </c>
      <c r="BU366" s="24">
        <f t="shared" si="155"/>
        <v>0.22110831935702666</v>
      </c>
      <c r="BV366" s="24">
        <f t="shared" ref="BV366:CC366" si="156">STDEV(BV340:BV343,BV345,BV350,BV352,BV355:BV356,BV450)/SQRT($B364)</f>
        <v>62.651984095566448</v>
      </c>
      <c r="BW366" s="24">
        <f t="shared" si="156"/>
        <v>41.278458196874439</v>
      </c>
      <c r="BX366" s="24">
        <f t="shared" si="156"/>
        <v>46.582590930279714</v>
      </c>
      <c r="BY366" s="24">
        <f t="shared" si="156"/>
        <v>0</v>
      </c>
      <c r="BZ366" s="24">
        <f t="shared" si="156"/>
        <v>0</v>
      </c>
      <c r="CA366" s="24">
        <f t="shared" si="156"/>
        <v>0</v>
      </c>
      <c r="CB366" s="24">
        <f t="shared" si="156"/>
        <v>0</v>
      </c>
      <c r="CC366" s="24">
        <f t="shared" si="156"/>
        <v>0</v>
      </c>
      <c r="CE366" s="58" t="s">
        <v>111</v>
      </c>
    </row>
    <row r="367" spans="1:83">
      <c r="A367" s="63"/>
      <c r="B367" s="2"/>
      <c r="C367" s="63"/>
      <c r="D367" s="18" t="s">
        <v>43</v>
      </c>
      <c r="E367" s="27">
        <f>STDEV(E344,E346:E349,E351,E353:E354,E357:E359,E361:E362)/SQRT($B365)</f>
        <v>4.4160262148376885</v>
      </c>
      <c r="F367" s="27">
        <f>STDEV(F344,F346:F349,F351,F353:F354,F357:F359,F361:F362)/SQRT($B365)</f>
        <v>1.9539894399756284</v>
      </c>
      <c r="G367" s="27">
        <f>STDEV(G344,G346:G349,G351,G353:G354,G357:G359,G361:G362)/SQRT($B365)</f>
        <v>2.564102564102571</v>
      </c>
      <c r="H367" s="27">
        <f>STDEV(H344,H346:H349,H351,H353:H354,H357:H359,H361:H362)/SQRT($B365)</f>
        <v>3.3513647737944714</v>
      </c>
      <c r="I367" s="27">
        <f>STDEV(I344,I346:I349,I351,I353:I354,I357:I359,I361:I362)/SQRT($B365)</f>
        <v>2.5641025641025599E-2</v>
      </c>
      <c r="J367" s="27">
        <f t="shared" ref="J367:AO367" ca="1" si="157">STDEV(J344,J346:J349,J351,J353:J354,J357:J449,J361:J362)/SQRT($B365)</f>
        <v>2.4325212770525995</v>
      </c>
      <c r="K367" s="27">
        <f t="shared" ca="1" si="157"/>
        <v>1.0598462915610454</v>
      </c>
      <c r="L367" s="27">
        <f t="shared" ca="1" si="157"/>
        <v>0.180400606147055</v>
      </c>
      <c r="M367" s="27">
        <f t="shared" ca="1" si="157"/>
        <v>1.1682857179378991</v>
      </c>
      <c r="N367" s="27">
        <f t="shared" ca="1" si="157"/>
        <v>0.65195805820980102</v>
      </c>
      <c r="O367" s="27">
        <f t="shared" ca="1" si="157"/>
        <v>0.14212389800721173</v>
      </c>
      <c r="P367" s="27">
        <f t="shared" ca="1" si="157"/>
        <v>74.384548953966004</v>
      </c>
      <c r="Q367" s="27">
        <f t="shared" ca="1" si="157"/>
        <v>271.02490296578549</v>
      </c>
      <c r="R367" s="27">
        <f t="shared" ca="1" si="157"/>
        <v>86.868864258057471</v>
      </c>
      <c r="S367" s="27">
        <f t="shared" ca="1" si="157"/>
        <v>74.25718309957152</v>
      </c>
      <c r="T367" s="27">
        <f t="shared" ca="1" si="157"/>
        <v>62.512192404351964</v>
      </c>
      <c r="U367" s="27">
        <f t="shared" ca="1" si="157"/>
        <v>60.469616372901285</v>
      </c>
      <c r="V367" s="27">
        <f t="shared" ca="1" si="157"/>
        <v>91.382540874011028</v>
      </c>
      <c r="W367" s="27">
        <f t="shared" ca="1" si="157"/>
        <v>49.418196355288558</v>
      </c>
      <c r="X367" s="27">
        <f t="shared" ca="1" si="157"/>
        <v>56.419166418207212</v>
      </c>
      <c r="Y367" s="27">
        <f t="shared" ca="1" si="157"/>
        <v>40.844392387660392</v>
      </c>
      <c r="Z367" s="27">
        <f t="shared" ca="1" si="157"/>
        <v>84.930859964941945</v>
      </c>
      <c r="AA367" s="27">
        <f t="shared" ca="1" si="157"/>
        <v>94.975058632626656</v>
      </c>
      <c r="AB367" s="27">
        <f t="shared" ca="1" si="157"/>
        <v>57.518437953131297</v>
      </c>
      <c r="AC367" s="27">
        <f t="shared" ca="1" si="157"/>
        <v>7.1535704385798757</v>
      </c>
      <c r="AD367" s="27">
        <f t="shared" ca="1" si="157"/>
        <v>2.702909528841936</v>
      </c>
      <c r="AE367" s="27">
        <f t="shared" ca="1" si="157"/>
        <v>3.618792719886966</v>
      </c>
      <c r="AF367" s="27">
        <f t="shared" ca="1" si="157"/>
        <v>2.1108342667711146</v>
      </c>
      <c r="AG367" s="27">
        <f t="shared" ca="1" si="157"/>
        <v>2.5483490420734536</v>
      </c>
      <c r="AH367" s="27">
        <f t="shared" ca="1" si="157"/>
        <v>2.0981817995362855</v>
      </c>
      <c r="AI367" s="27">
        <f t="shared" ca="1" si="157"/>
        <v>1.351089851557715</v>
      </c>
      <c r="AJ367" s="27">
        <f t="shared" ca="1" si="157"/>
        <v>7.6923076923076927E-2</v>
      </c>
      <c r="AK367" s="27">
        <f t="shared" ca="1" si="157"/>
        <v>0</v>
      </c>
      <c r="AL367" s="27">
        <f t="shared" ca="1" si="157"/>
        <v>3.6645591935238597</v>
      </c>
      <c r="AM367" s="27">
        <f t="shared" ca="1" si="157"/>
        <v>1.7594489903111439</v>
      </c>
      <c r="AN367" s="27">
        <f t="shared" ca="1" si="157"/>
        <v>0.75564933478417318</v>
      </c>
      <c r="AO367" s="27">
        <f t="shared" ca="1" si="157"/>
        <v>0.16617283842071437</v>
      </c>
      <c r="AP367" s="27">
        <f t="shared" ref="AP367:BU367" ca="1" si="158">STDEV(AP344,AP346:AP349,AP351,AP353:AP354,AP357:AP449,AP361:AP362)/SQRT($B365)</f>
        <v>0</v>
      </c>
      <c r="AQ367" s="27">
        <f t="shared" ca="1" si="158"/>
        <v>0</v>
      </c>
      <c r="AR367" s="27">
        <f t="shared" ca="1" si="158"/>
        <v>1.3371493715417868</v>
      </c>
      <c r="AS367" s="27">
        <f t="shared" ca="1" si="158"/>
        <v>0.6351008244359404</v>
      </c>
      <c r="AT367" s="27">
        <f t="shared" ca="1" si="158"/>
        <v>1.0405960968052832</v>
      </c>
      <c r="AU367" s="27">
        <f t="shared" ca="1" si="158"/>
        <v>0.88154427885492748</v>
      </c>
      <c r="AV367" s="27">
        <f t="shared" ca="1" si="158"/>
        <v>7.6923076923076927E-2</v>
      </c>
      <c r="AW367" s="27">
        <f t="shared" ca="1" si="158"/>
        <v>0</v>
      </c>
      <c r="AX367" s="27">
        <f t="shared" ca="1" si="158"/>
        <v>2.4951629734948786</v>
      </c>
      <c r="AY367" s="27">
        <f t="shared" ca="1" si="158"/>
        <v>0.86631004648852072</v>
      </c>
      <c r="AZ367" s="27">
        <f t="shared" ca="1" si="158"/>
        <v>0.65195805820980102</v>
      </c>
      <c r="BA367" s="27">
        <f t="shared" ca="1" si="158"/>
        <v>0.53754500751888801</v>
      </c>
      <c r="BB367" s="27">
        <f t="shared" ca="1" si="158"/>
        <v>0</v>
      </c>
      <c r="BC367" s="27">
        <f t="shared" ca="1" si="158"/>
        <v>0</v>
      </c>
      <c r="BD367" s="27">
        <f t="shared" ca="1" si="158"/>
        <v>0.26646935501059649</v>
      </c>
      <c r="BE367" s="27">
        <f t="shared" ca="1" si="158"/>
        <v>1.9442424991403493</v>
      </c>
      <c r="BF367" s="27">
        <f t="shared" ca="1" si="158"/>
        <v>0.32786440647549803</v>
      </c>
      <c r="BG367" s="27">
        <f t="shared" ca="1" si="158"/>
        <v>0.10415433852097386</v>
      </c>
      <c r="BH367" s="27">
        <f t="shared" ca="1" si="158"/>
        <v>7.6923076923076927E-2</v>
      </c>
      <c r="BI367" s="27">
        <f t="shared" ca="1" si="158"/>
        <v>1.1482771590191321</v>
      </c>
      <c r="BJ367" s="27">
        <f t="shared" ca="1" si="158"/>
        <v>0.79940806503178952</v>
      </c>
      <c r="BK367" s="27">
        <f t="shared" ca="1" si="158"/>
        <v>0.53293871002119297</v>
      </c>
      <c r="BL367" s="27">
        <f t="shared" ca="1" si="158"/>
        <v>81.386651130566378</v>
      </c>
      <c r="BM367" s="27">
        <f t="shared" ca="1" si="158"/>
        <v>25.520518101744322</v>
      </c>
      <c r="BN367" s="27">
        <f t="shared" ca="1" si="158"/>
        <v>4.1855391137324025</v>
      </c>
      <c r="BO367" s="27">
        <f t="shared" ca="1" si="158"/>
        <v>3.5527859446414469</v>
      </c>
      <c r="BP367" s="27">
        <f t="shared" ca="1" si="158"/>
        <v>3.0995959525450303</v>
      </c>
      <c r="BQ367" s="27">
        <f t="shared" ca="1" si="158"/>
        <v>0.99456114631894732</v>
      </c>
      <c r="BR367" s="27">
        <f t="shared" ca="1" si="158"/>
        <v>47.806016225750568</v>
      </c>
      <c r="BS367" s="27">
        <f t="shared" ca="1" si="158"/>
        <v>0.19611613513818404</v>
      </c>
      <c r="BT367" s="27">
        <f t="shared" ca="1" si="158"/>
        <v>0.180400606147055</v>
      </c>
      <c r="BU367" s="27">
        <f t="shared" ca="1" si="158"/>
        <v>0.21299035545943784</v>
      </c>
      <c r="BV367" s="27">
        <f t="shared" ref="BV367:CC367" ca="1" si="159">STDEV(BV344,BV346:BV349,BV351,BV353:BV354,BV357:BV449,BV361:BV362)/SQRT($B365)</f>
        <v>74.868741156552545</v>
      </c>
      <c r="BW367" s="27">
        <f t="shared" ca="1" si="159"/>
        <v>59.063324757085489</v>
      </c>
      <c r="BX367" s="27">
        <f t="shared" ca="1" si="159"/>
        <v>69.696609365176244</v>
      </c>
      <c r="BY367" s="27">
        <f t="shared" ca="1" si="159"/>
        <v>0</v>
      </c>
      <c r="BZ367" s="27">
        <f t="shared" ca="1" si="159"/>
        <v>0</v>
      </c>
      <c r="CA367" s="27">
        <f t="shared" ca="1" si="159"/>
        <v>0</v>
      </c>
      <c r="CB367" s="27">
        <f t="shared" ca="1" si="159"/>
        <v>0</v>
      </c>
      <c r="CC367" s="27">
        <f t="shared" ca="1" si="159"/>
        <v>0</v>
      </c>
      <c r="CE367" s="58" t="s">
        <v>111</v>
      </c>
    </row>
    <row r="368" spans="1:83">
      <c r="A368" s="10"/>
      <c r="B368" s="10"/>
      <c r="C368" s="102"/>
      <c r="D368" s="10"/>
      <c r="E368" s="59"/>
      <c r="F368" s="59"/>
      <c r="G368" s="59"/>
      <c r="H368" s="59"/>
      <c r="I368" s="59"/>
      <c r="J368" s="10"/>
      <c r="K368" s="10"/>
      <c r="L368" s="10"/>
      <c r="M368" s="10"/>
      <c r="N368" s="10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CE368" s="58"/>
    </row>
    <row r="369" spans="1:154" ht="16">
      <c r="A369" s="83" t="s">
        <v>138</v>
      </c>
      <c r="B369" s="66"/>
      <c r="C369" s="66" t="s">
        <v>137</v>
      </c>
      <c r="D369" s="66"/>
      <c r="E369" s="53" t="s">
        <v>63</v>
      </c>
      <c r="F369" s="53" t="s">
        <v>64</v>
      </c>
      <c r="G369" s="53" t="s">
        <v>65</v>
      </c>
      <c r="H369" s="53" t="s">
        <v>66</v>
      </c>
      <c r="I369" s="87" t="s">
        <v>100</v>
      </c>
      <c r="J369" s="53" t="s">
        <v>62</v>
      </c>
      <c r="K369" s="53" t="s">
        <v>63</v>
      </c>
      <c r="L369" s="53" t="s">
        <v>64</v>
      </c>
      <c r="M369" s="53" t="s">
        <v>65</v>
      </c>
      <c r="N369" s="53" t="s">
        <v>66</v>
      </c>
      <c r="O369" s="87" t="s">
        <v>100</v>
      </c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CE369" s="58" t="s">
        <v>111</v>
      </c>
    </row>
    <row r="370" spans="1:154">
      <c r="A370" t="s">
        <v>158</v>
      </c>
      <c r="B370" s="10">
        <f>('E3-Last'!B127)-2</f>
        <v>42</v>
      </c>
      <c r="C370" s="4" t="s">
        <v>3</v>
      </c>
      <c r="D370" s="10" t="s">
        <v>40</v>
      </c>
      <c r="E370" s="59">
        <f>(K370/$J370)*100</f>
        <v>0</v>
      </c>
      <c r="F370" s="59">
        <f>(L370/$J370)*100</f>
        <v>0</v>
      </c>
      <c r="G370" s="59">
        <f>(M370/$J370)*100</f>
        <v>50</v>
      </c>
      <c r="H370" s="59">
        <f>(N370/$J370)*100</f>
        <v>50</v>
      </c>
      <c r="I370" s="59">
        <f>M370/J370</f>
        <v>0.5</v>
      </c>
      <c r="J370">
        <v>4</v>
      </c>
      <c r="K370">
        <v>0</v>
      </c>
      <c r="L370">
        <v>0</v>
      </c>
      <c r="M370">
        <v>2</v>
      </c>
      <c r="N370">
        <v>2</v>
      </c>
      <c r="O370">
        <v>0</v>
      </c>
      <c r="P370">
        <v>204.5</v>
      </c>
      <c r="Q370">
        <v>0</v>
      </c>
      <c r="R370">
        <v>259.5</v>
      </c>
      <c r="S370">
        <v>149.5</v>
      </c>
      <c r="T370">
        <v>168.5</v>
      </c>
      <c r="U370">
        <v>86</v>
      </c>
      <c r="V370">
        <v>251</v>
      </c>
      <c r="W370">
        <v>656.75</v>
      </c>
      <c r="X370">
        <v>981.5</v>
      </c>
      <c r="Y370">
        <v>332</v>
      </c>
      <c r="Z370">
        <v>30.75</v>
      </c>
      <c r="AA370">
        <v>25</v>
      </c>
      <c r="AB370">
        <v>36.5</v>
      </c>
      <c r="AC370">
        <v>12</v>
      </c>
      <c r="AD370">
        <v>8</v>
      </c>
      <c r="AE370">
        <v>2</v>
      </c>
      <c r="AF370">
        <v>2</v>
      </c>
      <c r="AG370">
        <v>4</v>
      </c>
      <c r="AH370">
        <v>8</v>
      </c>
      <c r="AI370">
        <v>0</v>
      </c>
      <c r="AJ370">
        <v>0</v>
      </c>
      <c r="AK370">
        <v>0</v>
      </c>
      <c r="AL370">
        <v>0</v>
      </c>
      <c r="AM370">
        <v>4</v>
      </c>
      <c r="AN370">
        <v>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2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2</v>
      </c>
      <c r="BA370">
        <v>0</v>
      </c>
      <c r="BB370">
        <v>0</v>
      </c>
      <c r="BC370">
        <v>0</v>
      </c>
      <c r="BD370">
        <v>0</v>
      </c>
      <c r="BE370">
        <v>7</v>
      </c>
      <c r="BF370">
        <v>0</v>
      </c>
      <c r="BG370">
        <v>0</v>
      </c>
      <c r="BH370">
        <v>0</v>
      </c>
      <c r="BI370">
        <v>0</v>
      </c>
      <c r="BJ370">
        <v>4</v>
      </c>
      <c r="BK370">
        <v>3</v>
      </c>
      <c r="BL370">
        <v>64</v>
      </c>
      <c r="BM370">
        <v>10</v>
      </c>
      <c r="BN370">
        <v>4</v>
      </c>
      <c r="BO370">
        <v>5</v>
      </c>
      <c r="BP370">
        <v>5</v>
      </c>
      <c r="BQ370">
        <v>7</v>
      </c>
      <c r="BR370">
        <v>33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 t="s">
        <v>58</v>
      </c>
      <c r="CE370" s="58"/>
    </row>
    <row r="371" spans="1:154">
      <c r="A371" t="s">
        <v>180</v>
      </c>
      <c r="B371" s="10">
        <f>('E3-Last'!B128)-2</f>
        <v>50</v>
      </c>
      <c r="C371" s="4" t="s">
        <v>3</v>
      </c>
      <c r="D371" s="10" t="s">
        <v>40</v>
      </c>
      <c r="E371" s="59">
        <f t="shared" ref="E371:H392" si="160">(K371/$J371)*100</f>
        <v>100</v>
      </c>
      <c r="F371" s="59">
        <f t="shared" si="160"/>
        <v>0</v>
      </c>
      <c r="G371" s="59">
        <f t="shared" si="160"/>
        <v>0</v>
      </c>
      <c r="H371" s="59">
        <f t="shared" si="160"/>
        <v>0</v>
      </c>
      <c r="I371" s="59">
        <f t="shared" ref="I371:I392" si="161">M371/J371</f>
        <v>0</v>
      </c>
      <c r="J371">
        <v>4</v>
      </c>
      <c r="K371">
        <v>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</v>
      </c>
      <c r="AD371">
        <v>1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1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87</v>
      </c>
      <c r="BM371">
        <v>37</v>
      </c>
      <c r="BN371">
        <v>0</v>
      </c>
      <c r="BO371">
        <v>0</v>
      </c>
      <c r="BP371">
        <v>0</v>
      </c>
      <c r="BQ371">
        <v>0</v>
      </c>
      <c r="BR371">
        <v>50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 t="s">
        <v>58</v>
      </c>
      <c r="CE371" s="58"/>
    </row>
    <row r="372" spans="1:154">
      <c r="A372" t="s">
        <v>159</v>
      </c>
      <c r="B372" s="10">
        <f>('E3-Last'!B129)-2</f>
        <v>50</v>
      </c>
      <c r="C372" s="4" t="s">
        <v>3</v>
      </c>
      <c r="D372" s="10" t="s">
        <v>40</v>
      </c>
      <c r="E372" s="59">
        <f t="shared" si="160"/>
        <v>50</v>
      </c>
      <c r="F372" s="59">
        <f t="shared" si="160"/>
        <v>25</v>
      </c>
      <c r="G372" s="59">
        <f t="shared" si="160"/>
        <v>25</v>
      </c>
      <c r="H372" s="59">
        <f t="shared" si="160"/>
        <v>0</v>
      </c>
      <c r="I372" s="59">
        <f t="shared" si="161"/>
        <v>0.25</v>
      </c>
      <c r="J372">
        <v>4</v>
      </c>
      <c r="K372">
        <v>2</v>
      </c>
      <c r="L372">
        <v>1</v>
      </c>
      <c r="M372">
        <v>1</v>
      </c>
      <c r="N372">
        <v>0</v>
      </c>
      <c r="O372">
        <v>0</v>
      </c>
      <c r="P372">
        <v>1907</v>
      </c>
      <c r="Q372">
        <v>3450</v>
      </c>
      <c r="R372">
        <v>364</v>
      </c>
      <c r="S372">
        <v>0</v>
      </c>
      <c r="T372">
        <v>636</v>
      </c>
      <c r="U372">
        <v>636</v>
      </c>
      <c r="V372">
        <v>0</v>
      </c>
      <c r="W372">
        <v>742</v>
      </c>
      <c r="X372">
        <v>742</v>
      </c>
      <c r="Y372">
        <v>0</v>
      </c>
      <c r="Z372">
        <v>113</v>
      </c>
      <c r="AA372">
        <v>113</v>
      </c>
      <c r="AB372">
        <v>0</v>
      </c>
      <c r="AC372">
        <v>13</v>
      </c>
      <c r="AD372">
        <v>2</v>
      </c>
      <c r="AE372">
        <v>5</v>
      </c>
      <c r="AF372">
        <v>6</v>
      </c>
      <c r="AG372">
        <v>7</v>
      </c>
      <c r="AH372">
        <v>1</v>
      </c>
      <c r="AI372">
        <v>2</v>
      </c>
      <c r="AJ372">
        <v>0</v>
      </c>
      <c r="AK372">
        <v>0</v>
      </c>
      <c r="AL372">
        <v>3</v>
      </c>
      <c r="AM372">
        <v>2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2</v>
      </c>
      <c r="AT372">
        <v>1</v>
      </c>
      <c r="AU372">
        <v>2</v>
      </c>
      <c r="AV372">
        <v>0</v>
      </c>
      <c r="AW372">
        <v>0</v>
      </c>
      <c r="AX372">
        <v>0</v>
      </c>
      <c r="AY372">
        <v>3</v>
      </c>
      <c r="AZ372">
        <v>0</v>
      </c>
      <c r="BA372">
        <v>0</v>
      </c>
      <c r="BB372">
        <v>0</v>
      </c>
      <c r="BC372">
        <v>0</v>
      </c>
      <c r="BD372">
        <v>3</v>
      </c>
      <c r="BE372">
        <v>7</v>
      </c>
      <c r="BF372">
        <v>2</v>
      </c>
      <c r="BG372">
        <v>0</v>
      </c>
      <c r="BH372">
        <v>0</v>
      </c>
      <c r="BI372">
        <v>0</v>
      </c>
      <c r="BJ372">
        <v>1</v>
      </c>
      <c r="BK372">
        <v>4</v>
      </c>
      <c r="BL372">
        <v>225</v>
      </c>
      <c r="BM372">
        <v>84</v>
      </c>
      <c r="BN372">
        <v>13</v>
      </c>
      <c r="BO372">
        <v>0</v>
      </c>
      <c r="BP372">
        <v>3</v>
      </c>
      <c r="BQ372">
        <v>0</v>
      </c>
      <c r="BR372">
        <v>125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 t="s">
        <v>58</v>
      </c>
      <c r="CE372" s="58"/>
    </row>
    <row r="373" spans="1:154">
      <c r="A373" t="s">
        <v>160</v>
      </c>
      <c r="B373" s="10">
        <f>('E3-Last'!B130)-2</f>
        <v>50</v>
      </c>
      <c r="C373" s="4" t="s">
        <v>3</v>
      </c>
      <c r="D373" s="10" t="s">
        <v>40</v>
      </c>
      <c r="E373" s="59">
        <f t="shared" si="160"/>
        <v>0</v>
      </c>
      <c r="F373" s="59">
        <f t="shared" si="160"/>
        <v>0</v>
      </c>
      <c r="G373" s="59">
        <f t="shared" si="160"/>
        <v>50</v>
      </c>
      <c r="H373" s="59">
        <f t="shared" si="160"/>
        <v>25</v>
      </c>
      <c r="I373" s="59">
        <f t="shared" si="161"/>
        <v>0.5</v>
      </c>
      <c r="J373">
        <v>4</v>
      </c>
      <c r="K373">
        <v>0</v>
      </c>
      <c r="L373">
        <v>0</v>
      </c>
      <c r="M373">
        <v>2</v>
      </c>
      <c r="N373">
        <v>1</v>
      </c>
      <c r="O373">
        <v>1</v>
      </c>
      <c r="P373">
        <v>187.25</v>
      </c>
      <c r="Q373">
        <v>0</v>
      </c>
      <c r="R373">
        <v>122</v>
      </c>
      <c r="S373">
        <v>138</v>
      </c>
      <c r="T373">
        <v>304.66666659999999</v>
      </c>
      <c r="U373">
        <v>268</v>
      </c>
      <c r="V373">
        <v>378</v>
      </c>
      <c r="W373">
        <v>69</v>
      </c>
      <c r="X373">
        <v>79.5</v>
      </c>
      <c r="Y373">
        <v>48</v>
      </c>
      <c r="Z373">
        <v>905.66666669999995</v>
      </c>
      <c r="AA373">
        <v>1150</v>
      </c>
      <c r="AB373">
        <v>417</v>
      </c>
      <c r="AC373">
        <v>24</v>
      </c>
      <c r="AD373">
        <v>13</v>
      </c>
      <c r="AE373">
        <v>5</v>
      </c>
      <c r="AF373">
        <v>6</v>
      </c>
      <c r="AG373">
        <v>4</v>
      </c>
      <c r="AH373">
        <v>8</v>
      </c>
      <c r="AI373">
        <v>6</v>
      </c>
      <c r="AJ373">
        <v>0</v>
      </c>
      <c r="AK373">
        <v>0</v>
      </c>
      <c r="AL373">
        <v>6</v>
      </c>
      <c r="AM373">
        <v>4</v>
      </c>
      <c r="AN373">
        <v>4</v>
      </c>
      <c r="AO373">
        <v>2</v>
      </c>
      <c r="AP373">
        <v>0</v>
      </c>
      <c r="AQ373">
        <v>0</v>
      </c>
      <c r="AR373">
        <v>3</v>
      </c>
      <c r="AS373">
        <v>0</v>
      </c>
      <c r="AT373">
        <v>3</v>
      </c>
      <c r="AU373">
        <v>0</v>
      </c>
      <c r="AV373">
        <v>0</v>
      </c>
      <c r="AW373">
        <v>0</v>
      </c>
      <c r="AX373">
        <v>2</v>
      </c>
      <c r="AY373">
        <v>0</v>
      </c>
      <c r="AZ373">
        <v>1</v>
      </c>
      <c r="BA373">
        <v>4</v>
      </c>
      <c r="BB373">
        <v>0</v>
      </c>
      <c r="BC373">
        <v>0</v>
      </c>
      <c r="BD373">
        <v>1</v>
      </c>
      <c r="BE373">
        <v>4</v>
      </c>
      <c r="BF373">
        <v>0</v>
      </c>
      <c r="BG373">
        <v>0</v>
      </c>
      <c r="BH373">
        <v>1</v>
      </c>
      <c r="BI373">
        <v>3</v>
      </c>
      <c r="BJ373">
        <v>0</v>
      </c>
      <c r="BK373">
        <v>0</v>
      </c>
      <c r="BL373">
        <v>81</v>
      </c>
      <c r="BM373">
        <v>8</v>
      </c>
      <c r="BN373">
        <v>8</v>
      </c>
      <c r="BO373">
        <v>15</v>
      </c>
      <c r="BP373">
        <v>4</v>
      </c>
      <c r="BQ373">
        <v>0</v>
      </c>
      <c r="BR373">
        <v>46</v>
      </c>
      <c r="BS373">
        <v>1</v>
      </c>
      <c r="BT373">
        <v>0</v>
      </c>
      <c r="BU373">
        <v>1</v>
      </c>
      <c r="BV373">
        <v>367</v>
      </c>
      <c r="BW373">
        <v>0</v>
      </c>
      <c r="BX373">
        <v>367</v>
      </c>
      <c r="BY373">
        <v>0</v>
      </c>
      <c r="BZ373">
        <v>0</v>
      </c>
      <c r="CA373">
        <v>0</v>
      </c>
      <c r="CB373">
        <v>0</v>
      </c>
      <c r="CC373">
        <v>0</v>
      </c>
      <c r="CD373" t="s">
        <v>58</v>
      </c>
    </row>
    <row r="374" spans="1:154">
      <c r="A374" t="s">
        <v>181</v>
      </c>
      <c r="B374" s="10">
        <f>('E3-Last'!B131)-2</f>
        <v>50</v>
      </c>
      <c r="C374" s="6" t="s">
        <v>2</v>
      </c>
      <c r="D374" s="10" t="s">
        <v>40</v>
      </c>
      <c r="E374" s="59">
        <f t="shared" si="160"/>
        <v>0</v>
      </c>
      <c r="F374" s="59">
        <f t="shared" si="160"/>
        <v>0</v>
      </c>
      <c r="G374" s="59">
        <f t="shared" si="160"/>
        <v>50</v>
      </c>
      <c r="H374" s="59">
        <f t="shared" si="160"/>
        <v>25</v>
      </c>
      <c r="I374" s="59">
        <f t="shared" si="161"/>
        <v>0.5</v>
      </c>
      <c r="J374">
        <v>4</v>
      </c>
      <c r="K374">
        <v>0</v>
      </c>
      <c r="L374">
        <v>0</v>
      </c>
      <c r="M374">
        <v>2</v>
      </c>
      <c r="N374">
        <v>1</v>
      </c>
      <c r="O374">
        <v>1</v>
      </c>
      <c r="P374">
        <v>958.25</v>
      </c>
      <c r="Q374">
        <v>0</v>
      </c>
      <c r="R374">
        <v>653.5</v>
      </c>
      <c r="S374">
        <v>1009</v>
      </c>
      <c r="T374">
        <v>243.33333329999999</v>
      </c>
      <c r="U374">
        <v>141</v>
      </c>
      <c r="V374">
        <v>448</v>
      </c>
      <c r="W374">
        <v>129.66666670000001</v>
      </c>
      <c r="X374">
        <v>130</v>
      </c>
      <c r="Y374">
        <v>129</v>
      </c>
      <c r="Z374">
        <v>1015</v>
      </c>
      <c r="AA374">
        <v>1246.5</v>
      </c>
      <c r="AB374">
        <v>552</v>
      </c>
      <c r="AC374">
        <v>32</v>
      </c>
      <c r="AD374">
        <v>11</v>
      </c>
      <c r="AE374">
        <v>15</v>
      </c>
      <c r="AF374">
        <v>6</v>
      </c>
      <c r="AG374">
        <v>9</v>
      </c>
      <c r="AH374">
        <v>5</v>
      </c>
      <c r="AI374">
        <v>6</v>
      </c>
      <c r="AJ374">
        <v>0</v>
      </c>
      <c r="AK374">
        <v>0</v>
      </c>
      <c r="AL374">
        <v>12</v>
      </c>
      <c r="AM374">
        <v>4</v>
      </c>
      <c r="AN374">
        <v>1</v>
      </c>
      <c r="AO374">
        <v>1</v>
      </c>
      <c r="AP374">
        <v>0</v>
      </c>
      <c r="AQ374">
        <v>0</v>
      </c>
      <c r="AR374">
        <v>5</v>
      </c>
      <c r="AS374">
        <v>4</v>
      </c>
      <c r="AT374">
        <v>3</v>
      </c>
      <c r="AU374">
        <v>2</v>
      </c>
      <c r="AV374">
        <v>0</v>
      </c>
      <c r="AW374">
        <v>0</v>
      </c>
      <c r="AX374">
        <v>6</v>
      </c>
      <c r="AY374">
        <v>1</v>
      </c>
      <c r="AZ374">
        <v>1</v>
      </c>
      <c r="BA374">
        <v>3</v>
      </c>
      <c r="BB374">
        <v>0</v>
      </c>
      <c r="BC374">
        <v>0</v>
      </c>
      <c r="BD374">
        <v>1</v>
      </c>
      <c r="BE374">
        <v>5</v>
      </c>
      <c r="BF374">
        <v>1</v>
      </c>
      <c r="BG374">
        <v>0</v>
      </c>
      <c r="BH374">
        <v>0</v>
      </c>
      <c r="BI374">
        <v>2</v>
      </c>
      <c r="BJ374">
        <v>1</v>
      </c>
      <c r="BK374">
        <v>1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1</v>
      </c>
      <c r="BT374">
        <v>0</v>
      </c>
      <c r="BU374">
        <v>1</v>
      </c>
      <c r="BV374">
        <v>1517</v>
      </c>
      <c r="BW374">
        <v>0</v>
      </c>
      <c r="BX374">
        <v>1517</v>
      </c>
      <c r="BY374">
        <v>0</v>
      </c>
      <c r="BZ374">
        <v>0</v>
      </c>
      <c r="CA374">
        <v>0</v>
      </c>
      <c r="CB374">
        <v>0</v>
      </c>
      <c r="CC374">
        <v>0</v>
      </c>
      <c r="CD374" t="s">
        <v>58</v>
      </c>
    </row>
    <row r="375" spans="1:154">
      <c r="A375" t="s">
        <v>161</v>
      </c>
      <c r="B375" s="10">
        <f>('E3-Last'!B132)-2</f>
        <v>50</v>
      </c>
      <c r="C375" s="4" t="s">
        <v>3</v>
      </c>
      <c r="D375" s="10" t="s">
        <v>40</v>
      </c>
      <c r="E375" s="59">
        <f t="shared" si="160"/>
        <v>0</v>
      </c>
      <c r="F375" s="59">
        <f t="shared" si="160"/>
        <v>0</v>
      </c>
      <c r="G375" s="59">
        <f t="shared" si="160"/>
        <v>25</v>
      </c>
      <c r="H375" s="59">
        <f t="shared" si="160"/>
        <v>50</v>
      </c>
      <c r="I375" s="59">
        <f t="shared" si="161"/>
        <v>0.25</v>
      </c>
      <c r="J375">
        <v>4</v>
      </c>
      <c r="K375">
        <v>0</v>
      </c>
      <c r="L375">
        <v>0</v>
      </c>
      <c r="M375">
        <v>1</v>
      </c>
      <c r="N375">
        <v>2</v>
      </c>
      <c r="O375">
        <v>1</v>
      </c>
      <c r="P375">
        <v>480.5</v>
      </c>
      <c r="Q375">
        <v>0</v>
      </c>
      <c r="R375">
        <v>724</v>
      </c>
      <c r="S375">
        <v>290.5</v>
      </c>
      <c r="T375">
        <v>467.66666659999999</v>
      </c>
      <c r="U375">
        <v>216</v>
      </c>
      <c r="V375">
        <v>593.5</v>
      </c>
      <c r="W375">
        <v>374.66666659999999</v>
      </c>
      <c r="X375">
        <v>889</v>
      </c>
      <c r="Y375">
        <v>117.5</v>
      </c>
      <c r="Z375">
        <v>52.666666669999998</v>
      </c>
      <c r="AA375">
        <v>51</v>
      </c>
      <c r="AB375">
        <v>53.5</v>
      </c>
      <c r="AC375">
        <v>17</v>
      </c>
      <c r="AD375">
        <v>11</v>
      </c>
      <c r="AE375">
        <v>1</v>
      </c>
      <c r="AF375">
        <v>5</v>
      </c>
      <c r="AG375">
        <v>4</v>
      </c>
      <c r="AH375">
        <v>5</v>
      </c>
      <c r="AI375">
        <v>4</v>
      </c>
      <c r="AJ375">
        <v>0</v>
      </c>
      <c r="AK375">
        <v>0</v>
      </c>
      <c r="AL375">
        <v>4</v>
      </c>
      <c r="AM375">
        <v>4</v>
      </c>
      <c r="AN375">
        <v>1</v>
      </c>
      <c r="AO375">
        <v>3</v>
      </c>
      <c r="AP375">
        <v>0</v>
      </c>
      <c r="AQ375">
        <v>0</v>
      </c>
      <c r="AR375">
        <v>3</v>
      </c>
      <c r="AS375">
        <v>0</v>
      </c>
      <c r="AT375">
        <v>1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3</v>
      </c>
      <c r="BA375">
        <v>1</v>
      </c>
      <c r="BB375">
        <v>0</v>
      </c>
      <c r="BC375">
        <v>0</v>
      </c>
      <c r="BD375">
        <v>1</v>
      </c>
      <c r="BE375">
        <v>13</v>
      </c>
      <c r="BF375">
        <v>0</v>
      </c>
      <c r="BG375">
        <v>0</v>
      </c>
      <c r="BH375">
        <v>0</v>
      </c>
      <c r="BI375">
        <v>0</v>
      </c>
      <c r="BJ375">
        <v>3</v>
      </c>
      <c r="BK375">
        <v>10</v>
      </c>
      <c r="BL375">
        <v>46</v>
      </c>
      <c r="BM375">
        <v>6</v>
      </c>
      <c r="BN375">
        <v>14</v>
      </c>
      <c r="BO375">
        <v>1</v>
      </c>
      <c r="BP375">
        <v>2</v>
      </c>
      <c r="BQ375">
        <v>3</v>
      </c>
      <c r="BR375">
        <v>20</v>
      </c>
      <c r="BS375">
        <v>1</v>
      </c>
      <c r="BT375">
        <v>1</v>
      </c>
      <c r="BU375">
        <v>0</v>
      </c>
      <c r="BV375">
        <v>617</v>
      </c>
      <c r="BW375">
        <v>617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 t="s">
        <v>58</v>
      </c>
      <c r="CE375" s="58"/>
      <c r="CG375" s="10" t="str">
        <f>$W$1</f>
        <v>FE0F</v>
      </c>
      <c r="CH375" s="10" t="str">
        <f>C349</f>
        <v>+ve</v>
      </c>
      <c r="CI375" s="59">
        <f>E377</f>
        <v>0</v>
      </c>
      <c r="CJ375" s="59">
        <f>F377</f>
        <v>25</v>
      </c>
      <c r="CK375" s="59">
        <f>G377</f>
        <v>50</v>
      </c>
      <c r="CL375" s="59">
        <f>H377</f>
        <v>0</v>
      </c>
      <c r="CM375" s="59">
        <f>I377</f>
        <v>0.5</v>
      </c>
      <c r="CN375" s="95">
        <f>E378</f>
        <v>0</v>
      </c>
      <c r="CO375" s="95">
        <f>F378</f>
        <v>0</v>
      </c>
      <c r="CP375" s="95">
        <f>G378</f>
        <v>50</v>
      </c>
      <c r="CQ375" s="95">
        <f>H378</f>
        <v>0</v>
      </c>
      <c r="CR375" s="95">
        <f>I378</f>
        <v>0.5</v>
      </c>
      <c r="CS375" s="59">
        <f>E379</f>
        <v>0</v>
      </c>
      <c r="CT375" s="59">
        <f>F379</f>
        <v>0</v>
      </c>
      <c r="CU375" s="59">
        <f>G379</f>
        <v>50</v>
      </c>
      <c r="CV375" s="59">
        <f>H379</f>
        <v>0</v>
      </c>
      <c r="CW375" s="59">
        <f>I379</f>
        <v>0.5</v>
      </c>
      <c r="CX375" s="95">
        <f>E380</f>
        <v>0</v>
      </c>
      <c r="CY375" s="95">
        <f>F380</f>
        <v>0</v>
      </c>
      <c r="CZ375" s="95">
        <f>G380</f>
        <v>25</v>
      </c>
      <c r="DA375" s="95">
        <f>H380</f>
        <v>25</v>
      </c>
      <c r="DB375" s="95">
        <f>I380</f>
        <v>0.25</v>
      </c>
    </row>
    <row r="376" spans="1:154">
      <c r="A376" t="s">
        <v>162</v>
      </c>
      <c r="B376" s="10">
        <f>('E3-Last'!B133)-2</f>
        <v>50</v>
      </c>
      <c r="C376" s="6" t="s">
        <v>2</v>
      </c>
      <c r="D376" s="10" t="s">
        <v>40</v>
      </c>
      <c r="E376" s="59">
        <f t="shared" si="160"/>
        <v>0</v>
      </c>
      <c r="F376" s="59">
        <f t="shared" si="160"/>
        <v>0</v>
      </c>
      <c r="G376" s="59">
        <f t="shared" si="160"/>
        <v>50</v>
      </c>
      <c r="H376" s="59">
        <f t="shared" si="160"/>
        <v>25</v>
      </c>
      <c r="I376" s="59">
        <f t="shared" si="161"/>
        <v>0.5</v>
      </c>
      <c r="J376">
        <v>4</v>
      </c>
      <c r="K376">
        <v>0</v>
      </c>
      <c r="L376">
        <v>0</v>
      </c>
      <c r="M376">
        <v>2</v>
      </c>
      <c r="N376">
        <v>1</v>
      </c>
      <c r="O376">
        <v>1</v>
      </c>
      <c r="P376">
        <v>297.25</v>
      </c>
      <c r="Q376">
        <v>0</v>
      </c>
      <c r="R376">
        <v>194</v>
      </c>
      <c r="S376">
        <v>337</v>
      </c>
      <c r="T376">
        <v>177.66666670000001</v>
      </c>
      <c r="U376">
        <v>47.5</v>
      </c>
      <c r="V376">
        <v>438</v>
      </c>
      <c r="W376">
        <v>259.33333340000001</v>
      </c>
      <c r="X376">
        <v>290.5</v>
      </c>
      <c r="Y376">
        <v>197</v>
      </c>
      <c r="Z376">
        <v>412</v>
      </c>
      <c r="AA376">
        <v>494</v>
      </c>
      <c r="AB376">
        <v>248</v>
      </c>
      <c r="AC376">
        <v>14</v>
      </c>
      <c r="AD376">
        <v>6</v>
      </c>
      <c r="AE376">
        <v>5</v>
      </c>
      <c r="AF376">
        <v>3</v>
      </c>
      <c r="AG376">
        <v>5</v>
      </c>
      <c r="AH376">
        <v>5</v>
      </c>
      <c r="AI376">
        <v>3</v>
      </c>
      <c r="AJ376">
        <v>0</v>
      </c>
      <c r="AK376">
        <v>0</v>
      </c>
      <c r="AL376">
        <v>1</v>
      </c>
      <c r="AM376">
        <v>4</v>
      </c>
      <c r="AN376">
        <v>1</v>
      </c>
      <c r="AO376">
        <v>0</v>
      </c>
      <c r="AP376">
        <v>0</v>
      </c>
      <c r="AQ376">
        <v>0</v>
      </c>
      <c r="AR376">
        <v>1</v>
      </c>
      <c r="AS376">
        <v>0</v>
      </c>
      <c r="AT376">
        <v>3</v>
      </c>
      <c r="AU376">
        <v>2</v>
      </c>
      <c r="AV376">
        <v>0</v>
      </c>
      <c r="AW376">
        <v>0</v>
      </c>
      <c r="AX376">
        <v>0</v>
      </c>
      <c r="AY376">
        <v>1</v>
      </c>
      <c r="AZ376">
        <v>1</v>
      </c>
      <c r="BA376">
        <v>1</v>
      </c>
      <c r="BB376">
        <v>0</v>
      </c>
      <c r="BC376">
        <v>0</v>
      </c>
      <c r="BD376">
        <v>0</v>
      </c>
      <c r="BE376">
        <v>3</v>
      </c>
      <c r="BF376">
        <v>0</v>
      </c>
      <c r="BG376">
        <v>0</v>
      </c>
      <c r="BH376">
        <v>0</v>
      </c>
      <c r="BI376">
        <v>1</v>
      </c>
      <c r="BJ376">
        <v>2</v>
      </c>
      <c r="BK376">
        <v>0</v>
      </c>
      <c r="BL376">
        <v>106</v>
      </c>
      <c r="BM376">
        <v>19</v>
      </c>
      <c r="BN376">
        <v>10</v>
      </c>
      <c r="BO376">
        <v>22</v>
      </c>
      <c r="BP376">
        <v>2</v>
      </c>
      <c r="BQ376">
        <v>4</v>
      </c>
      <c r="BR376">
        <v>49</v>
      </c>
      <c r="BS376">
        <v>1</v>
      </c>
      <c r="BT376">
        <v>0</v>
      </c>
      <c r="BU376">
        <v>1</v>
      </c>
      <c r="BV376">
        <v>464</v>
      </c>
      <c r="BW376">
        <v>0</v>
      </c>
      <c r="BX376">
        <v>464</v>
      </c>
      <c r="BY376">
        <v>0</v>
      </c>
      <c r="BZ376">
        <v>0</v>
      </c>
      <c r="CA376">
        <v>0</v>
      </c>
      <c r="CB376">
        <v>0</v>
      </c>
      <c r="CC376">
        <v>0</v>
      </c>
      <c r="CD376" t="s">
        <v>58</v>
      </c>
      <c r="CE376" s="58"/>
    </row>
    <row r="377" spans="1:154">
      <c r="A377" t="s">
        <v>163</v>
      </c>
      <c r="B377" s="10">
        <f>('E3-Last'!B134)-2</f>
        <v>42</v>
      </c>
      <c r="C377" s="6" t="s">
        <v>2</v>
      </c>
      <c r="D377" s="10" t="s">
        <v>40</v>
      </c>
      <c r="E377" s="59">
        <f t="shared" si="160"/>
        <v>0</v>
      </c>
      <c r="F377" s="59">
        <f t="shared" si="160"/>
        <v>25</v>
      </c>
      <c r="G377" s="59">
        <f t="shared" si="160"/>
        <v>50</v>
      </c>
      <c r="H377" s="59">
        <f t="shared" si="160"/>
        <v>0</v>
      </c>
      <c r="I377" s="59">
        <f t="shared" si="161"/>
        <v>0.5</v>
      </c>
      <c r="J377">
        <v>4</v>
      </c>
      <c r="K377">
        <v>0</v>
      </c>
      <c r="L377">
        <v>1</v>
      </c>
      <c r="M377">
        <v>2</v>
      </c>
      <c r="N377">
        <v>0</v>
      </c>
      <c r="O377">
        <v>1</v>
      </c>
      <c r="P377">
        <v>208</v>
      </c>
      <c r="Q377">
        <v>330</v>
      </c>
      <c r="R377">
        <v>142.5</v>
      </c>
      <c r="S377">
        <v>0</v>
      </c>
      <c r="T377">
        <v>29.5</v>
      </c>
      <c r="U377">
        <v>29.5</v>
      </c>
      <c r="V377">
        <v>0</v>
      </c>
      <c r="W377">
        <v>98.5</v>
      </c>
      <c r="X377">
        <v>98.5</v>
      </c>
      <c r="Y377">
        <v>0</v>
      </c>
      <c r="Z377">
        <v>1346.5</v>
      </c>
      <c r="AA377">
        <v>1346.5</v>
      </c>
      <c r="AB377">
        <v>0</v>
      </c>
      <c r="AC377">
        <v>18</v>
      </c>
      <c r="AD377">
        <v>7</v>
      </c>
      <c r="AE377">
        <v>11</v>
      </c>
      <c r="AF377">
        <v>0</v>
      </c>
      <c r="AG377">
        <v>4</v>
      </c>
      <c r="AH377">
        <v>4</v>
      </c>
      <c r="AI377">
        <v>3</v>
      </c>
      <c r="AJ377">
        <v>0</v>
      </c>
      <c r="AK377">
        <v>0</v>
      </c>
      <c r="AL377">
        <v>7</v>
      </c>
      <c r="AM377">
        <v>4</v>
      </c>
      <c r="AN377">
        <v>1</v>
      </c>
      <c r="AO377">
        <v>0</v>
      </c>
      <c r="AP377">
        <v>0</v>
      </c>
      <c r="AQ377">
        <v>0</v>
      </c>
      <c r="AR377">
        <v>2</v>
      </c>
      <c r="AS377">
        <v>0</v>
      </c>
      <c r="AT377">
        <v>3</v>
      </c>
      <c r="AU377">
        <v>3</v>
      </c>
      <c r="AV377">
        <v>0</v>
      </c>
      <c r="AW377">
        <v>0</v>
      </c>
      <c r="AX377">
        <v>5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12</v>
      </c>
      <c r="BF377">
        <v>0</v>
      </c>
      <c r="BG377">
        <v>0</v>
      </c>
      <c r="BH377">
        <v>0</v>
      </c>
      <c r="BI377">
        <v>2</v>
      </c>
      <c r="BJ377">
        <v>0</v>
      </c>
      <c r="BK377">
        <v>10</v>
      </c>
      <c r="BL377">
        <v>116</v>
      </c>
      <c r="BM377">
        <v>14</v>
      </c>
      <c r="BN377">
        <v>9</v>
      </c>
      <c r="BO377">
        <v>10</v>
      </c>
      <c r="BP377">
        <v>4</v>
      </c>
      <c r="BQ377">
        <v>0</v>
      </c>
      <c r="BR377">
        <v>79</v>
      </c>
      <c r="BS377">
        <v>1</v>
      </c>
      <c r="BT377">
        <v>0</v>
      </c>
      <c r="BU377">
        <v>1</v>
      </c>
      <c r="BV377">
        <v>217</v>
      </c>
      <c r="BW377">
        <v>0</v>
      </c>
      <c r="BX377">
        <v>217</v>
      </c>
      <c r="BY377">
        <v>0</v>
      </c>
      <c r="BZ377">
        <v>0</v>
      </c>
      <c r="CA377">
        <v>0</v>
      </c>
      <c r="CB377">
        <v>0</v>
      </c>
      <c r="CC377">
        <v>0</v>
      </c>
      <c r="CD377" t="s">
        <v>58</v>
      </c>
      <c r="CG377" s="10" t="str">
        <f>$W$1</f>
        <v>FE0F</v>
      </c>
      <c r="CH377" s="10" t="str">
        <f>C349</f>
        <v>+ve</v>
      </c>
      <c r="CI377" s="59" t="e">
        <f>#REF!</f>
        <v>#REF!</v>
      </c>
      <c r="CJ377" s="59" t="e">
        <f>#REF!</f>
        <v>#REF!</v>
      </c>
      <c r="CK377" s="59" t="e">
        <f>#REF!</f>
        <v>#REF!</v>
      </c>
      <c r="CL377" s="59" t="e">
        <f>#REF!</f>
        <v>#REF!</v>
      </c>
      <c r="CM377" s="59" t="e">
        <f>#REF!</f>
        <v>#REF!</v>
      </c>
      <c r="CN377" s="59" t="e">
        <f>#REF!</f>
        <v>#REF!</v>
      </c>
      <c r="CO377" s="59" t="e">
        <f>#REF!</f>
        <v>#REF!</v>
      </c>
      <c r="CP377" s="59" t="e">
        <f>#REF!</f>
        <v>#REF!</v>
      </c>
      <c r="CQ377" s="59" t="e">
        <f>#REF!</f>
        <v>#REF!</v>
      </c>
      <c r="CR377" s="59" t="e">
        <f>#REF!</f>
        <v>#REF!</v>
      </c>
      <c r="CS377" s="59" t="e">
        <f>#REF!</f>
        <v>#REF!</v>
      </c>
      <c r="CT377" s="59" t="e">
        <f>#REF!</f>
        <v>#REF!</v>
      </c>
      <c r="CU377" s="59" t="e">
        <f>#REF!</f>
        <v>#REF!</v>
      </c>
      <c r="CV377" s="59" t="e">
        <f>#REF!</f>
        <v>#REF!</v>
      </c>
      <c r="CW377" s="59" t="e">
        <f>#REF!</f>
        <v>#REF!</v>
      </c>
      <c r="CX377" s="59" t="e">
        <f>#REF!</f>
        <v>#REF!</v>
      </c>
      <c r="CY377" s="59" t="e">
        <f>#REF!</f>
        <v>#REF!</v>
      </c>
      <c r="CZ377" s="95" t="e">
        <f>#REF!</f>
        <v>#REF!</v>
      </c>
      <c r="DA377" s="95" t="e">
        <f>#REF!</f>
        <v>#REF!</v>
      </c>
      <c r="DB377" s="95" t="e">
        <f>#REF!</f>
        <v>#REF!</v>
      </c>
      <c r="DC377" s="95" t="e">
        <f>#REF!</f>
        <v>#REF!</v>
      </c>
      <c r="DD377" s="95" t="e">
        <f>#REF!</f>
        <v>#REF!</v>
      </c>
      <c r="DE377" s="95" t="e">
        <f>#REF!</f>
        <v>#REF!</v>
      </c>
      <c r="DF377" s="95" t="e">
        <f>#REF!</f>
        <v>#REF!</v>
      </c>
      <c r="DG377" s="95" t="e">
        <f>#REF!</f>
        <v>#REF!</v>
      </c>
      <c r="DH377" s="95" t="e">
        <f>#REF!</f>
        <v>#REF!</v>
      </c>
      <c r="DI377" s="95" t="e">
        <f>#REF!</f>
        <v>#REF!</v>
      </c>
      <c r="DJ377" s="95" t="e">
        <f>#REF!</f>
        <v>#REF!</v>
      </c>
      <c r="DK377" s="95" t="e">
        <f>#REF!</f>
        <v>#REF!</v>
      </c>
      <c r="DL377" s="95" t="e">
        <f>#REF!</f>
        <v>#REF!</v>
      </c>
      <c r="DM377" s="95" t="e">
        <f>#REF!</f>
        <v>#REF!</v>
      </c>
      <c r="DN377" s="95" t="e">
        <f>#REF!</f>
        <v>#REF!</v>
      </c>
      <c r="DO377" s="95" t="e">
        <f>#REF!</f>
        <v>#REF!</v>
      </c>
      <c r="DP377" s="95" t="e">
        <f>#REF!</f>
        <v>#REF!</v>
      </c>
      <c r="DQ377" s="59" t="e">
        <f>#REF!</f>
        <v>#REF!</v>
      </c>
      <c r="DR377" s="59" t="e">
        <f>#REF!</f>
        <v>#REF!</v>
      </c>
      <c r="DS377" s="59" t="e">
        <f>#REF!</f>
        <v>#REF!</v>
      </c>
      <c r="DT377" s="59" t="e">
        <f>#REF!</f>
        <v>#REF!</v>
      </c>
      <c r="DU377" s="59" t="e">
        <f>#REF!</f>
        <v>#REF!</v>
      </c>
      <c r="DV377" s="59" t="e">
        <f>#REF!</f>
        <v>#REF!</v>
      </c>
      <c r="DW377" s="59" t="e">
        <f>#REF!</f>
        <v>#REF!</v>
      </c>
      <c r="DX377" s="59" t="e">
        <f>#REF!</f>
        <v>#REF!</v>
      </c>
      <c r="DY377" s="59" t="e">
        <f>#REF!</f>
        <v>#REF!</v>
      </c>
      <c r="DZ377" s="59" t="e">
        <f>#REF!</f>
        <v>#REF!</v>
      </c>
      <c r="EA377" s="59" t="e">
        <f>#REF!</f>
        <v>#REF!</v>
      </c>
      <c r="EB377" s="59" t="e">
        <f>#REF!</f>
        <v>#REF!</v>
      </c>
      <c r="EC377" s="59" t="e">
        <f>#REF!</f>
        <v>#REF!</v>
      </c>
      <c r="ED377" s="59" t="e">
        <f>#REF!</f>
        <v>#REF!</v>
      </c>
      <c r="EE377" s="59" t="e">
        <f>#REF!</f>
        <v>#REF!</v>
      </c>
      <c r="EF377" s="59" t="e">
        <f>#REF!</f>
        <v>#REF!</v>
      </c>
      <c r="EG377" s="59" t="e">
        <f>#REF!</f>
        <v>#REF!</v>
      </c>
      <c r="EH377" s="95" t="e">
        <f>#REF!</f>
        <v>#REF!</v>
      </c>
      <c r="EI377" s="95" t="e">
        <f>#REF!</f>
        <v>#REF!</v>
      </c>
      <c r="EJ377" s="95" t="e">
        <f>#REF!</f>
        <v>#REF!</v>
      </c>
      <c r="EK377" s="95" t="e">
        <f>#REF!</f>
        <v>#REF!</v>
      </c>
      <c r="EL377" s="95" t="e">
        <f>#REF!</f>
        <v>#REF!</v>
      </c>
      <c r="EM377" s="95" t="e">
        <f>#REF!</f>
        <v>#REF!</v>
      </c>
      <c r="EN377" s="95" t="e">
        <f>#REF!</f>
        <v>#REF!</v>
      </c>
      <c r="EO377" s="95" t="e">
        <f>#REF!</f>
        <v>#REF!</v>
      </c>
      <c r="EP377" s="95" t="e">
        <f>#REF!</f>
        <v>#REF!</v>
      </c>
      <c r="EQ377" s="95" t="e">
        <f>#REF!</f>
        <v>#REF!</v>
      </c>
      <c r="ER377" s="95" t="e">
        <f>#REF!</f>
        <v>#REF!</v>
      </c>
      <c r="ES377" s="95" t="e">
        <f>#REF!</f>
        <v>#REF!</v>
      </c>
      <c r="ET377" s="95" t="e">
        <f>#REF!</f>
        <v>#REF!</v>
      </c>
      <c r="EU377" s="95" t="e">
        <f>#REF!</f>
        <v>#REF!</v>
      </c>
      <c r="EV377" s="95" t="e">
        <f>#REF!</f>
        <v>#REF!</v>
      </c>
      <c r="EW377" s="95" t="e">
        <f>#REF!</f>
        <v>#REF!</v>
      </c>
      <c r="EX377" s="95" t="e">
        <f>#REF!</f>
        <v>#REF!</v>
      </c>
    </row>
    <row r="378" spans="1:154">
      <c r="A378" t="s">
        <v>164</v>
      </c>
      <c r="B378" s="10">
        <f>('E3-Last'!B135)-2</f>
        <v>42</v>
      </c>
      <c r="C378" s="6" t="s">
        <v>2</v>
      </c>
      <c r="D378" s="10" t="s">
        <v>40</v>
      </c>
      <c r="E378" s="59">
        <f t="shared" si="160"/>
        <v>0</v>
      </c>
      <c r="F378" s="59">
        <f t="shared" si="160"/>
        <v>0</v>
      </c>
      <c r="G378" s="59">
        <f t="shared" si="160"/>
        <v>50</v>
      </c>
      <c r="H378" s="59">
        <f t="shared" si="160"/>
        <v>0</v>
      </c>
      <c r="I378" s="59">
        <f t="shared" si="161"/>
        <v>0.5</v>
      </c>
      <c r="J378">
        <v>4</v>
      </c>
      <c r="K378">
        <v>0</v>
      </c>
      <c r="L378">
        <v>0</v>
      </c>
      <c r="M378">
        <v>2</v>
      </c>
      <c r="N378">
        <v>0</v>
      </c>
      <c r="O378">
        <v>2</v>
      </c>
      <c r="P378">
        <v>438.25</v>
      </c>
      <c r="Q378">
        <v>0</v>
      </c>
      <c r="R378">
        <v>232.5</v>
      </c>
      <c r="S378">
        <v>0</v>
      </c>
      <c r="T378">
        <v>39.5</v>
      </c>
      <c r="U378">
        <v>39.5</v>
      </c>
      <c r="V378">
        <v>0</v>
      </c>
      <c r="W378">
        <v>79.5</v>
      </c>
      <c r="X378">
        <v>79.5</v>
      </c>
      <c r="Y378">
        <v>0</v>
      </c>
      <c r="Z378">
        <v>459.5</v>
      </c>
      <c r="AA378">
        <v>459.5</v>
      </c>
      <c r="AB378">
        <v>0</v>
      </c>
      <c r="AC378">
        <v>15</v>
      </c>
      <c r="AD378">
        <v>5</v>
      </c>
      <c r="AE378">
        <v>10</v>
      </c>
      <c r="AF378">
        <v>0</v>
      </c>
      <c r="AG378">
        <v>7</v>
      </c>
      <c r="AH378">
        <v>5</v>
      </c>
      <c r="AI378">
        <v>0</v>
      </c>
      <c r="AJ378">
        <v>0</v>
      </c>
      <c r="AK378">
        <v>0</v>
      </c>
      <c r="AL378">
        <v>3</v>
      </c>
      <c r="AM378">
        <v>4</v>
      </c>
      <c r="AN378">
        <v>1</v>
      </c>
      <c r="AO378">
        <v>0</v>
      </c>
      <c r="AP378">
        <v>0</v>
      </c>
      <c r="AQ378">
        <v>0</v>
      </c>
      <c r="AR378">
        <v>0</v>
      </c>
      <c r="AS378">
        <v>3</v>
      </c>
      <c r="AT378">
        <v>4</v>
      </c>
      <c r="AU378">
        <v>0</v>
      </c>
      <c r="AV378">
        <v>0</v>
      </c>
      <c r="AW378">
        <v>0</v>
      </c>
      <c r="AX378">
        <v>3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7</v>
      </c>
      <c r="BF378">
        <v>0</v>
      </c>
      <c r="BG378">
        <v>0</v>
      </c>
      <c r="BH378">
        <v>0</v>
      </c>
      <c r="BI378">
        <v>2</v>
      </c>
      <c r="BJ378">
        <v>0</v>
      </c>
      <c r="BK378">
        <v>5</v>
      </c>
      <c r="BL378">
        <v>75</v>
      </c>
      <c r="BM378">
        <v>14</v>
      </c>
      <c r="BN378">
        <v>0</v>
      </c>
      <c r="BO378">
        <v>8</v>
      </c>
      <c r="BP378">
        <v>2</v>
      </c>
      <c r="BQ378">
        <v>0</v>
      </c>
      <c r="BR378">
        <v>51</v>
      </c>
      <c r="BS378">
        <v>2</v>
      </c>
      <c r="BT378">
        <v>2</v>
      </c>
      <c r="BU378">
        <v>0</v>
      </c>
      <c r="BV378">
        <v>1288</v>
      </c>
      <c r="BW378">
        <v>1288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 t="s">
        <v>58</v>
      </c>
      <c r="CE378" s="58"/>
    </row>
    <row r="379" spans="1:154">
      <c r="A379" t="s">
        <v>167</v>
      </c>
      <c r="B379" s="10">
        <f>('E3-Last'!B136)-2</f>
        <v>42</v>
      </c>
      <c r="C379" s="6" t="s">
        <v>2</v>
      </c>
      <c r="D379" s="10" t="s">
        <v>40</v>
      </c>
      <c r="E379" s="59">
        <f t="shared" si="160"/>
        <v>0</v>
      </c>
      <c r="F379" s="59">
        <f t="shared" si="160"/>
        <v>0</v>
      </c>
      <c r="G379" s="59">
        <f t="shared" si="160"/>
        <v>50</v>
      </c>
      <c r="H379" s="59">
        <f t="shared" si="160"/>
        <v>0</v>
      </c>
      <c r="I379" s="59">
        <f t="shared" si="161"/>
        <v>0.5</v>
      </c>
      <c r="J379">
        <v>4</v>
      </c>
      <c r="K379">
        <v>0</v>
      </c>
      <c r="L379">
        <v>0</v>
      </c>
      <c r="M379">
        <v>2</v>
      </c>
      <c r="N379">
        <v>0</v>
      </c>
      <c r="O379">
        <v>2</v>
      </c>
      <c r="P379">
        <v>117.5</v>
      </c>
      <c r="Q379">
        <v>0</v>
      </c>
      <c r="R379">
        <v>111</v>
      </c>
      <c r="S379">
        <v>0</v>
      </c>
      <c r="T379">
        <v>61.5</v>
      </c>
      <c r="U379">
        <v>61.5</v>
      </c>
      <c r="V379">
        <v>0</v>
      </c>
      <c r="W379">
        <v>117</v>
      </c>
      <c r="X379">
        <v>117</v>
      </c>
      <c r="Y379">
        <v>0</v>
      </c>
      <c r="Z379">
        <v>1072.5</v>
      </c>
      <c r="AA379">
        <v>1072.5</v>
      </c>
      <c r="AB379">
        <v>0</v>
      </c>
      <c r="AC379">
        <v>9</v>
      </c>
      <c r="AD379">
        <v>4</v>
      </c>
      <c r="AE379">
        <v>5</v>
      </c>
      <c r="AF379">
        <v>0</v>
      </c>
      <c r="AG379">
        <v>4</v>
      </c>
      <c r="AH379">
        <v>4</v>
      </c>
      <c r="AI379">
        <v>0</v>
      </c>
      <c r="AJ379">
        <v>0</v>
      </c>
      <c r="AK379">
        <v>0</v>
      </c>
      <c r="AL379">
        <v>1</v>
      </c>
      <c r="AM379">
        <v>4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4</v>
      </c>
      <c r="AU379">
        <v>0</v>
      </c>
      <c r="AV379">
        <v>0</v>
      </c>
      <c r="AW379">
        <v>0</v>
      </c>
      <c r="AX379">
        <v>1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3</v>
      </c>
      <c r="BF379">
        <v>0</v>
      </c>
      <c r="BG379">
        <v>0</v>
      </c>
      <c r="BH379">
        <v>1</v>
      </c>
      <c r="BI379">
        <v>2</v>
      </c>
      <c r="BJ379">
        <v>0</v>
      </c>
      <c r="BK379">
        <v>0</v>
      </c>
      <c r="BL379">
        <v>59</v>
      </c>
      <c r="BM379">
        <v>1</v>
      </c>
      <c r="BN379">
        <v>0</v>
      </c>
      <c r="BO379">
        <v>19</v>
      </c>
      <c r="BP379">
        <v>4</v>
      </c>
      <c r="BQ379">
        <v>0</v>
      </c>
      <c r="BR379">
        <v>35</v>
      </c>
      <c r="BS379">
        <v>2</v>
      </c>
      <c r="BT379">
        <v>2</v>
      </c>
      <c r="BU379">
        <v>0</v>
      </c>
      <c r="BV379">
        <v>248</v>
      </c>
      <c r="BW379">
        <v>248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 t="s">
        <v>58</v>
      </c>
      <c r="CE379" s="58"/>
    </row>
    <row r="380" spans="1:154">
      <c r="A380" t="s">
        <v>166</v>
      </c>
      <c r="B380" s="10">
        <f>('E3-Last'!B137)-2</f>
        <v>50</v>
      </c>
      <c r="C380" s="4" t="s">
        <v>3</v>
      </c>
      <c r="D380" s="10" t="s">
        <v>40</v>
      </c>
      <c r="E380" s="59">
        <f t="shared" si="160"/>
        <v>0</v>
      </c>
      <c r="F380" s="59">
        <f t="shared" si="160"/>
        <v>0</v>
      </c>
      <c r="G380" s="59">
        <f t="shared" si="160"/>
        <v>25</v>
      </c>
      <c r="H380" s="59">
        <f t="shared" si="160"/>
        <v>25</v>
      </c>
      <c r="I380" s="59">
        <f t="shared" si="161"/>
        <v>0.25</v>
      </c>
      <c r="J380">
        <v>4</v>
      </c>
      <c r="K380">
        <v>0</v>
      </c>
      <c r="L380">
        <v>0</v>
      </c>
      <c r="M380">
        <v>1</v>
      </c>
      <c r="N380">
        <v>1</v>
      </c>
      <c r="O380">
        <v>2</v>
      </c>
      <c r="P380">
        <v>403.5</v>
      </c>
      <c r="Q380">
        <v>0</v>
      </c>
      <c r="R380">
        <v>157</v>
      </c>
      <c r="S380">
        <v>989</v>
      </c>
      <c r="T380">
        <v>248</v>
      </c>
      <c r="U380">
        <v>25</v>
      </c>
      <c r="V380">
        <v>471</v>
      </c>
      <c r="W380">
        <v>422.5</v>
      </c>
      <c r="X380">
        <v>642</v>
      </c>
      <c r="Y380">
        <v>203</v>
      </c>
      <c r="Z380">
        <v>72</v>
      </c>
      <c r="AA380">
        <v>100</v>
      </c>
      <c r="AB380">
        <v>44</v>
      </c>
      <c r="AC380">
        <v>22</v>
      </c>
      <c r="AD380">
        <v>10</v>
      </c>
      <c r="AE380">
        <v>4</v>
      </c>
      <c r="AF380">
        <v>8</v>
      </c>
      <c r="AG380">
        <v>5</v>
      </c>
      <c r="AH380">
        <v>5</v>
      </c>
      <c r="AI380">
        <v>0</v>
      </c>
      <c r="AJ380">
        <v>0</v>
      </c>
      <c r="AK380">
        <v>0</v>
      </c>
      <c r="AL380">
        <v>12</v>
      </c>
      <c r="AM380">
        <v>4</v>
      </c>
      <c r="AN380">
        <v>1</v>
      </c>
      <c r="AO380">
        <v>0</v>
      </c>
      <c r="AP380">
        <v>0</v>
      </c>
      <c r="AQ380">
        <v>0</v>
      </c>
      <c r="AR380">
        <v>5</v>
      </c>
      <c r="AS380">
        <v>0</v>
      </c>
      <c r="AT380">
        <v>2</v>
      </c>
      <c r="AU380">
        <v>0</v>
      </c>
      <c r="AV380">
        <v>0</v>
      </c>
      <c r="AW380">
        <v>0</v>
      </c>
      <c r="AX380">
        <v>2</v>
      </c>
      <c r="AY380">
        <v>1</v>
      </c>
      <c r="AZ380">
        <v>2</v>
      </c>
      <c r="BA380">
        <v>0</v>
      </c>
      <c r="BB380">
        <v>0</v>
      </c>
      <c r="BC380">
        <v>0</v>
      </c>
      <c r="BD380">
        <v>5</v>
      </c>
      <c r="BE380">
        <v>2</v>
      </c>
      <c r="BF380">
        <v>0</v>
      </c>
      <c r="BG380">
        <v>0</v>
      </c>
      <c r="BH380">
        <v>0</v>
      </c>
      <c r="BI380">
        <v>0</v>
      </c>
      <c r="BJ380">
        <v>2</v>
      </c>
      <c r="BK380">
        <v>0</v>
      </c>
      <c r="BL380">
        <v>101</v>
      </c>
      <c r="BM380">
        <v>28</v>
      </c>
      <c r="BN380">
        <v>8</v>
      </c>
      <c r="BO380">
        <v>14</v>
      </c>
      <c r="BP380">
        <v>3</v>
      </c>
      <c r="BQ380">
        <v>0</v>
      </c>
      <c r="BR380">
        <v>48</v>
      </c>
      <c r="BS380">
        <v>2</v>
      </c>
      <c r="BT380">
        <v>1</v>
      </c>
      <c r="BU380">
        <v>1</v>
      </c>
      <c r="BV380">
        <v>468</v>
      </c>
      <c r="BW380">
        <v>57</v>
      </c>
      <c r="BX380">
        <v>411</v>
      </c>
      <c r="BY380">
        <v>0</v>
      </c>
      <c r="BZ380">
        <v>0</v>
      </c>
      <c r="CA380">
        <v>0</v>
      </c>
      <c r="CB380">
        <v>0</v>
      </c>
      <c r="CC380">
        <v>0</v>
      </c>
      <c r="CD380" t="s">
        <v>58</v>
      </c>
      <c r="CE380" s="58"/>
    </row>
    <row r="381" spans="1:154">
      <c r="A381" t="s">
        <v>167</v>
      </c>
      <c r="B381" s="10">
        <f>('E3-Last'!B138)-2</f>
        <v>42</v>
      </c>
      <c r="C381" s="6" t="s">
        <v>2</v>
      </c>
      <c r="D381" s="10" t="s">
        <v>40</v>
      </c>
      <c r="E381" s="59">
        <f t="shared" si="160"/>
        <v>0</v>
      </c>
      <c r="F381" s="59">
        <f t="shared" si="160"/>
        <v>0</v>
      </c>
      <c r="G381" s="59">
        <f t="shared" si="160"/>
        <v>50</v>
      </c>
      <c r="H381" s="59">
        <f t="shared" si="160"/>
        <v>0</v>
      </c>
      <c r="I381" s="59">
        <f t="shared" si="161"/>
        <v>0.5</v>
      </c>
      <c r="J381">
        <v>4</v>
      </c>
      <c r="K381">
        <v>0</v>
      </c>
      <c r="L381">
        <v>0</v>
      </c>
      <c r="M381">
        <v>2</v>
      </c>
      <c r="N381">
        <v>0</v>
      </c>
      <c r="O381">
        <v>2</v>
      </c>
      <c r="P381">
        <v>99.5</v>
      </c>
      <c r="Q381">
        <v>0</v>
      </c>
      <c r="R381">
        <v>96.5</v>
      </c>
      <c r="S381">
        <v>0</v>
      </c>
      <c r="T381">
        <v>115</v>
      </c>
      <c r="U381">
        <v>115</v>
      </c>
      <c r="V381">
        <v>0</v>
      </c>
      <c r="W381">
        <v>101.5</v>
      </c>
      <c r="X381">
        <v>101.5</v>
      </c>
      <c r="Y381">
        <v>0</v>
      </c>
      <c r="Z381">
        <v>944.5</v>
      </c>
      <c r="AA381">
        <v>944.5</v>
      </c>
      <c r="AB381">
        <v>0</v>
      </c>
      <c r="AC381">
        <v>13</v>
      </c>
      <c r="AD381">
        <v>6</v>
      </c>
      <c r="AE381">
        <v>7</v>
      </c>
      <c r="AF381">
        <v>0</v>
      </c>
      <c r="AG381">
        <v>7</v>
      </c>
      <c r="AH381">
        <v>6</v>
      </c>
      <c r="AI381">
        <v>0</v>
      </c>
      <c r="AJ381">
        <v>0</v>
      </c>
      <c r="AK381">
        <v>0</v>
      </c>
      <c r="AL381">
        <v>0</v>
      </c>
      <c r="AM381">
        <v>4</v>
      </c>
      <c r="AN381">
        <v>2</v>
      </c>
      <c r="AO381">
        <v>0</v>
      </c>
      <c r="AP381">
        <v>0</v>
      </c>
      <c r="AQ381">
        <v>0</v>
      </c>
      <c r="AR381">
        <v>0</v>
      </c>
      <c r="AS381">
        <v>3</v>
      </c>
      <c r="AT381">
        <v>4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6</v>
      </c>
      <c r="BF381">
        <v>0</v>
      </c>
      <c r="BG381">
        <v>0</v>
      </c>
      <c r="BH381">
        <v>4</v>
      </c>
      <c r="BI381">
        <v>2</v>
      </c>
      <c r="BJ381">
        <v>0</v>
      </c>
      <c r="BK381">
        <v>0</v>
      </c>
      <c r="BL381">
        <v>198</v>
      </c>
      <c r="BM381">
        <v>9</v>
      </c>
      <c r="BN381">
        <v>3</v>
      </c>
      <c r="BO381">
        <v>26</v>
      </c>
      <c r="BP381">
        <v>4</v>
      </c>
      <c r="BQ381">
        <v>0</v>
      </c>
      <c r="BR381">
        <v>156</v>
      </c>
      <c r="BS381">
        <v>2</v>
      </c>
      <c r="BT381">
        <v>0</v>
      </c>
      <c r="BU381">
        <v>2</v>
      </c>
      <c r="BV381">
        <v>205</v>
      </c>
      <c r="BW381">
        <v>0</v>
      </c>
      <c r="BX381">
        <v>205</v>
      </c>
      <c r="BY381">
        <v>0</v>
      </c>
      <c r="BZ381">
        <v>0</v>
      </c>
      <c r="CA381">
        <v>0</v>
      </c>
      <c r="CB381">
        <v>0</v>
      </c>
      <c r="CC381">
        <v>0</v>
      </c>
      <c r="CD381" t="s">
        <v>58</v>
      </c>
    </row>
    <row r="382" spans="1:154">
      <c r="A382" t="s">
        <v>182</v>
      </c>
      <c r="B382" s="10">
        <f>('E3-Last'!B139)-2</f>
        <v>50</v>
      </c>
      <c r="C382" s="4" t="s">
        <v>3</v>
      </c>
      <c r="D382" s="10" t="s">
        <v>40</v>
      </c>
      <c r="E382" s="59">
        <f t="shared" si="160"/>
        <v>75</v>
      </c>
      <c r="F382" s="59">
        <f t="shared" si="160"/>
        <v>0</v>
      </c>
      <c r="G382" s="59">
        <f t="shared" si="160"/>
        <v>25</v>
      </c>
      <c r="H382" s="59">
        <f t="shared" si="160"/>
        <v>0</v>
      </c>
      <c r="I382" s="59">
        <f t="shared" si="161"/>
        <v>0.25</v>
      </c>
      <c r="J382">
        <v>4</v>
      </c>
      <c r="K382">
        <v>3</v>
      </c>
      <c r="L382">
        <v>0</v>
      </c>
      <c r="M382">
        <v>1</v>
      </c>
      <c r="N382">
        <v>0</v>
      </c>
      <c r="O382">
        <v>0</v>
      </c>
      <c r="P382">
        <v>388</v>
      </c>
      <c r="Q382">
        <v>0</v>
      </c>
      <c r="R382">
        <v>388</v>
      </c>
      <c r="S382">
        <v>0</v>
      </c>
      <c r="T382">
        <v>942</v>
      </c>
      <c r="U382">
        <v>942</v>
      </c>
      <c r="V382">
        <v>0</v>
      </c>
      <c r="W382">
        <v>57</v>
      </c>
      <c r="X382">
        <v>57</v>
      </c>
      <c r="Y382">
        <v>0</v>
      </c>
      <c r="Z382">
        <v>1155</v>
      </c>
      <c r="AA382">
        <v>1155</v>
      </c>
      <c r="AB382">
        <v>0</v>
      </c>
      <c r="AC382">
        <v>6</v>
      </c>
      <c r="AD382">
        <v>3</v>
      </c>
      <c r="AE382">
        <v>2</v>
      </c>
      <c r="AF382">
        <v>1</v>
      </c>
      <c r="AG382">
        <v>2</v>
      </c>
      <c r="AH382">
        <v>1</v>
      </c>
      <c r="AI382">
        <v>1</v>
      </c>
      <c r="AJ382">
        <v>0</v>
      </c>
      <c r="AK382">
        <v>0</v>
      </c>
      <c r="AL382">
        <v>2</v>
      </c>
      <c r="AM382">
        <v>1</v>
      </c>
      <c r="AN382">
        <v>0</v>
      </c>
      <c r="AO382">
        <v>0</v>
      </c>
      <c r="AP382">
        <v>0</v>
      </c>
      <c r="AQ382">
        <v>0</v>
      </c>
      <c r="AR382">
        <v>2</v>
      </c>
      <c r="AS382">
        <v>0</v>
      </c>
      <c r="AT382">
        <v>1</v>
      </c>
      <c r="AU382">
        <v>1</v>
      </c>
      <c r="AV382">
        <v>0</v>
      </c>
      <c r="AW382">
        <v>0</v>
      </c>
      <c r="AX382">
        <v>0</v>
      </c>
      <c r="AY382">
        <v>1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5</v>
      </c>
      <c r="BF382">
        <v>3</v>
      </c>
      <c r="BG382">
        <v>0</v>
      </c>
      <c r="BH382">
        <v>0</v>
      </c>
      <c r="BI382">
        <v>1</v>
      </c>
      <c r="BJ382">
        <v>0</v>
      </c>
      <c r="BK382">
        <v>1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 t="s">
        <v>58</v>
      </c>
    </row>
    <row r="383" spans="1:154">
      <c r="A383" t="s">
        <v>169</v>
      </c>
      <c r="B383" s="10">
        <f>('E3-Last'!B140)-2</f>
        <v>50</v>
      </c>
      <c r="C383" s="6" t="s">
        <v>2</v>
      </c>
      <c r="D383" s="10" t="s">
        <v>40</v>
      </c>
      <c r="E383" s="59">
        <f t="shared" si="160"/>
        <v>0</v>
      </c>
      <c r="F383" s="59">
        <f t="shared" si="160"/>
        <v>0</v>
      </c>
      <c r="G383" s="59">
        <f t="shared" si="160"/>
        <v>50</v>
      </c>
      <c r="H383" s="59">
        <f t="shared" si="160"/>
        <v>50</v>
      </c>
      <c r="I383" s="59">
        <f t="shared" si="161"/>
        <v>0.5</v>
      </c>
      <c r="J383">
        <v>4</v>
      </c>
      <c r="K383">
        <v>0</v>
      </c>
      <c r="L383">
        <v>0</v>
      </c>
      <c r="M383">
        <v>2</v>
      </c>
      <c r="N383">
        <v>2</v>
      </c>
      <c r="O383">
        <v>0</v>
      </c>
      <c r="P383">
        <v>255.5</v>
      </c>
      <c r="Q383">
        <v>0</v>
      </c>
      <c r="R383">
        <v>308.5</v>
      </c>
      <c r="S383">
        <v>202.5</v>
      </c>
      <c r="T383">
        <v>324</v>
      </c>
      <c r="U383">
        <v>163.5</v>
      </c>
      <c r="V383">
        <v>484.5</v>
      </c>
      <c r="W383">
        <v>103.75</v>
      </c>
      <c r="X383">
        <v>96.5</v>
      </c>
      <c r="Y383">
        <v>111</v>
      </c>
      <c r="Z383">
        <v>456.25</v>
      </c>
      <c r="AA383">
        <v>657.5</v>
      </c>
      <c r="AB383">
        <v>255</v>
      </c>
      <c r="AC383">
        <v>8</v>
      </c>
      <c r="AD383">
        <v>4</v>
      </c>
      <c r="AE383">
        <v>2</v>
      </c>
      <c r="AF383">
        <v>2</v>
      </c>
      <c r="AG383">
        <v>4</v>
      </c>
      <c r="AH383">
        <v>4</v>
      </c>
      <c r="AI383">
        <v>0</v>
      </c>
      <c r="AJ383">
        <v>0</v>
      </c>
      <c r="AK383">
        <v>0</v>
      </c>
      <c r="AL383">
        <v>0</v>
      </c>
      <c r="AM383">
        <v>4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2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2</v>
      </c>
      <c r="BA383">
        <v>0</v>
      </c>
      <c r="BB383">
        <v>0</v>
      </c>
      <c r="BC383">
        <v>0</v>
      </c>
      <c r="BD383">
        <v>0</v>
      </c>
      <c r="BE383">
        <v>4</v>
      </c>
      <c r="BF383">
        <v>0</v>
      </c>
      <c r="BG383">
        <v>0</v>
      </c>
      <c r="BH383">
        <v>0</v>
      </c>
      <c r="BI383">
        <v>2</v>
      </c>
      <c r="BJ383">
        <v>2</v>
      </c>
      <c r="BK383">
        <v>0</v>
      </c>
      <c r="BL383">
        <v>62</v>
      </c>
      <c r="BM383">
        <v>10</v>
      </c>
      <c r="BN383">
        <v>3</v>
      </c>
      <c r="BO383">
        <v>11</v>
      </c>
      <c r="BP383">
        <v>2</v>
      </c>
      <c r="BQ383">
        <v>5</v>
      </c>
      <c r="BR383">
        <v>31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 t="s">
        <v>58</v>
      </c>
      <c r="CE383" s="58"/>
    </row>
    <row r="384" spans="1:154">
      <c r="A384" t="s">
        <v>170</v>
      </c>
      <c r="B384" s="10">
        <f>('E3-Last'!B141)-2</f>
        <v>42</v>
      </c>
      <c r="C384" s="6" t="s">
        <v>2</v>
      </c>
      <c r="D384" s="10" t="s">
        <v>40</v>
      </c>
      <c r="E384" s="59">
        <f t="shared" si="160"/>
        <v>0</v>
      </c>
      <c r="F384" s="59">
        <f t="shared" si="160"/>
        <v>25</v>
      </c>
      <c r="G384" s="59">
        <f t="shared" si="160"/>
        <v>50</v>
      </c>
      <c r="H384" s="59">
        <f t="shared" si="160"/>
        <v>0</v>
      </c>
      <c r="I384" s="59">
        <f t="shared" si="161"/>
        <v>0.5</v>
      </c>
      <c r="J384">
        <v>4</v>
      </c>
      <c r="K384">
        <v>0</v>
      </c>
      <c r="L384">
        <v>1</v>
      </c>
      <c r="M384">
        <v>2</v>
      </c>
      <c r="N384">
        <v>0</v>
      </c>
      <c r="O384">
        <v>1</v>
      </c>
      <c r="P384">
        <v>290.5</v>
      </c>
      <c r="Q384">
        <v>770</v>
      </c>
      <c r="R384">
        <v>117</v>
      </c>
      <c r="S384">
        <v>0</v>
      </c>
      <c r="T384">
        <v>62.5</v>
      </c>
      <c r="U384">
        <v>62.5</v>
      </c>
      <c r="V384">
        <v>0</v>
      </c>
      <c r="W384">
        <v>100.5</v>
      </c>
      <c r="X384">
        <v>100.5</v>
      </c>
      <c r="Y384">
        <v>0</v>
      </c>
      <c r="Z384">
        <v>908.5</v>
      </c>
      <c r="AA384">
        <v>908.5</v>
      </c>
      <c r="AB384">
        <v>0</v>
      </c>
      <c r="AC384">
        <v>50</v>
      </c>
      <c r="AD384">
        <v>16</v>
      </c>
      <c r="AE384">
        <v>34</v>
      </c>
      <c r="AF384">
        <v>0</v>
      </c>
      <c r="AG384">
        <v>4</v>
      </c>
      <c r="AH384">
        <v>5</v>
      </c>
      <c r="AI384">
        <v>12</v>
      </c>
      <c r="AJ384">
        <v>0</v>
      </c>
      <c r="AK384">
        <v>0</v>
      </c>
      <c r="AL384">
        <v>29</v>
      </c>
      <c r="AM384">
        <v>4</v>
      </c>
      <c r="AN384">
        <v>2</v>
      </c>
      <c r="AO384">
        <v>0</v>
      </c>
      <c r="AP384">
        <v>0</v>
      </c>
      <c r="AQ384">
        <v>0</v>
      </c>
      <c r="AR384">
        <v>10</v>
      </c>
      <c r="AS384">
        <v>0</v>
      </c>
      <c r="AT384">
        <v>3</v>
      </c>
      <c r="AU384">
        <v>12</v>
      </c>
      <c r="AV384">
        <v>0</v>
      </c>
      <c r="AW384">
        <v>0</v>
      </c>
      <c r="AX384">
        <v>19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2</v>
      </c>
      <c r="BF384">
        <v>0</v>
      </c>
      <c r="BG384">
        <v>0</v>
      </c>
      <c r="BH384">
        <v>0</v>
      </c>
      <c r="BI384">
        <v>2</v>
      </c>
      <c r="BJ384">
        <v>0</v>
      </c>
      <c r="BK384">
        <v>0</v>
      </c>
      <c r="BL384">
        <v>63</v>
      </c>
      <c r="BM384">
        <v>7</v>
      </c>
      <c r="BN384">
        <v>8</v>
      </c>
      <c r="BO384">
        <v>6</v>
      </c>
      <c r="BP384">
        <v>2</v>
      </c>
      <c r="BQ384">
        <v>0</v>
      </c>
      <c r="BR384">
        <v>40</v>
      </c>
      <c r="BS384">
        <v>1</v>
      </c>
      <c r="BT384">
        <v>0</v>
      </c>
      <c r="BU384">
        <v>1</v>
      </c>
      <c r="BV384">
        <v>158</v>
      </c>
      <c r="BW384">
        <v>0</v>
      </c>
      <c r="BX384">
        <v>158</v>
      </c>
      <c r="BY384">
        <v>0</v>
      </c>
      <c r="BZ384">
        <v>0</v>
      </c>
      <c r="CA384">
        <v>0</v>
      </c>
      <c r="CB384">
        <v>0</v>
      </c>
      <c r="CC384">
        <v>0</v>
      </c>
      <c r="CD384" t="s">
        <v>58</v>
      </c>
      <c r="CE384" s="58"/>
    </row>
    <row r="385" spans="1:83">
      <c r="A385" t="s">
        <v>171</v>
      </c>
      <c r="B385" s="10">
        <f>('E3-Last'!B142)-2</f>
        <v>50</v>
      </c>
      <c r="C385" s="4" t="s">
        <v>3</v>
      </c>
      <c r="D385" s="10" t="s">
        <v>40</v>
      </c>
      <c r="E385" s="59">
        <f t="shared" si="160"/>
        <v>0</v>
      </c>
      <c r="F385" s="59">
        <f t="shared" si="160"/>
        <v>0</v>
      </c>
      <c r="G385" s="59">
        <f t="shared" si="160"/>
        <v>25</v>
      </c>
      <c r="H385" s="59">
        <f t="shared" si="160"/>
        <v>25</v>
      </c>
      <c r="I385" s="59">
        <f t="shared" si="161"/>
        <v>0.25</v>
      </c>
      <c r="J385">
        <v>4</v>
      </c>
      <c r="K385">
        <v>0</v>
      </c>
      <c r="L385">
        <v>0</v>
      </c>
      <c r="M385">
        <v>1</v>
      </c>
      <c r="N385">
        <v>1</v>
      </c>
      <c r="O385">
        <v>2</v>
      </c>
      <c r="P385">
        <v>145.5</v>
      </c>
      <c r="Q385">
        <v>0</v>
      </c>
      <c r="R385">
        <v>272</v>
      </c>
      <c r="S385">
        <v>228</v>
      </c>
      <c r="T385">
        <v>481</v>
      </c>
      <c r="U385">
        <v>275</v>
      </c>
      <c r="V385">
        <v>687</v>
      </c>
      <c r="W385">
        <v>64</v>
      </c>
      <c r="X385">
        <v>52</v>
      </c>
      <c r="Y385">
        <v>76</v>
      </c>
      <c r="Z385">
        <v>551.5</v>
      </c>
      <c r="AA385">
        <v>782</v>
      </c>
      <c r="AB385">
        <v>321</v>
      </c>
      <c r="AC385">
        <v>13</v>
      </c>
      <c r="AD385">
        <v>8</v>
      </c>
      <c r="AE385">
        <v>3</v>
      </c>
      <c r="AF385">
        <v>2</v>
      </c>
      <c r="AG385">
        <v>4</v>
      </c>
      <c r="AH385">
        <v>8</v>
      </c>
      <c r="AI385">
        <v>0</v>
      </c>
      <c r="AJ385">
        <v>0</v>
      </c>
      <c r="AK385">
        <v>0</v>
      </c>
      <c r="AL385">
        <v>1</v>
      </c>
      <c r="AM385">
        <v>4</v>
      </c>
      <c r="AN385">
        <v>4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2</v>
      </c>
      <c r="AU385">
        <v>0</v>
      </c>
      <c r="AV385">
        <v>0</v>
      </c>
      <c r="AW385">
        <v>0</v>
      </c>
      <c r="AX385">
        <v>1</v>
      </c>
      <c r="AY385">
        <v>0</v>
      </c>
      <c r="AZ385">
        <v>2</v>
      </c>
      <c r="BA385">
        <v>0</v>
      </c>
      <c r="BB385">
        <v>0</v>
      </c>
      <c r="BC385">
        <v>0</v>
      </c>
      <c r="BD385">
        <v>0</v>
      </c>
      <c r="BE385">
        <v>26</v>
      </c>
      <c r="BF385">
        <v>0</v>
      </c>
      <c r="BG385">
        <v>0</v>
      </c>
      <c r="BH385">
        <v>7</v>
      </c>
      <c r="BI385">
        <v>1</v>
      </c>
      <c r="BJ385">
        <v>1</v>
      </c>
      <c r="BK385">
        <v>17</v>
      </c>
      <c r="BL385">
        <v>16</v>
      </c>
      <c r="BM385">
        <v>2</v>
      </c>
      <c r="BN385">
        <v>3</v>
      </c>
      <c r="BO385">
        <v>3</v>
      </c>
      <c r="BP385">
        <v>0</v>
      </c>
      <c r="BQ385">
        <v>0</v>
      </c>
      <c r="BR385">
        <v>8</v>
      </c>
      <c r="BS385">
        <v>2</v>
      </c>
      <c r="BT385">
        <v>1</v>
      </c>
      <c r="BU385">
        <v>1</v>
      </c>
      <c r="BV385">
        <v>82</v>
      </c>
      <c r="BW385">
        <v>16</v>
      </c>
      <c r="BX385">
        <v>66</v>
      </c>
      <c r="BY385">
        <v>0</v>
      </c>
      <c r="BZ385">
        <v>0</v>
      </c>
      <c r="CA385">
        <v>0</v>
      </c>
      <c r="CB385">
        <v>0</v>
      </c>
      <c r="CC385">
        <v>0</v>
      </c>
      <c r="CD385" t="s">
        <v>58</v>
      </c>
      <c r="CE385" s="10"/>
    </row>
    <row r="386" spans="1:83">
      <c r="A386" t="s">
        <v>172</v>
      </c>
      <c r="B386" s="10">
        <f>('E3-Last'!B143)-2</f>
        <v>42</v>
      </c>
      <c r="C386" s="4" t="s">
        <v>3</v>
      </c>
      <c r="D386" s="10" t="s">
        <v>40</v>
      </c>
      <c r="E386" s="59">
        <f t="shared" si="160"/>
        <v>0</v>
      </c>
      <c r="F386" s="59">
        <f t="shared" si="160"/>
        <v>0</v>
      </c>
      <c r="G386" s="59">
        <f t="shared" si="160"/>
        <v>50</v>
      </c>
      <c r="H386" s="59">
        <f t="shared" si="160"/>
        <v>50</v>
      </c>
      <c r="I386" s="59">
        <f t="shared" si="161"/>
        <v>0.5</v>
      </c>
      <c r="J386">
        <v>4</v>
      </c>
      <c r="K386">
        <v>0</v>
      </c>
      <c r="L386">
        <v>0</v>
      </c>
      <c r="M386">
        <v>2</v>
      </c>
      <c r="N386">
        <v>2</v>
      </c>
      <c r="O386">
        <v>0</v>
      </c>
      <c r="P386">
        <v>362</v>
      </c>
      <c r="Q386">
        <v>0</v>
      </c>
      <c r="R386">
        <v>219.5</v>
      </c>
      <c r="S386">
        <v>504.5</v>
      </c>
      <c r="T386">
        <v>428</v>
      </c>
      <c r="U386">
        <v>180</v>
      </c>
      <c r="V386">
        <v>676</v>
      </c>
      <c r="W386">
        <v>83.5</v>
      </c>
      <c r="X386">
        <v>114</v>
      </c>
      <c r="Y386">
        <v>53</v>
      </c>
      <c r="Z386">
        <v>689.25</v>
      </c>
      <c r="AA386">
        <v>988</v>
      </c>
      <c r="AB386">
        <v>390.5</v>
      </c>
      <c r="AC386">
        <v>10</v>
      </c>
      <c r="AD386">
        <v>4</v>
      </c>
      <c r="AE386">
        <v>2</v>
      </c>
      <c r="AF386">
        <v>4</v>
      </c>
      <c r="AG386">
        <v>6</v>
      </c>
      <c r="AH386">
        <v>4</v>
      </c>
      <c r="AI386">
        <v>0</v>
      </c>
      <c r="AJ386">
        <v>0</v>
      </c>
      <c r="AK386">
        <v>0</v>
      </c>
      <c r="AL386">
        <v>0</v>
      </c>
      <c r="AM386">
        <v>4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2</v>
      </c>
      <c r="AU386">
        <v>0</v>
      </c>
      <c r="AV386">
        <v>0</v>
      </c>
      <c r="AW386">
        <v>0</v>
      </c>
      <c r="AX386">
        <v>0</v>
      </c>
      <c r="AY386">
        <v>2</v>
      </c>
      <c r="AZ386">
        <v>2</v>
      </c>
      <c r="BA386">
        <v>0</v>
      </c>
      <c r="BB386">
        <v>0</v>
      </c>
      <c r="BC386">
        <v>0</v>
      </c>
      <c r="BD386">
        <v>0</v>
      </c>
      <c r="BE386">
        <v>4</v>
      </c>
      <c r="BF386">
        <v>0</v>
      </c>
      <c r="BG386">
        <v>0</v>
      </c>
      <c r="BH386">
        <v>0</v>
      </c>
      <c r="BI386">
        <v>3</v>
      </c>
      <c r="BJ386">
        <v>1</v>
      </c>
      <c r="BK386">
        <v>0</v>
      </c>
      <c r="BL386">
        <v>76</v>
      </c>
      <c r="BM386">
        <v>8</v>
      </c>
      <c r="BN386">
        <v>16</v>
      </c>
      <c r="BO386">
        <v>14</v>
      </c>
      <c r="BP386">
        <v>6</v>
      </c>
      <c r="BQ386">
        <v>0</v>
      </c>
      <c r="BR386">
        <v>32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 t="s">
        <v>58</v>
      </c>
    </row>
    <row r="387" spans="1:83">
      <c r="A387" t="s">
        <v>173</v>
      </c>
      <c r="B387" s="10">
        <f>('E3-Last'!B144)-2</f>
        <v>42</v>
      </c>
      <c r="C387" s="6" t="s">
        <v>2</v>
      </c>
      <c r="D387" s="10" t="s">
        <v>40</v>
      </c>
      <c r="E387" s="59">
        <f t="shared" si="160"/>
        <v>0</v>
      </c>
      <c r="F387" s="59">
        <f t="shared" si="160"/>
        <v>0</v>
      </c>
      <c r="G387" s="59">
        <f t="shared" si="160"/>
        <v>50</v>
      </c>
      <c r="H387" s="59">
        <f t="shared" si="160"/>
        <v>25</v>
      </c>
      <c r="I387" s="59">
        <f t="shared" si="161"/>
        <v>0.5</v>
      </c>
      <c r="J387">
        <v>4</v>
      </c>
      <c r="K387">
        <v>0</v>
      </c>
      <c r="L387">
        <v>0</v>
      </c>
      <c r="M387">
        <v>2</v>
      </c>
      <c r="N387">
        <v>1</v>
      </c>
      <c r="O387">
        <v>1</v>
      </c>
      <c r="P387">
        <v>209.75</v>
      </c>
      <c r="Q387">
        <v>0</v>
      </c>
      <c r="R387">
        <v>118.5</v>
      </c>
      <c r="S387">
        <v>537</v>
      </c>
      <c r="T387">
        <v>92</v>
      </c>
      <c r="U387">
        <v>83.5</v>
      </c>
      <c r="V387">
        <v>109</v>
      </c>
      <c r="W387">
        <v>957.33333330000005</v>
      </c>
      <c r="X387">
        <v>1152.5</v>
      </c>
      <c r="Y387">
        <v>567</v>
      </c>
      <c r="Z387">
        <v>52</v>
      </c>
      <c r="AA387">
        <v>57.5</v>
      </c>
      <c r="AB387">
        <v>41</v>
      </c>
      <c r="AC387">
        <v>14</v>
      </c>
      <c r="AD387">
        <v>8</v>
      </c>
      <c r="AE387">
        <v>4</v>
      </c>
      <c r="AF387">
        <v>2</v>
      </c>
      <c r="AG387">
        <v>5</v>
      </c>
      <c r="AH387">
        <v>8</v>
      </c>
      <c r="AI387">
        <v>1</v>
      </c>
      <c r="AJ387">
        <v>0</v>
      </c>
      <c r="AK387">
        <v>0</v>
      </c>
      <c r="AL387">
        <v>0</v>
      </c>
      <c r="AM387">
        <v>4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3</v>
      </c>
      <c r="AU387">
        <v>1</v>
      </c>
      <c r="AV387">
        <v>0</v>
      </c>
      <c r="AW387">
        <v>0</v>
      </c>
      <c r="AX387">
        <v>0</v>
      </c>
      <c r="AY387">
        <v>1</v>
      </c>
      <c r="AZ387">
        <v>1</v>
      </c>
      <c r="BA387">
        <v>0</v>
      </c>
      <c r="BB387">
        <v>0</v>
      </c>
      <c r="BC387">
        <v>0</v>
      </c>
      <c r="BD387">
        <v>0</v>
      </c>
      <c r="BE387">
        <v>9</v>
      </c>
      <c r="BF387">
        <v>1</v>
      </c>
      <c r="BG387">
        <v>0</v>
      </c>
      <c r="BH387">
        <v>1</v>
      </c>
      <c r="BI387">
        <v>0</v>
      </c>
      <c r="BJ387">
        <v>3</v>
      </c>
      <c r="BK387">
        <v>4</v>
      </c>
      <c r="BL387">
        <v>79</v>
      </c>
      <c r="BM387">
        <v>3</v>
      </c>
      <c r="BN387">
        <v>0</v>
      </c>
      <c r="BO387">
        <v>23</v>
      </c>
      <c r="BP387">
        <v>2</v>
      </c>
      <c r="BQ387">
        <v>3</v>
      </c>
      <c r="BR387">
        <v>48</v>
      </c>
      <c r="BS387">
        <v>1</v>
      </c>
      <c r="BT387">
        <v>1</v>
      </c>
      <c r="BU387">
        <v>0</v>
      </c>
      <c r="BV387">
        <v>65</v>
      </c>
      <c r="BW387">
        <v>65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 t="s">
        <v>58</v>
      </c>
      <c r="CE387" s="58"/>
    </row>
    <row r="388" spans="1:83">
      <c r="A388" t="s">
        <v>174</v>
      </c>
      <c r="B388" s="10">
        <f>('E3-Last'!B145)-2</f>
        <v>50</v>
      </c>
      <c r="C388" s="6" t="s">
        <v>2</v>
      </c>
      <c r="D388" s="10" t="s">
        <v>40</v>
      </c>
      <c r="E388" s="59">
        <f t="shared" si="160"/>
        <v>0</v>
      </c>
      <c r="F388" s="59">
        <f t="shared" si="160"/>
        <v>0</v>
      </c>
      <c r="G388" s="59">
        <f t="shared" si="160"/>
        <v>50</v>
      </c>
      <c r="H388" s="59">
        <f t="shared" si="160"/>
        <v>50</v>
      </c>
      <c r="I388" s="59">
        <f t="shared" si="161"/>
        <v>0.5</v>
      </c>
      <c r="J388">
        <v>4</v>
      </c>
      <c r="K388">
        <v>0</v>
      </c>
      <c r="L388">
        <v>0</v>
      </c>
      <c r="M388">
        <v>2</v>
      </c>
      <c r="N388">
        <v>2</v>
      </c>
      <c r="O388">
        <v>0</v>
      </c>
      <c r="P388">
        <v>595.25</v>
      </c>
      <c r="Q388">
        <v>0</v>
      </c>
      <c r="R388">
        <v>301</v>
      </c>
      <c r="S388">
        <v>889.5</v>
      </c>
      <c r="T388">
        <v>317.5</v>
      </c>
      <c r="U388">
        <v>429.5</v>
      </c>
      <c r="V388">
        <v>205.5</v>
      </c>
      <c r="W388">
        <v>82.5</v>
      </c>
      <c r="X388">
        <v>145</v>
      </c>
      <c r="Y388">
        <v>20</v>
      </c>
      <c r="Z388">
        <v>608.75</v>
      </c>
      <c r="AA388">
        <v>859</v>
      </c>
      <c r="AB388">
        <v>358.5</v>
      </c>
      <c r="AC388">
        <v>13</v>
      </c>
      <c r="AD388">
        <v>5</v>
      </c>
      <c r="AE388">
        <v>5</v>
      </c>
      <c r="AF388">
        <v>3</v>
      </c>
      <c r="AG388">
        <v>5</v>
      </c>
      <c r="AH388">
        <v>5</v>
      </c>
      <c r="AI388">
        <v>2</v>
      </c>
      <c r="AJ388">
        <v>0</v>
      </c>
      <c r="AK388">
        <v>0</v>
      </c>
      <c r="AL388">
        <v>1</v>
      </c>
      <c r="AM388">
        <v>4</v>
      </c>
      <c r="AN388">
        <v>1</v>
      </c>
      <c r="AO388">
        <v>0</v>
      </c>
      <c r="AP388">
        <v>0</v>
      </c>
      <c r="AQ388">
        <v>0</v>
      </c>
      <c r="AR388">
        <v>0</v>
      </c>
      <c r="AS388">
        <v>1</v>
      </c>
      <c r="AT388">
        <v>2</v>
      </c>
      <c r="AU388">
        <v>1</v>
      </c>
      <c r="AV388">
        <v>0</v>
      </c>
      <c r="AW388">
        <v>0</v>
      </c>
      <c r="AX388">
        <v>1</v>
      </c>
      <c r="AY388">
        <v>0</v>
      </c>
      <c r="AZ388">
        <v>2</v>
      </c>
      <c r="BA388">
        <v>1</v>
      </c>
      <c r="BB388">
        <v>0</v>
      </c>
      <c r="BC388">
        <v>0</v>
      </c>
      <c r="BD388">
        <v>0</v>
      </c>
      <c r="BE388">
        <v>6</v>
      </c>
      <c r="BF388">
        <v>0</v>
      </c>
      <c r="BG388">
        <v>0</v>
      </c>
      <c r="BH388">
        <v>2</v>
      </c>
      <c r="BI388">
        <v>4</v>
      </c>
      <c r="BJ388">
        <v>0</v>
      </c>
      <c r="BK388">
        <v>0</v>
      </c>
      <c r="BL388">
        <v>105</v>
      </c>
      <c r="BM388">
        <v>27</v>
      </c>
      <c r="BN388">
        <v>10</v>
      </c>
      <c r="BO388">
        <v>26</v>
      </c>
      <c r="BP388">
        <v>5</v>
      </c>
      <c r="BQ388">
        <v>0</v>
      </c>
      <c r="BR388">
        <v>37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 t="s">
        <v>58</v>
      </c>
    </row>
    <row r="389" spans="1:83">
      <c r="A389" t="s">
        <v>183</v>
      </c>
      <c r="B389" s="10">
        <f>('E3-Last'!B146)-2</f>
        <v>50</v>
      </c>
      <c r="C389" s="6" t="s">
        <v>2</v>
      </c>
      <c r="D389" s="10" t="s">
        <v>40</v>
      </c>
      <c r="E389" s="59">
        <f t="shared" si="160"/>
        <v>0</v>
      </c>
      <c r="F389" s="59">
        <f t="shared" si="160"/>
        <v>0</v>
      </c>
      <c r="G389" s="59">
        <f t="shared" si="160"/>
        <v>25</v>
      </c>
      <c r="H389" s="59">
        <f t="shared" si="160"/>
        <v>50</v>
      </c>
      <c r="I389" s="59">
        <f t="shared" si="161"/>
        <v>0.25</v>
      </c>
      <c r="J389">
        <v>4</v>
      </c>
      <c r="K389">
        <v>0</v>
      </c>
      <c r="L389">
        <v>0</v>
      </c>
      <c r="M389">
        <v>1</v>
      </c>
      <c r="N389">
        <v>2</v>
      </c>
      <c r="O389">
        <v>1</v>
      </c>
      <c r="P389">
        <v>481.5</v>
      </c>
      <c r="Q389">
        <v>0</v>
      </c>
      <c r="R389">
        <v>172</v>
      </c>
      <c r="S389">
        <v>620</v>
      </c>
      <c r="T389">
        <v>697.33333330000005</v>
      </c>
      <c r="U389">
        <v>305</v>
      </c>
      <c r="V389">
        <v>893.5</v>
      </c>
      <c r="W389">
        <v>110.66666669999999</v>
      </c>
      <c r="X389">
        <v>87</v>
      </c>
      <c r="Y389">
        <v>122.5</v>
      </c>
      <c r="Z389">
        <v>688.33333330000005</v>
      </c>
      <c r="AA389">
        <v>1120</v>
      </c>
      <c r="AB389">
        <v>472.5</v>
      </c>
      <c r="AC389">
        <v>14</v>
      </c>
      <c r="AD389">
        <v>5</v>
      </c>
      <c r="AE389">
        <v>2</v>
      </c>
      <c r="AF389">
        <v>7</v>
      </c>
      <c r="AG389">
        <v>5</v>
      </c>
      <c r="AH389">
        <v>5</v>
      </c>
      <c r="AI389">
        <v>2</v>
      </c>
      <c r="AJ389">
        <v>0</v>
      </c>
      <c r="AK389">
        <v>0</v>
      </c>
      <c r="AL389">
        <v>2</v>
      </c>
      <c r="AM389">
        <v>4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1</v>
      </c>
      <c r="AT389">
        <v>1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3</v>
      </c>
      <c r="BA389">
        <v>2</v>
      </c>
      <c r="BB389">
        <v>0</v>
      </c>
      <c r="BC389">
        <v>0</v>
      </c>
      <c r="BD389">
        <v>2</v>
      </c>
      <c r="BE389">
        <v>3</v>
      </c>
      <c r="BF389">
        <v>0</v>
      </c>
      <c r="BG389">
        <v>0</v>
      </c>
      <c r="BH389">
        <v>0</v>
      </c>
      <c r="BI389">
        <v>1</v>
      </c>
      <c r="BJ389">
        <v>2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1</v>
      </c>
      <c r="BT389">
        <v>0</v>
      </c>
      <c r="BU389">
        <v>1</v>
      </c>
      <c r="BV389">
        <v>514</v>
      </c>
      <c r="BW389">
        <v>0</v>
      </c>
      <c r="BX389">
        <v>514</v>
      </c>
      <c r="BY389">
        <v>0</v>
      </c>
      <c r="BZ389">
        <v>0</v>
      </c>
      <c r="CA389">
        <v>0</v>
      </c>
      <c r="CB389">
        <v>0</v>
      </c>
      <c r="CC389">
        <v>0</v>
      </c>
      <c r="CD389" t="s">
        <v>58</v>
      </c>
      <c r="CE389" s="58"/>
    </row>
    <row r="390" spans="1:83">
      <c r="A390" t="s">
        <v>175</v>
      </c>
      <c r="B390" s="10">
        <f>('E3-Last'!B147)-2</f>
        <v>50</v>
      </c>
      <c r="C390" s="4" t="s">
        <v>3</v>
      </c>
      <c r="D390" s="10" t="s">
        <v>40</v>
      </c>
      <c r="E390" s="59">
        <f t="shared" si="160"/>
        <v>100</v>
      </c>
      <c r="F390" s="59">
        <f t="shared" si="160"/>
        <v>0</v>
      </c>
      <c r="G390" s="59">
        <f t="shared" si="160"/>
        <v>0</v>
      </c>
      <c r="H390" s="59">
        <f t="shared" si="160"/>
        <v>0</v>
      </c>
      <c r="I390" s="59">
        <f t="shared" si="161"/>
        <v>0</v>
      </c>
      <c r="J390">
        <v>4</v>
      </c>
      <c r="K390">
        <v>4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</v>
      </c>
      <c r="AD390">
        <v>0</v>
      </c>
      <c r="AE390">
        <v>0</v>
      </c>
      <c r="AF390">
        <v>1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1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1</v>
      </c>
      <c r="BE390">
        <v>4</v>
      </c>
      <c r="BF390">
        <v>1</v>
      </c>
      <c r="BG390">
        <v>0</v>
      </c>
      <c r="BH390">
        <v>0</v>
      </c>
      <c r="BI390">
        <v>0</v>
      </c>
      <c r="BJ390">
        <v>0</v>
      </c>
      <c r="BK390">
        <v>3</v>
      </c>
      <c r="BL390">
        <v>294</v>
      </c>
      <c r="BM390">
        <v>122</v>
      </c>
      <c r="BN390">
        <v>0</v>
      </c>
      <c r="BO390">
        <v>0</v>
      </c>
      <c r="BP390">
        <v>0</v>
      </c>
      <c r="BQ390">
        <v>0</v>
      </c>
      <c r="BR390">
        <v>172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 t="s">
        <v>58</v>
      </c>
    </row>
    <row r="391" spans="1:83">
      <c r="A391" t="s">
        <v>176</v>
      </c>
      <c r="B391" s="10">
        <f>('E3-Last'!B148)-2</f>
        <v>50</v>
      </c>
      <c r="C391" s="6" t="s">
        <v>2</v>
      </c>
      <c r="D391" s="10" t="s">
        <v>40</v>
      </c>
      <c r="E391" s="59">
        <f t="shared" si="160"/>
        <v>25</v>
      </c>
      <c r="F391" s="59">
        <f t="shared" si="160"/>
        <v>0</v>
      </c>
      <c r="G391" s="59">
        <f t="shared" si="160"/>
        <v>25</v>
      </c>
      <c r="H391" s="59">
        <f t="shared" si="160"/>
        <v>50</v>
      </c>
      <c r="I391" s="59">
        <f t="shared" si="161"/>
        <v>0.25</v>
      </c>
      <c r="J391">
        <v>4</v>
      </c>
      <c r="K391">
        <v>1</v>
      </c>
      <c r="L391">
        <v>0</v>
      </c>
      <c r="M391">
        <v>1</v>
      </c>
      <c r="N391">
        <v>2</v>
      </c>
      <c r="O391">
        <v>0</v>
      </c>
      <c r="P391">
        <v>735.33333330000005</v>
      </c>
      <c r="Q391">
        <v>0</v>
      </c>
      <c r="R391">
        <v>417</v>
      </c>
      <c r="S391">
        <v>894.5</v>
      </c>
      <c r="T391">
        <v>369.33333340000001</v>
      </c>
      <c r="U391">
        <v>104</v>
      </c>
      <c r="V391">
        <v>502</v>
      </c>
      <c r="W391">
        <v>93.333333339999996</v>
      </c>
      <c r="X391">
        <v>152</v>
      </c>
      <c r="Y391">
        <v>64</v>
      </c>
      <c r="Z391">
        <v>387.66666659999999</v>
      </c>
      <c r="AA391">
        <v>662</v>
      </c>
      <c r="AB391">
        <v>250.5</v>
      </c>
      <c r="AC391">
        <v>16</v>
      </c>
      <c r="AD391">
        <v>7</v>
      </c>
      <c r="AE391">
        <v>7</v>
      </c>
      <c r="AF391">
        <v>2</v>
      </c>
      <c r="AG391">
        <v>3</v>
      </c>
      <c r="AH391">
        <v>5</v>
      </c>
      <c r="AI391">
        <v>0</v>
      </c>
      <c r="AJ391">
        <v>0</v>
      </c>
      <c r="AK391">
        <v>0</v>
      </c>
      <c r="AL391">
        <v>8</v>
      </c>
      <c r="AM391">
        <v>3</v>
      </c>
      <c r="AN391">
        <v>2</v>
      </c>
      <c r="AO391">
        <v>0</v>
      </c>
      <c r="AP391">
        <v>0</v>
      </c>
      <c r="AQ391">
        <v>0</v>
      </c>
      <c r="AR391">
        <v>2</v>
      </c>
      <c r="AS391">
        <v>0</v>
      </c>
      <c r="AT391">
        <v>1</v>
      </c>
      <c r="AU391">
        <v>0</v>
      </c>
      <c r="AV391">
        <v>0</v>
      </c>
      <c r="AW391">
        <v>0</v>
      </c>
      <c r="AX391">
        <v>6</v>
      </c>
      <c r="AY391">
        <v>0</v>
      </c>
      <c r="AZ391">
        <v>2</v>
      </c>
      <c r="BA391">
        <v>0</v>
      </c>
      <c r="BB391">
        <v>0</v>
      </c>
      <c r="BC391">
        <v>0</v>
      </c>
      <c r="BD391">
        <v>0</v>
      </c>
      <c r="BE391">
        <v>6</v>
      </c>
      <c r="BF391">
        <v>0</v>
      </c>
      <c r="BG391">
        <v>0</v>
      </c>
      <c r="BH391">
        <v>0</v>
      </c>
      <c r="BI391">
        <v>1</v>
      </c>
      <c r="BJ391">
        <v>2</v>
      </c>
      <c r="BK391">
        <v>3</v>
      </c>
      <c r="BL391">
        <v>117</v>
      </c>
      <c r="BM391">
        <v>46</v>
      </c>
      <c r="BN391">
        <v>2</v>
      </c>
      <c r="BO391">
        <v>2</v>
      </c>
      <c r="BP391">
        <v>8</v>
      </c>
      <c r="BQ391">
        <v>0</v>
      </c>
      <c r="BR391">
        <v>59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 t="s">
        <v>58</v>
      </c>
      <c r="CE391" s="58"/>
    </row>
    <row r="392" spans="1:83">
      <c r="A392" t="s">
        <v>177</v>
      </c>
      <c r="B392" s="10">
        <f>('E3-Last'!B149)-2</f>
        <v>42</v>
      </c>
      <c r="C392" s="6" t="s">
        <v>2</v>
      </c>
      <c r="D392" s="10" t="s">
        <v>40</v>
      </c>
      <c r="E392" s="59">
        <f t="shared" si="160"/>
        <v>25</v>
      </c>
      <c r="F392" s="59">
        <f t="shared" si="160"/>
        <v>50</v>
      </c>
      <c r="G392" s="59">
        <f t="shared" si="160"/>
        <v>25</v>
      </c>
      <c r="H392" s="59">
        <f t="shared" si="160"/>
        <v>0</v>
      </c>
      <c r="I392" s="59">
        <f t="shared" si="161"/>
        <v>0.25</v>
      </c>
      <c r="J392">
        <v>4</v>
      </c>
      <c r="K392">
        <v>1</v>
      </c>
      <c r="L392">
        <v>2</v>
      </c>
      <c r="M392">
        <v>1</v>
      </c>
      <c r="N392">
        <v>0</v>
      </c>
      <c r="O392">
        <v>0</v>
      </c>
      <c r="P392">
        <v>607</v>
      </c>
      <c r="Q392">
        <v>775</v>
      </c>
      <c r="R392">
        <v>271</v>
      </c>
      <c r="S392">
        <v>0</v>
      </c>
      <c r="T392">
        <v>63</v>
      </c>
      <c r="U392">
        <v>63</v>
      </c>
      <c r="V392">
        <v>0</v>
      </c>
      <c r="W392">
        <v>116</v>
      </c>
      <c r="X392">
        <v>116</v>
      </c>
      <c r="Y392">
        <v>0</v>
      </c>
      <c r="Z392">
        <v>1060</v>
      </c>
      <c r="AA392">
        <v>1060</v>
      </c>
      <c r="AB392">
        <v>0</v>
      </c>
      <c r="AC392">
        <v>7</v>
      </c>
      <c r="AD392">
        <v>5</v>
      </c>
      <c r="AE392">
        <v>2</v>
      </c>
      <c r="AF392">
        <v>0</v>
      </c>
      <c r="AG392">
        <v>3</v>
      </c>
      <c r="AH392">
        <v>1</v>
      </c>
      <c r="AI392">
        <v>1</v>
      </c>
      <c r="AJ392">
        <v>0</v>
      </c>
      <c r="AK392">
        <v>0</v>
      </c>
      <c r="AL392">
        <v>2</v>
      </c>
      <c r="AM392">
        <v>3</v>
      </c>
      <c r="AN392">
        <v>0</v>
      </c>
      <c r="AO392">
        <v>0</v>
      </c>
      <c r="AP392">
        <v>0</v>
      </c>
      <c r="AQ392">
        <v>0</v>
      </c>
      <c r="AR392">
        <v>2</v>
      </c>
      <c r="AS392">
        <v>0</v>
      </c>
      <c r="AT392">
        <v>1</v>
      </c>
      <c r="AU392">
        <v>1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2</v>
      </c>
      <c r="BF392">
        <v>1</v>
      </c>
      <c r="BG392">
        <v>0</v>
      </c>
      <c r="BH392">
        <v>0</v>
      </c>
      <c r="BI392">
        <v>1</v>
      </c>
      <c r="BJ392">
        <v>0</v>
      </c>
      <c r="BK392">
        <v>0</v>
      </c>
      <c r="BL392">
        <v>99</v>
      </c>
      <c r="BM392">
        <v>12</v>
      </c>
      <c r="BN392">
        <v>6</v>
      </c>
      <c r="BO392">
        <v>0</v>
      </c>
      <c r="BP392">
        <v>1</v>
      </c>
      <c r="BQ392">
        <v>0</v>
      </c>
      <c r="BR392">
        <v>80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 t="s">
        <v>58</v>
      </c>
      <c r="CE392" s="58"/>
    </row>
    <row r="393" spans="1:83">
      <c r="A393" s="63"/>
      <c r="C393" s="65"/>
      <c r="D393" s="65"/>
      <c r="E393" s="65"/>
      <c r="F393" s="65"/>
      <c r="G393" s="65"/>
      <c r="H393" s="65"/>
      <c r="I393" s="65"/>
    </row>
    <row r="394" spans="1:83">
      <c r="A394" s="34" t="s">
        <v>3</v>
      </c>
      <c r="B394" s="34">
        <f>COUNTIF(C367:C392,"WT")</f>
        <v>10</v>
      </c>
      <c r="C394" s="63"/>
      <c r="D394" s="22" t="s">
        <v>41</v>
      </c>
      <c r="E394" s="24">
        <f>AVERAGE(E370:E373,E375,E380,E382,E385:E386,E390)</f>
        <v>32.5</v>
      </c>
      <c r="F394" s="24">
        <f t="shared" ref="F394:BQ394" si="162">AVERAGE(F370:F373,F375,F380,F382,F385:F386,F390)</f>
        <v>2.5</v>
      </c>
      <c r="G394" s="24">
        <f t="shared" si="162"/>
        <v>27.5</v>
      </c>
      <c r="H394" s="24">
        <f t="shared" si="162"/>
        <v>22.5</v>
      </c>
      <c r="I394" s="24">
        <f t="shared" si="162"/>
        <v>0.27500000000000002</v>
      </c>
      <c r="J394" s="24">
        <f t="shared" si="162"/>
        <v>4</v>
      </c>
      <c r="K394" s="24">
        <f t="shared" si="162"/>
        <v>1.3</v>
      </c>
      <c r="L394" s="24">
        <f t="shared" si="162"/>
        <v>0.1</v>
      </c>
      <c r="M394" s="24">
        <f t="shared" si="162"/>
        <v>1.1000000000000001</v>
      </c>
      <c r="N394" s="24">
        <f t="shared" si="162"/>
        <v>0.9</v>
      </c>
      <c r="O394" s="24">
        <f t="shared" si="162"/>
        <v>0.6</v>
      </c>
      <c r="P394" s="24">
        <f t="shared" si="162"/>
        <v>407.82499999999999</v>
      </c>
      <c r="Q394" s="24">
        <f t="shared" si="162"/>
        <v>345</v>
      </c>
      <c r="R394" s="24">
        <f t="shared" si="162"/>
        <v>250.6</v>
      </c>
      <c r="S394" s="24">
        <f t="shared" si="162"/>
        <v>229.95</v>
      </c>
      <c r="T394" s="24">
        <f t="shared" si="162"/>
        <v>367.58333332000001</v>
      </c>
      <c r="U394" s="24">
        <f t="shared" si="162"/>
        <v>262.8</v>
      </c>
      <c r="V394" s="24">
        <f t="shared" si="162"/>
        <v>305.64999999999998</v>
      </c>
      <c r="W394" s="24">
        <f t="shared" si="162"/>
        <v>246.94166666000001</v>
      </c>
      <c r="X394" s="24">
        <f t="shared" si="162"/>
        <v>355.7</v>
      </c>
      <c r="Y394" s="24">
        <f t="shared" si="162"/>
        <v>82.95</v>
      </c>
      <c r="Z394" s="24">
        <f t="shared" si="162"/>
        <v>356.98333333700003</v>
      </c>
      <c r="AA394" s="24">
        <f t="shared" si="162"/>
        <v>436.4</v>
      </c>
      <c r="AB394" s="24">
        <f t="shared" si="162"/>
        <v>126.25</v>
      </c>
      <c r="AC394" s="24">
        <f t="shared" si="162"/>
        <v>11.9</v>
      </c>
      <c r="AD394" s="24">
        <f t="shared" si="162"/>
        <v>6</v>
      </c>
      <c r="AE394" s="24">
        <f t="shared" si="162"/>
        <v>2.4</v>
      </c>
      <c r="AF394" s="24">
        <f t="shared" si="162"/>
        <v>3.5</v>
      </c>
      <c r="AG394" s="24">
        <f t="shared" si="162"/>
        <v>3.6</v>
      </c>
      <c r="AH394" s="24">
        <f t="shared" si="162"/>
        <v>4</v>
      </c>
      <c r="AI394" s="24">
        <f t="shared" si="162"/>
        <v>1.3</v>
      </c>
      <c r="AJ394" s="24">
        <f t="shared" si="162"/>
        <v>0</v>
      </c>
      <c r="AK394" s="24">
        <f t="shared" si="162"/>
        <v>0</v>
      </c>
      <c r="AL394" s="24">
        <f t="shared" si="162"/>
        <v>3</v>
      </c>
      <c r="AM394" s="24">
        <f t="shared" si="162"/>
        <v>2.7</v>
      </c>
      <c r="AN394" s="24">
        <f t="shared" si="162"/>
        <v>1.4</v>
      </c>
      <c r="AO394" s="24">
        <f t="shared" si="162"/>
        <v>0.5</v>
      </c>
      <c r="AP394" s="24">
        <f t="shared" si="162"/>
        <v>0</v>
      </c>
      <c r="AQ394" s="24">
        <f t="shared" si="162"/>
        <v>0</v>
      </c>
      <c r="AR394" s="24">
        <f t="shared" si="162"/>
        <v>1.4</v>
      </c>
      <c r="AS394" s="24">
        <f t="shared" si="162"/>
        <v>0.2</v>
      </c>
      <c r="AT394" s="24">
        <f t="shared" si="162"/>
        <v>1.4</v>
      </c>
      <c r="AU394" s="24">
        <f t="shared" si="162"/>
        <v>0.3</v>
      </c>
      <c r="AV394" s="24">
        <f t="shared" si="162"/>
        <v>0</v>
      </c>
      <c r="AW394" s="24">
        <f t="shared" si="162"/>
        <v>0</v>
      </c>
      <c r="AX394" s="24">
        <f t="shared" si="162"/>
        <v>0.5</v>
      </c>
      <c r="AY394" s="24">
        <f t="shared" si="162"/>
        <v>0.7</v>
      </c>
      <c r="AZ394" s="24">
        <f t="shared" si="162"/>
        <v>1.2</v>
      </c>
      <c r="BA394" s="24">
        <f t="shared" si="162"/>
        <v>0.5</v>
      </c>
      <c r="BB394" s="24">
        <f t="shared" si="162"/>
        <v>0</v>
      </c>
      <c r="BC394" s="24">
        <f t="shared" si="162"/>
        <v>0</v>
      </c>
      <c r="BD394" s="24">
        <f t="shared" si="162"/>
        <v>1.1000000000000001</v>
      </c>
      <c r="BE394" s="24">
        <f t="shared" si="162"/>
        <v>7.2</v>
      </c>
      <c r="BF394" s="24">
        <f t="shared" si="162"/>
        <v>0.6</v>
      </c>
      <c r="BG394" s="24">
        <f t="shared" si="162"/>
        <v>0</v>
      </c>
      <c r="BH394" s="24">
        <f t="shared" si="162"/>
        <v>0.8</v>
      </c>
      <c r="BI394" s="24">
        <f t="shared" si="162"/>
        <v>0.8</v>
      </c>
      <c r="BJ394" s="24">
        <f t="shared" si="162"/>
        <v>1.2</v>
      </c>
      <c r="BK394" s="24">
        <f t="shared" si="162"/>
        <v>3.8</v>
      </c>
      <c r="BL394" s="24">
        <f t="shared" si="162"/>
        <v>99</v>
      </c>
      <c r="BM394" s="24">
        <f t="shared" si="162"/>
        <v>30.5</v>
      </c>
      <c r="BN394" s="24">
        <f t="shared" si="162"/>
        <v>6.6</v>
      </c>
      <c r="BO394" s="24">
        <f t="shared" si="162"/>
        <v>5.2</v>
      </c>
      <c r="BP394" s="24">
        <f t="shared" si="162"/>
        <v>2.2999999999999998</v>
      </c>
      <c r="BQ394" s="24">
        <f t="shared" si="162"/>
        <v>1</v>
      </c>
      <c r="BR394" s="24">
        <f t="shared" ref="BR394:CC394" si="163">AVERAGE(BR370:BR373,BR375,BR380,BR382,BR385:BR386,BR390)</f>
        <v>53.4</v>
      </c>
      <c r="BS394" s="24">
        <f t="shared" si="163"/>
        <v>0.6</v>
      </c>
      <c r="BT394" s="24">
        <f t="shared" si="163"/>
        <v>0.3</v>
      </c>
      <c r="BU394" s="24">
        <f t="shared" si="163"/>
        <v>0.3</v>
      </c>
      <c r="BV394" s="24">
        <f t="shared" si="163"/>
        <v>153.4</v>
      </c>
      <c r="BW394" s="24">
        <f t="shared" si="163"/>
        <v>69</v>
      </c>
      <c r="BX394" s="24">
        <f t="shared" si="163"/>
        <v>84.4</v>
      </c>
      <c r="BY394" s="24">
        <f t="shared" si="163"/>
        <v>0</v>
      </c>
      <c r="BZ394" s="24">
        <f t="shared" si="163"/>
        <v>0</v>
      </c>
      <c r="CA394" s="24">
        <f t="shared" si="163"/>
        <v>0</v>
      </c>
      <c r="CB394" s="24">
        <f t="shared" si="163"/>
        <v>0</v>
      </c>
      <c r="CC394" s="24">
        <f t="shared" si="163"/>
        <v>0</v>
      </c>
      <c r="CE394" s="58" t="s">
        <v>111</v>
      </c>
    </row>
    <row r="395" spans="1:83">
      <c r="A395" s="35" t="s">
        <v>179</v>
      </c>
      <c r="B395" s="34">
        <f>COUNTIF(C367:C392,"+ve")</f>
        <v>13</v>
      </c>
      <c r="C395" s="63"/>
      <c r="D395" s="18" t="s">
        <v>41</v>
      </c>
      <c r="E395" s="27">
        <f>AVERAGE(E374,E376:E379,E381,E383:E384,E387:E389,E391:E392)</f>
        <v>3.8461538461538463</v>
      </c>
      <c r="F395" s="27">
        <f t="shared" ref="F395:BQ395" si="164">AVERAGE(F374,F376:F379,F381,F383:F384,F387:F389,F391:F392)</f>
        <v>7.6923076923076925</v>
      </c>
      <c r="G395" s="27">
        <f t="shared" si="164"/>
        <v>44.230769230769234</v>
      </c>
      <c r="H395" s="27">
        <f t="shared" si="164"/>
        <v>21.153846153846153</v>
      </c>
      <c r="I395" s="27">
        <f t="shared" si="164"/>
        <v>0.44230769230769229</v>
      </c>
      <c r="J395" s="27">
        <f t="shared" si="164"/>
        <v>4</v>
      </c>
      <c r="K395" s="27">
        <f t="shared" si="164"/>
        <v>0.15384615384615385</v>
      </c>
      <c r="L395" s="27">
        <f t="shared" si="164"/>
        <v>0.30769230769230771</v>
      </c>
      <c r="M395" s="27">
        <f t="shared" si="164"/>
        <v>1.7692307692307692</v>
      </c>
      <c r="N395" s="27">
        <f t="shared" si="164"/>
        <v>0.84615384615384615</v>
      </c>
      <c r="O395" s="27">
        <f t="shared" si="164"/>
        <v>0.92307692307692313</v>
      </c>
      <c r="P395" s="27">
        <f t="shared" si="164"/>
        <v>407.19871794615386</v>
      </c>
      <c r="Q395" s="27">
        <f t="shared" si="164"/>
        <v>144.23076923076923</v>
      </c>
      <c r="R395" s="27">
        <f t="shared" si="164"/>
        <v>241.15384615384616</v>
      </c>
      <c r="S395" s="27">
        <f t="shared" si="164"/>
        <v>345.34615384615387</v>
      </c>
      <c r="T395" s="27">
        <f t="shared" si="164"/>
        <v>199.3974359</v>
      </c>
      <c r="U395" s="27">
        <f t="shared" si="164"/>
        <v>126.53846153846153</v>
      </c>
      <c r="V395" s="27">
        <f t="shared" si="164"/>
        <v>236.96153846153845</v>
      </c>
      <c r="W395" s="27">
        <f t="shared" si="164"/>
        <v>180.73717949538465</v>
      </c>
      <c r="X395" s="27">
        <f t="shared" si="164"/>
        <v>205.11538461538461</v>
      </c>
      <c r="Y395" s="27">
        <f t="shared" si="164"/>
        <v>93.115384615384613</v>
      </c>
      <c r="Z395" s="27">
        <f t="shared" si="164"/>
        <v>723.96153845384606</v>
      </c>
      <c r="AA395" s="27">
        <f t="shared" si="164"/>
        <v>837.53846153846155</v>
      </c>
      <c r="AB395" s="27">
        <f t="shared" si="164"/>
        <v>167.5</v>
      </c>
      <c r="AC395" s="27">
        <f t="shared" si="164"/>
        <v>17.153846153846153</v>
      </c>
      <c r="AD395" s="27">
        <f t="shared" si="164"/>
        <v>6.8461538461538458</v>
      </c>
      <c r="AE395" s="27">
        <f t="shared" si="164"/>
        <v>8.384615384615385</v>
      </c>
      <c r="AF395" s="27">
        <f t="shared" si="164"/>
        <v>1.9230769230769231</v>
      </c>
      <c r="AG395" s="27">
        <f t="shared" si="164"/>
        <v>5</v>
      </c>
      <c r="AH395" s="27">
        <f t="shared" si="164"/>
        <v>4.7692307692307692</v>
      </c>
      <c r="AI395" s="27">
        <f t="shared" si="164"/>
        <v>2.3076923076923075</v>
      </c>
      <c r="AJ395" s="27">
        <f t="shared" si="164"/>
        <v>0</v>
      </c>
      <c r="AK395" s="27">
        <f t="shared" si="164"/>
        <v>0</v>
      </c>
      <c r="AL395" s="27">
        <f t="shared" si="164"/>
        <v>5.0769230769230766</v>
      </c>
      <c r="AM395" s="27">
        <f t="shared" si="164"/>
        <v>3.8461538461538463</v>
      </c>
      <c r="AN395" s="27">
        <f t="shared" si="164"/>
        <v>1.2307692307692308</v>
      </c>
      <c r="AO395" s="27">
        <f t="shared" si="164"/>
        <v>7.6923076923076927E-2</v>
      </c>
      <c r="AP395" s="27">
        <f t="shared" si="164"/>
        <v>0</v>
      </c>
      <c r="AQ395" s="27">
        <f t="shared" si="164"/>
        <v>0</v>
      </c>
      <c r="AR395" s="27">
        <f t="shared" si="164"/>
        <v>1.6923076923076923</v>
      </c>
      <c r="AS395" s="27">
        <f t="shared" si="164"/>
        <v>0.92307692307692313</v>
      </c>
      <c r="AT395" s="27">
        <f t="shared" si="164"/>
        <v>2.6153846153846154</v>
      </c>
      <c r="AU395" s="27">
        <f t="shared" si="164"/>
        <v>1.6923076923076923</v>
      </c>
      <c r="AV395" s="27">
        <f t="shared" si="164"/>
        <v>0</v>
      </c>
      <c r="AW395" s="27">
        <f t="shared" si="164"/>
        <v>0</v>
      </c>
      <c r="AX395" s="27">
        <f t="shared" si="164"/>
        <v>3.1538461538461537</v>
      </c>
      <c r="AY395" s="27">
        <f t="shared" si="164"/>
        <v>0.23076923076923078</v>
      </c>
      <c r="AZ395" s="27">
        <f t="shared" si="164"/>
        <v>0.92307692307692313</v>
      </c>
      <c r="BA395" s="27">
        <f t="shared" si="164"/>
        <v>0.53846153846153844</v>
      </c>
      <c r="BB395" s="27">
        <f t="shared" si="164"/>
        <v>0</v>
      </c>
      <c r="BC395" s="27">
        <f t="shared" si="164"/>
        <v>0</v>
      </c>
      <c r="BD395" s="27">
        <f t="shared" si="164"/>
        <v>0.23076923076923078</v>
      </c>
      <c r="BE395" s="27">
        <f t="shared" si="164"/>
        <v>5.2307692307692308</v>
      </c>
      <c r="BF395" s="27">
        <f t="shared" si="164"/>
        <v>0.23076923076923078</v>
      </c>
      <c r="BG395" s="27">
        <f t="shared" si="164"/>
        <v>0</v>
      </c>
      <c r="BH395" s="27">
        <f t="shared" si="164"/>
        <v>0.61538461538461542</v>
      </c>
      <c r="BI395" s="27">
        <f t="shared" si="164"/>
        <v>1.6923076923076923</v>
      </c>
      <c r="BJ395" s="27">
        <f t="shared" si="164"/>
        <v>0.92307692307692313</v>
      </c>
      <c r="BK395" s="27">
        <f t="shared" si="164"/>
        <v>1.7692307692307692</v>
      </c>
      <c r="BL395" s="27">
        <f t="shared" si="164"/>
        <v>83</v>
      </c>
      <c r="BM395" s="27">
        <f t="shared" si="164"/>
        <v>12.461538461538462</v>
      </c>
      <c r="BN395" s="27">
        <f t="shared" si="164"/>
        <v>3.9230769230769229</v>
      </c>
      <c r="BO395" s="27">
        <f t="shared" si="164"/>
        <v>11.76923076923077</v>
      </c>
      <c r="BP395" s="27">
        <f t="shared" si="164"/>
        <v>2.7692307692307692</v>
      </c>
      <c r="BQ395" s="27">
        <f t="shared" si="164"/>
        <v>0.92307692307692313</v>
      </c>
      <c r="BR395" s="27">
        <f t="shared" ref="BR395:CC395" si="165">AVERAGE(BR374,BR376:BR379,BR381,BR383:BR384,BR387:BR389,BR391:BR392)</f>
        <v>51.153846153846153</v>
      </c>
      <c r="BS395" s="27">
        <f t="shared" si="165"/>
        <v>0.92307692307692313</v>
      </c>
      <c r="BT395" s="27">
        <f t="shared" si="165"/>
        <v>0.38461538461538464</v>
      </c>
      <c r="BU395" s="27">
        <f t="shared" si="165"/>
        <v>0.53846153846153844</v>
      </c>
      <c r="BV395" s="27">
        <f t="shared" si="165"/>
        <v>359.69230769230768</v>
      </c>
      <c r="BW395" s="27">
        <f t="shared" si="165"/>
        <v>123.15384615384616</v>
      </c>
      <c r="BX395" s="27">
        <f t="shared" si="165"/>
        <v>236.53846153846155</v>
      </c>
      <c r="BY395" s="27">
        <f t="shared" si="165"/>
        <v>0</v>
      </c>
      <c r="BZ395" s="27">
        <f t="shared" si="165"/>
        <v>0</v>
      </c>
      <c r="CA395" s="27">
        <f t="shared" si="165"/>
        <v>0</v>
      </c>
      <c r="CB395" s="27">
        <f t="shared" si="165"/>
        <v>0</v>
      </c>
      <c r="CC395" s="27">
        <f t="shared" si="165"/>
        <v>0</v>
      </c>
      <c r="CE395" s="58" t="s">
        <v>111</v>
      </c>
    </row>
    <row r="396" spans="1:83">
      <c r="A396" s="63"/>
      <c r="B396" s="63"/>
      <c r="C396" s="63"/>
      <c r="D396" s="22" t="s">
        <v>43</v>
      </c>
      <c r="E396" s="24">
        <f>STDEV(E370:E373,E375,E380,E382,E385:E386,E390)/SQRT($B394)</f>
        <v>13.969212178533509</v>
      </c>
      <c r="F396" s="24">
        <f t="shared" ref="F396:BQ396" si="166">STDEV(F370:F373,F375,F380,F382,F385:F386,F390)/SQRT($B394)</f>
        <v>2.5</v>
      </c>
      <c r="G396" s="24">
        <f t="shared" si="166"/>
        <v>5.833333333333333</v>
      </c>
      <c r="H396" s="24">
        <f t="shared" si="166"/>
        <v>6.9221865524317288</v>
      </c>
      <c r="I396" s="24">
        <f t="shared" si="166"/>
        <v>5.8333333333333327E-2</v>
      </c>
      <c r="J396" s="24">
        <f t="shared" si="166"/>
        <v>0</v>
      </c>
      <c r="K396" s="24">
        <f t="shared" si="166"/>
        <v>0.55876848714134031</v>
      </c>
      <c r="L396" s="24">
        <f t="shared" si="166"/>
        <v>9.9999999999999992E-2</v>
      </c>
      <c r="M396" s="24">
        <f t="shared" si="166"/>
        <v>0.23333333333333331</v>
      </c>
      <c r="N396" s="24">
        <f t="shared" si="166"/>
        <v>0.27688746209726917</v>
      </c>
      <c r="O396" s="24">
        <f t="shared" si="166"/>
        <v>0.26666666666666666</v>
      </c>
      <c r="P396" s="24">
        <f t="shared" si="166"/>
        <v>174.69879654390547</v>
      </c>
      <c r="Q396" s="24">
        <f t="shared" si="166"/>
        <v>344.99999999999994</v>
      </c>
      <c r="R396" s="24">
        <f t="shared" si="166"/>
        <v>67.350649588552599</v>
      </c>
      <c r="S396" s="24">
        <f t="shared" si="166"/>
        <v>98.974728817231124</v>
      </c>
      <c r="T396" s="24">
        <f t="shared" si="166"/>
        <v>91.691515991847382</v>
      </c>
      <c r="U396" s="24">
        <f t="shared" si="166"/>
        <v>96.364331806143099</v>
      </c>
      <c r="V396" s="24">
        <f t="shared" si="166"/>
        <v>92.777752661340585</v>
      </c>
      <c r="W396" s="24">
        <f t="shared" si="166"/>
        <v>88.822063464795207</v>
      </c>
      <c r="X396" s="24">
        <f t="shared" si="166"/>
        <v>128.08138037981945</v>
      </c>
      <c r="Y396" s="24">
        <f t="shared" si="166"/>
        <v>34.531985977576724</v>
      </c>
      <c r="Z396" s="24">
        <f t="shared" si="166"/>
        <v>136.65757128863129</v>
      </c>
      <c r="AA396" s="24">
        <f t="shared" si="166"/>
        <v>162.12952298154158</v>
      </c>
      <c r="AB396" s="24">
        <f t="shared" si="166"/>
        <v>55.393554077467648</v>
      </c>
      <c r="AC396" s="24">
        <f t="shared" si="166"/>
        <v>2.4785748593361738</v>
      </c>
      <c r="AD396" s="24">
        <f t="shared" si="166"/>
        <v>1.4452988925785868</v>
      </c>
      <c r="AE396" s="24">
        <f t="shared" si="166"/>
        <v>0.58118652580542307</v>
      </c>
      <c r="AF396" s="24">
        <f t="shared" si="166"/>
        <v>0.84656167328001952</v>
      </c>
      <c r="AG396" s="24">
        <f t="shared" si="166"/>
        <v>0.73333333333333328</v>
      </c>
      <c r="AH396" s="24">
        <f t="shared" si="166"/>
        <v>1.0540925533894598</v>
      </c>
      <c r="AI396" s="24">
        <f t="shared" si="166"/>
        <v>0.66749947981669289</v>
      </c>
      <c r="AJ396" s="24">
        <f t="shared" si="166"/>
        <v>0</v>
      </c>
      <c r="AK396" s="24">
        <f t="shared" si="166"/>
        <v>0</v>
      </c>
      <c r="AL396" s="24">
        <f t="shared" si="166"/>
        <v>1.1642832797715319</v>
      </c>
      <c r="AM396" s="24">
        <f t="shared" si="166"/>
        <v>0.5587684871413402</v>
      </c>
      <c r="AN396" s="24">
        <f t="shared" si="166"/>
        <v>0.58118652580542307</v>
      </c>
      <c r="AO396" s="24">
        <f t="shared" si="166"/>
        <v>0.34156502553198664</v>
      </c>
      <c r="AP396" s="24">
        <f t="shared" si="166"/>
        <v>0</v>
      </c>
      <c r="AQ396" s="24">
        <f t="shared" si="166"/>
        <v>0</v>
      </c>
      <c r="AR396" s="24">
        <f t="shared" si="166"/>
        <v>0.56174331821175716</v>
      </c>
      <c r="AS396" s="24">
        <f t="shared" si="166"/>
        <v>0.19999999999999998</v>
      </c>
      <c r="AT396" s="24">
        <f t="shared" si="166"/>
        <v>0.30550504633038927</v>
      </c>
      <c r="AU396" s="24">
        <f t="shared" si="166"/>
        <v>0.21343747458109494</v>
      </c>
      <c r="AV396" s="24">
        <f t="shared" si="166"/>
        <v>0</v>
      </c>
      <c r="AW396" s="24">
        <f t="shared" si="166"/>
        <v>0</v>
      </c>
      <c r="AX396" s="24">
        <f t="shared" si="166"/>
        <v>0.26874192494328497</v>
      </c>
      <c r="AY396" s="24">
        <f t="shared" si="166"/>
        <v>0.33499585403736298</v>
      </c>
      <c r="AZ396" s="24">
        <f t="shared" si="166"/>
        <v>0.35901098714230018</v>
      </c>
      <c r="BA396" s="24">
        <f t="shared" si="166"/>
        <v>0.40138648595974313</v>
      </c>
      <c r="BB396" s="24">
        <f t="shared" si="166"/>
        <v>0</v>
      </c>
      <c r="BC396" s="24">
        <f t="shared" si="166"/>
        <v>0</v>
      </c>
      <c r="BD396" s="24">
        <f t="shared" si="166"/>
        <v>0.52599112793531666</v>
      </c>
      <c r="BE396" s="24">
        <f t="shared" si="166"/>
        <v>2.3607908279501029</v>
      </c>
      <c r="BF396" s="24">
        <f t="shared" si="166"/>
        <v>0.33993463423951903</v>
      </c>
      <c r="BG396" s="24">
        <f t="shared" si="166"/>
        <v>0</v>
      </c>
      <c r="BH396" s="24">
        <f t="shared" si="166"/>
        <v>0.69602043392737001</v>
      </c>
      <c r="BI396" s="24">
        <f t="shared" si="166"/>
        <v>0.38873012632302001</v>
      </c>
      <c r="BJ396" s="24">
        <f t="shared" si="166"/>
        <v>0.44221663871405331</v>
      </c>
      <c r="BK396" s="24">
        <f t="shared" si="166"/>
        <v>1.7625738755203046</v>
      </c>
      <c r="BL396" s="24">
        <f t="shared" si="166"/>
        <v>28.987736870768106</v>
      </c>
      <c r="BM396" s="24">
        <f t="shared" si="166"/>
        <v>12.93509438182291</v>
      </c>
      <c r="BN396" s="24">
        <f t="shared" si="166"/>
        <v>1.9390719429665313</v>
      </c>
      <c r="BO396" s="24">
        <f t="shared" si="166"/>
        <v>2.0591260281974</v>
      </c>
      <c r="BP396" s="24">
        <f t="shared" si="166"/>
        <v>0.71569701845279621</v>
      </c>
      <c r="BQ396" s="24">
        <f t="shared" si="166"/>
        <v>0.73029674334022143</v>
      </c>
      <c r="BR396" s="24">
        <f t="shared" ref="BR396:CC396" si="167">STDEV(BR370:BR373,BR375,BR380,BR382,BR385:BR386,BR390)/SQRT($B394)</f>
        <v>17.058852377708309</v>
      </c>
      <c r="BS396" s="24">
        <f t="shared" si="167"/>
        <v>0.26666666666666666</v>
      </c>
      <c r="BT396" s="24">
        <f t="shared" si="167"/>
        <v>0.15275252316519466</v>
      </c>
      <c r="BU396" s="24">
        <f t="shared" si="167"/>
        <v>0.15275252316519466</v>
      </c>
      <c r="BV396" s="24">
        <f t="shared" si="167"/>
        <v>74.967429964989165</v>
      </c>
      <c r="BW396" s="24">
        <f t="shared" si="167"/>
        <v>61.15408589965368</v>
      </c>
      <c r="BX396" s="24">
        <f t="shared" si="167"/>
        <v>51.287035398821793</v>
      </c>
      <c r="BY396" s="24">
        <f t="shared" si="167"/>
        <v>0</v>
      </c>
      <c r="BZ396" s="24">
        <f t="shared" si="167"/>
        <v>0</v>
      </c>
      <c r="CA396" s="24">
        <f t="shared" si="167"/>
        <v>0</v>
      </c>
      <c r="CB396" s="24">
        <f t="shared" si="167"/>
        <v>0</v>
      </c>
      <c r="CC396" s="24">
        <f t="shared" si="167"/>
        <v>0</v>
      </c>
      <c r="CE396" s="58" t="s">
        <v>111</v>
      </c>
    </row>
    <row r="397" spans="1:83">
      <c r="A397" s="63"/>
      <c r="B397" s="2"/>
      <c r="C397" s="63"/>
      <c r="D397" s="18" t="s">
        <v>43</v>
      </c>
      <c r="E397" s="27">
        <f>STDEV(E374,E376:E379,E381,E383:E384,E387:E389,E391:E392)/SQRT($B395)</f>
        <v>2.6038584630243462</v>
      </c>
      <c r="F397" s="27">
        <f t="shared" ref="F397:BQ397" si="168">STDEV(F374,F376:F379,F381,F383:F384,F387:F389,F391:F392)/SQRT($B395)</f>
        <v>4.3712120823672613</v>
      </c>
      <c r="G397" s="27">
        <f t="shared" si="168"/>
        <v>3.0406515963157483</v>
      </c>
      <c r="H397" s="27">
        <f t="shared" si="168"/>
        <v>6.2314814407767898</v>
      </c>
      <c r="I397" s="27">
        <f t="shared" si="168"/>
        <v>3.0406515963157486E-2</v>
      </c>
      <c r="J397" s="27">
        <f t="shared" si="168"/>
        <v>0</v>
      </c>
      <c r="K397" s="27">
        <f t="shared" si="168"/>
        <v>0.10415433852097386</v>
      </c>
      <c r="L397" s="27">
        <f t="shared" si="168"/>
        <v>0.17484848329469047</v>
      </c>
      <c r="M397" s="27">
        <f t="shared" si="168"/>
        <v>0.12162606385262995</v>
      </c>
      <c r="N397" s="27">
        <f t="shared" si="168"/>
        <v>0.24925925763107154</v>
      </c>
      <c r="O397" s="27">
        <f t="shared" si="168"/>
        <v>0.2106625221173716</v>
      </c>
      <c r="P397" s="27">
        <f t="shared" si="168"/>
        <v>71.570671855722409</v>
      </c>
      <c r="Q397" s="27">
        <f t="shared" si="168"/>
        <v>81.334711567201879</v>
      </c>
      <c r="R397" s="27">
        <f t="shared" si="168"/>
        <v>43.492940210179313</v>
      </c>
      <c r="S397" s="27">
        <f t="shared" si="168"/>
        <v>109.96311130613864</v>
      </c>
      <c r="T397" s="27">
        <f t="shared" si="168"/>
        <v>52.996450514754031</v>
      </c>
      <c r="U397" s="27">
        <f t="shared" si="168"/>
        <v>32.35522297325295</v>
      </c>
      <c r="V397" s="27">
        <f t="shared" si="168"/>
        <v>80.13553145993896</v>
      </c>
      <c r="W397" s="27">
        <f t="shared" si="168"/>
        <v>65.92516169618689</v>
      </c>
      <c r="X397" s="27">
        <f t="shared" si="168"/>
        <v>80.351255192718469</v>
      </c>
      <c r="Y397" s="27">
        <f t="shared" si="168"/>
        <v>43.562957456162415</v>
      </c>
      <c r="Z397" s="27">
        <f t="shared" si="168"/>
        <v>101.50941215797741</v>
      </c>
      <c r="AA397" s="27">
        <f t="shared" si="168"/>
        <v>100.01051966364589</v>
      </c>
      <c r="AB397" s="27">
        <f t="shared" si="168"/>
        <v>55.626472898966796</v>
      </c>
      <c r="AC397" s="27">
        <f t="shared" si="168"/>
        <v>3.2261872270016565</v>
      </c>
      <c r="AD397" s="27">
        <f t="shared" si="168"/>
        <v>0.92574401018131791</v>
      </c>
      <c r="AE397" s="27">
        <f t="shared" si="168"/>
        <v>2.3873020431786363</v>
      </c>
      <c r="AF397" s="27">
        <f t="shared" si="168"/>
        <v>0.65497639868947699</v>
      </c>
      <c r="AG397" s="27">
        <f t="shared" si="168"/>
        <v>0.48038446141526142</v>
      </c>
      <c r="AH397" s="27">
        <f t="shared" si="168"/>
        <v>0.42598071091887574</v>
      </c>
      <c r="AI397" s="27">
        <f t="shared" si="168"/>
        <v>0.94315764911536004</v>
      </c>
      <c r="AJ397" s="27">
        <f t="shared" si="168"/>
        <v>0</v>
      </c>
      <c r="AK397" s="27">
        <f t="shared" si="168"/>
        <v>0</v>
      </c>
      <c r="AL397" s="27">
        <f t="shared" si="168"/>
        <v>2.2402539303801761</v>
      </c>
      <c r="AM397" s="27">
        <f t="shared" si="168"/>
        <v>0.10415433852097386</v>
      </c>
      <c r="AN397" s="27">
        <f t="shared" si="168"/>
        <v>0.302846456692762</v>
      </c>
      <c r="AO397" s="27">
        <f t="shared" si="168"/>
        <v>7.6923076923076927E-2</v>
      </c>
      <c r="AP397" s="27">
        <f t="shared" si="168"/>
        <v>0</v>
      </c>
      <c r="AQ397" s="27">
        <f t="shared" si="168"/>
        <v>0</v>
      </c>
      <c r="AR397" s="27">
        <f t="shared" si="168"/>
        <v>0.80371425736705027</v>
      </c>
      <c r="AS397" s="27">
        <f t="shared" si="168"/>
        <v>0.39970403251589476</v>
      </c>
      <c r="AT397" s="27">
        <f t="shared" si="168"/>
        <v>0.3108809141790293</v>
      </c>
      <c r="AU397" s="27">
        <f t="shared" si="168"/>
        <v>0.90145619647420239</v>
      </c>
      <c r="AV397" s="27">
        <f t="shared" si="168"/>
        <v>0</v>
      </c>
      <c r="AW397" s="27">
        <f t="shared" si="168"/>
        <v>0</v>
      </c>
      <c r="AX397" s="27">
        <f t="shared" si="168"/>
        <v>1.475640468711606</v>
      </c>
      <c r="AY397" s="27">
        <f t="shared" si="168"/>
        <v>0.12162606385262997</v>
      </c>
      <c r="AZ397" s="27">
        <f t="shared" si="168"/>
        <v>0.2878197989826109</v>
      </c>
      <c r="BA397" s="27">
        <f t="shared" si="168"/>
        <v>0.26831345559559422</v>
      </c>
      <c r="BB397" s="27">
        <f t="shared" si="168"/>
        <v>0</v>
      </c>
      <c r="BC397" s="27">
        <f t="shared" si="168"/>
        <v>0</v>
      </c>
      <c r="BD397" s="27">
        <f t="shared" si="168"/>
        <v>0.16617283842071437</v>
      </c>
      <c r="BE397" s="27">
        <f t="shared" si="168"/>
        <v>0.80982624088993638</v>
      </c>
      <c r="BF397" s="27">
        <f t="shared" si="168"/>
        <v>0.12162606385262997</v>
      </c>
      <c r="BG397" s="27">
        <f t="shared" si="168"/>
        <v>0</v>
      </c>
      <c r="BH397" s="27">
        <f t="shared" si="168"/>
        <v>0.33085866411702414</v>
      </c>
      <c r="BI397" s="27">
        <f t="shared" si="168"/>
        <v>0.26274232733229741</v>
      </c>
      <c r="BJ397" s="27">
        <f t="shared" si="168"/>
        <v>0.3092907200465338</v>
      </c>
      <c r="BK397" s="27">
        <f t="shared" si="168"/>
        <v>0.84089273496444028</v>
      </c>
      <c r="BL397" s="27">
        <f t="shared" si="168"/>
        <v>14.325430140765365</v>
      </c>
      <c r="BM397" s="27">
        <f t="shared" si="168"/>
        <v>3.5475079454842895</v>
      </c>
      <c r="BN397" s="27">
        <f t="shared" si="168"/>
        <v>1.1405213521171398</v>
      </c>
      <c r="BO397" s="27">
        <f t="shared" si="168"/>
        <v>2.8310409568581458</v>
      </c>
      <c r="BP397" s="27">
        <f t="shared" si="168"/>
        <v>0.61136507782391614</v>
      </c>
      <c r="BQ397" s="27">
        <f t="shared" si="168"/>
        <v>0.49950665996867066</v>
      </c>
      <c r="BR397" s="27">
        <f t="shared" ref="BR397:CC397" si="169">STDEV(BR374,BR376:BR379,BR381,BR383:BR384,BR387:BR389,BR391:BR392)/SQRT($B395)</f>
        <v>11.007483558019921</v>
      </c>
      <c r="BS397" s="27">
        <f t="shared" si="169"/>
        <v>0.2106625221173716</v>
      </c>
      <c r="BT397" s="27">
        <f t="shared" si="169"/>
        <v>0.21299035545943784</v>
      </c>
      <c r="BU397" s="27">
        <f t="shared" si="169"/>
        <v>0.18311354944981667</v>
      </c>
      <c r="BV397" s="27">
        <f t="shared" si="169"/>
        <v>137.22550150864745</v>
      </c>
      <c r="BW397" s="27">
        <f t="shared" si="169"/>
        <v>98.952970320782796</v>
      </c>
      <c r="BX397" s="27">
        <f t="shared" si="169"/>
        <v>117.87387954627583</v>
      </c>
      <c r="BY397" s="27">
        <f t="shared" si="169"/>
        <v>0</v>
      </c>
      <c r="BZ397" s="27">
        <f t="shared" si="169"/>
        <v>0</v>
      </c>
      <c r="CA397" s="27">
        <f t="shared" si="169"/>
        <v>0</v>
      </c>
      <c r="CB397" s="27">
        <f t="shared" si="169"/>
        <v>0</v>
      </c>
      <c r="CC397" s="27">
        <f t="shared" si="169"/>
        <v>0</v>
      </c>
      <c r="CE397" s="58" t="s">
        <v>111</v>
      </c>
    </row>
    <row r="398" spans="1:83">
      <c r="A398" s="10"/>
      <c r="B398" s="10"/>
      <c r="C398" s="102"/>
      <c r="D398" s="10"/>
      <c r="E398" s="59"/>
      <c r="F398" s="59"/>
      <c r="G398" s="59"/>
      <c r="H398" s="59"/>
      <c r="I398" s="59"/>
      <c r="J398" s="10"/>
      <c r="K398" s="10"/>
      <c r="L398" s="10"/>
      <c r="M398" s="10"/>
      <c r="N398" s="10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CE398" s="58"/>
    </row>
    <row r="399" spans="1:83" ht="16">
      <c r="A399" s="83" t="s">
        <v>136</v>
      </c>
      <c r="B399" s="66"/>
      <c r="C399" s="66" t="s">
        <v>135</v>
      </c>
      <c r="D399" s="66"/>
      <c r="E399" s="53" t="s">
        <v>63</v>
      </c>
      <c r="F399" s="53" t="s">
        <v>64</v>
      </c>
      <c r="G399" s="53" t="s">
        <v>65</v>
      </c>
      <c r="H399" s="53" t="s">
        <v>66</v>
      </c>
      <c r="I399" s="87" t="s">
        <v>100</v>
      </c>
      <c r="J399" s="53" t="s">
        <v>62</v>
      </c>
      <c r="K399" s="53" t="s">
        <v>63</v>
      </c>
      <c r="L399" s="53" t="s">
        <v>64</v>
      </c>
      <c r="M399" s="53" t="s">
        <v>65</v>
      </c>
      <c r="N399" s="53" t="s">
        <v>66</v>
      </c>
      <c r="O399" s="87" t="s">
        <v>100</v>
      </c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CE399" s="58" t="s">
        <v>111</v>
      </c>
    </row>
    <row r="400" spans="1:83">
      <c r="A400" t="s">
        <v>158</v>
      </c>
      <c r="B400" s="10">
        <f>('E3-Last'!B157)-2</f>
        <v>42</v>
      </c>
      <c r="C400" s="4" t="s">
        <v>3</v>
      </c>
      <c r="D400" s="10" t="s">
        <v>40</v>
      </c>
      <c r="E400" s="59">
        <f>(K400/$J400)*100</f>
        <v>0</v>
      </c>
      <c r="F400" s="59">
        <f>(L400/$J400)*100</f>
        <v>0</v>
      </c>
      <c r="G400" s="59">
        <f>(M400/$J400)*100</f>
        <v>50</v>
      </c>
      <c r="H400" s="59">
        <f>(N400/$J400)*100</f>
        <v>25</v>
      </c>
      <c r="I400" s="59">
        <f>M400/J400</f>
        <v>0.5</v>
      </c>
      <c r="J400">
        <v>4</v>
      </c>
      <c r="K400">
        <v>0</v>
      </c>
      <c r="L400">
        <v>0</v>
      </c>
      <c r="M400">
        <v>2</v>
      </c>
      <c r="N400">
        <v>1</v>
      </c>
      <c r="O400">
        <v>1</v>
      </c>
      <c r="P400">
        <v>233</v>
      </c>
      <c r="Q400">
        <v>0</v>
      </c>
      <c r="R400">
        <v>255</v>
      </c>
      <c r="S400">
        <v>394</v>
      </c>
      <c r="T400">
        <v>96.333333339999996</v>
      </c>
      <c r="U400">
        <v>107</v>
      </c>
      <c r="V400">
        <v>75</v>
      </c>
      <c r="W400">
        <v>507</v>
      </c>
      <c r="X400">
        <v>705</v>
      </c>
      <c r="Y400">
        <v>111</v>
      </c>
      <c r="Z400">
        <v>36</v>
      </c>
      <c r="AA400">
        <v>33.5</v>
      </c>
      <c r="AB400">
        <v>41</v>
      </c>
      <c r="AC400">
        <v>13</v>
      </c>
      <c r="AD400">
        <v>8</v>
      </c>
      <c r="AE400">
        <v>4</v>
      </c>
      <c r="AF400">
        <v>1</v>
      </c>
      <c r="AG400">
        <v>4</v>
      </c>
      <c r="AH400">
        <v>4</v>
      </c>
      <c r="AI400">
        <v>4</v>
      </c>
      <c r="AJ400">
        <v>0</v>
      </c>
      <c r="AK400">
        <v>0</v>
      </c>
      <c r="AL400">
        <v>1</v>
      </c>
      <c r="AM400">
        <v>4</v>
      </c>
      <c r="AN400">
        <v>0</v>
      </c>
      <c r="AO400">
        <v>4</v>
      </c>
      <c r="AP400">
        <v>0</v>
      </c>
      <c r="AQ400">
        <v>0</v>
      </c>
      <c r="AR400">
        <v>0</v>
      </c>
      <c r="AS400">
        <v>0</v>
      </c>
      <c r="AT400">
        <v>3</v>
      </c>
      <c r="AU400">
        <v>0</v>
      </c>
      <c r="AV400">
        <v>0</v>
      </c>
      <c r="AW400">
        <v>0</v>
      </c>
      <c r="AX400">
        <v>1</v>
      </c>
      <c r="AY400">
        <v>0</v>
      </c>
      <c r="AZ400">
        <v>1</v>
      </c>
      <c r="BA400">
        <v>0</v>
      </c>
      <c r="BB400">
        <v>0</v>
      </c>
      <c r="BC400">
        <v>0</v>
      </c>
      <c r="BD400">
        <v>0</v>
      </c>
      <c r="BE400">
        <v>6</v>
      </c>
      <c r="BF400">
        <v>0</v>
      </c>
      <c r="BG400">
        <v>0</v>
      </c>
      <c r="BH400">
        <v>0</v>
      </c>
      <c r="BI400">
        <v>0</v>
      </c>
      <c r="BJ400">
        <v>3</v>
      </c>
      <c r="BK400">
        <v>3</v>
      </c>
      <c r="BL400">
        <v>66</v>
      </c>
      <c r="BM400">
        <v>9</v>
      </c>
      <c r="BN400">
        <v>3</v>
      </c>
      <c r="BO400">
        <v>23</v>
      </c>
      <c r="BP400">
        <v>5</v>
      </c>
      <c r="BQ400">
        <v>0</v>
      </c>
      <c r="BR400">
        <v>26</v>
      </c>
      <c r="BS400">
        <v>1</v>
      </c>
      <c r="BT400">
        <v>1</v>
      </c>
      <c r="BU400">
        <v>0</v>
      </c>
      <c r="BV400">
        <v>28</v>
      </c>
      <c r="BW400">
        <v>28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 t="s">
        <v>58</v>
      </c>
      <c r="CE400" s="58"/>
    </row>
    <row r="401" spans="1:154">
      <c r="A401" t="s">
        <v>180</v>
      </c>
      <c r="B401" s="10">
        <f>('E3-Last'!B158)-2</f>
        <v>50</v>
      </c>
      <c r="C401" s="4" t="s">
        <v>3</v>
      </c>
      <c r="D401" s="10" t="s">
        <v>40</v>
      </c>
      <c r="E401" s="59">
        <f t="shared" ref="E401:H422" si="170">(K401/$J401)*100</f>
        <v>75</v>
      </c>
      <c r="F401" s="59">
        <f t="shared" si="170"/>
        <v>0</v>
      </c>
      <c r="G401" s="59">
        <f t="shared" si="170"/>
        <v>0</v>
      </c>
      <c r="H401" s="59">
        <f t="shared" si="170"/>
        <v>0</v>
      </c>
      <c r="I401" s="59">
        <f t="shared" ref="I401:I422" si="171">M401/J401</f>
        <v>0</v>
      </c>
      <c r="J401">
        <v>4</v>
      </c>
      <c r="K401">
        <v>3</v>
      </c>
      <c r="L401">
        <v>0</v>
      </c>
      <c r="M401">
        <v>0</v>
      </c>
      <c r="N401">
        <v>0</v>
      </c>
      <c r="O401">
        <v>1</v>
      </c>
      <c r="P401">
        <v>3895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5</v>
      </c>
      <c r="AD401">
        <v>1</v>
      </c>
      <c r="AE401">
        <v>4</v>
      </c>
      <c r="AF401">
        <v>0</v>
      </c>
      <c r="AG401">
        <v>2</v>
      </c>
      <c r="AH401">
        <v>1</v>
      </c>
      <c r="AI401">
        <v>0</v>
      </c>
      <c r="AJ401">
        <v>0</v>
      </c>
      <c r="AK401">
        <v>0</v>
      </c>
      <c r="AL401">
        <v>2</v>
      </c>
      <c r="AM401">
        <v>1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1</v>
      </c>
      <c r="AT401">
        <v>1</v>
      </c>
      <c r="AU401">
        <v>0</v>
      </c>
      <c r="AV401">
        <v>0</v>
      </c>
      <c r="AW401">
        <v>0</v>
      </c>
      <c r="AX401">
        <v>2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106</v>
      </c>
      <c r="BM401">
        <v>50</v>
      </c>
      <c r="BN401">
        <v>0</v>
      </c>
      <c r="BO401">
        <v>0</v>
      </c>
      <c r="BP401">
        <v>0</v>
      </c>
      <c r="BQ401">
        <v>0</v>
      </c>
      <c r="BR401">
        <v>56</v>
      </c>
      <c r="BS401">
        <v>1</v>
      </c>
      <c r="BT401">
        <v>0</v>
      </c>
      <c r="BU401">
        <v>1</v>
      </c>
      <c r="BV401">
        <v>3895</v>
      </c>
      <c r="BW401">
        <v>0</v>
      </c>
      <c r="BX401">
        <v>3895</v>
      </c>
      <c r="BY401">
        <v>0</v>
      </c>
      <c r="BZ401">
        <v>0</v>
      </c>
      <c r="CA401">
        <v>0</v>
      </c>
      <c r="CB401">
        <v>0</v>
      </c>
      <c r="CC401">
        <v>0</v>
      </c>
      <c r="CD401" t="s">
        <v>58</v>
      </c>
      <c r="CE401" s="58"/>
    </row>
    <row r="402" spans="1:154">
      <c r="A402" t="s">
        <v>159</v>
      </c>
      <c r="B402" s="10">
        <f>('E3-Last'!B159)-2</f>
        <v>50</v>
      </c>
      <c r="C402" s="4" t="s">
        <v>3</v>
      </c>
      <c r="D402" s="10" t="s">
        <v>40</v>
      </c>
      <c r="E402" s="59">
        <f t="shared" si="170"/>
        <v>75</v>
      </c>
      <c r="F402" s="59">
        <f t="shared" si="170"/>
        <v>0</v>
      </c>
      <c r="G402" s="59">
        <f t="shared" si="170"/>
        <v>0</v>
      </c>
      <c r="H402" s="59">
        <f t="shared" si="170"/>
        <v>25</v>
      </c>
      <c r="I402" s="59">
        <f t="shared" si="171"/>
        <v>0</v>
      </c>
      <c r="J402">
        <v>4</v>
      </c>
      <c r="K402">
        <v>3</v>
      </c>
      <c r="L402">
        <v>0</v>
      </c>
      <c r="M402">
        <v>0</v>
      </c>
      <c r="N402">
        <v>1</v>
      </c>
      <c r="O402">
        <v>0</v>
      </c>
      <c r="P402">
        <v>973</v>
      </c>
      <c r="Q402">
        <v>0</v>
      </c>
      <c r="R402">
        <v>0</v>
      </c>
      <c r="S402">
        <v>973</v>
      </c>
      <c r="T402">
        <v>149</v>
      </c>
      <c r="U402">
        <v>0</v>
      </c>
      <c r="V402">
        <v>149</v>
      </c>
      <c r="W402">
        <v>205</v>
      </c>
      <c r="X402">
        <v>0</v>
      </c>
      <c r="Y402">
        <v>205</v>
      </c>
      <c r="Z402">
        <v>155</v>
      </c>
      <c r="AA402">
        <v>0</v>
      </c>
      <c r="AB402">
        <v>155</v>
      </c>
      <c r="AC402">
        <v>7</v>
      </c>
      <c r="AD402">
        <v>1</v>
      </c>
      <c r="AE402">
        <v>3</v>
      </c>
      <c r="AF402">
        <v>3</v>
      </c>
      <c r="AG402">
        <v>6</v>
      </c>
      <c r="AH402">
        <v>1</v>
      </c>
      <c r="AI402">
        <v>0</v>
      </c>
      <c r="AJ402">
        <v>0</v>
      </c>
      <c r="AK402">
        <v>0</v>
      </c>
      <c r="AL402">
        <v>0</v>
      </c>
      <c r="AM402">
        <v>1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3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2</v>
      </c>
      <c r="AZ402">
        <v>1</v>
      </c>
      <c r="BA402">
        <v>0</v>
      </c>
      <c r="BB402">
        <v>0</v>
      </c>
      <c r="BC402">
        <v>0</v>
      </c>
      <c r="BD402">
        <v>0</v>
      </c>
      <c r="BE402">
        <v>2</v>
      </c>
      <c r="BF402">
        <v>0</v>
      </c>
      <c r="BG402">
        <v>0</v>
      </c>
      <c r="BH402">
        <v>0</v>
      </c>
      <c r="BI402">
        <v>0</v>
      </c>
      <c r="BJ402">
        <v>1</v>
      </c>
      <c r="BK402">
        <v>1</v>
      </c>
      <c r="BL402">
        <v>214</v>
      </c>
      <c r="BM402">
        <v>72</v>
      </c>
      <c r="BN402">
        <v>0</v>
      </c>
      <c r="BO402">
        <v>0</v>
      </c>
      <c r="BP402">
        <v>1</v>
      </c>
      <c r="BQ402">
        <v>0</v>
      </c>
      <c r="BR402">
        <v>141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 t="s">
        <v>58</v>
      </c>
      <c r="CE402" s="58"/>
    </row>
    <row r="403" spans="1:154">
      <c r="A403" t="s">
        <v>160</v>
      </c>
      <c r="B403" s="10">
        <f>('E3-Last'!B160)-2</f>
        <v>50</v>
      </c>
      <c r="C403" s="4" t="s">
        <v>3</v>
      </c>
      <c r="D403" s="10" t="s">
        <v>40</v>
      </c>
      <c r="E403" s="59">
        <f t="shared" si="170"/>
        <v>75</v>
      </c>
      <c r="F403" s="59">
        <f t="shared" si="170"/>
        <v>0</v>
      </c>
      <c r="G403" s="59">
        <f t="shared" si="170"/>
        <v>0</v>
      </c>
      <c r="H403" s="59">
        <f t="shared" si="170"/>
        <v>25</v>
      </c>
      <c r="I403" s="59">
        <f t="shared" si="171"/>
        <v>0</v>
      </c>
      <c r="J403">
        <v>4</v>
      </c>
      <c r="K403">
        <v>3</v>
      </c>
      <c r="L403">
        <v>0</v>
      </c>
      <c r="M403">
        <v>0</v>
      </c>
      <c r="N403">
        <v>1</v>
      </c>
      <c r="O403">
        <v>0</v>
      </c>
      <c r="P403">
        <v>557</v>
      </c>
      <c r="Q403">
        <v>0</v>
      </c>
      <c r="R403">
        <v>0</v>
      </c>
      <c r="S403">
        <v>557</v>
      </c>
      <c r="T403">
        <v>974</v>
      </c>
      <c r="U403">
        <v>0</v>
      </c>
      <c r="V403">
        <v>974</v>
      </c>
      <c r="W403">
        <v>87</v>
      </c>
      <c r="X403">
        <v>0</v>
      </c>
      <c r="Y403">
        <v>87</v>
      </c>
      <c r="Z403">
        <v>503</v>
      </c>
      <c r="AA403">
        <v>0</v>
      </c>
      <c r="AB403">
        <v>503</v>
      </c>
      <c r="AC403">
        <v>3</v>
      </c>
      <c r="AD403">
        <v>2</v>
      </c>
      <c r="AE403">
        <v>0</v>
      </c>
      <c r="AF403">
        <v>1</v>
      </c>
      <c r="AG403">
        <v>1</v>
      </c>
      <c r="AH403">
        <v>2</v>
      </c>
      <c r="AI403">
        <v>0</v>
      </c>
      <c r="AJ403">
        <v>0</v>
      </c>
      <c r="AK403">
        <v>0</v>
      </c>
      <c r="AL403">
        <v>0</v>
      </c>
      <c r="AM403">
        <v>1</v>
      </c>
      <c r="AN403">
        <v>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2</v>
      </c>
      <c r="BF403">
        <v>0</v>
      </c>
      <c r="BG403">
        <v>0</v>
      </c>
      <c r="BH403">
        <v>0</v>
      </c>
      <c r="BI403">
        <v>0</v>
      </c>
      <c r="BJ403">
        <v>1</v>
      </c>
      <c r="BK403">
        <v>1</v>
      </c>
      <c r="BL403">
        <v>98</v>
      </c>
      <c r="BM403">
        <v>22</v>
      </c>
      <c r="BN403">
        <v>2</v>
      </c>
      <c r="BO403">
        <v>0</v>
      </c>
      <c r="BP403">
        <v>1</v>
      </c>
      <c r="BQ403">
        <v>0</v>
      </c>
      <c r="BR403">
        <v>73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 t="s">
        <v>58</v>
      </c>
    </row>
    <row r="404" spans="1:154">
      <c r="A404" t="s">
        <v>181</v>
      </c>
      <c r="B404" s="10">
        <f>('E3-Last'!B161)-2</f>
        <v>50</v>
      </c>
      <c r="C404" s="6" t="s">
        <v>2</v>
      </c>
      <c r="D404" s="10" t="s">
        <v>40</v>
      </c>
      <c r="E404" s="59">
        <f t="shared" si="170"/>
        <v>0</v>
      </c>
      <c r="F404" s="59">
        <f t="shared" si="170"/>
        <v>75</v>
      </c>
      <c r="G404" s="59">
        <f t="shared" si="170"/>
        <v>0</v>
      </c>
      <c r="H404" s="59">
        <f t="shared" si="170"/>
        <v>0</v>
      </c>
      <c r="I404" s="59">
        <f t="shared" si="171"/>
        <v>0</v>
      </c>
      <c r="J404">
        <v>4</v>
      </c>
      <c r="K404">
        <v>0</v>
      </c>
      <c r="L404">
        <v>3</v>
      </c>
      <c r="M404">
        <v>0</v>
      </c>
      <c r="N404">
        <v>0</v>
      </c>
      <c r="O404">
        <v>1</v>
      </c>
      <c r="P404">
        <v>2056.25</v>
      </c>
      <c r="Q404">
        <v>2202.666667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36</v>
      </c>
      <c r="AD404">
        <v>18</v>
      </c>
      <c r="AE404">
        <v>10</v>
      </c>
      <c r="AF404">
        <v>8</v>
      </c>
      <c r="AG404">
        <v>8</v>
      </c>
      <c r="AH404">
        <v>9</v>
      </c>
      <c r="AI404">
        <v>0</v>
      </c>
      <c r="AJ404">
        <v>0</v>
      </c>
      <c r="AK404">
        <v>0</v>
      </c>
      <c r="AL404">
        <v>19</v>
      </c>
      <c r="AM404">
        <v>4</v>
      </c>
      <c r="AN404">
        <v>8</v>
      </c>
      <c r="AO404">
        <v>0</v>
      </c>
      <c r="AP404">
        <v>0</v>
      </c>
      <c r="AQ404">
        <v>0</v>
      </c>
      <c r="AR404">
        <v>6</v>
      </c>
      <c r="AS404">
        <v>1</v>
      </c>
      <c r="AT404">
        <v>1</v>
      </c>
      <c r="AU404">
        <v>0</v>
      </c>
      <c r="AV404">
        <v>0</v>
      </c>
      <c r="AW404">
        <v>0</v>
      </c>
      <c r="AX404">
        <v>8</v>
      </c>
      <c r="AY404">
        <v>3</v>
      </c>
      <c r="AZ404">
        <v>0</v>
      </c>
      <c r="BA404">
        <v>0</v>
      </c>
      <c r="BB404">
        <v>0</v>
      </c>
      <c r="BC404">
        <v>0</v>
      </c>
      <c r="BD404">
        <v>5</v>
      </c>
      <c r="BE404">
        <v>2</v>
      </c>
      <c r="BF404">
        <v>1</v>
      </c>
      <c r="BG404">
        <v>1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1</v>
      </c>
      <c r="BT404">
        <v>0</v>
      </c>
      <c r="BU404">
        <v>1</v>
      </c>
      <c r="BV404">
        <v>1617</v>
      </c>
      <c r="BW404">
        <v>0</v>
      </c>
      <c r="BX404">
        <v>1617</v>
      </c>
      <c r="BY404">
        <v>0</v>
      </c>
      <c r="BZ404">
        <v>0</v>
      </c>
      <c r="CA404">
        <v>0</v>
      </c>
      <c r="CB404">
        <v>0</v>
      </c>
      <c r="CC404">
        <v>0</v>
      </c>
      <c r="CD404" t="s">
        <v>58</v>
      </c>
      <c r="CE404" s="58"/>
    </row>
    <row r="405" spans="1:154">
      <c r="A405" t="s">
        <v>161</v>
      </c>
      <c r="B405" s="10">
        <f>('E3-Last'!B162)-2</f>
        <v>50</v>
      </c>
      <c r="C405" s="4" t="s">
        <v>3</v>
      </c>
      <c r="D405" s="10" t="s">
        <v>40</v>
      </c>
      <c r="E405" s="59">
        <f t="shared" si="170"/>
        <v>0</v>
      </c>
      <c r="F405" s="59">
        <f t="shared" si="170"/>
        <v>0</v>
      </c>
      <c r="G405" s="59">
        <f t="shared" si="170"/>
        <v>50</v>
      </c>
      <c r="H405" s="59">
        <f t="shared" si="170"/>
        <v>25</v>
      </c>
      <c r="I405" s="59">
        <f t="shared" si="171"/>
        <v>0.5</v>
      </c>
      <c r="J405">
        <v>4</v>
      </c>
      <c r="K405">
        <v>0</v>
      </c>
      <c r="L405">
        <v>0</v>
      </c>
      <c r="M405">
        <v>2</v>
      </c>
      <c r="N405">
        <v>1</v>
      </c>
      <c r="O405">
        <v>1</v>
      </c>
      <c r="P405">
        <v>1657.5</v>
      </c>
      <c r="Q405">
        <v>0</v>
      </c>
      <c r="R405">
        <v>1436.5</v>
      </c>
      <c r="S405">
        <v>3388</v>
      </c>
      <c r="T405">
        <v>475</v>
      </c>
      <c r="U405">
        <v>373</v>
      </c>
      <c r="V405">
        <v>679</v>
      </c>
      <c r="W405">
        <v>1080.333333</v>
      </c>
      <c r="X405">
        <v>1527.5</v>
      </c>
      <c r="Y405">
        <v>186</v>
      </c>
      <c r="Z405">
        <v>68.666666660000004</v>
      </c>
      <c r="AA405">
        <v>92.5</v>
      </c>
      <c r="AB405">
        <v>21</v>
      </c>
      <c r="AC405">
        <v>11</v>
      </c>
      <c r="AD405">
        <v>6</v>
      </c>
      <c r="AE405">
        <v>3</v>
      </c>
      <c r="AF405">
        <v>2</v>
      </c>
      <c r="AG405">
        <v>5</v>
      </c>
      <c r="AH405">
        <v>6</v>
      </c>
      <c r="AI405">
        <v>0</v>
      </c>
      <c r="AJ405">
        <v>0</v>
      </c>
      <c r="AK405">
        <v>0</v>
      </c>
      <c r="AL405">
        <v>0</v>
      </c>
      <c r="AM405">
        <v>4</v>
      </c>
      <c r="AN405">
        <v>2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3</v>
      </c>
      <c r="AU405">
        <v>0</v>
      </c>
      <c r="AV405">
        <v>0</v>
      </c>
      <c r="AW405">
        <v>0</v>
      </c>
      <c r="AX405">
        <v>0</v>
      </c>
      <c r="AY405">
        <v>1</v>
      </c>
      <c r="AZ405">
        <v>1</v>
      </c>
      <c r="BA405">
        <v>0</v>
      </c>
      <c r="BB405">
        <v>0</v>
      </c>
      <c r="BC405">
        <v>0</v>
      </c>
      <c r="BD405">
        <v>0</v>
      </c>
      <c r="BE405">
        <v>7</v>
      </c>
      <c r="BF405">
        <v>0</v>
      </c>
      <c r="BG405">
        <v>0</v>
      </c>
      <c r="BH405">
        <v>0</v>
      </c>
      <c r="BI405">
        <v>0</v>
      </c>
      <c r="BJ405">
        <v>3</v>
      </c>
      <c r="BK405">
        <v>4</v>
      </c>
      <c r="BL405">
        <v>90</v>
      </c>
      <c r="BM405">
        <v>28</v>
      </c>
      <c r="BN405">
        <v>3</v>
      </c>
      <c r="BO405">
        <v>23</v>
      </c>
      <c r="BP405">
        <v>2</v>
      </c>
      <c r="BQ405">
        <v>6</v>
      </c>
      <c r="BR405">
        <v>28</v>
      </c>
      <c r="BS405">
        <v>1</v>
      </c>
      <c r="BT405">
        <v>0</v>
      </c>
      <c r="BU405">
        <v>1</v>
      </c>
      <c r="BV405">
        <v>369</v>
      </c>
      <c r="BW405">
        <v>0</v>
      </c>
      <c r="BX405">
        <v>369</v>
      </c>
      <c r="BY405">
        <v>0</v>
      </c>
      <c r="BZ405">
        <v>0</v>
      </c>
      <c r="CA405">
        <v>0</v>
      </c>
      <c r="CB405">
        <v>0</v>
      </c>
      <c r="CC405">
        <v>0</v>
      </c>
      <c r="CD405" t="s">
        <v>58</v>
      </c>
      <c r="CE405" s="58"/>
    </row>
    <row r="406" spans="1:154">
      <c r="A406" t="s">
        <v>162</v>
      </c>
      <c r="B406" s="10">
        <f>('E3-Last'!B163)-2</f>
        <v>50</v>
      </c>
      <c r="C406" s="6" t="s">
        <v>2</v>
      </c>
      <c r="D406" s="10" t="s">
        <v>40</v>
      </c>
      <c r="E406" s="59">
        <f t="shared" si="170"/>
        <v>0</v>
      </c>
      <c r="F406" s="59">
        <f t="shared" si="170"/>
        <v>0</v>
      </c>
      <c r="G406" s="59">
        <f t="shared" si="170"/>
        <v>50</v>
      </c>
      <c r="H406" s="59">
        <f t="shared" si="170"/>
        <v>25</v>
      </c>
      <c r="I406" s="59">
        <f t="shared" si="171"/>
        <v>0.5</v>
      </c>
      <c r="J406">
        <v>4</v>
      </c>
      <c r="K406">
        <v>0</v>
      </c>
      <c r="L406">
        <v>0</v>
      </c>
      <c r="M406">
        <v>2</v>
      </c>
      <c r="N406">
        <v>1</v>
      </c>
      <c r="O406">
        <v>1</v>
      </c>
      <c r="P406">
        <v>1248.5</v>
      </c>
      <c r="Q406">
        <v>0</v>
      </c>
      <c r="R406">
        <v>2163</v>
      </c>
      <c r="S406">
        <v>317</v>
      </c>
      <c r="T406">
        <v>506.66666659999999</v>
      </c>
      <c r="U406">
        <v>721.5</v>
      </c>
      <c r="V406">
        <v>77</v>
      </c>
      <c r="W406">
        <v>305.33333340000001</v>
      </c>
      <c r="X406">
        <v>395</v>
      </c>
      <c r="Y406">
        <v>126</v>
      </c>
      <c r="Z406">
        <v>539.66666669999995</v>
      </c>
      <c r="AA406">
        <v>623</v>
      </c>
      <c r="AB406">
        <v>373</v>
      </c>
      <c r="AC406">
        <v>11</v>
      </c>
      <c r="AD406">
        <v>5</v>
      </c>
      <c r="AE406">
        <v>5</v>
      </c>
      <c r="AF406">
        <v>1</v>
      </c>
      <c r="AG406">
        <v>4</v>
      </c>
      <c r="AH406">
        <v>5</v>
      </c>
      <c r="AI406">
        <v>1</v>
      </c>
      <c r="AJ406">
        <v>0</v>
      </c>
      <c r="AK406">
        <v>0</v>
      </c>
      <c r="AL406">
        <v>1</v>
      </c>
      <c r="AM406">
        <v>4</v>
      </c>
      <c r="AN406">
        <v>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3</v>
      </c>
      <c r="AU406">
        <v>1</v>
      </c>
      <c r="AV406">
        <v>0</v>
      </c>
      <c r="AW406">
        <v>0</v>
      </c>
      <c r="AX406">
        <v>1</v>
      </c>
      <c r="AY406">
        <v>0</v>
      </c>
      <c r="AZ406">
        <v>1</v>
      </c>
      <c r="BA406">
        <v>0</v>
      </c>
      <c r="BB406">
        <v>0</v>
      </c>
      <c r="BC406">
        <v>0</v>
      </c>
      <c r="BD406">
        <v>0</v>
      </c>
      <c r="BE406">
        <v>14</v>
      </c>
      <c r="BF406">
        <v>10</v>
      </c>
      <c r="BG406">
        <v>0</v>
      </c>
      <c r="BH406">
        <v>0</v>
      </c>
      <c r="BI406">
        <v>1</v>
      </c>
      <c r="BJ406">
        <v>2</v>
      </c>
      <c r="BK406">
        <v>1</v>
      </c>
      <c r="BL406">
        <v>110</v>
      </c>
      <c r="BM406">
        <v>30</v>
      </c>
      <c r="BN406">
        <v>13</v>
      </c>
      <c r="BO406">
        <v>34</v>
      </c>
      <c r="BP406">
        <v>2</v>
      </c>
      <c r="BQ406">
        <v>1</v>
      </c>
      <c r="BR406">
        <v>30</v>
      </c>
      <c r="BS406">
        <v>1</v>
      </c>
      <c r="BT406">
        <v>0</v>
      </c>
      <c r="BU406">
        <v>1</v>
      </c>
      <c r="BV406">
        <v>351</v>
      </c>
      <c r="BW406">
        <v>0</v>
      </c>
      <c r="BX406">
        <v>351</v>
      </c>
      <c r="BY406">
        <v>0</v>
      </c>
      <c r="BZ406">
        <v>0</v>
      </c>
      <c r="CA406">
        <v>0</v>
      </c>
      <c r="CB406">
        <v>0</v>
      </c>
      <c r="CC406">
        <v>0</v>
      </c>
      <c r="CD406" t="s">
        <v>58</v>
      </c>
      <c r="CE406" s="58"/>
    </row>
    <row r="407" spans="1:154">
      <c r="A407" t="s">
        <v>163</v>
      </c>
      <c r="B407" s="10">
        <f>('E3-Last'!B164)-2</f>
        <v>42</v>
      </c>
      <c r="C407" s="6" t="s">
        <v>2</v>
      </c>
      <c r="D407" s="10" t="s">
        <v>40</v>
      </c>
      <c r="E407" s="59">
        <f t="shared" si="170"/>
        <v>0</v>
      </c>
      <c r="F407" s="59">
        <f t="shared" si="170"/>
        <v>25</v>
      </c>
      <c r="G407" s="59">
        <f t="shared" si="170"/>
        <v>50</v>
      </c>
      <c r="H407" s="59">
        <f t="shared" si="170"/>
        <v>0</v>
      </c>
      <c r="I407" s="59">
        <f t="shared" si="171"/>
        <v>0.5</v>
      </c>
      <c r="J407">
        <v>4</v>
      </c>
      <c r="K407">
        <v>0</v>
      </c>
      <c r="L407">
        <v>1</v>
      </c>
      <c r="M407">
        <v>2</v>
      </c>
      <c r="N407">
        <v>0</v>
      </c>
      <c r="O407">
        <v>1</v>
      </c>
      <c r="P407">
        <v>1089.75</v>
      </c>
      <c r="Q407">
        <v>2740</v>
      </c>
      <c r="R407">
        <v>540</v>
      </c>
      <c r="S407">
        <v>0</v>
      </c>
      <c r="T407">
        <v>68.5</v>
      </c>
      <c r="U407">
        <v>68.5</v>
      </c>
      <c r="V407">
        <v>0</v>
      </c>
      <c r="W407">
        <v>62.5</v>
      </c>
      <c r="X407">
        <v>62.5</v>
      </c>
      <c r="Y407">
        <v>0</v>
      </c>
      <c r="Z407">
        <v>1297</v>
      </c>
      <c r="AA407">
        <v>1297</v>
      </c>
      <c r="AB407">
        <v>0</v>
      </c>
      <c r="AC407">
        <v>9</v>
      </c>
      <c r="AD407">
        <v>4</v>
      </c>
      <c r="AE407">
        <v>5</v>
      </c>
      <c r="AF407">
        <v>0</v>
      </c>
      <c r="AG407">
        <v>5</v>
      </c>
      <c r="AH407">
        <v>3</v>
      </c>
      <c r="AI407">
        <v>0</v>
      </c>
      <c r="AJ407">
        <v>0</v>
      </c>
      <c r="AK407">
        <v>0</v>
      </c>
      <c r="AL407">
        <v>1</v>
      </c>
      <c r="AM407">
        <v>4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1</v>
      </c>
      <c r="AT407">
        <v>3</v>
      </c>
      <c r="AU407">
        <v>0</v>
      </c>
      <c r="AV407">
        <v>0</v>
      </c>
      <c r="AW407">
        <v>0</v>
      </c>
      <c r="AX407">
        <v>1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2</v>
      </c>
      <c r="BF407">
        <v>0</v>
      </c>
      <c r="BG407">
        <v>0</v>
      </c>
      <c r="BH407">
        <v>0</v>
      </c>
      <c r="BI407">
        <v>2</v>
      </c>
      <c r="BJ407">
        <v>0</v>
      </c>
      <c r="BK407">
        <v>0</v>
      </c>
      <c r="BL407">
        <v>74</v>
      </c>
      <c r="BM407">
        <v>15</v>
      </c>
      <c r="BN407">
        <v>3</v>
      </c>
      <c r="BO407">
        <v>19</v>
      </c>
      <c r="BP407">
        <v>3</v>
      </c>
      <c r="BQ407">
        <v>0</v>
      </c>
      <c r="BR407">
        <v>34</v>
      </c>
      <c r="BS407">
        <v>1</v>
      </c>
      <c r="BT407">
        <v>0</v>
      </c>
      <c r="BU407">
        <v>1</v>
      </c>
      <c r="BV407">
        <v>539</v>
      </c>
      <c r="BW407">
        <v>0</v>
      </c>
      <c r="BX407">
        <v>539</v>
      </c>
      <c r="BY407">
        <v>0</v>
      </c>
      <c r="BZ407">
        <v>0</v>
      </c>
      <c r="CA407">
        <v>0</v>
      </c>
      <c r="CB407">
        <v>0</v>
      </c>
      <c r="CC407">
        <v>0</v>
      </c>
      <c r="CD407" t="s">
        <v>58</v>
      </c>
    </row>
    <row r="408" spans="1:154">
      <c r="A408" t="s">
        <v>164</v>
      </c>
      <c r="B408" s="10">
        <f>('E3-Last'!B165)-2</f>
        <v>42</v>
      </c>
      <c r="C408" s="6" t="s">
        <v>2</v>
      </c>
      <c r="D408" s="10" t="s">
        <v>40</v>
      </c>
      <c r="E408" s="59">
        <f t="shared" si="170"/>
        <v>0</v>
      </c>
      <c r="F408" s="59">
        <f t="shared" si="170"/>
        <v>0</v>
      </c>
      <c r="G408" s="59">
        <f t="shared" si="170"/>
        <v>50</v>
      </c>
      <c r="H408" s="59">
        <f t="shared" si="170"/>
        <v>0</v>
      </c>
      <c r="I408" s="59">
        <f t="shared" si="171"/>
        <v>0.5</v>
      </c>
      <c r="J408">
        <v>4</v>
      </c>
      <c r="K408">
        <v>0</v>
      </c>
      <c r="L408">
        <v>0</v>
      </c>
      <c r="M408">
        <v>2</v>
      </c>
      <c r="N408">
        <v>0</v>
      </c>
      <c r="O408">
        <v>2</v>
      </c>
      <c r="P408">
        <v>327</v>
      </c>
      <c r="Q408">
        <v>0</v>
      </c>
      <c r="R408">
        <v>307.5</v>
      </c>
      <c r="S408">
        <v>0</v>
      </c>
      <c r="T408">
        <v>42.5</v>
      </c>
      <c r="U408">
        <v>42.5</v>
      </c>
      <c r="V408">
        <v>0</v>
      </c>
      <c r="W408">
        <v>154</v>
      </c>
      <c r="X408">
        <v>154</v>
      </c>
      <c r="Y408">
        <v>0</v>
      </c>
      <c r="Z408">
        <v>220.5</v>
      </c>
      <c r="AA408">
        <v>220.5</v>
      </c>
      <c r="AB408">
        <v>0</v>
      </c>
      <c r="AC408">
        <v>12</v>
      </c>
      <c r="AD408">
        <v>8</v>
      </c>
      <c r="AE408">
        <v>4</v>
      </c>
      <c r="AF408">
        <v>0</v>
      </c>
      <c r="AG408">
        <v>4</v>
      </c>
      <c r="AH408">
        <v>7</v>
      </c>
      <c r="AI408">
        <v>0</v>
      </c>
      <c r="AJ408">
        <v>0</v>
      </c>
      <c r="AK408">
        <v>0</v>
      </c>
      <c r="AL408">
        <v>1</v>
      </c>
      <c r="AM408">
        <v>4</v>
      </c>
      <c r="AN408">
        <v>3</v>
      </c>
      <c r="AO408">
        <v>0</v>
      </c>
      <c r="AP408">
        <v>0</v>
      </c>
      <c r="AQ408">
        <v>0</v>
      </c>
      <c r="AR408">
        <v>1</v>
      </c>
      <c r="AS408">
        <v>0</v>
      </c>
      <c r="AT408">
        <v>4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8</v>
      </c>
      <c r="BF408">
        <v>0</v>
      </c>
      <c r="BG408">
        <v>0</v>
      </c>
      <c r="BH408">
        <v>0</v>
      </c>
      <c r="BI408">
        <v>1</v>
      </c>
      <c r="BJ408">
        <v>4</v>
      </c>
      <c r="BK408">
        <v>3</v>
      </c>
      <c r="BL408">
        <v>110</v>
      </c>
      <c r="BM408">
        <v>18</v>
      </c>
      <c r="BN408">
        <v>0</v>
      </c>
      <c r="BO408">
        <v>51</v>
      </c>
      <c r="BP408">
        <v>3</v>
      </c>
      <c r="BQ408">
        <v>5</v>
      </c>
      <c r="BR408">
        <v>33</v>
      </c>
      <c r="BS408">
        <v>2</v>
      </c>
      <c r="BT408">
        <v>2</v>
      </c>
      <c r="BU408">
        <v>0</v>
      </c>
      <c r="BV408">
        <v>693</v>
      </c>
      <c r="BW408">
        <v>693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 t="s">
        <v>58</v>
      </c>
      <c r="CG408" s="10" t="str">
        <f>$W$1</f>
        <v>FE0F</v>
      </c>
      <c r="CH408" s="10" t="str">
        <f>C382</f>
        <v>WT</v>
      </c>
      <c r="CI408" s="59">
        <f>E410</f>
        <v>0</v>
      </c>
      <c r="CJ408" s="59">
        <f>F410</f>
        <v>0</v>
      </c>
      <c r="CK408" s="59">
        <f>G410</f>
        <v>50</v>
      </c>
      <c r="CL408" s="59">
        <f>H410</f>
        <v>25</v>
      </c>
      <c r="CM408" s="59">
        <f>I410</f>
        <v>0.5</v>
      </c>
      <c r="CN408" s="95">
        <f>E411</f>
        <v>25</v>
      </c>
      <c r="CO408" s="95">
        <f>F411</f>
        <v>0</v>
      </c>
      <c r="CP408" s="95">
        <f>G411</f>
        <v>25</v>
      </c>
      <c r="CQ408" s="95">
        <f>H411</f>
        <v>50</v>
      </c>
      <c r="CR408" s="95">
        <f>I411</f>
        <v>0.25</v>
      </c>
      <c r="CS408" s="59">
        <f>E412</f>
        <v>75</v>
      </c>
      <c r="CT408" s="59">
        <f>F412</f>
        <v>25</v>
      </c>
      <c r="CU408" s="59">
        <f>G412</f>
        <v>0</v>
      </c>
      <c r="CV408" s="59">
        <f>H412</f>
        <v>0</v>
      </c>
      <c r="CW408" s="59">
        <f>I412</f>
        <v>0</v>
      </c>
      <c r="CX408" s="95">
        <f>E413</f>
        <v>75</v>
      </c>
      <c r="CY408" s="95">
        <f>F413</f>
        <v>25</v>
      </c>
      <c r="CZ408" s="95">
        <f>G413</f>
        <v>0</v>
      </c>
      <c r="DA408" s="95">
        <f>H413</f>
        <v>0</v>
      </c>
      <c r="DB408" s="95">
        <f>I413</f>
        <v>0</v>
      </c>
    </row>
    <row r="409" spans="1:154">
      <c r="A409" t="s">
        <v>167</v>
      </c>
      <c r="B409" s="10">
        <f>('E3-Last'!B166)-2</f>
        <v>42</v>
      </c>
      <c r="C409" s="6" t="s">
        <v>2</v>
      </c>
      <c r="D409" s="10" t="s">
        <v>40</v>
      </c>
      <c r="E409" s="59">
        <f t="shared" si="170"/>
        <v>25</v>
      </c>
      <c r="F409" s="59">
        <f t="shared" si="170"/>
        <v>0</v>
      </c>
      <c r="G409" s="59">
        <f t="shared" si="170"/>
        <v>50</v>
      </c>
      <c r="H409" s="59">
        <f t="shared" si="170"/>
        <v>0</v>
      </c>
      <c r="I409" s="59">
        <f t="shared" si="171"/>
        <v>0.5</v>
      </c>
      <c r="J409">
        <v>4</v>
      </c>
      <c r="K409">
        <v>1</v>
      </c>
      <c r="L409">
        <v>0</v>
      </c>
      <c r="M409">
        <v>2</v>
      </c>
      <c r="N409">
        <v>0</v>
      </c>
      <c r="O409">
        <v>1</v>
      </c>
      <c r="P409">
        <v>340.33333340000001</v>
      </c>
      <c r="Q409">
        <v>0</v>
      </c>
      <c r="R409">
        <v>303</v>
      </c>
      <c r="S409">
        <v>0</v>
      </c>
      <c r="T409">
        <v>55.5</v>
      </c>
      <c r="U409">
        <v>55.5</v>
      </c>
      <c r="V409">
        <v>0</v>
      </c>
      <c r="W409">
        <v>181</v>
      </c>
      <c r="X409">
        <v>181</v>
      </c>
      <c r="Y409">
        <v>0</v>
      </c>
      <c r="Z409">
        <v>1096.5</v>
      </c>
      <c r="AA409">
        <v>1096.5</v>
      </c>
      <c r="AB409">
        <v>0</v>
      </c>
      <c r="AC409">
        <v>7</v>
      </c>
      <c r="AD409">
        <v>3</v>
      </c>
      <c r="AE409">
        <v>3</v>
      </c>
      <c r="AF409">
        <v>1</v>
      </c>
      <c r="AG409">
        <v>3</v>
      </c>
      <c r="AH409">
        <v>3</v>
      </c>
      <c r="AI409">
        <v>0</v>
      </c>
      <c r="AJ409">
        <v>0</v>
      </c>
      <c r="AK409">
        <v>0</v>
      </c>
      <c r="AL409">
        <v>1</v>
      </c>
      <c r="AM409">
        <v>3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3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1</v>
      </c>
      <c r="BE409">
        <v>3</v>
      </c>
      <c r="BF409">
        <v>0</v>
      </c>
      <c r="BG409">
        <v>0</v>
      </c>
      <c r="BH409">
        <v>1</v>
      </c>
      <c r="BI409">
        <v>1</v>
      </c>
      <c r="BJ409">
        <v>1</v>
      </c>
      <c r="BK409">
        <v>0</v>
      </c>
      <c r="BL409">
        <v>161</v>
      </c>
      <c r="BM409">
        <v>34</v>
      </c>
      <c r="BN409">
        <v>0</v>
      </c>
      <c r="BO409">
        <v>35</v>
      </c>
      <c r="BP409">
        <v>9</v>
      </c>
      <c r="BQ409">
        <v>0</v>
      </c>
      <c r="BR409">
        <v>83</v>
      </c>
      <c r="BS409">
        <v>1</v>
      </c>
      <c r="BT409">
        <v>1</v>
      </c>
      <c r="BU409">
        <v>0</v>
      </c>
      <c r="BV409">
        <v>415</v>
      </c>
      <c r="BW409">
        <v>415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 t="s">
        <v>58</v>
      </c>
      <c r="CI409" s="53" t="s">
        <v>63</v>
      </c>
      <c r="CJ409" s="53" t="s">
        <v>64</v>
      </c>
      <c r="CK409" s="53" t="s">
        <v>65</v>
      </c>
      <c r="CL409" s="53" t="s">
        <v>66</v>
      </c>
      <c r="CM409" s="87" t="s">
        <v>100</v>
      </c>
      <c r="CN409" s="58" t="s">
        <v>126</v>
      </c>
      <c r="CO409" s="58" t="s">
        <v>127</v>
      </c>
      <c r="CP409" s="58" t="s">
        <v>128</v>
      </c>
      <c r="CQ409" s="58" t="s">
        <v>129</v>
      </c>
      <c r="CR409" s="58" t="s">
        <v>130</v>
      </c>
      <c r="CS409" s="58" t="s">
        <v>131</v>
      </c>
      <c r="CT409" s="58" t="s">
        <v>132</v>
      </c>
      <c r="CU409" s="58" t="s">
        <v>123</v>
      </c>
      <c r="CV409" s="58" t="s">
        <v>124</v>
      </c>
      <c r="CW409" s="58" t="s">
        <v>125</v>
      </c>
      <c r="CX409" s="58" t="s">
        <v>74</v>
      </c>
      <c r="CY409" s="58" t="s">
        <v>75</v>
      </c>
    </row>
    <row r="410" spans="1:154">
      <c r="A410" t="s">
        <v>166</v>
      </c>
      <c r="B410" s="10">
        <f>('E3-Last'!B167)-2</f>
        <v>50</v>
      </c>
      <c r="C410" s="4" t="s">
        <v>3</v>
      </c>
      <c r="D410" s="10" t="s">
        <v>40</v>
      </c>
      <c r="E410" s="59">
        <f t="shared" si="170"/>
        <v>0</v>
      </c>
      <c r="F410" s="59">
        <f t="shared" si="170"/>
        <v>0</v>
      </c>
      <c r="G410" s="59">
        <f t="shared" si="170"/>
        <v>50</v>
      </c>
      <c r="H410" s="59">
        <f t="shared" si="170"/>
        <v>25</v>
      </c>
      <c r="I410" s="59">
        <f t="shared" si="171"/>
        <v>0.5</v>
      </c>
      <c r="J410">
        <v>4</v>
      </c>
      <c r="K410">
        <v>0</v>
      </c>
      <c r="L410">
        <v>0</v>
      </c>
      <c r="M410">
        <v>2</v>
      </c>
      <c r="N410">
        <v>1</v>
      </c>
      <c r="O410">
        <v>1</v>
      </c>
      <c r="P410">
        <v>382.75</v>
      </c>
      <c r="Q410">
        <v>0</v>
      </c>
      <c r="R410">
        <v>408.5</v>
      </c>
      <c r="S410">
        <v>132</v>
      </c>
      <c r="T410">
        <v>236.33333329999999</v>
      </c>
      <c r="U410">
        <v>194.5</v>
      </c>
      <c r="V410">
        <v>320</v>
      </c>
      <c r="W410">
        <v>1533.666667</v>
      </c>
      <c r="X410">
        <v>1983</v>
      </c>
      <c r="Y410">
        <v>635</v>
      </c>
      <c r="Z410">
        <v>25.333333339999999</v>
      </c>
      <c r="AA410">
        <v>35.5</v>
      </c>
      <c r="AB410">
        <v>5</v>
      </c>
      <c r="AC410">
        <v>23</v>
      </c>
      <c r="AD410">
        <v>10</v>
      </c>
      <c r="AE410">
        <v>7</v>
      </c>
      <c r="AF410">
        <v>6</v>
      </c>
      <c r="AG410">
        <v>8</v>
      </c>
      <c r="AH410">
        <v>7</v>
      </c>
      <c r="AI410">
        <v>0</v>
      </c>
      <c r="AJ410">
        <v>0</v>
      </c>
      <c r="AK410">
        <v>7</v>
      </c>
      <c r="AL410">
        <v>1</v>
      </c>
      <c r="AM410">
        <v>4</v>
      </c>
      <c r="AN410">
        <v>3</v>
      </c>
      <c r="AO410">
        <v>0</v>
      </c>
      <c r="AP410">
        <v>0</v>
      </c>
      <c r="AQ410">
        <v>2</v>
      </c>
      <c r="AR410">
        <v>1</v>
      </c>
      <c r="AS410">
        <v>1</v>
      </c>
      <c r="AT410">
        <v>3</v>
      </c>
      <c r="AU410">
        <v>0</v>
      </c>
      <c r="AV410">
        <v>0</v>
      </c>
      <c r="AW410">
        <v>3</v>
      </c>
      <c r="AX410">
        <v>0</v>
      </c>
      <c r="AY410">
        <v>3</v>
      </c>
      <c r="AZ410">
        <v>1</v>
      </c>
      <c r="BA410">
        <v>0</v>
      </c>
      <c r="BB410">
        <v>0</v>
      </c>
      <c r="BC410">
        <v>2</v>
      </c>
      <c r="BD410">
        <v>0</v>
      </c>
      <c r="BE410">
        <v>4</v>
      </c>
      <c r="BF410">
        <v>0</v>
      </c>
      <c r="BG410">
        <v>0</v>
      </c>
      <c r="BH410">
        <v>0</v>
      </c>
      <c r="BI410">
        <v>0</v>
      </c>
      <c r="BJ410">
        <v>3</v>
      </c>
      <c r="BK410">
        <v>1</v>
      </c>
      <c r="BL410">
        <v>221</v>
      </c>
      <c r="BM410">
        <v>24</v>
      </c>
      <c r="BN410">
        <v>14</v>
      </c>
      <c r="BO410">
        <v>67</v>
      </c>
      <c r="BP410">
        <v>2</v>
      </c>
      <c r="BQ410">
        <v>55</v>
      </c>
      <c r="BR410">
        <v>59</v>
      </c>
      <c r="BS410">
        <v>1</v>
      </c>
      <c r="BT410">
        <v>1</v>
      </c>
      <c r="BU410">
        <v>0</v>
      </c>
      <c r="BV410">
        <v>582</v>
      </c>
      <c r="BW410">
        <v>582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 t="s">
        <v>58</v>
      </c>
      <c r="CE410" s="58"/>
      <c r="CG410" s="10" t="str">
        <f>$W$1</f>
        <v>FE0F</v>
      </c>
      <c r="CH410" s="10" t="str">
        <f>C382</f>
        <v>WT</v>
      </c>
      <c r="CI410" s="59" t="e">
        <f>#REF!</f>
        <v>#REF!</v>
      </c>
      <c r="CJ410" s="59" t="e">
        <f>#REF!</f>
        <v>#REF!</v>
      </c>
      <c r="CK410" s="59" t="e">
        <f>#REF!</f>
        <v>#REF!</v>
      </c>
      <c r="CL410" s="59" t="e">
        <f>#REF!</f>
        <v>#REF!</v>
      </c>
      <c r="CM410" s="59" t="e">
        <f>#REF!</f>
        <v>#REF!</v>
      </c>
      <c r="CN410" s="59" t="e">
        <f>#REF!</f>
        <v>#REF!</v>
      </c>
      <c r="CO410" s="59" t="e">
        <f>#REF!</f>
        <v>#REF!</v>
      </c>
      <c r="CP410" s="59" t="e">
        <f>#REF!</f>
        <v>#REF!</v>
      </c>
      <c r="CQ410" s="59" t="e">
        <f>#REF!</f>
        <v>#REF!</v>
      </c>
      <c r="CR410" s="59" t="e">
        <f>#REF!</f>
        <v>#REF!</v>
      </c>
      <c r="CS410" s="59" t="e">
        <f>#REF!</f>
        <v>#REF!</v>
      </c>
      <c r="CT410" s="59" t="e">
        <f>#REF!</f>
        <v>#REF!</v>
      </c>
      <c r="CU410" s="59" t="e">
        <f>#REF!</f>
        <v>#REF!</v>
      </c>
      <c r="CV410" s="59" t="e">
        <f>#REF!</f>
        <v>#REF!</v>
      </c>
      <c r="CW410" s="59" t="e">
        <f>#REF!</f>
        <v>#REF!</v>
      </c>
      <c r="CX410" s="59" t="e">
        <f>#REF!</f>
        <v>#REF!</v>
      </c>
      <c r="CY410" s="59" t="e">
        <f>#REF!</f>
        <v>#REF!</v>
      </c>
      <c r="CZ410" s="95" t="e">
        <f>#REF!</f>
        <v>#REF!</v>
      </c>
      <c r="DA410" s="95" t="e">
        <f>#REF!</f>
        <v>#REF!</v>
      </c>
      <c r="DB410" s="95" t="e">
        <f>#REF!</f>
        <v>#REF!</v>
      </c>
      <c r="DC410" s="95" t="e">
        <f>#REF!</f>
        <v>#REF!</v>
      </c>
      <c r="DD410" s="95" t="e">
        <f>#REF!</f>
        <v>#REF!</v>
      </c>
      <c r="DE410" s="95" t="e">
        <f>#REF!</f>
        <v>#REF!</v>
      </c>
      <c r="DF410" s="95" t="e">
        <f>#REF!</f>
        <v>#REF!</v>
      </c>
      <c r="DG410" s="95" t="e">
        <f>#REF!</f>
        <v>#REF!</v>
      </c>
      <c r="DH410" s="95" t="e">
        <f>#REF!</f>
        <v>#REF!</v>
      </c>
      <c r="DI410" s="95" t="e">
        <f>#REF!</f>
        <v>#REF!</v>
      </c>
      <c r="DJ410" s="95" t="e">
        <f>#REF!</f>
        <v>#REF!</v>
      </c>
      <c r="DK410" s="95" t="e">
        <f>#REF!</f>
        <v>#REF!</v>
      </c>
      <c r="DL410" s="95" t="e">
        <f>#REF!</f>
        <v>#REF!</v>
      </c>
      <c r="DM410" s="95" t="e">
        <f>#REF!</f>
        <v>#REF!</v>
      </c>
      <c r="DN410" s="95" t="e">
        <f>#REF!</f>
        <v>#REF!</v>
      </c>
      <c r="DO410" s="95" t="e">
        <f>#REF!</f>
        <v>#REF!</v>
      </c>
      <c r="DP410" s="95" t="e">
        <f>#REF!</f>
        <v>#REF!</v>
      </c>
      <c r="DQ410" s="59" t="e">
        <f>#REF!</f>
        <v>#REF!</v>
      </c>
      <c r="DR410" s="59" t="e">
        <f>#REF!</f>
        <v>#REF!</v>
      </c>
      <c r="DS410" s="59" t="e">
        <f>#REF!</f>
        <v>#REF!</v>
      </c>
      <c r="DT410" s="59" t="e">
        <f>#REF!</f>
        <v>#REF!</v>
      </c>
      <c r="DU410" s="59" t="e">
        <f>#REF!</f>
        <v>#REF!</v>
      </c>
      <c r="DV410" s="59" t="e">
        <f>#REF!</f>
        <v>#REF!</v>
      </c>
      <c r="DW410" s="59" t="e">
        <f>#REF!</f>
        <v>#REF!</v>
      </c>
      <c r="DX410" s="59" t="e">
        <f>#REF!</f>
        <v>#REF!</v>
      </c>
      <c r="DY410" s="59" t="e">
        <f>#REF!</f>
        <v>#REF!</v>
      </c>
      <c r="DZ410" s="59" t="e">
        <f>#REF!</f>
        <v>#REF!</v>
      </c>
      <c r="EA410" s="59" t="e">
        <f>#REF!</f>
        <v>#REF!</v>
      </c>
      <c r="EB410" s="59" t="e">
        <f>#REF!</f>
        <v>#REF!</v>
      </c>
      <c r="EC410" s="59" t="e">
        <f>#REF!</f>
        <v>#REF!</v>
      </c>
      <c r="ED410" s="59" t="e">
        <f>#REF!</f>
        <v>#REF!</v>
      </c>
      <c r="EE410" s="59" t="e">
        <f>#REF!</f>
        <v>#REF!</v>
      </c>
      <c r="EF410" s="59" t="e">
        <f>#REF!</f>
        <v>#REF!</v>
      </c>
      <c r="EG410" s="59" t="e">
        <f>#REF!</f>
        <v>#REF!</v>
      </c>
      <c r="EH410" s="95" t="e">
        <f>#REF!</f>
        <v>#REF!</v>
      </c>
      <c r="EI410" s="95" t="e">
        <f>#REF!</f>
        <v>#REF!</v>
      </c>
      <c r="EJ410" s="95" t="e">
        <f>#REF!</f>
        <v>#REF!</v>
      </c>
      <c r="EK410" s="95" t="e">
        <f>#REF!</f>
        <v>#REF!</v>
      </c>
      <c r="EL410" s="95" t="e">
        <f>#REF!</f>
        <v>#REF!</v>
      </c>
      <c r="EM410" s="95" t="e">
        <f>#REF!</f>
        <v>#REF!</v>
      </c>
      <c r="EN410" s="95" t="e">
        <f>#REF!</f>
        <v>#REF!</v>
      </c>
      <c r="EO410" s="95" t="e">
        <f>#REF!</f>
        <v>#REF!</v>
      </c>
      <c r="EP410" s="95" t="e">
        <f>#REF!</f>
        <v>#REF!</v>
      </c>
      <c r="EQ410" s="95" t="e">
        <f>#REF!</f>
        <v>#REF!</v>
      </c>
      <c r="ER410" s="95" t="e">
        <f>#REF!</f>
        <v>#REF!</v>
      </c>
      <c r="ES410" s="95" t="e">
        <f>#REF!</f>
        <v>#REF!</v>
      </c>
      <c r="ET410" s="95" t="e">
        <f>#REF!</f>
        <v>#REF!</v>
      </c>
      <c r="EU410" s="95" t="e">
        <f>#REF!</f>
        <v>#REF!</v>
      </c>
      <c r="EV410" s="95" t="e">
        <f>#REF!</f>
        <v>#REF!</v>
      </c>
      <c r="EW410" s="95" t="e">
        <f>#REF!</f>
        <v>#REF!</v>
      </c>
      <c r="EX410" s="95" t="e">
        <f>#REF!</f>
        <v>#REF!</v>
      </c>
    </row>
    <row r="411" spans="1:154">
      <c r="A411" t="s">
        <v>167</v>
      </c>
      <c r="B411" s="10">
        <f>('E3-Last'!B168)-2</f>
        <v>42</v>
      </c>
      <c r="C411" s="6" t="s">
        <v>2</v>
      </c>
      <c r="D411" s="10" t="s">
        <v>40</v>
      </c>
      <c r="E411" s="59">
        <f t="shared" si="170"/>
        <v>25</v>
      </c>
      <c r="F411" s="59">
        <f t="shared" si="170"/>
        <v>0</v>
      </c>
      <c r="G411" s="59">
        <f t="shared" si="170"/>
        <v>25</v>
      </c>
      <c r="H411" s="59">
        <f t="shared" si="170"/>
        <v>50</v>
      </c>
      <c r="I411" s="59">
        <f t="shared" si="171"/>
        <v>0.25</v>
      </c>
      <c r="J411">
        <v>4</v>
      </c>
      <c r="K411">
        <v>1</v>
      </c>
      <c r="L411">
        <v>0</v>
      </c>
      <c r="M411">
        <v>1</v>
      </c>
      <c r="N411">
        <v>2</v>
      </c>
      <c r="O411">
        <v>0</v>
      </c>
      <c r="P411">
        <v>226.33333329999999</v>
      </c>
      <c r="Q411">
        <v>0</v>
      </c>
      <c r="R411">
        <v>316</v>
      </c>
      <c r="S411">
        <v>181.5</v>
      </c>
      <c r="T411">
        <v>474.33333340000001</v>
      </c>
      <c r="U411">
        <v>42</v>
      </c>
      <c r="V411">
        <v>690.5</v>
      </c>
      <c r="W411">
        <v>168</v>
      </c>
      <c r="X411">
        <v>288</v>
      </c>
      <c r="Y411">
        <v>108</v>
      </c>
      <c r="Z411">
        <v>660.33333330000005</v>
      </c>
      <c r="AA411">
        <v>1684</v>
      </c>
      <c r="AB411">
        <v>148.5</v>
      </c>
      <c r="AC411">
        <v>12</v>
      </c>
      <c r="AD411">
        <v>6</v>
      </c>
      <c r="AE411">
        <v>4</v>
      </c>
      <c r="AF411">
        <v>2</v>
      </c>
      <c r="AG411">
        <v>4</v>
      </c>
      <c r="AH411">
        <v>5</v>
      </c>
      <c r="AI411">
        <v>3</v>
      </c>
      <c r="AJ411">
        <v>0</v>
      </c>
      <c r="AK411">
        <v>0</v>
      </c>
      <c r="AL411">
        <v>0</v>
      </c>
      <c r="AM411">
        <v>3</v>
      </c>
      <c r="AN411">
        <v>2</v>
      </c>
      <c r="AO411">
        <v>1</v>
      </c>
      <c r="AP411">
        <v>0</v>
      </c>
      <c r="AQ411">
        <v>0</v>
      </c>
      <c r="AR411">
        <v>0</v>
      </c>
      <c r="AS411">
        <v>1</v>
      </c>
      <c r="AT411">
        <v>1</v>
      </c>
      <c r="AU411">
        <v>2</v>
      </c>
      <c r="AV411">
        <v>0</v>
      </c>
      <c r="AW411">
        <v>0</v>
      </c>
      <c r="AX411">
        <v>0</v>
      </c>
      <c r="AY411">
        <v>0</v>
      </c>
      <c r="AZ411">
        <v>2</v>
      </c>
      <c r="BA411">
        <v>0</v>
      </c>
      <c r="BB411">
        <v>0</v>
      </c>
      <c r="BC411">
        <v>0</v>
      </c>
      <c r="BD411">
        <v>0</v>
      </c>
      <c r="BE411">
        <v>8</v>
      </c>
      <c r="BF411">
        <v>2</v>
      </c>
      <c r="BG411">
        <v>2</v>
      </c>
      <c r="BH411">
        <v>0</v>
      </c>
      <c r="BI411">
        <v>0</v>
      </c>
      <c r="BJ411">
        <v>3</v>
      </c>
      <c r="BK411">
        <v>1</v>
      </c>
      <c r="BL411">
        <v>314</v>
      </c>
      <c r="BM411">
        <v>101</v>
      </c>
      <c r="BN411">
        <v>20</v>
      </c>
      <c r="BO411">
        <v>9</v>
      </c>
      <c r="BP411">
        <v>6</v>
      </c>
      <c r="BQ411">
        <v>1</v>
      </c>
      <c r="BR411">
        <v>177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 t="s">
        <v>58</v>
      </c>
    </row>
    <row r="412" spans="1:154">
      <c r="A412" t="s">
        <v>182</v>
      </c>
      <c r="B412" s="10">
        <f>('E3-Last'!B169)-2</f>
        <v>50</v>
      </c>
      <c r="C412" s="4" t="s">
        <v>3</v>
      </c>
      <c r="D412" s="10" t="s">
        <v>40</v>
      </c>
      <c r="E412" s="59">
        <f t="shared" si="170"/>
        <v>75</v>
      </c>
      <c r="F412" s="59">
        <f t="shared" si="170"/>
        <v>25</v>
      </c>
      <c r="G412" s="59">
        <f t="shared" si="170"/>
        <v>0</v>
      </c>
      <c r="H412" s="59">
        <f t="shared" si="170"/>
        <v>0</v>
      </c>
      <c r="I412" s="59">
        <f t="shared" si="171"/>
        <v>0</v>
      </c>
      <c r="J412">
        <v>4</v>
      </c>
      <c r="K412">
        <v>3</v>
      </c>
      <c r="L412">
        <v>1</v>
      </c>
      <c r="M412">
        <v>0</v>
      </c>
      <c r="N412">
        <v>0</v>
      </c>
      <c r="O412">
        <v>0</v>
      </c>
      <c r="P412">
        <v>2907</v>
      </c>
      <c r="Q412">
        <v>2907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4</v>
      </c>
      <c r="AD412">
        <v>2</v>
      </c>
      <c r="AE412">
        <v>0</v>
      </c>
      <c r="AF412">
        <v>2</v>
      </c>
      <c r="AG412">
        <v>3</v>
      </c>
      <c r="AH412">
        <v>1</v>
      </c>
      <c r="AI412">
        <v>0</v>
      </c>
      <c r="AJ412">
        <v>0</v>
      </c>
      <c r="AK412">
        <v>0</v>
      </c>
      <c r="AL412">
        <v>0</v>
      </c>
      <c r="AM412">
        <v>1</v>
      </c>
      <c r="AN412">
        <v>1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2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6</v>
      </c>
      <c r="BF412">
        <v>2</v>
      </c>
      <c r="BG412">
        <v>0</v>
      </c>
      <c r="BH412">
        <v>0</v>
      </c>
      <c r="BI412">
        <v>0</v>
      </c>
      <c r="BJ412">
        <v>0</v>
      </c>
      <c r="BK412">
        <v>4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 t="s">
        <v>58</v>
      </c>
    </row>
    <row r="413" spans="1:154">
      <c r="A413" t="s">
        <v>169</v>
      </c>
      <c r="B413" s="10">
        <f>('E3-Last'!B170)-2</f>
        <v>50</v>
      </c>
      <c r="C413" s="6" t="s">
        <v>2</v>
      </c>
      <c r="D413" s="10" t="s">
        <v>40</v>
      </c>
      <c r="E413" s="59">
        <f t="shared" si="170"/>
        <v>75</v>
      </c>
      <c r="F413" s="59">
        <f t="shared" si="170"/>
        <v>25</v>
      </c>
      <c r="G413" s="59">
        <f t="shared" si="170"/>
        <v>0</v>
      </c>
      <c r="H413" s="59">
        <f t="shared" si="170"/>
        <v>0</v>
      </c>
      <c r="I413" s="59">
        <f t="shared" si="171"/>
        <v>0</v>
      </c>
      <c r="J413">
        <v>4</v>
      </c>
      <c r="K413">
        <v>3</v>
      </c>
      <c r="L413">
        <v>1</v>
      </c>
      <c r="M413">
        <v>0</v>
      </c>
      <c r="N413">
        <v>0</v>
      </c>
      <c r="O413">
        <v>0</v>
      </c>
      <c r="P413">
        <v>2025</v>
      </c>
      <c r="Q413">
        <v>2025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</v>
      </c>
      <c r="AD413">
        <v>1</v>
      </c>
      <c r="AE413">
        <v>0</v>
      </c>
      <c r="AF413">
        <v>0</v>
      </c>
      <c r="AG413">
        <v>1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1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14</v>
      </c>
      <c r="BF413">
        <v>8</v>
      </c>
      <c r="BG413">
        <v>0</v>
      </c>
      <c r="BH413">
        <v>0</v>
      </c>
      <c r="BI413">
        <v>0</v>
      </c>
      <c r="BJ413">
        <v>0</v>
      </c>
      <c r="BK413">
        <v>6</v>
      </c>
      <c r="BL413">
        <v>256</v>
      </c>
      <c r="BM413">
        <v>109</v>
      </c>
      <c r="BN413">
        <v>1</v>
      </c>
      <c r="BO413">
        <v>0</v>
      </c>
      <c r="BP413">
        <v>0</v>
      </c>
      <c r="BQ413">
        <v>0</v>
      </c>
      <c r="BR413">
        <v>146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 t="s">
        <v>58</v>
      </c>
    </row>
    <row r="414" spans="1:154">
      <c r="A414" t="s">
        <v>170</v>
      </c>
      <c r="B414" s="10">
        <f>('E3-Last'!B171)-2</f>
        <v>42</v>
      </c>
      <c r="C414" s="6" t="s">
        <v>2</v>
      </c>
      <c r="D414" s="10" t="s">
        <v>40</v>
      </c>
      <c r="E414" s="59">
        <f t="shared" si="170"/>
        <v>0</v>
      </c>
      <c r="F414" s="59">
        <f t="shared" si="170"/>
        <v>25</v>
      </c>
      <c r="G414" s="59">
        <f t="shared" si="170"/>
        <v>50</v>
      </c>
      <c r="H414" s="59">
        <f t="shared" si="170"/>
        <v>0</v>
      </c>
      <c r="I414" s="59">
        <f t="shared" si="171"/>
        <v>0.5</v>
      </c>
      <c r="J414">
        <v>4</v>
      </c>
      <c r="K414">
        <v>0</v>
      </c>
      <c r="L414">
        <v>1</v>
      </c>
      <c r="M414">
        <v>2</v>
      </c>
      <c r="N414">
        <v>0</v>
      </c>
      <c r="O414">
        <v>1</v>
      </c>
      <c r="P414">
        <v>653.25</v>
      </c>
      <c r="Q414">
        <v>1245</v>
      </c>
      <c r="R414">
        <v>459</v>
      </c>
      <c r="S414">
        <v>0</v>
      </c>
      <c r="T414">
        <v>47</v>
      </c>
      <c r="U414">
        <v>47</v>
      </c>
      <c r="V414">
        <v>0</v>
      </c>
      <c r="W414">
        <v>98</v>
      </c>
      <c r="X414">
        <v>98</v>
      </c>
      <c r="Y414">
        <v>0</v>
      </c>
      <c r="Z414">
        <v>1093</v>
      </c>
      <c r="AA414">
        <v>1093</v>
      </c>
      <c r="AB414">
        <v>0</v>
      </c>
      <c r="AC414">
        <v>28</v>
      </c>
      <c r="AD414">
        <v>9</v>
      </c>
      <c r="AE414">
        <v>19</v>
      </c>
      <c r="AF414">
        <v>0</v>
      </c>
      <c r="AG414">
        <v>4</v>
      </c>
      <c r="AH414">
        <v>6</v>
      </c>
      <c r="AI414">
        <v>14</v>
      </c>
      <c r="AJ414">
        <v>0</v>
      </c>
      <c r="AK414">
        <v>0</v>
      </c>
      <c r="AL414">
        <v>4</v>
      </c>
      <c r="AM414">
        <v>4</v>
      </c>
      <c r="AN414">
        <v>3</v>
      </c>
      <c r="AO414">
        <v>1</v>
      </c>
      <c r="AP414">
        <v>0</v>
      </c>
      <c r="AQ414">
        <v>0</v>
      </c>
      <c r="AR414">
        <v>1</v>
      </c>
      <c r="AS414">
        <v>0</v>
      </c>
      <c r="AT414">
        <v>3</v>
      </c>
      <c r="AU414">
        <v>13</v>
      </c>
      <c r="AV414">
        <v>0</v>
      </c>
      <c r="AW414">
        <v>0</v>
      </c>
      <c r="AX414">
        <v>3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2</v>
      </c>
      <c r="BF414">
        <v>0</v>
      </c>
      <c r="BG414">
        <v>0</v>
      </c>
      <c r="BH414">
        <v>0</v>
      </c>
      <c r="BI414">
        <v>2</v>
      </c>
      <c r="BJ414">
        <v>0</v>
      </c>
      <c r="BK414">
        <v>0</v>
      </c>
      <c r="BL414">
        <v>73</v>
      </c>
      <c r="BM414">
        <v>15</v>
      </c>
      <c r="BN414">
        <v>7</v>
      </c>
      <c r="BO414">
        <v>19</v>
      </c>
      <c r="BP414">
        <v>5</v>
      </c>
      <c r="BQ414">
        <v>0</v>
      </c>
      <c r="BR414">
        <v>27</v>
      </c>
      <c r="BS414">
        <v>1</v>
      </c>
      <c r="BT414">
        <v>0</v>
      </c>
      <c r="BU414">
        <v>1</v>
      </c>
      <c r="BV414">
        <v>450</v>
      </c>
      <c r="BW414">
        <v>0</v>
      </c>
      <c r="BX414">
        <v>450</v>
      </c>
      <c r="BY414">
        <v>0</v>
      </c>
      <c r="BZ414">
        <v>0</v>
      </c>
      <c r="CA414">
        <v>0</v>
      </c>
      <c r="CB414">
        <v>0</v>
      </c>
      <c r="CC414">
        <v>0</v>
      </c>
      <c r="CD414" t="s">
        <v>58</v>
      </c>
    </row>
    <row r="415" spans="1:154">
      <c r="A415" t="s">
        <v>171</v>
      </c>
      <c r="B415" s="10">
        <f>('E3-Last'!B172)-2</f>
        <v>50</v>
      </c>
      <c r="C415" s="4" t="s">
        <v>3</v>
      </c>
      <c r="D415" s="10" t="s">
        <v>40</v>
      </c>
      <c r="E415" s="59">
        <f t="shared" si="170"/>
        <v>0</v>
      </c>
      <c r="F415" s="59">
        <f t="shared" si="170"/>
        <v>0</v>
      </c>
      <c r="G415" s="59">
        <f t="shared" si="170"/>
        <v>50</v>
      </c>
      <c r="H415" s="59">
        <f t="shared" si="170"/>
        <v>25</v>
      </c>
      <c r="I415" s="59">
        <f t="shared" si="171"/>
        <v>0.5</v>
      </c>
      <c r="J415">
        <v>4</v>
      </c>
      <c r="K415">
        <v>0</v>
      </c>
      <c r="L415">
        <v>0</v>
      </c>
      <c r="M415">
        <v>2</v>
      </c>
      <c r="N415">
        <v>1</v>
      </c>
      <c r="O415">
        <v>1</v>
      </c>
      <c r="P415">
        <v>681</v>
      </c>
      <c r="Q415">
        <v>0</v>
      </c>
      <c r="R415">
        <v>863</v>
      </c>
      <c r="S415">
        <v>137</v>
      </c>
      <c r="T415">
        <v>400.33333340000001</v>
      </c>
      <c r="U415">
        <v>166.5</v>
      </c>
      <c r="V415">
        <v>868</v>
      </c>
      <c r="W415">
        <v>292.33333340000001</v>
      </c>
      <c r="X415">
        <v>370.5</v>
      </c>
      <c r="Y415">
        <v>136</v>
      </c>
      <c r="Z415">
        <v>392.66666659999999</v>
      </c>
      <c r="AA415">
        <v>447.5</v>
      </c>
      <c r="AB415">
        <v>283</v>
      </c>
      <c r="AC415">
        <v>15</v>
      </c>
      <c r="AD415">
        <v>8</v>
      </c>
      <c r="AE415">
        <v>5</v>
      </c>
      <c r="AF415">
        <v>2</v>
      </c>
      <c r="AG415">
        <v>5</v>
      </c>
      <c r="AH415">
        <v>7</v>
      </c>
      <c r="AI415">
        <v>2</v>
      </c>
      <c r="AJ415">
        <v>0</v>
      </c>
      <c r="AK415">
        <v>0</v>
      </c>
      <c r="AL415">
        <v>1</v>
      </c>
      <c r="AM415">
        <v>4</v>
      </c>
      <c r="AN415">
        <v>3</v>
      </c>
      <c r="AO415">
        <v>1</v>
      </c>
      <c r="AP415">
        <v>0</v>
      </c>
      <c r="AQ415">
        <v>0</v>
      </c>
      <c r="AR415">
        <v>0</v>
      </c>
      <c r="AS415">
        <v>1</v>
      </c>
      <c r="AT415">
        <v>3</v>
      </c>
      <c r="AU415">
        <v>0</v>
      </c>
      <c r="AV415">
        <v>0</v>
      </c>
      <c r="AW415">
        <v>0</v>
      </c>
      <c r="AX415">
        <v>1</v>
      </c>
      <c r="AY415">
        <v>0</v>
      </c>
      <c r="AZ415">
        <v>1</v>
      </c>
      <c r="BA415">
        <v>1</v>
      </c>
      <c r="BB415">
        <v>0</v>
      </c>
      <c r="BC415">
        <v>0</v>
      </c>
      <c r="BD415">
        <v>0</v>
      </c>
      <c r="BE415">
        <v>51</v>
      </c>
      <c r="BF415">
        <v>12</v>
      </c>
      <c r="BG415">
        <v>0</v>
      </c>
      <c r="BH415">
        <v>22</v>
      </c>
      <c r="BI415">
        <v>1</v>
      </c>
      <c r="BJ415">
        <v>2</v>
      </c>
      <c r="BK415">
        <v>14</v>
      </c>
      <c r="BL415">
        <v>20</v>
      </c>
      <c r="BM415">
        <v>3</v>
      </c>
      <c r="BN415">
        <v>3</v>
      </c>
      <c r="BO415">
        <v>5</v>
      </c>
      <c r="BP415">
        <v>0</v>
      </c>
      <c r="BQ415">
        <v>1</v>
      </c>
      <c r="BR415">
        <v>8</v>
      </c>
      <c r="BS415">
        <v>1</v>
      </c>
      <c r="BT415">
        <v>0</v>
      </c>
      <c r="BU415">
        <v>1</v>
      </c>
      <c r="BV415">
        <v>861</v>
      </c>
      <c r="BW415">
        <v>0</v>
      </c>
      <c r="BX415">
        <v>861</v>
      </c>
      <c r="BY415">
        <v>0</v>
      </c>
      <c r="BZ415">
        <v>0</v>
      </c>
      <c r="CA415">
        <v>0</v>
      </c>
      <c r="CB415">
        <v>0</v>
      </c>
      <c r="CC415">
        <v>0</v>
      </c>
      <c r="CD415" t="s">
        <v>58</v>
      </c>
      <c r="CE415" s="58"/>
    </row>
    <row r="416" spans="1:154">
      <c r="A416" t="s">
        <v>172</v>
      </c>
      <c r="B416" s="10">
        <f>('E3-Last'!B173)-2</f>
        <v>42</v>
      </c>
      <c r="C416" s="4" t="s">
        <v>3</v>
      </c>
      <c r="D416" s="10" t="s">
        <v>40</v>
      </c>
      <c r="E416" s="59">
        <f t="shared" si="170"/>
        <v>25</v>
      </c>
      <c r="F416" s="59">
        <f t="shared" si="170"/>
        <v>0</v>
      </c>
      <c r="G416" s="59">
        <f t="shared" si="170"/>
        <v>50</v>
      </c>
      <c r="H416" s="59">
        <f t="shared" si="170"/>
        <v>0</v>
      </c>
      <c r="I416" s="59">
        <f t="shared" si="171"/>
        <v>0.5</v>
      </c>
      <c r="J416">
        <v>4</v>
      </c>
      <c r="K416">
        <v>1</v>
      </c>
      <c r="L416">
        <v>0</v>
      </c>
      <c r="M416">
        <v>2</v>
      </c>
      <c r="N416">
        <v>0</v>
      </c>
      <c r="O416">
        <v>1</v>
      </c>
      <c r="P416">
        <v>481.66666659999999</v>
      </c>
      <c r="Q416">
        <v>0</v>
      </c>
      <c r="R416">
        <v>262.5</v>
      </c>
      <c r="S416">
        <v>0</v>
      </c>
      <c r="T416">
        <v>565.5</v>
      </c>
      <c r="U416">
        <v>565.5</v>
      </c>
      <c r="V416">
        <v>0</v>
      </c>
      <c r="W416">
        <v>145</v>
      </c>
      <c r="X416">
        <v>145</v>
      </c>
      <c r="Y416">
        <v>0</v>
      </c>
      <c r="Z416">
        <v>1066</v>
      </c>
      <c r="AA416">
        <v>1066</v>
      </c>
      <c r="AB416">
        <v>0</v>
      </c>
      <c r="AC416">
        <v>8</v>
      </c>
      <c r="AD416">
        <v>3</v>
      </c>
      <c r="AE416">
        <v>5</v>
      </c>
      <c r="AF416">
        <v>0</v>
      </c>
      <c r="AG416">
        <v>4</v>
      </c>
      <c r="AH416">
        <v>3</v>
      </c>
      <c r="AI416">
        <v>0</v>
      </c>
      <c r="AJ416">
        <v>0</v>
      </c>
      <c r="AK416">
        <v>0</v>
      </c>
      <c r="AL416">
        <v>1</v>
      </c>
      <c r="AM416">
        <v>3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1</v>
      </c>
      <c r="AT416">
        <v>3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</v>
      </c>
      <c r="BF416">
        <v>1</v>
      </c>
      <c r="BG416">
        <v>0</v>
      </c>
      <c r="BH416">
        <v>0</v>
      </c>
      <c r="BI416">
        <v>1</v>
      </c>
      <c r="BJ416">
        <v>1</v>
      </c>
      <c r="BK416">
        <v>1</v>
      </c>
      <c r="BL416">
        <v>136</v>
      </c>
      <c r="BM416">
        <v>43</v>
      </c>
      <c r="BN416">
        <v>7</v>
      </c>
      <c r="BO416">
        <v>26</v>
      </c>
      <c r="BP416">
        <v>3</v>
      </c>
      <c r="BQ416">
        <v>0</v>
      </c>
      <c r="BR416">
        <v>57</v>
      </c>
      <c r="BS416">
        <v>1</v>
      </c>
      <c r="BT416">
        <v>0</v>
      </c>
      <c r="BU416">
        <v>1</v>
      </c>
      <c r="BV416">
        <v>920</v>
      </c>
      <c r="BW416">
        <v>0</v>
      </c>
      <c r="BX416">
        <v>920</v>
      </c>
      <c r="BY416">
        <v>0</v>
      </c>
      <c r="BZ416">
        <v>0</v>
      </c>
      <c r="CA416">
        <v>0</v>
      </c>
      <c r="CB416">
        <v>0</v>
      </c>
      <c r="CC416">
        <v>0</v>
      </c>
      <c r="CD416" t="s">
        <v>58</v>
      </c>
      <c r="CE416" s="58"/>
    </row>
    <row r="417" spans="1:83">
      <c r="A417" t="s">
        <v>173</v>
      </c>
      <c r="B417" s="10">
        <f>('E3-Last'!B174)-2</f>
        <v>42</v>
      </c>
      <c r="C417" s="6" t="s">
        <v>2</v>
      </c>
      <c r="D417" s="10" t="s">
        <v>40</v>
      </c>
      <c r="E417" s="59">
        <f t="shared" si="170"/>
        <v>0</v>
      </c>
      <c r="F417" s="59">
        <f t="shared" si="170"/>
        <v>0</v>
      </c>
      <c r="G417" s="59">
        <f t="shared" si="170"/>
        <v>50</v>
      </c>
      <c r="H417" s="59">
        <f t="shared" si="170"/>
        <v>50</v>
      </c>
      <c r="I417" s="59">
        <f t="shared" si="171"/>
        <v>0.5</v>
      </c>
      <c r="J417">
        <v>4</v>
      </c>
      <c r="K417">
        <v>0</v>
      </c>
      <c r="L417">
        <v>0</v>
      </c>
      <c r="M417">
        <v>2</v>
      </c>
      <c r="N417">
        <v>2</v>
      </c>
      <c r="O417">
        <v>0</v>
      </c>
      <c r="P417">
        <v>766</v>
      </c>
      <c r="Q417">
        <v>0</v>
      </c>
      <c r="R417">
        <v>161.5</v>
      </c>
      <c r="S417">
        <v>1370.5</v>
      </c>
      <c r="T417">
        <v>498.75</v>
      </c>
      <c r="U417">
        <v>128</v>
      </c>
      <c r="V417">
        <v>869.5</v>
      </c>
      <c r="W417">
        <v>791.5</v>
      </c>
      <c r="X417">
        <v>1000.5</v>
      </c>
      <c r="Y417">
        <v>582.5</v>
      </c>
      <c r="Z417">
        <v>39.25</v>
      </c>
      <c r="AA417">
        <v>31.5</v>
      </c>
      <c r="AB417">
        <v>47</v>
      </c>
      <c r="AC417">
        <v>13</v>
      </c>
      <c r="AD417">
        <v>9</v>
      </c>
      <c r="AE417">
        <v>2</v>
      </c>
      <c r="AF417">
        <v>2</v>
      </c>
      <c r="AG417">
        <v>4</v>
      </c>
      <c r="AH417">
        <v>8</v>
      </c>
      <c r="AI417">
        <v>1</v>
      </c>
      <c r="AJ417">
        <v>0</v>
      </c>
      <c r="AK417">
        <v>0</v>
      </c>
      <c r="AL417">
        <v>0</v>
      </c>
      <c r="AM417">
        <v>4</v>
      </c>
      <c r="AN417">
        <v>4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2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2</v>
      </c>
      <c r="BA417">
        <v>0</v>
      </c>
      <c r="BB417">
        <v>0</v>
      </c>
      <c r="BC417">
        <v>0</v>
      </c>
      <c r="BD417">
        <v>0</v>
      </c>
      <c r="BE417">
        <v>7</v>
      </c>
      <c r="BF417">
        <v>0</v>
      </c>
      <c r="BG417">
        <v>0</v>
      </c>
      <c r="BH417">
        <v>0</v>
      </c>
      <c r="BI417">
        <v>0</v>
      </c>
      <c r="BJ417">
        <v>4</v>
      </c>
      <c r="BK417">
        <v>3</v>
      </c>
      <c r="BL417">
        <v>126</v>
      </c>
      <c r="BM417">
        <v>14</v>
      </c>
      <c r="BN417">
        <v>7</v>
      </c>
      <c r="BO417">
        <v>51</v>
      </c>
      <c r="BP417">
        <v>2</v>
      </c>
      <c r="BQ417">
        <v>7</v>
      </c>
      <c r="BR417">
        <v>45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 t="s">
        <v>58</v>
      </c>
      <c r="CE417" s="58"/>
    </row>
    <row r="418" spans="1:83">
      <c r="A418" t="s">
        <v>174</v>
      </c>
      <c r="B418" s="10">
        <f>('E3-Last'!B175)-2</f>
        <v>50</v>
      </c>
      <c r="C418" s="6" t="s">
        <v>2</v>
      </c>
      <c r="D418" s="10" t="s">
        <v>40</v>
      </c>
      <c r="E418" s="59">
        <f t="shared" si="170"/>
        <v>75</v>
      </c>
      <c r="F418" s="59">
        <f t="shared" si="170"/>
        <v>0</v>
      </c>
      <c r="G418" s="59">
        <f t="shared" si="170"/>
        <v>0</v>
      </c>
      <c r="H418" s="59">
        <f t="shared" si="170"/>
        <v>25</v>
      </c>
      <c r="I418" s="59">
        <f t="shared" si="171"/>
        <v>0</v>
      </c>
      <c r="J418">
        <v>4</v>
      </c>
      <c r="K418">
        <v>3</v>
      </c>
      <c r="L418">
        <v>0</v>
      </c>
      <c r="M418">
        <v>0</v>
      </c>
      <c r="N418">
        <v>1</v>
      </c>
      <c r="O418">
        <v>0</v>
      </c>
      <c r="P418">
        <v>2932</v>
      </c>
      <c r="Q418">
        <v>0</v>
      </c>
      <c r="R418">
        <v>0</v>
      </c>
      <c r="S418">
        <v>2932</v>
      </c>
      <c r="T418">
        <v>421</v>
      </c>
      <c r="U418">
        <v>0</v>
      </c>
      <c r="V418">
        <v>421</v>
      </c>
      <c r="W418">
        <v>383</v>
      </c>
      <c r="X418">
        <v>0</v>
      </c>
      <c r="Y418">
        <v>383</v>
      </c>
      <c r="Z418">
        <v>285</v>
      </c>
      <c r="AA418">
        <v>0</v>
      </c>
      <c r="AB418">
        <v>285</v>
      </c>
      <c r="AC418">
        <v>4</v>
      </c>
      <c r="AD418">
        <v>1</v>
      </c>
      <c r="AE418">
        <v>1</v>
      </c>
      <c r="AF418">
        <v>2</v>
      </c>
      <c r="AG418">
        <v>3</v>
      </c>
      <c r="AH418">
        <v>1</v>
      </c>
      <c r="AI418">
        <v>0</v>
      </c>
      <c r="AJ418">
        <v>0</v>
      </c>
      <c r="AK418">
        <v>0</v>
      </c>
      <c r="AL418">
        <v>0</v>
      </c>
      <c r="AM418">
        <v>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1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1</v>
      </c>
      <c r="BA418">
        <v>0</v>
      </c>
      <c r="BB418">
        <v>0</v>
      </c>
      <c r="BC418">
        <v>0</v>
      </c>
      <c r="BD418">
        <v>0</v>
      </c>
      <c r="BE418">
        <v>1</v>
      </c>
      <c r="BF418">
        <v>0</v>
      </c>
      <c r="BG418">
        <v>0</v>
      </c>
      <c r="BH418">
        <v>0</v>
      </c>
      <c r="BI418">
        <v>0</v>
      </c>
      <c r="BJ418">
        <v>1</v>
      </c>
      <c r="BK418">
        <v>0</v>
      </c>
      <c r="BL418">
        <v>207</v>
      </c>
      <c r="BM418">
        <v>80</v>
      </c>
      <c r="BN418">
        <v>8</v>
      </c>
      <c r="BO418">
        <v>1</v>
      </c>
      <c r="BP418">
        <v>0</v>
      </c>
      <c r="BQ418">
        <v>4</v>
      </c>
      <c r="BR418">
        <v>114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 t="s">
        <v>58</v>
      </c>
    </row>
    <row r="419" spans="1:83">
      <c r="A419" t="s">
        <v>183</v>
      </c>
      <c r="B419" s="10">
        <f>('E3-Last'!B176)-2</f>
        <v>50</v>
      </c>
      <c r="C419" s="6" t="s">
        <v>2</v>
      </c>
      <c r="D419" s="10" t="s">
        <v>40</v>
      </c>
      <c r="E419" s="59">
        <f t="shared" si="170"/>
        <v>25</v>
      </c>
      <c r="F419" s="59">
        <f t="shared" si="170"/>
        <v>0</v>
      </c>
      <c r="G419" s="59">
        <f t="shared" si="170"/>
        <v>50</v>
      </c>
      <c r="H419" s="59">
        <f t="shared" si="170"/>
        <v>25</v>
      </c>
      <c r="I419" s="59">
        <f t="shared" si="171"/>
        <v>0.5</v>
      </c>
      <c r="J419">
        <v>4</v>
      </c>
      <c r="K419">
        <v>1</v>
      </c>
      <c r="L419">
        <v>0</v>
      </c>
      <c r="M419">
        <v>2</v>
      </c>
      <c r="N419">
        <v>1</v>
      </c>
      <c r="O419">
        <v>0</v>
      </c>
      <c r="P419">
        <v>1077.333333</v>
      </c>
      <c r="Q419">
        <v>0</v>
      </c>
      <c r="R419">
        <v>1077.5</v>
      </c>
      <c r="S419">
        <v>1077</v>
      </c>
      <c r="T419">
        <v>776.33333330000005</v>
      </c>
      <c r="U419">
        <v>925.5</v>
      </c>
      <c r="V419">
        <v>478</v>
      </c>
      <c r="W419">
        <v>335</v>
      </c>
      <c r="X419">
        <v>412</v>
      </c>
      <c r="Y419">
        <v>181</v>
      </c>
      <c r="Z419">
        <v>812.33333330000005</v>
      </c>
      <c r="AA419">
        <v>1023.5</v>
      </c>
      <c r="AB419">
        <v>390</v>
      </c>
      <c r="AC419">
        <v>16</v>
      </c>
      <c r="AD419">
        <v>3</v>
      </c>
      <c r="AE419">
        <v>10</v>
      </c>
      <c r="AF419">
        <v>3</v>
      </c>
      <c r="AG419">
        <v>12</v>
      </c>
      <c r="AH419">
        <v>3</v>
      </c>
      <c r="AI419">
        <v>1</v>
      </c>
      <c r="AJ419">
        <v>0</v>
      </c>
      <c r="AK419">
        <v>0</v>
      </c>
      <c r="AL419">
        <v>0</v>
      </c>
      <c r="AM419">
        <v>3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7</v>
      </c>
      <c r="AT419">
        <v>2</v>
      </c>
      <c r="AU419">
        <v>1</v>
      </c>
      <c r="AV419">
        <v>0</v>
      </c>
      <c r="AW419">
        <v>0</v>
      </c>
      <c r="AX419">
        <v>0</v>
      </c>
      <c r="AY419">
        <v>2</v>
      </c>
      <c r="AZ419">
        <v>1</v>
      </c>
      <c r="BA419">
        <v>0</v>
      </c>
      <c r="BB419">
        <v>0</v>
      </c>
      <c r="BC419">
        <v>0</v>
      </c>
      <c r="BD419">
        <v>0</v>
      </c>
      <c r="BE419">
        <v>5</v>
      </c>
      <c r="BF419">
        <v>0</v>
      </c>
      <c r="BG419">
        <v>0</v>
      </c>
      <c r="BH419">
        <v>2</v>
      </c>
      <c r="BI419">
        <v>1</v>
      </c>
      <c r="BJ419">
        <v>2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 t="s">
        <v>58</v>
      </c>
      <c r="CE419" s="58"/>
    </row>
    <row r="420" spans="1:83">
      <c r="A420" t="s">
        <v>175</v>
      </c>
      <c r="B420" s="10">
        <f>('E3-Last'!B177)-2</f>
        <v>50</v>
      </c>
      <c r="C420" s="4" t="s">
        <v>3</v>
      </c>
      <c r="D420" s="10" t="s">
        <v>40</v>
      </c>
      <c r="E420" s="59">
        <f t="shared" si="170"/>
        <v>100</v>
      </c>
      <c r="F420" s="59">
        <f t="shared" si="170"/>
        <v>0</v>
      </c>
      <c r="G420" s="59">
        <f t="shared" si="170"/>
        <v>0</v>
      </c>
      <c r="H420" s="59">
        <f t="shared" si="170"/>
        <v>0</v>
      </c>
      <c r="I420" s="59">
        <f t="shared" si="171"/>
        <v>0</v>
      </c>
      <c r="J420">
        <v>4</v>
      </c>
      <c r="K420">
        <v>4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</v>
      </c>
      <c r="AD420">
        <v>0</v>
      </c>
      <c r="AE420">
        <v>1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1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1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6</v>
      </c>
      <c r="BF420">
        <v>5</v>
      </c>
      <c r="BG420">
        <v>0</v>
      </c>
      <c r="BH420">
        <v>0</v>
      </c>
      <c r="BI420">
        <v>0</v>
      </c>
      <c r="BJ420">
        <v>0</v>
      </c>
      <c r="BK420">
        <v>1</v>
      </c>
      <c r="BL420">
        <v>254</v>
      </c>
      <c r="BM420">
        <v>101</v>
      </c>
      <c r="BN420">
        <v>0</v>
      </c>
      <c r="BO420">
        <v>0</v>
      </c>
      <c r="BP420">
        <v>0</v>
      </c>
      <c r="BQ420">
        <v>0</v>
      </c>
      <c r="BR420">
        <v>153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 t="s">
        <v>58</v>
      </c>
      <c r="CE420" s="58"/>
    </row>
    <row r="421" spans="1:83">
      <c r="A421" t="s">
        <v>176</v>
      </c>
      <c r="B421" s="10">
        <f>('E3-Last'!B178)-2</f>
        <v>50</v>
      </c>
      <c r="C421" s="6" t="s">
        <v>2</v>
      </c>
      <c r="D421" s="10" t="s">
        <v>40</v>
      </c>
      <c r="E421" s="59">
        <f t="shared" si="170"/>
        <v>25</v>
      </c>
      <c r="F421" s="59">
        <f t="shared" si="170"/>
        <v>50</v>
      </c>
      <c r="G421" s="59">
        <f t="shared" si="170"/>
        <v>25</v>
      </c>
      <c r="H421" s="59">
        <f t="shared" si="170"/>
        <v>0</v>
      </c>
      <c r="I421" s="59">
        <f t="shared" si="171"/>
        <v>0.25</v>
      </c>
      <c r="J421">
        <v>4</v>
      </c>
      <c r="K421">
        <v>1</v>
      </c>
      <c r="L421">
        <v>2</v>
      </c>
      <c r="M421">
        <v>1</v>
      </c>
      <c r="N421">
        <v>0</v>
      </c>
      <c r="O421">
        <v>0</v>
      </c>
      <c r="P421">
        <v>1220.333333</v>
      </c>
      <c r="Q421">
        <v>1174</v>
      </c>
      <c r="R421">
        <v>1313</v>
      </c>
      <c r="S421">
        <v>0</v>
      </c>
      <c r="T421">
        <v>100</v>
      </c>
      <c r="U421">
        <v>100</v>
      </c>
      <c r="V421">
        <v>0</v>
      </c>
      <c r="W421">
        <v>76</v>
      </c>
      <c r="X421">
        <v>76</v>
      </c>
      <c r="Y421">
        <v>0</v>
      </c>
      <c r="Z421">
        <v>558</v>
      </c>
      <c r="AA421">
        <v>558</v>
      </c>
      <c r="AB421">
        <v>0</v>
      </c>
      <c r="AC421">
        <v>9</v>
      </c>
      <c r="AD421">
        <v>4</v>
      </c>
      <c r="AE421">
        <v>5</v>
      </c>
      <c r="AF421">
        <v>0</v>
      </c>
      <c r="AG421">
        <v>3</v>
      </c>
      <c r="AH421">
        <v>2</v>
      </c>
      <c r="AI421">
        <v>0</v>
      </c>
      <c r="AJ421">
        <v>0</v>
      </c>
      <c r="AK421">
        <v>0</v>
      </c>
      <c r="AL421">
        <v>4</v>
      </c>
      <c r="AM421">
        <v>3</v>
      </c>
      <c r="AN421">
        <v>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1</v>
      </c>
      <c r="AU421">
        <v>0</v>
      </c>
      <c r="AV421">
        <v>0</v>
      </c>
      <c r="AW421">
        <v>0</v>
      </c>
      <c r="AX421">
        <v>4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1</v>
      </c>
      <c r="BF421">
        <v>0</v>
      </c>
      <c r="BG421">
        <v>0</v>
      </c>
      <c r="BH421">
        <v>0</v>
      </c>
      <c r="BI421">
        <v>1</v>
      </c>
      <c r="BJ421">
        <v>0</v>
      </c>
      <c r="BK421">
        <v>0</v>
      </c>
      <c r="BL421">
        <v>153</v>
      </c>
      <c r="BM421">
        <v>25</v>
      </c>
      <c r="BN421">
        <v>3</v>
      </c>
      <c r="BO421">
        <v>10</v>
      </c>
      <c r="BP421">
        <v>3</v>
      </c>
      <c r="BQ421">
        <v>1</v>
      </c>
      <c r="BR421">
        <v>111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 t="s">
        <v>58</v>
      </c>
      <c r="CE421" s="58"/>
    </row>
    <row r="422" spans="1:83">
      <c r="A422" t="s">
        <v>177</v>
      </c>
      <c r="B422" s="10">
        <f>('E3-Last'!B179)-2</f>
        <v>42</v>
      </c>
      <c r="C422" s="6" t="s">
        <v>2</v>
      </c>
      <c r="D422" s="10" t="s">
        <v>40</v>
      </c>
      <c r="E422" s="59">
        <f t="shared" si="170"/>
        <v>100</v>
      </c>
      <c r="F422" s="59">
        <f t="shared" si="170"/>
        <v>0</v>
      </c>
      <c r="G422" s="59">
        <f t="shared" si="170"/>
        <v>0</v>
      </c>
      <c r="H422" s="59">
        <f t="shared" si="170"/>
        <v>0</v>
      </c>
      <c r="I422" s="59">
        <f t="shared" si="171"/>
        <v>0</v>
      </c>
      <c r="J422">
        <v>4</v>
      </c>
      <c r="K422">
        <v>4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</v>
      </c>
      <c r="AD422">
        <v>1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1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1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1</v>
      </c>
      <c r="BF422">
        <v>1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41</v>
      </c>
      <c r="BM422">
        <v>15</v>
      </c>
      <c r="BN422">
        <v>0</v>
      </c>
      <c r="BO422">
        <v>0</v>
      </c>
      <c r="BP422">
        <v>0</v>
      </c>
      <c r="BQ422">
        <v>0</v>
      </c>
      <c r="BR422">
        <v>26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 t="s">
        <v>58</v>
      </c>
      <c r="CE422" s="58"/>
    </row>
    <row r="423" spans="1:83">
      <c r="A423" s="63"/>
      <c r="C423" s="65"/>
      <c r="D423" s="65"/>
      <c r="E423" s="65"/>
      <c r="F423" s="65"/>
      <c r="G423" s="65"/>
      <c r="H423" s="65"/>
      <c r="I423" s="65"/>
    </row>
    <row r="424" spans="1:83">
      <c r="A424" s="34" t="s">
        <v>3</v>
      </c>
      <c r="B424" s="34">
        <f>COUNTIF(C397:C422,"WT")</f>
        <v>10</v>
      </c>
      <c r="C424" s="63"/>
      <c r="D424" s="22" t="s">
        <v>41</v>
      </c>
      <c r="E424" s="24">
        <f>AVERAGE(E400:E403,E405,E410,E412,E415:E416,E420)</f>
        <v>42.5</v>
      </c>
      <c r="F424" s="24">
        <f t="shared" ref="F424:BQ424" si="172">AVERAGE(F400:F403,F405,F410,F412,F415:F416,F420)</f>
        <v>2.5</v>
      </c>
      <c r="G424" s="24">
        <f t="shared" si="172"/>
        <v>25</v>
      </c>
      <c r="H424" s="24">
        <f t="shared" si="172"/>
        <v>15</v>
      </c>
      <c r="I424" s="24">
        <f t="shared" si="172"/>
        <v>0.25</v>
      </c>
      <c r="J424" s="24">
        <f t="shared" si="172"/>
        <v>4</v>
      </c>
      <c r="K424" s="24">
        <f t="shared" si="172"/>
        <v>1.7</v>
      </c>
      <c r="L424" s="24">
        <f t="shared" si="172"/>
        <v>0.1</v>
      </c>
      <c r="M424" s="24">
        <f t="shared" si="172"/>
        <v>1</v>
      </c>
      <c r="N424" s="24">
        <f t="shared" si="172"/>
        <v>0.6</v>
      </c>
      <c r="O424" s="24">
        <f t="shared" si="172"/>
        <v>0.6</v>
      </c>
      <c r="P424" s="24">
        <f t="shared" si="172"/>
        <v>1176.7916666599999</v>
      </c>
      <c r="Q424" s="24">
        <f t="shared" si="172"/>
        <v>290.7</v>
      </c>
      <c r="R424" s="24">
        <f t="shared" si="172"/>
        <v>322.55</v>
      </c>
      <c r="S424" s="24">
        <f t="shared" si="172"/>
        <v>558.1</v>
      </c>
      <c r="T424" s="24">
        <f t="shared" si="172"/>
        <v>289.65000000399999</v>
      </c>
      <c r="U424" s="24">
        <f t="shared" si="172"/>
        <v>140.65</v>
      </c>
      <c r="V424" s="24">
        <f t="shared" si="172"/>
        <v>306.5</v>
      </c>
      <c r="W424" s="24">
        <f t="shared" si="172"/>
        <v>385.03333334000001</v>
      </c>
      <c r="X424" s="24">
        <f t="shared" si="172"/>
        <v>473.1</v>
      </c>
      <c r="Y424" s="24">
        <f t="shared" si="172"/>
        <v>136</v>
      </c>
      <c r="Z424" s="24">
        <f t="shared" si="172"/>
        <v>224.66666666</v>
      </c>
      <c r="AA424" s="24">
        <f t="shared" si="172"/>
        <v>167.5</v>
      </c>
      <c r="AB424" s="24">
        <f t="shared" si="172"/>
        <v>100.8</v>
      </c>
      <c r="AC424" s="24">
        <f t="shared" si="172"/>
        <v>9</v>
      </c>
      <c r="AD424" s="24">
        <f t="shared" si="172"/>
        <v>4.0999999999999996</v>
      </c>
      <c r="AE424" s="24">
        <f t="shared" si="172"/>
        <v>3.2</v>
      </c>
      <c r="AF424" s="24">
        <f t="shared" si="172"/>
        <v>1.7</v>
      </c>
      <c r="AG424" s="24">
        <f t="shared" si="172"/>
        <v>3.8</v>
      </c>
      <c r="AH424" s="24">
        <f t="shared" si="172"/>
        <v>3.2</v>
      </c>
      <c r="AI424" s="24">
        <f t="shared" si="172"/>
        <v>0.6</v>
      </c>
      <c r="AJ424" s="24">
        <f t="shared" si="172"/>
        <v>0</v>
      </c>
      <c r="AK424" s="24">
        <f t="shared" si="172"/>
        <v>0.7</v>
      </c>
      <c r="AL424" s="24">
        <f t="shared" si="172"/>
        <v>0.7</v>
      </c>
      <c r="AM424" s="24">
        <f t="shared" si="172"/>
        <v>2.2999999999999998</v>
      </c>
      <c r="AN424" s="24">
        <f t="shared" si="172"/>
        <v>1</v>
      </c>
      <c r="AO424" s="24">
        <f t="shared" si="172"/>
        <v>0.5</v>
      </c>
      <c r="AP424" s="24">
        <f t="shared" si="172"/>
        <v>0</v>
      </c>
      <c r="AQ424" s="24">
        <f t="shared" si="172"/>
        <v>0.2</v>
      </c>
      <c r="AR424" s="24">
        <f t="shared" si="172"/>
        <v>0.1</v>
      </c>
      <c r="AS424" s="24">
        <f t="shared" si="172"/>
        <v>0.7</v>
      </c>
      <c r="AT424" s="24">
        <f t="shared" si="172"/>
        <v>1.6</v>
      </c>
      <c r="AU424" s="24">
        <f t="shared" si="172"/>
        <v>0</v>
      </c>
      <c r="AV424" s="24">
        <f t="shared" si="172"/>
        <v>0</v>
      </c>
      <c r="AW424" s="24">
        <f t="shared" si="172"/>
        <v>0.3</v>
      </c>
      <c r="AX424" s="24">
        <f t="shared" si="172"/>
        <v>0.6</v>
      </c>
      <c r="AY424" s="24">
        <f t="shared" si="172"/>
        <v>0.8</v>
      </c>
      <c r="AZ424" s="24">
        <f t="shared" si="172"/>
        <v>0.6</v>
      </c>
      <c r="BA424" s="24">
        <f t="shared" si="172"/>
        <v>0.1</v>
      </c>
      <c r="BB424" s="24">
        <f t="shared" si="172"/>
        <v>0</v>
      </c>
      <c r="BC424" s="24">
        <f t="shared" si="172"/>
        <v>0.2</v>
      </c>
      <c r="BD424" s="24">
        <f t="shared" si="172"/>
        <v>0</v>
      </c>
      <c r="BE424" s="24">
        <f t="shared" si="172"/>
        <v>8.8000000000000007</v>
      </c>
      <c r="BF424" s="24">
        <f t="shared" si="172"/>
        <v>2</v>
      </c>
      <c r="BG424" s="24">
        <f t="shared" si="172"/>
        <v>0</v>
      </c>
      <c r="BH424" s="24">
        <f t="shared" si="172"/>
        <v>2.2000000000000002</v>
      </c>
      <c r="BI424" s="24">
        <f t="shared" si="172"/>
        <v>0.2</v>
      </c>
      <c r="BJ424" s="24">
        <f t="shared" si="172"/>
        <v>1.4</v>
      </c>
      <c r="BK424" s="24">
        <f t="shared" si="172"/>
        <v>3</v>
      </c>
      <c r="BL424" s="24">
        <f t="shared" si="172"/>
        <v>120.5</v>
      </c>
      <c r="BM424" s="24">
        <f t="shared" si="172"/>
        <v>35.200000000000003</v>
      </c>
      <c r="BN424" s="24">
        <f t="shared" si="172"/>
        <v>3.2</v>
      </c>
      <c r="BO424" s="24">
        <f t="shared" si="172"/>
        <v>14.4</v>
      </c>
      <c r="BP424" s="24">
        <f t="shared" si="172"/>
        <v>1.4</v>
      </c>
      <c r="BQ424" s="24">
        <f t="shared" si="172"/>
        <v>6.2</v>
      </c>
      <c r="BR424" s="24">
        <f t="shared" ref="BR424:CC424" si="173">AVERAGE(BR400:BR403,BR405,BR410,BR412,BR415:BR416,BR420)</f>
        <v>60.1</v>
      </c>
      <c r="BS424" s="24">
        <f t="shared" si="173"/>
        <v>0.6</v>
      </c>
      <c r="BT424" s="24">
        <f t="shared" si="173"/>
        <v>0.2</v>
      </c>
      <c r="BU424" s="24">
        <f t="shared" si="173"/>
        <v>0.4</v>
      </c>
      <c r="BV424" s="24">
        <f t="shared" si="173"/>
        <v>665.5</v>
      </c>
      <c r="BW424" s="24">
        <f t="shared" si="173"/>
        <v>61</v>
      </c>
      <c r="BX424" s="24">
        <f t="shared" si="173"/>
        <v>604.5</v>
      </c>
      <c r="BY424" s="24">
        <f t="shared" si="173"/>
        <v>0</v>
      </c>
      <c r="BZ424" s="24">
        <f t="shared" si="173"/>
        <v>0</v>
      </c>
      <c r="CA424" s="24">
        <f t="shared" si="173"/>
        <v>0</v>
      </c>
      <c r="CB424" s="24">
        <f t="shared" si="173"/>
        <v>0</v>
      </c>
      <c r="CC424" s="24">
        <f t="shared" si="173"/>
        <v>0</v>
      </c>
      <c r="CE424" s="58" t="s">
        <v>111</v>
      </c>
    </row>
    <row r="425" spans="1:83">
      <c r="A425" s="35" t="s">
        <v>179</v>
      </c>
      <c r="B425" s="34">
        <f>COUNTIF(C397:C422,"+ve")</f>
        <v>13</v>
      </c>
      <c r="C425" s="63"/>
      <c r="D425" s="18" t="s">
        <v>41</v>
      </c>
      <c r="E425" s="27">
        <f>AVERAGE(E404,E406:E409,E411,E413:E414,E417:E419,E421:E422)</f>
        <v>26.923076923076923</v>
      </c>
      <c r="F425" s="27">
        <f t="shared" ref="F425:BQ425" si="174">AVERAGE(F404,F406:F409,F411,F413:F414,F417:F419,F421:F422)</f>
        <v>15.384615384615385</v>
      </c>
      <c r="G425" s="27">
        <f t="shared" si="174"/>
        <v>30.76923076923077</v>
      </c>
      <c r="H425" s="27">
        <f t="shared" si="174"/>
        <v>13.461538461538462</v>
      </c>
      <c r="I425" s="27">
        <f t="shared" si="174"/>
        <v>0.30769230769230771</v>
      </c>
      <c r="J425" s="27">
        <f t="shared" si="174"/>
        <v>4</v>
      </c>
      <c r="K425" s="27">
        <f t="shared" si="174"/>
        <v>1.0769230769230769</v>
      </c>
      <c r="L425" s="27">
        <f t="shared" si="174"/>
        <v>0.61538461538461542</v>
      </c>
      <c r="M425" s="27">
        <f t="shared" si="174"/>
        <v>1.2307692307692308</v>
      </c>
      <c r="N425" s="27">
        <f t="shared" si="174"/>
        <v>0.53846153846153844</v>
      </c>
      <c r="O425" s="27">
        <f t="shared" si="174"/>
        <v>0.53846153846153844</v>
      </c>
      <c r="P425" s="27">
        <f t="shared" si="174"/>
        <v>1074.0064102076924</v>
      </c>
      <c r="Q425" s="27">
        <f t="shared" si="174"/>
        <v>722.05128207692303</v>
      </c>
      <c r="R425" s="27">
        <f t="shared" si="174"/>
        <v>510.80769230769232</v>
      </c>
      <c r="S425" s="27">
        <f t="shared" si="174"/>
        <v>452.15384615384613</v>
      </c>
      <c r="T425" s="27">
        <f t="shared" si="174"/>
        <v>230.0448717923077</v>
      </c>
      <c r="U425" s="27">
        <f t="shared" si="174"/>
        <v>163.88461538461539</v>
      </c>
      <c r="V425" s="27">
        <f t="shared" si="174"/>
        <v>195.07692307692307</v>
      </c>
      <c r="W425" s="27">
        <f t="shared" si="174"/>
        <v>196.48717949230769</v>
      </c>
      <c r="X425" s="27">
        <f t="shared" si="174"/>
        <v>205.15384615384616</v>
      </c>
      <c r="Y425" s="27">
        <f t="shared" si="174"/>
        <v>106.19230769230769</v>
      </c>
      <c r="Z425" s="27">
        <f t="shared" si="174"/>
        <v>507.81410256153845</v>
      </c>
      <c r="AA425" s="27">
        <f t="shared" si="174"/>
        <v>586.69230769230774</v>
      </c>
      <c r="AB425" s="27">
        <f t="shared" si="174"/>
        <v>95.65384615384616</v>
      </c>
      <c r="AC425" s="27">
        <f t="shared" si="174"/>
        <v>12.23076923076923</v>
      </c>
      <c r="AD425" s="27">
        <f t="shared" si="174"/>
        <v>5.5384615384615383</v>
      </c>
      <c r="AE425" s="27">
        <f t="shared" si="174"/>
        <v>5.2307692307692308</v>
      </c>
      <c r="AF425" s="27">
        <f t="shared" si="174"/>
        <v>1.4615384615384615</v>
      </c>
      <c r="AG425" s="27">
        <f t="shared" si="174"/>
        <v>4.2307692307692308</v>
      </c>
      <c r="AH425" s="27">
        <f t="shared" si="174"/>
        <v>4</v>
      </c>
      <c r="AI425" s="27">
        <f t="shared" si="174"/>
        <v>1.5384615384615385</v>
      </c>
      <c r="AJ425" s="27">
        <f t="shared" si="174"/>
        <v>0</v>
      </c>
      <c r="AK425" s="27">
        <f t="shared" si="174"/>
        <v>0</v>
      </c>
      <c r="AL425" s="27">
        <f t="shared" si="174"/>
        <v>2.4615384615384617</v>
      </c>
      <c r="AM425" s="27">
        <f t="shared" si="174"/>
        <v>2.9230769230769229</v>
      </c>
      <c r="AN425" s="27">
        <f t="shared" si="174"/>
        <v>1.6923076923076923</v>
      </c>
      <c r="AO425" s="27">
        <f t="shared" si="174"/>
        <v>0.23076923076923078</v>
      </c>
      <c r="AP425" s="27">
        <f t="shared" si="174"/>
        <v>0</v>
      </c>
      <c r="AQ425" s="27">
        <f t="shared" si="174"/>
        <v>0</v>
      </c>
      <c r="AR425" s="27">
        <f t="shared" si="174"/>
        <v>0.69230769230769229</v>
      </c>
      <c r="AS425" s="27">
        <f t="shared" si="174"/>
        <v>0.84615384615384615</v>
      </c>
      <c r="AT425" s="27">
        <f t="shared" si="174"/>
        <v>1.7692307692307692</v>
      </c>
      <c r="AU425" s="27">
        <f t="shared" si="174"/>
        <v>1.3076923076923077</v>
      </c>
      <c r="AV425" s="27">
        <f t="shared" si="174"/>
        <v>0</v>
      </c>
      <c r="AW425" s="27">
        <f t="shared" si="174"/>
        <v>0</v>
      </c>
      <c r="AX425" s="27">
        <f t="shared" si="174"/>
        <v>1.3076923076923077</v>
      </c>
      <c r="AY425" s="27">
        <f t="shared" si="174"/>
        <v>0.46153846153846156</v>
      </c>
      <c r="AZ425" s="27">
        <f t="shared" si="174"/>
        <v>0.53846153846153844</v>
      </c>
      <c r="BA425" s="27">
        <f t="shared" si="174"/>
        <v>0</v>
      </c>
      <c r="BB425" s="27">
        <f t="shared" si="174"/>
        <v>0</v>
      </c>
      <c r="BC425" s="27">
        <f t="shared" si="174"/>
        <v>0</v>
      </c>
      <c r="BD425" s="27">
        <f t="shared" si="174"/>
        <v>0.46153846153846156</v>
      </c>
      <c r="BE425" s="27">
        <f t="shared" si="174"/>
        <v>5.2307692307692308</v>
      </c>
      <c r="BF425" s="27">
        <f t="shared" si="174"/>
        <v>1.6923076923076923</v>
      </c>
      <c r="BG425" s="27">
        <f t="shared" si="174"/>
        <v>0.23076923076923078</v>
      </c>
      <c r="BH425" s="27">
        <f t="shared" si="174"/>
        <v>0.23076923076923078</v>
      </c>
      <c r="BI425" s="27">
        <f t="shared" si="174"/>
        <v>0.69230769230769229</v>
      </c>
      <c r="BJ425" s="27">
        <f t="shared" si="174"/>
        <v>1.3076923076923077</v>
      </c>
      <c r="BK425" s="27">
        <f t="shared" si="174"/>
        <v>1.0769230769230769</v>
      </c>
      <c r="BL425" s="27">
        <f t="shared" si="174"/>
        <v>125</v>
      </c>
      <c r="BM425" s="27">
        <f t="shared" si="174"/>
        <v>35.07692307692308</v>
      </c>
      <c r="BN425" s="27">
        <f t="shared" si="174"/>
        <v>4.7692307692307692</v>
      </c>
      <c r="BO425" s="27">
        <f t="shared" si="174"/>
        <v>17.615384615384617</v>
      </c>
      <c r="BP425" s="27">
        <f t="shared" si="174"/>
        <v>2.5384615384615383</v>
      </c>
      <c r="BQ425" s="27">
        <f t="shared" si="174"/>
        <v>1.4615384615384615</v>
      </c>
      <c r="BR425" s="27">
        <f t="shared" ref="BR425:CC425" si="175">AVERAGE(BR404,BR406:BR409,BR411,BR413:BR414,BR417:BR419,BR421:BR422)</f>
        <v>63.53846153846154</v>
      </c>
      <c r="BS425" s="27">
        <f t="shared" si="175"/>
        <v>0.53846153846153844</v>
      </c>
      <c r="BT425" s="27">
        <f t="shared" si="175"/>
        <v>0.23076923076923078</v>
      </c>
      <c r="BU425" s="27">
        <f t="shared" si="175"/>
        <v>0.30769230769230771</v>
      </c>
      <c r="BV425" s="27">
        <f t="shared" si="175"/>
        <v>312.69230769230768</v>
      </c>
      <c r="BW425" s="27">
        <f t="shared" si="175"/>
        <v>85.230769230769226</v>
      </c>
      <c r="BX425" s="27">
        <f t="shared" si="175"/>
        <v>227.46153846153845</v>
      </c>
      <c r="BY425" s="27">
        <f t="shared" si="175"/>
        <v>0</v>
      </c>
      <c r="BZ425" s="27">
        <f t="shared" si="175"/>
        <v>0</v>
      </c>
      <c r="CA425" s="27">
        <f t="shared" si="175"/>
        <v>0</v>
      </c>
      <c r="CB425" s="27">
        <f t="shared" si="175"/>
        <v>0</v>
      </c>
      <c r="CC425" s="27">
        <f t="shared" si="175"/>
        <v>0</v>
      </c>
      <c r="CE425" s="58" t="s">
        <v>111</v>
      </c>
    </row>
    <row r="426" spans="1:83">
      <c r="A426" s="63"/>
      <c r="B426" s="63"/>
      <c r="C426" s="63"/>
      <c r="D426" s="22" t="s">
        <v>43</v>
      </c>
      <c r="E426" s="24">
        <f>STDEV(E400:E403,E405,E410,E412,E415:E416,E420)/SQRT($B424)</f>
        <v>12.936812246883353</v>
      </c>
      <c r="F426" s="24">
        <f t="shared" ref="F426:BQ426" si="176">STDEV(F400:F403,F405,F410,F412,F415:F416,F420)/SQRT($B424)</f>
        <v>2.5</v>
      </c>
      <c r="G426" s="24">
        <f t="shared" si="176"/>
        <v>8.3333333333333339</v>
      </c>
      <c r="H426" s="24">
        <f t="shared" si="176"/>
        <v>4.0824829046386295</v>
      </c>
      <c r="I426" s="24">
        <f t="shared" si="176"/>
        <v>8.3333333333333329E-2</v>
      </c>
      <c r="J426" s="24">
        <f t="shared" si="176"/>
        <v>0</v>
      </c>
      <c r="K426" s="24">
        <f t="shared" si="176"/>
        <v>0.51747248987533412</v>
      </c>
      <c r="L426" s="24">
        <f t="shared" si="176"/>
        <v>9.9999999999999992E-2</v>
      </c>
      <c r="M426" s="24">
        <f t="shared" si="176"/>
        <v>0.33333333333333331</v>
      </c>
      <c r="N426" s="24">
        <f t="shared" si="176"/>
        <v>0.16329931618554519</v>
      </c>
      <c r="O426" s="24">
        <f t="shared" si="176"/>
        <v>0.16329931618554519</v>
      </c>
      <c r="P426" s="24">
        <f t="shared" si="176"/>
        <v>403.78930593688676</v>
      </c>
      <c r="Q426" s="24">
        <f t="shared" si="176"/>
        <v>290.7</v>
      </c>
      <c r="R426" s="24">
        <f t="shared" si="176"/>
        <v>151.61060227511209</v>
      </c>
      <c r="S426" s="24">
        <f t="shared" si="176"/>
        <v>330.18841254316868</v>
      </c>
      <c r="T426" s="24">
        <f t="shared" si="176"/>
        <v>100.15107246050658</v>
      </c>
      <c r="U426" s="24">
        <f t="shared" si="176"/>
        <v>61.291337524609098</v>
      </c>
      <c r="V426" s="24">
        <f t="shared" si="176"/>
        <v>122.65328278435021</v>
      </c>
      <c r="W426" s="24">
        <f t="shared" si="176"/>
        <v>164.98732799303835</v>
      </c>
      <c r="X426" s="24">
        <f t="shared" si="176"/>
        <v>228.09913536783858</v>
      </c>
      <c r="Y426" s="24">
        <f t="shared" si="176"/>
        <v>60.852462745744489</v>
      </c>
      <c r="Z426" s="24">
        <f t="shared" si="176"/>
        <v>109.00962693806812</v>
      </c>
      <c r="AA426" s="24">
        <f t="shared" si="176"/>
        <v>108.88263304025017</v>
      </c>
      <c r="AB426" s="24">
        <f t="shared" si="176"/>
        <v>53.506344379791905</v>
      </c>
      <c r="AC426" s="24">
        <f t="shared" si="176"/>
        <v>2.102908039411667</v>
      </c>
      <c r="AD426" s="24">
        <f t="shared" si="176"/>
        <v>1.1298967504452195</v>
      </c>
      <c r="AE426" s="24">
        <f t="shared" si="176"/>
        <v>0.72724747430904746</v>
      </c>
      <c r="AF426" s="24">
        <f t="shared" si="176"/>
        <v>0.57831171909658241</v>
      </c>
      <c r="AG426" s="24">
        <f t="shared" si="176"/>
        <v>0.75718777944003635</v>
      </c>
      <c r="AH426" s="24">
        <f t="shared" si="176"/>
        <v>0.84063468086123272</v>
      </c>
      <c r="AI426" s="24">
        <f t="shared" si="176"/>
        <v>0.42687494916218988</v>
      </c>
      <c r="AJ426" s="24">
        <f t="shared" si="176"/>
        <v>0</v>
      </c>
      <c r="AK426" s="24">
        <f t="shared" si="176"/>
        <v>0.7</v>
      </c>
      <c r="AL426" s="24">
        <f t="shared" si="176"/>
        <v>0.21343747458109494</v>
      </c>
      <c r="AM426" s="24">
        <f t="shared" si="176"/>
        <v>0.51747248987533412</v>
      </c>
      <c r="AN426" s="24">
        <f t="shared" si="176"/>
        <v>0.39440531887330771</v>
      </c>
      <c r="AO426" s="24">
        <f t="shared" si="176"/>
        <v>0.40138648595974313</v>
      </c>
      <c r="AP426" s="24">
        <f t="shared" si="176"/>
        <v>0</v>
      </c>
      <c r="AQ426" s="24">
        <f t="shared" si="176"/>
        <v>0.19999999999999998</v>
      </c>
      <c r="AR426" s="24">
        <f t="shared" si="176"/>
        <v>9.9999999999999992E-2</v>
      </c>
      <c r="AS426" s="24">
        <f t="shared" si="176"/>
        <v>0.3</v>
      </c>
      <c r="AT426" s="24">
        <f t="shared" si="176"/>
        <v>0.4760952285695233</v>
      </c>
      <c r="AU426" s="24">
        <f t="shared" si="176"/>
        <v>0</v>
      </c>
      <c r="AV426" s="24">
        <f t="shared" si="176"/>
        <v>0</v>
      </c>
      <c r="AW426" s="24">
        <f t="shared" si="176"/>
        <v>0.3</v>
      </c>
      <c r="AX426" s="24">
        <f t="shared" si="176"/>
        <v>0.22110831935702666</v>
      </c>
      <c r="AY426" s="24">
        <f t="shared" si="176"/>
        <v>0.35901098714230018</v>
      </c>
      <c r="AZ426" s="24">
        <f t="shared" si="176"/>
        <v>0.16329931618554519</v>
      </c>
      <c r="BA426" s="24">
        <f t="shared" si="176"/>
        <v>9.9999999999999992E-2</v>
      </c>
      <c r="BB426" s="24">
        <f t="shared" si="176"/>
        <v>0</v>
      </c>
      <c r="BC426" s="24">
        <f t="shared" si="176"/>
        <v>0.19999999999999998</v>
      </c>
      <c r="BD426" s="24">
        <f t="shared" si="176"/>
        <v>0</v>
      </c>
      <c r="BE426" s="24">
        <f t="shared" si="176"/>
        <v>4.741776507222208</v>
      </c>
      <c r="BF426" s="24">
        <f t="shared" si="176"/>
        <v>1.2202003478482084</v>
      </c>
      <c r="BG426" s="24">
        <f t="shared" si="176"/>
        <v>0</v>
      </c>
      <c r="BH426" s="24">
        <f t="shared" si="176"/>
        <v>2.2000000000000002</v>
      </c>
      <c r="BI426" s="24">
        <f t="shared" si="176"/>
        <v>0.13333333333333333</v>
      </c>
      <c r="BJ426" s="24">
        <f t="shared" si="176"/>
        <v>0.39999999999999997</v>
      </c>
      <c r="BK426" s="24">
        <f t="shared" si="176"/>
        <v>1.2995725793078619</v>
      </c>
      <c r="BL426" s="24">
        <f t="shared" si="176"/>
        <v>27.109346481733319</v>
      </c>
      <c r="BM426" s="24">
        <f t="shared" si="176"/>
        <v>10.153050991915899</v>
      </c>
      <c r="BN426" s="24">
        <f t="shared" si="176"/>
        <v>1.3888444437333103</v>
      </c>
      <c r="BO426" s="24">
        <f t="shared" si="176"/>
        <v>6.8104494875318036</v>
      </c>
      <c r="BP426" s="24">
        <f t="shared" si="176"/>
        <v>0.52068331172711024</v>
      </c>
      <c r="BQ426" s="24">
        <f t="shared" si="176"/>
        <v>5.4544579117554033</v>
      </c>
      <c r="BR426" s="24">
        <f t="shared" ref="BR426:CC426" si="177">STDEV(BR400:BR403,BR405,BR410,BR412,BR415:BR416,BR420)/SQRT($B424)</f>
        <v>16.292090787318312</v>
      </c>
      <c r="BS426" s="24">
        <f t="shared" si="177"/>
        <v>0.16329931618554519</v>
      </c>
      <c r="BT426" s="24">
        <f t="shared" si="177"/>
        <v>0.13333333333333333</v>
      </c>
      <c r="BU426" s="24">
        <f t="shared" si="177"/>
        <v>0.16329931618554519</v>
      </c>
      <c r="BV426" s="24">
        <f t="shared" si="177"/>
        <v>377.20481468589736</v>
      </c>
      <c r="BW426" s="24">
        <f t="shared" si="177"/>
        <v>57.955730231502272</v>
      </c>
      <c r="BX426" s="24">
        <f t="shared" si="177"/>
        <v>383.56086725432368</v>
      </c>
      <c r="BY426" s="24">
        <f t="shared" si="177"/>
        <v>0</v>
      </c>
      <c r="BZ426" s="24">
        <f t="shared" si="177"/>
        <v>0</v>
      </c>
      <c r="CA426" s="24">
        <f t="shared" si="177"/>
        <v>0</v>
      </c>
      <c r="CB426" s="24">
        <f t="shared" si="177"/>
        <v>0</v>
      </c>
      <c r="CC426" s="24">
        <f t="shared" si="177"/>
        <v>0</v>
      </c>
      <c r="CE426" s="58" t="s">
        <v>111</v>
      </c>
    </row>
    <row r="427" spans="1:83">
      <c r="A427" s="63"/>
      <c r="B427" s="2"/>
      <c r="C427" s="63"/>
      <c r="D427" s="18" t="s">
        <v>43</v>
      </c>
      <c r="E427" s="27">
        <f>STDEV(E404,E406:E409,E411,E413:E414,E417:E419,E421:E422)/SQRT($B425)</f>
        <v>9.5832797357218293</v>
      </c>
      <c r="F427" s="27">
        <f t="shared" ref="F427:BQ427" si="178">STDEV(F404,F406:F409,F411,F413:F414,F417:F419,F421:F422)/SQRT($B425)</f>
        <v>6.6617338752649129</v>
      </c>
      <c r="G427" s="27">
        <f t="shared" si="178"/>
        <v>6.4262620691549426</v>
      </c>
      <c r="H427" s="27">
        <f t="shared" si="178"/>
        <v>5.3823255204316238</v>
      </c>
      <c r="I427" s="27">
        <f t="shared" si="178"/>
        <v>6.4262620691549435E-2</v>
      </c>
      <c r="J427" s="27">
        <f t="shared" si="178"/>
        <v>0</v>
      </c>
      <c r="K427" s="27">
        <f t="shared" si="178"/>
        <v>0.38333118942887323</v>
      </c>
      <c r="L427" s="27">
        <f t="shared" si="178"/>
        <v>0.26646935501059649</v>
      </c>
      <c r="M427" s="27">
        <f t="shared" si="178"/>
        <v>0.25705048276619774</v>
      </c>
      <c r="N427" s="27">
        <f t="shared" si="178"/>
        <v>0.21529302081726492</v>
      </c>
      <c r="O427" s="27">
        <f t="shared" si="178"/>
        <v>0.18311354944981667</v>
      </c>
      <c r="P427" s="27">
        <f t="shared" si="178"/>
        <v>234.98074181777062</v>
      </c>
      <c r="Q427" s="27">
        <f t="shared" si="178"/>
        <v>284.31893143603423</v>
      </c>
      <c r="R427" s="27">
        <f t="shared" si="178"/>
        <v>178.77987950432748</v>
      </c>
      <c r="S427" s="27">
        <f t="shared" si="178"/>
        <v>241.66216873322185</v>
      </c>
      <c r="T427" s="27">
        <f t="shared" si="178"/>
        <v>73.563535229732437</v>
      </c>
      <c r="U427" s="27">
        <f t="shared" si="178"/>
        <v>82.737307374353122</v>
      </c>
      <c r="V427" s="27">
        <f t="shared" si="178"/>
        <v>85.850175958069883</v>
      </c>
      <c r="W427" s="27">
        <f t="shared" si="178"/>
        <v>61.012198881222346</v>
      </c>
      <c r="X427" s="27">
        <f t="shared" si="178"/>
        <v>77.556067076882684</v>
      </c>
      <c r="Y427" s="27">
        <f t="shared" si="178"/>
        <v>50.617834676887618</v>
      </c>
      <c r="Z427" s="27">
        <f t="shared" si="178"/>
        <v>128.02014598120169</v>
      </c>
      <c r="AA427" s="27">
        <f t="shared" si="178"/>
        <v>164.80333596851455</v>
      </c>
      <c r="AB427" s="27">
        <f t="shared" si="178"/>
        <v>42.196859488477756</v>
      </c>
      <c r="AC427" s="27">
        <f t="shared" si="178"/>
        <v>2.7715446173704206</v>
      </c>
      <c r="AD427" s="27">
        <f t="shared" si="178"/>
        <v>1.303916116419602</v>
      </c>
      <c r="AE427" s="27">
        <f t="shared" si="178"/>
        <v>1.4462765905356281</v>
      </c>
      <c r="AF427" s="27">
        <f t="shared" si="178"/>
        <v>0.61618537644604687</v>
      </c>
      <c r="AG427" s="27">
        <f t="shared" si="178"/>
        <v>0.83323470816779088</v>
      </c>
      <c r="AH427" s="27">
        <f t="shared" si="178"/>
        <v>0.81649658092772603</v>
      </c>
      <c r="AI427" s="27">
        <f t="shared" si="178"/>
        <v>1.0658774200423859</v>
      </c>
      <c r="AJ427" s="27">
        <f t="shared" si="178"/>
        <v>0</v>
      </c>
      <c r="AK427" s="27">
        <f t="shared" si="178"/>
        <v>0</v>
      </c>
      <c r="AL427" s="27">
        <f t="shared" si="178"/>
        <v>1.4305072823347049</v>
      </c>
      <c r="AM427" s="27">
        <f t="shared" si="178"/>
        <v>0.38333118942887312</v>
      </c>
      <c r="AN427" s="27">
        <f t="shared" si="178"/>
        <v>0.65422311908579867</v>
      </c>
      <c r="AO427" s="27">
        <f t="shared" si="178"/>
        <v>0.12162606385262997</v>
      </c>
      <c r="AP427" s="27">
        <f t="shared" si="178"/>
        <v>0</v>
      </c>
      <c r="AQ427" s="27">
        <f t="shared" si="178"/>
        <v>0</v>
      </c>
      <c r="AR427" s="27">
        <f t="shared" si="178"/>
        <v>0.45832212645434556</v>
      </c>
      <c r="AS427" s="27">
        <f t="shared" si="178"/>
        <v>0.5292248061679562</v>
      </c>
      <c r="AT427" s="27">
        <f t="shared" si="178"/>
        <v>0.37815080009622121</v>
      </c>
      <c r="AU427" s="27">
        <f t="shared" si="178"/>
        <v>0.98959079463604682</v>
      </c>
      <c r="AV427" s="27">
        <f t="shared" si="178"/>
        <v>0</v>
      </c>
      <c r="AW427" s="27">
        <f t="shared" si="178"/>
        <v>0</v>
      </c>
      <c r="AX427" s="27">
        <f t="shared" si="178"/>
        <v>0.66394909621661813</v>
      </c>
      <c r="AY427" s="27">
        <f t="shared" si="178"/>
        <v>0.26831345559559422</v>
      </c>
      <c r="AZ427" s="27">
        <f t="shared" si="178"/>
        <v>0.21529302081726492</v>
      </c>
      <c r="BA427" s="27">
        <f t="shared" si="178"/>
        <v>0</v>
      </c>
      <c r="BB427" s="27">
        <f t="shared" si="178"/>
        <v>0</v>
      </c>
      <c r="BC427" s="27">
        <f t="shared" si="178"/>
        <v>0</v>
      </c>
      <c r="BD427" s="27">
        <f t="shared" si="178"/>
        <v>0.38589530623826701</v>
      </c>
      <c r="BE427" s="27">
        <f t="shared" si="178"/>
        <v>1.2967110572810547</v>
      </c>
      <c r="BF427" s="27">
        <f t="shared" si="178"/>
        <v>0.9225425803849242</v>
      </c>
      <c r="BG427" s="27">
        <f t="shared" si="178"/>
        <v>0.16617283842071437</v>
      </c>
      <c r="BH427" s="27">
        <f t="shared" si="178"/>
        <v>0.16617283842071437</v>
      </c>
      <c r="BI427" s="27">
        <f t="shared" si="178"/>
        <v>0.20830867704194772</v>
      </c>
      <c r="BJ427" s="27">
        <f t="shared" si="178"/>
        <v>0.4294393390883135</v>
      </c>
      <c r="BK427" s="27">
        <f t="shared" si="178"/>
        <v>0.51217908603687645</v>
      </c>
      <c r="BL427" s="27">
        <f t="shared" si="178"/>
        <v>26.035971172049546</v>
      </c>
      <c r="BM427" s="27">
        <f t="shared" si="178"/>
        <v>10.241607908154789</v>
      </c>
      <c r="BN427" s="27">
        <f t="shared" si="178"/>
        <v>1.7065253578087207</v>
      </c>
      <c r="BO427" s="27">
        <f t="shared" si="178"/>
        <v>5.3427862479720014</v>
      </c>
      <c r="BP427" s="27">
        <f t="shared" si="178"/>
        <v>0.77306735547083782</v>
      </c>
      <c r="BQ427" s="27">
        <f t="shared" si="178"/>
        <v>0.64664206220094822</v>
      </c>
      <c r="BR427" s="27">
        <f t="shared" ref="BR427:CC427" si="179">STDEV(BR404,BR406:BR409,BR411,BR413:BR414,BR417:BR419,BR421:BR422)/SQRT($B425)</f>
        <v>15.799876413268434</v>
      </c>
      <c r="BS427" s="27">
        <f t="shared" si="179"/>
        <v>0.18311354944981667</v>
      </c>
      <c r="BT427" s="27">
        <f t="shared" si="179"/>
        <v>0.16617283842071437</v>
      </c>
      <c r="BU427" s="27">
        <f t="shared" si="179"/>
        <v>0.13323467750529824</v>
      </c>
      <c r="BV427" s="27">
        <f t="shared" si="179"/>
        <v>129.4042257768856</v>
      </c>
      <c r="BW427" s="27">
        <f t="shared" si="179"/>
        <v>59.80943603691022</v>
      </c>
      <c r="BX427" s="27">
        <f t="shared" si="179"/>
        <v>128.06016291354541</v>
      </c>
      <c r="BY427" s="27">
        <f t="shared" si="179"/>
        <v>0</v>
      </c>
      <c r="BZ427" s="27">
        <f t="shared" si="179"/>
        <v>0</v>
      </c>
      <c r="CA427" s="27">
        <f t="shared" si="179"/>
        <v>0</v>
      </c>
      <c r="CB427" s="27">
        <f t="shared" si="179"/>
        <v>0</v>
      </c>
      <c r="CC427" s="27">
        <f t="shared" si="179"/>
        <v>0</v>
      </c>
      <c r="CE427" s="58" t="s">
        <v>111</v>
      </c>
    </row>
    <row r="428" spans="1:83">
      <c r="A428" s="10"/>
      <c r="B428" s="10"/>
      <c r="C428" s="102"/>
      <c r="D428" s="10"/>
      <c r="E428" s="59"/>
      <c r="F428" s="59"/>
      <c r="G428" s="59"/>
      <c r="H428" s="59"/>
      <c r="I428" s="59"/>
      <c r="J428" s="10"/>
      <c r="K428" s="10"/>
      <c r="L428" s="10"/>
      <c r="M428" s="10"/>
      <c r="N428" s="10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CE428" s="58"/>
    </row>
    <row r="429" spans="1:83" ht="16">
      <c r="A429" s="83" t="s">
        <v>97</v>
      </c>
      <c r="B429" s="66"/>
      <c r="C429" s="66" t="s">
        <v>134</v>
      </c>
      <c r="D429" s="66"/>
      <c r="E429" s="53" t="s">
        <v>63</v>
      </c>
      <c r="F429" s="53" t="s">
        <v>64</v>
      </c>
      <c r="G429" s="53" t="s">
        <v>65</v>
      </c>
      <c r="H429" s="53" t="s">
        <v>66</v>
      </c>
      <c r="I429" s="66" t="s">
        <v>154</v>
      </c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CE429" s="58" t="s">
        <v>111</v>
      </c>
    </row>
    <row r="430" spans="1:83">
      <c r="A430" t="s">
        <v>158</v>
      </c>
      <c r="B430" s="10">
        <f>('E3-Last'!B187)-2</f>
        <v>42</v>
      </c>
      <c r="C430" s="4" t="s">
        <v>3</v>
      </c>
      <c r="D430" s="10" t="s">
        <v>40</v>
      </c>
      <c r="E430" s="59">
        <f>(K430/$J430)*100</f>
        <v>0</v>
      </c>
      <c r="F430" s="59">
        <f>(L430/$J430)*100</f>
        <v>0</v>
      </c>
      <c r="G430" s="59">
        <f>(M430/$J430)*100</f>
        <v>87.5</v>
      </c>
      <c r="H430" s="59">
        <f>(N430/$J430)*100</f>
        <v>12.5</v>
      </c>
      <c r="I430" s="59">
        <f>M430/J430</f>
        <v>0.875</v>
      </c>
      <c r="J430">
        <v>24</v>
      </c>
      <c r="K430">
        <v>0</v>
      </c>
      <c r="L430">
        <v>0</v>
      </c>
      <c r="M430">
        <v>21</v>
      </c>
      <c r="N430">
        <v>3</v>
      </c>
      <c r="O430">
        <v>0.875</v>
      </c>
      <c r="P430">
        <v>289.79166659999999</v>
      </c>
      <c r="Q430">
        <v>0</v>
      </c>
      <c r="R430">
        <v>291.04761910000002</v>
      </c>
      <c r="S430">
        <v>281</v>
      </c>
      <c r="T430">
        <v>148.125</v>
      </c>
      <c r="U430">
        <v>155.80952379999999</v>
      </c>
      <c r="V430">
        <v>94.333333339999996</v>
      </c>
      <c r="W430">
        <v>810.91666669999995</v>
      </c>
      <c r="X430">
        <v>880.5238094</v>
      </c>
      <c r="Y430">
        <v>323.66666659999999</v>
      </c>
      <c r="Z430">
        <v>45.75</v>
      </c>
      <c r="AA430">
        <v>42.47619048</v>
      </c>
      <c r="AB430">
        <v>68.666666660000004</v>
      </c>
      <c r="AC430">
        <v>75</v>
      </c>
      <c r="AD430">
        <v>39</v>
      </c>
      <c r="AE430">
        <v>30</v>
      </c>
      <c r="AF430">
        <v>6</v>
      </c>
      <c r="AG430">
        <v>26</v>
      </c>
      <c r="AH430">
        <v>34</v>
      </c>
      <c r="AI430">
        <v>3</v>
      </c>
      <c r="AJ430">
        <v>0</v>
      </c>
      <c r="AK430">
        <v>3</v>
      </c>
      <c r="AL430">
        <v>9</v>
      </c>
      <c r="AM430">
        <v>24</v>
      </c>
      <c r="AN430">
        <v>10</v>
      </c>
      <c r="AO430">
        <v>0</v>
      </c>
      <c r="AP430">
        <v>0</v>
      </c>
      <c r="AQ430">
        <v>1</v>
      </c>
      <c r="AR430">
        <v>4</v>
      </c>
      <c r="AS430">
        <v>1</v>
      </c>
      <c r="AT430">
        <v>21</v>
      </c>
      <c r="AU430">
        <v>3</v>
      </c>
      <c r="AV430">
        <v>0</v>
      </c>
      <c r="AW430">
        <v>2</v>
      </c>
      <c r="AX430">
        <v>3</v>
      </c>
      <c r="AY430">
        <v>1</v>
      </c>
      <c r="AZ430">
        <v>3</v>
      </c>
      <c r="BA430">
        <v>0</v>
      </c>
      <c r="BB430">
        <v>0</v>
      </c>
      <c r="BC430">
        <v>0</v>
      </c>
      <c r="BD430">
        <v>2</v>
      </c>
      <c r="BE430">
        <v>56</v>
      </c>
      <c r="BF430">
        <v>0</v>
      </c>
      <c r="BG430">
        <v>0</v>
      </c>
      <c r="BH430">
        <v>0</v>
      </c>
      <c r="BI430">
        <v>1</v>
      </c>
      <c r="BJ430">
        <v>25</v>
      </c>
      <c r="BK430">
        <v>30</v>
      </c>
      <c r="BL430">
        <v>386</v>
      </c>
      <c r="BM430">
        <v>54</v>
      </c>
      <c r="BN430">
        <v>2</v>
      </c>
      <c r="BO430">
        <v>120</v>
      </c>
      <c r="BP430">
        <v>31</v>
      </c>
      <c r="BQ430">
        <v>29</v>
      </c>
      <c r="BR430">
        <v>150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 t="s">
        <v>58</v>
      </c>
      <c r="CE430" s="58"/>
    </row>
    <row r="431" spans="1:83">
      <c r="A431" t="s">
        <v>180</v>
      </c>
      <c r="B431" s="10">
        <f>('E3-Last'!B188)-2</f>
        <v>50</v>
      </c>
      <c r="C431" s="4" t="s">
        <v>3</v>
      </c>
      <c r="D431" s="10" t="s">
        <v>40</v>
      </c>
      <c r="E431" s="59">
        <f t="shared" ref="E431:E452" si="180">(K431/$J431)*100</f>
        <v>70.833333333333343</v>
      </c>
      <c r="F431" s="59">
        <f t="shared" ref="F431:F452" si="181">(L431/$J431)*100</f>
        <v>8.3333333333333321</v>
      </c>
      <c r="G431" s="59">
        <f t="shared" ref="G431:G452" si="182">(M431/$J431)*100</f>
        <v>16.666666666666664</v>
      </c>
      <c r="H431" s="59">
        <f t="shared" ref="H431:H452" si="183">(N431/$J431)*100</f>
        <v>4.1666666666666661</v>
      </c>
      <c r="I431" s="59">
        <f t="shared" ref="I431:I452" si="184">M431/J431</f>
        <v>0.16666666666666666</v>
      </c>
      <c r="J431">
        <v>24</v>
      </c>
      <c r="K431">
        <v>17</v>
      </c>
      <c r="L431">
        <v>2</v>
      </c>
      <c r="M431">
        <v>4</v>
      </c>
      <c r="N431">
        <v>1</v>
      </c>
      <c r="O431">
        <v>0.8</v>
      </c>
      <c r="P431">
        <v>1903.7142859999999</v>
      </c>
      <c r="Q431">
        <v>1621</v>
      </c>
      <c r="R431">
        <v>1942.75</v>
      </c>
      <c r="S431">
        <v>2313</v>
      </c>
      <c r="T431">
        <v>719.2</v>
      </c>
      <c r="U431">
        <v>747.5</v>
      </c>
      <c r="V431">
        <v>606</v>
      </c>
      <c r="W431">
        <v>71.599999990000001</v>
      </c>
      <c r="X431">
        <v>50.5</v>
      </c>
      <c r="Y431">
        <v>156</v>
      </c>
      <c r="Z431">
        <v>880.8</v>
      </c>
      <c r="AA431">
        <v>1033.75</v>
      </c>
      <c r="AB431">
        <v>269</v>
      </c>
      <c r="AC431">
        <v>24</v>
      </c>
      <c r="AD431">
        <v>8</v>
      </c>
      <c r="AE431">
        <v>9</v>
      </c>
      <c r="AF431">
        <v>7</v>
      </c>
      <c r="AG431">
        <v>16</v>
      </c>
      <c r="AH431">
        <v>6</v>
      </c>
      <c r="AI431">
        <v>2</v>
      </c>
      <c r="AJ431">
        <v>0</v>
      </c>
      <c r="AK431">
        <v>0</v>
      </c>
      <c r="AL431">
        <v>0</v>
      </c>
      <c r="AM431">
        <v>7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5</v>
      </c>
      <c r="AT431">
        <v>4</v>
      </c>
      <c r="AU431">
        <v>0</v>
      </c>
      <c r="AV431">
        <v>0</v>
      </c>
      <c r="AW431">
        <v>0</v>
      </c>
      <c r="AX431">
        <v>0</v>
      </c>
      <c r="AY431">
        <v>4</v>
      </c>
      <c r="AZ431">
        <v>1</v>
      </c>
      <c r="BA431">
        <v>2</v>
      </c>
      <c r="BB431">
        <v>0</v>
      </c>
      <c r="BC431">
        <v>0</v>
      </c>
      <c r="BD431">
        <v>0</v>
      </c>
      <c r="BE431">
        <v>17</v>
      </c>
      <c r="BF431">
        <v>5</v>
      </c>
      <c r="BG431">
        <v>1</v>
      </c>
      <c r="BH431">
        <v>0</v>
      </c>
      <c r="BI431">
        <v>4</v>
      </c>
      <c r="BJ431">
        <v>1</v>
      </c>
      <c r="BK431">
        <v>6</v>
      </c>
      <c r="BL431">
        <v>686</v>
      </c>
      <c r="BM431">
        <v>247</v>
      </c>
      <c r="BN431">
        <v>24</v>
      </c>
      <c r="BO431">
        <v>0</v>
      </c>
      <c r="BP431">
        <v>3</v>
      </c>
      <c r="BQ431">
        <v>1</v>
      </c>
      <c r="BR431">
        <v>411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 t="s">
        <v>58</v>
      </c>
      <c r="CE431" s="58"/>
    </row>
    <row r="432" spans="1:83">
      <c r="A432" t="s">
        <v>159</v>
      </c>
      <c r="B432" s="10">
        <f>('E3-Last'!B189)-2</f>
        <v>50</v>
      </c>
      <c r="C432" s="4" t="s">
        <v>3</v>
      </c>
      <c r="D432" s="10" t="s">
        <v>40</v>
      </c>
      <c r="E432" s="59">
        <f t="shared" si="180"/>
        <v>54.166666666666664</v>
      </c>
      <c r="F432" s="59">
        <f t="shared" si="181"/>
        <v>0</v>
      </c>
      <c r="G432" s="59">
        <f t="shared" si="182"/>
        <v>12.5</v>
      </c>
      <c r="H432" s="59">
        <f t="shared" si="183"/>
        <v>33.333333333333329</v>
      </c>
      <c r="I432" s="59">
        <f t="shared" si="184"/>
        <v>0.125</v>
      </c>
      <c r="J432">
        <v>24</v>
      </c>
      <c r="K432">
        <v>13</v>
      </c>
      <c r="L432">
        <v>0</v>
      </c>
      <c r="M432">
        <v>3</v>
      </c>
      <c r="N432">
        <v>8</v>
      </c>
      <c r="O432">
        <v>0.27272727270000002</v>
      </c>
      <c r="P432">
        <v>1316.363636</v>
      </c>
      <c r="Q432">
        <v>0</v>
      </c>
      <c r="R432">
        <v>1585.333333</v>
      </c>
      <c r="S432">
        <v>1215.5</v>
      </c>
      <c r="T432">
        <v>239.0909091</v>
      </c>
      <c r="U432">
        <v>326.33333340000001</v>
      </c>
      <c r="V432">
        <v>206.375</v>
      </c>
      <c r="W432">
        <v>335.54545450000001</v>
      </c>
      <c r="X432">
        <v>746.66666669999995</v>
      </c>
      <c r="Y432">
        <v>181.375</v>
      </c>
      <c r="Z432">
        <v>237.4545454</v>
      </c>
      <c r="AA432">
        <v>172</v>
      </c>
      <c r="AB432">
        <v>262</v>
      </c>
      <c r="AC432">
        <v>55</v>
      </c>
      <c r="AD432">
        <v>17</v>
      </c>
      <c r="AE432">
        <v>18</v>
      </c>
      <c r="AF432">
        <v>20</v>
      </c>
      <c r="AG432">
        <v>24</v>
      </c>
      <c r="AH432">
        <v>12</v>
      </c>
      <c r="AI432">
        <v>12</v>
      </c>
      <c r="AJ432">
        <v>0</v>
      </c>
      <c r="AK432">
        <v>0</v>
      </c>
      <c r="AL432">
        <v>7</v>
      </c>
      <c r="AM432">
        <v>11</v>
      </c>
      <c r="AN432">
        <v>1</v>
      </c>
      <c r="AO432">
        <v>2</v>
      </c>
      <c r="AP432">
        <v>0</v>
      </c>
      <c r="AQ432">
        <v>0</v>
      </c>
      <c r="AR432">
        <v>3</v>
      </c>
      <c r="AS432">
        <v>8</v>
      </c>
      <c r="AT432">
        <v>3</v>
      </c>
      <c r="AU432">
        <v>3</v>
      </c>
      <c r="AV432">
        <v>0</v>
      </c>
      <c r="AW432">
        <v>0</v>
      </c>
      <c r="AX432">
        <v>4</v>
      </c>
      <c r="AY432">
        <v>5</v>
      </c>
      <c r="AZ432">
        <v>8</v>
      </c>
      <c r="BA432">
        <v>7</v>
      </c>
      <c r="BB432">
        <v>0</v>
      </c>
      <c r="BC432">
        <v>0</v>
      </c>
      <c r="BD432">
        <v>0</v>
      </c>
      <c r="BE432">
        <v>46</v>
      </c>
      <c r="BF432">
        <v>10</v>
      </c>
      <c r="BG432">
        <v>0</v>
      </c>
      <c r="BH432">
        <v>0</v>
      </c>
      <c r="BI432">
        <v>0</v>
      </c>
      <c r="BJ432">
        <v>11</v>
      </c>
      <c r="BK432">
        <v>25</v>
      </c>
      <c r="BL432">
        <v>976</v>
      </c>
      <c r="BM432">
        <v>298</v>
      </c>
      <c r="BN432">
        <v>0</v>
      </c>
      <c r="BO432">
        <v>0</v>
      </c>
      <c r="BP432">
        <v>18</v>
      </c>
      <c r="BQ432">
        <v>9</v>
      </c>
      <c r="BR432">
        <v>651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 t="s">
        <v>58</v>
      </c>
      <c r="CE432" s="58"/>
    </row>
    <row r="433" spans="1:83">
      <c r="A433" t="s">
        <v>160</v>
      </c>
      <c r="B433" s="10">
        <f>('E3-Last'!B190)-2</f>
        <v>50</v>
      </c>
      <c r="C433" s="4" t="s">
        <v>3</v>
      </c>
      <c r="D433" s="10" t="s">
        <v>40</v>
      </c>
      <c r="E433" s="59">
        <f t="shared" si="180"/>
        <v>8.3333333333333321</v>
      </c>
      <c r="F433" s="59">
        <f t="shared" si="181"/>
        <v>0</v>
      </c>
      <c r="G433" s="59">
        <f t="shared" si="182"/>
        <v>66.666666666666657</v>
      </c>
      <c r="H433" s="59">
        <f t="shared" si="183"/>
        <v>25</v>
      </c>
      <c r="I433" s="59">
        <f t="shared" si="184"/>
        <v>0.66666666666666663</v>
      </c>
      <c r="J433">
        <v>24</v>
      </c>
      <c r="K433">
        <v>2</v>
      </c>
      <c r="L433">
        <v>0</v>
      </c>
      <c r="M433">
        <v>16</v>
      </c>
      <c r="N433">
        <v>6</v>
      </c>
      <c r="O433">
        <v>0.72727272730000003</v>
      </c>
      <c r="P433">
        <v>355.77272729999999</v>
      </c>
      <c r="Q433">
        <v>0</v>
      </c>
      <c r="R433">
        <v>324.75</v>
      </c>
      <c r="S433">
        <v>438.5</v>
      </c>
      <c r="T433">
        <v>198.86363639999999</v>
      </c>
      <c r="U433">
        <v>192.5625</v>
      </c>
      <c r="V433">
        <v>215.66666670000001</v>
      </c>
      <c r="W433">
        <v>81.909090910000003</v>
      </c>
      <c r="X433">
        <v>81.0625</v>
      </c>
      <c r="Y433">
        <v>84.166666660000004</v>
      </c>
      <c r="Z433">
        <v>1012.772727</v>
      </c>
      <c r="AA433">
        <v>1210.0625</v>
      </c>
      <c r="AB433">
        <v>486.66666659999999</v>
      </c>
      <c r="AC433">
        <v>100</v>
      </c>
      <c r="AD433">
        <v>47</v>
      </c>
      <c r="AE433">
        <v>33</v>
      </c>
      <c r="AF433">
        <v>20</v>
      </c>
      <c r="AG433">
        <v>25</v>
      </c>
      <c r="AH433">
        <v>31</v>
      </c>
      <c r="AI433">
        <v>5</v>
      </c>
      <c r="AJ433">
        <v>0</v>
      </c>
      <c r="AK433">
        <v>0</v>
      </c>
      <c r="AL433">
        <v>39</v>
      </c>
      <c r="AM433">
        <v>22</v>
      </c>
      <c r="AN433">
        <v>9</v>
      </c>
      <c r="AO433">
        <v>2</v>
      </c>
      <c r="AP433">
        <v>0</v>
      </c>
      <c r="AQ433">
        <v>0</v>
      </c>
      <c r="AR433">
        <v>14</v>
      </c>
      <c r="AS433">
        <v>2</v>
      </c>
      <c r="AT433">
        <v>16</v>
      </c>
      <c r="AU433">
        <v>0</v>
      </c>
      <c r="AV433">
        <v>0</v>
      </c>
      <c r="AW433">
        <v>0</v>
      </c>
      <c r="AX433">
        <v>15</v>
      </c>
      <c r="AY433">
        <v>1</v>
      </c>
      <c r="AZ433">
        <v>6</v>
      </c>
      <c r="BA433">
        <v>3</v>
      </c>
      <c r="BB433">
        <v>0</v>
      </c>
      <c r="BC433">
        <v>0</v>
      </c>
      <c r="BD433">
        <v>10</v>
      </c>
      <c r="BE433">
        <v>25</v>
      </c>
      <c r="BF433">
        <v>1</v>
      </c>
      <c r="BG433">
        <v>0</v>
      </c>
      <c r="BH433">
        <v>0</v>
      </c>
      <c r="BI433">
        <v>19</v>
      </c>
      <c r="BJ433">
        <v>3</v>
      </c>
      <c r="BK433">
        <v>2</v>
      </c>
      <c r="BL433">
        <v>455</v>
      </c>
      <c r="BM433">
        <v>68</v>
      </c>
      <c r="BN433">
        <v>5</v>
      </c>
      <c r="BO433">
        <v>146</v>
      </c>
      <c r="BP433">
        <v>31</v>
      </c>
      <c r="BQ433">
        <v>1</v>
      </c>
      <c r="BR433">
        <v>204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 t="s">
        <v>58</v>
      </c>
    </row>
    <row r="434" spans="1:83">
      <c r="A434" t="s">
        <v>181</v>
      </c>
      <c r="B434" s="10">
        <f>('E3-Last'!B191)-2</f>
        <v>50</v>
      </c>
      <c r="C434" s="6" t="s">
        <v>2</v>
      </c>
      <c r="D434" s="10" t="s">
        <v>40</v>
      </c>
      <c r="E434" s="59">
        <f t="shared" si="180"/>
        <v>12.5</v>
      </c>
      <c r="F434" s="59">
        <f t="shared" si="181"/>
        <v>16.666666666666664</v>
      </c>
      <c r="G434" s="59">
        <f t="shared" si="182"/>
        <v>54.166666666666664</v>
      </c>
      <c r="H434" s="59">
        <f t="shared" si="183"/>
        <v>16.666666666666664</v>
      </c>
      <c r="I434" s="59">
        <f t="shared" si="184"/>
        <v>0.54166666666666663</v>
      </c>
      <c r="J434">
        <v>24</v>
      </c>
      <c r="K434">
        <v>3</v>
      </c>
      <c r="L434">
        <v>4</v>
      </c>
      <c r="M434">
        <v>13</v>
      </c>
      <c r="N434">
        <v>4</v>
      </c>
      <c r="O434">
        <v>0.76470588240000004</v>
      </c>
      <c r="P434">
        <v>725.14285710000001</v>
      </c>
      <c r="Q434">
        <v>1459.5</v>
      </c>
      <c r="R434">
        <v>691.84615369999995</v>
      </c>
      <c r="S434">
        <v>99</v>
      </c>
      <c r="T434">
        <v>261.58823530000001</v>
      </c>
      <c r="U434">
        <v>187.6153846</v>
      </c>
      <c r="V434">
        <v>502</v>
      </c>
      <c r="W434">
        <v>108.8823529</v>
      </c>
      <c r="X434">
        <v>98</v>
      </c>
      <c r="Y434">
        <v>144.25</v>
      </c>
      <c r="Z434">
        <v>1057.941176</v>
      </c>
      <c r="AA434">
        <v>1224.538462</v>
      </c>
      <c r="AB434">
        <v>516.5</v>
      </c>
      <c r="AC434">
        <v>120</v>
      </c>
      <c r="AD434">
        <v>50</v>
      </c>
      <c r="AE434">
        <v>36</v>
      </c>
      <c r="AF434">
        <v>34</v>
      </c>
      <c r="AG434">
        <v>30</v>
      </c>
      <c r="AH434">
        <v>24</v>
      </c>
      <c r="AI434">
        <v>16</v>
      </c>
      <c r="AJ434">
        <v>0</v>
      </c>
      <c r="AK434">
        <v>0</v>
      </c>
      <c r="AL434">
        <v>50</v>
      </c>
      <c r="AM434">
        <v>21</v>
      </c>
      <c r="AN434">
        <v>7</v>
      </c>
      <c r="AO434">
        <v>4</v>
      </c>
      <c r="AP434">
        <v>0</v>
      </c>
      <c r="AQ434">
        <v>0</v>
      </c>
      <c r="AR434">
        <v>18</v>
      </c>
      <c r="AS434">
        <v>3</v>
      </c>
      <c r="AT434">
        <v>13</v>
      </c>
      <c r="AU434">
        <v>8</v>
      </c>
      <c r="AV434">
        <v>0</v>
      </c>
      <c r="AW434">
        <v>0</v>
      </c>
      <c r="AX434">
        <v>12</v>
      </c>
      <c r="AY434">
        <v>6</v>
      </c>
      <c r="AZ434">
        <v>4</v>
      </c>
      <c r="BA434">
        <v>4</v>
      </c>
      <c r="BB434">
        <v>0</v>
      </c>
      <c r="BC434">
        <v>0</v>
      </c>
      <c r="BD434">
        <v>20</v>
      </c>
      <c r="BE434">
        <v>20</v>
      </c>
      <c r="BF434">
        <v>0</v>
      </c>
      <c r="BG434">
        <v>0</v>
      </c>
      <c r="BH434">
        <v>0</v>
      </c>
      <c r="BI434">
        <v>13</v>
      </c>
      <c r="BJ434">
        <v>4</v>
      </c>
      <c r="BK434">
        <v>3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 t="s">
        <v>58</v>
      </c>
    </row>
    <row r="435" spans="1:83">
      <c r="A435" t="s">
        <v>161</v>
      </c>
      <c r="B435" s="10">
        <f>('E3-Last'!B192)-2</f>
        <v>50</v>
      </c>
      <c r="C435" s="4" t="s">
        <v>3</v>
      </c>
      <c r="D435" s="10" t="s">
        <v>40</v>
      </c>
      <c r="E435" s="59">
        <f t="shared" si="180"/>
        <v>20.833333333333336</v>
      </c>
      <c r="F435" s="59">
        <f t="shared" si="181"/>
        <v>0</v>
      </c>
      <c r="G435" s="59">
        <f t="shared" si="182"/>
        <v>66.666666666666657</v>
      </c>
      <c r="H435" s="59">
        <f t="shared" si="183"/>
        <v>12.5</v>
      </c>
      <c r="I435" s="59">
        <f t="shared" si="184"/>
        <v>0.66666666666666663</v>
      </c>
      <c r="J435">
        <v>24</v>
      </c>
      <c r="K435">
        <v>5</v>
      </c>
      <c r="L435">
        <v>0</v>
      </c>
      <c r="M435">
        <v>16</v>
      </c>
      <c r="N435">
        <v>3</v>
      </c>
      <c r="O435">
        <v>0.8421052631</v>
      </c>
      <c r="P435">
        <v>930.89473680000003</v>
      </c>
      <c r="Q435">
        <v>0</v>
      </c>
      <c r="R435">
        <v>941</v>
      </c>
      <c r="S435">
        <v>877</v>
      </c>
      <c r="T435">
        <v>255.2105263</v>
      </c>
      <c r="U435">
        <v>251.875</v>
      </c>
      <c r="V435">
        <v>273</v>
      </c>
      <c r="W435">
        <v>1674.947369</v>
      </c>
      <c r="X435">
        <v>1958.1875</v>
      </c>
      <c r="Y435">
        <v>164.33333329999999</v>
      </c>
      <c r="Z435">
        <v>89.21052632</v>
      </c>
      <c r="AA435">
        <v>73.5625</v>
      </c>
      <c r="AB435">
        <v>172.66666670000001</v>
      </c>
      <c r="AC435">
        <v>74</v>
      </c>
      <c r="AD435">
        <v>35</v>
      </c>
      <c r="AE435">
        <v>34</v>
      </c>
      <c r="AF435">
        <v>5</v>
      </c>
      <c r="AG435">
        <v>27</v>
      </c>
      <c r="AH435">
        <v>34</v>
      </c>
      <c r="AI435">
        <v>11</v>
      </c>
      <c r="AJ435">
        <v>0</v>
      </c>
      <c r="AK435">
        <v>0</v>
      </c>
      <c r="AL435">
        <v>2</v>
      </c>
      <c r="AM435">
        <v>19</v>
      </c>
      <c r="AN435">
        <v>15</v>
      </c>
      <c r="AO435">
        <v>1</v>
      </c>
      <c r="AP435">
        <v>0</v>
      </c>
      <c r="AQ435">
        <v>0</v>
      </c>
      <c r="AR435">
        <v>0</v>
      </c>
      <c r="AS435">
        <v>7</v>
      </c>
      <c r="AT435">
        <v>16</v>
      </c>
      <c r="AU435">
        <v>10</v>
      </c>
      <c r="AV435">
        <v>0</v>
      </c>
      <c r="AW435">
        <v>0</v>
      </c>
      <c r="AX435">
        <v>1</v>
      </c>
      <c r="AY435">
        <v>1</v>
      </c>
      <c r="AZ435">
        <v>3</v>
      </c>
      <c r="BA435">
        <v>0</v>
      </c>
      <c r="BB435">
        <v>0</v>
      </c>
      <c r="BC435">
        <v>0</v>
      </c>
      <c r="BD435">
        <v>1</v>
      </c>
      <c r="BE435">
        <v>62</v>
      </c>
      <c r="BF435">
        <v>3</v>
      </c>
      <c r="BG435">
        <v>0</v>
      </c>
      <c r="BH435">
        <v>0</v>
      </c>
      <c r="BI435">
        <v>3</v>
      </c>
      <c r="BJ435">
        <v>24</v>
      </c>
      <c r="BK435">
        <v>32</v>
      </c>
      <c r="BL435">
        <v>585</v>
      </c>
      <c r="BM435">
        <v>202</v>
      </c>
      <c r="BN435">
        <v>5</v>
      </c>
      <c r="BO435">
        <v>36</v>
      </c>
      <c r="BP435">
        <v>38</v>
      </c>
      <c r="BQ435">
        <v>98</v>
      </c>
      <c r="BR435">
        <v>206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 t="s">
        <v>58</v>
      </c>
    </row>
    <row r="436" spans="1:83">
      <c r="A436" t="s">
        <v>162</v>
      </c>
      <c r="B436" s="10">
        <f>('E3-Last'!B193)-2</f>
        <v>50</v>
      </c>
      <c r="C436" s="6" t="s">
        <v>2</v>
      </c>
      <c r="D436" s="10" t="s">
        <v>40</v>
      </c>
      <c r="E436" s="59">
        <f t="shared" si="180"/>
        <v>4.1666666666666661</v>
      </c>
      <c r="F436" s="59">
        <f t="shared" si="181"/>
        <v>0</v>
      </c>
      <c r="G436" s="59">
        <f t="shared" si="182"/>
        <v>66.666666666666657</v>
      </c>
      <c r="H436" s="59">
        <f t="shared" si="183"/>
        <v>29.166666666666668</v>
      </c>
      <c r="I436" s="59">
        <f t="shared" si="184"/>
        <v>0.66666666666666663</v>
      </c>
      <c r="J436">
        <v>24</v>
      </c>
      <c r="K436">
        <v>1</v>
      </c>
      <c r="L436">
        <v>0</v>
      </c>
      <c r="M436">
        <v>16</v>
      </c>
      <c r="N436">
        <v>7</v>
      </c>
      <c r="O436">
        <v>0.6956521738</v>
      </c>
      <c r="P436">
        <v>1009.826087</v>
      </c>
      <c r="Q436">
        <v>0</v>
      </c>
      <c r="R436">
        <v>859.8125</v>
      </c>
      <c r="S436">
        <v>1352.7142859999999</v>
      </c>
      <c r="T436">
        <v>139.91304349999999</v>
      </c>
      <c r="U436">
        <v>56</v>
      </c>
      <c r="V436">
        <v>331.7142857</v>
      </c>
      <c r="W436">
        <v>408.13043479999999</v>
      </c>
      <c r="X436">
        <v>489.0625</v>
      </c>
      <c r="Y436">
        <v>223.14285709999999</v>
      </c>
      <c r="Z436">
        <v>306.65217389999998</v>
      </c>
      <c r="AA436">
        <v>339.875</v>
      </c>
      <c r="AB436">
        <v>230.7142857</v>
      </c>
      <c r="AC436">
        <v>59</v>
      </c>
      <c r="AD436">
        <v>31</v>
      </c>
      <c r="AE436">
        <v>19</v>
      </c>
      <c r="AF436">
        <v>9</v>
      </c>
      <c r="AG436">
        <v>24</v>
      </c>
      <c r="AH436">
        <v>26</v>
      </c>
      <c r="AI436">
        <v>8</v>
      </c>
      <c r="AJ436">
        <v>0</v>
      </c>
      <c r="AK436">
        <v>0</v>
      </c>
      <c r="AL436">
        <v>1</v>
      </c>
      <c r="AM436">
        <v>23</v>
      </c>
      <c r="AN436">
        <v>3</v>
      </c>
      <c r="AO436">
        <v>5</v>
      </c>
      <c r="AP436">
        <v>0</v>
      </c>
      <c r="AQ436">
        <v>0</v>
      </c>
      <c r="AR436">
        <v>0</v>
      </c>
      <c r="AS436">
        <v>0</v>
      </c>
      <c r="AT436">
        <v>16</v>
      </c>
      <c r="AU436">
        <v>2</v>
      </c>
      <c r="AV436">
        <v>0</v>
      </c>
      <c r="AW436">
        <v>0</v>
      </c>
      <c r="AX436">
        <v>1</v>
      </c>
      <c r="AY436">
        <v>1</v>
      </c>
      <c r="AZ436">
        <v>7</v>
      </c>
      <c r="BA436">
        <v>1</v>
      </c>
      <c r="BB436">
        <v>0</v>
      </c>
      <c r="BC436">
        <v>0</v>
      </c>
      <c r="BD436">
        <v>0</v>
      </c>
      <c r="BE436">
        <v>36</v>
      </c>
      <c r="BF436">
        <v>9</v>
      </c>
      <c r="BG436">
        <v>0</v>
      </c>
      <c r="BH436">
        <v>0</v>
      </c>
      <c r="BI436">
        <v>3</v>
      </c>
      <c r="BJ436">
        <v>20</v>
      </c>
      <c r="BK436">
        <v>4</v>
      </c>
      <c r="BL436">
        <v>650</v>
      </c>
      <c r="BM436">
        <v>250</v>
      </c>
      <c r="BN436">
        <v>11</v>
      </c>
      <c r="BO436">
        <v>86</v>
      </c>
      <c r="BP436">
        <v>40</v>
      </c>
      <c r="BQ436">
        <v>14</v>
      </c>
      <c r="BR436">
        <v>249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 t="s">
        <v>58</v>
      </c>
    </row>
    <row r="437" spans="1:83">
      <c r="A437" t="s">
        <v>163</v>
      </c>
      <c r="B437" s="10">
        <f>('E3-Last'!B194)-2</f>
        <v>42</v>
      </c>
      <c r="C437" s="6" t="s">
        <v>2</v>
      </c>
      <c r="D437" s="10" t="s">
        <v>40</v>
      </c>
      <c r="E437" s="59">
        <f t="shared" si="180"/>
        <v>8.3333333333333321</v>
      </c>
      <c r="F437" s="59">
        <f t="shared" si="181"/>
        <v>0</v>
      </c>
      <c r="G437" s="59">
        <f t="shared" si="182"/>
        <v>91.666666666666657</v>
      </c>
      <c r="H437" s="59">
        <f t="shared" si="183"/>
        <v>0</v>
      </c>
      <c r="I437" s="59">
        <f t="shared" si="184"/>
        <v>0.91666666666666663</v>
      </c>
      <c r="J437">
        <v>24</v>
      </c>
      <c r="K437">
        <v>2</v>
      </c>
      <c r="L437">
        <v>0</v>
      </c>
      <c r="M437">
        <v>22</v>
      </c>
      <c r="N437">
        <v>0</v>
      </c>
      <c r="O437">
        <v>1</v>
      </c>
      <c r="P437">
        <v>525.18181819999995</v>
      </c>
      <c r="Q437">
        <v>0</v>
      </c>
      <c r="R437">
        <v>525.18181819999995</v>
      </c>
      <c r="S437">
        <v>0</v>
      </c>
      <c r="T437">
        <v>53.954545449999998</v>
      </c>
      <c r="U437">
        <v>53.954545449999998</v>
      </c>
      <c r="V437">
        <v>0</v>
      </c>
      <c r="W437">
        <v>73.363636369999995</v>
      </c>
      <c r="X437">
        <v>73.363636369999995</v>
      </c>
      <c r="Y437">
        <v>0</v>
      </c>
      <c r="Z437">
        <v>1317.318182</v>
      </c>
      <c r="AA437">
        <v>1317.318182</v>
      </c>
      <c r="AB437">
        <v>0</v>
      </c>
      <c r="AC437">
        <v>101</v>
      </c>
      <c r="AD437">
        <v>28</v>
      </c>
      <c r="AE437">
        <v>73</v>
      </c>
      <c r="AF437">
        <v>0</v>
      </c>
      <c r="AG437">
        <v>23</v>
      </c>
      <c r="AH437">
        <v>25</v>
      </c>
      <c r="AI437">
        <v>33</v>
      </c>
      <c r="AJ437">
        <v>2</v>
      </c>
      <c r="AK437">
        <v>0</v>
      </c>
      <c r="AL437">
        <v>18</v>
      </c>
      <c r="AM437">
        <v>22</v>
      </c>
      <c r="AN437">
        <v>3</v>
      </c>
      <c r="AO437">
        <v>0</v>
      </c>
      <c r="AP437">
        <v>0</v>
      </c>
      <c r="AQ437">
        <v>0</v>
      </c>
      <c r="AR437">
        <v>3</v>
      </c>
      <c r="AS437">
        <v>1</v>
      </c>
      <c r="AT437">
        <v>22</v>
      </c>
      <c r="AU437">
        <v>33</v>
      </c>
      <c r="AV437">
        <v>2</v>
      </c>
      <c r="AW437">
        <v>0</v>
      </c>
      <c r="AX437">
        <v>15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48</v>
      </c>
      <c r="BF437">
        <v>10</v>
      </c>
      <c r="BG437">
        <v>0</v>
      </c>
      <c r="BH437">
        <v>3</v>
      </c>
      <c r="BI437">
        <v>22</v>
      </c>
      <c r="BJ437">
        <v>0</v>
      </c>
      <c r="BK437">
        <v>13</v>
      </c>
      <c r="BL437">
        <v>315</v>
      </c>
      <c r="BM437">
        <v>64</v>
      </c>
      <c r="BN437">
        <v>0</v>
      </c>
      <c r="BO437">
        <v>104</v>
      </c>
      <c r="BP437">
        <v>17</v>
      </c>
      <c r="BQ437">
        <v>0</v>
      </c>
      <c r="BR437">
        <v>130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 t="s">
        <v>58</v>
      </c>
      <c r="CE437" s="58"/>
    </row>
    <row r="438" spans="1:83">
      <c r="A438" t="s">
        <v>164</v>
      </c>
      <c r="B438" s="10">
        <f>('E3-Last'!B195)-2</f>
        <v>42</v>
      </c>
      <c r="C438" s="6" t="s">
        <v>2</v>
      </c>
      <c r="D438" s="10" t="s">
        <v>40</v>
      </c>
      <c r="E438" s="59">
        <f t="shared" si="180"/>
        <v>0</v>
      </c>
      <c r="F438" s="59">
        <f t="shared" si="181"/>
        <v>0</v>
      </c>
      <c r="G438" s="59">
        <f t="shared" si="182"/>
        <v>83.333333333333343</v>
      </c>
      <c r="H438" s="59">
        <f t="shared" si="183"/>
        <v>16.666666666666664</v>
      </c>
      <c r="I438" s="59">
        <f t="shared" si="184"/>
        <v>0.83333333333333337</v>
      </c>
      <c r="J438">
        <v>24</v>
      </c>
      <c r="K438">
        <v>0</v>
      </c>
      <c r="L438">
        <v>0</v>
      </c>
      <c r="M438">
        <v>20</v>
      </c>
      <c r="N438">
        <v>4</v>
      </c>
      <c r="O438">
        <v>0.83333333330000003</v>
      </c>
      <c r="P438">
        <v>380.875</v>
      </c>
      <c r="Q438">
        <v>0</v>
      </c>
      <c r="R438">
        <v>376.6</v>
      </c>
      <c r="S438">
        <v>402.25</v>
      </c>
      <c r="T438">
        <v>54.833333330000002</v>
      </c>
      <c r="U438">
        <v>51.599999990000001</v>
      </c>
      <c r="V438">
        <v>71</v>
      </c>
      <c r="W438">
        <v>112.5</v>
      </c>
      <c r="X438">
        <v>98.199999989999995</v>
      </c>
      <c r="Y438">
        <v>184</v>
      </c>
      <c r="Z438">
        <v>399.04166659999999</v>
      </c>
      <c r="AA438">
        <v>425.9</v>
      </c>
      <c r="AB438">
        <v>264.75</v>
      </c>
      <c r="AC438">
        <v>98</v>
      </c>
      <c r="AD438">
        <v>43</v>
      </c>
      <c r="AE438">
        <v>43</v>
      </c>
      <c r="AF438">
        <v>12</v>
      </c>
      <c r="AG438">
        <v>26</v>
      </c>
      <c r="AH438">
        <v>32</v>
      </c>
      <c r="AI438">
        <v>12</v>
      </c>
      <c r="AJ438">
        <v>4</v>
      </c>
      <c r="AK438">
        <v>0</v>
      </c>
      <c r="AL438">
        <v>24</v>
      </c>
      <c r="AM438">
        <v>24</v>
      </c>
      <c r="AN438">
        <v>8</v>
      </c>
      <c r="AO438">
        <v>2</v>
      </c>
      <c r="AP438">
        <v>0</v>
      </c>
      <c r="AQ438">
        <v>0</v>
      </c>
      <c r="AR438">
        <v>9</v>
      </c>
      <c r="AS438">
        <v>1</v>
      </c>
      <c r="AT438">
        <v>20</v>
      </c>
      <c r="AU438">
        <v>9</v>
      </c>
      <c r="AV438">
        <v>4</v>
      </c>
      <c r="AW438">
        <v>0</v>
      </c>
      <c r="AX438">
        <v>9</v>
      </c>
      <c r="AY438">
        <v>1</v>
      </c>
      <c r="AZ438">
        <v>4</v>
      </c>
      <c r="BA438">
        <v>1</v>
      </c>
      <c r="BB438">
        <v>0</v>
      </c>
      <c r="BC438">
        <v>0</v>
      </c>
      <c r="BD438">
        <v>6</v>
      </c>
      <c r="BE438">
        <v>68</v>
      </c>
      <c r="BF438">
        <v>0</v>
      </c>
      <c r="BG438">
        <v>0</v>
      </c>
      <c r="BH438">
        <v>0</v>
      </c>
      <c r="BI438">
        <v>18</v>
      </c>
      <c r="BJ438">
        <v>10</v>
      </c>
      <c r="BK438">
        <v>40</v>
      </c>
      <c r="BL438">
        <v>429</v>
      </c>
      <c r="BM438">
        <v>73</v>
      </c>
      <c r="BN438">
        <v>0</v>
      </c>
      <c r="BO438">
        <v>152</v>
      </c>
      <c r="BP438">
        <v>20</v>
      </c>
      <c r="BQ438">
        <v>18</v>
      </c>
      <c r="BR438">
        <v>166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 t="s">
        <v>58</v>
      </c>
    </row>
    <row r="439" spans="1:83">
      <c r="A439" t="s">
        <v>167</v>
      </c>
      <c r="B439" s="10">
        <f>('E3-Last'!B196)-2</f>
        <v>42</v>
      </c>
      <c r="C439" s="6" t="s">
        <v>2</v>
      </c>
      <c r="D439" s="10" t="s">
        <v>40</v>
      </c>
      <c r="E439" s="59">
        <f t="shared" si="180"/>
        <v>8.3333333333333321</v>
      </c>
      <c r="F439" s="59">
        <f t="shared" si="181"/>
        <v>0</v>
      </c>
      <c r="G439" s="59">
        <f t="shared" si="182"/>
        <v>79.166666666666657</v>
      </c>
      <c r="H439" s="59">
        <f t="shared" si="183"/>
        <v>12.5</v>
      </c>
      <c r="I439" s="59">
        <f t="shared" si="184"/>
        <v>0.79166666666666663</v>
      </c>
      <c r="J439">
        <v>24</v>
      </c>
      <c r="K439">
        <v>2</v>
      </c>
      <c r="L439">
        <v>0</v>
      </c>
      <c r="M439">
        <v>19</v>
      </c>
      <c r="N439">
        <v>3</v>
      </c>
      <c r="O439">
        <v>0.86363636349999995</v>
      </c>
      <c r="P439">
        <v>421.22727270000001</v>
      </c>
      <c r="Q439">
        <v>0</v>
      </c>
      <c r="R439">
        <v>465.1052631</v>
      </c>
      <c r="S439">
        <v>143.33333329999999</v>
      </c>
      <c r="T439">
        <v>90.409090910000003</v>
      </c>
      <c r="U439">
        <v>87.842105270000005</v>
      </c>
      <c r="V439">
        <v>106.66666669999999</v>
      </c>
      <c r="W439">
        <v>102.3636364</v>
      </c>
      <c r="X439">
        <v>97.684210539999995</v>
      </c>
      <c r="Y439">
        <v>132</v>
      </c>
      <c r="Z439">
        <v>932.72727269999996</v>
      </c>
      <c r="AA439">
        <v>1026.8947370000001</v>
      </c>
      <c r="AB439">
        <v>336.33333340000001</v>
      </c>
      <c r="AC439">
        <v>62</v>
      </c>
      <c r="AD439">
        <v>26</v>
      </c>
      <c r="AE439">
        <v>25</v>
      </c>
      <c r="AF439">
        <v>11</v>
      </c>
      <c r="AG439">
        <v>30</v>
      </c>
      <c r="AH439">
        <v>25</v>
      </c>
      <c r="AI439">
        <v>3</v>
      </c>
      <c r="AJ439">
        <v>0</v>
      </c>
      <c r="AK439">
        <v>0</v>
      </c>
      <c r="AL439">
        <v>4</v>
      </c>
      <c r="AM439">
        <v>22</v>
      </c>
      <c r="AN439">
        <v>3</v>
      </c>
      <c r="AO439">
        <v>0</v>
      </c>
      <c r="AP439">
        <v>0</v>
      </c>
      <c r="AQ439">
        <v>0</v>
      </c>
      <c r="AR439">
        <v>1</v>
      </c>
      <c r="AS439">
        <v>3</v>
      </c>
      <c r="AT439">
        <v>19</v>
      </c>
      <c r="AU439">
        <v>2</v>
      </c>
      <c r="AV439">
        <v>0</v>
      </c>
      <c r="AW439">
        <v>0</v>
      </c>
      <c r="AX439">
        <v>1</v>
      </c>
      <c r="AY439">
        <v>5</v>
      </c>
      <c r="AZ439">
        <v>3</v>
      </c>
      <c r="BA439">
        <v>1</v>
      </c>
      <c r="BB439">
        <v>0</v>
      </c>
      <c r="BC439">
        <v>0</v>
      </c>
      <c r="BD439">
        <v>2</v>
      </c>
      <c r="BE439">
        <v>27</v>
      </c>
      <c r="BF439">
        <v>2</v>
      </c>
      <c r="BG439">
        <v>0</v>
      </c>
      <c r="BH439">
        <v>0</v>
      </c>
      <c r="BI439">
        <v>18</v>
      </c>
      <c r="BJ439">
        <v>5</v>
      </c>
      <c r="BK439">
        <v>2</v>
      </c>
      <c r="BL439">
        <v>551</v>
      </c>
      <c r="BM439">
        <v>113</v>
      </c>
      <c r="BN439">
        <v>4</v>
      </c>
      <c r="BO439">
        <v>163</v>
      </c>
      <c r="BP439">
        <v>25</v>
      </c>
      <c r="BQ439">
        <v>14</v>
      </c>
      <c r="BR439">
        <v>232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 t="s">
        <v>58</v>
      </c>
    </row>
    <row r="440" spans="1:83">
      <c r="A440" t="s">
        <v>166</v>
      </c>
      <c r="B440" s="10">
        <f>('E3-Last'!B197)-2</f>
        <v>50</v>
      </c>
      <c r="C440" s="4" t="s">
        <v>3</v>
      </c>
      <c r="D440" s="10" t="s">
        <v>40</v>
      </c>
      <c r="E440" s="59">
        <f t="shared" si="180"/>
        <v>0</v>
      </c>
      <c r="F440" s="59">
        <f t="shared" si="181"/>
        <v>0</v>
      </c>
      <c r="G440" s="59">
        <f t="shared" si="182"/>
        <v>62.5</v>
      </c>
      <c r="H440" s="59">
        <f t="shared" si="183"/>
        <v>37.5</v>
      </c>
      <c r="I440" s="59">
        <f t="shared" si="184"/>
        <v>0.625</v>
      </c>
      <c r="J440">
        <v>24</v>
      </c>
      <c r="K440">
        <v>0</v>
      </c>
      <c r="L440">
        <v>0</v>
      </c>
      <c r="M440">
        <v>15</v>
      </c>
      <c r="N440">
        <v>9</v>
      </c>
      <c r="O440">
        <v>0.625</v>
      </c>
      <c r="P440">
        <v>610.95833330000005</v>
      </c>
      <c r="Q440">
        <v>0</v>
      </c>
      <c r="R440">
        <v>439</v>
      </c>
      <c r="S440">
        <v>897.55555560000005</v>
      </c>
      <c r="T440">
        <v>140</v>
      </c>
      <c r="U440">
        <v>107.66666669999999</v>
      </c>
      <c r="V440">
        <v>193.88888890000001</v>
      </c>
      <c r="W440">
        <v>922.75</v>
      </c>
      <c r="X440">
        <v>842.73333330000003</v>
      </c>
      <c r="Y440">
        <v>1056.1111109999999</v>
      </c>
      <c r="Z440">
        <v>42.5</v>
      </c>
      <c r="AA440">
        <v>45.13333334</v>
      </c>
      <c r="AB440">
        <v>38.111111100000002</v>
      </c>
      <c r="AC440">
        <v>113</v>
      </c>
      <c r="AD440">
        <v>39</v>
      </c>
      <c r="AE440">
        <v>35</v>
      </c>
      <c r="AF440">
        <v>39</v>
      </c>
      <c r="AG440">
        <v>49</v>
      </c>
      <c r="AH440">
        <v>29</v>
      </c>
      <c r="AI440">
        <v>5</v>
      </c>
      <c r="AJ440">
        <v>0</v>
      </c>
      <c r="AK440">
        <v>12</v>
      </c>
      <c r="AL440">
        <v>18</v>
      </c>
      <c r="AM440">
        <v>24</v>
      </c>
      <c r="AN440">
        <v>5</v>
      </c>
      <c r="AO440">
        <v>1</v>
      </c>
      <c r="AP440">
        <v>0</v>
      </c>
      <c r="AQ440">
        <v>2</v>
      </c>
      <c r="AR440">
        <v>7</v>
      </c>
      <c r="AS440">
        <v>9</v>
      </c>
      <c r="AT440">
        <v>15</v>
      </c>
      <c r="AU440">
        <v>3</v>
      </c>
      <c r="AV440">
        <v>0</v>
      </c>
      <c r="AW440">
        <v>5</v>
      </c>
      <c r="AX440">
        <v>3</v>
      </c>
      <c r="AY440">
        <v>16</v>
      </c>
      <c r="AZ440">
        <v>9</v>
      </c>
      <c r="BA440">
        <v>1</v>
      </c>
      <c r="BB440">
        <v>0</v>
      </c>
      <c r="BC440">
        <v>5</v>
      </c>
      <c r="BD440">
        <v>8</v>
      </c>
      <c r="BE440">
        <v>37</v>
      </c>
      <c r="BF440">
        <v>3</v>
      </c>
      <c r="BG440">
        <v>0</v>
      </c>
      <c r="BH440">
        <v>0</v>
      </c>
      <c r="BI440">
        <v>3</v>
      </c>
      <c r="BJ440">
        <v>24</v>
      </c>
      <c r="BK440">
        <v>7</v>
      </c>
      <c r="BL440">
        <v>950</v>
      </c>
      <c r="BM440">
        <v>171</v>
      </c>
      <c r="BN440">
        <v>30</v>
      </c>
      <c r="BO440">
        <v>152</v>
      </c>
      <c r="BP440">
        <v>22</v>
      </c>
      <c r="BQ440">
        <v>223</v>
      </c>
      <c r="BR440">
        <v>352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 t="s">
        <v>58</v>
      </c>
    </row>
    <row r="441" spans="1:83">
      <c r="A441" t="s">
        <v>167</v>
      </c>
      <c r="B441" s="10">
        <f>('E3-Last'!B198)-2</f>
        <v>42</v>
      </c>
      <c r="C441" s="6" t="s">
        <v>2</v>
      </c>
      <c r="D441" s="10" t="s">
        <v>40</v>
      </c>
      <c r="E441" s="59">
        <f t="shared" si="180"/>
        <v>4.1666666666666661</v>
      </c>
      <c r="F441" s="59">
        <f t="shared" si="181"/>
        <v>0</v>
      </c>
      <c r="G441" s="59">
        <f t="shared" si="182"/>
        <v>75</v>
      </c>
      <c r="H441" s="59">
        <f t="shared" si="183"/>
        <v>20.833333333333336</v>
      </c>
      <c r="I441" s="59">
        <f t="shared" si="184"/>
        <v>0.75</v>
      </c>
      <c r="J441">
        <v>24</v>
      </c>
      <c r="K441">
        <v>1</v>
      </c>
      <c r="L441">
        <v>0</v>
      </c>
      <c r="M441">
        <v>18</v>
      </c>
      <c r="N441">
        <v>5</v>
      </c>
      <c r="O441">
        <v>0.78260869560000001</v>
      </c>
      <c r="P441">
        <v>399.39130440000002</v>
      </c>
      <c r="Q441">
        <v>0</v>
      </c>
      <c r="R441">
        <v>459.61111119999998</v>
      </c>
      <c r="S441">
        <v>182.6</v>
      </c>
      <c r="T441">
        <v>89.608695659999995</v>
      </c>
      <c r="U441">
        <v>83.888888899999998</v>
      </c>
      <c r="V441">
        <v>110.2</v>
      </c>
      <c r="W441">
        <v>278.30434789999998</v>
      </c>
      <c r="X441">
        <v>288.88888880000002</v>
      </c>
      <c r="Y441">
        <v>240.2</v>
      </c>
      <c r="Z441">
        <v>484.43478260000001</v>
      </c>
      <c r="AA441">
        <v>563.16666669999995</v>
      </c>
      <c r="AB441">
        <v>201</v>
      </c>
      <c r="AC441">
        <v>72</v>
      </c>
      <c r="AD441">
        <v>34</v>
      </c>
      <c r="AE441">
        <v>31</v>
      </c>
      <c r="AF441">
        <v>7</v>
      </c>
      <c r="AG441">
        <v>36</v>
      </c>
      <c r="AH441">
        <v>32</v>
      </c>
      <c r="AI441">
        <v>3</v>
      </c>
      <c r="AJ441">
        <v>0</v>
      </c>
      <c r="AK441">
        <v>0</v>
      </c>
      <c r="AL441">
        <v>1</v>
      </c>
      <c r="AM441">
        <v>23</v>
      </c>
      <c r="AN441">
        <v>9</v>
      </c>
      <c r="AO441">
        <v>2</v>
      </c>
      <c r="AP441">
        <v>0</v>
      </c>
      <c r="AQ441">
        <v>0</v>
      </c>
      <c r="AR441">
        <v>0</v>
      </c>
      <c r="AS441">
        <v>13</v>
      </c>
      <c r="AT441">
        <v>18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5</v>
      </c>
      <c r="BA441">
        <v>1</v>
      </c>
      <c r="BB441">
        <v>0</v>
      </c>
      <c r="BC441">
        <v>0</v>
      </c>
      <c r="BD441">
        <v>1</v>
      </c>
      <c r="BE441">
        <v>46</v>
      </c>
      <c r="BF441">
        <v>8</v>
      </c>
      <c r="BG441">
        <v>0</v>
      </c>
      <c r="BH441">
        <v>5</v>
      </c>
      <c r="BI441">
        <v>13</v>
      </c>
      <c r="BJ441">
        <v>14</v>
      </c>
      <c r="BK441">
        <v>6</v>
      </c>
      <c r="BL441">
        <v>1302</v>
      </c>
      <c r="BM441">
        <v>136</v>
      </c>
      <c r="BN441">
        <v>6</v>
      </c>
      <c r="BO441">
        <v>457</v>
      </c>
      <c r="BP441">
        <v>25</v>
      </c>
      <c r="BQ441">
        <v>38</v>
      </c>
      <c r="BR441">
        <v>640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 t="s">
        <v>58</v>
      </c>
    </row>
    <row r="442" spans="1:83">
      <c r="A442" t="s">
        <v>182</v>
      </c>
      <c r="B442" s="10">
        <f>('E3-Last'!B199)-2</f>
        <v>50</v>
      </c>
      <c r="C442" s="4" t="s">
        <v>3</v>
      </c>
      <c r="D442" s="10" t="s">
        <v>40</v>
      </c>
      <c r="E442" s="59">
        <f t="shared" si="180"/>
        <v>54.166666666666664</v>
      </c>
      <c r="F442" s="59">
        <f t="shared" si="181"/>
        <v>4.1666666666666661</v>
      </c>
      <c r="G442" s="59">
        <f t="shared" si="182"/>
        <v>33.333333333333329</v>
      </c>
      <c r="H442" s="59">
        <f t="shared" si="183"/>
        <v>8.3333333333333321</v>
      </c>
      <c r="I442" s="59">
        <f t="shared" si="184"/>
        <v>0.33333333333333331</v>
      </c>
      <c r="J442">
        <v>24</v>
      </c>
      <c r="K442">
        <v>13</v>
      </c>
      <c r="L442">
        <v>1</v>
      </c>
      <c r="M442">
        <v>8</v>
      </c>
      <c r="N442">
        <v>2</v>
      </c>
      <c r="O442">
        <v>0.8</v>
      </c>
      <c r="P442">
        <v>779</v>
      </c>
      <c r="Q442">
        <v>2156</v>
      </c>
      <c r="R442">
        <v>722.5</v>
      </c>
      <c r="S442">
        <v>316.5</v>
      </c>
      <c r="T442">
        <v>617.59999989999994</v>
      </c>
      <c r="U442">
        <v>530.375</v>
      </c>
      <c r="V442">
        <v>966.5</v>
      </c>
      <c r="W442">
        <v>87.300000010000005</v>
      </c>
      <c r="X442">
        <v>69.125</v>
      </c>
      <c r="Y442">
        <v>160</v>
      </c>
      <c r="Z442">
        <v>1464.4</v>
      </c>
      <c r="AA442">
        <v>1651.25</v>
      </c>
      <c r="AB442">
        <v>717</v>
      </c>
      <c r="AC442">
        <v>62</v>
      </c>
      <c r="AD442">
        <v>22</v>
      </c>
      <c r="AE442">
        <v>28</v>
      </c>
      <c r="AF442">
        <v>12</v>
      </c>
      <c r="AG442">
        <v>29</v>
      </c>
      <c r="AH442">
        <v>20</v>
      </c>
      <c r="AI442">
        <v>6</v>
      </c>
      <c r="AJ442">
        <v>0</v>
      </c>
      <c r="AK442">
        <v>0</v>
      </c>
      <c r="AL442">
        <v>7</v>
      </c>
      <c r="AM442">
        <v>11</v>
      </c>
      <c r="AN442">
        <v>10</v>
      </c>
      <c r="AO442">
        <v>0</v>
      </c>
      <c r="AP442">
        <v>0</v>
      </c>
      <c r="AQ442">
        <v>0</v>
      </c>
      <c r="AR442">
        <v>1</v>
      </c>
      <c r="AS442">
        <v>11</v>
      </c>
      <c r="AT442">
        <v>8</v>
      </c>
      <c r="AU442">
        <v>5</v>
      </c>
      <c r="AV442">
        <v>0</v>
      </c>
      <c r="AW442">
        <v>0</v>
      </c>
      <c r="AX442">
        <v>4</v>
      </c>
      <c r="AY442">
        <v>7</v>
      </c>
      <c r="AZ442">
        <v>2</v>
      </c>
      <c r="BA442">
        <v>1</v>
      </c>
      <c r="BB442">
        <v>0</v>
      </c>
      <c r="BC442">
        <v>0</v>
      </c>
      <c r="BD442">
        <v>2</v>
      </c>
      <c r="BE442">
        <v>48</v>
      </c>
      <c r="BF442">
        <v>21</v>
      </c>
      <c r="BG442">
        <v>0</v>
      </c>
      <c r="BH442">
        <v>0</v>
      </c>
      <c r="BI442">
        <v>8</v>
      </c>
      <c r="BJ442">
        <v>2</v>
      </c>
      <c r="BK442">
        <v>17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 t="s">
        <v>58</v>
      </c>
    </row>
    <row r="443" spans="1:83">
      <c r="A443" t="s">
        <v>169</v>
      </c>
      <c r="B443" s="10">
        <f>('E3-Last'!B200)-2</f>
        <v>50</v>
      </c>
      <c r="C443" s="6" t="s">
        <v>2</v>
      </c>
      <c r="D443" s="10" t="s">
        <v>40</v>
      </c>
      <c r="E443" s="59">
        <f t="shared" si="180"/>
        <v>33.333333333333329</v>
      </c>
      <c r="F443" s="59">
        <f t="shared" si="181"/>
        <v>4.1666666666666661</v>
      </c>
      <c r="G443" s="59">
        <f t="shared" si="182"/>
        <v>58.333333333333336</v>
      </c>
      <c r="H443" s="59">
        <f t="shared" si="183"/>
        <v>4.1666666666666661</v>
      </c>
      <c r="I443" s="59">
        <f t="shared" si="184"/>
        <v>0.58333333333333337</v>
      </c>
      <c r="J443">
        <v>24</v>
      </c>
      <c r="K443">
        <v>8</v>
      </c>
      <c r="L443">
        <v>1</v>
      </c>
      <c r="M443">
        <v>14</v>
      </c>
      <c r="N443">
        <v>1</v>
      </c>
      <c r="O443">
        <v>0.93333333330000001</v>
      </c>
      <c r="P443">
        <v>605.25</v>
      </c>
      <c r="Q443">
        <v>786</v>
      </c>
      <c r="R443">
        <v>626.71428560000004</v>
      </c>
      <c r="S443">
        <v>124</v>
      </c>
      <c r="T443">
        <v>157.4</v>
      </c>
      <c r="U443">
        <v>151.2857143</v>
      </c>
      <c r="V443">
        <v>243</v>
      </c>
      <c r="W443">
        <v>124.2666667</v>
      </c>
      <c r="X443">
        <v>128.07142859999999</v>
      </c>
      <c r="Y443">
        <v>71</v>
      </c>
      <c r="Z443">
        <v>568.66666669999995</v>
      </c>
      <c r="AA443">
        <v>592.71428560000004</v>
      </c>
      <c r="AB443">
        <v>232</v>
      </c>
      <c r="AC443">
        <v>45</v>
      </c>
      <c r="AD443">
        <v>20</v>
      </c>
      <c r="AE443">
        <v>21</v>
      </c>
      <c r="AF443">
        <v>4</v>
      </c>
      <c r="AG443">
        <v>20</v>
      </c>
      <c r="AH443">
        <v>17</v>
      </c>
      <c r="AI443">
        <v>0</v>
      </c>
      <c r="AJ443">
        <v>0</v>
      </c>
      <c r="AK443">
        <v>0</v>
      </c>
      <c r="AL443">
        <v>8</v>
      </c>
      <c r="AM443">
        <v>16</v>
      </c>
      <c r="AN443">
        <v>2</v>
      </c>
      <c r="AO443">
        <v>0</v>
      </c>
      <c r="AP443">
        <v>0</v>
      </c>
      <c r="AQ443">
        <v>0</v>
      </c>
      <c r="AR443">
        <v>2</v>
      </c>
      <c r="AS443">
        <v>3</v>
      </c>
      <c r="AT443">
        <v>14</v>
      </c>
      <c r="AU443">
        <v>0</v>
      </c>
      <c r="AV443">
        <v>0</v>
      </c>
      <c r="AW443">
        <v>0</v>
      </c>
      <c r="AX443">
        <v>4</v>
      </c>
      <c r="AY443">
        <v>1</v>
      </c>
      <c r="AZ443">
        <v>1</v>
      </c>
      <c r="BA443">
        <v>0</v>
      </c>
      <c r="BB443">
        <v>0</v>
      </c>
      <c r="BC443">
        <v>0</v>
      </c>
      <c r="BD443">
        <v>2</v>
      </c>
      <c r="BE443">
        <v>29</v>
      </c>
      <c r="BF443">
        <v>5</v>
      </c>
      <c r="BG443">
        <v>2</v>
      </c>
      <c r="BH443">
        <v>0</v>
      </c>
      <c r="BI443">
        <v>11</v>
      </c>
      <c r="BJ443">
        <v>4</v>
      </c>
      <c r="BK443">
        <v>7</v>
      </c>
      <c r="BL443">
        <v>767</v>
      </c>
      <c r="BM443">
        <v>275</v>
      </c>
      <c r="BN443">
        <v>19</v>
      </c>
      <c r="BO443">
        <v>50</v>
      </c>
      <c r="BP443">
        <v>22</v>
      </c>
      <c r="BQ443">
        <v>1</v>
      </c>
      <c r="BR443">
        <v>400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 t="s">
        <v>58</v>
      </c>
      <c r="CE443" s="58"/>
    </row>
    <row r="444" spans="1:83">
      <c r="A444" t="s">
        <v>170</v>
      </c>
      <c r="B444" s="10">
        <f>('E3-Last'!B201)-2</f>
        <v>42</v>
      </c>
      <c r="C444" s="6" t="s">
        <v>2</v>
      </c>
      <c r="D444" s="10" t="s">
        <v>40</v>
      </c>
      <c r="E444" s="59">
        <f t="shared" si="180"/>
        <v>4.1666666666666661</v>
      </c>
      <c r="F444" s="59">
        <f t="shared" si="181"/>
        <v>0</v>
      </c>
      <c r="G444" s="59">
        <f t="shared" si="182"/>
        <v>95.833333333333343</v>
      </c>
      <c r="H444" s="59">
        <f t="shared" si="183"/>
        <v>0</v>
      </c>
      <c r="I444" s="59">
        <f t="shared" si="184"/>
        <v>0.95833333333333337</v>
      </c>
      <c r="J444">
        <v>24</v>
      </c>
      <c r="K444">
        <v>1</v>
      </c>
      <c r="L444">
        <v>0</v>
      </c>
      <c r="M444">
        <v>23</v>
      </c>
      <c r="N444">
        <v>0</v>
      </c>
      <c r="O444">
        <v>1</v>
      </c>
      <c r="P444">
        <v>513.95652170000005</v>
      </c>
      <c r="Q444">
        <v>0</v>
      </c>
      <c r="R444">
        <v>513.95652170000005</v>
      </c>
      <c r="S444">
        <v>0</v>
      </c>
      <c r="T444">
        <v>68.52173913</v>
      </c>
      <c r="U444">
        <v>68.52173913</v>
      </c>
      <c r="V444">
        <v>0</v>
      </c>
      <c r="W444">
        <v>91.173913029999994</v>
      </c>
      <c r="X444">
        <v>91.173913029999994</v>
      </c>
      <c r="Y444">
        <v>0</v>
      </c>
      <c r="Z444">
        <v>1067.6521740000001</v>
      </c>
      <c r="AA444">
        <v>1067.6521740000001</v>
      </c>
      <c r="AB444">
        <v>0</v>
      </c>
      <c r="AC444">
        <v>335</v>
      </c>
      <c r="AD444">
        <v>110</v>
      </c>
      <c r="AE444">
        <v>225</v>
      </c>
      <c r="AF444">
        <v>0</v>
      </c>
      <c r="AG444">
        <v>53</v>
      </c>
      <c r="AH444">
        <v>58</v>
      </c>
      <c r="AI444">
        <v>173</v>
      </c>
      <c r="AJ444">
        <v>2</v>
      </c>
      <c r="AK444">
        <v>0</v>
      </c>
      <c r="AL444">
        <v>49</v>
      </c>
      <c r="AM444">
        <v>23</v>
      </c>
      <c r="AN444">
        <v>35</v>
      </c>
      <c r="AO444">
        <v>32</v>
      </c>
      <c r="AP444">
        <v>0</v>
      </c>
      <c r="AQ444">
        <v>0</v>
      </c>
      <c r="AR444">
        <v>20</v>
      </c>
      <c r="AS444">
        <v>30</v>
      </c>
      <c r="AT444">
        <v>23</v>
      </c>
      <c r="AU444">
        <v>141</v>
      </c>
      <c r="AV444">
        <v>2</v>
      </c>
      <c r="AW444">
        <v>0</v>
      </c>
      <c r="AX444">
        <v>29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51</v>
      </c>
      <c r="BF444">
        <v>17</v>
      </c>
      <c r="BG444">
        <v>0</v>
      </c>
      <c r="BH444">
        <v>0</v>
      </c>
      <c r="BI444">
        <v>23</v>
      </c>
      <c r="BJ444">
        <v>0</v>
      </c>
      <c r="BK444">
        <v>11</v>
      </c>
      <c r="BL444">
        <v>221</v>
      </c>
      <c r="BM444">
        <v>57</v>
      </c>
      <c r="BN444">
        <v>0</v>
      </c>
      <c r="BO444">
        <v>20</v>
      </c>
      <c r="BP444">
        <v>38</v>
      </c>
      <c r="BQ444">
        <v>0</v>
      </c>
      <c r="BR444">
        <v>106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 t="s">
        <v>58</v>
      </c>
      <c r="CE444" s="58"/>
    </row>
    <row r="445" spans="1:83">
      <c r="A445" t="s">
        <v>171</v>
      </c>
      <c r="B445" s="10">
        <f>('E3-Last'!B202)-2</f>
        <v>50</v>
      </c>
      <c r="C445" s="4" t="s">
        <v>3</v>
      </c>
      <c r="D445" s="10" t="s">
        <v>40</v>
      </c>
      <c r="E445" s="59">
        <f t="shared" si="180"/>
        <v>8.3333333333333321</v>
      </c>
      <c r="F445" s="59">
        <f t="shared" si="181"/>
        <v>0</v>
      </c>
      <c r="G445" s="59">
        <f t="shared" si="182"/>
        <v>66.666666666666657</v>
      </c>
      <c r="H445" s="59">
        <f t="shared" si="183"/>
        <v>25</v>
      </c>
      <c r="I445" s="59">
        <f t="shared" si="184"/>
        <v>0.66666666666666663</v>
      </c>
      <c r="J445">
        <v>24</v>
      </c>
      <c r="K445">
        <v>2</v>
      </c>
      <c r="L445">
        <v>0</v>
      </c>
      <c r="M445">
        <v>16</v>
      </c>
      <c r="N445">
        <v>6</v>
      </c>
      <c r="O445">
        <v>0.72727272730000003</v>
      </c>
      <c r="P445">
        <v>471.54545450000001</v>
      </c>
      <c r="Q445">
        <v>0</v>
      </c>
      <c r="R445">
        <v>450.875</v>
      </c>
      <c r="S445">
        <v>526.66666669999995</v>
      </c>
      <c r="T445">
        <v>107.5909091</v>
      </c>
      <c r="U445">
        <v>111.875</v>
      </c>
      <c r="V445">
        <v>96.166666660000004</v>
      </c>
      <c r="W445">
        <v>87.227272720000002</v>
      </c>
      <c r="X445">
        <v>81.4375</v>
      </c>
      <c r="Y445">
        <v>102.66666669999999</v>
      </c>
      <c r="Z445">
        <v>393</v>
      </c>
      <c r="AA445">
        <v>432.9375</v>
      </c>
      <c r="AB445">
        <v>286.5</v>
      </c>
      <c r="AC445">
        <v>119</v>
      </c>
      <c r="AD445">
        <v>45</v>
      </c>
      <c r="AE445">
        <v>57</v>
      </c>
      <c r="AF445">
        <v>17</v>
      </c>
      <c r="AG445">
        <v>32</v>
      </c>
      <c r="AH445">
        <v>32</v>
      </c>
      <c r="AI445">
        <v>2</v>
      </c>
      <c r="AJ445">
        <v>0</v>
      </c>
      <c r="AK445">
        <v>5</v>
      </c>
      <c r="AL445">
        <v>48</v>
      </c>
      <c r="AM445">
        <v>22</v>
      </c>
      <c r="AN445">
        <v>10</v>
      </c>
      <c r="AO445">
        <v>0</v>
      </c>
      <c r="AP445">
        <v>0</v>
      </c>
      <c r="AQ445">
        <v>1</v>
      </c>
      <c r="AR445">
        <v>12</v>
      </c>
      <c r="AS445">
        <v>9</v>
      </c>
      <c r="AT445">
        <v>16</v>
      </c>
      <c r="AU445">
        <v>2</v>
      </c>
      <c r="AV445">
        <v>0</v>
      </c>
      <c r="AW445">
        <v>4</v>
      </c>
      <c r="AX445">
        <v>26</v>
      </c>
      <c r="AY445">
        <v>1</v>
      </c>
      <c r="AZ445">
        <v>6</v>
      </c>
      <c r="BA445">
        <v>0</v>
      </c>
      <c r="BB445">
        <v>0</v>
      </c>
      <c r="BC445">
        <v>0</v>
      </c>
      <c r="BD445">
        <v>10</v>
      </c>
      <c r="BE445">
        <v>130</v>
      </c>
      <c r="BF445">
        <v>20</v>
      </c>
      <c r="BG445">
        <v>0</v>
      </c>
      <c r="BH445">
        <v>67</v>
      </c>
      <c r="BI445">
        <v>15</v>
      </c>
      <c r="BJ445">
        <v>10</v>
      </c>
      <c r="BK445">
        <v>18</v>
      </c>
      <c r="BL445">
        <v>181</v>
      </c>
      <c r="BM445">
        <v>49</v>
      </c>
      <c r="BN445">
        <v>1</v>
      </c>
      <c r="BO445">
        <v>15</v>
      </c>
      <c r="BP445">
        <v>8</v>
      </c>
      <c r="BQ445">
        <v>9</v>
      </c>
      <c r="BR445">
        <v>99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 t="s">
        <v>58</v>
      </c>
    </row>
    <row r="446" spans="1:83">
      <c r="A446" t="s">
        <v>172</v>
      </c>
      <c r="B446" s="10">
        <f>('E3-Last'!B203)-2</f>
        <v>42</v>
      </c>
      <c r="C446" s="4" t="s">
        <v>3</v>
      </c>
      <c r="D446" s="10" t="s">
        <v>40</v>
      </c>
      <c r="E446" s="59">
        <f t="shared" si="180"/>
        <v>0</v>
      </c>
      <c r="F446" s="59">
        <f t="shared" si="181"/>
        <v>4.1666666666666661</v>
      </c>
      <c r="G446" s="59">
        <f t="shared" si="182"/>
        <v>79.166666666666657</v>
      </c>
      <c r="H446" s="59">
        <f t="shared" si="183"/>
        <v>16.666666666666664</v>
      </c>
      <c r="I446" s="59">
        <f t="shared" si="184"/>
        <v>0.79166666666666663</v>
      </c>
      <c r="J446">
        <v>24</v>
      </c>
      <c r="K446">
        <v>0</v>
      </c>
      <c r="L446">
        <v>1</v>
      </c>
      <c r="M446">
        <v>19</v>
      </c>
      <c r="N446">
        <v>4</v>
      </c>
      <c r="O446">
        <v>0.82608695649999997</v>
      </c>
      <c r="P446">
        <v>889.875</v>
      </c>
      <c r="Q446">
        <v>3668</v>
      </c>
      <c r="R446">
        <v>625.2105262</v>
      </c>
      <c r="S446">
        <v>1452.5</v>
      </c>
      <c r="T446">
        <v>122.56521739999999</v>
      </c>
      <c r="U446">
        <v>85.631578950000005</v>
      </c>
      <c r="V446">
        <v>298</v>
      </c>
      <c r="W446">
        <v>75.956521749999993</v>
      </c>
      <c r="X446">
        <v>68.473684219999996</v>
      </c>
      <c r="Y446">
        <v>111.5</v>
      </c>
      <c r="Z446">
        <v>891.95652170000005</v>
      </c>
      <c r="AA446">
        <v>1015.210526</v>
      </c>
      <c r="AB446">
        <v>306.5</v>
      </c>
      <c r="AC446">
        <v>71</v>
      </c>
      <c r="AD446">
        <v>34</v>
      </c>
      <c r="AE446">
        <v>26</v>
      </c>
      <c r="AF446">
        <v>11</v>
      </c>
      <c r="AG446">
        <v>31</v>
      </c>
      <c r="AH446">
        <v>27</v>
      </c>
      <c r="AI446">
        <v>3</v>
      </c>
      <c r="AJ446">
        <v>0</v>
      </c>
      <c r="AK446">
        <v>0</v>
      </c>
      <c r="AL446">
        <v>10</v>
      </c>
      <c r="AM446">
        <v>24</v>
      </c>
      <c r="AN446">
        <v>4</v>
      </c>
      <c r="AO446">
        <v>1</v>
      </c>
      <c r="AP446">
        <v>0</v>
      </c>
      <c r="AQ446">
        <v>0</v>
      </c>
      <c r="AR446">
        <v>5</v>
      </c>
      <c r="AS446">
        <v>2</v>
      </c>
      <c r="AT446">
        <v>19</v>
      </c>
      <c r="AU446">
        <v>2</v>
      </c>
      <c r="AV446">
        <v>0</v>
      </c>
      <c r="AW446">
        <v>0</v>
      </c>
      <c r="AX446">
        <v>3</v>
      </c>
      <c r="AY446">
        <v>5</v>
      </c>
      <c r="AZ446">
        <v>4</v>
      </c>
      <c r="BA446">
        <v>0</v>
      </c>
      <c r="BB446">
        <v>0</v>
      </c>
      <c r="BC446">
        <v>0</v>
      </c>
      <c r="BD446">
        <v>2</v>
      </c>
      <c r="BE446">
        <v>26</v>
      </c>
      <c r="BF446">
        <v>0</v>
      </c>
      <c r="BG446">
        <v>0</v>
      </c>
      <c r="BH446">
        <v>0</v>
      </c>
      <c r="BI446">
        <v>19</v>
      </c>
      <c r="BJ446">
        <v>4</v>
      </c>
      <c r="BK446">
        <v>3</v>
      </c>
      <c r="BL446">
        <v>446</v>
      </c>
      <c r="BM446">
        <v>114</v>
      </c>
      <c r="BN446">
        <v>24</v>
      </c>
      <c r="BO446">
        <v>68</v>
      </c>
      <c r="BP446">
        <v>21</v>
      </c>
      <c r="BQ446">
        <v>2</v>
      </c>
      <c r="BR446">
        <v>217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 t="s">
        <v>58</v>
      </c>
    </row>
    <row r="447" spans="1:83">
      <c r="A447" t="s">
        <v>173</v>
      </c>
      <c r="B447" s="10">
        <f>('E3-Last'!B204)-2</f>
        <v>42</v>
      </c>
      <c r="C447" s="6" t="s">
        <v>2</v>
      </c>
      <c r="D447" s="10" t="s">
        <v>40</v>
      </c>
      <c r="E447" s="59">
        <f t="shared" si="180"/>
        <v>0</v>
      </c>
      <c r="F447" s="59">
        <f t="shared" si="181"/>
        <v>0</v>
      </c>
      <c r="G447" s="59">
        <f t="shared" si="182"/>
        <v>66.666666666666657</v>
      </c>
      <c r="H447" s="59">
        <f t="shared" si="183"/>
        <v>33.333333333333329</v>
      </c>
      <c r="I447" s="59">
        <f t="shared" si="184"/>
        <v>0.66666666666666663</v>
      </c>
      <c r="J447">
        <v>24</v>
      </c>
      <c r="K447">
        <v>0</v>
      </c>
      <c r="L447">
        <v>0</v>
      </c>
      <c r="M447">
        <v>16</v>
      </c>
      <c r="N447">
        <v>8</v>
      </c>
      <c r="O447">
        <v>0.66666666669999997</v>
      </c>
      <c r="P447">
        <v>511.54166659999999</v>
      </c>
      <c r="Q447">
        <v>0</v>
      </c>
      <c r="R447">
        <v>323.375</v>
      </c>
      <c r="S447">
        <v>887.875</v>
      </c>
      <c r="T447">
        <v>183.25</v>
      </c>
      <c r="U447">
        <v>134.125</v>
      </c>
      <c r="V447">
        <v>281.5</v>
      </c>
      <c r="W447">
        <v>668.54166669999995</v>
      </c>
      <c r="X447">
        <v>751.375</v>
      </c>
      <c r="Y447">
        <v>502.875</v>
      </c>
      <c r="Z447">
        <v>49</v>
      </c>
      <c r="AA447">
        <v>53.4375</v>
      </c>
      <c r="AB447">
        <v>40.125</v>
      </c>
      <c r="AC447">
        <v>70</v>
      </c>
      <c r="AD447">
        <v>39</v>
      </c>
      <c r="AE447">
        <v>19</v>
      </c>
      <c r="AF447">
        <v>12</v>
      </c>
      <c r="AG447">
        <v>25</v>
      </c>
      <c r="AH447">
        <v>36</v>
      </c>
      <c r="AI447">
        <v>6</v>
      </c>
      <c r="AJ447">
        <v>0</v>
      </c>
      <c r="AK447">
        <v>0</v>
      </c>
      <c r="AL447">
        <v>3</v>
      </c>
      <c r="AM447">
        <v>24</v>
      </c>
      <c r="AN447">
        <v>12</v>
      </c>
      <c r="AO447">
        <v>0</v>
      </c>
      <c r="AP447">
        <v>0</v>
      </c>
      <c r="AQ447">
        <v>0</v>
      </c>
      <c r="AR447">
        <v>3</v>
      </c>
      <c r="AS447">
        <v>0</v>
      </c>
      <c r="AT447">
        <v>16</v>
      </c>
      <c r="AU447">
        <v>3</v>
      </c>
      <c r="AV447">
        <v>0</v>
      </c>
      <c r="AW447">
        <v>0</v>
      </c>
      <c r="AX447">
        <v>0</v>
      </c>
      <c r="AY447">
        <v>1</v>
      </c>
      <c r="AZ447">
        <v>8</v>
      </c>
      <c r="BA447">
        <v>3</v>
      </c>
      <c r="BB447">
        <v>0</v>
      </c>
      <c r="BC447">
        <v>0</v>
      </c>
      <c r="BD447">
        <v>0</v>
      </c>
      <c r="BE447">
        <v>52</v>
      </c>
      <c r="BF447">
        <v>1</v>
      </c>
      <c r="BG447">
        <v>0</v>
      </c>
      <c r="BH447">
        <v>1</v>
      </c>
      <c r="BI447">
        <v>5</v>
      </c>
      <c r="BJ447">
        <v>27</v>
      </c>
      <c r="BK447">
        <v>18</v>
      </c>
      <c r="BL447">
        <v>494</v>
      </c>
      <c r="BM447">
        <v>104</v>
      </c>
      <c r="BN447">
        <v>9</v>
      </c>
      <c r="BO447">
        <v>148</v>
      </c>
      <c r="BP447">
        <v>52</v>
      </c>
      <c r="BQ447">
        <v>45</v>
      </c>
      <c r="BR447">
        <v>136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 t="s">
        <v>58</v>
      </c>
      <c r="CE447" s="58"/>
    </row>
    <row r="448" spans="1:83">
      <c r="A448" t="s">
        <v>174</v>
      </c>
      <c r="B448" s="10">
        <f>('E3-Last'!B205)-2</f>
        <v>50</v>
      </c>
      <c r="C448" s="6" t="s">
        <v>2</v>
      </c>
      <c r="D448" s="10" t="s">
        <v>40</v>
      </c>
      <c r="E448" s="59">
        <f t="shared" si="180"/>
        <v>54.166666666666664</v>
      </c>
      <c r="F448" s="59">
        <f t="shared" si="181"/>
        <v>4.1666666666666661</v>
      </c>
      <c r="G448" s="59">
        <f t="shared" si="182"/>
        <v>25</v>
      </c>
      <c r="H448" s="59">
        <f t="shared" si="183"/>
        <v>16.666666666666664</v>
      </c>
      <c r="I448" s="59">
        <f t="shared" si="184"/>
        <v>0.25</v>
      </c>
      <c r="J448">
        <v>24</v>
      </c>
      <c r="K448">
        <v>13</v>
      </c>
      <c r="L448">
        <v>1</v>
      </c>
      <c r="M448">
        <v>6</v>
      </c>
      <c r="N448">
        <v>4</v>
      </c>
      <c r="O448">
        <v>0.60000000009999999</v>
      </c>
      <c r="P448">
        <v>484.63636359999998</v>
      </c>
      <c r="Q448">
        <v>2137</v>
      </c>
      <c r="R448">
        <v>336.33333340000001</v>
      </c>
      <c r="S448">
        <v>294</v>
      </c>
      <c r="T448">
        <v>234</v>
      </c>
      <c r="U448">
        <v>311.16666659999999</v>
      </c>
      <c r="V448">
        <v>118.25</v>
      </c>
      <c r="W448">
        <v>42.2</v>
      </c>
      <c r="X448">
        <v>65.833333339999996</v>
      </c>
      <c r="Y448">
        <v>6.75</v>
      </c>
      <c r="Z448">
        <v>667.09999989999994</v>
      </c>
      <c r="AA448">
        <v>892.5</v>
      </c>
      <c r="AB448">
        <v>329</v>
      </c>
      <c r="AC448">
        <v>35</v>
      </c>
      <c r="AD448">
        <v>14</v>
      </c>
      <c r="AE448">
        <v>15</v>
      </c>
      <c r="AF448">
        <v>6</v>
      </c>
      <c r="AG448">
        <v>15</v>
      </c>
      <c r="AH448">
        <v>12</v>
      </c>
      <c r="AI448">
        <v>4</v>
      </c>
      <c r="AJ448">
        <v>0</v>
      </c>
      <c r="AK448">
        <v>0</v>
      </c>
      <c r="AL448">
        <v>4</v>
      </c>
      <c r="AM448">
        <v>11</v>
      </c>
      <c r="AN448">
        <v>2</v>
      </c>
      <c r="AO448">
        <v>0</v>
      </c>
      <c r="AP448">
        <v>0</v>
      </c>
      <c r="AQ448">
        <v>0</v>
      </c>
      <c r="AR448">
        <v>1</v>
      </c>
      <c r="AS448">
        <v>3</v>
      </c>
      <c r="AT448">
        <v>6</v>
      </c>
      <c r="AU448">
        <v>4</v>
      </c>
      <c r="AV448">
        <v>0</v>
      </c>
      <c r="AW448">
        <v>0</v>
      </c>
      <c r="AX448">
        <v>2</v>
      </c>
      <c r="AY448">
        <v>1</v>
      </c>
      <c r="AZ448">
        <v>4</v>
      </c>
      <c r="BA448">
        <v>0</v>
      </c>
      <c r="BB448">
        <v>0</v>
      </c>
      <c r="BC448">
        <v>0</v>
      </c>
      <c r="BD448">
        <v>1</v>
      </c>
      <c r="BE448">
        <v>18</v>
      </c>
      <c r="BF448">
        <v>4</v>
      </c>
      <c r="BG448">
        <v>0</v>
      </c>
      <c r="BH448">
        <v>1</v>
      </c>
      <c r="BI448">
        <v>10</v>
      </c>
      <c r="BJ448">
        <v>0</v>
      </c>
      <c r="BK448">
        <v>3</v>
      </c>
      <c r="BL448">
        <v>946</v>
      </c>
      <c r="BM448">
        <v>283</v>
      </c>
      <c r="BN448">
        <v>34</v>
      </c>
      <c r="BO448">
        <v>26</v>
      </c>
      <c r="BP448">
        <v>4</v>
      </c>
      <c r="BQ448">
        <v>0</v>
      </c>
      <c r="BR448">
        <v>599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 t="s">
        <v>58</v>
      </c>
    </row>
    <row r="449" spans="1:83">
      <c r="A449" t="s">
        <v>183</v>
      </c>
      <c r="B449" s="10">
        <f>('E3-Last'!B206)-2</f>
        <v>50</v>
      </c>
      <c r="C449" s="6" t="s">
        <v>2</v>
      </c>
      <c r="D449" s="10" t="s">
        <v>40</v>
      </c>
      <c r="E449" s="59">
        <f t="shared" si="180"/>
        <v>4.1666666666666661</v>
      </c>
      <c r="F449" s="59">
        <f t="shared" si="181"/>
        <v>4.1666666666666661</v>
      </c>
      <c r="G449" s="59">
        <f t="shared" si="182"/>
        <v>66.666666666666657</v>
      </c>
      <c r="H449" s="59">
        <f t="shared" si="183"/>
        <v>25</v>
      </c>
      <c r="I449" s="59">
        <f t="shared" si="184"/>
        <v>0.66666666666666663</v>
      </c>
      <c r="J449">
        <v>24</v>
      </c>
      <c r="K449">
        <v>1</v>
      </c>
      <c r="L449">
        <v>1</v>
      </c>
      <c r="M449">
        <v>16</v>
      </c>
      <c r="N449">
        <v>6</v>
      </c>
      <c r="O449">
        <v>0.72727272730000003</v>
      </c>
      <c r="P449">
        <v>709.26086950000001</v>
      </c>
      <c r="Q449">
        <v>1878</v>
      </c>
      <c r="R449">
        <v>606.875</v>
      </c>
      <c r="S449">
        <v>787.5</v>
      </c>
      <c r="T449">
        <v>427.59090909999998</v>
      </c>
      <c r="U449">
        <v>268.375</v>
      </c>
      <c r="V449">
        <v>852.16666669999995</v>
      </c>
      <c r="W449">
        <v>146.5454546</v>
      </c>
      <c r="X449">
        <v>154.125</v>
      </c>
      <c r="Y449">
        <v>126.33333330000001</v>
      </c>
      <c r="Z449">
        <v>889.59090900000001</v>
      </c>
      <c r="AA449">
        <v>1080.625</v>
      </c>
      <c r="AB449">
        <v>380.16666659999999</v>
      </c>
      <c r="AC449">
        <v>84</v>
      </c>
      <c r="AD449">
        <v>34</v>
      </c>
      <c r="AE449">
        <v>23</v>
      </c>
      <c r="AF449">
        <v>27</v>
      </c>
      <c r="AG449">
        <v>34</v>
      </c>
      <c r="AH449">
        <v>29</v>
      </c>
      <c r="AI449">
        <v>16</v>
      </c>
      <c r="AJ449">
        <v>0</v>
      </c>
      <c r="AK449">
        <v>0</v>
      </c>
      <c r="AL449">
        <v>5</v>
      </c>
      <c r="AM449">
        <v>23</v>
      </c>
      <c r="AN449">
        <v>7</v>
      </c>
      <c r="AO449">
        <v>2</v>
      </c>
      <c r="AP449">
        <v>0</v>
      </c>
      <c r="AQ449">
        <v>0</v>
      </c>
      <c r="AR449">
        <v>2</v>
      </c>
      <c r="AS449">
        <v>0</v>
      </c>
      <c r="AT449">
        <v>16</v>
      </c>
      <c r="AU449">
        <v>7</v>
      </c>
      <c r="AV449">
        <v>0</v>
      </c>
      <c r="AW449">
        <v>0</v>
      </c>
      <c r="AX449">
        <v>0</v>
      </c>
      <c r="AY449">
        <v>11</v>
      </c>
      <c r="AZ449">
        <v>6</v>
      </c>
      <c r="BA449">
        <v>7</v>
      </c>
      <c r="BB449">
        <v>0</v>
      </c>
      <c r="BC449">
        <v>0</v>
      </c>
      <c r="BD449">
        <v>3</v>
      </c>
      <c r="BE449">
        <v>23</v>
      </c>
      <c r="BF449">
        <v>1</v>
      </c>
      <c r="BG449">
        <v>0</v>
      </c>
      <c r="BH449">
        <v>0</v>
      </c>
      <c r="BI449">
        <v>14</v>
      </c>
      <c r="BJ449">
        <v>8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 t="s">
        <v>58</v>
      </c>
    </row>
    <row r="450" spans="1:83">
      <c r="A450" t="s">
        <v>175</v>
      </c>
      <c r="B450" s="10">
        <f>('E3-Last'!B207)-2</f>
        <v>50</v>
      </c>
      <c r="C450" s="4" t="s">
        <v>3</v>
      </c>
      <c r="D450" s="10" t="s">
        <v>40</v>
      </c>
      <c r="E450" s="59">
        <f t="shared" si="180"/>
        <v>58.333333333333336</v>
      </c>
      <c r="F450" s="59">
        <f t="shared" si="181"/>
        <v>8.3333333333333321</v>
      </c>
      <c r="G450" s="59">
        <f t="shared" si="182"/>
        <v>29.166666666666668</v>
      </c>
      <c r="H450" s="59">
        <f t="shared" si="183"/>
        <v>4.1666666666666661</v>
      </c>
      <c r="I450" s="59">
        <f t="shared" si="184"/>
        <v>0.29166666666666669</v>
      </c>
      <c r="J450">
        <v>24</v>
      </c>
      <c r="K450">
        <v>14</v>
      </c>
      <c r="L450">
        <v>2</v>
      </c>
      <c r="M450">
        <v>7</v>
      </c>
      <c r="N450">
        <v>1</v>
      </c>
      <c r="O450">
        <v>0.875</v>
      </c>
      <c r="P450">
        <v>1270.0999999999999</v>
      </c>
      <c r="Q450">
        <v>1214</v>
      </c>
      <c r="R450">
        <v>1399.857143</v>
      </c>
      <c r="S450">
        <v>474</v>
      </c>
      <c r="T450">
        <v>111.75</v>
      </c>
      <c r="U450">
        <v>89.857142870000004</v>
      </c>
      <c r="V450">
        <v>265</v>
      </c>
      <c r="W450">
        <v>420.375</v>
      </c>
      <c r="X450">
        <v>465.42857149999998</v>
      </c>
      <c r="Y450">
        <v>105</v>
      </c>
      <c r="Z450">
        <v>89.375</v>
      </c>
      <c r="AA450">
        <v>80</v>
      </c>
      <c r="AB450">
        <v>155</v>
      </c>
      <c r="AC450">
        <v>35</v>
      </c>
      <c r="AD450">
        <v>13</v>
      </c>
      <c r="AE450">
        <v>18</v>
      </c>
      <c r="AF450">
        <v>4</v>
      </c>
      <c r="AG450">
        <v>20</v>
      </c>
      <c r="AH450">
        <v>11</v>
      </c>
      <c r="AI450">
        <v>1</v>
      </c>
      <c r="AJ450">
        <v>0</v>
      </c>
      <c r="AK450">
        <v>0</v>
      </c>
      <c r="AL450">
        <v>3</v>
      </c>
      <c r="AM450">
        <v>10</v>
      </c>
      <c r="AN450">
        <v>3</v>
      </c>
      <c r="AO450">
        <v>0</v>
      </c>
      <c r="AP450">
        <v>0</v>
      </c>
      <c r="AQ450">
        <v>0</v>
      </c>
      <c r="AR450">
        <v>0</v>
      </c>
      <c r="AS450">
        <v>9</v>
      </c>
      <c r="AT450">
        <v>7</v>
      </c>
      <c r="AU450">
        <v>1</v>
      </c>
      <c r="AV450">
        <v>0</v>
      </c>
      <c r="AW450">
        <v>0</v>
      </c>
      <c r="AX450">
        <v>1</v>
      </c>
      <c r="AY450">
        <v>1</v>
      </c>
      <c r="AZ450">
        <v>1</v>
      </c>
      <c r="BA450">
        <v>0</v>
      </c>
      <c r="BB450">
        <v>0</v>
      </c>
      <c r="BC450">
        <v>0</v>
      </c>
      <c r="BD450">
        <v>2</v>
      </c>
      <c r="BE450">
        <v>56</v>
      </c>
      <c r="BF450">
        <v>17</v>
      </c>
      <c r="BG450">
        <v>1</v>
      </c>
      <c r="BH450">
        <v>0</v>
      </c>
      <c r="BI450">
        <v>4</v>
      </c>
      <c r="BJ450">
        <v>22</v>
      </c>
      <c r="BK450">
        <v>12</v>
      </c>
      <c r="BL450">
        <v>1025</v>
      </c>
      <c r="BM450">
        <v>441</v>
      </c>
      <c r="BN450">
        <v>17</v>
      </c>
      <c r="BO450">
        <v>6</v>
      </c>
      <c r="BP450">
        <v>13</v>
      </c>
      <c r="BQ450">
        <v>4</v>
      </c>
      <c r="BR450">
        <v>544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 t="s">
        <v>58</v>
      </c>
    </row>
    <row r="451" spans="1:83">
      <c r="A451" t="s">
        <v>176</v>
      </c>
      <c r="B451" s="10">
        <f>('E3-Last'!B208)-2</f>
        <v>50</v>
      </c>
      <c r="C451" s="6" t="s">
        <v>2</v>
      </c>
      <c r="D451" s="10" t="s">
        <v>40</v>
      </c>
      <c r="E451" s="59">
        <f t="shared" si="180"/>
        <v>25</v>
      </c>
      <c r="F451" s="59">
        <f t="shared" si="181"/>
        <v>8.3333333333333321</v>
      </c>
      <c r="G451" s="59">
        <f t="shared" si="182"/>
        <v>37.5</v>
      </c>
      <c r="H451" s="59">
        <f t="shared" si="183"/>
        <v>29.166666666666668</v>
      </c>
      <c r="I451" s="59">
        <f t="shared" si="184"/>
        <v>0.375</v>
      </c>
      <c r="J451">
        <v>24</v>
      </c>
      <c r="K451">
        <v>6</v>
      </c>
      <c r="L451">
        <v>2</v>
      </c>
      <c r="M451">
        <v>9</v>
      </c>
      <c r="N451">
        <v>7</v>
      </c>
      <c r="O451">
        <v>0.5625</v>
      </c>
      <c r="P451">
        <v>892.61111119999998</v>
      </c>
      <c r="Q451">
        <v>2637</v>
      </c>
      <c r="R451">
        <v>676.66666669999995</v>
      </c>
      <c r="S451">
        <v>671.85714289999999</v>
      </c>
      <c r="T451">
        <v>393.6875</v>
      </c>
      <c r="U451">
        <v>272.22222219999998</v>
      </c>
      <c r="V451">
        <v>549.85714289999999</v>
      </c>
      <c r="W451">
        <v>95.6875</v>
      </c>
      <c r="X451">
        <v>110</v>
      </c>
      <c r="Y451">
        <v>77.285714299999995</v>
      </c>
      <c r="Z451">
        <v>421.8125</v>
      </c>
      <c r="AA451">
        <v>574.66666669999995</v>
      </c>
      <c r="AB451">
        <v>225.2857143</v>
      </c>
      <c r="AC451">
        <v>60</v>
      </c>
      <c r="AD451">
        <v>27</v>
      </c>
      <c r="AE451">
        <v>21</v>
      </c>
      <c r="AF451">
        <v>12</v>
      </c>
      <c r="AG451">
        <v>22</v>
      </c>
      <c r="AH451">
        <v>20</v>
      </c>
      <c r="AI451">
        <v>10</v>
      </c>
      <c r="AJ451">
        <v>0</v>
      </c>
      <c r="AK451">
        <v>0</v>
      </c>
      <c r="AL451">
        <v>8</v>
      </c>
      <c r="AM451">
        <v>18</v>
      </c>
      <c r="AN451">
        <v>4</v>
      </c>
      <c r="AO451">
        <v>1</v>
      </c>
      <c r="AP451">
        <v>0</v>
      </c>
      <c r="AQ451">
        <v>0</v>
      </c>
      <c r="AR451">
        <v>4</v>
      </c>
      <c r="AS451">
        <v>0</v>
      </c>
      <c r="AT451">
        <v>9</v>
      </c>
      <c r="AU451">
        <v>9</v>
      </c>
      <c r="AV451">
        <v>0</v>
      </c>
      <c r="AW451">
        <v>0</v>
      </c>
      <c r="AX451">
        <v>3</v>
      </c>
      <c r="AY451">
        <v>4</v>
      </c>
      <c r="AZ451">
        <v>7</v>
      </c>
      <c r="BA451">
        <v>0</v>
      </c>
      <c r="BB451">
        <v>0</v>
      </c>
      <c r="BC451">
        <v>0</v>
      </c>
      <c r="BD451">
        <v>1</v>
      </c>
      <c r="BE451">
        <v>21</v>
      </c>
      <c r="BF451">
        <v>0</v>
      </c>
      <c r="BG451">
        <v>1</v>
      </c>
      <c r="BH451">
        <v>0</v>
      </c>
      <c r="BI451">
        <v>8</v>
      </c>
      <c r="BJ451">
        <v>8</v>
      </c>
      <c r="BK451">
        <v>4</v>
      </c>
      <c r="BL451">
        <v>674</v>
      </c>
      <c r="BM451">
        <v>216</v>
      </c>
      <c r="BN451">
        <v>49</v>
      </c>
      <c r="BO451">
        <v>42</v>
      </c>
      <c r="BP451">
        <v>42</v>
      </c>
      <c r="BQ451">
        <v>13</v>
      </c>
      <c r="BR451">
        <v>312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 t="s">
        <v>58</v>
      </c>
      <c r="CE451" s="58"/>
    </row>
    <row r="452" spans="1:83">
      <c r="A452" t="s">
        <v>177</v>
      </c>
      <c r="B452" s="10">
        <f>('E3-Last'!B209)-2</f>
        <v>42</v>
      </c>
      <c r="C452" s="6" t="s">
        <v>2</v>
      </c>
      <c r="D452" s="10" t="s">
        <v>40</v>
      </c>
      <c r="E452" s="59">
        <f t="shared" si="180"/>
        <v>62.5</v>
      </c>
      <c r="F452" s="59">
        <f t="shared" si="181"/>
        <v>0</v>
      </c>
      <c r="G452" s="59">
        <f t="shared" si="182"/>
        <v>37.5</v>
      </c>
      <c r="H452" s="59">
        <f t="shared" si="183"/>
        <v>0</v>
      </c>
      <c r="I452" s="59">
        <f t="shared" si="184"/>
        <v>0.375</v>
      </c>
      <c r="J452">
        <v>24</v>
      </c>
      <c r="K452">
        <v>15</v>
      </c>
      <c r="L452">
        <v>0</v>
      </c>
      <c r="M452">
        <v>9</v>
      </c>
      <c r="N452">
        <v>0</v>
      </c>
      <c r="O452">
        <v>1</v>
      </c>
      <c r="P452">
        <v>364.88888880000002</v>
      </c>
      <c r="Q452">
        <v>0</v>
      </c>
      <c r="R452">
        <v>364.88888880000002</v>
      </c>
      <c r="S452">
        <v>0</v>
      </c>
      <c r="T452">
        <v>142.44444440000001</v>
      </c>
      <c r="U452">
        <v>142.44444440000001</v>
      </c>
      <c r="V452">
        <v>0</v>
      </c>
      <c r="W452">
        <v>121.1111111</v>
      </c>
      <c r="X452">
        <v>121.1111111</v>
      </c>
      <c r="Y452">
        <v>0</v>
      </c>
      <c r="Z452">
        <v>928.11111119999998</v>
      </c>
      <c r="AA452">
        <v>928.11111119999998</v>
      </c>
      <c r="AB452">
        <v>0</v>
      </c>
      <c r="AC452">
        <v>36</v>
      </c>
      <c r="AD452">
        <v>15</v>
      </c>
      <c r="AE452">
        <v>21</v>
      </c>
      <c r="AF452">
        <v>0</v>
      </c>
      <c r="AG452">
        <v>12</v>
      </c>
      <c r="AH452">
        <v>9</v>
      </c>
      <c r="AI452">
        <v>6</v>
      </c>
      <c r="AJ452">
        <v>0</v>
      </c>
      <c r="AK452">
        <v>0</v>
      </c>
      <c r="AL452">
        <v>9</v>
      </c>
      <c r="AM452">
        <v>9</v>
      </c>
      <c r="AN452">
        <v>0</v>
      </c>
      <c r="AO452">
        <v>0</v>
      </c>
      <c r="AP452">
        <v>0</v>
      </c>
      <c r="AQ452">
        <v>0</v>
      </c>
      <c r="AR452">
        <v>6</v>
      </c>
      <c r="AS452">
        <v>3</v>
      </c>
      <c r="AT452">
        <v>9</v>
      </c>
      <c r="AU452">
        <v>6</v>
      </c>
      <c r="AV452">
        <v>0</v>
      </c>
      <c r="AW452">
        <v>0</v>
      </c>
      <c r="AX452">
        <v>3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40</v>
      </c>
      <c r="BF452">
        <v>14</v>
      </c>
      <c r="BG452">
        <v>0</v>
      </c>
      <c r="BH452">
        <v>0</v>
      </c>
      <c r="BI452">
        <v>8</v>
      </c>
      <c r="BJ452">
        <v>1</v>
      </c>
      <c r="BK452">
        <v>17</v>
      </c>
      <c r="BL452">
        <v>273</v>
      </c>
      <c r="BM452">
        <v>68</v>
      </c>
      <c r="BN452">
        <v>0</v>
      </c>
      <c r="BO452">
        <v>0</v>
      </c>
      <c r="BP452">
        <v>13</v>
      </c>
      <c r="BQ452">
        <v>1</v>
      </c>
      <c r="BR452">
        <v>191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 t="s">
        <v>58</v>
      </c>
      <c r="CE452" s="58"/>
    </row>
    <row r="453" spans="1:83">
      <c r="A453" s="63"/>
      <c r="C453" s="65"/>
      <c r="D453" s="65"/>
      <c r="E453" s="65"/>
      <c r="F453" s="65"/>
      <c r="G453" s="65"/>
      <c r="H453" s="65"/>
      <c r="I453" s="65"/>
    </row>
    <row r="454" spans="1:83">
      <c r="A454" s="34" t="s">
        <v>3</v>
      </c>
      <c r="B454" s="34">
        <f>COUNTIF(C427:C452,"WT")</f>
        <v>10</v>
      </c>
      <c r="C454" s="63"/>
      <c r="D454" s="22" t="s">
        <v>41</v>
      </c>
      <c r="E454" s="24">
        <f>AVERAGE(E430:E433,E435,E440,E442,E445:E446,E450)</f>
        <v>27.5</v>
      </c>
      <c r="F454" s="24">
        <f>AVERAGE(F430:F433,F435,F440,F442,F445:F446,F450)</f>
        <v>2.4999999999999996</v>
      </c>
      <c r="G454" s="24">
        <f>AVERAGE(G430:G433,G435,G440,G442,G445:G446,G450)</f>
        <v>52.083333333333329</v>
      </c>
      <c r="H454" s="24">
        <f>AVERAGE(H430:H433,H435,H440,H442,H445:H446,H450)</f>
        <v>17.916666666666664</v>
      </c>
      <c r="I454" s="24">
        <f>AVERAGE(I430:I433,I435,I440,I442,I445:I446,I450)</f>
        <v>0.52083333333333337</v>
      </c>
      <c r="J454" s="24">
        <f t="shared" ref="J454:BU454" si="185">AVERAGE(J430:J433,J435,J440,J442,J445:J446,J450)</f>
        <v>24</v>
      </c>
      <c r="K454" s="24">
        <f t="shared" si="185"/>
        <v>6.6</v>
      </c>
      <c r="L454" s="24">
        <f t="shared" si="185"/>
        <v>0.6</v>
      </c>
      <c r="M454" s="24">
        <f t="shared" si="185"/>
        <v>12.5</v>
      </c>
      <c r="N454" s="24">
        <f t="shared" si="185"/>
        <v>4.3</v>
      </c>
      <c r="O454" s="24">
        <f t="shared" si="185"/>
        <v>0.73704649469000005</v>
      </c>
      <c r="P454" s="24">
        <f t="shared" si="185"/>
        <v>881.80158404999997</v>
      </c>
      <c r="Q454" s="24">
        <f t="shared" si="185"/>
        <v>865.9</v>
      </c>
      <c r="R454" s="24">
        <f t="shared" si="185"/>
        <v>872.23236212999996</v>
      </c>
      <c r="S454" s="24">
        <f t="shared" si="185"/>
        <v>879.22222222999994</v>
      </c>
      <c r="T454" s="24">
        <f t="shared" si="185"/>
        <v>265.99961982000002</v>
      </c>
      <c r="U454" s="24">
        <f t="shared" si="185"/>
        <v>259.94857457199998</v>
      </c>
      <c r="V454" s="24">
        <f t="shared" si="185"/>
        <v>321.49305556000002</v>
      </c>
      <c r="W454" s="24">
        <f t="shared" si="185"/>
        <v>456.852737558</v>
      </c>
      <c r="X454" s="24">
        <f t="shared" si="185"/>
        <v>524.41385651199994</v>
      </c>
      <c r="Y454" s="24">
        <f t="shared" si="185"/>
        <v>244.48194442599998</v>
      </c>
      <c r="Z454" s="24">
        <f t="shared" si="185"/>
        <v>514.72193204199993</v>
      </c>
      <c r="AA454" s="24">
        <f t="shared" si="185"/>
        <v>575.63825498199992</v>
      </c>
      <c r="AB454" s="24">
        <f t="shared" si="185"/>
        <v>276.21111110599998</v>
      </c>
      <c r="AC454" s="24">
        <f t="shared" si="185"/>
        <v>72.8</v>
      </c>
      <c r="AD454" s="24">
        <f t="shared" si="185"/>
        <v>29.9</v>
      </c>
      <c r="AE454" s="24">
        <f t="shared" si="185"/>
        <v>28.8</v>
      </c>
      <c r="AF454" s="24">
        <f t="shared" si="185"/>
        <v>14.1</v>
      </c>
      <c r="AG454" s="24">
        <f t="shared" si="185"/>
        <v>27.9</v>
      </c>
      <c r="AH454" s="24">
        <f t="shared" si="185"/>
        <v>23.6</v>
      </c>
      <c r="AI454" s="24">
        <f t="shared" si="185"/>
        <v>5</v>
      </c>
      <c r="AJ454" s="24">
        <f t="shared" si="185"/>
        <v>0</v>
      </c>
      <c r="AK454" s="24">
        <f t="shared" si="185"/>
        <v>2</v>
      </c>
      <c r="AL454" s="24">
        <f t="shared" si="185"/>
        <v>14.3</v>
      </c>
      <c r="AM454" s="24">
        <f t="shared" si="185"/>
        <v>17.399999999999999</v>
      </c>
      <c r="AN454" s="24">
        <f t="shared" si="185"/>
        <v>6.8</v>
      </c>
      <c r="AO454" s="24">
        <f t="shared" si="185"/>
        <v>0.7</v>
      </c>
      <c r="AP454" s="24">
        <f t="shared" si="185"/>
        <v>0</v>
      </c>
      <c r="AQ454" s="24">
        <f t="shared" si="185"/>
        <v>0.4</v>
      </c>
      <c r="AR454" s="24">
        <f t="shared" si="185"/>
        <v>4.5999999999999996</v>
      </c>
      <c r="AS454" s="24">
        <f t="shared" si="185"/>
        <v>6.3</v>
      </c>
      <c r="AT454" s="24">
        <f t="shared" si="185"/>
        <v>12.5</v>
      </c>
      <c r="AU454" s="24">
        <f t="shared" si="185"/>
        <v>2.9</v>
      </c>
      <c r="AV454" s="24">
        <f t="shared" si="185"/>
        <v>0</v>
      </c>
      <c r="AW454" s="24">
        <f t="shared" si="185"/>
        <v>1.1000000000000001</v>
      </c>
      <c r="AX454" s="24">
        <f t="shared" si="185"/>
        <v>6</v>
      </c>
      <c r="AY454" s="24">
        <f t="shared" si="185"/>
        <v>4.2</v>
      </c>
      <c r="AZ454" s="24">
        <f t="shared" si="185"/>
        <v>4.3</v>
      </c>
      <c r="BA454" s="24">
        <f t="shared" si="185"/>
        <v>1.4</v>
      </c>
      <c r="BB454" s="24">
        <f t="shared" si="185"/>
        <v>0</v>
      </c>
      <c r="BC454" s="24">
        <f t="shared" si="185"/>
        <v>0.5</v>
      </c>
      <c r="BD454" s="24">
        <f t="shared" si="185"/>
        <v>3.7</v>
      </c>
      <c r="BE454" s="24">
        <f t="shared" si="185"/>
        <v>50.3</v>
      </c>
      <c r="BF454" s="24">
        <f t="shared" si="185"/>
        <v>8</v>
      </c>
      <c r="BG454" s="24">
        <f t="shared" si="185"/>
        <v>0.2</v>
      </c>
      <c r="BH454" s="24">
        <f t="shared" si="185"/>
        <v>6.7</v>
      </c>
      <c r="BI454" s="24">
        <f t="shared" si="185"/>
        <v>7.6</v>
      </c>
      <c r="BJ454" s="24">
        <f t="shared" si="185"/>
        <v>12.6</v>
      </c>
      <c r="BK454" s="24">
        <f t="shared" si="185"/>
        <v>15.2</v>
      </c>
      <c r="BL454" s="24">
        <f t="shared" si="185"/>
        <v>569</v>
      </c>
      <c r="BM454" s="24">
        <f t="shared" si="185"/>
        <v>164.4</v>
      </c>
      <c r="BN454" s="24">
        <f t="shared" si="185"/>
        <v>10.8</v>
      </c>
      <c r="BO454" s="24">
        <f t="shared" si="185"/>
        <v>54.3</v>
      </c>
      <c r="BP454" s="24">
        <f t="shared" si="185"/>
        <v>18.5</v>
      </c>
      <c r="BQ454" s="24">
        <f t="shared" si="185"/>
        <v>37.6</v>
      </c>
      <c r="BR454" s="24">
        <f t="shared" si="185"/>
        <v>283.39999999999998</v>
      </c>
      <c r="BS454" s="24">
        <f t="shared" si="185"/>
        <v>0</v>
      </c>
      <c r="BT454" s="24">
        <f t="shared" si="185"/>
        <v>0</v>
      </c>
      <c r="BU454" s="24">
        <f t="shared" si="185"/>
        <v>0</v>
      </c>
      <c r="BV454" s="24">
        <f t="shared" ref="BV454:CC454" si="186">AVERAGE(BV430:BV433,BV435,BV440,BV442,BV445:BV446,BV450)</f>
        <v>0</v>
      </c>
      <c r="BW454" s="24">
        <f t="shared" si="186"/>
        <v>0</v>
      </c>
      <c r="BX454" s="24">
        <f t="shared" si="186"/>
        <v>0</v>
      </c>
      <c r="BY454" s="24">
        <f t="shared" si="186"/>
        <v>0</v>
      </c>
      <c r="BZ454" s="24">
        <f t="shared" si="186"/>
        <v>0</v>
      </c>
      <c r="CA454" s="24">
        <f t="shared" si="186"/>
        <v>0</v>
      </c>
      <c r="CB454" s="24">
        <f t="shared" si="186"/>
        <v>0</v>
      </c>
      <c r="CC454" s="24">
        <f t="shared" si="186"/>
        <v>0</v>
      </c>
    </row>
    <row r="455" spans="1:83">
      <c r="A455" s="35" t="s">
        <v>179</v>
      </c>
      <c r="B455" s="34">
        <f>COUNTIF(C427:C452,"+ve")</f>
        <v>13</v>
      </c>
      <c r="C455" s="63"/>
      <c r="D455" s="18" t="s">
        <v>41</v>
      </c>
      <c r="E455" s="27">
        <f>AVERAGE(E434,E436:E439,E441,E443:E444,E447:E449,E451:E452)</f>
        <v>16.987179487179485</v>
      </c>
      <c r="F455" s="27">
        <f>AVERAGE(F434,F436:F439,F441,F443:F444,F447:F449,F451:F452)</f>
        <v>2.8846153846153837</v>
      </c>
      <c r="G455" s="27">
        <f>AVERAGE(G434,G436:G439,G441,G443:G444,G447:G449,G451:G452)</f>
        <v>64.42307692307692</v>
      </c>
      <c r="H455" s="27">
        <f>AVERAGE(H434,H436:H439,H441,H443:H444,H447:H449,H451:H452)</f>
        <v>15.705128205128204</v>
      </c>
      <c r="I455" s="27">
        <f>AVERAGE(I434,I436:I439,I441,I443:I444,I447:I449,I451:I452)</f>
        <v>0.64423076923076927</v>
      </c>
      <c r="J455" s="27">
        <f t="shared" ref="J455:BU455" si="187">AVERAGE(J434,J436:J439,J441,J443:J444,J447:J449,J451:J452)</f>
        <v>24</v>
      </c>
      <c r="K455" s="27">
        <f t="shared" si="187"/>
        <v>4.0769230769230766</v>
      </c>
      <c r="L455" s="27">
        <f t="shared" si="187"/>
        <v>0.69230769230769229</v>
      </c>
      <c r="M455" s="27">
        <f t="shared" si="187"/>
        <v>15.461538461538462</v>
      </c>
      <c r="N455" s="27">
        <f t="shared" si="187"/>
        <v>3.7692307692307692</v>
      </c>
      <c r="O455" s="27">
        <f t="shared" si="187"/>
        <v>0.80228532123076945</v>
      </c>
      <c r="P455" s="27">
        <f t="shared" si="187"/>
        <v>580.29152006153845</v>
      </c>
      <c r="Q455" s="27">
        <f t="shared" si="187"/>
        <v>684.42307692307691</v>
      </c>
      <c r="R455" s="27">
        <f t="shared" si="187"/>
        <v>525.15127249230761</v>
      </c>
      <c r="S455" s="27">
        <f t="shared" si="187"/>
        <v>380.39459709230772</v>
      </c>
      <c r="T455" s="27">
        <f t="shared" si="187"/>
        <v>176.70781052153845</v>
      </c>
      <c r="U455" s="27">
        <f t="shared" si="187"/>
        <v>143.77243929538463</v>
      </c>
      <c r="V455" s="27">
        <f t="shared" si="187"/>
        <v>243.56575092307688</v>
      </c>
      <c r="W455" s="27">
        <f t="shared" si="187"/>
        <v>182.54390157692308</v>
      </c>
      <c r="X455" s="27">
        <f t="shared" si="187"/>
        <v>197.45300167461539</v>
      </c>
      <c r="Y455" s="27">
        <f t="shared" si="187"/>
        <v>131.3720695923077</v>
      </c>
      <c r="Z455" s="27">
        <f t="shared" si="187"/>
        <v>699.23450881538463</v>
      </c>
      <c r="AA455" s="27">
        <f t="shared" si="187"/>
        <v>775.95382963076918</v>
      </c>
      <c r="AB455" s="27">
        <f t="shared" si="187"/>
        <v>211.99038461538461</v>
      </c>
      <c r="AC455" s="27">
        <f t="shared" si="187"/>
        <v>90.538461538461533</v>
      </c>
      <c r="AD455" s="27">
        <f t="shared" si="187"/>
        <v>36.230769230769234</v>
      </c>
      <c r="AE455" s="27">
        <f t="shared" si="187"/>
        <v>44</v>
      </c>
      <c r="AF455" s="27">
        <f t="shared" si="187"/>
        <v>10.307692307692308</v>
      </c>
      <c r="AG455" s="27">
        <f t="shared" si="187"/>
        <v>26.923076923076923</v>
      </c>
      <c r="AH455" s="27">
        <f t="shared" si="187"/>
        <v>26.53846153846154</v>
      </c>
      <c r="AI455" s="27">
        <f t="shared" si="187"/>
        <v>22.307692307692307</v>
      </c>
      <c r="AJ455" s="27">
        <f t="shared" si="187"/>
        <v>0.61538461538461542</v>
      </c>
      <c r="AK455" s="27">
        <f t="shared" si="187"/>
        <v>0</v>
      </c>
      <c r="AL455" s="27">
        <f t="shared" si="187"/>
        <v>14.153846153846153</v>
      </c>
      <c r="AM455" s="27">
        <f t="shared" si="187"/>
        <v>19.923076923076923</v>
      </c>
      <c r="AN455" s="27">
        <f t="shared" si="187"/>
        <v>7.3076923076923075</v>
      </c>
      <c r="AO455" s="27">
        <f t="shared" si="187"/>
        <v>3.6923076923076925</v>
      </c>
      <c r="AP455" s="27">
        <f t="shared" si="187"/>
        <v>0</v>
      </c>
      <c r="AQ455" s="27">
        <f t="shared" si="187"/>
        <v>0</v>
      </c>
      <c r="AR455" s="27">
        <f t="shared" si="187"/>
        <v>5.3076923076923075</v>
      </c>
      <c r="AS455" s="27">
        <f t="shared" si="187"/>
        <v>4.615384615384615</v>
      </c>
      <c r="AT455" s="27">
        <f t="shared" si="187"/>
        <v>15.461538461538462</v>
      </c>
      <c r="AU455" s="27">
        <f t="shared" si="187"/>
        <v>17.23076923076923</v>
      </c>
      <c r="AV455" s="27">
        <f t="shared" si="187"/>
        <v>0.61538461538461542</v>
      </c>
      <c r="AW455" s="27">
        <f t="shared" si="187"/>
        <v>0</v>
      </c>
      <c r="AX455" s="27">
        <f t="shared" si="187"/>
        <v>6.0769230769230766</v>
      </c>
      <c r="AY455" s="27">
        <f t="shared" si="187"/>
        <v>2.3846153846153846</v>
      </c>
      <c r="AZ455" s="27">
        <f t="shared" si="187"/>
        <v>3.7692307692307692</v>
      </c>
      <c r="BA455" s="27">
        <f t="shared" si="187"/>
        <v>1.3846153846153846</v>
      </c>
      <c r="BB455" s="27">
        <f t="shared" si="187"/>
        <v>0</v>
      </c>
      <c r="BC455" s="27">
        <f t="shared" si="187"/>
        <v>0</v>
      </c>
      <c r="BD455" s="27">
        <f t="shared" si="187"/>
        <v>2.7692307692307692</v>
      </c>
      <c r="BE455" s="27">
        <f t="shared" si="187"/>
        <v>36.846153846153847</v>
      </c>
      <c r="BF455" s="27">
        <f t="shared" si="187"/>
        <v>5.4615384615384617</v>
      </c>
      <c r="BG455" s="27">
        <f t="shared" si="187"/>
        <v>0.23076923076923078</v>
      </c>
      <c r="BH455" s="27">
        <f t="shared" si="187"/>
        <v>0.76923076923076927</v>
      </c>
      <c r="BI455" s="27">
        <f t="shared" si="187"/>
        <v>12.76923076923077</v>
      </c>
      <c r="BJ455" s="27">
        <f t="shared" si="187"/>
        <v>7.7692307692307692</v>
      </c>
      <c r="BK455" s="27">
        <f t="shared" si="187"/>
        <v>9.8461538461538467</v>
      </c>
      <c r="BL455" s="27">
        <f t="shared" si="187"/>
        <v>509.38461538461536</v>
      </c>
      <c r="BM455" s="27">
        <f t="shared" si="187"/>
        <v>126.07692307692308</v>
      </c>
      <c r="BN455" s="27">
        <f t="shared" si="187"/>
        <v>10.153846153846153</v>
      </c>
      <c r="BO455" s="27">
        <f t="shared" si="187"/>
        <v>96</v>
      </c>
      <c r="BP455" s="27">
        <f t="shared" si="187"/>
        <v>22.923076923076923</v>
      </c>
      <c r="BQ455" s="27">
        <f t="shared" si="187"/>
        <v>11.076923076923077</v>
      </c>
      <c r="BR455" s="27">
        <f t="shared" si="187"/>
        <v>243.15384615384616</v>
      </c>
      <c r="BS455" s="27">
        <f t="shared" si="187"/>
        <v>0</v>
      </c>
      <c r="BT455" s="27">
        <f t="shared" si="187"/>
        <v>0</v>
      </c>
      <c r="BU455" s="27">
        <f t="shared" si="187"/>
        <v>0</v>
      </c>
      <c r="BV455" s="27">
        <f t="shared" ref="BV455:CC455" si="188">AVERAGE(BV434,BV436:BV439,BV441,BV443:BV444,BV447:BV449,BV451:BV452)</f>
        <v>0</v>
      </c>
      <c r="BW455" s="27">
        <f t="shared" si="188"/>
        <v>0</v>
      </c>
      <c r="BX455" s="27">
        <f t="shared" si="188"/>
        <v>0</v>
      </c>
      <c r="BY455" s="27">
        <f t="shared" si="188"/>
        <v>0</v>
      </c>
      <c r="BZ455" s="27">
        <f t="shared" si="188"/>
        <v>0</v>
      </c>
      <c r="CA455" s="27">
        <f t="shared" si="188"/>
        <v>0</v>
      </c>
      <c r="CB455" s="27">
        <f t="shared" si="188"/>
        <v>0</v>
      </c>
      <c r="CC455" s="27">
        <f t="shared" si="188"/>
        <v>0</v>
      </c>
    </row>
    <row r="456" spans="1:83">
      <c r="A456" s="63"/>
      <c r="B456" s="63"/>
      <c r="C456" s="63"/>
      <c r="D456" s="22" t="s">
        <v>43</v>
      </c>
      <c r="E456" s="24">
        <f>STDEV(E430:E433,E435,E440,E442,E445:E446,E450)/SQRT($B454)</f>
        <v>9.0053139319151825</v>
      </c>
      <c r="F456" s="24">
        <f>STDEV(F430:F433,F435,F440,F442,F445:F446,F450)/SQRT($B454)</f>
        <v>1.1111111111111109</v>
      </c>
      <c r="G456" s="24">
        <f>STDEV(G430:G433,G435,G440,G442,G445:G446,G450)/SQRT($B454)</f>
        <v>8.4539876630740025</v>
      </c>
      <c r="H456" s="24">
        <f>STDEV(H430:H433,H435,H440,H442,H445:H446,H450)/SQRT($B454)</f>
        <v>3.7293671061382074</v>
      </c>
      <c r="I456" s="24">
        <f>STDEV(I430:I433,I435,I440,I442,I445:I446,I450)/SQRT($B454)</f>
        <v>8.4539876630739988E-2</v>
      </c>
      <c r="J456" s="24">
        <f t="shared" ref="J456:BU456" si="189">STDEV(J430:J433,J435,J440,J442,J445:J446,J450)/SQRT($B454)</f>
        <v>0</v>
      </c>
      <c r="K456" s="24">
        <f t="shared" si="189"/>
        <v>2.1612753436596437</v>
      </c>
      <c r="L456" s="24">
        <f t="shared" si="189"/>
        <v>0.26666666666666666</v>
      </c>
      <c r="M456" s="24">
        <f t="shared" si="189"/>
        <v>2.0289570391377603</v>
      </c>
      <c r="N456" s="24">
        <f t="shared" si="189"/>
        <v>0.89504810547317015</v>
      </c>
      <c r="O456" s="24">
        <f t="shared" si="189"/>
        <v>5.7085898775941404E-2</v>
      </c>
      <c r="P456" s="24">
        <f t="shared" si="189"/>
        <v>158.6686676837858</v>
      </c>
      <c r="Q456" s="24">
        <f t="shared" si="189"/>
        <v>404.22997992067172</v>
      </c>
      <c r="R456" s="24">
        <f t="shared" si="189"/>
        <v>183.29764565804126</v>
      </c>
      <c r="S456" s="24">
        <f t="shared" si="189"/>
        <v>201.52343653532705</v>
      </c>
      <c r="T456" s="24">
        <f t="shared" si="189"/>
        <v>69.409506091323053</v>
      </c>
      <c r="U456" s="24">
        <f t="shared" si="189"/>
        <v>69.532395392552303</v>
      </c>
      <c r="V456" s="24">
        <f t="shared" si="189"/>
        <v>84.73362580672341</v>
      </c>
      <c r="W456" s="24">
        <f t="shared" si="189"/>
        <v>168.30853565687786</v>
      </c>
      <c r="X456" s="24">
        <f t="shared" si="189"/>
        <v>193.48488970032318</v>
      </c>
      <c r="Y456" s="24">
        <f t="shared" si="189"/>
        <v>92.696436203152771</v>
      </c>
      <c r="Z456" s="24">
        <f t="shared" si="189"/>
        <v>160.65365584145084</v>
      </c>
      <c r="AA456" s="24">
        <f t="shared" si="189"/>
        <v>188.83404971528714</v>
      </c>
      <c r="AB456" s="24">
        <f t="shared" si="189"/>
        <v>63.687039592422018</v>
      </c>
      <c r="AC456" s="24">
        <f t="shared" si="189"/>
        <v>9.8565263207232938</v>
      </c>
      <c r="AD456" s="24">
        <f t="shared" si="189"/>
        <v>4.3753095128611559</v>
      </c>
      <c r="AE456" s="24">
        <f t="shared" si="189"/>
        <v>4.1009483997945866</v>
      </c>
      <c r="AF456" s="24">
        <f t="shared" si="189"/>
        <v>3.35476443948669</v>
      </c>
      <c r="AG456" s="24">
        <f t="shared" si="189"/>
        <v>2.7986107664736477</v>
      </c>
      <c r="AH456" s="24">
        <f t="shared" si="189"/>
        <v>3.3306655991458118</v>
      </c>
      <c r="AI456" s="24">
        <f t="shared" si="189"/>
        <v>1.1925695879998877</v>
      </c>
      <c r="AJ456" s="24">
        <f t="shared" si="189"/>
        <v>0</v>
      </c>
      <c r="AK456" s="24">
        <f t="shared" si="189"/>
        <v>1.2382783747337807</v>
      </c>
      <c r="AL456" s="24">
        <f t="shared" si="189"/>
        <v>5.1597803570823952</v>
      </c>
      <c r="AM456" s="24">
        <f t="shared" si="189"/>
        <v>2.1612753436596437</v>
      </c>
      <c r="AN456" s="24">
        <f t="shared" si="189"/>
        <v>1.4742229591663987</v>
      </c>
      <c r="AO456" s="24">
        <f t="shared" si="189"/>
        <v>0.26034165586355512</v>
      </c>
      <c r="AP456" s="24">
        <f t="shared" si="189"/>
        <v>0</v>
      </c>
      <c r="AQ456" s="24">
        <f t="shared" si="189"/>
        <v>0.22110831935702666</v>
      </c>
      <c r="AR456" s="24">
        <f t="shared" si="189"/>
        <v>1.5930404193798029</v>
      </c>
      <c r="AS456" s="24">
        <f t="shared" si="189"/>
        <v>1.1259563836036359</v>
      </c>
      <c r="AT456" s="24">
        <f t="shared" si="189"/>
        <v>2.0289570391377603</v>
      </c>
      <c r="AU456" s="24">
        <f t="shared" si="189"/>
        <v>0.92436164159080303</v>
      </c>
      <c r="AV456" s="24">
        <f t="shared" si="189"/>
        <v>0</v>
      </c>
      <c r="AW456" s="24">
        <f t="shared" si="189"/>
        <v>0.60461190490723504</v>
      </c>
      <c r="AX456" s="24">
        <f t="shared" si="189"/>
        <v>2.5862886321694432</v>
      </c>
      <c r="AY456" s="24">
        <f t="shared" si="189"/>
        <v>1.4892205269125784</v>
      </c>
      <c r="AZ456" s="24">
        <f t="shared" si="189"/>
        <v>0.89504810547317015</v>
      </c>
      <c r="BA456" s="24">
        <f t="shared" si="189"/>
        <v>0.70237691685684922</v>
      </c>
      <c r="BB456" s="24">
        <f t="shared" si="189"/>
        <v>0</v>
      </c>
      <c r="BC456" s="24">
        <f t="shared" si="189"/>
        <v>0.5</v>
      </c>
      <c r="BD456" s="24">
        <f t="shared" si="189"/>
        <v>1.2653501930734867</v>
      </c>
      <c r="BE456" s="24">
        <f t="shared" si="189"/>
        <v>10.052141839207977</v>
      </c>
      <c r="BF456" s="24">
        <f t="shared" si="189"/>
        <v>2.6541372316525842</v>
      </c>
      <c r="BG456" s="24">
        <f t="shared" si="189"/>
        <v>0.13333333333333333</v>
      </c>
      <c r="BH456" s="24">
        <f t="shared" si="189"/>
        <v>6.6999999999999993</v>
      </c>
      <c r="BI456" s="24">
        <f t="shared" si="189"/>
        <v>2.319961685507375</v>
      </c>
      <c r="BJ456" s="24">
        <f t="shared" si="189"/>
        <v>3.2048574244591777</v>
      </c>
      <c r="BK456" s="24">
        <f t="shared" si="189"/>
        <v>3.4858443899736988</v>
      </c>
      <c r="BL456" s="24">
        <f t="shared" si="189"/>
        <v>108.96533597637573</v>
      </c>
      <c r="BM456" s="24">
        <f t="shared" si="189"/>
        <v>43.076469472581223</v>
      </c>
      <c r="BN456" s="24">
        <f t="shared" si="189"/>
        <v>3.6962443401677625</v>
      </c>
      <c r="BO456" s="24">
        <f t="shared" si="189"/>
        <v>19.865128575806732</v>
      </c>
      <c r="BP456" s="24">
        <f t="shared" si="189"/>
        <v>3.9923538030701748</v>
      </c>
      <c r="BQ456" s="24">
        <f t="shared" si="189"/>
        <v>22.661862235924037</v>
      </c>
      <c r="BR456" s="24">
        <f t="shared" si="189"/>
        <v>64.364275805760442</v>
      </c>
      <c r="BS456" s="24">
        <f t="shared" si="189"/>
        <v>0</v>
      </c>
      <c r="BT456" s="24">
        <f t="shared" si="189"/>
        <v>0</v>
      </c>
      <c r="BU456" s="24">
        <f t="shared" si="189"/>
        <v>0</v>
      </c>
      <c r="BV456" s="24">
        <f t="shared" ref="BV456:CC456" si="190">STDEV(BV430:BV433,BV435,BV440,BV442,BV445:BV446,BV450)/SQRT($B454)</f>
        <v>0</v>
      </c>
      <c r="BW456" s="24">
        <f t="shared" si="190"/>
        <v>0</v>
      </c>
      <c r="BX456" s="24">
        <f t="shared" si="190"/>
        <v>0</v>
      </c>
      <c r="BY456" s="24">
        <f t="shared" si="190"/>
        <v>0</v>
      </c>
      <c r="BZ456" s="24">
        <f t="shared" si="190"/>
        <v>0</v>
      </c>
      <c r="CA456" s="24">
        <f t="shared" si="190"/>
        <v>0</v>
      </c>
      <c r="CB456" s="24">
        <f t="shared" si="190"/>
        <v>0</v>
      </c>
      <c r="CC456" s="24">
        <f t="shared" si="190"/>
        <v>0</v>
      </c>
    </row>
    <row r="457" spans="1:83">
      <c r="A457" s="63"/>
      <c r="B457" s="2"/>
      <c r="C457" s="63"/>
      <c r="D457" s="18" t="s">
        <v>43</v>
      </c>
      <c r="E457" s="27">
        <f>STDEV(E434,E436:E439,E441,E443:E444,E447:E449,E451:E452)/SQRT($B455)</f>
        <v>5.7677467227060939</v>
      </c>
      <c r="F457" s="27">
        <f>STDEV(F434,F436:F439,F441,F443:F444,F447:F449,F451:F452)/SQRT($B455)</f>
        <v>1.3661016936479082</v>
      </c>
      <c r="G457" s="27">
        <f>STDEV(G434,G436:G439,G441,G443:G444,G447:G449,G451:G452)/SQRT($B455)</f>
        <v>5.9790891365954026</v>
      </c>
      <c r="H457" s="27">
        <f>STDEV(H434,H436:H439,H441,H443:H444,H447:H449,H451:H452)/SQRT($B455)</f>
        <v>3.2738362064197788</v>
      </c>
      <c r="I457" s="27">
        <f>STDEV(I434,I436:I439,I441,I443:I444,I447:I449,I451:I452)/SQRT($B455)</f>
        <v>5.9790891365953933E-2</v>
      </c>
      <c r="J457" s="27">
        <f t="shared" ref="J457:BU457" si="191">STDEV(J434,J436:J439,J441,J443:J444,J447:J449,J451:J452)/SQRT($B455)</f>
        <v>0</v>
      </c>
      <c r="K457" s="27">
        <f t="shared" si="191"/>
        <v>1.3842592134494622</v>
      </c>
      <c r="L457" s="27">
        <f t="shared" si="191"/>
        <v>0.32786440647549803</v>
      </c>
      <c r="M457" s="27">
        <f t="shared" si="191"/>
        <v>1.4349813927828943</v>
      </c>
      <c r="N457" s="27">
        <f t="shared" si="191"/>
        <v>0.78572068954074692</v>
      </c>
      <c r="O457" s="27">
        <f t="shared" si="191"/>
        <v>4.1969193951654438E-2</v>
      </c>
      <c r="P457" s="27">
        <f t="shared" si="191"/>
        <v>55.803388100179617</v>
      </c>
      <c r="Q457" s="27">
        <f t="shared" si="191"/>
        <v>273.92802633076354</v>
      </c>
      <c r="R457" s="27">
        <f t="shared" si="191"/>
        <v>44.712744009016042</v>
      </c>
      <c r="S457" s="27">
        <f t="shared" si="191"/>
        <v>117.01169263053185</v>
      </c>
      <c r="T457" s="27">
        <f t="shared" si="191"/>
        <v>33.978945625552818</v>
      </c>
      <c r="U457" s="27">
        <f t="shared" si="191"/>
        <v>25.161451167422811</v>
      </c>
      <c r="V457" s="27">
        <f t="shared" si="191"/>
        <v>71.620027806996831</v>
      </c>
      <c r="W457" s="27">
        <f t="shared" si="191"/>
        <v>48.634533469195645</v>
      </c>
      <c r="X457" s="27">
        <f t="shared" si="191"/>
        <v>56.279206280618098</v>
      </c>
      <c r="Y457" s="27">
        <f t="shared" si="191"/>
        <v>38.822227090763398</v>
      </c>
      <c r="Z457" s="27">
        <f t="shared" si="191"/>
        <v>101.20404735089777</v>
      </c>
      <c r="AA457" s="27">
        <f t="shared" si="191"/>
        <v>105.18683233769983</v>
      </c>
      <c r="AB457" s="27">
        <f t="shared" si="191"/>
        <v>45.174261389568017</v>
      </c>
      <c r="AC457" s="27">
        <f t="shared" si="191"/>
        <v>21.554526975466075</v>
      </c>
      <c r="AD457" s="27">
        <f t="shared" si="191"/>
        <v>6.7881437421073256</v>
      </c>
      <c r="AE457" s="27">
        <f t="shared" si="191"/>
        <v>15.672121254488323</v>
      </c>
      <c r="AF457" s="27">
        <f t="shared" si="191"/>
        <v>2.8179475513868004</v>
      </c>
      <c r="AG457" s="27">
        <f t="shared" si="191"/>
        <v>2.8833330483063553</v>
      </c>
      <c r="AH457" s="27">
        <f t="shared" si="191"/>
        <v>3.4055297878736397</v>
      </c>
      <c r="AI457" s="27">
        <f t="shared" si="191"/>
        <v>12.778881123218152</v>
      </c>
      <c r="AJ457" s="27">
        <f t="shared" si="191"/>
        <v>0.34969696658938093</v>
      </c>
      <c r="AK457" s="27">
        <f t="shared" si="191"/>
        <v>0</v>
      </c>
      <c r="AL457" s="27">
        <f t="shared" si="191"/>
        <v>4.7188195963231099</v>
      </c>
      <c r="AM457" s="27">
        <f t="shared" si="191"/>
        <v>1.3842592134494627</v>
      </c>
      <c r="AN457" s="27">
        <f t="shared" si="191"/>
        <v>2.4919990312192404</v>
      </c>
      <c r="AO457" s="27">
        <f t="shared" si="191"/>
        <v>2.4029485503647803</v>
      </c>
      <c r="AP457" s="27">
        <f t="shared" si="191"/>
        <v>0</v>
      </c>
      <c r="AQ457" s="27">
        <f t="shared" si="191"/>
        <v>0</v>
      </c>
      <c r="AR457" s="27">
        <f t="shared" si="191"/>
        <v>1.8235799370968766</v>
      </c>
      <c r="AS457" s="27">
        <f t="shared" si="191"/>
        <v>2.319202066412513</v>
      </c>
      <c r="AT457" s="27">
        <f t="shared" si="191"/>
        <v>1.4349813927828943</v>
      </c>
      <c r="AU457" s="27">
        <f t="shared" si="191"/>
        <v>10.577645662963151</v>
      </c>
      <c r="AV457" s="27">
        <f t="shared" si="191"/>
        <v>0.34969696658938093</v>
      </c>
      <c r="AW457" s="27">
        <f t="shared" si="191"/>
        <v>0</v>
      </c>
      <c r="AX457" s="27">
        <f t="shared" si="191"/>
        <v>2.3355160261666508</v>
      </c>
      <c r="AY457" s="27">
        <f t="shared" si="191"/>
        <v>0.90962419359316726</v>
      </c>
      <c r="AZ457" s="27">
        <f t="shared" si="191"/>
        <v>0.78572068954074692</v>
      </c>
      <c r="BA457" s="27">
        <f t="shared" si="191"/>
        <v>0.58329811108088847</v>
      </c>
      <c r="BB457" s="27">
        <f t="shared" si="191"/>
        <v>0</v>
      </c>
      <c r="BC457" s="27">
        <f t="shared" si="191"/>
        <v>0</v>
      </c>
      <c r="BD457" s="27">
        <f t="shared" si="191"/>
        <v>1.5112986695683464</v>
      </c>
      <c r="BE457" s="27">
        <f t="shared" si="191"/>
        <v>4.2815138615617689</v>
      </c>
      <c r="BF457" s="27">
        <f t="shared" si="191"/>
        <v>1.5795787519242503</v>
      </c>
      <c r="BG457" s="27">
        <f t="shared" si="191"/>
        <v>0.16617283842071437</v>
      </c>
      <c r="BH457" s="27">
        <f t="shared" si="191"/>
        <v>0.42598071091887568</v>
      </c>
      <c r="BI457" s="27">
        <f t="shared" si="191"/>
        <v>1.714021535012092</v>
      </c>
      <c r="BJ457" s="27">
        <f t="shared" si="191"/>
        <v>2.3014873845970927</v>
      </c>
      <c r="BK457" s="27">
        <f t="shared" si="191"/>
        <v>2.9760715670807696</v>
      </c>
      <c r="BL457" s="27">
        <f t="shared" si="191"/>
        <v>102.41672905601187</v>
      </c>
      <c r="BM457" s="27">
        <f t="shared" si="191"/>
        <v>27.457300542063475</v>
      </c>
      <c r="BN457" s="27">
        <f t="shared" si="191"/>
        <v>4.2605015863461881</v>
      </c>
      <c r="BO457" s="27">
        <f t="shared" si="191"/>
        <v>34.359524488515888</v>
      </c>
      <c r="BP457" s="27">
        <f t="shared" si="191"/>
        <v>4.591605409514889</v>
      </c>
      <c r="BQ457" s="27">
        <f t="shared" si="191"/>
        <v>4.2069258196539439</v>
      </c>
      <c r="BR457" s="27">
        <f t="shared" si="191"/>
        <v>55.67935286356802</v>
      </c>
      <c r="BS457" s="27">
        <f t="shared" si="191"/>
        <v>0</v>
      </c>
      <c r="BT457" s="27">
        <f t="shared" si="191"/>
        <v>0</v>
      </c>
      <c r="BU457" s="27">
        <f t="shared" si="191"/>
        <v>0</v>
      </c>
      <c r="BV457" s="27">
        <f t="shared" ref="BV457:CC457" si="192">STDEV(BV434,BV436:BV439,BV441,BV443:BV444,BV447:BV449,BV451:BV452)/SQRT($B455)</f>
        <v>0</v>
      </c>
      <c r="BW457" s="27">
        <f t="shared" si="192"/>
        <v>0</v>
      </c>
      <c r="BX457" s="27">
        <f t="shared" si="192"/>
        <v>0</v>
      </c>
      <c r="BY457" s="27">
        <f t="shared" si="192"/>
        <v>0</v>
      </c>
      <c r="BZ457" s="27">
        <f t="shared" si="192"/>
        <v>0</v>
      </c>
      <c r="CA457" s="27">
        <f t="shared" si="192"/>
        <v>0</v>
      </c>
      <c r="CB457" s="27">
        <f t="shared" si="192"/>
        <v>0</v>
      </c>
      <c r="CC457" s="27">
        <f t="shared" si="192"/>
        <v>0</v>
      </c>
      <c r="CE457" s="58" t="s">
        <v>111</v>
      </c>
    </row>
    <row r="458" spans="1:83">
      <c r="A458" s="10"/>
      <c r="B458" s="10"/>
      <c r="C458" s="102"/>
      <c r="D458" s="10"/>
      <c r="E458" s="59"/>
      <c r="F458" s="59"/>
      <c r="G458" s="59"/>
      <c r="H458" s="59"/>
      <c r="I458" s="59"/>
      <c r="J458" s="10"/>
      <c r="K458" s="10"/>
      <c r="L458" s="10"/>
      <c r="M458" s="10"/>
      <c r="N458" s="10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CE458" s="58"/>
    </row>
    <row r="459" spans="1:83" ht="16">
      <c r="A459" s="83" t="s">
        <v>98</v>
      </c>
      <c r="B459" s="66"/>
      <c r="C459" s="66" t="s">
        <v>133</v>
      </c>
      <c r="D459" s="66"/>
      <c r="E459" s="53" t="s">
        <v>63</v>
      </c>
      <c r="F459" s="53" t="s">
        <v>64</v>
      </c>
      <c r="G459" s="53" t="s">
        <v>65</v>
      </c>
      <c r="H459" s="53" t="s">
        <v>66</v>
      </c>
      <c r="I459" s="87" t="s">
        <v>100</v>
      </c>
      <c r="J459" s="53" t="s">
        <v>62</v>
      </c>
      <c r="K459" s="53" t="s">
        <v>63</v>
      </c>
      <c r="L459" s="53" t="s">
        <v>64</v>
      </c>
      <c r="M459" s="53" t="s">
        <v>65</v>
      </c>
      <c r="N459" s="53" t="s">
        <v>66</v>
      </c>
      <c r="O459" s="87" t="s">
        <v>100</v>
      </c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CE459" s="58" t="s">
        <v>111</v>
      </c>
    </row>
    <row r="460" spans="1:83">
      <c r="A460" t="s">
        <v>158</v>
      </c>
      <c r="B460" s="10">
        <f>('E3-Last'!B217)-2</f>
        <v>42</v>
      </c>
      <c r="C460" s="4" t="s">
        <v>3</v>
      </c>
      <c r="D460" s="10" t="s">
        <v>40</v>
      </c>
      <c r="E460" s="59">
        <f>(K460/$J460)*100</f>
        <v>0</v>
      </c>
      <c r="F460" s="59">
        <f>(L460/$J460)*100</f>
        <v>0</v>
      </c>
      <c r="G460" s="59">
        <f>(M460/$J460)*100</f>
        <v>50</v>
      </c>
      <c r="H460" s="59">
        <f>(N460/$J460)*100</f>
        <v>41.666666666666671</v>
      </c>
      <c r="I460" s="59">
        <f>M460/J460</f>
        <v>0.5</v>
      </c>
      <c r="J460">
        <v>12</v>
      </c>
      <c r="K460">
        <v>0</v>
      </c>
      <c r="L460">
        <v>0</v>
      </c>
      <c r="M460">
        <v>6</v>
      </c>
      <c r="N460">
        <v>5</v>
      </c>
      <c r="O460">
        <v>1</v>
      </c>
      <c r="P460">
        <v>210.5</v>
      </c>
      <c r="Q460">
        <v>0</v>
      </c>
      <c r="R460">
        <v>231</v>
      </c>
      <c r="S460">
        <v>222.4</v>
      </c>
      <c r="T460">
        <v>137.0909091</v>
      </c>
      <c r="U460">
        <v>87.333333339999996</v>
      </c>
      <c r="V460">
        <v>196.8</v>
      </c>
      <c r="W460">
        <v>559.36363630000005</v>
      </c>
      <c r="X460">
        <v>803.16666669999995</v>
      </c>
      <c r="Y460">
        <v>266.8</v>
      </c>
      <c r="Z460">
        <v>41</v>
      </c>
      <c r="AA460">
        <v>30</v>
      </c>
      <c r="AB460">
        <v>54.2</v>
      </c>
      <c r="AC460">
        <v>38</v>
      </c>
      <c r="AD460">
        <v>24</v>
      </c>
      <c r="AE460">
        <v>8</v>
      </c>
      <c r="AF460">
        <v>6</v>
      </c>
      <c r="AG460">
        <v>12</v>
      </c>
      <c r="AH460">
        <v>20</v>
      </c>
      <c r="AI460">
        <v>4</v>
      </c>
      <c r="AJ460">
        <v>0</v>
      </c>
      <c r="AK460">
        <v>0</v>
      </c>
      <c r="AL460">
        <v>2</v>
      </c>
      <c r="AM460">
        <v>12</v>
      </c>
      <c r="AN460">
        <v>8</v>
      </c>
      <c r="AO460">
        <v>4</v>
      </c>
      <c r="AP460">
        <v>0</v>
      </c>
      <c r="AQ460">
        <v>0</v>
      </c>
      <c r="AR460">
        <v>0</v>
      </c>
      <c r="AS460">
        <v>0</v>
      </c>
      <c r="AT460">
        <v>7</v>
      </c>
      <c r="AU460">
        <v>0</v>
      </c>
      <c r="AV460">
        <v>0</v>
      </c>
      <c r="AW460">
        <v>0</v>
      </c>
      <c r="AX460">
        <v>1</v>
      </c>
      <c r="AY460">
        <v>0</v>
      </c>
      <c r="AZ460">
        <v>5</v>
      </c>
      <c r="BA460">
        <v>0</v>
      </c>
      <c r="BB460">
        <v>0</v>
      </c>
      <c r="BC460">
        <v>0</v>
      </c>
      <c r="BD460">
        <v>1</v>
      </c>
      <c r="BE460">
        <v>31</v>
      </c>
      <c r="BF460">
        <v>1</v>
      </c>
      <c r="BG460">
        <v>0</v>
      </c>
      <c r="BH460">
        <v>0</v>
      </c>
      <c r="BI460">
        <v>0</v>
      </c>
      <c r="BJ460">
        <v>11</v>
      </c>
      <c r="BK460">
        <v>19</v>
      </c>
      <c r="BL460">
        <v>169</v>
      </c>
      <c r="BM460">
        <v>28</v>
      </c>
      <c r="BN460">
        <v>8</v>
      </c>
      <c r="BO460">
        <v>29</v>
      </c>
      <c r="BP460">
        <v>14</v>
      </c>
      <c r="BQ460">
        <v>7</v>
      </c>
      <c r="BR460">
        <v>83</v>
      </c>
      <c r="BS460">
        <v>1</v>
      </c>
      <c r="BT460">
        <v>1</v>
      </c>
      <c r="BU460">
        <v>0</v>
      </c>
      <c r="BV460">
        <v>28</v>
      </c>
      <c r="BW460">
        <v>28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 t="s">
        <v>58</v>
      </c>
      <c r="CE460" s="58"/>
    </row>
    <row r="461" spans="1:83">
      <c r="A461" t="s">
        <v>180</v>
      </c>
      <c r="B461" s="10">
        <f>('E3-Last'!B218)-2</f>
        <v>50</v>
      </c>
      <c r="C461" s="4" t="s">
        <v>3</v>
      </c>
      <c r="D461" s="10" t="s">
        <v>40</v>
      </c>
      <c r="E461" s="59">
        <f t="shared" ref="E461:H482" si="193">(K461/$J461)*100</f>
        <v>58.333333333333336</v>
      </c>
      <c r="F461" s="59">
        <f t="shared" si="193"/>
        <v>0</v>
      </c>
      <c r="G461" s="59">
        <f t="shared" si="193"/>
        <v>16.666666666666664</v>
      </c>
      <c r="H461" s="59">
        <f t="shared" si="193"/>
        <v>16.666666666666664</v>
      </c>
      <c r="I461" s="59">
        <f t="shared" ref="I461:I482" si="194">M461/J461</f>
        <v>0.16666666666666666</v>
      </c>
      <c r="J461">
        <v>12</v>
      </c>
      <c r="K461">
        <v>7</v>
      </c>
      <c r="L461">
        <v>0</v>
      </c>
      <c r="M461">
        <v>2</v>
      </c>
      <c r="N461">
        <v>2</v>
      </c>
      <c r="O461">
        <v>1</v>
      </c>
      <c r="P461">
        <v>1569.6</v>
      </c>
      <c r="Q461">
        <v>0</v>
      </c>
      <c r="R461">
        <v>1063</v>
      </c>
      <c r="S461">
        <v>913.5</v>
      </c>
      <c r="T461">
        <v>1024.75</v>
      </c>
      <c r="U461">
        <v>384</v>
      </c>
      <c r="V461">
        <v>1665.5</v>
      </c>
      <c r="W461">
        <v>56.25</v>
      </c>
      <c r="X461">
        <v>49</v>
      </c>
      <c r="Y461">
        <v>63.5</v>
      </c>
      <c r="Z461">
        <v>1125</v>
      </c>
      <c r="AA461">
        <v>1676.5</v>
      </c>
      <c r="AB461">
        <v>573.5</v>
      </c>
      <c r="AC461">
        <v>19</v>
      </c>
      <c r="AD461">
        <v>9</v>
      </c>
      <c r="AE461">
        <v>8</v>
      </c>
      <c r="AF461">
        <v>2</v>
      </c>
      <c r="AG461">
        <v>8</v>
      </c>
      <c r="AH461">
        <v>7</v>
      </c>
      <c r="AI461">
        <v>1</v>
      </c>
      <c r="AJ461">
        <v>0</v>
      </c>
      <c r="AK461">
        <v>0</v>
      </c>
      <c r="AL461">
        <v>3</v>
      </c>
      <c r="AM461">
        <v>5</v>
      </c>
      <c r="AN461">
        <v>2</v>
      </c>
      <c r="AO461">
        <v>1</v>
      </c>
      <c r="AP461">
        <v>0</v>
      </c>
      <c r="AQ461">
        <v>0</v>
      </c>
      <c r="AR461">
        <v>1</v>
      </c>
      <c r="AS461">
        <v>3</v>
      </c>
      <c r="AT461">
        <v>3</v>
      </c>
      <c r="AU461">
        <v>0</v>
      </c>
      <c r="AV461">
        <v>0</v>
      </c>
      <c r="AW461">
        <v>0</v>
      </c>
      <c r="AX461">
        <v>2</v>
      </c>
      <c r="AY461">
        <v>0</v>
      </c>
      <c r="AZ461">
        <v>2</v>
      </c>
      <c r="BA461">
        <v>0</v>
      </c>
      <c r="BB461">
        <v>0</v>
      </c>
      <c r="BC461">
        <v>0</v>
      </c>
      <c r="BD461">
        <v>0</v>
      </c>
      <c r="BE461">
        <v>6</v>
      </c>
      <c r="BF461">
        <v>0</v>
      </c>
      <c r="BG461">
        <v>2</v>
      </c>
      <c r="BH461">
        <v>0</v>
      </c>
      <c r="BI461">
        <v>2</v>
      </c>
      <c r="BJ461">
        <v>2</v>
      </c>
      <c r="BK461">
        <v>0</v>
      </c>
      <c r="BL461">
        <v>229</v>
      </c>
      <c r="BM461">
        <v>98</v>
      </c>
      <c r="BN461">
        <v>11</v>
      </c>
      <c r="BO461">
        <v>0</v>
      </c>
      <c r="BP461">
        <v>4</v>
      </c>
      <c r="BQ461">
        <v>0</v>
      </c>
      <c r="BR461">
        <v>116</v>
      </c>
      <c r="BS461">
        <v>1</v>
      </c>
      <c r="BT461">
        <v>0</v>
      </c>
      <c r="BU461">
        <v>1</v>
      </c>
      <c r="BV461">
        <v>3895</v>
      </c>
      <c r="BW461">
        <v>0</v>
      </c>
      <c r="BX461">
        <v>3895</v>
      </c>
      <c r="BY461">
        <v>0</v>
      </c>
      <c r="BZ461">
        <v>0</v>
      </c>
      <c r="CA461">
        <v>0</v>
      </c>
      <c r="CB461">
        <v>0</v>
      </c>
      <c r="CC461">
        <v>0</v>
      </c>
      <c r="CD461" t="s">
        <v>58</v>
      </c>
      <c r="CE461" s="58"/>
    </row>
    <row r="462" spans="1:83">
      <c r="A462" t="s">
        <v>159</v>
      </c>
      <c r="B462" s="10">
        <f>('E3-Last'!B219)-2</f>
        <v>50</v>
      </c>
      <c r="C462" s="4" t="s">
        <v>3</v>
      </c>
      <c r="D462" s="10" t="s">
        <v>40</v>
      </c>
      <c r="E462" s="59">
        <f t="shared" si="193"/>
        <v>41.666666666666671</v>
      </c>
      <c r="F462" s="59">
        <f t="shared" si="193"/>
        <v>8.3333333333333321</v>
      </c>
      <c r="G462" s="59">
        <f t="shared" si="193"/>
        <v>25</v>
      </c>
      <c r="H462" s="59">
        <f t="shared" si="193"/>
        <v>25</v>
      </c>
      <c r="I462" s="59">
        <f t="shared" si="194"/>
        <v>0.25</v>
      </c>
      <c r="J462">
        <v>12</v>
      </c>
      <c r="K462">
        <v>5</v>
      </c>
      <c r="L462">
        <v>1</v>
      </c>
      <c r="M462">
        <v>3</v>
      </c>
      <c r="N462">
        <v>3</v>
      </c>
      <c r="O462">
        <v>0</v>
      </c>
      <c r="P462">
        <v>1057.857143</v>
      </c>
      <c r="Q462">
        <v>3450</v>
      </c>
      <c r="R462">
        <v>847</v>
      </c>
      <c r="S462">
        <v>471.33333340000001</v>
      </c>
      <c r="T462">
        <v>191.5</v>
      </c>
      <c r="U462">
        <v>265</v>
      </c>
      <c r="V462">
        <v>118</v>
      </c>
      <c r="W462">
        <v>365.66666659999999</v>
      </c>
      <c r="X462">
        <v>544.66666669999995</v>
      </c>
      <c r="Y462">
        <v>186.66666670000001</v>
      </c>
      <c r="Z462">
        <v>260</v>
      </c>
      <c r="AA462">
        <v>194</v>
      </c>
      <c r="AB462">
        <v>326</v>
      </c>
      <c r="AC462">
        <v>57</v>
      </c>
      <c r="AD462">
        <v>9</v>
      </c>
      <c r="AE462">
        <v>31</v>
      </c>
      <c r="AF462">
        <v>17</v>
      </c>
      <c r="AG462">
        <v>24</v>
      </c>
      <c r="AH462">
        <v>8</v>
      </c>
      <c r="AI462">
        <v>7</v>
      </c>
      <c r="AJ462">
        <v>0</v>
      </c>
      <c r="AK462">
        <v>2</v>
      </c>
      <c r="AL462">
        <v>16</v>
      </c>
      <c r="AM462">
        <v>7</v>
      </c>
      <c r="AN462">
        <v>2</v>
      </c>
      <c r="AO462">
        <v>0</v>
      </c>
      <c r="AP462">
        <v>0</v>
      </c>
      <c r="AQ462">
        <v>0</v>
      </c>
      <c r="AR462">
        <v>0</v>
      </c>
      <c r="AS462">
        <v>10</v>
      </c>
      <c r="AT462">
        <v>3</v>
      </c>
      <c r="AU462">
        <v>5</v>
      </c>
      <c r="AV462">
        <v>0</v>
      </c>
      <c r="AW462">
        <v>2</v>
      </c>
      <c r="AX462">
        <v>11</v>
      </c>
      <c r="AY462">
        <v>7</v>
      </c>
      <c r="AZ462">
        <v>3</v>
      </c>
      <c r="BA462">
        <v>2</v>
      </c>
      <c r="BB462">
        <v>0</v>
      </c>
      <c r="BC462">
        <v>0</v>
      </c>
      <c r="BD462">
        <v>5</v>
      </c>
      <c r="BE462">
        <v>14</v>
      </c>
      <c r="BF462">
        <v>2</v>
      </c>
      <c r="BG462">
        <v>0</v>
      </c>
      <c r="BH462">
        <v>0</v>
      </c>
      <c r="BI462">
        <v>1</v>
      </c>
      <c r="BJ462">
        <v>6</v>
      </c>
      <c r="BK462">
        <v>5</v>
      </c>
      <c r="BL462">
        <v>479</v>
      </c>
      <c r="BM462">
        <v>169</v>
      </c>
      <c r="BN462">
        <v>13</v>
      </c>
      <c r="BO462">
        <v>0</v>
      </c>
      <c r="BP462">
        <v>6</v>
      </c>
      <c r="BQ462">
        <v>5</v>
      </c>
      <c r="BR462">
        <v>286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 t="s">
        <v>58</v>
      </c>
      <c r="CE462" s="58"/>
    </row>
    <row r="463" spans="1:83">
      <c r="A463" t="s">
        <v>160</v>
      </c>
      <c r="B463" s="10">
        <f>('E3-Last'!B220)-2</f>
        <v>50</v>
      </c>
      <c r="C463" s="4" t="s">
        <v>3</v>
      </c>
      <c r="D463" s="10" t="s">
        <v>40</v>
      </c>
      <c r="E463" s="59">
        <f t="shared" si="193"/>
        <v>25</v>
      </c>
      <c r="F463" s="59">
        <f t="shared" si="193"/>
        <v>0</v>
      </c>
      <c r="G463" s="59">
        <f t="shared" si="193"/>
        <v>33.333333333333329</v>
      </c>
      <c r="H463" s="59">
        <f t="shared" si="193"/>
        <v>33.333333333333329</v>
      </c>
      <c r="I463" s="59">
        <f t="shared" si="194"/>
        <v>0.33333333333333331</v>
      </c>
      <c r="J463">
        <v>12</v>
      </c>
      <c r="K463">
        <v>3</v>
      </c>
      <c r="L463">
        <v>0</v>
      </c>
      <c r="M463">
        <v>4</v>
      </c>
      <c r="N463">
        <v>4</v>
      </c>
      <c r="O463">
        <v>1</v>
      </c>
      <c r="P463">
        <v>217.11111109999999</v>
      </c>
      <c r="Q463">
        <v>0</v>
      </c>
      <c r="R463">
        <v>106.5</v>
      </c>
      <c r="S463">
        <v>290.25</v>
      </c>
      <c r="T463">
        <v>331.25</v>
      </c>
      <c r="U463">
        <v>177.25</v>
      </c>
      <c r="V463">
        <v>485.25</v>
      </c>
      <c r="W463">
        <v>56.625</v>
      </c>
      <c r="X463">
        <v>62.75</v>
      </c>
      <c r="Y463">
        <v>50.5</v>
      </c>
      <c r="Z463">
        <v>891</v>
      </c>
      <c r="AA463">
        <v>1225.25</v>
      </c>
      <c r="AB463">
        <v>556.75</v>
      </c>
      <c r="AC463">
        <v>56</v>
      </c>
      <c r="AD463">
        <v>29</v>
      </c>
      <c r="AE463">
        <v>15</v>
      </c>
      <c r="AF463">
        <v>12</v>
      </c>
      <c r="AG463">
        <v>9</v>
      </c>
      <c r="AH463">
        <v>18</v>
      </c>
      <c r="AI463">
        <v>6</v>
      </c>
      <c r="AJ463">
        <v>0</v>
      </c>
      <c r="AK463">
        <v>0</v>
      </c>
      <c r="AL463">
        <v>23</v>
      </c>
      <c r="AM463">
        <v>9</v>
      </c>
      <c r="AN463">
        <v>9</v>
      </c>
      <c r="AO463">
        <v>2</v>
      </c>
      <c r="AP463">
        <v>0</v>
      </c>
      <c r="AQ463">
        <v>0</v>
      </c>
      <c r="AR463">
        <v>9</v>
      </c>
      <c r="AS463">
        <v>0</v>
      </c>
      <c r="AT463">
        <v>5</v>
      </c>
      <c r="AU463">
        <v>0</v>
      </c>
      <c r="AV463">
        <v>0</v>
      </c>
      <c r="AW463">
        <v>0</v>
      </c>
      <c r="AX463">
        <v>10</v>
      </c>
      <c r="AY463">
        <v>0</v>
      </c>
      <c r="AZ463">
        <v>4</v>
      </c>
      <c r="BA463">
        <v>4</v>
      </c>
      <c r="BB463">
        <v>0</v>
      </c>
      <c r="BC463">
        <v>0</v>
      </c>
      <c r="BD463">
        <v>4</v>
      </c>
      <c r="BE463">
        <v>10</v>
      </c>
      <c r="BF463">
        <v>0</v>
      </c>
      <c r="BG463">
        <v>0</v>
      </c>
      <c r="BH463">
        <v>1</v>
      </c>
      <c r="BI463">
        <v>7</v>
      </c>
      <c r="BJ463">
        <v>1</v>
      </c>
      <c r="BK463">
        <v>1</v>
      </c>
      <c r="BL463">
        <v>234</v>
      </c>
      <c r="BM463">
        <v>36</v>
      </c>
      <c r="BN463">
        <v>10</v>
      </c>
      <c r="BO463">
        <v>22</v>
      </c>
      <c r="BP463">
        <v>11</v>
      </c>
      <c r="BQ463">
        <v>0</v>
      </c>
      <c r="BR463">
        <v>155</v>
      </c>
      <c r="BS463">
        <v>1</v>
      </c>
      <c r="BT463">
        <v>0</v>
      </c>
      <c r="BU463">
        <v>1</v>
      </c>
      <c r="BV463">
        <v>367</v>
      </c>
      <c r="BW463">
        <v>0</v>
      </c>
      <c r="BX463">
        <v>367</v>
      </c>
      <c r="BY463">
        <v>0</v>
      </c>
      <c r="BZ463">
        <v>0</v>
      </c>
      <c r="CA463">
        <v>0</v>
      </c>
      <c r="CB463">
        <v>0</v>
      </c>
      <c r="CC463">
        <v>0</v>
      </c>
      <c r="CD463" t="s">
        <v>58</v>
      </c>
      <c r="CE463" s="58"/>
    </row>
    <row r="464" spans="1:83">
      <c r="A464" t="s">
        <v>181</v>
      </c>
      <c r="B464" s="10">
        <f>('E3-Last'!B221)-2</f>
        <v>50</v>
      </c>
      <c r="C464" s="6" t="s">
        <v>2</v>
      </c>
      <c r="D464" s="10" t="s">
        <v>40</v>
      </c>
      <c r="E464" s="59">
        <f t="shared" si="193"/>
        <v>0</v>
      </c>
      <c r="F464" s="59">
        <f t="shared" si="193"/>
        <v>25</v>
      </c>
      <c r="G464" s="59">
        <f t="shared" si="193"/>
        <v>33.333333333333329</v>
      </c>
      <c r="H464" s="59">
        <f t="shared" si="193"/>
        <v>16.666666666666664</v>
      </c>
      <c r="I464" s="59">
        <f t="shared" si="194"/>
        <v>0.33333333333333331</v>
      </c>
      <c r="J464">
        <v>12</v>
      </c>
      <c r="K464">
        <v>0</v>
      </c>
      <c r="L464">
        <v>3</v>
      </c>
      <c r="M464">
        <v>4</v>
      </c>
      <c r="N464">
        <v>2</v>
      </c>
      <c r="O464">
        <v>3</v>
      </c>
      <c r="P464">
        <v>1291.416667</v>
      </c>
      <c r="Q464">
        <v>2202.666667</v>
      </c>
      <c r="R464">
        <v>961</v>
      </c>
      <c r="S464">
        <v>542</v>
      </c>
      <c r="T464">
        <v>553.33333330000005</v>
      </c>
      <c r="U464">
        <v>475.25</v>
      </c>
      <c r="V464">
        <v>709.5</v>
      </c>
      <c r="W464">
        <v>113.66666669999999</v>
      </c>
      <c r="X464">
        <v>111.5</v>
      </c>
      <c r="Y464">
        <v>118</v>
      </c>
      <c r="Z464">
        <v>1037</v>
      </c>
      <c r="AA464">
        <v>1283.25</v>
      </c>
      <c r="AB464">
        <v>544.5</v>
      </c>
      <c r="AC464">
        <v>92</v>
      </c>
      <c r="AD464">
        <v>38</v>
      </c>
      <c r="AE464">
        <v>33</v>
      </c>
      <c r="AF464">
        <v>21</v>
      </c>
      <c r="AG464">
        <v>24</v>
      </c>
      <c r="AH464">
        <v>20</v>
      </c>
      <c r="AI464">
        <v>7</v>
      </c>
      <c r="AJ464">
        <v>0</v>
      </c>
      <c r="AK464">
        <v>0</v>
      </c>
      <c r="AL464">
        <v>41</v>
      </c>
      <c r="AM464">
        <v>12</v>
      </c>
      <c r="AN464">
        <v>11</v>
      </c>
      <c r="AO464">
        <v>1</v>
      </c>
      <c r="AP464">
        <v>0</v>
      </c>
      <c r="AQ464">
        <v>0</v>
      </c>
      <c r="AR464">
        <v>14</v>
      </c>
      <c r="AS464">
        <v>5</v>
      </c>
      <c r="AT464">
        <v>7</v>
      </c>
      <c r="AU464">
        <v>2</v>
      </c>
      <c r="AV464">
        <v>0</v>
      </c>
      <c r="AW464">
        <v>0</v>
      </c>
      <c r="AX464">
        <v>19</v>
      </c>
      <c r="AY464">
        <v>7</v>
      </c>
      <c r="AZ464">
        <v>2</v>
      </c>
      <c r="BA464">
        <v>4</v>
      </c>
      <c r="BB464">
        <v>0</v>
      </c>
      <c r="BC464">
        <v>0</v>
      </c>
      <c r="BD464">
        <v>8</v>
      </c>
      <c r="BE464">
        <v>13</v>
      </c>
      <c r="BF464">
        <v>4</v>
      </c>
      <c r="BG464">
        <v>1</v>
      </c>
      <c r="BH464">
        <v>0</v>
      </c>
      <c r="BI464">
        <v>4</v>
      </c>
      <c r="BJ464">
        <v>2</v>
      </c>
      <c r="BK464">
        <v>2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3</v>
      </c>
      <c r="BT464">
        <v>0</v>
      </c>
      <c r="BU464">
        <v>3</v>
      </c>
      <c r="BV464">
        <v>3961</v>
      </c>
      <c r="BW464">
        <v>0</v>
      </c>
      <c r="BX464">
        <v>3961</v>
      </c>
      <c r="BY464">
        <v>0</v>
      </c>
      <c r="BZ464">
        <v>0</v>
      </c>
      <c r="CA464">
        <v>0</v>
      </c>
      <c r="CB464">
        <v>0</v>
      </c>
      <c r="CC464">
        <v>0</v>
      </c>
      <c r="CD464" t="s">
        <v>58</v>
      </c>
      <c r="CE464" s="58"/>
    </row>
    <row r="465" spans="1:83">
      <c r="A465" t="s">
        <v>161</v>
      </c>
      <c r="B465" s="10">
        <f>('E3-Last'!B222)-2</f>
        <v>50</v>
      </c>
      <c r="C465" s="4" t="s">
        <v>3</v>
      </c>
      <c r="D465" s="10" t="s">
        <v>40</v>
      </c>
      <c r="E465" s="59">
        <f t="shared" si="193"/>
        <v>0</v>
      </c>
      <c r="F465" s="59">
        <f t="shared" si="193"/>
        <v>0</v>
      </c>
      <c r="G465" s="59">
        <f t="shared" si="193"/>
        <v>33.333333333333329</v>
      </c>
      <c r="H465" s="59">
        <f t="shared" si="193"/>
        <v>41.666666666666671</v>
      </c>
      <c r="I465" s="59">
        <f t="shared" si="194"/>
        <v>0.33333333333333331</v>
      </c>
      <c r="J465">
        <v>12</v>
      </c>
      <c r="K465">
        <v>0</v>
      </c>
      <c r="L465">
        <v>0</v>
      </c>
      <c r="M465">
        <v>4</v>
      </c>
      <c r="N465">
        <v>5</v>
      </c>
      <c r="O465">
        <v>3</v>
      </c>
      <c r="P465">
        <v>762.25</v>
      </c>
      <c r="Q465">
        <v>0</v>
      </c>
      <c r="R465">
        <v>930.5</v>
      </c>
      <c r="S465">
        <v>845.59999989999994</v>
      </c>
      <c r="T465">
        <v>370.88888880000002</v>
      </c>
      <c r="U465">
        <v>287</v>
      </c>
      <c r="V465">
        <v>438</v>
      </c>
      <c r="W465">
        <v>663.7777777</v>
      </c>
      <c r="X465">
        <v>1283</v>
      </c>
      <c r="Y465">
        <v>168.4</v>
      </c>
      <c r="Z465">
        <v>58.666666669999998</v>
      </c>
      <c r="AA465">
        <v>76.25</v>
      </c>
      <c r="AB465">
        <v>44.599999990000001</v>
      </c>
      <c r="AC465">
        <v>42</v>
      </c>
      <c r="AD465">
        <v>23</v>
      </c>
      <c r="AE465">
        <v>8</v>
      </c>
      <c r="AF465">
        <v>11</v>
      </c>
      <c r="AG465">
        <v>13</v>
      </c>
      <c r="AH465">
        <v>16</v>
      </c>
      <c r="AI465">
        <v>4</v>
      </c>
      <c r="AJ465">
        <v>0</v>
      </c>
      <c r="AK465">
        <v>0</v>
      </c>
      <c r="AL465">
        <v>9</v>
      </c>
      <c r="AM465">
        <v>12</v>
      </c>
      <c r="AN465">
        <v>4</v>
      </c>
      <c r="AO465">
        <v>3</v>
      </c>
      <c r="AP465">
        <v>0</v>
      </c>
      <c r="AQ465">
        <v>0</v>
      </c>
      <c r="AR465">
        <v>4</v>
      </c>
      <c r="AS465">
        <v>0</v>
      </c>
      <c r="AT465">
        <v>5</v>
      </c>
      <c r="AU465">
        <v>0</v>
      </c>
      <c r="AV465">
        <v>0</v>
      </c>
      <c r="AW465">
        <v>0</v>
      </c>
      <c r="AX465">
        <v>3</v>
      </c>
      <c r="AY465">
        <v>1</v>
      </c>
      <c r="AZ465">
        <v>7</v>
      </c>
      <c r="BA465">
        <v>1</v>
      </c>
      <c r="BB465">
        <v>0</v>
      </c>
      <c r="BC465">
        <v>0</v>
      </c>
      <c r="BD465">
        <v>2</v>
      </c>
      <c r="BE465">
        <v>34</v>
      </c>
      <c r="BF465">
        <v>0</v>
      </c>
      <c r="BG465">
        <v>0</v>
      </c>
      <c r="BH465">
        <v>0</v>
      </c>
      <c r="BI465">
        <v>0</v>
      </c>
      <c r="BJ465">
        <v>9</v>
      </c>
      <c r="BK465">
        <v>25</v>
      </c>
      <c r="BL465">
        <v>188</v>
      </c>
      <c r="BM465">
        <v>41</v>
      </c>
      <c r="BN465">
        <v>21</v>
      </c>
      <c r="BO465">
        <v>24</v>
      </c>
      <c r="BP465">
        <v>12</v>
      </c>
      <c r="BQ465">
        <v>10</v>
      </c>
      <c r="BR465">
        <v>80</v>
      </c>
      <c r="BS465">
        <v>3</v>
      </c>
      <c r="BT465">
        <v>2</v>
      </c>
      <c r="BU465">
        <v>1</v>
      </c>
      <c r="BV465">
        <v>1197</v>
      </c>
      <c r="BW465">
        <v>828</v>
      </c>
      <c r="BX465">
        <v>369</v>
      </c>
      <c r="BY465">
        <v>0</v>
      </c>
      <c r="BZ465">
        <v>0</v>
      </c>
      <c r="CA465">
        <v>0</v>
      </c>
      <c r="CB465">
        <v>0</v>
      </c>
      <c r="CC465">
        <v>0</v>
      </c>
      <c r="CD465" t="s">
        <v>58</v>
      </c>
      <c r="CE465" s="58"/>
    </row>
    <row r="466" spans="1:83">
      <c r="A466" t="s">
        <v>162</v>
      </c>
      <c r="B466" s="10">
        <f>('E3-Last'!B223)-2</f>
        <v>50</v>
      </c>
      <c r="C466" s="6" t="s">
        <v>2</v>
      </c>
      <c r="D466" s="10" t="s">
        <v>40</v>
      </c>
      <c r="E466" s="59">
        <f t="shared" si="193"/>
        <v>0</v>
      </c>
      <c r="F466" s="59">
        <f t="shared" si="193"/>
        <v>0</v>
      </c>
      <c r="G466" s="59">
        <f t="shared" si="193"/>
        <v>50</v>
      </c>
      <c r="H466" s="59">
        <f t="shared" si="193"/>
        <v>25</v>
      </c>
      <c r="I466" s="59">
        <f t="shared" si="194"/>
        <v>0.5</v>
      </c>
      <c r="J466">
        <v>12</v>
      </c>
      <c r="K466">
        <v>0</v>
      </c>
      <c r="L466">
        <v>0</v>
      </c>
      <c r="M466">
        <v>6</v>
      </c>
      <c r="N466">
        <v>3</v>
      </c>
      <c r="O466">
        <v>3</v>
      </c>
      <c r="P466">
        <v>650.66666669999995</v>
      </c>
      <c r="Q466">
        <v>0</v>
      </c>
      <c r="R466">
        <v>957.16666669999995</v>
      </c>
      <c r="S466">
        <v>386.66666659999999</v>
      </c>
      <c r="T466">
        <v>252.2222222</v>
      </c>
      <c r="U466">
        <v>269</v>
      </c>
      <c r="V466">
        <v>218.66666670000001</v>
      </c>
      <c r="W466">
        <v>240.88888890000001</v>
      </c>
      <c r="X466">
        <v>277.66666659999999</v>
      </c>
      <c r="Y466">
        <v>167.33333329999999</v>
      </c>
      <c r="Z466">
        <v>529</v>
      </c>
      <c r="AA466">
        <v>609.16666669999995</v>
      </c>
      <c r="AB466">
        <v>368.66666659999999</v>
      </c>
      <c r="AC466">
        <v>35</v>
      </c>
      <c r="AD466">
        <v>17</v>
      </c>
      <c r="AE466">
        <v>13</v>
      </c>
      <c r="AF466">
        <v>5</v>
      </c>
      <c r="AG466">
        <v>13</v>
      </c>
      <c r="AH466">
        <v>16</v>
      </c>
      <c r="AI466">
        <v>4</v>
      </c>
      <c r="AJ466">
        <v>0</v>
      </c>
      <c r="AK466">
        <v>0</v>
      </c>
      <c r="AL466">
        <v>2</v>
      </c>
      <c r="AM466">
        <v>12</v>
      </c>
      <c r="AN466">
        <v>4</v>
      </c>
      <c r="AO466">
        <v>0</v>
      </c>
      <c r="AP466">
        <v>0</v>
      </c>
      <c r="AQ466">
        <v>0</v>
      </c>
      <c r="AR466">
        <v>1</v>
      </c>
      <c r="AS466">
        <v>0</v>
      </c>
      <c r="AT466">
        <v>9</v>
      </c>
      <c r="AU466">
        <v>3</v>
      </c>
      <c r="AV466">
        <v>0</v>
      </c>
      <c r="AW466">
        <v>0</v>
      </c>
      <c r="AX466">
        <v>1</v>
      </c>
      <c r="AY466">
        <v>1</v>
      </c>
      <c r="AZ466">
        <v>3</v>
      </c>
      <c r="BA466">
        <v>1</v>
      </c>
      <c r="BB466">
        <v>0</v>
      </c>
      <c r="BC466">
        <v>0</v>
      </c>
      <c r="BD466">
        <v>0</v>
      </c>
      <c r="BE466">
        <v>23</v>
      </c>
      <c r="BF466">
        <v>11</v>
      </c>
      <c r="BG466">
        <v>0</v>
      </c>
      <c r="BH466">
        <v>0</v>
      </c>
      <c r="BI466">
        <v>3</v>
      </c>
      <c r="BJ466">
        <v>6</v>
      </c>
      <c r="BK466">
        <v>3</v>
      </c>
      <c r="BL466">
        <v>293</v>
      </c>
      <c r="BM466">
        <v>76</v>
      </c>
      <c r="BN466">
        <v>23</v>
      </c>
      <c r="BO466">
        <v>57</v>
      </c>
      <c r="BP466">
        <v>9</v>
      </c>
      <c r="BQ466">
        <v>8</v>
      </c>
      <c r="BR466">
        <v>120</v>
      </c>
      <c r="BS466">
        <v>3</v>
      </c>
      <c r="BT466">
        <v>0</v>
      </c>
      <c r="BU466">
        <v>3</v>
      </c>
      <c r="BV466">
        <v>905</v>
      </c>
      <c r="BW466">
        <v>0</v>
      </c>
      <c r="BX466">
        <v>905</v>
      </c>
      <c r="BY466">
        <v>0</v>
      </c>
      <c r="BZ466">
        <v>0</v>
      </c>
      <c r="CA466">
        <v>0</v>
      </c>
      <c r="CB466">
        <v>0</v>
      </c>
      <c r="CC466">
        <v>0</v>
      </c>
      <c r="CD466" t="s">
        <v>58</v>
      </c>
      <c r="CE466" s="58"/>
    </row>
    <row r="467" spans="1:83">
      <c r="A467" t="s">
        <v>163</v>
      </c>
      <c r="B467" s="10">
        <f>('E3-Last'!B224)-2</f>
        <v>42</v>
      </c>
      <c r="C467" s="6" t="s">
        <v>2</v>
      </c>
      <c r="D467" s="10" t="s">
        <v>40</v>
      </c>
      <c r="E467" s="59">
        <f t="shared" si="193"/>
        <v>0</v>
      </c>
      <c r="F467" s="59">
        <f t="shared" si="193"/>
        <v>16.666666666666664</v>
      </c>
      <c r="G467" s="59">
        <f t="shared" si="193"/>
        <v>50</v>
      </c>
      <c r="H467" s="59">
        <f t="shared" si="193"/>
        <v>0</v>
      </c>
      <c r="I467" s="59">
        <f t="shared" si="194"/>
        <v>0.5</v>
      </c>
      <c r="J467">
        <v>12</v>
      </c>
      <c r="K467">
        <v>0</v>
      </c>
      <c r="L467">
        <v>2</v>
      </c>
      <c r="M467">
        <v>6</v>
      </c>
      <c r="N467">
        <v>0</v>
      </c>
      <c r="O467">
        <v>4</v>
      </c>
      <c r="P467">
        <v>481.75</v>
      </c>
      <c r="Q467">
        <v>1535</v>
      </c>
      <c r="R467">
        <v>279</v>
      </c>
      <c r="S467">
        <v>0</v>
      </c>
      <c r="T467">
        <v>44.833333330000002</v>
      </c>
      <c r="U467">
        <v>44.833333330000002</v>
      </c>
      <c r="V467">
        <v>0</v>
      </c>
      <c r="W467">
        <v>76</v>
      </c>
      <c r="X467">
        <v>76</v>
      </c>
      <c r="Y467">
        <v>0</v>
      </c>
      <c r="Z467">
        <v>1292.666667</v>
      </c>
      <c r="AA467">
        <v>1292.666667</v>
      </c>
      <c r="AB467">
        <v>0</v>
      </c>
      <c r="AC467">
        <v>49</v>
      </c>
      <c r="AD467">
        <v>20</v>
      </c>
      <c r="AE467">
        <v>29</v>
      </c>
      <c r="AF467">
        <v>0</v>
      </c>
      <c r="AG467">
        <v>13</v>
      </c>
      <c r="AH467">
        <v>15</v>
      </c>
      <c r="AI467">
        <v>7</v>
      </c>
      <c r="AJ467">
        <v>1</v>
      </c>
      <c r="AK467">
        <v>0</v>
      </c>
      <c r="AL467">
        <v>13</v>
      </c>
      <c r="AM467">
        <v>12</v>
      </c>
      <c r="AN467">
        <v>5</v>
      </c>
      <c r="AO467">
        <v>0</v>
      </c>
      <c r="AP467">
        <v>0</v>
      </c>
      <c r="AQ467">
        <v>0</v>
      </c>
      <c r="AR467">
        <v>3</v>
      </c>
      <c r="AS467">
        <v>1</v>
      </c>
      <c r="AT467">
        <v>10</v>
      </c>
      <c r="AU467">
        <v>7</v>
      </c>
      <c r="AV467">
        <v>1</v>
      </c>
      <c r="AW467">
        <v>0</v>
      </c>
      <c r="AX467">
        <v>10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19</v>
      </c>
      <c r="BF467">
        <v>0</v>
      </c>
      <c r="BG467">
        <v>0</v>
      </c>
      <c r="BH467">
        <v>0</v>
      </c>
      <c r="BI467">
        <v>6</v>
      </c>
      <c r="BJ467">
        <v>0</v>
      </c>
      <c r="BK467">
        <v>13</v>
      </c>
      <c r="BL467">
        <v>241</v>
      </c>
      <c r="BM467">
        <v>37</v>
      </c>
      <c r="BN467">
        <v>18</v>
      </c>
      <c r="BO467">
        <v>29</v>
      </c>
      <c r="BP467">
        <v>9</v>
      </c>
      <c r="BQ467">
        <v>0</v>
      </c>
      <c r="BR467">
        <v>148</v>
      </c>
      <c r="BS467">
        <v>4</v>
      </c>
      <c r="BT467">
        <v>0</v>
      </c>
      <c r="BU467">
        <v>4</v>
      </c>
      <c r="BV467">
        <v>1037</v>
      </c>
      <c r="BW467">
        <v>0</v>
      </c>
      <c r="BX467">
        <v>1037</v>
      </c>
      <c r="BY467">
        <v>0</v>
      </c>
      <c r="BZ467">
        <v>0</v>
      </c>
      <c r="CA467">
        <v>0</v>
      </c>
      <c r="CB467">
        <v>0</v>
      </c>
      <c r="CC467">
        <v>0</v>
      </c>
      <c r="CD467" t="s">
        <v>58</v>
      </c>
      <c r="CE467" s="58"/>
    </row>
    <row r="468" spans="1:83">
      <c r="A468" t="s">
        <v>164</v>
      </c>
      <c r="B468" s="10">
        <f>('E3-Last'!B225)-2</f>
        <v>42</v>
      </c>
      <c r="C468" s="6" t="s">
        <v>2</v>
      </c>
      <c r="D468" s="10" t="s">
        <v>40</v>
      </c>
      <c r="E468" s="59">
        <f t="shared" si="193"/>
        <v>0</v>
      </c>
      <c r="F468" s="59">
        <f t="shared" si="193"/>
        <v>0</v>
      </c>
      <c r="G468" s="59">
        <f t="shared" si="193"/>
        <v>50</v>
      </c>
      <c r="H468" s="59">
        <f t="shared" si="193"/>
        <v>0</v>
      </c>
      <c r="I468" s="59">
        <f t="shared" si="194"/>
        <v>0.5</v>
      </c>
      <c r="J468">
        <v>12</v>
      </c>
      <c r="K468">
        <v>0</v>
      </c>
      <c r="L468">
        <v>0</v>
      </c>
      <c r="M468">
        <v>6</v>
      </c>
      <c r="N468">
        <v>0</v>
      </c>
      <c r="O468">
        <v>6</v>
      </c>
      <c r="P468">
        <v>348.16666659999999</v>
      </c>
      <c r="Q468">
        <v>0</v>
      </c>
      <c r="R468">
        <v>303.66666659999999</v>
      </c>
      <c r="S468">
        <v>0</v>
      </c>
      <c r="T468">
        <v>49.166666669999998</v>
      </c>
      <c r="U468">
        <v>49.166666669999998</v>
      </c>
      <c r="V468">
        <v>0</v>
      </c>
      <c r="W468">
        <v>120.5</v>
      </c>
      <c r="X468">
        <v>120.5</v>
      </c>
      <c r="Y468">
        <v>0</v>
      </c>
      <c r="Z468">
        <v>486</v>
      </c>
      <c r="AA468">
        <v>486</v>
      </c>
      <c r="AB468">
        <v>0</v>
      </c>
      <c r="AC468">
        <v>51</v>
      </c>
      <c r="AD468">
        <v>21</v>
      </c>
      <c r="AE468">
        <v>27</v>
      </c>
      <c r="AF468">
        <v>3</v>
      </c>
      <c r="AG468">
        <v>17</v>
      </c>
      <c r="AH468">
        <v>16</v>
      </c>
      <c r="AI468">
        <v>1</v>
      </c>
      <c r="AJ468">
        <v>0</v>
      </c>
      <c r="AK468">
        <v>0</v>
      </c>
      <c r="AL468">
        <v>17</v>
      </c>
      <c r="AM468">
        <v>12</v>
      </c>
      <c r="AN468">
        <v>4</v>
      </c>
      <c r="AO468">
        <v>0</v>
      </c>
      <c r="AP468">
        <v>0</v>
      </c>
      <c r="AQ468">
        <v>0</v>
      </c>
      <c r="AR468">
        <v>5</v>
      </c>
      <c r="AS468">
        <v>3</v>
      </c>
      <c r="AT468">
        <v>12</v>
      </c>
      <c r="AU468">
        <v>1</v>
      </c>
      <c r="AV468">
        <v>0</v>
      </c>
      <c r="AW468">
        <v>0</v>
      </c>
      <c r="AX468">
        <v>11</v>
      </c>
      <c r="AY468">
        <v>2</v>
      </c>
      <c r="AZ468">
        <v>0</v>
      </c>
      <c r="BA468">
        <v>0</v>
      </c>
      <c r="BB468">
        <v>0</v>
      </c>
      <c r="BC468">
        <v>0</v>
      </c>
      <c r="BD468">
        <v>1</v>
      </c>
      <c r="BE468">
        <v>22</v>
      </c>
      <c r="BF468">
        <v>0</v>
      </c>
      <c r="BG468">
        <v>0</v>
      </c>
      <c r="BH468">
        <v>0</v>
      </c>
      <c r="BI468">
        <v>5</v>
      </c>
      <c r="BJ468">
        <v>4</v>
      </c>
      <c r="BK468">
        <v>13</v>
      </c>
      <c r="BL468">
        <v>225</v>
      </c>
      <c r="BM468">
        <v>46</v>
      </c>
      <c r="BN468">
        <v>0</v>
      </c>
      <c r="BO468">
        <v>59</v>
      </c>
      <c r="BP468">
        <v>7</v>
      </c>
      <c r="BQ468">
        <v>5</v>
      </c>
      <c r="BR468">
        <v>108</v>
      </c>
      <c r="BS468">
        <v>6</v>
      </c>
      <c r="BT468">
        <v>6</v>
      </c>
      <c r="BU468">
        <v>0</v>
      </c>
      <c r="BV468">
        <v>2356</v>
      </c>
      <c r="BW468">
        <v>2356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 t="s">
        <v>58</v>
      </c>
    </row>
    <row r="469" spans="1:83">
      <c r="A469" t="s">
        <v>167</v>
      </c>
      <c r="B469" s="10">
        <f>('E3-Last'!B226)-2</f>
        <v>42</v>
      </c>
      <c r="C469" s="6" t="s">
        <v>2</v>
      </c>
      <c r="D469" s="10" t="s">
        <v>40</v>
      </c>
      <c r="E469" s="59">
        <f t="shared" si="193"/>
        <v>8.3333333333333321</v>
      </c>
      <c r="F469" s="59">
        <f t="shared" si="193"/>
        <v>0</v>
      </c>
      <c r="G469" s="59">
        <f t="shared" si="193"/>
        <v>50</v>
      </c>
      <c r="H469" s="59">
        <f t="shared" si="193"/>
        <v>8.3333333333333321</v>
      </c>
      <c r="I469" s="59">
        <f t="shared" si="194"/>
        <v>0.5</v>
      </c>
      <c r="J469">
        <v>12</v>
      </c>
      <c r="K469">
        <v>1</v>
      </c>
      <c r="L469">
        <v>0</v>
      </c>
      <c r="M469">
        <v>6</v>
      </c>
      <c r="N469">
        <v>1</v>
      </c>
      <c r="O469">
        <v>4</v>
      </c>
      <c r="P469">
        <v>170.18181820000001</v>
      </c>
      <c r="Q469">
        <v>0</v>
      </c>
      <c r="R469">
        <v>155.16666670000001</v>
      </c>
      <c r="S469">
        <v>114</v>
      </c>
      <c r="T469">
        <v>109</v>
      </c>
      <c r="U469">
        <v>55</v>
      </c>
      <c r="V469">
        <v>433</v>
      </c>
      <c r="W469">
        <v>117.7142857</v>
      </c>
      <c r="X469">
        <v>111</v>
      </c>
      <c r="Y469">
        <v>158</v>
      </c>
      <c r="Z469">
        <v>1024.7142859999999</v>
      </c>
      <c r="AA469">
        <v>1123.833333</v>
      </c>
      <c r="AB469">
        <v>430</v>
      </c>
      <c r="AC469">
        <v>26</v>
      </c>
      <c r="AD469">
        <v>12</v>
      </c>
      <c r="AE469">
        <v>12</v>
      </c>
      <c r="AF469">
        <v>2</v>
      </c>
      <c r="AG469">
        <v>11</v>
      </c>
      <c r="AH469">
        <v>12</v>
      </c>
      <c r="AI469">
        <v>0</v>
      </c>
      <c r="AJ469">
        <v>0</v>
      </c>
      <c r="AK469">
        <v>0</v>
      </c>
      <c r="AL469">
        <v>3</v>
      </c>
      <c r="AM469">
        <v>11</v>
      </c>
      <c r="AN469">
        <v>1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10</v>
      </c>
      <c r="AU469">
        <v>0</v>
      </c>
      <c r="AV469">
        <v>0</v>
      </c>
      <c r="AW469">
        <v>0</v>
      </c>
      <c r="AX469">
        <v>2</v>
      </c>
      <c r="AY469">
        <v>0</v>
      </c>
      <c r="AZ469">
        <v>1</v>
      </c>
      <c r="BA469">
        <v>0</v>
      </c>
      <c r="BB469">
        <v>0</v>
      </c>
      <c r="BC469">
        <v>0</v>
      </c>
      <c r="BD469">
        <v>1</v>
      </c>
      <c r="BE469">
        <v>10</v>
      </c>
      <c r="BF469">
        <v>0</v>
      </c>
      <c r="BG469">
        <v>0</v>
      </c>
      <c r="BH469">
        <v>2</v>
      </c>
      <c r="BI469">
        <v>5</v>
      </c>
      <c r="BJ469">
        <v>2</v>
      </c>
      <c r="BK469">
        <v>1</v>
      </c>
      <c r="BL469">
        <v>266</v>
      </c>
      <c r="BM469">
        <v>37</v>
      </c>
      <c r="BN469">
        <v>2</v>
      </c>
      <c r="BO469">
        <v>56</v>
      </c>
      <c r="BP469">
        <v>13</v>
      </c>
      <c r="BQ469">
        <v>2</v>
      </c>
      <c r="BR469">
        <v>156</v>
      </c>
      <c r="BS469">
        <v>4</v>
      </c>
      <c r="BT469">
        <v>4</v>
      </c>
      <c r="BU469">
        <v>0</v>
      </c>
      <c r="BV469">
        <v>827</v>
      </c>
      <c r="BW469">
        <v>827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 t="s">
        <v>58</v>
      </c>
      <c r="CE469" s="58"/>
    </row>
    <row r="470" spans="1:83">
      <c r="A470" t="s">
        <v>166</v>
      </c>
      <c r="B470" s="10">
        <f>('E3-Last'!B227)-2</f>
        <v>50</v>
      </c>
      <c r="C470" s="4" t="s">
        <v>3</v>
      </c>
      <c r="D470" s="10" t="s">
        <v>40</v>
      </c>
      <c r="E470" s="59">
        <f t="shared" si="193"/>
        <v>0</v>
      </c>
      <c r="F470" s="59">
        <f t="shared" si="193"/>
        <v>0</v>
      </c>
      <c r="G470" s="59">
        <f t="shared" si="193"/>
        <v>33.333333333333329</v>
      </c>
      <c r="H470" s="59">
        <f t="shared" si="193"/>
        <v>16.666666666666664</v>
      </c>
      <c r="I470" s="59">
        <f t="shared" si="194"/>
        <v>0.33333333333333331</v>
      </c>
      <c r="J470">
        <v>12</v>
      </c>
      <c r="K470">
        <v>0</v>
      </c>
      <c r="L470">
        <v>0</v>
      </c>
      <c r="M470">
        <v>4</v>
      </c>
      <c r="N470">
        <v>2</v>
      </c>
      <c r="O470">
        <v>6</v>
      </c>
      <c r="P470">
        <v>330.83333340000001</v>
      </c>
      <c r="Q470">
        <v>0</v>
      </c>
      <c r="R470">
        <v>329.5</v>
      </c>
      <c r="S470">
        <v>560.5</v>
      </c>
      <c r="T470">
        <v>272.83333340000001</v>
      </c>
      <c r="U470">
        <v>211.5</v>
      </c>
      <c r="V470">
        <v>395.5</v>
      </c>
      <c r="W470">
        <v>1951</v>
      </c>
      <c r="X470">
        <v>2717</v>
      </c>
      <c r="Y470">
        <v>419</v>
      </c>
      <c r="Z470">
        <v>40.333333330000002</v>
      </c>
      <c r="AA470">
        <v>48.25</v>
      </c>
      <c r="AB470">
        <v>24.5</v>
      </c>
      <c r="AC470">
        <v>85</v>
      </c>
      <c r="AD470">
        <v>34</v>
      </c>
      <c r="AE470">
        <v>23</v>
      </c>
      <c r="AF470">
        <v>28</v>
      </c>
      <c r="AG470">
        <v>20</v>
      </c>
      <c r="AH470">
        <v>16</v>
      </c>
      <c r="AI470">
        <v>0</v>
      </c>
      <c r="AJ470">
        <v>0</v>
      </c>
      <c r="AK470">
        <v>19</v>
      </c>
      <c r="AL470">
        <v>30</v>
      </c>
      <c r="AM470">
        <v>12</v>
      </c>
      <c r="AN470">
        <v>4</v>
      </c>
      <c r="AO470">
        <v>0</v>
      </c>
      <c r="AP470">
        <v>0</v>
      </c>
      <c r="AQ470">
        <v>7</v>
      </c>
      <c r="AR470">
        <v>11</v>
      </c>
      <c r="AS470">
        <v>1</v>
      </c>
      <c r="AT470">
        <v>8</v>
      </c>
      <c r="AU470">
        <v>0</v>
      </c>
      <c r="AV470">
        <v>0</v>
      </c>
      <c r="AW470">
        <v>7</v>
      </c>
      <c r="AX470">
        <v>7</v>
      </c>
      <c r="AY470">
        <v>7</v>
      </c>
      <c r="AZ470">
        <v>4</v>
      </c>
      <c r="BA470">
        <v>0</v>
      </c>
      <c r="BB470">
        <v>0</v>
      </c>
      <c r="BC470">
        <v>5</v>
      </c>
      <c r="BD470">
        <v>12</v>
      </c>
      <c r="BE470">
        <v>7</v>
      </c>
      <c r="BF470">
        <v>0</v>
      </c>
      <c r="BG470">
        <v>0</v>
      </c>
      <c r="BH470">
        <v>0</v>
      </c>
      <c r="BI470">
        <v>0</v>
      </c>
      <c r="BJ470">
        <v>6</v>
      </c>
      <c r="BK470">
        <v>1</v>
      </c>
      <c r="BL470">
        <v>531</v>
      </c>
      <c r="BM470">
        <v>72</v>
      </c>
      <c r="BN470">
        <v>32</v>
      </c>
      <c r="BO470">
        <v>81</v>
      </c>
      <c r="BP470">
        <v>6</v>
      </c>
      <c r="BQ470">
        <v>164</v>
      </c>
      <c r="BR470">
        <v>176</v>
      </c>
      <c r="BS470">
        <v>6</v>
      </c>
      <c r="BT470">
        <v>4</v>
      </c>
      <c r="BU470">
        <v>2</v>
      </c>
      <c r="BV470">
        <v>1531</v>
      </c>
      <c r="BW470">
        <v>1018</v>
      </c>
      <c r="BX470">
        <v>513</v>
      </c>
      <c r="BY470">
        <v>0</v>
      </c>
      <c r="BZ470">
        <v>0</v>
      </c>
      <c r="CA470">
        <v>0</v>
      </c>
      <c r="CB470">
        <v>0</v>
      </c>
      <c r="CC470">
        <v>0</v>
      </c>
      <c r="CD470" t="s">
        <v>58</v>
      </c>
    </row>
    <row r="471" spans="1:83">
      <c r="A471" t="s">
        <v>167</v>
      </c>
      <c r="B471" s="10">
        <f>('E3-Last'!B228)-2</f>
        <v>42</v>
      </c>
      <c r="C471" s="6" t="s">
        <v>2</v>
      </c>
      <c r="D471" s="10" t="s">
        <v>40</v>
      </c>
      <c r="E471" s="59">
        <f t="shared" si="193"/>
        <v>8.3333333333333321</v>
      </c>
      <c r="F471" s="59">
        <f t="shared" si="193"/>
        <v>0</v>
      </c>
      <c r="G471" s="59">
        <f t="shared" si="193"/>
        <v>41.666666666666671</v>
      </c>
      <c r="H471" s="59">
        <f t="shared" si="193"/>
        <v>25</v>
      </c>
      <c r="I471" s="59">
        <f t="shared" si="194"/>
        <v>0.41666666666666669</v>
      </c>
      <c r="J471">
        <v>12</v>
      </c>
      <c r="K471">
        <v>1</v>
      </c>
      <c r="L471">
        <v>0</v>
      </c>
      <c r="M471">
        <v>5</v>
      </c>
      <c r="N471">
        <v>3</v>
      </c>
      <c r="O471">
        <v>3</v>
      </c>
      <c r="P471">
        <v>150.27272730000001</v>
      </c>
      <c r="Q471">
        <v>0</v>
      </c>
      <c r="R471">
        <v>173.6</v>
      </c>
      <c r="S471">
        <v>162.66666670000001</v>
      </c>
      <c r="T471">
        <v>288.875</v>
      </c>
      <c r="U471">
        <v>89.800000010000005</v>
      </c>
      <c r="V471">
        <v>620.66666669999995</v>
      </c>
      <c r="W471">
        <v>103.75</v>
      </c>
      <c r="X471">
        <v>122.4</v>
      </c>
      <c r="Y471">
        <v>72.666666660000004</v>
      </c>
      <c r="Z471">
        <v>828.5</v>
      </c>
      <c r="AA471">
        <v>1193.2</v>
      </c>
      <c r="AB471">
        <v>220.66666670000001</v>
      </c>
      <c r="AC471">
        <v>34</v>
      </c>
      <c r="AD471">
        <v>17</v>
      </c>
      <c r="AE471">
        <v>14</v>
      </c>
      <c r="AF471">
        <v>3</v>
      </c>
      <c r="AG471">
        <v>15</v>
      </c>
      <c r="AH471">
        <v>16</v>
      </c>
      <c r="AI471">
        <v>3</v>
      </c>
      <c r="AJ471">
        <v>0</v>
      </c>
      <c r="AK471">
        <v>0</v>
      </c>
      <c r="AL471">
        <v>0</v>
      </c>
      <c r="AM471">
        <v>11</v>
      </c>
      <c r="AN471">
        <v>5</v>
      </c>
      <c r="AO471">
        <v>1</v>
      </c>
      <c r="AP471">
        <v>0</v>
      </c>
      <c r="AQ471">
        <v>0</v>
      </c>
      <c r="AR471">
        <v>0</v>
      </c>
      <c r="AS471">
        <v>4</v>
      </c>
      <c r="AT471">
        <v>8</v>
      </c>
      <c r="AU471">
        <v>2</v>
      </c>
      <c r="AV471">
        <v>0</v>
      </c>
      <c r="AW471">
        <v>0</v>
      </c>
      <c r="AX471">
        <v>0</v>
      </c>
      <c r="AY471">
        <v>0</v>
      </c>
      <c r="AZ471">
        <v>3</v>
      </c>
      <c r="BA471">
        <v>0</v>
      </c>
      <c r="BB471">
        <v>0</v>
      </c>
      <c r="BC471">
        <v>0</v>
      </c>
      <c r="BD471">
        <v>0</v>
      </c>
      <c r="BE471">
        <v>20</v>
      </c>
      <c r="BF471">
        <v>2</v>
      </c>
      <c r="BG471">
        <v>3</v>
      </c>
      <c r="BH471">
        <v>4</v>
      </c>
      <c r="BI471">
        <v>5</v>
      </c>
      <c r="BJ471">
        <v>3</v>
      </c>
      <c r="BK471">
        <v>3</v>
      </c>
      <c r="BL471">
        <v>700</v>
      </c>
      <c r="BM471">
        <v>126</v>
      </c>
      <c r="BN471">
        <v>30</v>
      </c>
      <c r="BO471">
        <v>40</v>
      </c>
      <c r="BP471">
        <v>10</v>
      </c>
      <c r="BQ471">
        <v>1</v>
      </c>
      <c r="BR471">
        <v>493</v>
      </c>
      <c r="BS471">
        <v>3</v>
      </c>
      <c r="BT471">
        <v>0</v>
      </c>
      <c r="BU471">
        <v>3</v>
      </c>
      <c r="BV471">
        <v>297</v>
      </c>
      <c r="BW471">
        <v>0</v>
      </c>
      <c r="BX471">
        <v>297</v>
      </c>
      <c r="BY471">
        <v>0</v>
      </c>
      <c r="BZ471">
        <v>0</v>
      </c>
      <c r="CA471">
        <v>0</v>
      </c>
      <c r="CB471">
        <v>0</v>
      </c>
      <c r="CC471">
        <v>0</v>
      </c>
      <c r="CD471" t="s">
        <v>58</v>
      </c>
      <c r="CE471" s="58"/>
    </row>
    <row r="472" spans="1:83">
      <c r="A472" t="s">
        <v>182</v>
      </c>
      <c r="B472" s="10">
        <f>('E3-Last'!B229)-2</f>
        <v>50</v>
      </c>
      <c r="C472" s="4" t="s">
        <v>3</v>
      </c>
      <c r="D472" s="10" t="s">
        <v>40</v>
      </c>
      <c r="E472" s="59">
        <f t="shared" si="193"/>
        <v>50</v>
      </c>
      <c r="F472" s="59">
        <f t="shared" si="193"/>
        <v>8.3333333333333321</v>
      </c>
      <c r="G472" s="59">
        <f t="shared" si="193"/>
        <v>25</v>
      </c>
      <c r="H472" s="59">
        <f t="shared" si="193"/>
        <v>16.666666666666664</v>
      </c>
      <c r="I472" s="59">
        <f t="shared" si="194"/>
        <v>0.25</v>
      </c>
      <c r="J472">
        <v>12</v>
      </c>
      <c r="K472">
        <v>6</v>
      </c>
      <c r="L472">
        <v>1</v>
      </c>
      <c r="M472">
        <v>3</v>
      </c>
      <c r="N472">
        <v>2</v>
      </c>
      <c r="O472">
        <v>0</v>
      </c>
      <c r="P472">
        <v>755</v>
      </c>
      <c r="Q472">
        <v>2907</v>
      </c>
      <c r="R472">
        <v>194.66666670000001</v>
      </c>
      <c r="S472">
        <v>519.5</v>
      </c>
      <c r="T472">
        <v>404.8</v>
      </c>
      <c r="U472">
        <v>405.33333340000001</v>
      </c>
      <c r="V472">
        <v>404</v>
      </c>
      <c r="W472">
        <v>70.800000010000005</v>
      </c>
      <c r="X472">
        <v>58</v>
      </c>
      <c r="Y472">
        <v>90</v>
      </c>
      <c r="Z472">
        <v>1025.8</v>
      </c>
      <c r="AA472">
        <v>1247.333333</v>
      </c>
      <c r="AB472">
        <v>693.5</v>
      </c>
      <c r="AC472">
        <v>36</v>
      </c>
      <c r="AD472">
        <v>20</v>
      </c>
      <c r="AE472">
        <v>10</v>
      </c>
      <c r="AF472">
        <v>6</v>
      </c>
      <c r="AG472">
        <v>12</v>
      </c>
      <c r="AH472">
        <v>8</v>
      </c>
      <c r="AI472">
        <v>2</v>
      </c>
      <c r="AJ472">
        <v>0</v>
      </c>
      <c r="AK472">
        <v>0</v>
      </c>
      <c r="AL472">
        <v>14</v>
      </c>
      <c r="AM472">
        <v>6</v>
      </c>
      <c r="AN472">
        <v>3</v>
      </c>
      <c r="AO472">
        <v>1</v>
      </c>
      <c r="AP472">
        <v>0</v>
      </c>
      <c r="AQ472">
        <v>0</v>
      </c>
      <c r="AR472">
        <v>10</v>
      </c>
      <c r="AS472">
        <v>2</v>
      </c>
      <c r="AT472">
        <v>3</v>
      </c>
      <c r="AU472">
        <v>1</v>
      </c>
      <c r="AV472">
        <v>0</v>
      </c>
      <c r="AW472">
        <v>0</v>
      </c>
      <c r="AX472">
        <v>4</v>
      </c>
      <c r="AY472">
        <v>4</v>
      </c>
      <c r="AZ472">
        <v>2</v>
      </c>
      <c r="BA472">
        <v>0</v>
      </c>
      <c r="BB472">
        <v>0</v>
      </c>
      <c r="BC472">
        <v>0</v>
      </c>
      <c r="BD472">
        <v>0</v>
      </c>
      <c r="BE472">
        <v>15</v>
      </c>
      <c r="BF472">
        <v>5</v>
      </c>
      <c r="BG472">
        <v>0</v>
      </c>
      <c r="BH472">
        <v>0</v>
      </c>
      <c r="BI472">
        <v>3</v>
      </c>
      <c r="BJ472">
        <v>2</v>
      </c>
      <c r="BK472">
        <v>5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 t="s">
        <v>58</v>
      </c>
      <c r="CE472" s="58"/>
    </row>
    <row r="473" spans="1:83">
      <c r="A473" t="s">
        <v>169</v>
      </c>
      <c r="B473" s="10">
        <f>('E3-Last'!B230)-2</f>
        <v>50</v>
      </c>
      <c r="C473" s="6" t="s">
        <v>2</v>
      </c>
      <c r="D473" s="10" t="s">
        <v>40</v>
      </c>
      <c r="E473" s="59">
        <f t="shared" si="193"/>
        <v>25</v>
      </c>
      <c r="F473" s="59">
        <f t="shared" si="193"/>
        <v>8.3333333333333321</v>
      </c>
      <c r="G473" s="59">
        <f t="shared" si="193"/>
        <v>33.333333333333329</v>
      </c>
      <c r="H473" s="59">
        <f t="shared" si="193"/>
        <v>25</v>
      </c>
      <c r="I473" s="59">
        <f t="shared" si="194"/>
        <v>0.33333333333333331</v>
      </c>
      <c r="J473">
        <v>12</v>
      </c>
      <c r="K473">
        <v>3</v>
      </c>
      <c r="L473">
        <v>1</v>
      </c>
      <c r="M473">
        <v>4</v>
      </c>
      <c r="N473">
        <v>3</v>
      </c>
      <c r="O473">
        <v>1</v>
      </c>
      <c r="P473">
        <v>505.33333340000001</v>
      </c>
      <c r="Q473">
        <v>2025</v>
      </c>
      <c r="R473">
        <v>296.25</v>
      </c>
      <c r="S473">
        <v>213</v>
      </c>
      <c r="T473">
        <v>345.2857143</v>
      </c>
      <c r="U473">
        <v>288</v>
      </c>
      <c r="V473">
        <v>421.66666659999999</v>
      </c>
      <c r="W473">
        <v>90.571428569999995</v>
      </c>
      <c r="X473">
        <v>81</v>
      </c>
      <c r="Y473">
        <v>103.33333330000001</v>
      </c>
      <c r="Z473">
        <v>539.14285710000001</v>
      </c>
      <c r="AA473">
        <v>734.5</v>
      </c>
      <c r="AB473">
        <v>278.66666659999999</v>
      </c>
      <c r="AC473">
        <v>21</v>
      </c>
      <c r="AD473">
        <v>12</v>
      </c>
      <c r="AE473">
        <v>6</v>
      </c>
      <c r="AF473">
        <v>3</v>
      </c>
      <c r="AG473">
        <v>9</v>
      </c>
      <c r="AH473">
        <v>9</v>
      </c>
      <c r="AI473">
        <v>0</v>
      </c>
      <c r="AJ473">
        <v>0</v>
      </c>
      <c r="AK473">
        <v>0</v>
      </c>
      <c r="AL473">
        <v>3</v>
      </c>
      <c r="AM473">
        <v>9</v>
      </c>
      <c r="AN473">
        <v>1</v>
      </c>
      <c r="AO473">
        <v>0</v>
      </c>
      <c r="AP473">
        <v>0</v>
      </c>
      <c r="AQ473">
        <v>0</v>
      </c>
      <c r="AR473">
        <v>2</v>
      </c>
      <c r="AS473">
        <v>0</v>
      </c>
      <c r="AT473">
        <v>5</v>
      </c>
      <c r="AU473">
        <v>0</v>
      </c>
      <c r="AV473">
        <v>0</v>
      </c>
      <c r="AW473">
        <v>0</v>
      </c>
      <c r="AX473">
        <v>1</v>
      </c>
      <c r="AY473">
        <v>0</v>
      </c>
      <c r="AZ473">
        <v>3</v>
      </c>
      <c r="BA473">
        <v>0</v>
      </c>
      <c r="BB473">
        <v>0</v>
      </c>
      <c r="BC473">
        <v>0</v>
      </c>
      <c r="BD473">
        <v>0</v>
      </c>
      <c r="BE473">
        <v>21</v>
      </c>
      <c r="BF473">
        <v>8</v>
      </c>
      <c r="BG473">
        <v>0</v>
      </c>
      <c r="BH473">
        <v>0</v>
      </c>
      <c r="BI473">
        <v>4</v>
      </c>
      <c r="BJ473">
        <v>3</v>
      </c>
      <c r="BK473">
        <v>6</v>
      </c>
      <c r="BL473">
        <v>365</v>
      </c>
      <c r="BM473">
        <v>124</v>
      </c>
      <c r="BN473">
        <v>13</v>
      </c>
      <c r="BO473">
        <v>13</v>
      </c>
      <c r="BP473">
        <v>10</v>
      </c>
      <c r="BQ473">
        <v>7</v>
      </c>
      <c r="BR473">
        <v>198</v>
      </c>
      <c r="BS473">
        <v>1</v>
      </c>
      <c r="BT473">
        <v>1</v>
      </c>
      <c r="BU473">
        <v>0</v>
      </c>
      <c r="BV473">
        <v>699</v>
      </c>
      <c r="BW473">
        <v>699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 t="s">
        <v>58</v>
      </c>
      <c r="CE473" s="58"/>
    </row>
    <row r="474" spans="1:83">
      <c r="A474" t="s">
        <v>170</v>
      </c>
      <c r="B474" s="10">
        <f>('E3-Last'!B231)-2</f>
        <v>42</v>
      </c>
      <c r="C474" s="6" t="s">
        <v>2</v>
      </c>
      <c r="D474" s="10" t="s">
        <v>40</v>
      </c>
      <c r="E474" s="59">
        <f t="shared" si="193"/>
        <v>0</v>
      </c>
      <c r="F474" s="59">
        <f t="shared" si="193"/>
        <v>16.666666666666664</v>
      </c>
      <c r="G474" s="59">
        <f t="shared" si="193"/>
        <v>50</v>
      </c>
      <c r="H474" s="59">
        <f t="shared" si="193"/>
        <v>0</v>
      </c>
      <c r="I474" s="59">
        <f t="shared" si="194"/>
        <v>0.5</v>
      </c>
      <c r="J474">
        <v>12</v>
      </c>
      <c r="K474">
        <v>0</v>
      </c>
      <c r="L474">
        <v>2</v>
      </c>
      <c r="M474">
        <v>6</v>
      </c>
      <c r="N474">
        <v>0</v>
      </c>
      <c r="O474">
        <v>4</v>
      </c>
      <c r="P474">
        <v>422.33333340000001</v>
      </c>
      <c r="Q474">
        <v>1007.5</v>
      </c>
      <c r="R474">
        <v>325.66666659999999</v>
      </c>
      <c r="S474">
        <v>0</v>
      </c>
      <c r="T474">
        <v>55.333333330000002</v>
      </c>
      <c r="U474">
        <v>55.333333330000002</v>
      </c>
      <c r="V474">
        <v>0</v>
      </c>
      <c r="W474">
        <v>93.5</v>
      </c>
      <c r="X474">
        <v>93.5</v>
      </c>
      <c r="Y474">
        <v>0</v>
      </c>
      <c r="Z474">
        <v>966.5</v>
      </c>
      <c r="AA474">
        <v>966.5</v>
      </c>
      <c r="AB474">
        <v>0</v>
      </c>
      <c r="AC474">
        <v>155</v>
      </c>
      <c r="AD474">
        <v>52</v>
      </c>
      <c r="AE474">
        <v>103</v>
      </c>
      <c r="AF474">
        <v>0</v>
      </c>
      <c r="AG474">
        <v>20</v>
      </c>
      <c r="AH474">
        <v>24</v>
      </c>
      <c r="AI474">
        <v>32</v>
      </c>
      <c r="AJ474">
        <v>0</v>
      </c>
      <c r="AK474">
        <v>0</v>
      </c>
      <c r="AL474">
        <v>79</v>
      </c>
      <c r="AM474">
        <v>12</v>
      </c>
      <c r="AN474">
        <v>14</v>
      </c>
      <c r="AO474">
        <v>1</v>
      </c>
      <c r="AP474">
        <v>0</v>
      </c>
      <c r="AQ474">
        <v>0</v>
      </c>
      <c r="AR474">
        <v>25</v>
      </c>
      <c r="AS474">
        <v>8</v>
      </c>
      <c r="AT474">
        <v>10</v>
      </c>
      <c r="AU474">
        <v>31</v>
      </c>
      <c r="AV474">
        <v>0</v>
      </c>
      <c r="AW474">
        <v>0</v>
      </c>
      <c r="AX474">
        <v>54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7</v>
      </c>
      <c r="BF474">
        <v>1</v>
      </c>
      <c r="BG474">
        <v>0</v>
      </c>
      <c r="BH474">
        <v>0</v>
      </c>
      <c r="BI474">
        <v>6</v>
      </c>
      <c r="BJ474">
        <v>0</v>
      </c>
      <c r="BK474">
        <v>0</v>
      </c>
      <c r="BL474">
        <v>157</v>
      </c>
      <c r="BM474">
        <v>25</v>
      </c>
      <c r="BN474">
        <v>15</v>
      </c>
      <c r="BO474">
        <v>25</v>
      </c>
      <c r="BP474">
        <v>10</v>
      </c>
      <c r="BQ474">
        <v>0</v>
      </c>
      <c r="BR474">
        <v>82</v>
      </c>
      <c r="BS474">
        <v>4</v>
      </c>
      <c r="BT474">
        <v>0</v>
      </c>
      <c r="BU474">
        <v>4</v>
      </c>
      <c r="BV474">
        <v>1099</v>
      </c>
      <c r="BW474">
        <v>0</v>
      </c>
      <c r="BX474">
        <v>1099</v>
      </c>
      <c r="BY474">
        <v>0</v>
      </c>
      <c r="BZ474">
        <v>0</v>
      </c>
      <c r="CA474">
        <v>0</v>
      </c>
      <c r="CB474">
        <v>0</v>
      </c>
      <c r="CC474">
        <v>0</v>
      </c>
      <c r="CD474" t="s">
        <v>58</v>
      </c>
      <c r="CE474" s="58"/>
    </row>
    <row r="475" spans="1:83">
      <c r="A475" t="s">
        <v>171</v>
      </c>
      <c r="B475" s="10">
        <f>('E3-Last'!B232)-2</f>
        <v>50</v>
      </c>
      <c r="C475" s="4" t="s">
        <v>3</v>
      </c>
      <c r="D475" s="10" t="s">
        <v>40</v>
      </c>
      <c r="E475" s="59">
        <f t="shared" si="193"/>
        <v>0</v>
      </c>
      <c r="F475" s="59">
        <f t="shared" si="193"/>
        <v>0</v>
      </c>
      <c r="G475" s="59">
        <f t="shared" si="193"/>
        <v>41.666666666666671</v>
      </c>
      <c r="H475" s="59">
        <f t="shared" si="193"/>
        <v>16.666666666666664</v>
      </c>
      <c r="I475" s="59">
        <f t="shared" si="194"/>
        <v>0.41666666666666669</v>
      </c>
      <c r="J475">
        <v>12</v>
      </c>
      <c r="K475">
        <v>0</v>
      </c>
      <c r="L475">
        <v>0</v>
      </c>
      <c r="M475">
        <v>5</v>
      </c>
      <c r="N475">
        <v>2</v>
      </c>
      <c r="O475">
        <v>5</v>
      </c>
      <c r="P475">
        <v>487.91666659999999</v>
      </c>
      <c r="Q475">
        <v>0</v>
      </c>
      <c r="R475">
        <v>815.40000010000006</v>
      </c>
      <c r="S475">
        <v>182.5</v>
      </c>
      <c r="T475">
        <v>320.2857143</v>
      </c>
      <c r="U475">
        <v>137.4</v>
      </c>
      <c r="V475">
        <v>777.5</v>
      </c>
      <c r="W475">
        <v>222</v>
      </c>
      <c r="X475">
        <v>268.39999999999998</v>
      </c>
      <c r="Y475">
        <v>106</v>
      </c>
      <c r="Z475">
        <v>494.2857143</v>
      </c>
      <c r="AA475">
        <v>571.20000000000005</v>
      </c>
      <c r="AB475">
        <v>302</v>
      </c>
      <c r="AC475">
        <v>45</v>
      </c>
      <c r="AD475">
        <v>26</v>
      </c>
      <c r="AE475">
        <v>14</v>
      </c>
      <c r="AF475">
        <v>5</v>
      </c>
      <c r="AG475">
        <v>15</v>
      </c>
      <c r="AH475">
        <v>20</v>
      </c>
      <c r="AI475">
        <v>2</v>
      </c>
      <c r="AJ475">
        <v>0</v>
      </c>
      <c r="AK475">
        <v>0</v>
      </c>
      <c r="AL475">
        <v>8</v>
      </c>
      <c r="AM475">
        <v>12</v>
      </c>
      <c r="AN475">
        <v>8</v>
      </c>
      <c r="AO475">
        <v>1</v>
      </c>
      <c r="AP475">
        <v>0</v>
      </c>
      <c r="AQ475">
        <v>0</v>
      </c>
      <c r="AR475">
        <v>5</v>
      </c>
      <c r="AS475">
        <v>3</v>
      </c>
      <c r="AT475">
        <v>9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3</v>
      </c>
      <c r="BA475">
        <v>1</v>
      </c>
      <c r="BB475">
        <v>0</v>
      </c>
      <c r="BC475">
        <v>0</v>
      </c>
      <c r="BD475">
        <v>1</v>
      </c>
      <c r="BE475">
        <v>90</v>
      </c>
      <c r="BF475">
        <v>15</v>
      </c>
      <c r="BG475">
        <v>0</v>
      </c>
      <c r="BH475">
        <v>29</v>
      </c>
      <c r="BI475">
        <v>3</v>
      </c>
      <c r="BJ475">
        <v>4</v>
      </c>
      <c r="BK475">
        <v>39</v>
      </c>
      <c r="BL475">
        <v>79</v>
      </c>
      <c r="BM475">
        <v>20</v>
      </c>
      <c r="BN475">
        <v>6</v>
      </c>
      <c r="BO475">
        <v>8</v>
      </c>
      <c r="BP475">
        <v>2</v>
      </c>
      <c r="BQ475">
        <v>2</v>
      </c>
      <c r="BR475">
        <v>41</v>
      </c>
      <c r="BS475">
        <v>5</v>
      </c>
      <c r="BT475">
        <v>1</v>
      </c>
      <c r="BU475">
        <v>4</v>
      </c>
      <c r="BV475">
        <v>1413</v>
      </c>
      <c r="BW475">
        <v>16</v>
      </c>
      <c r="BX475">
        <v>1397</v>
      </c>
      <c r="BY475">
        <v>0</v>
      </c>
      <c r="BZ475">
        <v>0</v>
      </c>
      <c r="CA475">
        <v>0</v>
      </c>
      <c r="CB475">
        <v>0</v>
      </c>
      <c r="CC475">
        <v>0</v>
      </c>
      <c r="CD475" t="s">
        <v>58</v>
      </c>
      <c r="CE475" s="58"/>
    </row>
    <row r="476" spans="1:83">
      <c r="A476" t="s">
        <v>172</v>
      </c>
      <c r="B476" s="10">
        <f>('E3-Last'!B233)-2</f>
        <v>42</v>
      </c>
      <c r="C476" s="4" t="s">
        <v>3</v>
      </c>
      <c r="D476" s="10" t="s">
        <v>40</v>
      </c>
      <c r="E476" s="59">
        <f t="shared" si="193"/>
        <v>8.3333333333333321</v>
      </c>
      <c r="F476" s="59">
        <f t="shared" si="193"/>
        <v>0</v>
      </c>
      <c r="G476" s="59">
        <f t="shared" si="193"/>
        <v>50</v>
      </c>
      <c r="H476" s="59">
        <f t="shared" si="193"/>
        <v>25</v>
      </c>
      <c r="I476" s="59">
        <f t="shared" si="194"/>
        <v>0.5</v>
      </c>
      <c r="J476">
        <v>12</v>
      </c>
      <c r="K476">
        <v>1</v>
      </c>
      <c r="L476">
        <v>0</v>
      </c>
      <c r="M476">
        <v>6</v>
      </c>
      <c r="N476">
        <v>3</v>
      </c>
      <c r="O476">
        <v>2</v>
      </c>
      <c r="P476">
        <v>310.18181809999999</v>
      </c>
      <c r="Q476">
        <v>0</v>
      </c>
      <c r="R476">
        <v>206.33333329999999</v>
      </c>
      <c r="S476">
        <v>403.33333340000001</v>
      </c>
      <c r="T476">
        <v>349.88888880000002</v>
      </c>
      <c r="U476">
        <v>270.83333340000001</v>
      </c>
      <c r="V476">
        <v>508</v>
      </c>
      <c r="W476">
        <v>84.444444450000006</v>
      </c>
      <c r="X476">
        <v>102</v>
      </c>
      <c r="Y476">
        <v>49.333333330000002</v>
      </c>
      <c r="Z476">
        <v>835.33333330000005</v>
      </c>
      <c r="AA476">
        <v>1062.833333</v>
      </c>
      <c r="AB476">
        <v>380.33333340000001</v>
      </c>
      <c r="AC476">
        <v>37</v>
      </c>
      <c r="AD476">
        <v>15</v>
      </c>
      <c r="AE476">
        <v>15</v>
      </c>
      <c r="AF476">
        <v>7</v>
      </c>
      <c r="AG476">
        <v>16</v>
      </c>
      <c r="AH476">
        <v>15</v>
      </c>
      <c r="AI476">
        <v>0</v>
      </c>
      <c r="AJ476">
        <v>0</v>
      </c>
      <c r="AK476">
        <v>0</v>
      </c>
      <c r="AL476">
        <v>6</v>
      </c>
      <c r="AM476">
        <v>11</v>
      </c>
      <c r="AN476">
        <v>4</v>
      </c>
      <c r="AO476">
        <v>0</v>
      </c>
      <c r="AP476">
        <v>0</v>
      </c>
      <c r="AQ476">
        <v>0</v>
      </c>
      <c r="AR476">
        <v>0</v>
      </c>
      <c r="AS476">
        <v>3</v>
      </c>
      <c r="AT476">
        <v>8</v>
      </c>
      <c r="AU476">
        <v>0</v>
      </c>
      <c r="AV476">
        <v>0</v>
      </c>
      <c r="AW476">
        <v>0</v>
      </c>
      <c r="AX476">
        <v>4</v>
      </c>
      <c r="AY476">
        <v>2</v>
      </c>
      <c r="AZ476">
        <v>3</v>
      </c>
      <c r="BA476">
        <v>0</v>
      </c>
      <c r="BB476">
        <v>0</v>
      </c>
      <c r="BC476">
        <v>0</v>
      </c>
      <c r="BD476">
        <v>2</v>
      </c>
      <c r="BE476">
        <v>11</v>
      </c>
      <c r="BF476">
        <v>1</v>
      </c>
      <c r="BG476">
        <v>0</v>
      </c>
      <c r="BH476">
        <v>0</v>
      </c>
      <c r="BI476">
        <v>7</v>
      </c>
      <c r="BJ476">
        <v>2</v>
      </c>
      <c r="BK476">
        <v>1</v>
      </c>
      <c r="BL476">
        <v>252</v>
      </c>
      <c r="BM476">
        <v>55</v>
      </c>
      <c r="BN476">
        <v>23</v>
      </c>
      <c r="BO476">
        <v>40</v>
      </c>
      <c r="BP476">
        <v>11</v>
      </c>
      <c r="BQ476">
        <v>0</v>
      </c>
      <c r="BR476">
        <v>123</v>
      </c>
      <c r="BS476">
        <v>2</v>
      </c>
      <c r="BT476">
        <v>0</v>
      </c>
      <c r="BU476">
        <v>2</v>
      </c>
      <c r="BV476">
        <v>964</v>
      </c>
      <c r="BW476">
        <v>0</v>
      </c>
      <c r="BX476">
        <v>964</v>
      </c>
      <c r="BY476">
        <v>0</v>
      </c>
      <c r="BZ476">
        <v>0</v>
      </c>
      <c r="CA476">
        <v>0</v>
      </c>
      <c r="CB476">
        <v>0</v>
      </c>
      <c r="CC476">
        <v>0</v>
      </c>
      <c r="CD476" t="s">
        <v>58</v>
      </c>
      <c r="CE476" s="58"/>
    </row>
    <row r="477" spans="1:83">
      <c r="A477" t="s">
        <v>173</v>
      </c>
      <c r="B477" s="10">
        <f>('E3-Last'!B234)-2</f>
        <v>42</v>
      </c>
      <c r="C477" s="6" t="s">
        <v>2</v>
      </c>
      <c r="D477" s="10" t="s">
        <v>40</v>
      </c>
      <c r="E477" s="59">
        <f t="shared" si="193"/>
        <v>0</v>
      </c>
      <c r="F477" s="59">
        <f t="shared" si="193"/>
        <v>0</v>
      </c>
      <c r="G477" s="59">
        <f t="shared" si="193"/>
        <v>50</v>
      </c>
      <c r="H477" s="59">
        <f t="shared" si="193"/>
        <v>33.333333333333329</v>
      </c>
      <c r="I477" s="59">
        <f t="shared" si="194"/>
        <v>0.5</v>
      </c>
      <c r="J477">
        <v>12</v>
      </c>
      <c r="K477">
        <v>0</v>
      </c>
      <c r="L477">
        <v>0</v>
      </c>
      <c r="M477">
        <v>6</v>
      </c>
      <c r="N477">
        <v>4</v>
      </c>
      <c r="O477">
        <v>2</v>
      </c>
      <c r="P477">
        <v>420.41666659999999</v>
      </c>
      <c r="Q477">
        <v>0</v>
      </c>
      <c r="R477">
        <v>226.16666670000001</v>
      </c>
      <c r="S477">
        <v>847.25</v>
      </c>
      <c r="T477">
        <v>305</v>
      </c>
      <c r="U477">
        <v>121.66666669999999</v>
      </c>
      <c r="V477">
        <v>580</v>
      </c>
      <c r="W477">
        <v>820.8</v>
      </c>
      <c r="X477">
        <v>989.83333330000005</v>
      </c>
      <c r="Y477">
        <v>567.25</v>
      </c>
      <c r="Z477">
        <v>40.799999999999997</v>
      </c>
      <c r="AA477">
        <v>43</v>
      </c>
      <c r="AB477">
        <v>37.5</v>
      </c>
      <c r="AC477">
        <v>42</v>
      </c>
      <c r="AD477">
        <v>27</v>
      </c>
      <c r="AE477">
        <v>10</v>
      </c>
      <c r="AF477">
        <v>5</v>
      </c>
      <c r="AG477">
        <v>13</v>
      </c>
      <c r="AH477">
        <v>20</v>
      </c>
      <c r="AI477">
        <v>2</v>
      </c>
      <c r="AJ477">
        <v>0</v>
      </c>
      <c r="AK477">
        <v>0</v>
      </c>
      <c r="AL477">
        <v>7</v>
      </c>
      <c r="AM477">
        <v>12</v>
      </c>
      <c r="AN477">
        <v>8</v>
      </c>
      <c r="AO477">
        <v>1</v>
      </c>
      <c r="AP477">
        <v>0</v>
      </c>
      <c r="AQ477">
        <v>0</v>
      </c>
      <c r="AR477">
        <v>6</v>
      </c>
      <c r="AS477">
        <v>0</v>
      </c>
      <c r="AT477">
        <v>8</v>
      </c>
      <c r="AU477">
        <v>1</v>
      </c>
      <c r="AV477">
        <v>0</v>
      </c>
      <c r="AW477">
        <v>0</v>
      </c>
      <c r="AX477">
        <v>1</v>
      </c>
      <c r="AY477">
        <v>1</v>
      </c>
      <c r="AZ477">
        <v>4</v>
      </c>
      <c r="BA477">
        <v>0</v>
      </c>
      <c r="BB477">
        <v>0</v>
      </c>
      <c r="BC477">
        <v>0</v>
      </c>
      <c r="BD477">
        <v>0</v>
      </c>
      <c r="BE477">
        <v>25</v>
      </c>
      <c r="BF477">
        <v>1</v>
      </c>
      <c r="BG477">
        <v>0</v>
      </c>
      <c r="BH477">
        <v>1</v>
      </c>
      <c r="BI477">
        <v>0</v>
      </c>
      <c r="BJ477">
        <v>10</v>
      </c>
      <c r="BK477">
        <v>13</v>
      </c>
      <c r="BL477">
        <v>274</v>
      </c>
      <c r="BM477">
        <v>30</v>
      </c>
      <c r="BN477">
        <v>11</v>
      </c>
      <c r="BO477">
        <v>79</v>
      </c>
      <c r="BP477">
        <v>9</v>
      </c>
      <c r="BQ477">
        <v>13</v>
      </c>
      <c r="BR477">
        <v>132</v>
      </c>
      <c r="BS477">
        <v>2</v>
      </c>
      <c r="BT477">
        <v>2</v>
      </c>
      <c r="BU477">
        <v>0</v>
      </c>
      <c r="BV477">
        <v>299</v>
      </c>
      <c r="BW477">
        <v>299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 t="s">
        <v>58</v>
      </c>
      <c r="CE477" s="58"/>
    </row>
    <row r="478" spans="1:83">
      <c r="A478" t="s">
        <v>174</v>
      </c>
      <c r="B478" s="10">
        <f>('E3-Last'!B235)-2</f>
        <v>50</v>
      </c>
      <c r="C478" s="6" t="s">
        <v>2</v>
      </c>
      <c r="D478" s="10" t="s">
        <v>40</v>
      </c>
      <c r="E478" s="59">
        <f t="shared" si="193"/>
        <v>25</v>
      </c>
      <c r="F478" s="59">
        <f t="shared" si="193"/>
        <v>0</v>
      </c>
      <c r="G478" s="59">
        <f t="shared" si="193"/>
        <v>33.333333333333329</v>
      </c>
      <c r="H478" s="59">
        <f t="shared" si="193"/>
        <v>41.666666666666671</v>
      </c>
      <c r="I478" s="59">
        <f t="shared" si="194"/>
        <v>0.33333333333333331</v>
      </c>
      <c r="J478">
        <v>12</v>
      </c>
      <c r="K478">
        <v>3</v>
      </c>
      <c r="L478">
        <v>0</v>
      </c>
      <c r="M478">
        <v>4</v>
      </c>
      <c r="N478">
        <v>5</v>
      </c>
      <c r="O478">
        <v>0</v>
      </c>
      <c r="P478">
        <v>655.7777777</v>
      </c>
      <c r="Q478">
        <v>0</v>
      </c>
      <c r="R478">
        <v>223</v>
      </c>
      <c r="S478">
        <v>1002</v>
      </c>
      <c r="T478">
        <v>227</v>
      </c>
      <c r="U478">
        <v>245.25</v>
      </c>
      <c r="V478">
        <v>212.4</v>
      </c>
      <c r="W478">
        <v>303.88888880000002</v>
      </c>
      <c r="X478">
        <v>82</v>
      </c>
      <c r="Y478">
        <v>481.4</v>
      </c>
      <c r="Z478">
        <v>515.2222223</v>
      </c>
      <c r="AA478">
        <v>879.25</v>
      </c>
      <c r="AB478">
        <v>224</v>
      </c>
      <c r="AC478">
        <v>39</v>
      </c>
      <c r="AD478">
        <v>13</v>
      </c>
      <c r="AE478">
        <v>18</v>
      </c>
      <c r="AF478">
        <v>8</v>
      </c>
      <c r="AG478">
        <v>13</v>
      </c>
      <c r="AH478">
        <v>10</v>
      </c>
      <c r="AI478">
        <v>3</v>
      </c>
      <c r="AJ478">
        <v>0</v>
      </c>
      <c r="AK478">
        <v>0</v>
      </c>
      <c r="AL478">
        <v>13</v>
      </c>
      <c r="AM478">
        <v>9</v>
      </c>
      <c r="AN478">
        <v>1</v>
      </c>
      <c r="AO478">
        <v>0</v>
      </c>
      <c r="AP478">
        <v>0</v>
      </c>
      <c r="AQ478">
        <v>0</v>
      </c>
      <c r="AR478">
        <v>3</v>
      </c>
      <c r="AS478">
        <v>3</v>
      </c>
      <c r="AT478">
        <v>4</v>
      </c>
      <c r="AU478">
        <v>2</v>
      </c>
      <c r="AV478">
        <v>0</v>
      </c>
      <c r="AW478">
        <v>0</v>
      </c>
      <c r="AX478">
        <v>9</v>
      </c>
      <c r="AY478">
        <v>1</v>
      </c>
      <c r="AZ478">
        <v>5</v>
      </c>
      <c r="BA478">
        <v>1</v>
      </c>
      <c r="BB478">
        <v>0</v>
      </c>
      <c r="BC478">
        <v>0</v>
      </c>
      <c r="BD478">
        <v>1</v>
      </c>
      <c r="BE478">
        <v>13</v>
      </c>
      <c r="BF478">
        <v>0</v>
      </c>
      <c r="BG478">
        <v>0</v>
      </c>
      <c r="BH478">
        <v>4</v>
      </c>
      <c r="BI478">
        <v>6</v>
      </c>
      <c r="BJ478">
        <v>3</v>
      </c>
      <c r="BK478">
        <v>0</v>
      </c>
      <c r="BL478">
        <v>408</v>
      </c>
      <c r="BM478">
        <v>113</v>
      </c>
      <c r="BN478">
        <v>18</v>
      </c>
      <c r="BO478">
        <v>38</v>
      </c>
      <c r="BP478">
        <v>5</v>
      </c>
      <c r="BQ478">
        <v>23</v>
      </c>
      <c r="BR478">
        <v>211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 t="s">
        <v>58</v>
      </c>
      <c r="CE478" s="58"/>
    </row>
    <row r="479" spans="1:83">
      <c r="A479" t="s">
        <v>183</v>
      </c>
      <c r="B479" s="10">
        <f>('E3-Last'!B236)-2</f>
        <v>50</v>
      </c>
      <c r="C479" s="6" t="s">
        <v>2</v>
      </c>
      <c r="D479" s="10" t="s">
        <v>40</v>
      </c>
      <c r="E479" s="59">
        <f t="shared" si="193"/>
        <v>8.3333333333333321</v>
      </c>
      <c r="F479" s="59">
        <f t="shared" si="193"/>
        <v>0</v>
      </c>
      <c r="G479" s="59">
        <f t="shared" si="193"/>
        <v>33.333333333333329</v>
      </c>
      <c r="H479" s="59">
        <f t="shared" si="193"/>
        <v>33.333333333333329</v>
      </c>
      <c r="I479" s="59">
        <f t="shared" si="194"/>
        <v>0.33333333333333331</v>
      </c>
      <c r="J479">
        <v>12</v>
      </c>
      <c r="K479">
        <v>1</v>
      </c>
      <c r="L479">
        <v>0</v>
      </c>
      <c r="M479">
        <v>4</v>
      </c>
      <c r="N479">
        <v>4</v>
      </c>
      <c r="O479">
        <v>3</v>
      </c>
      <c r="P479">
        <v>589.72727269999996</v>
      </c>
      <c r="Q479">
        <v>0</v>
      </c>
      <c r="R479">
        <v>706</v>
      </c>
      <c r="S479">
        <v>641.75</v>
      </c>
      <c r="T479">
        <v>628.75</v>
      </c>
      <c r="U479">
        <v>554.5</v>
      </c>
      <c r="V479">
        <v>703</v>
      </c>
      <c r="W479">
        <v>192.75</v>
      </c>
      <c r="X479">
        <v>258.25</v>
      </c>
      <c r="Y479">
        <v>127.25</v>
      </c>
      <c r="Z479">
        <v>745</v>
      </c>
      <c r="AA479">
        <v>1053.75</v>
      </c>
      <c r="AB479">
        <v>436.25</v>
      </c>
      <c r="AC479">
        <v>52</v>
      </c>
      <c r="AD479">
        <v>17</v>
      </c>
      <c r="AE479">
        <v>19</v>
      </c>
      <c r="AF479">
        <v>16</v>
      </c>
      <c r="AG479">
        <v>24</v>
      </c>
      <c r="AH479">
        <v>14</v>
      </c>
      <c r="AI479">
        <v>3</v>
      </c>
      <c r="AJ479">
        <v>0</v>
      </c>
      <c r="AK479">
        <v>0</v>
      </c>
      <c r="AL479">
        <v>11</v>
      </c>
      <c r="AM479">
        <v>11</v>
      </c>
      <c r="AN479">
        <v>3</v>
      </c>
      <c r="AO479">
        <v>0</v>
      </c>
      <c r="AP479">
        <v>0</v>
      </c>
      <c r="AQ479">
        <v>0</v>
      </c>
      <c r="AR479">
        <v>3</v>
      </c>
      <c r="AS479">
        <v>11</v>
      </c>
      <c r="AT479">
        <v>5</v>
      </c>
      <c r="AU479">
        <v>1</v>
      </c>
      <c r="AV479">
        <v>0</v>
      </c>
      <c r="AW479">
        <v>0</v>
      </c>
      <c r="AX479">
        <v>2</v>
      </c>
      <c r="AY479">
        <v>2</v>
      </c>
      <c r="AZ479">
        <v>6</v>
      </c>
      <c r="BA479">
        <v>2</v>
      </c>
      <c r="BB479">
        <v>0</v>
      </c>
      <c r="BC479">
        <v>0</v>
      </c>
      <c r="BD479">
        <v>6</v>
      </c>
      <c r="BE479">
        <v>10</v>
      </c>
      <c r="BF479">
        <v>0</v>
      </c>
      <c r="BG479">
        <v>0</v>
      </c>
      <c r="BH479">
        <v>2</v>
      </c>
      <c r="BI479">
        <v>3</v>
      </c>
      <c r="BJ479">
        <v>5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3</v>
      </c>
      <c r="BT479">
        <v>1</v>
      </c>
      <c r="BU479">
        <v>2</v>
      </c>
      <c r="BV479">
        <v>1096</v>
      </c>
      <c r="BW479">
        <v>195</v>
      </c>
      <c r="BX479">
        <v>901</v>
      </c>
      <c r="BY479">
        <v>0</v>
      </c>
      <c r="BZ479">
        <v>0</v>
      </c>
      <c r="CA479">
        <v>0</v>
      </c>
      <c r="CB479">
        <v>0</v>
      </c>
      <c r="CC479">
        <v>0</v>
      </c>
      <c r="CD479" t="s">
        <v>58</v>
      </c>
      <c r="CE479" s="58"/>
    </row>
    <row r="480" spans="1:83">
      <c r="A480" t="s">
        <v>175</v>
      </c>
      <c r="B480" s="10">
        <f>('E3-Last'!B237)-2</f>
        <v>50</v>
      </c>
      <c r="C480" s="4" t="s">
        <v>3</v>
      </c>
      <c r="D480" s="10" t="s">
        <v>40</v>
      </c>
      <c r="E480" s="59">
        <f t="shared" si="193"/>
        <v>66.666666666666657</v>
      </c>
      <c r="F480" s="59">
        <f t="shared" si="193"/>
        <v>0</v>
      </c>
      <c r="G480" s="59">
        <f t="shared" si="193"/>
        <v>16.666666666666664</v>
      </c>
      <c r="H480" s="59">
        <f t="shared" si="193"/>
        <v>8.3333333333333321</v>
      </c>
      <c r="I480" s="59">
        <f t="shared" si="194"/>
        <v>0.16666666666666666</v>
      </c>
      <c r="J480">
        <v>12</v>
      </c>
      <c r="K480">
        <v>8</v>
      </c>
      <c r="L480">
        <v>0</v>
      </c>
      <c r="M480">
        <v>2</v>
      </c>
      <c r="N480">
        <v>1</v>
      </c>
      <c r="O480">
        <v>1</v>
      </c>
      <c r="P480">
        <v>482.5</v>
      </c>
      <c r="Q480">
        <v>0</v>
      </c>
      <c r="R480">
        <v>596.5</v>
      </c>
      <c r="S480">
        <v>389</v>
      </c>
      <c r="T480">
        <v>48.333333330000002</v>
      </c>
      <c r="U480">
        <v>43.5</v>
      </c>
      <c r="V480">
        <v>58</v>
      </c>
      <c r="W480">
        <v>94.666666660000004</v>
      </c>
      <c r="X480">
        <v>90.5</v>
      </c>
      <c r="Y480">
        <v>103</v>
      </c>
      <c r="Z480">
        <v>104.33333330000001</v>
      </c>
      <c r="AA480">
        <v>102</v>
      </c>
      <c r="AB480">
        <v>109</v>
      </c>
      <c r="AC480">
        <v>18</v>
      </c>
      <c r="AD480">
        <v>5</v>
      </c>
      <c r="AE480">
        <v>10</v>
      </c>
      <c r="AF480">
        <v>3</v>
      </c>
      <c r="AG480">
        <v>9</v>
      </c>
      <c r="AH480">
        <v>5</v>
      </c>
      <c r="AI480">
        <v>2</v>
      </c>
      <c r="AJ480">
        <v>0</v>
      </c>
      <c r="AK480">
        <v>0</v>
      </c>
      <c r="AL480">
        <v>2</v>
      </c>
      <c r="AM480">
        <v>4</v>
      </c>
      <c r="AN480">
        <v>1</v>
      </c>
      <c r="AO480">
        <v>0</v>
      </c>
      <c r="AP480">
        <v>0</v>
      </c>
      <c r="AQ480">
        <v>0</v>
      </c>
      <c r="AR480">
        <v>0</v>
      </c>
      <c r="AS480">
        <v>4</v>
      </c>
      <c r="AT480">
        <v>3</v>
      </c>
      <c r="AU480">
        <v>2</v>
      </c>
      <c r="AV480">
        <v>0</v>
      </c>
      <c r="AW480">
        <v>0</v>
      </c>
      <c r="AX480">
        <v>1</v>
      </c>
      <c r="AY480">
        <v>1</v>
      </c>
      <c r="AZ480">
        <v>1</v>
      </c>
      <c r="BA480">
        <v>0</v>
      </c>
      <c r="BB480">
        <v>0</v>
      </c>
      <c r="BC480">
        <v>0</v>
      </c>
      <c r="BD480">
        <v>1</v>
      </c>
      <c r="BE480">
        <v>30</v>
      </c>
      <c r="BF480">
        <v>6</v>
      </c>
      <c r="BG480">
        <v>0</v>
      </c>
      <c r="BH480">
        <v>0</v>
      </c>
      <c r="BI480">
        <v>2</v>
      </c>
      <c r="BJ480">
        <v>5</v>
      </c>
      <c r="BK480">
        <v>17</v>
      </c>
      <c r="BL480">
        <v>590</v>
      </c>
      <c r="BM480">
        <v>235</v>
      </c>
      <c r="BN480">
        <v>0</v>
      </c>
      <c r="BO480">
        <v>0</v>
      </c>
      <c r="BP480">
        <v>5</v>
      </c>
      <c r="BQ480">
        <v>2</v>
      </c>
      <c r="BR480">
        <v>348</v>
      </c>
      <c r="BS480">
        <v>1</v>
      </c>
      <c r="BT480">
        <v>0</v>
      </c>
      <c r="BU480">
        <v>1</v>
      </c>
      <c r="BV480">
        <v>348</v>
      </c>
      <c r="BW480">
        <v>0</v>
      </c>
      <c r="BX480">
        <v>348</v>
      </c>
      <c r="BY480">
        <v>0</v>
      </c>
      <c r="BZ480">
        <v>0</v>
      </c>
      <c r="CA480">
        <v>0</v>
      </c>
      <c r="CB480">
        <v>0</v>
      </c>
      <c r="CC480">
        <v>0</v>
      </c>
      <c r="CD480" t="s">
        <v>58</v>
      </c>
      <c r="CE480" s="58"/>
    </row>
    <row r="481" spans="1:83">
      <c r="A481" t="s">
        <v>176</v>
      </c>
      <c r="B481" s="10">
        <f>('E3-Last'!B238)-2</f>
        <v>50</v>
      </c>
      <c r="C481" s="6" t="s">
        <v>2</v>
      </c>
      <c r="D481" s="10" t="s">
        <v>40</v>
      </c>
      <c r="E481" s="59">
        <f t="shared" si="193"/>
        <v>16.666666666666664</v>
      </c>
      <c r="F481" s="59">
        <f t="shared" si="193"/>
        <v>16.666666666666664</v>
      </c>
      <c r="G481" s="59">
        <f t="shared" si="193"/>
        <v>33.333333333333329</v>
      </c>
      <c r="H481" s="59">
        <f t="shared" si="193"/>
        <v>25</v>
      </c>
      <c r="I481" s="59">
        <f t="shared" si="194"/>
        <v>0.33333333333333331</v>
      </c>
      <c r="J481">
        <v>12</v>
      </c>
      <c r="K481">
        <v>2</v>
      </c>
      <c r="L481">
        <v>2</v>
      </c>
      <c r="M481">
        <v>4</v>
      </c>
      <c r="N481">
        <v>3</v>
      </c>
      <c r="O481">
        <v>1</v>
      </c>
      <c r="P481">
        <v>755.3</v>
      </c>
      <c r="Q481">
        <v>1174</v>
      </c>
      <c r="R481">
        <v>724</v>
      </c>
      <c r="S481">
        <v>659.66666669999995</v>
      </c>
      <c r="T481">
        <v>266.85714280000002</v>
      </c>
      <c r="U481">
        <v>151</v>
      </c>
      <c r="V481">
        <v>421.33333340000001</v>
      </c>
      <c r="W481">
        <v>116.8571429</v>
      </c>
      <c r="X481">
        <v>156.5</v>
      </c>
      <c r="Y481">
        <v>64</v>
      </c>
      <c r="Z481">
        <v>415</v>
      </c>
      <c r="AA481">
        <v>522</v>
      </c>
      <c r="AB481">
        <v>272.33333340000001</v>
      </c>
      <c r="AC481">
        <v>45</v>
      </c>
      <c r="AD481">
        <v>21</v>
      </c>
      <c r="AE481">
        <v>21</v>
      </c>
      <c r="AF481">
        <v>3</v>
      </c>
      <c r="AG481">
        <v>11</v>
      </c>
      <c r="AH481">
        <v>14</v>
      </c>
      <c r="AI481">
        <v>0</v>
      </c>
      <c r="AJ481">
        <v>0</v>
      </c>
      <c r="AK481">
        <v>0</v>
      </c>
      <c r="AL481">
        <v>20</v>
      </c>
      <c r="AM481">
        <v>10</v>
      </c>
      <c r="AN481">
        <v>6</v>
      </c>
      <c r="AO481">
        <v>0</v>
      </c>
      <c r="AP481">
        <v>0</v>
      </c>
      <c r="AQ481">
        <v>0</v>
      </c>
      <c r="AR481">
        <v>5</v>
      </c>
      <c r="AS481">
        <v>1</v>
      </c>
      <c r="AT481">
        <v>5</v>
      </c>
      <c r="AU481">
        <v>0</v>
      </c>
      <c r="AV481">
        <v>0</v>
      </c>
      <c r="AW481">
        <v>0</v>
      </c>
      <c r="AX481">
        <v>15</v>
      </c>
      <c r="AY481">
        <v>0</v>
      </c>
      <c r="AZ481">
        <v>3</v>
      </c>
      <c r="BA481">
        <v>0</v>
      </c>
      <c r="BB481">
        <v>0</v>
      </c>
      <c r="BC481">
        <v>0</v>
      </c>
      <c r="BD481">
        <v>0</v>
      </c>
      <c r="BE481">
        <v>11</v>
      </c>
      <c r="BF481">
        <v>0</v>
      </c>
      <c r="BG481">
        <v>0</v>
      </c>
      <c r="BH481">
        <v>0</v>
      </c>
      <c r="BI481">
        <v>3</v>
      </c>
      <c r="BJ481">
        <v>4</v>
      </c>
      <c r="BK481">
        <v>4</v>
      </c>
      <c r="BL481">
        <v>320</v>
      </c>
      <c r="BM481">
        <v>81</v>
      </c>
      <c r="BN481">
        <v>10</v>
      </c>
      <c r="BO481">
        <v>13</v>
      </c>
      <c r="BP481">
        <v>17</v>
      </c>
      <c r="BQ481">
        <v>1</v>
      </c>
      <c r="BR481">
        <v>198</v>
      </c>
      <c r="BS481">
        <v>1</v>
      </c>
      <c r="BT481">
        <v>1</v>
      </c>
      <c r="BU481">
        <v>0</v>
      </c>
      <c r="BV481">
        <v>330</v>
      </c>
      <c r="BW481">
        <v>330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 t="s">
        <v>58</v>
      </c>
      <c r="CE481" s="58"/>
    </row>
    <row r="482" spans="1:83">
      <c r="A482" t="s">
        <v>177</v>
      </c>
      <c r="B482" s="10">
        <f>('E3-Last'!B239)-2</f>
        <v>42</v>
      </c>
      <c r="C482" s="6" t="s">
        <v>2</v>
      </c>
      <c r="D482" s="10" t="s">
        <v>40</v>
      </c>
      <c r="E482" s="59">
        <f t="shared" si="193"/>
        <v>41.666666666666671</v>
      </c>
      <c r="F482" s="59">
        <f t="shared" si="193"/>
        <v>25</v>
      </c>
      <c r="G482" s="59">
        <f t="shared" si="193"/>
        <v>25</v>
      </c>
      <c r="H482" s="59">
        <f t="shared" si="193"/>
        <v>0</v>
      </c>
      <c r="I482" s="59">
        <f t="shared" si="194"/>
        <v>0.25</v>
      </c>
      <c r="J482">
        <v>12</v>
      </c>
      <c r="K482">
        <v>5</v>
      </c>
      <c r="L482">
        <v>3</v>
      </c>
      <c r="M482">
        <v>3</v>
      </c>
      <c r="N482">
        <v>0</v>
      </c>
      <c r="O482">
        <v>1</v>
      </c>
      <c r="P482">
        <v>361</v>
      </c>
      <c r="Q482">
        <v>592.33333330000005</v>
      </c>
      <c r="R482">
        <v>214.33333329999999</v>
      </c>
      <c r="S482">
        <v>0</v>
      </c>
      <c r="T482">
        <v>117.66666669999999</v>
      </c>
      <c r="U482">
        <v>117.66666669999999</v>
      </c>
      <c r="V482">
        <v>0</v>
      </c>
      <c r="W482">
        <v>134.33333329999999</v>
      </c>
      <c r="X482">
        <v>134.33333329999999</v>
      </c>
      <c r="Y482">
        <v>0</v>
      </c>
      <c r="Z482">
        <v>988</v>
      </c>
      <c r="AA482">
        <v>988</v>
      </c>
      <c r="AB482">
        <v>0</v>
      </c>
      <c r="AC482">
        <v>47</v>
      </c>
      <c r="AD482">
        <v>25</v>
      </c>
      <c r="AE482">
        <v>22</v>
      </c>
      <c r="AF482">
        <v>0</v>
      </c>
      <c r="AG482">
        <v>8</v>
      </c>
      <c r="AH482">
        <v>5</v>
      </c>
      <c r="AI482">
        <v>2</v>
      </c>
      <c r="AJ482">
        <v>0</v>
      </c>
      <c r="AK482">
        <v>0</v>
      </c>
      <c r="AL482">
        <v>32</v>
      </c>
      <c r="AM482">
        <v>7</v>
      </c>
      <c r="AN482">
        <v>1</v>
      </c>
      <c r="AO482">
        <v>0</v>
      </c>
      <c r="AP482">
        <v>0</v>
      </c>
      <c r="AQ482">
        <v>0</v>
      </c>
      <c r="AR482">
        <v>17</v>
      </c>
      <c r="AS482">
        <v>1</v>
      </c>
      <c r="AT482">
        <v>4</v>
      </c>
      <c r="AU482">
        <v>2</v>
      </c>
      <c r="AV482">
        <v>0</v>
      </c>
      <c r="AW482">
        <v>0</v>
      </c>
      <c r="AX482">
        <v>15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7</v>
      </c>
      <c r="BF482">
        <v>2</v>
      </c>
      <c r="BG482">
        <v>0</v>
      </c>
      <c r="BH482">
        <v>0</v>
      </c>
      <c r="BI482">
        <v>3</v>
      </c>
      <c r="BJ482">
        <v>0</v>
      </c>
      <c r="BK482">
        <v>2</v>
      </c>
      <c r="BL482">
        <v>182</v>
      </c>
      <c r="BM482">
        <v>28</v>
      </c>
      <c r="BN482">
        <v>11</v>
      </c>
      <c r="BO482">
        <v>0</v>
      </c>
      <c r="BP482">
        <v>4</v>
      </c>
      <c r="BQ482">
        <v>0</v>
      </c>
      <c r="BR482">
        <v>139</v>
      </c>
      <c r="BS482">
        <v>1</v>
      </c>
      <c r="BT482">
        <v>0</v>
      </c>
      <c r="BU482">
        <v>1</v>
      </c>
      <c r="BV482">
        <v>107</v>
      </c>
      <c r="BW482">
        <v>0</v>
      </c>
      <c r="BX482">
        <v>107</v>
      </c>
      <c r="BY482">
        <v>0</v>
      </c>
      <c r="BZ482">
        <v>0</v>
      </c>
      <c r="CA482">
        <v>0</v>
      </c>
      <c r="CB482">
        <v>0</v>
      </c>
      <c r="CC482">
        <v>0</v>
      </c>
      <c r="CD482" t="s">
        <v>58</v>
      </c>
      <c r="CE482" s="58" t="s">
        <v>111</v>
      </c>
    </row>
    <row r="483" spans="1:83">
      <c r="A483" s="63"/>
      <c r="C483" s="65"/>
      <c r="D483" s="65"/>
      <c r="E483" s="65"/>
      <c r="F483" s="65"/>
      <c r="G483" s="65"/>
      <c r="H483" s="65"/>
      <c r="I483" s="65"/>
      <c r="J483" s="65"/>
      <c r="K483" s="63"/>
      <c r="L483" s="63"/>
      <c r="M483" s="63"/>
      <c r="N483" s="63"/>
      <c r="O483" s="64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S483" s="63"/>
      <c r="AT483" s="63"/>
      <c r="AU483" s="63"/>
      <c r="CE483" s="58" t="s">
        <v>111</v>
      </c>
    </row>
    <row r="484" spans="1:83">
      <c r="A484" s="34" t="s">
        <v>3</v>
      </c>
      <c r="B484" s="34">
        <f>COUNTIF(C457:C482,"WT")</f>
        <v>10</v>
      </c>
      <c r="C484" s="63"/>
      <c r="D484" s="22" t="s">
        <v>41</v>
      </c>
      <c r="E484" s="24">
        <f>AVERAGE(E460:E463,E465,E470,E472,E475:E476,E480)</f>
        <v>25</v>
      </c>
      <c r="F484" s="24">
        <f t="shared" ref="F484:BQ484" si="195">AVERAGE(F460:F463,F465,F470,F472,F475:F476,F480)</f>
        <v>1.6666666666666665</v>
      </c>
      <c r="G484" s="24">
        <f t="shared" si="195"/>
        <v>32.5</v>
      </c>
      <c r="H484" s="24">
        <f t="shared" si="195"/>
        <v>24.166666666666664</v>
      </c>
      <c r="I484" s="24">
        <f t="shared" si="195"/>
        <v>0.32499999999999996</v>
      </c>
      <c r="J484" s="24">
        <f t="shared" si="195"/>
        <v>12</v>
      </c>
      <c r="K484" s="24">
        <f t="shared" si="195"/>
        <v>3</v>
      </c>
      <c r="L484" s="24">
        <f t="shared" si="195"/>
        <v>0.2</v>
      </c>
      <c r="M484" s="24">
        <f t="shared" si="195"/>
        <v>3.9</v>
      </c>
      <c r="N484" s="24">
        <f t="shared" si="195"/>
        <v>2.9</v>
      </c>
      <c r="O484" s="24">
        <f t="shared" si="195"/>
        <v>2</v>
      </c>
      <c r="P484" s="24">
        <f t="shared" si="195"/>
        <v>618.37500721999993</v>
      </c>
      <c r="Q484" s="24">
        <f t="shared" si="195"/>
        <v>635.70000000000005</v>
      </c>
      <c r="R484" s="24">
        <f t="shared" si="195"/>
        <v>532.04000001000009</v>
      </c>
      <c r="S484" s="24">
        <f t="shared" si="195"/>
        <v>479.79166666999998</v>
      </c>
      <c r="T484" s="24">
        <f t="shared" si="195"/>
        <v>345.16210677300006</v>
      </c>
      <c r="U484" s="24">
        <f t="shared" si="195"/>
        <v>226.91500001399999</v>
      </c>
      <c r="V484" s="24">
        <f t="shared" si="195"/>
        <v>504.65500000000003</v>
      </c>
      <c r="W484" s="24">
        <f t="shared" si="195"/>
        <v>412.45941917200008</v>
      </c>
      <c r="X484" s="24">
        <f t="shared" si="195"/>
        <v>597.84833333999995</v>
      </c>
      <c r="Y484" s="24">
        <f t="shared" si="195"/>
        <v>150.32000000299999</v>
      </c>
      <c r="Z484" s="24">
        <f t="shared" si="195"/>
        <v>487.57523809000003</v>
      </c>
      <c r="AA484" s="24">
        <f t="shared" si="195"/>
        <v>623.36166660000004</v>
      </c>
      <c r="AB484" s="24">
        <f t="shared" si="195"/>
        <v>306.438333339</v>
      </c>
      <c r="AC484" s="24">
        <f t="shared" si="195"/>
        <v>43.3</v>
      </c>
      <c r="AD484" s="24">
        <f t="shared" si="195"/>
        <v>19.399999999999999</v>
      </c>
      <c r="AE484" s="24">
        <f t="shared" si="195"/>
        <v>14.2</v>
      </c>
      <c r="AF484" s="24">
        <f t="shared" si="195"/>
        <v>9.6999999999999993</v>
      </c>
      <c r="AG484" s="24">
        <f t="shared" si="195"/>
        <v>13.8</v>
      </c>
      <c r="AH484" s="24">
        <f t="shared" si="195"/>
        <v>13.3</v>
      </c>
      <c r="AI484" s="24">
        <f t="shared" si="195"/>
        <v>2.8</v>
      </c>
      <c r="AJ484" s="24">
        <f t="shared" si="195"/>
        <v>0</v>
      </c>
      <c r="AK484" s="24">
        <f t="shared" si="195"/>
        <v>2.1</v>
      </c>
      <c r="AL484" s="24">
        <f t="shared" si="195"/>
        <v>11.3</v>
      </c>
      <c r="AM484" s="24">
        <f t="shared" si="195"/>
        <v>9</v>
      </c>
      <c r="AN484" s="24">
        <f t="shared" si="195"/>
        <v>4.5</v>
      </c>
      <c r="AO484" s="24">
        <f t="shared" si="195"/>
        <v>1.2</v>
      </c>
      <c r="AP484" s="24">
        <f t="shared" si="195"/>
        <v>0</v>
      </c>
      <c r="AQ484" s="24">
        <f t="shared" si="195"/>
        <v>0.7</v>
      </c>
      <c r="AR484" s="24">
        <f t="shared" si="195"/>
        <v>4</v>
      </c>
      <c r="AS484" s="24">
        <f t="shared" si="195"/>
        <v>2.6</v>
      </c>
      <c r="AT484" s="24">
        <f t="shared" si="195"/>
        <v>5.4</v>
      </c>
      <c r="AU484" s="24">
        <f t="shared" si="195"/>
        <v>0.8</v>
      </c>
      <c r="AV484" s="24">
        <f t="shared" si="195"/>
        <v>0</v>
      </c>
      <c r="AW484" s="24">
        <f t="shared" si="195"/>
        <v>0.9</v>
      </c>
      <c r="AX484" s="24">
        <f t="shared" si="195"/>
        <v>4.5</v>
      </c>
      <c r="AY484" s="24">
        <f t="shared" si="195"/>
        <v>2.2000000000000002</v>
      </c>
      <c r="AZ484" s="24">
        <f t="shared" si="195"/>
        <v>3.4</v>
      </c>
      <c r="BA484" s="24">
        <f t="shared" si="195"/>
        <v>0.8</v>
      </c>
      <c r="BB484" s="24">
        <f t="shared" si="195"/>
        <v>0</v>
      </c>
      <c r="BC484" s="24">
        <f t="shared" si="195"/>
        <v>0.5</v>
      </c>
      <c r="BD484" s="24">
        <f t="shared" si="195"/>
        <v>2.8</v>
      </c>
      <c r="BE484" s="24">
        <f t="shared" si="195"/>
        <v>24.8</v>
      </c>
      <c r="BF484" s="24">
        <f t="shared" si="195"/>
        <v>3</v>
      </c>
      <c r="BG484" s="24">
        <f t="shared" si="195"/>
        <v>0.2</v>
      </c>
      <c r="BH484" s="24">
        <f t="shared" si="195"/>
        <v>3</v>
      </c>
      <c r="BI484" s="24">
        <f t="shared" si="195"/>
        <v>2.5</v>
      </c>
      <c r="BJ484" s="24">
        <f t="shared" si="195"/>
        <v>4.8</v>
      </c>
      <c r="BK484" s="24">
        <f t="shared" si="195"/>
        <v>11.3</v>
      </c>
      <c r="BL484" s="24">
        <f t="shared" si="195"/>
        <v>275.10000000000002</v>
      </c>
      <c r="BM484" s="24">
        <f t="shared" si="195"/>
        <v>75.400000000000006</v>
      </c>
      <c r="BN484" s="24">
        <f t="shared" si="195"/>
        <v>12.4</v>
      </c>
      <c r="BO484" s="24">
        <f t="shared" si="195"/>
        <v>20.399999999999999</v>
      </c>
      <c r="BP484" s="24">
        <f t="shared" si="195"/>
        <v>7.1</v>
      </c>
      <c r="BQ484" s="24">
        <f t="shared" si="195"/>
        <v>19</v>
      </c>
      <c r="BR484" s="24">
        <f t="shared" ref="BR484:CC484" si="196">AVERAGE(BR460:BR463,BR465,BR470,BR472,BR475:BR476,BR480)</f>
        <v>140.80000000000001</v>
      </c>
      <c r="BS484" s="24">
        <f t="shared" si="196"/>
        <v>2</v>
      </c>
      <c r="BT484" s="24">
        <f t="shared" si="196"/>
        <v>0.8</v>
      </c>
      <c r="BU484" s="24">
        <f t="shared" si="196"/>
        <v>1.2</v>
      </c>
      <c r="BV484" s="24">
        <f t="shared" si="196"/>
        <v>974.3</v>
      </c>
      <c r="BW484" s="24">
        <f t="shared" si="196"/>
        <v>189</v>
      </c>
      <c r="BX484" s="24">
        <f t="shared" si="196"/>
        <v>785.3</v>
      </c>
      <c r="BY484" s="24">
        <f t="shared" si="196"/>
        <v>0</v>
      </c>
      <c r="BZ484" s="24">
        <f t="shared" si="196"/>
        <v>0</v>
      </c>
      <c r="CA484" s="24">
        <f t="shared" si="196"/>
        <v>0</v>
      </c>
      <c r="CB484" s="24">
        <f t="shared" si="196"/>
        <v>0</v>
      </c>
      <c r="CC484" s="24">
        <f t="shared" si="196"/>
        <v>0</v>
      </c>
      <c r="CE484" s="58" t="s">
        <v>111</v>
      </c>
    </row>
    <row r="485" spans="1:83">
      <c r="A485" s="35" t="s">
        <v>179</v>
      </c>
      <c r="B485" s="34">
        <f>COUNTIF(C457:C482,"+ve")</f>
        <v>13</v>
      </c>
      <c r="C485" s="63"/>
      <c r="D485" s="18" t="s">
        <v>41</v>
      </c>
      <c r="E485" s="27">
        <f>AVERAGE(E464,E466:E469,E471,E473:E474,E477:E479,E481:E482)</f>
        <v>10.256410256410255</v>
      </c>
      <c r="F485" s="27">
        <f t="shared" ref="F485:BQ485" si="197">AVERAGE(F464,F466:F469,F471,F473:F474,F477:F479,F481:F482)</f>
        <v>8.3333333333333321</v>
      </c>
      <c r="G485" s="27">
        <f t="shared" si="197"/>
        <v>41.025641025641022</v>
      </c>
      <c r="H485" s="27">
        <f t="shared" si="197"/>
        <v>17.948717948717949</v>
      </c>
      <c r="I485" s="27">
        <f t="shared" si="197"/>
        <v>0.41025641025641019</v>
      </c>
      <c r="J485" s="27">
        <f t="shared" si="197"/>
        <v>12</v>
      </c>
      <c r="K485" s="27">
        <f t="shared" si="197"/>
        <v>1.2307692307692308</v>
      </c>
      <c r="L485" s="27">
        <f t="shared" si="197"/>
        <v>1</v>
      </c>
      <c r="M485" s="27">
        <f t="shared" si="197"/>
        <v>4.9230769230769234</v>
      </c>
      <c r="N485" s="27">
        <f t="shared" si="197"/>
        <v>2.1538461538461537</v>
      </c>
      <c r="O485" s="27">
        <f t="shared" si="197"/>
        <v>2.6923076923076925</v>
      </c>
      <c r="P485" s="27">
        <f t="shared" si="197"/>
        <v>523.25714843076923</v>
      </c>
      <c r="Q485" s="27">
        <f t="shared" si="197"/>
        <v>656.65384617692303</v>
      </c>
      <c r="R485" s="27">
        <f t="shared" si="197"/>
        <v>426.53974358461534</v>
      </c>
      <c r="S485" s="27">
        <f t="shared" si="197"/>
        <v>351.46153846153845</v>
      </c>
      <c r="T485" s="27">
        <f t="shared" si="197"/>
        <v>249.48641635615382</v>
      </c>
      <c r="U485" s="27">
        <f t="shared" si="197"/>
        <v>193.57435897999997</v>
      </c>
      <c r="V485" s="27">
        <f t="shared" si="197"/>
        <v>332.32564103076925</v>
      </c>
      <c r="W485" s="27">
        <f t="shared" si="197"/>
        <v>194.24774114384613</v>
      </c>
      <c r="X485" s="27">
        <f t="shared" si="197"/>
        <v>201.11410255384615</v>
      </c>
      <c r="Y485" s="27">
        <f t="shared" si="197"/>
        <v>143.01794871230771</v>
      </c>
      <c r="Z485" s="27">
        <f t="shared" si="197"/>
        <v>723.65738710769233</v>
      </c>
      <c r="AA485" s="27">
        <f t="shared" si="197"/>
        <v>859.62435897692308</v>
      </c>
      <c r="AB485" s="27">
        <f t="shared" si="197"/>
        <v>216.3525641</v>
      </c>
      <c r="AC485" s="27">
        <f t="shared" si="197"/>
        <v>52.92307692307692</v>
      </c>
      <c r="AD485" s="27">
        <f t="shared" si="197"/>
        <v>22.46153846153846</v>
      </c>
      <c r="AE485" s="27">
        <f t="shared" si="197"/>
        <v>25.153846153846153</v>
      </c>
      <c r="AF485" s="27">
        <f t="shared" si="197"/>
        <v>5.3076923076923075</v>
      </c>
      <c r="AG485" s="27">
        <f t="shared" si="197"/>
        <v>14.692307692307692</v>
      </c>
      <c r="AH485" s="27">
        <f t="shared" si="197"/>
        <v>14.692307692307692</v>
      </c>
      <c r="AI485" s="27">
        <f t="shared" si="197"/>
        <v>4.9230769230769234</v>
      </c>
      <c r="AJ485" s="27">
        <f t="shared" si="197"/>
        <v>7.6923076923076927E-2</v>
      </c>
      <c r="AK485" s="27">
        <f t="shared" si="197"/>
        <v>0</v>
      </c>
      <c r="AL485" s="27">
        <f t="shared" si="197"/>
        <v>18.53846153846154</v>
      </c>
      <c r="AM485" s="27">
        <f t="shared" si="197"/>
        <v>10.76923076923077</v>
      </c>
      <c r="AN485" s="27">
        <f t="shared" si="197"/>
        <v>4.9230769230769234</v>
      </c>
      <c r="AO485" s="27">
        <f t="shared" si="197"/>
        <v>0.30769230769230771</v>
      </c>
      <c r="AP485" s="27">
        <f t="shared" si="197"/>
        <v>0</v>
      </c>
      <c r="AQ485" s="27">
        <f t="shared" si="197"/>
        <v>0</v>
      </c>
      <c r="AR485" s="27">
        <f t="shared" si="197"/>
        <v>6.4615384615384617</v>
      </c>
      <c r="AS485" s="27">
        <f t="shared" si="197"/>
        <v>2.8461538461538463</v>
      </c>
      <c r="AT485" s="27">
        <f t="shared" si="197"/>
        <v>7.4615384615384617</v>
      </c>
      <c r="AU485" s="27">
        <f t="shared" si="197"/>
        <v>4</v>
      </c>
      <c r="AV485" s="27">
        <f t="shared" si="197"/>
        <v>7.6923076923076927E-2</v>
      </c>
      <c r="AW485" s="27">
        <f t="shared" si="197"/>
        <v>0</v>
      </c>
      <c r="AX485" s="27">
        <f t="shared" si="197"/>
        <v>10.76923076923077</v>
      </c>
      <c r="AY485" s="27">
        <f t="shared" si="197"/>
        <v>1.0769230769230769</v>
      </c>
      <c r="AZ485" s="27">
        <f t="shared" si="197"/>
        <v>2.3076923076923075</v>
      </c>
      <c r="BA485" s="27">
        <f t="shared" si="197"/>
        <v>0.61538461538461542</v>
      </c>
      <c r="BB485" s="27">
        <f t="shared" si="197"/>
        <v>0</v>
      </c>
      <c r="BC485" s="27">
        <f t="shared" si="197"/>
        <v>0</v>
      </c>
      <c r="BD485" s="27">
        <f t="shared" si="197"/>
        <v>1.3076923076923077</v>
      </c>
      <c r="BE485" s="27">
        <f t="shared" si="197"/>
        <v>15.461538461538462</v>
      </c>
      <c r="BF485" s="27">
        <f t="shared" si="197"/>
        <v>2.2307692307692308</v>
      </c>
      <c r="BG485" s="27">
        <f t="shared" si="197"/>
        <v>0.30769230769230771</v>
      </c>
      <c r="BH485" s="27">
        <f t="shared" si="197"/>
        <v>1</v>
      </c>
      <c r="BI485" s="27">
        <f t="shared" si="197"/>
        <v>4.0769230769230766</v>
      </c>
      <c r="BJ485" s="27">
        <f t="shared" si="197"/>
        <v>3.2307692307692308</v>
      </c>
      <c r="BK485" s="27">
        <f t="shared" si="197"/>
        <v>4.615384615384615</v>
      </c>
      <c r="BL485" s="27">
        <f t="shared" si="197"/>
        <v>263.92307692307691</v>
      </c>
      <c r="BM485" s="27">
        <f t="shared" si="197"/>
        <v>55.615384615384613</v>
      </c>
      <c r="BN485" s="27">
        <f t="shared" si="197"/>
        <v>11.615384615384615</v>
      </c>
      <c r="BO485" s="27">
        <f t="shared" si="197"/>
        <v>31.46153846153846</v>
      </c>
      <c r="BP485" s="27">
        <f t="shared" si="197"/>
        <v>7.9230769230769234</v>
      </c>
      <c r="BQ485" s="27">
        <f t="shared" si="197"/>
        <v>4.615384615384615</v>
      </c>
      <c r="BR485" s="27">
        <f t="shared" ref="BR485:CC485" si="198">AVERAGE(BR464,BR466:BR469,BR471,BR473:BR474,BR477:BR479,BR481:BR482)</f>
        <v>152.69230769230768</v>
      </c>
      <c r="BS485" s="27">
        <f t="shared" si="198"/>
        <v>2.6923076923076925</v>
      </c>
      <c r="BT485" s="27">
        <f t="shared" si="198"/>
        <v>1.1538461538461537</v>
      </c>
      <c r="BU485" s="27">
        <f t="shared" si="198"/>
        <v>1.5384615384615385</v>
      </c>
      <c r="BV485" s="27">
        <f t="shared" si="198"/>
        <v>1001</v>
      </c>
      <c r="BW485" s="27">
        <f t="shared" si="198"/>
        <v>362</v>
      </c>
      <c r="BX485" s="27">
        <f t="shared" si="198"/>
        <v>639</v>
      </c>
      <c r="BY485" s="27">
        <f t="shared" si="198"/>
        <v>0</v>
      </c>
      <c r="BZ485" s="27">
        <f t="shared" si="198"/>
        <v>0</v>
      </c>
      <c r="CA485" s="27">
        <f t="shared" si="198"/>
        <v>0</v>
      </c>
      <c r="CB485" s="27">
        <f t="shared" si="198"/>
        <v>0</v>
      </c>
      <c r="CC485" s="27">
        <f t="shared" si="198"/>
        <v>0</v>
      </c>
      <c r="CE485" s="58" t="s">
        <v>111</v>
      </c>
    </row>
    <row r="486" spans="1:83">
      <c r="A486" s="63"/>
      <c r="B486" s="63"/>
      <c r="C486" s="63"/>
      <c r="D486" s="22" t="s">
        <v>43</v>
      </c>
      <c r="E486" s="24">
        <f>STDEV(E460:E463,E465,E470,E472,E475:E476,E480)/SQRT($B484)</f>
        <v>8.5165053981977188</v>
      </c>
      <c r="F486" s="24">
        <f t="shared" ref="F486:BQ486" si="199">STDEV(F460:F463,F465,F470,F472,F475:F476,F480)/SQRT($B484)</f>
        <v>1.1111111111111109</v>
      </c>
      <c r="G486" s="24">
        <f t="shared" si="199"/>
        <v>3.8188130791298667</v>
      </c>
      <c r="H486" s="24">
        <f t="shared" si="199"/>
        <v>3.6111111111111098</v>
      </c>
      <c r="I486" s="24">
        <f t="shared" si="199"/>
        <v>3.8188130791298715E-2</v>
      </c>
      <c r="J486" s="24">
        <f t="shared" si="199"/>
        <v>0</v>
      </c>
      <c r="K486" s="24">
        <f t="shared" si="199"/>
        <v>1.0219806477837261</v>
      </c>
      <c r="L486" s="24">
        <f t="shared" si="199"/>
        <v>0.13333333333333333</v>
      </c>
      <c r="M486" s="24">
        <f t="shared" si="199"/>
        <v>0.45825756949558399</v>
      </c>
      <c r="N486" s="24">
        <f t="shared" si="199"/>
        <v>0.4333333333333334</v>
      </c>
      <c r="O486" s="24">
        <f t="shared" si="199"/>
        <v>0.64978628965393093</v>
      </c>
      <c r="P486" s="24">
        <f t="shared" si="199"/>
        <v>136.53893725601904</v>
      </c>
      <c r="Q486" s="24">
        <f t="shared" si="199"/>
        <v>425.72818793215936</v>
      </c>
      <c r="R486" s="24">
        <f t="shared" si="199"/>
        <v>113.38107325943139</v>
      </c>
      <c r="S486" s="24">
        <f t="shared" si="199"/>
        <v>77.080667505371537</v>
      </c>
      <c r="T486" s="24">
        <f t="shared" si="199"/>
        <v>83.475705906216888</v>
      </c>
      <c r="U486" s="24">
        <f t="shared" si="199"/>
        <v>37.614944864515785</v>
      </c>
      <c r="V486" s="24">
        <f t="shared" si="199"/>
        <v>145.01570268422654</v>
      </c>
      <c r="W486" s="24">
        <f t="shared" si="199"/>
        <v>184.665876572011</v>
      </c>
      <c r="X486" s="24">
        <f t="shared" si="199"/>
        <v>268.65975069754268</v>
      </c>
      <c r="Y486" s="24">
        <f t="shared" si="199"/>
        <v>36.960413992588599</v>
      </c>
      <c r="Z486" s="24">
        <f t="shared" si="199"/>
        <v>139.91309433959015</v>
      </c>
      <c r="AA486" s="24">
        <f t="shared" si="199"/>
        <v>197.05889816063404</v>
      </c>
      <c r="AB486" s="24">
        <f t="shared" si="199"/>
        <v>77.482043482375289</v>
      </c>
      <c r="AC486" s="24">
        <f t="shared" si="199"/>
        <v>6.1860955196131391</v>
      </c>
      <c r="AD486" s="24">
        <f t="shared" si="199"/>
        <v>3.0302181806302699</v>
      </c>
      <c r="AE486" s="24">
        <f t="shared" si="199"/>
        <v>2.3842072989663552</v>
      </c>
      <c r="AF486" s="24">
        <f t="shared" si="199"/>
        <v>2.4857370916669543</v>
      </c>
      <c r="AG486" s="24">
        <f t="shared" si="199"/>
        <v>1.6179548132682124</v>
      </c>
      <c r="AH486" s="24">
        <f t="shared" si="199"/>
        <v>1.8076995817274994</v>
      </c>
      <c r="AI486" s="24">
        <f t="shared" si="199"/>
        <v>0.75718777944003635</v>
      </c>
      <c r="AJ486" s="24">
        <f t="shared" si="199"/>
        <v>0</v>
      </c>
      <c r="AK486" s="24">
        <f t="shared" si="199"/>
        <v>1.8882678717691392</v>
      </c>
      <c r="AL486" s="24">
        <f t="shared" si="199"/>
        <v>2.9853345243409857</v>
      </c>
      <c r="AM486" s="24">
        <f t="shared" si="199"/>
        <v>1.0219806477837261</v>
      </c>
      <c r="AN486" s="24">
        <f t="shared" si="199"/>
        <v>0.89752746785575055</v>
      </c>
      <c r="AO486" s="24">
        <f t="shared" si="199"/>
        <v>0.44221663871405331</v>
      </c>
      <c r="AP486" s="24">
        <f t="shared" si="199"/>
        <v>0</v>
      </c>
      <c r="AQ486" s="24">
        <f t="shared" si="199"/>
        <v>0.7</v>
      </c>
      <c r="AR486" s="24">
        <f t="shared" si="199"/>
        <v>1.429840705968481</v>
      </c>
      <c r="AS486" s="24">
        <f t="shared" si="199"/>
        <v>0.94516312525052171</v>
      </c>
      <c r="AT486" s="24">
        <f t="shared" si="199"/>
        <v>0.76303487615063947</v>
      </c>
      <c r="AU486" s="24">
        <f t="shared" si="199"/>
        <v>0.51207638319124049</v>
      </c>
      <c r="AV486" s="24">
        <f t="shared" si="199"/>
        <v>0</v>
      </c>
      <c r="AW486" s="24">
        <f t="shared" si="199"/>
        <v>0.70632067001390297</v>
      </c>
      <c r="AX486" s="24">
        <f t="shared" si="199"/>
        <v>1.1474609652039003</v>
      </c>
      <c r="AY486" s="24">
        <f t="shared" si="199"/>
        <v>0.89193921068397664</v>
      </c>
      <c r="AZ486" s="24">
        <f t="shared" si="199"/>
        <v>0.54160256030906406</v>
      </c>
      <c r="BA486" s="24">
        <f t="shared" si="199"/>
        <v>0.41633319989322654</v>
      </c>
      <c r="BB486" s="24">
        <f t="shared" si="199"/>
        <v>0</v>
      </c>
      <c r="BC486" s="24">
        <f t="shared" si="199"/>
        <v>0.5</v>
      </c>
      <c r="BD486" s="24">
        <f t="shared" si="199"/>
        <v>1.1430952132988164</v>
      </c>
      <c r="BE486" s="24">
        <f t="shared" si="199"/>
        <v>7.9537552277035921</v>
      </c>
      <c r="BF486" s="24">
        <f t="shared" si="199"/>
        <v>1.4981470036162821</v>
      </c>
      <c r="BG486" s="24">
        <f t="shared" si="199"/>
        <v>0.19999999999999998</v>
      </c>
      <c r="BH486" s="24">
        <f t="shared" si="199"/>
        <v>2.8905977851571736</v>
      </c>
      <c r="BI486" s="24">
        <f t="shared" si="199"/>
        <v>0.83333333333333326</v>
      </c>
      <c r="BJ486" s="24">
        <f t="shared" si="199"/>
        <v>1.0413666234542205</v>
      </c>
      <c r="BK486" s="24">
        <f t="shared" si="199"/>
        <v>4.1794470660337089</v>
      </c>
      <c r="BL486" s="24">
        <f t="shared" si="199"/>
        <v>61.783573868788139</v>
      </c>
      <c r="BM486" s="24">
        <f t="shared" si="199"/>
        <v>23.311513607371499</v>
      </c>
      <c r="BN486" s="24">
        <f t="shared" si="199"/>
        <v>3.2427697352040825</v>
      </c>
      <c r="BO486" s="24">
        <f t="shared" si="199"/>
        <v>8.1407070400003416</v>
      </c>
      <c r="BP486" s="24">
        <f t="shared" si="199"/>
        <v>1.4715826703096075</v>
      </c>
      <c r="BQ486" s="24">
        <f t="shared" si="199"/>
        <v>16.147927283572823</v>
      </c>
      <c r="BR486" s="24">
        <f t="shared" ref="BR486:CC486" si="200">STDEV(BR460:BR463,BR465,BR470,BR472,BR475:BR476,BR480)/SQRT($B484)</f>
        <v>33.864041893036529</v>
      </c>
      <c r="BS486" s="24">
        <f t="shared" si="200"/>
        <v>0.64978628965393093</v>
      </c>
      <c r="BT486" s="24">
        <f t="shared" si="200"/>
        <v>0.41633319989322654</v>
      </c>
      <c r="BU486" s="24">
        <f t="shared" si="200"/>
        <v>0.38873012632302001</v>
      </c>
      <c r="BV486" s="24">
        <f t="shared" si="200"/>
        <v>374.72407774847409</v>
      </c>
      <c r="BW486" s="24">
        <f t="shared" si="200"/>
        <v>123.18630876305477</v>
      </c>
      <c r="BX486" s="24">
        <f t="shared" si="200"/>
        <v>373.2751755296174</v>
      </c>
      <c r="BY486" s="24">
        <f t="shared" si="200"/>
        <v>0</v>
      </c>
      <c r="BZ486" s="24">
        <f t="shared" si="200"/>
        <v>0</v>
      </c>
      <c r="CA486" s="24">
        <f t="shared" si="200"/>
        <v>0</v>
      </c>
      <c r="CB486" s="24">
        <f t="shared" si="200"/>
        <v>0</v>
      </c>
      <c r="CC486" s="24">
        <f t="shared" si="200"/>
        <v>0</v>
      </c>
      <c r="CE486" s="58" t="s">
        <v>111</v>
      </c>
    </row>
    <row r="487" spans="1:83">
      <c r="A487" s="63"/>
      <c r="B487" s="2"/>
      <c r="C487" s="63"/>
      <c r="D487" s="18" t="s">
        <v>43</v>
      </c>
      <c r="E487" s="27">
        <f>STDEV(E464,E466:E469,E471,E473:E474,E477:E479,E481:E482)/SQRT($B485)</f>
        <v>3.673101161895532</v>
      </c>
      <c r="F487" s="27">
        <f t="shared" ref="F487:BQ487" si="201">STDEV(F464,F466:F469,F471,F473:F474,F477:F479,F481:F482)/SQRT($B485)</f>
        <v>2.8306925853614899</v>
      </c>
      <c r="G487" s="27">
        <f t="shared" si="201"/>
        <v>2.5774226670544516</v>
      </c>
      <c r="H487" s="27">
        <f t="shared" si="201"/>
        <v>4.0962157078377803</v>
      </c>
      <c r="I487" s="27">
        <f t="shared" si="201"/>
        <v>2.5774226670544662E-2</v>
      </c>
      <c r="J487" s="27">
        <f t="shared" si="201"/>
        <v>0</v>
      </c>
      <c r="K487" s="27">
        <f t="shared" si="201"/>
        <v>0.44077213942746374</v>
      </c>
      <c r="L487" s="27">
        <f t="shared" si="201"/>
        <v>0.33968311024337872</v>
      </c>
      <c r="M487" s="27">
        <f t="shared" si="201"/>
        <v>0.30929072004653363</v>
      </c>
      <c r="N487" s="27">
        <f t="shared" si="201"/>
        <v>0.49154588494053375</v>
      </c>
      <c r="O487" s="27">
        <f t="shared" si="201"/>
        <v>0.45832212645434561</v>
      </c>
      <c r="P487" s="27">
        <f t="shared" si="201"/>
        <v>81.086200761307097</v>
      </c>
      <c r="Q487" s="27">
        <f t="shared" si="201"/>
        <v>232.699541000463</v>
      </c>
      <c r="R487" s="27">
        <f t="shared" si="201"/>
        <v>82.510338073339767</v>
      </c>
      <c r="S487" s="27">
        <f t="shared" si="201"/>
        <v>97.767139701329384</v>
      </c>
      <c r="T487" s="27">
        <f t="shared" si="201"/>
        <v>51.116294645840618</v>
      </c>
      <c r="U487" s="27">
        <f t="shared" si="201"/>
        <v>46.110887945949344</v>
      </c>
      <c r="V487" s="27">
        <f t="shared" si="201"/>
        <v>76.763225533380876</v>
      </c>
      <c r="W487" s="27">
        <f t="shared" si="201"/>
        <v>55.308358113807614</v>
      </c>
      <c r="X487" s="27">
        <f t="shared" si="201"/>
        <v>68.047334731313541</v>
      </c>
      <c r="Y487" s="27">
        <f t="shared" si="201"/>
        <v>50.048054737374834</v>
      </c>
      <c r="Z487" s="27">
        <f t="shared" si="201"/>
        <v>94.268927832012437</v>
      </c>
      <c r="AA487" s="27">
        <f t="shared" si="201"/>
        <v>101.68080796613728</v>
      </c>
      <c r="AB487" s="27">
        <f t="shared" si="201"/>
        <v>53.779964277813733</v>
      </c>
      <c r="AC487" s="27">
        <f t="shared" si="201"/>
        <v>9.7405190842972118</v>
      </c>
      <c r="AD487" s="27">
        <f t="shared" si="201"/>
        <v>3.1513435974879047</v>
      </c>
      <c r="AE487" s="27">
        <f t="shared" si="201"/>
        <v>6.8395963985796362</v>
      </c>
      <c r="AF487" s="27">
        <f t="shared" si="201"/>
        <v>1.7628088577703287</v>
      </c>
      <c r="AG487" s="27">
        <f t="shared" si="201"/>
        <v>1.4384135464364876</v>
      </c>
      <c r="AH487" s="27">
        <f t="shared" si="201"/>
        <v>1.3977299149647537</v>
      </c>
      <c r="AI487" s="27">
        <f t="shared" si="201"/>
        <v>2.3464690834876376</v>
      </c>
      <c r="AJ487" s="27">
        <f t="shared" si="201"/>
        <v>7.6923076923076927E-2</v>
      </c>
      <c r="AK487" s="27">
        <f t="shared" si="201"/>
        <v>0</v>
      </c>
      <c r="AL487" s="27">
        <f t="shared" si="201"/>
        <v>6.0432367204314934</v>
      </c>
      <c r="AM487" s="27">
        <f t="shared" si="201"/>
        <v>0.44077213942746424</v>
      </c>
      <c r="AN487" s="27">
        <f t="shared" si="201"/>
        <v>1.1235334512926485</v>
      </c>
      <c r="AO487" s="27">
        <f t="shared" si="201"/>
        <v>0.13323467750529824</v>
      </c>
      <c r="AP487" s="27">
        <f t="shared" si="201"/>
        <v>0</v>
      </c>
      <c r="AQ487" s="27">
        <f t="shared" si="201"/>
        <v>0</v>
      </c>
      <c r="AR487" s="27">
        <f t="shared" si="201"/>
        <v>2.0958303678891741</v>
      </c>
      <c r="AS487" s="27">
        <f t="shared" si="201"/>
        <v>0.95303936102798981</v>
      </c>
      <c r="AT487" s="27">
        <f t="shared" si="201"/>
        <v>0.73915565668715799</v>
      </c>
      <c r="AU487" s="27">
        <f t="shared" si="201"/>
        <v>2.3066236842000953</v>
      </c>
      <c r="AV487" s="27">
        <f t="shared" si="201"/>
        <v>7.6923076923076927E-2</v>
      </c>
      <c r="AW487" s="27">
        <f t="shared" si="201"/>
        <v>0</v>
      </c>
      <c r="AX487" s="27">
        <f t="shared" si="201"/>
        <v>4.0289876665679936</v>
      </c>
      <c r="AY487" s="27">
        <f t="shared" si="201"/>
        <v>0.53662691119118844</v>
      </c>
      <c r="AZ487" s="27">
        <f t="shared" si="201"/>
        <v>0.55912724326555197</v>
      </c>
      <c r="BA487" s="27">
        <f t="shared" si="201"/>
        <v>0.33085866411702414</v>
      </c>
      <c r="BB487" s="27">
        <f t="shared" si="201"/>
        <v>0</v>
      </c>
      <c r="BC487" s="27">
        <f t="shared" si="201"/>
        <v>0</v>
      </c>
      <c r="BD487" s="27">
        <f t="shared" si="201"/>
        <v>0.7195494974565273</v>
      </c>
      <c r="BE487" s="27">
        <f t="shared" si="201"/>
        <v>1.7709022204955902</v>
      </c>
      <c r="BF487" s="27">
        <f t="shared" si="201"/>
        <v>0.96843679323185949</v>
      </c>
      <c r="BG487" s="27">
        <f t="shared" si="201"/>
        <v>0.23709284626803759</v>
      </c>
      <c r="BH487" s="27">
        <f t="shared" si="201"/>
        <v>0.42365927286816174</v>
      </c>
      <c r="BI487" s="27">
        <f t="shared" si="201"/>
        <v>0.47314466890374196</v>
      </c>
      <c r="BJ487" s="27">
        <f t="shared" si="201"/>
        <v>0.76923076923076938</v>
      </c>
      <c r="BK487" s="27">
        <f t="shared" si="201"/>
        <v>1.4075732049936778</v>
      </c>
      <c r="BL487" s="27">
        <f t="shared" si="201"/>
        <v>49.660960979071803</v>
      </c>
      <c r="BM487" s="27">
        <f t="shared" si="201"/>
        <v>12.224155605854095</v>
      </c>
      <c r="BN487" s="27">
        <f t="shared" si="201"/>
        <v>2.6104780521485922</v>
      </c>
      <c r="BO487" s="27">
        <f t="shared" si="201"/>
        <v>7.2000849216994958</v>
      </c>
      <c r="BP487" s="27">
        <f t="shared" si="201"/>
        <v>1.3275268043145383</v>
      </c>
      <c r="BQ487" s="27">
        <f t="shared" si="201"/>
        <v>1.9032309288265088</v>
      </c>
      <c r="BR487" s="27">
        <f t="shared" ref="BR487:CC487" si="202">STDEV(BR464,BR466:BR469,BR471,BR473:BR474,BR477:BR479,BR481:BR482)/SQRT($B485)</f>
        <v>33.841331241504655</v>
      </c>
      <c r="BS487" s="27">
        <f t="shared" si="202"/>
        <v>0.45832212645434561</v>
      </c>
      <c r="BT487" s="27">
        <f t="shared" si="202"/>
        <v>0.51697038855528088</v>
      </c>
      <c r="BU487" s="27">
        <f t="shared" si="202"/>
        <v>0.46153846153846151</v>
      </c>
      <c r="BV487" s="27">
        <f t="shared" si="202"/>
        <v>299.4454704008557</v>
      </c>
      <c r="BW487" s="27">
        <f t="shared" si="202"/>
        <v>183.55499420455959</v>
      </c>
      <c r="BX487" s="27">
        <f t="shared" si="202"/>
        <v>303.76907980595035</v>
      </c>
      <c r="BY487" s="27">
        <f t="shared" si="202"/>
        <v>0</v>
      </c>
      <c r="BZ487" s="27">
        <f t="shared" si="202"/>
        <v>0</v>
      </c>
      <c r="CA487" s="27">
        <f t="shared" si="202"/>
        <v>0</v>
      </c>
      <c r="CB487" s="27">
        <f t="shared" si="202"/>
        <v>0</v>
      </c>
      <c r="CC487" s="27">
        <f t="shared" si="202"/>
        <v>0</v>
      </c>
      <c r="CE487" s="58" t="s">
        <v>111</v>
      </c>
    </row>
    <row r="488" spans="1:83">
      <c r="A488" s="10"/>
      <c r="B488" s="10"/>
      <c r="C488" s="102"/>
      <c r="D488" s="10"/>
      <c r="E488" s="59"/>
      <c r="F488" s="59"/>
      <c r="G488" s="59"/>
      <c r="H488" s="59"/>
      <c r="I488" s="59"/>
      <c r="J488" s="10"/>
      <c r="K488" s="10"/>
      <c r="L488" s="10"/>
      <c r="M488" s="10"/>
      <c r="N488" s="10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CE488" s="58"/>
    </row>
    <row r="492" spans="1:83"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83"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83"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83"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83"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4:23"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4:23"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4:23"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4:23"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4:23"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4:23"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4:23"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4:23"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4:23"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4:23"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4:23"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4:23"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4:23"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4:23"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4:23"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4:23"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4:23"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4:23"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4:23"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4:23"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4:23"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4:23"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4:23"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4:23"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4:23"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4:23"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4:23"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4:23"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4:23"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4:23"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4:23"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4:23"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4:23"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4:23"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4:23"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4:23"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4:23"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4:23"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4:23"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4:23"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4:23"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4:23"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4:23"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4:23"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4:23"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4:23"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4:23"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4:23"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4:23"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4:23"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4:23"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4:23"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4:23"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4:23"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4:23"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4:23"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4:23"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4:23"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4:23"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4:23"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4:23"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4:23"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4:23"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4:23"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4:23"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4:23"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4:23"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4:23"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4:23"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4:23"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4:23"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4:23"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4:23"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4:23"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4:23"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4:23"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4:23"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4:23"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4:23"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4:23"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4:23"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4:23"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4:23"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4:23"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4:23"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4:23"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4:23"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4:23"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4:23"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4:23"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4:23"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4:23"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4:23"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4:23"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4:23"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4:23"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4:23"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4:23"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4:23"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4:23"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4:23"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4:23"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4:23"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4:23"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4:23"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4:23"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4:23"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4:23"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0066"/>
  </sheetPr>
  <dimension ref="A2:EY452"/>
  <sheetViews>
    <sheetView zoomScale="80" zoomScaleNormal="80" zoomScaleSheetLayoutView="70" zoomScalePageLayoutView="80" workbookViewId="0">
      <pane ySplit="5" topLeftCell="A321" activePane="bottomLeft" state="frozen"/>
      <selection pane="bottomLeft" activeCell="A344" sqref="A344:A366"/>
    </sheetView>
  </sheetViews>
  <sheetFormatPr baseColWidth="10" defaultColWidth="8.83203125" defaultRowHeight="12" x14ac:dyDescent="0"/>
  <cols>
    <col min="1" max="1" width="12.33203125" customWidth="1"/>
    <col min="2" max="2" width="9.33203125" bestFit="1" customWidth="1"/>
    <col min="4" max="4" width="10.83203125" bestFit="1" customWidth="1"/>
    <col min="5" max="5" width="9.33203125" bestFit="1" customWidth="1"/>
    <col min="6" max="6" width="10" customWidth="1"/>
    <col min="7" max="8" width="11" bestFit="1" customWidth="1"/>
    <col min="9" max="14" width="10" bestFit="1" customWidth="1"/>
    <col min="15" max="15" width="13.33203125" customWidth="1"/>
    <col min="16" max="16" width="10.5" bestFit="1" customWidth="1"/>
    <col min="17" max="17" width="10.83203125" bestFit="1" customWidth="1"/>
    <col min="18" max="18" width="9.6640625" bestFit="1" customWidth="1"/>
    <col min="19" max="19" width="10.5" bestFit="1" customWidth="1"/>
    <col min="20" max="21" width="9.83203125" bestFit="1" customWidth="1"/>
    <col min="22" max="22" width="10.83203125" bestFit="1" customWidth="1"/>
    <col min="23" max="23" width="10.1640625" bestFit="1" customWidth="1"/>
    <col min="24" max="24" width="10.5" bestFit="1" customWidth="1"/>
    <col min="25" max="25" width="10.83203125" bestFit="1" customWidth="1"/>
    <col min="26" max="26" width="9.5" bestFit="1" customWidth="1"/>
  </cols>
  <sheetData>
    <row r="2" spans="1:107" ht="18">
      <c r="A2" s="12" t="s">
        <v>206</v>
      </c>
    </row>
    <row r="4" spans="1:107">
      <c r="B4" s="63"/>
      <c r="C4" s="63"/>
      <c r="D4" s="63"/>
      <c r="E4" s="88" t="s">
        <v>155</v>
      </c>
      <c r="F4" s="88"/>
      <c r="G4" s="88"/>
      <c r="H4" s="88"/>
      <c r="I4" s="78" t="s">
        <v>108</v>
      </c>
      <c r="J4" s="88"/>
      <c r="K4" s="88" t="s">
        <v>101</v>
      </c>
      <c r="L4" s="88"/>
      <c r="M4" s="88"/>
      <c r="N4" s="88"/>
      <c r="O4" s="89" t="s">
        <v>102</v>
      </c>
      <c r="P4" s="90" t="s">
        <v>103</v>
      </c>
      <c r="Q4" s="89"/>
      <c r="R4" s="89"/>
      <c r="S4" s="89"/>
      <c r="T4" s="90" t="s">
        <v>104</v>
      </c>
      <c r="U4" s="89"/>
      <c r="V4" s="89"/>
      <c r="W4" s="90" t="s">
        <v>105</v>
      </c>
      <c r="X4" s="89"/>
      <c r="Y4" s="89"/>
      <c r="Z4" s="90" t="s">
        <v>106</v>
      </c>
      <c r="AA4" s="89"/>
      <c r="AB4" s="89"/>
      <c r="AC4" s="88" t="s">
        <v>107</v>
      </c>
      <c r="AD4" s="88"/>
      <c r="AE4" s="88"/>
      <c r="AF4" s="88"/>
      <c r="AG4" s="88" t="s">
        <v>114</v>
      </c>
      <c r="AH4" s="55"/>
      <c r="AI4" s="58"/>
      <c r="AJ4" s="58"/>
      <c r="AK4" s="55"/>
      <c r="AL4" s="55"/>
      <c r="AM4" s="93" t="s">
        <v>115</v>
      </c>
      <c r="AN4" s="55"/>
      <c r="AO4" s="55"/>
      <c r="AP4" s="91"/>
      <c r="AQ4" s="92"/>
      <c r="AR4" s="91"/>
      <c r="AS4" s="90" t="s">
        <v>116</v>
      </c>
      <c r="AT4" s="91"/>
      <c r="AU4" s="92"/>
      <c r="AV4" s="91"/>
      <c r="AW4" s="91"/>
      <c r="AX4" s="92"/>
      <c r="AY4" s="90" t="s">
        <v>117</v>
      </c>
      <c r="AZ4" s="89"/>
      <c r="BA4" s="90"/>
      <c r="BB4" s="89"/>
      <c r="BC4" s="89"/>
      <c r="BD4" s="88"/>
      <c r="BE4" s="88" t="s">
        <v>110</v>
      </c>
      <c r="BF4" s="88"/>
      <c r="BG4" s="88"/>
      <c r="BH4" s="88"/>
      <c r="BI4" s="88"/>
      <c r="BJ4" s="97"/>
      <c r="BK4" s="97"/>
      <c r="BL4" s="88" t="s">
        <v>56</v>
      </c>
      <c r="BM4" s="97"/>
      <c r="BN4" s="97"/>
      <c r="BO4" s="97"/>
      <c r="BP4" s="97"/>
      <c r="BQ4" s="97"/>
      <c r="BR4" s="97"/>
      <c r="BS4" s="98" t="s">
        <v>101</v>
      </c>
      <c r="BT4" s="98"/>
      <c r="BU4" s="98"/>
      <c r="BV4" s="98" t="s">
        <v>122</v>
      </c>
      <c r="BW4" s="99"/>
      <c r="BX4" s="97"/>
      <c r="BY4" s="38"/>
      <c r="BZ4" s="38"/>
      <c r="CA4" s="38"/>
      <c r="CB4" s="38"/>
      <c r="CC4" s="38"/>
      <c r="CD4" s="38"/>
      <c r="CE4" s="58" t="s">
        <v>111</v>
      </c>
    </row>
    <row r="5" spans="1:107">
      <c r="A5" s="78" t="s">
        <v>83</v>
      </c>
      <c r="B5" s="58" t="s">
        <v>86</v>
      </c>
      <c r="C5" s="78" t="s">
        <v>84</v>
      </c>
      <c r="D5" s="78" t="s">
        <v>85</v>
      </c>
      <c r="E5" s="53" t="s">
        <v>63</v>
      </c>
      <c r="F5" s="53" t="s">
        <v>64</v>
      </c>
      <c r="G5" s="53" t="s">
        <v>109</v>
      </c>
      <c r="H5" s="53" t="s">
        <v>96</v>
      </c>
      <c r="I5" s="53" t="s">
        <v>99</v>
      </c>
      <c r="J5" s="53" t="s">
        <v>62</v>
      </c>
      <c r="K5" s="53" t="s">
        <v>63</v>
      </c>
      <c r="L5" s="53" t="s">
        <v>64</v>
      </c>
      <c r="M5" s="53" t="s">
        <v>109</v>
      </c>
      <c r="N5" s="53" t="s">
        <v>96</v>
      </c>
      <c r="O5" s="54" t="s">
        <v>99</v>
      </c>
      <c r="P5" s="91" t="s">
        <v>108</v>
      </c>
      <c r="Q5" s="54" t="s">
        <v>64</v>
      </c>
      <c r="R5" s="54" t="s">
        <v>109</v>
      </c>
      <c r="S5" s="54" t="s">
        <v>96</v>
      </c>
      <c r="T5" s="91" t="s">
        <v>108</v>
      </c>
      <c r="U5" s="54" t="s">
        <v>109</v>
      </c>
      <c r="V5" s="54" t="s">
        <v>96</v>
      </c>
      <c r="W5" s="91" t="s">
        <v>108</v>
      </c>
      <c r="X5" s="54" t="s">
        <v>109</v>
      </c>
      <c r="Y5" s="54" t="s">
        <v>96</v>
      </c>
      <c r="Z5" s="91" t="s">
        <v>108</v>
      </c>
      <c r="AA5" s="54" t="s">
        <v>109</v>
      </c>
      <c r="AB5" s="54" t="s">
        <v>96</v>
      </c>
      <c r="AC5" s="91" t="s">
        <v>108</v>
      </c>
      <c r="AD5" s="91" t="s">
        <v>119</v>
      </c>
      <c r="AE5" s="53" t="s">
        <v>109</v>
      </c>
      <c r="AF5" s="53" t="s">
        <v>96</v>
      </c>
      <c r="AG5" s="58">
        <v>0</v>
      </c>
      <c r="AH5" s="58">
        <v>1</v>
      </c>
      <c r="AI5" s="58">
        <v>2</v>
      </c>
      <c r="AJ5" s="58">
        <v>3</v>
      </c>
      <c r="AK5" s="58">
        <v>4</v>
      </c>
      <c r="AL5" s="58">
        <v>5</v>
      </c>
      <c r="AM5" s="58">
        <v>0</v>
      </c>
      <c r="AN5" s="58">
        <v>1</v>
      </c>
      <c r="AO5" s="58">
        <v>2</v>
      </c>
      <c r="AP5" s="58">
        <v>3</v>
      </c>
      <c r="AQ5" s="58">
        <v>4</v>
      </c>
      <c r="AR5" s="58">
        <v>5</v>
      </c>
      <c r="AS5" s="58">
        <v>0</v>
      </c>
      <c r="AT5" s="58">
        <v>1</v>
      </c>
      <c r="AU5" s="58">
        <v>2</v>
      </c>
      <c r="AV5" s="58">
        <v>3</v>
      </c>
      <c r="AW5" s="58">
        <v>4</v>
      </c>
      <c r="AX5" s="58">
        <v>5</v>
      </c>
      <c r="AY5" s="58">
        <v>0</v>
      </c>
      <c r="AZ5" s="58">
        <v>1</v>
      </c>
      <c r="BA5" s="58">
        <v>2</v>
      </c>
      <c r="BB5" s="58">
        <v>3</v>
      </c>
      <c r="BC5" s="58">
        <v>4</v>
      </c>
      <c r="BD5" s="58">
        <v>5</v>
      </c>
      <c r="BE5" s="58" t="s">
        <v>112</v>
      </c>
      <c r="BF5" s="58">
        <v>0</v>
      </c>
      <c r="BG5" s="58">
        <v>1</v>
      </c>
      <c r="BH5" s="58">
        <v>2</v>
      </c>
      <c r="BI5" s="58">
        <v>3</v>
      </c>
      <c r="BJ5" s="58">
        <v>4</v>
      </c>
      <c r="BK5" s="58">
        <v>5</v>
      </c>
      <c r="BL5" s="58" t="s">
        <v>112</v>
      </c>
      <c r="BM5" s="58">
        <v>0</v>
      </c>
      <c r="BN5" s="58">
        <v>1</v>
      </c>
      <c r="BO5" s="58">
        <v>2</v>
      </c>
      <c r="BP5" s="58">
        <v>3</v>
      </c>
      <c r="BQ5" s="58">
        <v>4</v>
      </c>
      <c r="BR5" s="58">
        <v>5</v>
      </c>
      <c r="BS5" s="58" t="s">
        <v>108</v>
      </c>
      <c r="BT5" s="58" t="s">
        <v>65</v>
      </c>
      <c r="BU5" s="58" t="s">
        <v>66</v>
      </c>
      <c r="BV5" s="58" t="s">
        <v>108</v>
      </c>
      <c r="BW5" s="58" t="s">
        <v>65</v>
      </c>
      <c r="BX5" s="58" t="s">
        <v>66</v>
      </c>
      <c r="BY5" s="38"/>
      <c r="BZ5" s="38"/>
      <c r="CA5" s="38"/>
      <c r="CB5" s="38"/>
      <c r="CC5" s="38"/>
      <c r="CD5" s="38"/>
      <c r="CE5" s="58" t="s">
        <v>111</v>
      </c>
    </row>
    <row r="6" spans="1:107" ht="18">
      <c r="A6" s="158" t="s">
        <v>201</v>
      </c>
    </row>
    <row r="7" spans="1:107" s="152" customFormat="1" ht="16">
      <c r="A7" s="83" t="s">
        <v>147</v>
      </c>
      <c r="B7" s="66"/>
      <c r="C7" s="66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1"/>
      <c r="BT7" s="151"/>
    </row>
    <row r="8" spans="1:107" s="38" customFormat="1">
      <c r="A8" t="s">
        <v>158</v>
      </c>
      <c r="B8" s="10">
        <v>62</v>
      </c>
      <c r="C8" s="4" t="s">
        <v>3</v>
      </c>
      <c r="D8" s="10" t="s">
        <v>40</v>
      </c>
      <c r="E8" s="59">
        <f t="shared" ref="E8:H23" si="0">(K8/$J8)*100</f>
        <v>0</v>
      </c>
      <c r="F8" s="59">
        <f t="shared" si="0"/>
        <v>0</v>
      </c>
      <c r="G8" s="59">
        <f t="shared" si="0"/>
        <v>100</v>
      </c>
      <c r="H8" s="59">
        <f t="shared" si="0"/>
        <v>0</v>
      </c>
      <c r="I8" s="59">
        <f>M8/J8</f>
        <v>1</v>
      </c>
      <c r="J8">
        <v>8</v>
      </c>
      <c r="K8">
        <v>0</v>
      </c>
      <c r="L8">
        <v>0</v>
      </c>
      <c r="M8">
        <v>8</v>
      </c>
      <c r="N8">
        <v>0</v>
      </c>
      <c r="O8">
        <v>1</v>
      </c>
      <c r="P8">
        <v>108.125</v>
      </c>
      <c r="Q8" t="s">
        <v>57</v>
      </c>
      <c r="R8">
        <v>108.125</v>
      </c>
      <c r="S8" t="s">
        <v>57</v>
      </c>
      <c r="T8">
        <v>108.125</v>
      </c>
      <c r="U8">
        <v>108.125</v>
      </c>
      <c r="V8" t="s">
        <v>57</v>
      </c>
      <c r="W8">
        <v>1738.125</v>
      </c>
      <c r="X8">
        <v>1738.125</v>
      </c>
      <c r="Y8" t="s">
        <v>57</v>
      </c>
      <c r="Z8">
        <v>41</v>
      </c>
      <c r="AA8">
        <v>41</v>
      </c>
      <c r="AB8" t="s">
        <v>57</v>
      </c>
      <c r="AC8">
        <v>21</v>
      </c>
      <c r="AD8">
        <v>10</v>
      </c>
      <c r="AE8">
        <v>10</v>
      </c>
      <c r="AF8">
        <v>1</v>
      </c>
      <c r="AG8">
        <v>8</v>
      </c>
      <c r="AH8">
        <v>9</v>
      </c>
      <c r="AI8" t="s">
        <v>57</v>
      </c>
      <c r="AJ8" t="s">
        <v>57</v>
      </c>
      <c r="AK8" t="s">
        <v>57</v>
      </c>
      <c r="AL8">
        <v>4</v>
      </c>
      <c r="AM8">
        <v>8</v>
      </c>
      <c r="AN8">
        <v>1</v>
      </c>
      <c r="AO8" t="s">
        <v>57</v>
      </c>
      <c r="AP8" t="s">
        <v>57</v>
      </c>
      <c r="AQ8" t="s">
        <v>57</v>
      </c>
      <c r="AR8">
        <v>1</v>
      </c>
      <c r="AS8" t="s">
        <v>57</v>
      </c>
      <c r="AT8">
        <v>8</v>
      </c>
      <c r="AU8" t="s">
        <v>57</v>
      </c>
      <c r="AV8" t="s">
        <v>57</v>
      </c>
      <c r="AW8" t="s">
        <v>57</v>
      </c>
      <c r="AX8">
        <v>2</v>
      </c>
      <c r="AY8" t="s">
        <v>57</v>
      </c>
      <c r="AZ8" t="s">
        <v>57</v>
      </c>
      <c r="BA8">
        <v>0</v>
      </c>
      <c r="BB8" t="s">
        <v>57</v>
      </c>
      <c r="BC8" t="s">
        <v>57</v>
      </c>
      <c r="BD8">
        <v>1</v>
      </c>
      <c r="BE8">
        <v>12</v>
      </c>
      <c r="BF8" t="s">
        <v>57</v>
      </c>
      <c r="BG8" t="s">
        <v>57</v>
      </c>
      <c r="BH8" t="s">
        <v>57</v>
      </c>
      <c r="BI8" t="s">
        <v>57</v>
      </c>
      <c r="BJ8">
        <v>8</v>
      </c>
      <c r="BK8">
        <v>4</v>
      </c>
      <c r="BL8">
        <v>134</v>
      </c>
      <c r="BM8">
        <v>9</v>
      </c>
      <c r="BN8">
        <v>1</v>
      </c>
      <c r="BO8">
        <v>1</v>
      </c>
      <c r="BP8">
        <v>10</v>
      </c>
      <c r="BQ8">
        <v>37</v>
      </c>
      <c r="BR8">
        <v>76</v>
      </c>
      <c r="BS8" t="s">
        <v>57</v>
      </c>
      <c r="BT8" t="s">
        <v>57</v>
      </c>
      <c r="BU8" t="s">
        <v>57</v>
      </c>
      <c r="BV8" t="s">
        <v>57</v>
      </c>
      <c r="BW8" t="s">
        <v>57</v>
      </c>
      <c r="BX8" t="s">
        <v>57</v>
      </c>
      <c r="BY8" t="s">
        <v>57</v>
      </c>
      <c r="BZ8" t="s">
        <v>57</v>
      </c>
      <c r="CA8" t="s">
        <v>57</v>
      </c>
      <c r="CB8" t="s">
        <v>57</v>
      </c>
      <c r="CC8" t="s">
        <v>57</v>
      </c>
      <c r="CD8" t="s">
        <v>58</v>
      </c>
      <c r="CE8" s="58" t="s">
        <v>111</v>
      </c>
      <c r="CF8" s="58"/>
      <c r="CH8" s="10">
        <f t="shared" ref="CH8:DC8" si="1">CH36</f>
        <v>0</v>
      </c>
      <c r="CI8" s="10">
        <f t="shared" si="1"/>
        <v>0</v>
      </c>
      <c r="CJ8" s="59">
        <f t="shared" si="1"/>
        <v>0</v>
      </c>
      <c r="CK8" s="59">
        <f t="shared" si="1"/>
        <v>0</v>
      </c>
      <c r="CL8" s="59">
        <f t="shared" si="1"/>
        <v>0</v>
      </c>
      <c r="CM8" s="59">
        <f t="shared" si="1"/>
        <v>0</v>
      </c>
      <c r="CN8" s="59">
        <f t="shared" si="1"/>
        <v>0</v>
      </c>
      <c r="CO8" s="95">
        <f t="shared" si="1"/>
        <v>0</v>
      </c>
      <c r="CP8" s="95">
        <f t="shared" si="1"/>
        <v>0</v>
      </c>
      <c r="CQ8" s="95">
        <f t="shared" si="1"/>
        <v>0</v>
      </c>
      <c r="CR8" s="95">
        <f t="shared" si="1"/>
        <v>0</v>
      </c>
      <c r="CS8" s="95">
        <f t="shared" si="1"/>
        <v>0</v>
      </c>
      <c r="CT8" s="59">
        <f t="shared" si="1"/>
        <v>0</v>
      </c>
      <c r="CU8" s="59">
        <f t="shared" si="1"/>
        <v>0</v>
      </c>
      <c r="CV8" s="59">
        <f t="shared" si="1"/>
        <v>0</v>
      </c>
      <c r="CW8" s="59">
        <f t="shared" si="1"/>
        <v>0</v>
      </c>
      <c r="CX8" s="59">
        <f t="shared" si="1"/>
        <v>0</v>
      </c>
      <c r="CY8" s="95">
        <f t="shared" si="1"/>
        <v>0</v>
      </c>
      <c r="CZ8" s="95">
        <f t="shared" si="1"/>
        <v>0</v>
      </c>
      <c r="DA8" s="95">
        <f t="shared" si="1"/>
        <v>0</v>
      </c>
      <c r="DB8" s="95">
        <f t="shared" si="1"/>
        <v>0</v>
      </c>
      <c r="DC8" s="95">
        <f t="shared" si="1"/>
        <v>0</v>
      </c>
    </row>
    <row r="9" spans="1:107" s="38" customFormat="1">
      <c r="A9" t="s">
        <v>180</v>
      </c>
      <c r="B9" s="10">
        <v>67</v>
      </c>
      <c r="C9" s="4" t="s">
        <v>3</v>
      </c>
      <c r="D9" s="10" t="s">
        <v>40</v>
      </c>
      <c r="E9" s="59">
        <f t="shared" si="0"/>
        <v>0</v>
      </c>
      <c r="F9" s="59">
        <f t="shared" si="0"/>
        <v>0</v>
      </c>
      <c r="G9" s="59">
        <f t="shared" si="0"/>
        <v>100</v>
      </c>
      <c r="H9" s="59">
        <f t="shared" si="0"/>
        <v>0</v>
      </c>
      <c r="I9" s="59">
        <f>M9/J9</f>
        <v>1</v>
      </c>
      <c r="J9">
        <v>8</v>
      </c>
      <c r="K9">
        <v>0</v>
      </c>
      <c r="L9">
        <v>0</v>
      </c>
      <c r="M9">
        <v>8</v>
      </c>
      <c r="N9">
        <v>0</v>
      </c>
      <c r="O9">
        <v>1</v>
      </c>
      <c r="P9">
        <v>475.75</v>
      </c>
      <c r="Q9" t="s">
        <v>57</v>
      </c>
      <c r="R9">
        <v>475.75</v>
      </c>
      <c r="S9" t="s">
        <v>57</v>
      </c>
      <c r="T9">
        <v>608.375</v>
      </c>
      <c r="U9">
        <v>608.375</v>
      </c>
      <c r="V9" t="s">
        <v>57</v>
      </c>
      <c r="W9">
        <v>46.125</v>
      </c>
      <c r="X9">
        <v>46.125</v>
      </c>
      <c r="Y9" t="s">
        <v>57</v>
      </c>
      <c r="Z9">
        <v>1110</v>
      </c>
      <c r="AA9">
        <v>1110</v>
      </c>
      <c r="AB9" t="s">
        <v>57</v>
      </c>
      <c r="AC9">
        <v>18</v>
      </c>
      <c r="AD9">
        <v>10</v>
      </c>
      <c r="AE9">
        <v>8</v>
      </c>
      <c r="AF9" t="s">
        <v>57</v>
      </c>
      <c r="AG9">
        <v>8</v>
      </c>
      <c r="AH9">
        <v>10</v>
      </c>
      <c r="AI9" t="s">
        <v>57</v>
      </c>
      <c r="AJ9" t="s">
        <v>57</v>
      </c>
      <c r="AK9" t="s">
        <v>57</v>
      </c>
      <c r="AL9" t="s">
        <v>57</v>
      </c>
      <c r="AM9">
        <v>8</v>
      </c>
      <c r="AN9">
        <v>2</v>
      </c>
      <c r="AO9" t="s">
        <v>57</v>
      </c>
      <c r="AP9" t="s">
        <v>57</v>
      </c>
      <c r="AQ9" t="s">
        <v>57</v>
      </c>
      <c r="AR9" t="s">
        <v>57</v>
      </c>
      <c r="AS9" t="s">
        <v>57</v>
      </c>
      <c r="AT9">
        <v>8</v>
      </c>
      <c r="AU9" t="s">
        <v>57</v>
      </c>
      <c r="AV9" t="s">
        <v>57</v>
      </c>
      <c r="AW9" t="s">
        <v>57</v>
      </c>
      <c r="AX9" t="s">
        <v>57</v>
      </c>
      <c r="AY9" t="s">
        <v>57</v>
      </c>
      <c r="AZ9" t="s">
        <v>57</v>
      </c>
      <c r="BA9">
        <v>0</v>
      </c>
      <c r="BB9" t="s">
        <v>57</v>
      </c>
      <c r="BC9" t="s">
        <v>57</v>
      </c>
      <c r="BD9" t="s">
        <v>57</v>
      </c>
      <c r="BE9">
        <v>8</v>
      </c>
      <c r="BF9" t="s">
        <v>57</v>
      </c>
      <c r="BG9" t="s">
        <v>57</v>
      </c>
      <c r="BH9" t="s">
        <v>57</v>
      </c>
      <c r="BI9">
        <v>8</v>
      </c>
      <c r="BJ9" t="s">
        <v>57</v>
      </c>
      <c r="BK9" t="s">
        <v>57</v>
      </c>
      <c r="BL9">
        <v>81</v>
      </c>
      <c r="BM9">
        <v>14</v>
      </c>
      <c r="BN9">
        <v>12</v>
      </c>
      <c r="BO9" t="s">
        <v>57</v>
      </c>
      <c r="BP9">
        <v>5</v>
      </c>
      <c r="BQ9" t="s">
        <v>57</v>
      </c>
      <c r="BR9">
        <v>50</v>
      </c>
      <c r="BS9" t="s">
        <v>57</v>
      </c>
      <c r="BT9" t="s">
        <v>57</v>
      </c>
      <c r="BU9" t="s">
        <v>57</v>
      </c>
      <c r="BV9" t="s">
        <v>57</v>
      </c>
      <c r="BW9" t="s">
        <v>57</v>
      </c>
      <c r="BX9" t="s">
        <v>57</v>
      </c>
      <c r="BY9" t="s">
        <v>57</v>
      </c>
      <c r="BZ9" t="s">
        <v>57</v>
      </c>
      <c r="CA9" t="s">
        <v>57</v>
      </c>
      <c r="CB9" t="s">
        <v>57</v>
      </c>
      <c r="CC9" t="s">
        <v>57</v>
      </c>
      <c r="CD9" t="s">
        <v>58</v>
      </c>
      <c r="CE9" s="58"/>
      <c r="CF9" s="58"/>
      <c r="CH9" s="10"/>
      <c r="CI9" s="10"/>
      <c r="CJ9" s="59"/>
      <c r="CK9" s="59"/>
      <c r="CL9" s="59"/>
      <c r="CM9" s="59"/>
      <c r="CN9" s="59"/>
      <c r="CO9" s="95"/>
      <c r="CP9" s="95"/>
      <c r="CQ9" s="95"/>
      <c r="CR9" s="95"/>
      <c r="CS9" s="95"/>
      <c r="CT9" s="59"/>
      <c r="CU9" s="59"/>
      <c r="CV9" s="59"/>
      <c r="CW9" s="59"/>
      <c r="CX9" s="59"/>
      <c r="CY9" s="95"/>
      <c r="CZ9" s="95"/>
      <c r="DA9" s="95"/>
      <c r="DB9" s="95"/>
      <c r="DC9" s="95"/>
    </row>
    <row r="10" spans="1:107" s="38" customFormat="1">
      <c r="A10" t="s">
        <v>159</v>
      </c>
      <c r="B10" s="10">
        <v>67</v>
      </c>
      <c r="C10" s="4" t="s">
        <v>3</v>
      </c>
      <c r="D10" s="10" t="s">
        <v>40</v>
      </c>
      <c r="E10" s="59">
        <f t="shared" si="0"/>
        <v>0</v>
      </c>
      <c r="F10" s="59">
        <f t="shared" si="0"/>
        <v>0</v>
      </c>
      <c r="G10" s="59">
        <f t="shared" si="0"/>
        <v>37.5</v>
      </c>
      <c r="H10" s="59">
        <f t="shared" si="0"/>
        <v>62.5</v>
      </c>
      <c r="I10" s="59">
        <f>M10/J10</f>
        <v>0.375</v>
      </c>
      <c r="J10">
        <v>8</v>
      </c>
      <c r="K10">
        <v>0</v>
      </c>
      <c r="L10">
        <v>0</v>
      </c>
      <c r="M10">
        <v>3</v>
      </c>
      <c r="N10">
        <v>5</v>
      </c>
      <c r="O10">
        <v>0.375</v>
      </c>
      <c r="P10">
        <v>218.625</v>
      </c>
      <c r="Q10" t="s">
        <v>57</v>
      </c>
      <c r="R10">
        <v>129.33333329999999</v>
      </c>
      <c r="S10">
        <v>272.2</v>
      </c>
      <c r="T10">
        <v>91.875</v>
      </c>
      <c r="U10">
        <v>66</v>
      </c>
      <c r="V10">
        <v>107.4</v>
      </c>
      <c r="W10">
        <v>450.125</v>
      </c>
      <c r="X10">
        <v>756.33333330000005</v>
      </c>
      <c r="Y10">
        <v>266.39999999999998</v>
      </c>
      <c r="Z10">
        <v>219.25</v>
      </c>
      <c r="AA10">
        <v>118.66666669999999</v>
      </c>
      <c r="AB10">
        <v>279.60000000000002</v>
      </c>
      <c r="AC10">
        <v>77</v>
      </c>
      <c r="AD10">
        <v>18</v>
      </c>
      <c r="AE10">
        <v>30</v>
      </c>
      <c r="AF10">
        <v>29</v>
      </c>
      <c r="AG10">
        <v>19</v>
      </c>
      <c r="AH10">
        <v>11</v>
      </c>
      <c r="AI10">
        <v>13</v>
      </c>
      <c r="AJ10">
        <v>1</v>
      </c>
      <c r="AK10" t="s">
        <v>57</v>
      </c>
      <c r="AL10">
        <v>33</v>
      </c>
      <c r="AM10">
        <v>8</v>
      </c>
      <c r="AN10">
        <v>3</v>
      </c>
      <c r="AO10" t="s">
        <v>57</v>
      </c>
      <c r="AP10" t="s">
        <v>57</v>
      </c>
      <c r="AQ10" t="s">
        <v>57</v>
      </c>
      <c r="AR10">
        <v>7</v>
      </c>
      <c r="AS10">
        <v>8</v>
      </c>
      <c r="AT10">
        <v>3</v>
      </c>
      <c r="AU10">
        <v>4</v>
      </c>
      <c r="AV10" t="s">
        <v>57</v>
      </c>
      <c r="AW10" t="s">
        <v>57</v>
      </c>
      <c r="AX10">
        <v>15</v>
      </c>
      <c r="AY10">
        <v>3</v>
      </c>
      <c r="AZ10">
        <v>5</v>
      </c>
      <c r="BA10">
        <v>9</v>
      </c>
      <c r="BB10">
        <v>1</v>
      </c>
      <c r="BC10" t="s">
        <v>57</v>
      </c>
      <c r="BD10">
        <v>11</v>
      </c>
      <c r="BE10">
        <v>18</v>
      </c>
      <c r="BF10" t="s">
        <v>57</v>
      </c>
      <c r="BG10" t="s">
        <v>57</v>
      </c>
      <c r="BH10" t="s">
        <v>57</v>
      </c>
      <c r="BI10" t="s">
        <v>57</v>
      </c>
      <c r="BJ10">
        <v>8</v>
      </c>
      <c r="BK10">
        <v>10</v>
      </c>
      <c r="BL10">
        <v>45</v>
      </c>
      <c r="BM10">
        <v>3</v>
      </c>
      <c r="BN10" t="s">
        <v>57</v>
      </c>
      <c r="BO10" t="s">
        <v>57</v>
      </c>
      <c r="BP10">
        <v>8</v>
      </c>
      <c r="BQ10">
        <v>8</v>
      </c>
      <c r="BR10">
        <v>26</v>
      </c>
      <c r="BS10" t="s">
        <v>57</v>
      </c>
      <c r="BT10" t="s">
        <v>57</v>
      </c>
      <c r="BU10" t="s">
        <v>57</v>
      </c>
      <c r="BV10" t="s">
        <v>57</v>
      </c>
      <c r="BW10" t="s">
        <v>57</v>
      </c>
      <c r="BX10" t="s">
        <v>57</v>
      </c>
      <c r="BY10" t="s">
        <v>57</v>
      </c>
      <c r="BZ10" t="s">
        <v>57</v>
      </c>
      <c r="CA10" t="s">
        <v>57</v>
      </c>
      <c r="CB10" t="s">
        <v>57</v>
      </c>
      <c r="CC10" t="s">
        <v>57</v>
      </c>
      <c r="CD10" t="s">
        <v>58</v>
      </c>
      <c r="CE10" s="58" t="s">
        <v>111</v>
      </c>
      <c r="CF10" s="58"/>
      <c r="CH10" s="10">
        <f t="shared" ref="CH10:DC10" si="2">CH66</f>
        <v>0</v>
      </c>
      <c r="CI10" s="10">
        <f t="shared" si="2"/>
        <v>0</v>
      </c>
      <c r="CJ10" s="59">
        <f t="shared" si="2"/>
        <v>0</v>
      </c>
      <c r="CK10" s="59">
        <f t="shared" si="2"/>
        <v>0</v>
      </c>
      <c r="CL10" s="59">
        <f t="shared" si="2"/>
        <v>0</v>
      </c>
      <c r="CM10" s="59">
        <f t="shared" si="2"/>
        <v>0</v>
      </c>
      <c r="CN10" s="59">
        <f t="shared" si="2"/>
        <v>0</v>
      </c>
      <c r="CO10" s="95">
        <f t="shared" si="2"/>
        <v>0</v>
      </c>
      <c r="CP10" s="95">
        <f t="shared" si="2"/>
        <v>0</v>
      </c>
      <c r="CQ10" s="95">
        <f t="shared" si="2"/>
        <v>0</v>
      </c>
      <c r="CR10" s="95">
        <f t="shared" si="2"/>
        <v>0</v>
      </c>
      <c r="CS10" s="95">
        <f t="shared" si="2"/>
        <v>0</v>
      </c>
      <c r="CT10" s="59">
        <f t="shared" si="2"/>
        <v>0</v>
      </c>
      <c r="CU10" s="59">
        <f t="shared" si="2"/>
        <v>0</v>
      </c>
      <c r="CV10" s="59">
        <f t="shared" si="2"/>
        <v>0</v>
      </c>
      <c r="CW10" s="59">
        <f t="shared" si="2"/>
        <v>0</v>
      </c>
      <c r="CX10" s="59">
        <f t="shared" si="2"/>
        <v>0</v>
      </c>
      <c r="CY10" s="95">
        <f t="shared" si="2"/>
        <v>0</v>
      </c>
      <c r="CZ10" s="95">
        <f t="shared" si="2"/>
        <v>0</v>
      </c>
      <c r="DA10" s="95">
        <f t="shared" si="2"/>
        <v>0</v>
      </c>
      <c r="DB10" s="95">
        <f t="shared" si="2"/>
        <v>0</v>
      </c>
      <c r="DC10" s="95">
        <f t="shared" si="2"/>
        <v>0</v>
      </c>
    </row>
    <row r="11" spans="1:107" s="38" customFormat="1">
      <c r="A11" t="s">
        <v>160</v>
      </c>
      <c r="B11" s="10">
        <v>67</v>
      </c>
      <c r="C11" s="4" t="s">
        <v>3</v>
      </c>
      <c r="D11" s="10" t="s">
        <v>40</v>
      </c>
      <c r="E11" s="59">
        <f t="shared" si="0"/>
        <v>0</v>
      </c>
      <c r="F11" s="59">
        <f t="shared" si="0"/>
        <v>0</v>
      </c>
      <c r="G11" s="59">
        <f t="shared" si="0"/>
        <v>62.5</v>
      </c>
      <c r="H11" s="59">
        <f t="shared" si="0"/>
        <v>37.5</v>
      </c>
      <c r="I11" s="59">
        <f>M11/J11</f>
        <v>0.625</v>
      </c>
      <c r="J11">
        <v>8</v>
      </c>
      <c r="K11">
        <v>0</v>
      </c>
      <c r="L11">
        <v>0</v>
      </c>
      <c r="M11">
        <v>5</v>
      </c>
      <c r="N11">
        <v>3</v>
      </c>
      <c r="O11">
        <v>0.625</v>
      </c>
      <c r="P11">
        <v>465.875</v>
      </c>
      <c r="Q11" t="s">
        <v>57</v>
      </c>
      <c r="R11">
        <v>251.8</v>
      </c>
      <c r="S11">
        <v>822.66666669999995</v>
      </c>
      <c r="T11">
        <v>298.25</v>
      </c>
      <c r="U11">
        <v>197.4</v>
      </c>
      <c r="V11">
        <v>466.33333340000001</v>
      </c>
      <c r="W11">
        <v>57.375</v>
      </c>
      <c r="X11">
        <v>60.8</v>
      </c>
      <c r="Y11">
        <v>51.666666669999998</v>
      </c>
      <c r="Z11">
        <v>1328.875</v>
      </c>
      <c r="AA11">
        <v>1428</v>
      </c>
      <c r="AB11">
        <v>1163.666667</v>
      </c>
      <c r="AC11">
        <v>30</v>
      </c>
      <c r="AD11">
        <v>13</v>
      </c>
      <c r="AE11">
        <v>10</v>
      </c>
      <c r="AF11">
        <v>7</v>
      </c>
      <c r="AG11">
        <v>12</v>
      </c>
      <c r="AH11">
        <v>8</v>
      </c>
      <c r="AI11">
        <v>1</v>
      </c>
      <c r="AJ11" t="s">
        <v>57</v>
      </c>
      <c r="AK11" t="s">
        <v>57</v>
      </c>
      <c r="AL11">
        <v>9</v>
      </c>
      <c r="AM11">
        <v>8</v>
      </c>
      <c r="AN11" t="s">
        <v>57</v>
      </c>
      <c r="AO11" t="s">
        <v>57</v>
      </c>
      <c r="AP11" t="s">
        <v>57</v>
      </c>
      <c r="AQ11" t="s">
        <v>57</v>
      </c>
      <c r="AR11">
        <v>5</v>
      </c>
      <c r="AS11">
        <v>2</v>
      </c>
      <c r="AT11">
        <v>5</v>
      </c>
      <c r="AU11">
        <v>1</v>
      </c>
      <c r="AV11" t="s">
        <v>57</v>
      </c>
      <c r="AW11" t="s">
        <v>57</v>
      </c>
      <c r="AX11">
        <v>2</v>
      </c>
      <c r="AY11">
        <v>2</v>
      </c>
      <c r="AZ11">
        <v>3</v>
      </c>
      <c r="BA11">
        <v>0</v>
      </c>
      <c r="BB11" t="s">
        <v>57</v>
      </c>
      <c r="BC11" t="s">
        <v>57</v>
      </c>
      <c r="BD11">
        <v>2</v>
      </c>
      <c r="BE11">
        <v>8</v>
      </c>
      <c r="BF11" t="s">
        <v>57</v>
      </c>
      <c r="BG11" t="s">
        <v>57</v>
      </c>
      <c r="BH11" t="s">
        <v>57</v>
      </c>
      <c r="BI11">
        <v>5</v>
      </c>
      <c r="BJ11">
        <v>3</v>
      </c>
      <c r="BK11" t="s">
        <v>57</v>
      </c>
      <c r="BL11">
        <v>155</v>
      </c>
      <c r="BM11">
        <v>30</v>
      </c>
      <c r="BN11">
        <v>18</v>
      </c>
      <c r="BO11">
        <v>12</v>
      </c>
      <c r="BP11">
        <v>12</v>
      </c>
      <c r="BQ11" t="s">
        <v>57</v>
      </c>
      <c r="BR11">
        <v>83</v>
      </c>
      <c r="BS11" t="s">
        <v>57</v>
      </c>
      <c r="BT11" t="s">
        <v>57</v>
      </c>
      <c r="BU11" t="s">
        <v>57</v>
      </c>
      <c r="BV11" t="s">
        <v>57</v>
      </c>
      <c r="BW11" t="s">
        <v>57</v>
      </c>
      <c r="BX11" t="s">
        <v>57</v>
      </c>
      <c r="BY11" t="s">
        <v>57</v>
      </c>
      <c r="BZ11" t="s">
        <v>57</v>
      </c>
      <c r="CA11" t="s">
        <v>57</v>
      </c>
      <c r="CB11" t="s">
        <v>57</v>
      </c>
      <c r="CC11" t="s">
        <v>57</v>
      </c>
      <c r="CD11" t="s">
        <v>58</v>
      </c>
      <c r="CE11" s="58" t="s">
        <v>111</v>
      </c>
      <c r="CF11" s="58"/>
      <c r="CH11" s="10" t="e">
        <f>#REF!</f>
        <v>#REF!</v>
      </c>
      <c r="CI11" s="10" t="e">
        <f>#REF!</f>
        <v>#REF!</v>
      </c>
      <c r="CJ11" s="59" t="e">
        <f>#REF!</f>
        <v>#REF!</v>
      </c>
      <c r="CK11" s="59" t="e">
        <f>#REF!</f>
        <v>#REF!</v>
      </c>
      <c r="CL11" s="59" t="e">
        <f>#REF!</f>
        <v>#REF!</v>
      </c>
      <c r="CM11" s="59" t="e">
        <f>#REF!</f>
        <v>#REF!</v>
      </c>
      <c r="CN11" s="59" t="e">
        <f>#REF!</f>
        <v>#REF!</v>
      </c>
      <c r="CO11" s="95" t="e">
        <f>#REF!</f>
        <v>#REF!</v>
      </c>
      <c r="CP11" s="95" t="e">
        <f>#REF!</f>
        <v>#REF!</v>
      </c>
      <c r="CQ11" s="95" t="e">
        <f>#REF!</f>
        <v>#REF!</v>
      </c>
      <c r="CR11" s="95" t="e">
        <f>#REF!</f>
        <v>#REF!</v>
      </c>
      <c r="CS11" s="95" t="e">
        <f>#REF!</f>
        <v>#REF!</v>
      </c>
      <c r="CT11" s="59" t="e">
        <f>#REF!</f>
        <v>#REF!</v>
      </c>
      <c r="CU11" s="59" t="e">
        <f>#REF!</f>
        <v>#REF!</v>
      </c>
      <c r="CV11" s="59" t="e">
        <f>#REF!</f>
        <v>#REF!</v>
      </c>
      <c r="CW11" s="59" t="e">
        <f>#REF!</f>
        <v>#REF!</v>
      </c>
      <c r="CX11" s="59" t="e">
        <f>#REF!</f>
        <v>#REF!</v>
      </c>
      <c r="CY11" s="95" t="e">
        <f>#REF!</f>
        <v>#REF!</v>
      </c>
      <c r="CZ11" s="95" t="e">
        <f>#REF!</f>
        <v>#REF!</v>
      </c>
      <c r="DA11" s="95" t="e">
        <f>#REF!</f>
        <v>#REF!</v>
      </c>
      <c r="DB11" s="95" t="e">
        <f>#REF!</f>
        <v>#REF!</v>
      </c>
      <c r="DC11" s="95" t="e">
        <f>#REF!</f>
        <v>#REF!</v>
      </c>
    </row>
    <row r="12" spans="1:107" s="38" customFormat="1">
      <c r="A12" t="s">
        <v>181</v>
      </c>
      <c r="B12" s="10">
        <v>67</v>
      </c>
      <c r="C12" s="6" t="s">
        <v>2</v>
      </c>
      <c r="D12" s="10" t="s">
        <v>40</v>
      </c>
      <c r="E12" s="59">
        <f t="shared" si="0"/>
        <v>0</v>
      </c>
      <c r="F12" s="59">
        <f t="shared" si="0"/>
        <v>0</v>
      </c>
      <c r="G12" s="59">
        <f t="shared" si="0"/>
        <v>87.5</v>
      </c>
      <c r="H12" s="59">
        <f t="shared" si="0"/>
        <v>12.5</v>
      </c>
      <c r="I12" s="59">
        <f>M12/J12</f>
        <v>0.875</v>
      </c>
      <c r="J12">
        <v>8</v>
      </c>
      <c r="K12">
        <v>0</v>
      </c>
      <c r="L12">
        <v>0</v>
      </c>
      <c r="M12">
        <v>7</v>
      </c>
      <c r="N12">
        <v>1</v>
      </c>
      <c r="O12">
        <v>0.875</v>
      </c>
      <c r="P12">
        <v>567.375</v>
      </c>
      <c r="Q12" t="s">
        <v>57</v>
      </c>
      <c r="R12">
        <v>630.57142850000002</v>
      </c>
      <c r="S12">
        <v>125</v>
      </c>
      <c r="T12">
        <v>256.125</v>
      </c>
      <c r="U12">
        <v>232.85714290000001</v>
      </c>
      <c r="V12">
        <v>419</v>
      </c>
      <c r="W12">
        <v>92.625</v>
      </c>
      <c r="X12">
        <v>83.285714299999995</v>
      </c>
      <c r="Y12">
        <v>158</v>
      </c>
      <c r="Z12">
        <v>1303.625</v>
      </c>
      <c r="AA12">
        <v>1399.2857140000001</v>
      </c>
      <c r="AB12">
        <v>634</v>
      </c>
      <c r="AC12">
        <v>55</v>
      </c>
      <c r="AD12">
        <v>17</v>
      </c>
      <c r="AE12">
        <v>25</v>
      </c>
      <c r="AF12">
        <v>13</v>
      </c>
      <c r="AG12">
        <v>19</v>
      </c>
      <c r="AH12">
        <v>9</v>
      </c>
      <c r="AI12">
        <v>1</v>
      </c>
      <c r="AJ12" t="s">
        <v>57</v>
      </c>
      <c r="AK12" t="s">
        <v>57</v>
      </c>
      <c r="AL12">
        <v>26</v>
      </c>
      <c r="AM12">
        <v>8</v>
      </c>
      <c r="AN12">
        <v>1</v>
      </c>
      <c r="AO12" t="s">
        <v>57</v>
      </c>
      <c r="AP12" t="s">
        <v>57</v>
      </c>
      <c r="AQ12" t="s">
        <v>57</v>
      </c>
      <c r="AR12">
        <v>8</v>
      </c>
      <c r="AS12">
        <v>4</v>
      </c>
      <c r="AT12">
        <v>7</v>
      </c>
      <c r="AU12">
        <v>1</v>
      </c>
      <c r="AV12" t="s">
        <v>57</v>
      </c>
      <c r="AW12" t="s">
        <v>57</v>
      </c>
      <c r="AX12">
        <v>13</v>
      </c>
      <c r="AY12">
        <v>7</v>
      </c>
      <c r="AZ12">
        <v>1</v>
      </c>
      <c r="BA12">
        <v>0</v>
      </c>
      <c r="BB12" t="s">
        <v>57</v>
      </c>
      <c r="BC12" t="s">
        <v>57</v>
      </c>
      <c r="BD12">
        <v>5</v>
      </c>
      <c r="BE12">
        <v>10</v>
      </c>
      <c r="BF12">
        <v>1</v>
      </c>
      <c r="BG12" t="s">
        <v>57</v>
      </c>
      <c r="BH12" t="s">
        <v>57</v>
      </c>
      <c r="BI12">
        <v>7</v>
      </c>
      <c r="BJ12">
        <v>1</v>
      </c>
      <c r="BK12">
        <v>1</v>
      </c>
      <c r="BL12" t="s">
        <v>57</v>
      </c>
      <c r="BM12" t="s">
        <v>57</v>
      </c>
      <c r="BN12" t="s">
        <v>57</v>
      </c>
      <c r="BO12" t="s">
        <v>57</v>
      </c>
      <c r="BP12" t="s">
        <v>57</v>
      </c>
      <c r="BQ12" t="s">
        <v>57</v>
      </c>
      <c r="BR12" t="s">
        <v>57</v>
      </c>
      <c r="BS12" t="s">
        <v>57</v>
      </c>
      <c r="BT12" t="s">
        <v>57</v>
      </c>
      <c r="BU12" t="s">
        <v>57</v>
      </c>
      <c r="BV12" t="s">
        <v>57</v>
      </c>
      <c r="BW12" t="s">
        <v>57</v>
      </c>
      <c r="BX12" t="s">
        <v>57</v>
      </c>
      <c r="BY12" t="s">
        <v>57</v>
      </c>
      <c r="BZ12" t="s">
        <v>57</v>
      </c>
      <c r="CA12" t="s">
        <v>57</v>
      </c>
      <c r="CB12" t="s">
        <v>57</v>
      </c>
      <c r="CC12" t="s">
        <v>57</v>
      </c>
      <c r="CD12" t="s">
        <v>58</v>
      </c>
      <c r="CE12" s="58"/>
      <c r="CF12" s="58"/>
      <c r="CH12" s="10"/>
      <c r="CI12" s="10"/>
      <c r="CJ12" s="59"/>
      <c r="CK12" s="59"/>
      <c r="CL12" s="59"/>
      <c r="CM12" s="59"/>
      <c r="CN12" s="59"/>
      <c r="CO12" s="95"/>
      <c r="CP12" s="95"/>
      <c r="CQ12" s="95"/>
      <c r="CR12" s="95"/>
      <c r="CS12" s="95"/>
      <c r="CT12" s="59"/>
      <c r="CU12" s="59"/>
      <c r="CV12" s="59"/>
      <c r="CW12" s="59"/>
      <c r="CX12" s="59"/>
      <c r="CY12" s="95"/>
      <c r="CZ12" s="95"/>
      <c r="DA12" s="95"/>
      <c r="DB12" s="95"/>
      <c r="DC12" s="95"/>
    </row>
    <row r="13" spans="1:107" s="38" customFormat="1">
      <c r="A13" t="s">
        <v>161</v>
      </c>
      <c r="B13" s="10">
        <v>67</v>
      </c>
      <c r="C13" s="4" t="s">
        <v>3</v>
      </c>
      <c r="D13" s="10" t="s">
        <v>40</v>
      </c>
      <c r="E13" s="59">
        <f t="shared" si="0"/>
        <v>0</v>
      </c>
      <c r="F13" s="59">
        <f t="shared" si="0"/>
        <v>0</v>
      </c>
      <c r="G13" s="59">
        <f t="shared" si="0"/>
        <v>87.5</v>
      </c>
      <c r="H13" s="59">
        <f t="shared" si="0"/>
        <v>12.5</v>
      </c>
      <c r="I13" s="59">
        <f t="shared" ref="I13:I30" si="3">M13/J13</f>
        <v>0.875</v>
      </c>
      <c r="J13">
        <v>8</v>
      </c>
      <c r="K13">
        <v>0</v>
      </c>
      <c r="L13">
        <v>0</v>
      </c>
      <c r="M13">
        <v>7</v>
      </c>
      <c r="N13">
        <v>1</v>
      </c>
      <c r="O13">
        <v>0.875</v>
      </c>
      <c r="P13">
        <v>220.25</v>
      </c>
      <c r="Q13" t="s">
        <v>57</v>
      </c>
      <c r="R13">
        <v>240.85714290000001</v>
      </c>
      <c r="S13">
        <v>76</v>
      </c>
      <c r="T13">
        <v>139.25</v>
      </c>
      <c r="U13">
        <v>140.2857143</v>
      </c>
      <c r="V13">
        <v>132</v>
      </c>
      <c r="W13">
        <v>711.25</v>
      </c>
      <c r="X13">
        <v>764</v>
      </c>
      <c r="Y13">
        <v>342</v>
      </c>
      <c r="Z13">
        <v>93.625</v>
      </c>
      <c r="AA13">
        <v>101.7142857</v>
      </c>
      <c r="AB13">
        <v>37</v>
      </c>
      <c r="AC13">
        <v>26</v>
      </c>
      <c r="AD13">
        <v>12</v>
      </c>
      <c r="AE13">
        <v>12</v>
      </c>
      <c r="AF13">
        <v>2</v>
      </c>
      <c r="AG13">
        <v>11</v>
      </c>
      <c r="AH13">
        <v>10</v>
      </c>
      <c r="AI13">
        <v>2</v>
      </c>
      <c r="AJ13" t="s">
        <v>57</v>
      </c>
      <c r="AK13" t="s">
        <v>57</v>
      </c>
      <c r="AL13">
        <v>3</v>
      </c>
      <c r="AM13">
        <v>8</v>
      </c>
      <c r="AN13">
        <v>2</v>
      </c>
      <c r="AO13" t="s">
        <v>57</v>
      </c>
      <c r="AP13" t="s">
        <v>57</v>
      </c>
      <c r="AQ13" t="s">
        <v>57</v>
      </c>
      <c r="AR13">
        <v>2</v>
      </c>
      <c r="AS13">
        <v>3</v>
      </c>
      <c r="AT13">
        <v>7</v>
      </c>
      <c r="AU13">
        <v>1</v>
      </c>
      <c r="AV13" t="s">
        <v>57</v>
      </c>
      <c r="AW13" t="s">
        <v>57</v>
      </c>
      <c r="AX13">
        <v>1</v>
      </c>
      <c r="AY13" t="s">
        <v>57</v>
      </c>
      <c r="AZ13">
        <v>1</v>
      </c>
      <c r="BA13">
        <v>1</v>
      </c>
      <c r="BB13" t="s">
        <v>57</v>
      </c>
      <c r="BC13" t="s">
        <v>57</v>
      </c>
      <c r="BD13" t="s">
        <v>57</v>
      </c>
      <c r="BE13">
        <v>33</v>
      </c>
      <c r="BF13">
        <v>1</v>
      </c>
      <c r="BG13" t="s">
        <v>57</v>
      </c>
      <c r="BH13" t="s">
        <v>57</v>
      </c>
      <c r="BI13">
        <v>2</v>
      </c>
      <c r="BJ13">
        <v>14</v>
      </c>
      <c r="BK13">
        <v>16</v>
      </c>
      <c r="BL13">
        <v>86</v>
      </c>
      <c r="BM13">
        <v>19</v>
      </c>
      <c r="BN13">
        <v>1</v>
      </c>
      <c r="BO13">
        <v>1</v>
      </c>
      <c r="BP13">
        <v>19</v>
      </c>
      <c r="BQ13">
        <v>7</v>
      </c>
      <c r="BR13">
        <v>39</v>
      </c>
      <c r="BS13" t="s">
        <v>57</v>
      </c>
      <c r="BT13" t="s">
        <v>57</v>
      </c>
      <c r="BU13" t="s">
        <v>57</v>
      </c>
      <c r="BV13" t="s">
        <v>57</v>
      </c>
      <c r="BW13" t="s">
        <v>57</v>
      </c>
      <c r="BX13" t="s">
        <v>57</v>
      </c>
      <c r="BY13" t="s">
        <v>57</v>
      </c>
      <c r="BZ13" t="s">
        <v>57</v>
      </c>
      <c r="CA13" t="s">
        <v>57</v>
      </c>
      <c r="CB13" t="s">
        <v>57</v>
      </c>
      <c r="CC13" t="s">
        <v>57</v>
      </c>
      <c r="CD13" t="s">
        <v>58</v>
      </c>
      <c r="CE13" s="58" t="s">
        <v>111</v>
      </c>
      <c r="CF13" s="58"/>
      <c r="CH13" s="10" t="e">
        <f>#REF!</f>
        <v>#REF!</v>
      </c>
      <c r="CI13" s="10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59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95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59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  <c r="DC13" s="95" t="e">
        <f>#REF!</f>
        <v>#REF!</v>
      </c>
    </row>
    <row r="14" spans="1:107" s="38" customFormat="1">
      <c r="A14" t="s">
        <v>162</v>
      </c>
      <c r="B14" s="10">
        <v>67</v>
      </c>
      <c r="C14" s="6" t="s">
        <v>2</v>
      </c>
      <c r="D14" s="10" t="s">
        <v>40</v>
      </c>
      <c r="E14" s="59">
        <f t="shared" si="0"/>
        <v>0</v>
      </c>
      <c r="F14" s="59">
        <f t="shared" si="0"/>
        <v>0</v>
      </c>
      <c r="G14" s="59">
        <f t="shared" si="0"/>
        <v>100</v>
      </c>
      <c r="H14" s="59">
        <f t="shared" si="0"/>
        <v>0</v>
      </c>
      <c r="I14" s="59">
        <f t="shared" si="3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131</v>
      </c>
      <c r="Q14" t="s">
        <v>57</v>
      </c>
      <c r="R14">
        <v>131</v>
      </c>
      <c r="S14" t="s">
        <v>57</v>
      </c>
      <c r="T14">
        <v>37.125</v>
      </c>
      <c r="U14">
        <v>37.125</v>
      </c>
      <c r="V14" t="s">
        <v>57</v>
      </c>
      <c r="W14">
        <v>448.75</v>
      </c>
      <c r="X14">
        <v>448.75</v>
      </c>
      <c r="Y14" t="s">
        <v>57</v>
      </c>
      <c r="Z14">
        <v>411.75</v>
      </c>
      <c r="AA14">
        <v>411.75</v>
      </c>
      <c r="AB14" t="s">
        <v>57</v>
      </c>
      <c r="AC14">
        <v>28</v>
      </c>
      <c r="AD14">
        <v>12</v>
      </c>
      <c r="AE14">
        <v>16</v>
      </c>
      <c r="AF14" t="s">
        <v>57</v>
      </c>
      <c r="AG14">
        <v>8</v>
      </c>
      <c r="AH14">
        <v>9</v>
      </c>
      <c r="AI14">
        <v>4</v>
      </c>
      <c r="AJ14" t="s">
        <v>57</v>
      </c>
      <c r="AK14" t="s">
        <v>57</v>
      </c>
      <c r="AL14">
        <v>7</v>
      </c>
      <c r="AM14">
        <v>8</v>
      </c>
      <c r="AN14">
        <v>1</v>
      </c>
      <c r="AO14" t="s">
        <v>57</v>
      </c>
      <c r="AP14" t="s">
        <v>57</v>
      </c>
      <c r="AQ14" t="s">
        <v>57</v>
      </c>
      <c r="AR14">
        <v>3</v>
      </c>
      <c r="AS14" t="s">
        <v>57</v>
      </c>
      <c r="AT14">
        <v>8</v>
      </c>
      <c r="AU14">
        <v>4</v>
      </c>
      <c r="AV14" t="s">
        <v>57</v>
      </c>
      <c r="AW14" t="s">
        <v>57</v>
      </c>
      <c r="AX14">
        <v>4</v>
      </c>
      <c r="AY14" t="s">
        <v>57</v>
      </c>
      <c r="AZ14" t="s">
        <v>57</v>
      </c>
      <c r="BA14">
        <v>0</v>
      </c>
      <c r="BB14" t="s">
        <v>57</v>
      </c>
      <c r="BC14" t="s">
        <v>57</v>
      </c>
      <c r="BD14" t="s">
        <v>57</v>
      </c>
      <c r="BE14">
        <v>8</v>
      </c>
      <c r="BF14" t="s">
        <v>57</v>
      </c>
      <c r="BG14" t="s">
        <v>57</v>
      </c>
      <c r="BH14" t="s">
        <v>57</v>
      </c>
      <c r="BI14">
        <v>3</v>
      </c>
      <c r="BJ14">
        <v>5</v>
      </c>
      <c r="BK14" t="s">
        <v>57</v>
      </c>
      <c r="BL14">
        <v>128</v>
      </c>
      <c r="BM14">
        <v>17</v>
      </c>
      <c r="BN14" t="s">
        <v>57</v>
      </c>
      <c r="BO14">
        <v>8</v>
      </c>
      <c r="BP14">
        <v>23</v>
      </c>
      <c r="BQ14" t="s">
        <v>57</v>
      </c>
      <c r="BR14">
        <v>80</v>
      </c>
      <c r="BS14" t="s">
        <v>57</v>
      </c>
      <c r="BT14" t="s">
        <v>57</v>
      </c>
      <c r="BU14" t="s">
        <v>57</v>
      </c>
      <c r="BV14" t="s">
        <v>57</v>
      </c>
      <c r="BW14" t="s">
        <v>57</v>
      </c>
      <c r="BX14" t="s">
        <v>57</v>
      </c>
      <c r="BY14" t="s">
        <v>57</v>
      </c>
      <c r="BZ14" t="s">
        <v>57</v>
      </c>
      <c r="CA14" t="s">
        <v>57</v>
      </c>
      <c r="CB14" t="s">
        <v>57</v>
      </c>
      <c r="CC14" t="s">
        <v>57</v>
      </c>
      <c r="CD14" t="s">
        <v>58</v>
      </c>
      <c r="CE14" s="58" t="s">
        <v>111</v>
      </c>
      <c r="CF14" s="58"/>
      <c r="CH14" s="10" t="e">
        <f>#REF!</f>
        <v>#REF!</v>
      </c>
      <c r="CI14" s="10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59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95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59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  <c r="DC14" s="95" t="e">
        <f>#REF!</f>
        <v>#REF!</v>
      </c>
    </row>
    <row r="15" spans="1:107" s="38" customFormat="1">
      <c r="A15" t="s">
        <v>163</v>
      </c>
      <c r="B15" s="10">
        <v>62</v>
      </c>
      <c r="C15" s="6" t="s">
        <v>2</v>
      </c>
      <c r="D15" s="10" t="s">
        <v>40</v>
      </c>
      <c r="E15" s="59">
        <f t="shared" si="0"/>
        <v>0</v>
      </c>
      <c r="F15" s="59">
        <f t="shared" si="0"/>
        <v>0</v>
      </c>
      <c r="G15" s="59">
        <f t="shared" si="0"/>
        <v>100</v>
      </c>
      <c r="H15" s="59">
        <f t="shared" si="0"/>
        <v>0</v>
      </c>
      <c r="I15" s="59">
        <f t="shared" si="3"/>
        <v>1</v>
      </c>
      <c r="J15">
        <v>8</v>
      </c>
      <c r="K15">
        <v>0</v>
      </c>
      <c r="L15">
        <v>0</v>
      </c>
      <c r="M15">
        <v>8</v>
      </c>
      <c r="N15">
        <v>0</v>
      </c>
      <c r="O15">
        <v>1</v>
      </c>
      <c r="P15">
        <v>230.125</v>
      </c>
      <c r="Q15" t="s">
        <v>57</v>
      </c>
      <c r="R15">
        <v>230.125</v>
      </c>
      <c r="S15" t="s">
        <v>57</v>
      </c>
      <c r="T15">
        <v>41.625</v>
      </c>
      <c r="U15">
        <v>41.625</v>
      </c>
      <c r="V15" t="s">
        <v>57</v>
      </c>
      <c r="W15">
        <v>59.75</v>
      </c>
      <c r="X15">
        <v>59.75</v>
      </c>
      <c r="Y15" t="s">
        <v>57</v>
      </c>
      <c r="Z15">
        <v>1227.25</v>
      </c>
      <c r="AA15">
        <v>1227.25</v>
      </c>
      <c r="AB15" t="s">
        <v>57</v>
      </c>
      <c r="AC15">
        <v>30</v>
      </c>
      <c r="AD15">
        <v>11</v>
      </c>
      <c r="AE15">
        <v>19</v>
      </c>
      <c r="AF15" t="s">
        <v>57</v>
      </c>
      <c r="AG15">
        <v>11</v>
      </c>
      <c r="AH15">
        <v>10</v>
      </c>
      <c r="AI15">
        <v>8</v>
      </c>
      <c r="AJ15" t="s">
        <v>57</v>
      </c>
      <c r="AK15" t="s">
        <v>57</v>
      </c>
      <c r="AL15">
        <v>1</v>
      </c>
      <c r="AM15">
        <v>8</v>
      </c>
      <c r="AN15">
        <v>2</v>
      </c>
      <c r="AO15" t="s">
        <v>57</v>
      </c>
      <c r="AP15" t="s">
        <v>57</v>
      </c>
      <c r="AQ15" t="s">
        <v>57</v>
      </c>
      <c r="AR15">
        <v>1</v>
      </c>
      <c r="AS15">
        <v>3</v>
      </c>
      <c r="AT15">
        <v>8</v>
      </c>
      <c r="AU15">
        <v>8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  <c r="BA15">
        <v>0</v>
      </c>
      <c r="BB15" t="s">
        <v>57</v>
      </c>
      <c r="BC15" t="s">
        <v>57</v>
      </c>
      <c r="BD15" t="s">
        <v>57</v>
      </c>
      <c r="BE15">
        <v>9</v>
      </c>
      <c r="BF15" t="s">
        <v>57</v>
      </c>
      <c r="BG15" t="s">
        <v>57</v>
      </c>
      <c r="BH15" t="s">
        <v>57</v>
      </c>
      <c r="BI15">
        <v>8</v>
      </c>
      <c r="BJ15" t="s">
        <v>57</v>
      </c>
      <c r="BK15">
        <v>1</v>
      </c>
      <c r="BL15">
        <v>73</v>
      </c>
      <c r="BM15">
        <v>12</v>
      </c>
      <c r="BN15" t="s">
        <v>57</v>
      </c>
      <c r="BO15" t="s">
        <v>57</v>
      </c>
      <c r="BP15">
        <v>15</v>
      </c>
      <c r="BQ15" t="s">
        <v>57</v>
      </c>
      <c r="BR15">
        <v>46</v>
      </c>
      <c r="BS15" t="s">
        <v>57</v>
      </c>
      <c r="BT15" t="s">
        <v>57</v>
      </c>
      <c r="BU15" t="s">
        <v>57</v>
      </c>
      <c r="BV15" t="s">
        <v>57</v>
      </c>
      <c r="BW15" t="s">
        <v>57</v>
      </c>
      <c r="BX15" t="s">
        <v>57</v>
      </c>
      <c r="BY15" t="s">
        <v>57</v>
      </c>
      <c r="BZ15" t="s">
        <v>57</v>
      </c>
      <c r="CA15" t="s">
        <v>57</v>
      </c>
      <c r="CB15" t="s">
        <v>57</v>
      </c>
      <c r="CC15" t="s">
        <v>57</v>
      </c>
      <c r="CD15" t="s">
        <v>58</v>
      </c>
      <c r="CE15" s="58" t="s">
        <v>111</v>
      </c>
      <c r="CF15" s="58"/>
      <c r="CH15" s="10" t="e">
        <f>#REF!</f>
        <v>#REF!</v>
      </c>
      <c r="CI15" s="10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59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95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59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  <c r="DC15" s="95" t="e">
        <f>#REF!</f>
        <v>#REF!</v>
      </c>
    </row>
    <row r="16" spans="1:107" s="38" customFormat="1">
      <c r="A16" t="s">
        <v>164</v>
      </c>
      <c r="B16" s="10">
        <v>62</v>
      </c>
      <c r="C16" s="6" t="s">
        <v>2</v>
      </c>
      <c r="D16" s="10" t="s">
        <v>40</v>
      </c>
      <c r="E16" s="59">
        <f t="shared" si="0"/>
        <v>0</v>
      </c>
      <c r="F16" s="59">
        <f t="shared" si="0"/>
        <v>0</v>
      </c>
      <c r="G16" s="59">
        <f t="shared" si="0"/>
        <v>100</v>
      </c>
      <c r="H16" s="59">
        <f t="shared" si="0"/>
        <v>0</v>
      </c>
      <c r="I16" s="59">
        <f t="shared" si="3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201.875</v>
      </c>
      <c r="Q16" t="s">
        <v>57</v>
      </c>
      <c r="R16">
        <v>201.875</v>
      </c>
      <c r="S16" t="s">
        <v>57</v>
      </c>
      <c r="T16">
        <v>56.5</v>
      </c>
      <c r="U16">
        <v>56.5</v>
      </c>
      <c r="V16" t="s">
        <v>57</v>
      </c>
      <c r="W16">
        <v>84.375</v>
      </c>
      <c r="X16">
        <v>84.375</v>
      </c>
      <c r="Y16" t="s">
        <v>57</v>
      </c>
      <c r="Z16">
        <v>577.5</v>
      </c>
      <c r="AA16">
        <v>577.5</v>
      </c>
      <c r="AB16" t="s">
        <v>57</v>
      </c>
      <c r="AC16">
        <v>30</v>
      </c>
      <c r="AD16">
        <v>15</v>
      </c>
      <c r="AE16">
        <v>13</v>
      </c>
      <c r="AF16">
        <v>2</v>
      </c>
      <c r="AG16">
        <v>8</v>
      </c>
      <c r="AH16">
        <v>10</v>
      </c>
      <c r="AI16">
        <v>1</v>
      </c>
      <c r="AJ16" t="s">
        <v>57</v>
      </c>
      <c r="AK16" t="s">
        <v>57</v>
      </c>
      <c r="AL16">
        <v>11</v>
      </c>
      <c r="AM16">
        <v>8</v>
      </c>
      <c r="AN16">
        <v>2</v>
      </c>
      <c r="AO16" t="s">
        <v>57</v>
      </c>
      <c r="AP16" t="s">
        <v>57</v>
      </c>
      <c r="AQ16" t="s">
        <v>57</v>
      </c>
      <c r="AR16">
        <v>5</v>
      </c>
      <c r="AS16" t="s">
        <v>57</v>
      </c>
      <c r="AT16">
        <v>8</v>
      </c>
      <c r="AU16">
        <v>1</v>
      </c>
      <c r="AV16" t="s">
        <v>57</v>
      </c>
      <c r="AW16" t="s">
        <v>57</v>
      </c>
      <c r="AX16">
        <v>4</v>
      </c>
      <c r="AY16" t="s">
        <v>57</v>
      </c>
      <c r="AZ16" t="s">
        <v>57</v>
      </c>
      <c r="BA16">
        <v>0</v>
      </c>
      <c r="BB16" t="s">
        <v>57</v>
      </c>
      <c r="BC16" t="s">
        <v>57</v>
      </c>
      <c r="BD16">
        <v>2</v>
      </c>
      <c r="BE16">
        <v>20</v>
      </c>
      <c r="BF16" t="s">
        <v>57</v>
      </c>
      <c r="BG16" t="s">
        <v>57</v>
      </c>
      <c r="BH16" t="s">
        <v>57</v>
      </c>
      <c r="BI16">
        <v>8</v>
      </c>
      <c r="BJ16">
        <v>2</v>
      </c>
      <c r="BK16">
        <v>10</v>
      </c>
      <c r="BL16">
        <v>84</v>
      </c>
      <c r="BM16">
        <v>21</v>
      </c>
      <c r="BN16" t="s">
        <v>57</v>
      </c>
      <c r="BO16">
        <v>1</v>
      </c>
      <c r="BP16">
        <v>7</v>
      </c>
      <c r="BQ16">
        <v>3</v>
      </c>
      <c r="BR16">
        <v>52</v>
      </c>
      <c r="BS16" t="s">
        <v>57</v>
      </c>
      <c r="BT16" t="s">
        <v>57</v>
      </c>
      <c r="BU16" t="s">
        <v>57</v>
      </c>
      <c r="BV16" t="s">
        <v>57</v>
      </c>
      <c r="BW16" t="s">
        <v>57</v>
      </c>
      <c r="BX16" t="s">
        <v>57</v>
      </c>
      <c r="BY16" t="s">
        <v>57</v>
      </c>
      <c r="BZ16" t="s">
        <v>57</v>
      </c>
      <c r="CA16" t="s">
        <v>57</v>
      </c>
      <c r="CB16" t="s">
        <v>57</v>
      </c>
      <c r="CC16" t="s">
        <v>57</v>
      </c>
      <c r="CD16" t="s">
        <v>58</v>
      </c>
      <c r="CE16" s="58" t="s">
        <v>111</v>
      </c>
      <c r="CF16" s="58"/>
      <c r="CH16" s="10" t="e">
        <f>#REF!</f>
        <v>#REF!</v>
      </c>
      <c r="CI16" s="10" t="e">
        <f>#REF!</f>
        <v>#REF!</v>
      </c>
      <c r="CJ16" s="59" t="e">
        <f>#REF!</f>
        <v>#REF!</v>
      </c>
      <c r="CK16" s="59" t="e">
        <f>#REF!</f>
        <v>#REF!</v>
      </c>
      <c r="CL16" s="59" t="e">
        <f>#REF!</f>
        <v>#REF!</v>
      </c>
      <c r="CM16" s="59" t="e">
        <f>#REF!</f>
        <v>#REF!</v>
      </c>
      <c r="CN16" s="59" t="e">
        <f>#REF!</f>
        <v>#REF!</v>
      </c>
      <c r="CO16" s="95" t="e">
        <f>#REF!</f>
        <v>#REF!</v>
      </c>
      <c r="CP16" s="95" t="e">
        <f>#REF!</f>
        <v>#REF!</v>
      </c>
      <c r="CQ16" s="95" t="e">
        <f>#REF!</f>
        <v>#REF!</v>
      </c>
      <c r="CR16" s="95" t="e">
        <f>#REF!</f>
        <v>#REF!</v>
      </c>
      <c r="CS16" s="95" t="e">
        <f>#REF!</f>
        <v>#REF!</v>
      </c>
      <c r="CT16" s="59" t="e">
        <f>#REF!</f>
        <v>#REF!</v>
      </c>
      <c r="CU16" s="59" t="e">
        <f>#REF!</f>
        <v>#REF!</v>
      </c>
      <c r="CV16" s="59" t="e">
        <f>#REF!</f>
        <v>#REF!</v>
      </c>
      <c r="CW16" s="59" t="e">
        <f>#REF!</f>
        <v>#REF!</v>
      </c>
      <c r="CX16" s="59" t="e">
        <f>#REF!</f>
        <v>#REF!</v>
      </c>
      <c r="CY16" s="95" t="e">
        <f>#REF!</f>
        <v>#REF!</v>
      </c>
      <c r="CZ16" s="95" t="e">
        <f>#REF!</f>
        <v>#REF!</v>
      </c>
      <c r="DA16" s="95" t="e">
        <f>#REF!</f>
        <v>#REF!</v>
      </c>
      <c r="DB16" s="95" t="e">
        <f>#REF!</f>
        <v>#REF!</v>
      </c>
      <c r="DC16" s="95" t="e">
        <f>#REF!</f>
        <v>#REF!</v>
      </c>
    </row>
    <row r="17" spans="1:107" s="38" customFormat="1">
      <c r="A17" t="s">
        <v>165</v>
      </c>
      <c r="B17" s="10">
        <v>62</v>
      </c>
      <c r="C17" s="6" t="s">
        <v>2</v>
      </c>
      <c r="D17" s="10" t="s">
        <v>40</v>
      </c>
      <c r="E17" s="59">
        <f t="shared" si="0"/>
        <v>0</v>
      </c>
      <c r="F17" s="59">
        <f t="shared" si="0"/>
        <v>0</v>
      </c>
      <c r="G17" s="59">
        <f t="shared" si="0"/>
        <v>100</v>
      </c>
      <c r="H17" s="59">
        <f t="shared" si="0"/>
        <v>0</v>
      </c>
      <c r="I17" s="59">
        <f t="shared" si="3"/>
        <v>1</v>
      </c>
      <c r="J17">
        <v>8</v>
      </c>
      <c r="K17">
        <v>0</v>
      </c>
      <c r="L17">
        <v>0</v>
      </c>
      <c r="M17">
        <v>8</v>
      </c>
      <c r="N17">
        <v>0</v>
      </c>
      <c r="O17">
        <v>1</v>
      </c>
      <c r="P17">
        <v>188.75</v>
      </c>
      <c r="Q17" t="s">
        <v>57</v>
      </c>
      <c r="R17">
        <v>188.75</v>
      </c>
      <c r="S17" t="s">
        <v>57</v>
      </c>
      <c r="T17">
        <v>167.25</v>
      </c>
      <c r="U17">
        <v>167.25</v>
      </c>
      <c r="V17" t="s">
        <v>57</v>
      </c>
      <c r="W17">
        <v>32</v>
      </c>
      <c r="X17">
        <v>32</v>
      </c>
      <c r="Y17" t="s">
        <v>57</v>
      </c>
      <c r="Z17">
        <v>1078.5</v>
      </c>
      <c r="AA17">
        <v>1078.5</v>
      </c>
      <c r="AB17" t="s">
        <v>57</v>
      </c>
      <c r="AC17">
        <v>26</v>
      </c>
      <c r="AD17">
        <v>13</v>
      </c>
      <c r="AE17">
        <v>13</v>
      </c>
      <c r="AF17" t="s">
        <v>57</v>
      </c>
      <c r="AG17">
        <v>12</v>
      </c>
      <c r="AH17">
        <v>9</v>
      </c>
      <c r="AI17">
        <v>3</v>
      </c>
      <c r="AJ17" t="s">
        <v>57</v>
      </c>
      <c r="AK17" t="s">
        <v>57</v>
      </c>
      <c r="AL17">
        <v>2</v>
      </c>
      <c r="AM17">
        <v>8</v>
      </c>
      <c r="AN17">
        <v>1</v>
      </c>
      <c r="AO17">
        <v>2</v>
      </c>
      <c r="AP17" t="s">
        <v>57</v>
      </c>
      <c r="AQ17" t="s">
        <v>57</v>
      </c>
      <c r="AR17">
        <v>2</v>
      </c>
      <c r="AS17">
        <v>4</v>
      </c>
      <c r="AT17">
        <v>8</v>
      </c>
      <c r="AU17">
        <v>1</v>
      </c>
      <c r="AV17" t="s">
        <v>57</v>
      </c>
      <c r="AW17" t="s">
        <v>57</v>
      </c>
      <c r="AX17" t="s">
        <v>57</v>
      </c>
      <c r="AY17" t="s">
        <v>57</v>
      </c>
      <c r="AZ17" t="s">
        <v>57</v>
      </c>
      <c r="BA17">
        <v>0</v>
      </c>
      <c r="BB17" t="s">
        <v>57</v>
      </c>
      <c r="BC17" t="s">
        <v>57</v>
      </c>
      <c r="BD17" t="s">
        <v>57</v>
      </c>
      <c r="BE17">
        <v>8</v>
      </c>
      <c r="BF17" t="s">
        <v>57</v>
      </c>
      <c r="BG17" t="s">
        <v>57</v>
      </c>
      <c r="BH17" t="s">
        <v>57</v>
      </c>
      <c r="BI17">
        <v>8</v>
      </c>
      <c r="BJ17" t="s">
        <v>57</v>
      </c>
      <c r="BK17" t="s">
        <v>57</v>
      </c>
      <c r="BL17">
        <v>77</v>
      </c>
      <c r="BM17">
        <v>11</v>
      </c>
      <c r="BN17" t="s">
        <v>57</v>
      </c>
      <c r="BO17">
        <v>6</v>
      </c>
      <c r="BP17">
        <v>3</v>
      </c>
      <c r="BQ17" t="s">
        <v>57</v>
      </c>
      <c r="BR17">
        <v>57</v>
      </c>
      <c r="BS17" t="s">
        <v>57</v>
      </c>
      <c r="BT17" t="s">
        <v>57</v>
      </c>
      <c r="BU17" t="s">
        <v>57</v>
      </c>
      <c r="BV17" t="s">
        <v>57</v>
      </c>
      <c r="BW17" t="s">
        <v>57</v>
      </c>
      <c r="BX17" t="s">
        <v>57</v>
      </c>
      <c r="BY17" t="s">
        <v>57</v>
      </c>
      <c r="BZ17" t="s">
        <v>57</v>
      </c>
      <c r="CA17" t="s">
        <v>57</v>
      </c>
      <c r="CB17" t="s">
        <v>57</v>
      </c>
      <c r="CC17" t="s">
        <v>57</v>
      </c>
      <c r="CD17" t="s">
        <v>58</v>
      </c>
      <c r="CE17" s="58" t="s">
        <v>111</v>
      </c>
      <c r="CF17" s="58"/>
      <c r="CH17" s="10">
        <f t="shared" ref="CH17:DC17" si="4">CH252</f>
        <v>0</v>
      </c>
      <c r="CI17" s="10">
        <f t="shared" si="4"/>
        <v>0</v>
      </c>
      <c r="CJ17" s="59">
        <f t="shared" si="4"/>
        <v>0</v>
      </c>
      <c r="CK17" s="59">
        <f t="shared" si="4"/>
        <v>0</v>
      </c>
      <c r="CL17" s="59">
        <f t="shared" si="4"/>
        <v>0</v>
      </c>
      <c r="CM17" s="59">
        <f t="shared" si="4"/>
        <v>0</v>
      </c>
      <c r="CN17" s="59">
        <f t="shared" si="4"/>
        <v>0</v>
      </c>
      <c r="CO17" s="95">
        <f t="shared" si="4"/>
        <v>0</v>
      </c>
      <c r="CP17" s="95">
        <f t="shared" si="4"/>
        <v>0</v>
      </c>
      <c r="CQ17" s="95">
        <f t="shared" si="4"/>
        <v>0</v>
      </c>
      <c r="CR17" s="95">
        <f t="shared" si="4"/>
        <v>0</v>
      </c>
      <c r="CS17" s="95">
        <f t="shared" si="4"/>
        <v>0</v>
      </c>
      <c r="CT17" s="59">
        <f t="shared" si="4"/>
        <v>0</v>
      </c>
      <c r="CU17" s="59">
        <f t="shared" si="4"/>
        <v>0</v>
      </c>
      <c r="CV17" s="59">
        <f t="shared" si="4"/>
        <v>0</v>
      </c>
      <c r="CW17" s="59">
        <f t="shared" si="4"/>
        <v>0</v>
      </c>
      <c r="CX17" s="59">
        <f t="shared" si="4"/>
        <v>0</v>
      </c>
      <c r="CY17" s="95">
        <f t="shared" si="4"/>
        <v>0</v>
      </c>
      <c r="CZ17" s="95">
        <f t="shared" si="4"/>
        <v>0</v>
      </c>
      <c r="DA17" s="95">
        <f t="shared" si="4"/>
        <v>0</v>
      </c>
      <c r="DB17" s="95">
        <f t="shared" si="4"/>
        <v>0</v>
      </c>
      <c r="DC17" s="95">
        <f t="shared" si="4"/>
        <v>0</v>
      </c>
    </row>
    <row r="18" spans="1:107" s="38" customFormat="1">
      <c r="A18" t="s">
        <v>166</v>
      </c>
      <c r="B18" s="10">
        <v>67</v>
      </c>
      <c r="C18" s="4" t="s">
        <v>3</v>
      </c>
      <c r="D18" s="10" t="s">
        <v>40</v>
      </c>
      <c r="E18" s="59">
        <f t="shared" si="0"/>
        <v>0</v>
      </c>
      <c r="F18" s="59">
        <f t="shared" si="0"/>
        <v>0</v>
      </c>
      <c r="G18" s="59">
        <f t="shared" si="0"/>
        <v>87.5</v>
      </c>
      <c r="H18" s="59">
        <f t="shared" si="0"/>
        <v>12.5</v>
      </c>
      <c r="I18" s="59">
        <f t="shared" si="3"/>
        <v>0.875</v>
      </c>
      <c r="J18">
        <v>8</v>
      </c>
      <c r="K18">
        <v>0</v>
      </c>
      <c r="L18">
        <v>0</v>
      </c>
      <c r="M18">
        <v>7</v>
      </c>
      <c r="N18">
        <v>1</v>
      </c>
      <c r="O18">
        <v>0.875</v>
      </c>
      <c r="P18">
        <v>189.25</v>
      </c>
      <c r="Q18" t="s">
        <v>57</v>
      </c>
      <c r="R18">
        <v>208.2857143</v>
      </c>
      <c r="S18">
        <v>56</v>
      </c>
      <c r="T18">
        <v>70.75</v>
      </c>
      <c r="U18">
        <v>75.857142870000004</v>
      </c>
      <c r="V18">
        <v>35</v>
      </c>
      <c r="W18">
        <v>488.5</v>
      </c>
      <c r="X18">
        <v>488.42857149999998</v>
      </c>
      <c r="Y18">
        <v>489</v>
      </c>
      <c r="Z18">
        <v>69.625</v>
      </c>
      <c r="AA18">
        <v>76.714285700000005</v>
      </c>
      <c r="AB18">
        <v>20</v>
      </c>
      <c r="AC18">
        <v>57</v>
      </c>
      <c r="AD18">
        <v>22</v>
      </c>
      <c r="AE18">
        <v>17</v>
      </c>
      <c r="AF18">
        <v>18</v>
      </c>
      <c r="AG18">
        <v>16</v>
      </c>
      <c r="AH18">
        <v>9</v>
      </c>
      <c r="AI18" t="s">
        <v>57</v>
      </c>
      <c r="AJ18" t="s">
        <v>57</v>
      </c>
      <c r="AK18">
        <v>8</v>
      </c>
      <c r="AL18">
        <v>24</v>
      </c>
      <c r="AM18">
        <v>8</v>
      </c>
      <c r="AN18">
        <v>1</v>
      </c>
      <c r="AO18" t="s">
        <v>57</v>
      </c>
      <c r="AP18" t="s">
        <v>57</v>
      </c>
      <c r="AQ18">
        <v>3</v>
      </c>
      <c r="AR18">
        <v>10</v>
      </c>
      <c r="AS18">
        <v>3</v>
      </c>
      <c r="AT18">
        <v>7</v>
      </c>
      <c r="AU18" t="s">
        <v>57</v>
      </c>
      <c r="AV18" t="s">
        <v>57</v>
      </c>
      <c r="AW18">
        <v>1</v>
      </c>
      <c r="AX18">
        <v>6</v>
      </c>
      <c r="AY18">
        <v>5</v>
      </c>
      <c r="AZ18">
        <v>1</v>
      </c>
      <c r="BA18">
        <v>0</v>
      </c>
      <c r="BB18" t="s">
        <v>57</v>
      </c>
      <c r="BC18">
        <v>4</v>
      </c>
      <c r="BD18">
        <v>8</v>
      </c>
      <c r="BE18">
        <v>19</v>
      </c>
      <c r="BF18" t="s">
        <v>57</v>
      </c>
      <c r="BG18" t="s">
        <v>57</v>
      </c>
      <c r="BH18" t="s">
        <v>57</v>
      </c>
      <c r="BI18">
        <v>3</v>
      </c>
      <c r="BJ18">
        <v>11</v>
      </c>
      <c r="BK18">
        <v>5</v>
      </c>
      <c r="BL18">
        <v>168</v>
      </c>
      <c r="BM18">
        <v>37</v>
      </c>
      <c r="BN18">
        <v>10</v>
      </c>
      <c r="BO18">
        <v>4</v>
      </c>
      <c r="BP18">
        <v>2</v>
      </c>
      <c r="BQ18">
        <v>19</v>
      </c>
      <c r="BR18">
        <v>96</v>
      </c>
      <c r="BS18" t="s">
        <v>57</v>
      </c>
      <c r="BT18" t="s">
        <v>57</v>
      </c>
      <c r="BU18" t="s">
        <v>57</v>
      </c>
      <c r="BV18" t="s">
        <v>57</v>
      </c>
      <c r="BW18" t="s">
        <v>57</v>
      </c>
      <c r="BX18" t="s">
        <v>57</v>
      </c>
      <c r="BY18" t="s">
        <v>57</v>
      </c>
      <c r="BZ18" t="s">
        <v>57</v>
      </c>
      <c r="CA18" t="s">
        <v>57</v>
      </c>
      <c r="CB18" t="s">
        <v>57</v>
      </c>
      <c r="CC18" t="s">
        <v>57</v>
      </c>
      <c r="CD18" t="s">
        <v>58</v>
      </c>
      <c r="CH18" s="10"/>
      <c r="CI18" s="10"/>
    </row>
    <row r="19" spans="1:107" s="38" customFormat="1">
      <c r="A19" t="s">
        <v>167</v>
      </c>
      <c r="B19" s="10">
        <v>62</v>
      </c>
      <c r="C19" s="6" t="s">
        <v>2</v>
      </c>
      <c r="D19" s="10" t="s">
        <v>40</v>
      </c>
      <c r="E19" s="59">
        <f t="shared" si="0"/>
        <v>0</v>
      </c>
      <c r="F19" s="59">
        <f t="shared" si="0"/>
        <v>0</v>
      </c>
      <c r="G19" s="59">
        <f t="shared" si="0"/>
        <v>62.5</v>
      </c>
      <c r="H19" s="59">
        <f t="shared" si="0"/>
        <v>37.5</v>
      </c>
      <c r="I19" s="59">
        <f t="shared" si="3"/>
        <v>0.625</v>
      </c>
      <c r="J19">
        <v>8</v>
      </c>
      <c r="K19">
        <v>0</v>
      </c>
      <c r="L19">
        <v>0</v>
      </c>
      <c r="M19">
        <v>5</v>
      </c>
      <c r="N19">
        <v>3</v>
      </c>
      <c r="O19">
        <v>0.625</v>
      </c>
      <c r="P19">
        <v>105.75</v>
      </c>
      <c r="Q19" t="s">
        <v>57</v>
      </c>
      <c r="R19">
        <v>96.400000009999999</v>
      </c>
      <c r="S19">
        <v>121.33333330000001</v>
      </c>
      <c r="T19">
        <v>62.25</v>
      </c>
      <c r="U19">
        <v>46</v>
      </c>
      <c r="V19">
        <v>89.333333339999996</v>
      </c>
      <c r="W19">
        <v>995.875</v>
      </c>
      <c r="X19">
        <v>1231.8</v>
      </c>
      <c r="Y19">
        <v>602.66666669999995</v>
      </c>
      <c r="Z19">
        <v>8.875</v>
      </c>
      <c r="AA19">
        <v>9</v>
      </c>
      <c r="AB19">
        <v>8.6666666679999995</v>
      </c>
      <c r="AC19">
        <v>22</v>
      </c>
      <c r="AD19">
        <v>8</v>
      </c>
      <c r="AE19">
        <v>11</v>
      </c>
      <c r="AF19">
        <v>3</v>
      </c>
      <c r="AG19">
        <v>12</v>
      </c>
      <c r="AH19">
        <v>8</v>
      </c>
      <c r="AI19" t="s">
        <v>57</v>
      </c>
      <c r="AJ19" t="s">
        <v>57</v>
      </c>
      <c r="AK19" t="s">
        <v>57</v>
      </c>
      <c r="AL19">
        <v>2</v>
      </c>
      <c r="AM19">
        <v>8</v>
      </c>
      <c r="AN19" t="s">
        <v>57</v>
      </c>
      <c r="AO19" t="s">
        <v>57</v>
      </c>
      <c r="AP19" t="s">
        <v>57</v>
      </c>
      <c r="AQ19" t="s">
        <v>57</v>
      </c>
      <c r="AR19" t="s">
        <v>57</v>
      </c>
      <c r="AS19">
        <v>4</v>
      </c>
      <c r="AT19">
        <v>5</v>
      </c>
      <c r="AU19" t="s">
        <v>57</v>
      </c>
      <c r="AV19" t="s">
        <v>57</v>
      </c>
      <c r="AW19" t="s">
        <v>57</v>
      </c>
      <c r="AX19">
        <v>2</v>
      </c>
      <c r="AY19" t="s">
        <v>57</v>
      </c>
      <c r="AZ19">
        <v>3</v>
      </c>
      <c r="BA19">
        <v>0</v>
      </c>
      <c r="BB19" t="s">
        <v>57</v>
      </c>
      <c r="BC19" t="s">
        <v>57</v>
      </c>
      <c r="BD19" t="s">
        <v>57</v>
      </c>
      <c r="BE19">
        <v>17</v>
      </c>
      <c r="BF19" t="s">
        <v>57</v>
      </c>
      <c r="BG19" t="s">
        <v>57</v>
      </c>
      <c r="BH19">
        <v>8</v>
      </c>
      <c r="BI19" t="s">
        <v>57</v>
      </c>
      <c r="BJ19">
        <v>8</v>
      </c>
      <c r="BK19">
        <v>1</v>
      </c>
      <c r="BL19">
        <v>400</v>
      </c>
      <c r="BM19">
        <v>27</v>
      </c>
      <c r="BN19">
        <v>3</v>
      </c>
      <c r="BO19">
        <v>19</v>
      </c>
      <c r="BP19" t="s">
        <v>57</v>
      </c>
      <c r="BQ19">
        <v>59</v>
      </c>
      <c r="BR19">
        <v>292</v>
      </c>
      <c r="BS19" t="s">
        <v>57</v>
      </c>
      <c r="BT19" t="s">
        <v>57</v>
      </c>
      <c r="BU19" t="s">
        <v>57</v>
      </c>
      <c r="BV19" t="s">
        <v>57</v>
      </c>
      <c r="BW19" t="s">
        <v>57</v>
      </c>
      <c r="BX19" t="s">
        <v>57</v>
      </c>
      <c r="BY19" t="s">
        <v>57</v>
      </c>
      <c r="BZ19" t="s">
        <v>57</v>
      </c>
      <c r="CA19" t="s">
        <v>57</v>
      </c>
      <c r="CB19" t="s">
        <v>57</v>
      </c>
      <c r="CC19" t="s">
        <v>57</v>
      </c>
      <c r="CD19" t="s">
        <v>58</v>
      </c>
      <c r="CE19" s="58" t="s">
        <v>111</v>
      </c>
      <c r="CF19" s="58"/>
      <c r="CH19" s="10"/>
      <c r="CI19" s="10"/>
    </row>
    <row r="20" spans="1:107" s="38" customFormat="1">
      <c r="A20" t="s">
        <v>182</v>
      </c>
      <c r="B20" s="10">
        <v>67</v>
      </c>
      <c r="C20" s="4" t="s">
        <v>3</v>
      </c>
      <c r="D20" s="10" t="s">
        <v>40</v>
      </c>
      <c r="E20" s="59">
        <f t="shared" si="0"/>
        <v>0</v>
      </c>
      <c r="F20" s="59">
        <f t="shared" si="0"/>
        <v>0</v>
      </c>
      <c r="G20" s="59">
        <f t="shared" si="0"/>
        <v>75</v>
      </c>
      <c r="H20" s="59">
        <f t="shared" si="0"/>
        <v>25</v>
      </c>
      <c r="I20" s="59">
        <f t="shared" si="3"/>
        <v>0.75</v>
      </c>
      <c r="J20">
        <v>8</v>
      </c>
      <c r="K20">
        <v>0</v>
      </c>
      <c r="L20">
        <v>0</v>
      </c>
      <c r="M20">
        <v>6</v>
      </c>
      <c r="N20">
        <v>2</v>
      </c>
      <c r="O20">
        <v>0.75</v>
      </c>
      <c r="P20">
        <v>304.25</v>
      </c>
      <c r="Q20" t="s">
        <v>57</v>
      </c>
      <c r="R20">
        <v>297.16666659999999</v>
      </c>
      <c r="S20">
        <v>325.5</v>
      </c>
      <c r="T20">
        <v>207.5</v>
      </c>
      <c r="U20">
        <v>133.66666670000001</v>
      </c>
      <c r="V20">
        <v>429</v>
      </c>
      <c r="W20">
        <v>50.875</v>
      </c>
      <c r="X20">
        <v>46.666666669999998</v>
      </c>
      <c r="Y20">
        <v>63.5</v>
      </c>
      <c r="Z20">
        <v>1068.625</v>
      </c>
      <c r="AA20">
        <v>1230</v>
      </c>
      <c r="AB20">
        <v>584.5</v>
      </c>
      <c r="AC20">
        <v>32</v>
      </c>
      <c r="AD20">
        <v>11</v>
      </c>
      <c r="AE20">
        <v>14</v>
      </c>
      <c r="AF20">
        <v>7</v>
      </c>
      <c r="AG20">
        <v>9</v>
      </c>
      <c r="AH20">
        <v>9</v>
      </c>
      <c r="AI20">
        <v>1</v>
      </c>
      <c r="AJ20" t="s">
        <v>57</v>
      </c>
      <c r="AK20" t="s">
        <v>57</v>
      </c>
      <c r="AL20">
        <v>13</v>
      </c>
      <c r="AM20">
        <v>8</v>
      </c>
      <c r="AN20">
        <v>1</v>
      </c>
      <c r="AO20" t="s">
        <v>57</v>
      </c>
      <c r="AP20" t="s">
        <v>57</v>
      </c>
      <c r="AQ20" t="s">
        <v>57</v>
      </c>
      <c r="AR20">
        <v>2</v>
      </c>
      <c r="AS20">
        <v>1</v>
      </c>
      <c r="AT20">
        <v>6</v>
      </c>
      <c r="AU20" t="s">
        <v>57</v>
      </c>
      <c r="AV20" t="s">
        <v>57</v>
      </c>
      <c r="AW20" t="s">
        <v>57</v>
      </c>
      <c r="AX20">
        <v>7</v>
      </c>
      <c r="AY20" t="s">
        <v>57</v>
      </c>
      <c r="AZ20">
        <v>2</v>
      </c>
      <c r="BA20">
        <v>1</v>
      </c>
      <c r="BB20" t="s">
        <v>57</v>
      </c>
      <c r="BC20" t="s">
        <v>57</v>
      </c>
      <c r="BD20">
        <v>4</v>
      </c>
      <c r="BE20">
        <v>9</v>
      </c>
      <c r="BF20" t="s">
        <v>57</v>
      </c>
      <c r="BG20" t="s">
        <v>57</v>
      </c>
      <c r="BH20" t="s">
        <v>57</v>
      </c>
      <c r="BI20">
        <v>6</v>
      </c>
      <c r="BJ20">
        <v>2</v>
      </c>
      <c r="BK20">
        <v>1</v>
      </c>
      <c r="BL20" t="s">
        <v>57</v>
      </c>
      <c r="BM20" t="s">
        <v>57</v>
      </c>
      <c r="BN20" t="s">
        <v>57</v>
      </c>
      <c r="BO20" t="s">
        <v>57</v>
      </c>
      <c r="BP20" t="s">
        <v>57</v>
      </c>
      <c r="BQ20" t="s">
        <v>57</v>
      </c>
      <c r="BR20" t="s">
        <v>57</v>
      </c>
      <c r="BS20" t="s">
        <v>57</v>
      </c>
      <c r="BT20" t="s">
        <v>57</v>
      </c>
      <c r="BU20" t="s">
        <v>57</v>
      </c>
      <c r="BV20" t="s">
        <v>57</v>
      </c>
      <c r="BW20" t="s">
        <v>57</v>
      </c>
      <c r="BX20" t="s">
        <v>57</v>
      </c>
      <c r="BY20" t="s">
        <v>57</v>
      </c>
      <c r="BZ20" t="s">
        <v>57</v>
      </c>
      <c r="CA20" t="s">
        <v>57</v>
      </c>
      <c r="CB20" t="s">
        <v>57</v>
      </c>
      <c r="CC20" t="s">
        <v>57</v>
      </c>
      <c r="CD20" t="s">
        <v>58</v>
      </c>
      <c r="CH20" s="10"/>
      <c r="CI20" s="10"/>
    </row>
    <row r="21" spans="1:107" s="38" customFormat="1">
      <c r="A21" t="s">
        <v>169</v>
      </c>
      <c r="B21" s="10">
        <v>67</v>
      </c>
      <c r="C21" s="6" t="s">
        <v>2</v>
      </c>
      <c r="D21" s="10" t="s">
        <v>40</v>
      </c>
      <c r="E21" s="59">
        <f t="shared" si="0"/>
        <v>0</v>
      </c>
      <c r="F21" s="59">
        <f t="shared" si="0"/>
        <v>0</v>
      </c>
      <c r="G21" s="59">
        <f t="shared" si="0"/>
        <v>100</v>
      </c>
      <c r="H21" s="59">
        <f t="shared" si="0"/>
        <v>0</v>
      </c>
      <c r="I21" s="59">
        <f t="shared" si="3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252.75</v>
      </c>
      <c r="Q21" t="s">
        <v>57</v>
      </c>
      <c r="R21">
        <v>252.75</v>
      </c>
      <c r="S21" t="s">
        <v>57</v>
      </c>
      <c r="T21">
        <v>163.125</v>
      </c>
      <c r="U21">
        <v>163.125</v>
      </c>
      <c r="V21" t="s">
        <v>57</v>
      </c>
      <c r="W21">
        <v>66.25</v>
      </c>
      <c r="X21">
        <v>66.25</v>
      </c>
      <c r="Y21" t="s">
        <v>57</v>
      </c>
      <c r="Z21">
        <v>695.375</v>
      </c>
      <c r="AA21">
        <v>695.375</v>
      </c>
      <c r="AB21" t="s">
        <v>57</v>
      </c>
      <c r="AC21">
        <v>23</v>
      </c>
      <c r="AD21">
        <v>10</v>
      </c>
      <c r="AE21">
        <v>12</v>
      </c>
      <c r="AF21">
        <v>1</v>
      </c>
      <c r="AG21">
        <v>10</v>
      </c>
      <c r="AH21">
        <v>9</v>
      </c>
      <c r="AI21" t="s">
        <v>57</v>
      </c>
      <c r="AJ21" t="s">
        <v>57</v>
      </c>
      <c r="AK21" t="s">
        <v>57</v>
      </c>
      <c r="AL21">
        <v>4</v>
      </c>
      <c r="AM21">
        <v>8</v>
      </c>
      <c r="AN21">
        <v>1</v>
      </c>
      <c r="AO21" t="s">
        <v>57</v>
      </c>
      <c r="AP21" t="s">
        <v>57</v>
      </c>
      <c r="AQ21" t="s">
        <v>57</v>
      </c>
      <c r="AR21">
        <v>1</v>
      </c>
      <c r="AS21">
        <v>2</v>
      </c>
      <c r="AT21">
        <v>8</v>
      </c>
      <c r="AU21" t="s">
        <v>57</v>
      </c>
      <c r="AV21" t="s">
        <v>57</v>
      </c>
      <c r="AW21" t="s">
        <v>57</v>
      </c>
      <c r="AX21">
        <v>2</v>
      </c>
      <c r="AY21" t="s">
        <v>57</v>
      </c>
      <c r="AZ21" t="s">
        <v>57</v>
      </c>
      <c r="BA21">
        <v>0</v>
      </c>
      <c r="BB21" t="s">
        <v>57</v>
      </c>
      <c r="BC21" t="s">
        <v>57</v>
      </c>
      <c r="BD21">
        <v>1</v>
      </c>
      <c r="BE21">
        <v>8</v>
      </c>
      <c r="BF21" t="s">
        <v>57</v>
      </c>
      <c r="BG21" t="s">
        <v>57</v>
      </c>
      <c r="BH21" t="s">
        <v>57</v>
      </c>
      <c r="BI21">
        <v>8</v>
      </c>
      <c r="BJ21" t="s">
        <v>57</v>
      </c>
      <c r="BK21" t="s">
        <v>57</v>
      </c>
      <c r="BL21">
        <v>143</v>
      </c>
      <c r="BM21">
        <v>28</v>
      </c>
      <c r="BN21">
        <v>5</v>
      </c>
      <c r="BO21">
        <v>13</v>
      </c>
      <c r="BP21">
        <v>10</v>
      </c>
      <c r="BQ21" t="s">
        <v>57</v>
      </c>
      <c r="BR21">
        <v>87</v>
      </c>
      <c r="BS21" t="s">
        <v>57</v>
      </c>
      <c r="BT21" t="s">
        <v>57</v>
      </c>
      <c r="BU21" t="s">
        <v>57</v>
      </c>
      <c r="BV21" t="s">
        <v>57</v>
      </c>
      <c r="BW21" t="s">
        <v>57</v>
      </c>
      <c r="BX21" t="s">
        <v>57</v>
      </c>
      <c r="BY21" t="s">
        <v>57</v>
      </c>
      <c r="BZ21" t="s">
        <v>57</v>
      </c>
      <c r="CA21" t="s">
        <v>57</v>
      </c>
      <c r="CB21" t="s">
        <v>57</v>
      </c>
      <c r="CC21" t="s">
        <v>57</v>
      </c>
      <c r="CD21" t="s">
        <v>58</v>
      </c>
      <c r="CH21" s="10"/>
      <c r="CI21" s="10"/>
    </row>
    <row r="22" spans="1:107" s="38" customFormat="1">
      <c r="A22" t="s">
        <v>170</v>
      </c>
      <c r="B22" s="10">
        <v>62</v>
      </c>
      <c r="C22" s="6" t="s">
        <v>2</v>
      </c>
      <c r="D22" s="10" t="s">
        <v>40</v>
      </c>
      <c r="E22" s="59">
        <f t="shared" si="0"/>
        <v>0</v>
      </c>
      <c r="F22" s="59">
        <f t="shared" si="0"/>
        <v>0</v>
      </c>
      <c r="G22" s="59">
        <f t="shared" si="0"/>
        <v>100</v>
      </c>
      <c r="H22" s="59">
        <f t="shared" si="0"/>
        <v>0</v>
      </c>
      <c r="I22" s="59">
        <f t="shared" si="3"/>
        <v>1</v>
      </c>
      <c r="J22">
        <v>8</v>
      </c>
      <c r="K22">
        <v>0</v>
      </c>
      <c r="L22">
        <v>0</v>
      </c>
      <c r="M22">
        <v>8</v>
      </c>
      <c r="N22">
        <v>0</v>
      </c>
      <c r="O22">
        <v>1</v>
      </c>
      <c r="P22">
        <v>372.875</v>
      </c>
      <c r="Q22" t="s">
        <v>57</v>
      </c>
      <c r="R22">
        <v>372.875</v>
      </c>
      <c r="S22" t="s">
        <v>57</v>
      </c>
      <c r="T22">
        <v>151.75</v>
      </c>
      <c r="U22">
        <v>151.75</v>
      </c>
      <c r="V22" t="s">
        <v>57</v>
      </c>
      <c r="W22">
        <v>230</v>
      </c>
      <c r="X22">
        <v>230</v>
      </c>
      <c r="Y22" t="s">
        <v>57</v>
      </c>
      <c r="Z22">
        <v>1240.5</v>
      </c>
      <c r="AA22">
        <v>1240.5</v>
      </c>
      <c r="AB22" t="s">
        <v>57</v>
      </c>
      <c r="AC22">
        <v>148</v>
      </c>
      <c r="AD22">
        <v>50</v>
      </c>
      <c r="AE22">
        <v>98</v>
      </c>
      <c r="AF22" t="s">
        <v>57</v>
      </c>
      <c r="AG22">
        <v>24</v>
      </c>
      <c r="AH22">
        <v>36</v>
      </c>
      <c r="AI22">
        <v>28</v>
      </c>
      <c r="AJ22">
        <v>6</v>
      </c>
      <c r="AK22">
        <v>23</v>
      </c>
      <c r="AL22">
        <v>31</v>
      </c>
      <c r="AM22">
        <v>8</v>
      </c>
      <c r="AN22">
        <v>28</v>
      </c>
      <c r="AO22" t="s">
        <v>57</v>
      </c>
      <c r="AP22" t="s">
        <v>57</v>
      </c>
      <c r="AQ22">
        <v>1</v>
      </c>
      <c r="AR22">
        <v>13</v>
      </c>
      <c r="AS22">
        <v>16</v>
      </c>
      <c r="AT22">
        <v>8</v>
      </c>
      <c r="AU22">
        <v>28</v>
      </c>
      <c r="AV22">
        <v>6</v>
      </c>
      <c r="AW22">
        <v>22</v>
      </c>
      <c r="AX22">
        <v>18</v>
      </c>
      <c r="AY22" t="s">
        <v>57</v>
      </c>
      <c r="AZ22" t="s">
        <v>57</v>
      </c>
      <c r="BA22">
        <v>0</v>
      </c>
      <c r="BB22" t="s">
        <v>57</v>
      </c>
      <c r="BC22" t="s">
        <v>57</v>
      </c>
      <c r="BD22" t="s">
        <v>57</v>
      </c>
      <c r="BE22">
        <v>9</v>
      </c>
      <c r="BF22" t="s">
        <v>57</v>
      </c>
      <c r="BG22" t="s">
        <v>57</v>
      </c>
      <c r="BH22" t="s">
        <v>57</v>
      </c>
      <c r="BI22">
        <v>7</v>
      </c>
      <c r="BJ22">
        <v>1</v>
      </c>
      <c r="BK22">
        <v>1</v>
      </c>
      <c r="BL22">
        <v>41</v>
      </c>
      <c r="BM22">
        <v>6</v>
      </c>
      <c r="BN22" t="s">
        <v>57</v>
      </c>
      <c r="BO22" t="s">
        <v>57</v>
      </c>
      <c r="BP22">
        <v>17</v>
      </c>
      <c r="BQ22">
        <v>2</v>
      </c>
      <c r="BR22">
        <v>16</v>
      </c>
      <c r="BS22" t="s">
        <v>57</v>
      </c>
      <c r="BT22" t="s">
        <v>57</v>
      </c>
      <c r="BU22" t="s">
        <v>57</v>
      </c>
      <c r="BV22" t="s">
        <v>57</v>
      </c>
      <c r="BW22" t="s">
        <v>57</v>
      </c>
      <c r="BX22" t="s">
        <v>57</v>
      </c>
      <c r="BY22" t="s">
        <v>57</v>
      </c>
      <c r="BZ22" t="s">
        <v>57</v>
      </c>
      <c r="CA22" t="s">
        <v>57</v>
      </c>
      <c r="CB22" t="s">
        <v>57</v>
      </c>
      <c r="CC22" t="s">
        <v>57</v>
      </c>
      <c r="CD22" t="s">
        <v>58</v>
      </c>
      <c r="CE22" s="58" t="s">
        <v>111</v>
      </c>
      <c r="CF22" s="58"/>
      <c r="CH22" s="10"/>
      <c r="CI22" s="10"/>
    </row>
    <row r="23" spans="1:107" s="38" customFormat="1">
      <c r="A23" t="s">
        <v>171</v>
      </c>
      <c r="B23" s="10">
        <v>67</v>
      </c>
      <c r="C23" s="4" t="s">
        <v>3</v>
      </c>
      <c r="D23" s="10" t="s">
        <v>40</v>
      </c>
      <c r="E23" s="59">
        <f t="shared" si="0"/>
        <v>0</v>
      </c>
      <c r="F23" s="59">
        <f t="shared" si="0"/>
        <v>0</v>
      </c>
      <c r="G23" s="59">
        <f t="shared" si="0"/>
        <v>62.5</v>
      </c>
      <c r="H23" s="59">
        <f t="shared" si="0"/>
        <v>37.5</v>
      </c>
      <c r="I23" s="59">
        <f t="shared" si="3"/>
        <v>0.625</v>
      </c>
      <c r="J23">
        <v>8</v>
      </c>
      <c r="K23">
        <v>0</v>
      </c>
      <c r="L23">
        <v>0</v>
      </c>
      <c r="M23">
        <v>5</v>
      </c>
      <c r="N23">
        <v>3</v>
      </c>
      <c r="O23">
        <v>0.625</v>
      </c>
      <c r="P23">
        <v>157.75</v>
      </c>
      <c r="Q23" t="s">
        <v>57</v>
      </c>
      <c r="R23">
        <v>163</v>
      </c>
      <c r="S23">
        <v>149</v>
      </c>
      <c r="T23">
        <v>122.625</v>
      </c>
      <c r="U23">
        <v>109.4</v>
      </c>
      <c r="V23">
        <v>144.66666670000001</v>
      </c>
      <c r="W23">
        <v>91.875</v>
      </c>
      <c r="X23">
        <v>103.2</v>
      </c>
      <c r="Y23">
        <v>73</v>
      </c>
      <c r="Z23">
        <v>369.375</v>
      </c>
      <c r="AA23">
        <v>435.6</v>
      </c>
      <c r="AB23">
        <v>259</v>
      </c>
      <c r="AC23">
        <v>67</v>
      </c>
      <c r="AD23">
        <v>32</v>
      </c>
      <c r="AE23">
        <v>19</v>
      </c>
      <c r="AF23">
        <v>16</v>
      </c>
      <c r="AG23">
        <v>11</v>
      </c>
      <c r="AH23">
        <v>14</v>
      </c>
      <c r="AI23" t="s">
        <v>57</v>
      </c>
      <c r="AJ23" t="s">
        <v>57</v>
      </c>
      <c r="AK23" t="s">
        <v>57</v>
      </c>
      <c r="AL23">
        <v>42</v>
      </c>
      <c r="AM23">
        <v>8</v>
      </c>
      <c r="AN23">
        <v>6</v>
      </c>
      <c r="AO23" t="s">
        <v>57</v>
      </c>
      <c r="AP23" t="s">
        <v>57</v>
      </c>
      <c r="AQ23" t="s">
        <v>57</v>
      </c>
      <c r="AR23">
        <v>18</v>
      </c>
      <c r="AS23">
        <v>3</v>
      </c>
      <c r="AT23">
        <v>5</v>
      </c>
      <c r="AU23" t="s">
        <v>57</v>
      </c>
      <c r="AV23" t="s">
        <v>57</v>
      </c>
      <c r="AW23" t="s">
        <v>57</v>
      </c>
      <c r="AX23">
        <v>11</v>
      </c>
      <c r="AY23" t="s">
        <v>57</v>
      </c>
      <c r="AZ23">
        <v>3</v>
      </c>
      <c r="BA23">
        <v>0</v>
      </c>
      <c r="BB23" t="s">
        <v>57</v>
      </c>
      <c r="BC23" t="s">
        <v>57</v>
      </c>
      <c r="BD23">
        <v>13</v>
      </c>
      <c r="BE23">
        <v>14</v>
      </c>
      <c r="BF23" t="s">
        <v>57</v>
      </c>
      <c r="BG23" t="s">
        <v>57</v>
      </c>
      <c r="BH23" t="s">
        <v>57</v>
      </c>
      <c r="BI23">
        <v>4</v>
      </c>
      <c r="BJ23">
        <v>4</v>
      </c>
      <c r="BK23">
        <v>6</v>
      </c>
      <c r="BL23">
        <v>57</v>
      </c>
      <c r="BM23">
        <v>7</v>
      </c>
      <c r="BN23">
        <v>1</v>
      </c>
      <c r="BO23">
        <v>9</v>
      </c>
      <c r="BP23">
        <v>1</v>
      </c>
      <c r="BQ23" t="s">
        <v>57</v>
      </c>
      <c r="BR23">
        <v>39</v>
      </c>
      <c r="BS23" t="s">
        <v>57</v>
      </c>
      <c r="BT23" t="s">
        <v>57</v>
      </c>
      <c r="BU23" t="s">
        <v>57</v>
      </c>
      <c r="BV23" t="s">
        <v>57</v>
      </c>
      <c r="BW23" t="s">
        <v>57</v>
      </c>
      <c r="BX23" t="s">
        <v>57</v>
      </c>
      <c r="BY23" t="s">
        <v>57</v>
      </c>
      <c r="BZ23" t="s">
        <v>57</v>
      </c>
      <c r="CA23" t="s">
        <v>57</v>
      </c>
      <c r="CB23" t="s">
        <v>57</v>
      </c>
      <c r="CC23" t="s">
        <v>57</v>
      </c>
      <c r="CD23" t="s">
        <v>58</v>
      </c>
      <c r="CE23" s="58"/>
      <c r="CF23" s="58"/>
      <c r="CH23" s="10"/>
      <c r="CI23" s="10"/>
    </row>
    <row r="24" spans="1:107" s="38" customFormat="1">
      <c r="A24" t="s">
        <v>172</v>
      </c>
      <c r="B24" s="10">
        <v>62</v>
      </c>
      <c r="C24" s="4" t="s">
        <v>3</v>
      </c>
      <c r="D24" s="10" t="s">
        <v>40</v>
      </c>
      <c r="E24" s="59">
        <f t="shared" ref="E24:H30" si="5">(K24/$J24)*100</f>
        <v>0</v>
      </c>
      <c r="F24" s="59">
        <f t="shared" si="5"/>
        <v>12.5</v>
      </c>
      <c r="G24" s="59">
        <f t="shared" si="5"/>
        <v>0</v>
      </c>
      <c r="H24" s="59">
        <f t="shared" si="5"/>
        <v>87.5</v>
      </c>
      <c r="I24" s="59">
        <f t="shared" si="3"/>
        <v>0</v>
      </c>
      <c r="J24">
        <v>8</v>
      </c>
      <c r="K24">
        <v>0</v>
      </c>
      <c r="L24">
        <v>1</v>
      </c>
      <c r="M24">
        <v>0</v>
      </c>
      <c r="N24">
        <v>7</v>
      </c>
      <c r="O24">
        <v>0</v>
      </c>
      <c r="P24">
        <v>736.5</v>
      </c>
      <c r="Q24">
        <v>423</v>
      </c>
      <c r="R24" t="s">
        <v>57</v>
      </c>
      <c r="S24">
        <v>781.28571439999996</v>
      </c>
      <c r="T24">
        <v>424.14285719999998</v>
      </c>
      <c r="U24" t="s">
        <v>57</v>
      </c>
      <c r="V24">
        <v>424.14285719999998</v>
      </c>
      <c r="W24">
        <v>66.285714299999995</v>
      </c>
      <c r="X24" t="s">
        <v>57</v>
      </c>
      <c r="Y24">
        <v>66.285714299999995</v>
      </c>
      <c r="Z24">
        <v>423</v>
      </c>
      <c r="AA24" t="s">
        <v>57</v>
      </c>
      <c r="AB24">
        <v>423</v>
      </c>
      <c r="AC24">
        <v>33</v>
      </c>
      <c r="AD24">
        <v>22</v>
      </c>
      <c r="AE24" t="s">
        <v>57</v>
      </c>
      <c r="AF24">
        <v>11</v>
      </c>
      <c r="AG24">
        <v>8</v>
      </c>
      <c r="AH24">
        <v>17</v>
      </c>
      <c r="AI24">
        <v>5</v>
      </c>
      <c r="AJ24" t="s">
        <v>57</v>
      </c>
      <c r="AK24" t="s">
        <v>57</v>
      </c>
      <c r="AL24">
        <v>3</v>
      </c>
      <c r="AM24">
        <v>8</v>
      </c>
      <c r="AN24">
        <v>10</v>
      </c>
      <c r="AO24">
        <v>2</v>
      </c>
      <c r="AP24" t="s">
        <v>57</v>
      </c>
      <c r="AQ24" t="s">
        <v>57</v>
      </c>
      <c r="AR24">
        <v>2</v>
      </c>
      <c r="AS24" t="s">
        <v>57</v>
      </c>
      <c r="AT24" t="s">
        <v>57</v>
      </c>
      <c r="AU24" t="s">
        <v>57</v>
      </c>
      <c r="AV24" t="s">
        <v>57</v>
      </c>
      <c r="AW24" t="s">
        <v>57</v>
      </c>
      <c r="AX24" t="s">
        <v>57</v>
      </c>
      <c r="AY24" t="s">
        <v>57</v>
      </c>
      <c r="AZ24">
        <v>7</v>
      </c>
      <c r="BA24">
        <v>3</v>
      </c>
      <c r="BB24" t="s">
        <v>57</v>
      </c>
      <c r="BC24" t="s">
        <v>57</v>
      </c>
      <c r="BD24">
        <v>1</v>
      </c>
      <c r="BE24">
        <v>18</v>
      </c>
      <c r="BF24">
        <v>8</v>
      </c>
      <c r="BG24" t="s">
        <v>57</v>
      </c>
      <c r="BH24" t="s">
        <v>57</v>
      </c>
      <c r="BI24">
        <v>2</v>
      </c>
      <c r="BJ24">
        <v>5</v>
      </c>
      <c r="BK24">
        <v>3</v>
      </c>
      <c r="BL24">
        <v>145</v>
      </c>
      <c r="BM24">
        <v>23</v>
      </c>
      <c r="BN24">
        <v>15</v>
      </c>
      <c r="BO24">
        <v>1</v>
      </c>
      <c r="BP24">
        <v>6</v>
      </c>
      <c r="BQ24" t="s">
        <v>57</v>
      </c>
      <c r="BR24">
        <v>100</v>
      </c>
      <c r="BS24" t="s">
        <v>57</v>
      </c>
      <c r="BT24" t="s">
        <v>57</v>
      </c>
      <c r="BU24" t="s">
        <v>57</v>
      </c>
      <c r="BV24" t="s">
        <v>57</v>
      </c>
      <c r="BW24" t="s">
        <v>57</v>
      </c>
      <c r="BX24" t="s">
        <v>57</v>
      </c>
      <c r="BY24" t="s">
        <v>57</v>
      </c>
      <c r="BZ24" t="s">
        <v>57</v>
      </c>
      <c r="CA24" t="s">
        <v>57</v>
      </c>
      <c r="CB24" t="s">
        <v>57</v>
      </c>
      <c r="CC24" t="s">
        <v>57</v>
      </c>
      <c r="CD24" t="s">
        <v>58</v>
      </c>
      <c r="CE24" s="58" t="s">
        <v>111</v>
      </c>
      <c r="CF24" s="58"/>
      <c r="CH24" s="10"/>
      <c r="CI24" s="10"/>
    </row>
    <row r="25" spans="1:107" s="38" customFormat="1">
      <c r="A25" t="s">
        <v>173</v>
      </c>
      <c r="B25" s="10">
        <v>62</v>
      </c>
      <c r="C25" s="6" t="s">
        <v>2</v>
      </c>
      <c r="D25" s="10" t="s">
        <v>40</v>
      </c>
      <c r="E25" s="59">
        <f t="shared" si="5"/>
        <v>0</v>
      </c>
      <c r="F25" s="59">
        <f t="shared" si="5"/>
        <v>0</v>
      </c>
      <c r="G25" s="59">
        <f t="shared" si="5"/>
        <v>100</v>
      </c>
      <c r="H25" s="59">
        <f t="shared" si="5"/>
        <v>0</v>
      </c>
      <c r="I25" s="59">
        <f t="shared" si="3"/>
        <v>1</v>
      </c>
      <c r="J25">
        <v>8</v>
      </c>
      <c r="K25">
        <v>0</v>
      </c>
      <c r="L25">
        <v>0</v>
      </c>
      <c r="M25">
        <v>8</v>
      </c>
      <c r="N25">
        <v>0</v>
      </c>
      <c r="O25">
        <v>1</v>
      </c>
      <c r="P25">
        <v>230.625</v>
      </c>
      <c r="Q25" t="s">
        <v>57</v>
      </c>
      <c r="R25">
        <v>230.625</v>
      </c>
      <c r="S25" t="s">
        <v>57</v>
      </c>
      <c r="T25">
        <v>146</v>
      </c>
      <c r="U25">
        <v>146</v>
      </c>
      <c r="V25" t="s">
        <v>57</v>
      </c>
      <c r="W25">
        <v>281.75</v>
      </c>
      <c r="X25">
        <v>281.75</v>
      </c>
      <c r="Y25" t="s">
        <v>57</v>
      </c>
      <c r="Z25">
        <v>115.75</v>
      </c>
      <c r="AA25">
        <v>115.75</v>
      </c>
      <c r="AB25" t="s">
        <v>57</v>
      </c>
      <c r="AC25">
        <v>18</v>
      </c>
      <c r="AD25">
        <v>8</v>
      </c>
      <c r="AE25">
        <v>10</v>
      </c>
      <c r="AF25" t="s">
        <v>57</v>
      </c>
      <c r="AG25">
        <v>8</v>
      </c>
      <c r="AH25">
        <v>8</v>
      </c>
      <c r="AI25">
        <v>2</v>
      </c>
      <c r="AJ25" t="s">
        <v>57</v>
      </c>
      <c r="AK25" t="s">
        <v>57</v>
      </c>
      <c r="AL25" t="s">
        <v>57</v>
      </c>
      <c r="AM25">
        <v>8</v>
      </c>
      <c r="AN25" t="s">
        <v>57</v>
      </c>
      <c r="AO25" t="s">
        <v>57</v>
      </c>
      <c r="AP25" t="s">
        <v>57</v>
      </c>
      <c r="AQ25" t="s">
        <v>57</v>
      </c>
      <c r="AR25" t="s">
        <v>57</v>
      </c>
      <c r="AS25" t="s">
        <v>57</v>
      </c>
      <c r="AT25">
        <v>8</v>
      </c>
      <c r="AU25">
        <v>2</v>
      </c>
      <c r="AV25" t="s">
        <v>57</v>
      </c>
      <c r="AW25" t="s">
        <v>57</v>
      </c>
      <c r="AX25" t="s">
        <v>57</v>
      </c>
      <c r="AY25" t="s">
        <v>57</v>
      </c>
      <c r="AZ25" t="s">
        <v>57</v>
      </c>
      <c r="BA25">
        <v>0</v>
      </c>
      <c r="BB25" t="s">
        <v>57</v>
      </c>
      <c r="BC25" t="s">
        <v>57</v>
      </c>
      <c r="BD25" t="s">
        <v>57</v>
      </c>
      <c r="BE25">
        <v>28</v>
      </c>
      <c r="BF25">
        <v>4</v>
      </c>
      <c r="BG25" t="s">
        <v>57</v>
      </c>
      <c r="BH25" t="s">
        <v>57</v>
      </c>
      <c r="BI25">
        <v>6</v>
      </c>
      <c r="BJ25">
        <v>8</v>
      </c>
      <c r="BK25">
        <v>10</v>
      </c>
      <c r="BL25">
        <v>51</v>
      </c>
      <c r="BM25">
        <v>18</v>
      </c>
      <c r="BN25">
        <v>2</v>
      </c>
      <c r="BO25">
        <v>16</v>
      </c>
      <c r="BP25">
        <v>2</v>
      </c>
      <c r="BQ25">
        <v>5</v>
      </c>
      <c r="BR25">
        <v>8</v>
      </c>
      <c r="BS25" t="s">
        <v>57</v>
      </c>
      <c r="BT25" t="s">
        <v>57</v>
      </c>
      <c r="BU25" t="s">
        <v>57</v>
      </c>
      <c r="BV25" t="s">
        <v>57</v>
      </c>
      <c r="BW25" t="s">
        <v>57</v>
      </c>
      <c r="BX25" t="s">
        <v>57</v>
      </c>
      <c r="BY25" t="s">
        <v>57</v>
      </c>
      <c r="BZ25" t="s">
        <v>57</v>
      </c>
      <c r="CA25" t="s">
        <v>57</v>
      </c>
      <c r="CB25" t="s">
        <v>57</v>
      </c>
      <c r="CC25" t="s">
        <v>57</v>
      </c>
      <c r="CD25" t="s">
        <v>58</v>
      </c>
      <c r="CE25" s="58" t="s">
        <v>111</v>
      </c>
      <c r="CF25" s="58"/>
      <c r="CH25" s="10"/>
      <c r="CI25" s="10"/>
    </row>
    <row r="26" spans="1:107" s="38" customFormat="1">
      <c r="A26" t="s">
        <v>174</v>
      </c>
      <c r="B26" s="10">
        <v>67</v>
      </c>
      <c r="C26" s="6" t="s">
        <v>2</v>
      </c>
      <c r="D26" s="10" t="s">
        <v>40</v>
      </c>
      <c r="E26" s="59">
        <f t="shared" si="5"/>
        <v>0</v>
      </c>
      <c r="F26" s="59">
        <f t="shared" si="5"/>
        <v>0</v>
      </c>
      <c r="G26" s="59">
        <f t="shared" si="5"/>
        <v>62.5</v>
      </c>
      <c r="H26" s="59">
        <f t="shared" si="5"/>
        <v>37.5</v>
      </c>
      <c r="I26" s="59">
        <f t="shared" si="3"/>
        <v>0.625</v>
      </c>
      <c r="J26">
        <v>8</v>
      </c>
      <c r="K26">
        <v>0</v>
      </c>
      <c r="L26">
        <v>0</v>
      </c>
      <c r="M26">
        <v>5</v>
      </c>
      <c r="N26">
        <v>3</v>
      </c>
      <c r="O26">
        <v>0.625</v>
      </c>
      <c r="P26">
        <v>187.75</v>
      </c>
      <c r="Q26" t="s">
        <v>57</v>
      </c>
      <c r="R26">
        <v>183.2</v>
      </c>
      <c r="S26">
        <v>195.33333329999999</v>
      </c>
      <c r="T26">
        <v>111.75</v>
      </c>
      <c r="U26">
        <v>89</v>
      </c>
      <c r="V26">
        <v>149.66666670000001</v>
      </c>
      <c r="W26">
        <v>274.375</v>
      </c>
      <c r="X26">
        <v>24.4</v>
      </c>
      <c r="Y26">
        <v>691</v>
      </c>
      <c r="Z26">
        <v>617.625</v>
      </c>
      <c r="AA26">
        <v>907.40000010000006</v>
      </c>
      <c r="AB26">
        <v>134.66666670000001</v>
      </c>
      <c r="AC26">
        <v>28</v>
      </c>
      <c r="AD26">
        <v>14</v>
      </c>
      <c r="AE26">
        <v>9</v>
      </c>
      <c r="AF26">
        <v>5</v>
      </c>
      <c r="AG26">
        <v>10</v>
      </c>
      <c r="AH26">
        <v>9</v>
      </c>
      <c r="AI26">
        <v>1</v>
      </c>
      <c r="AJ26" t="s">
        <v>57</v>
      </c>
      <c r="AK26" t="s">
        <v>57</v>
      </c>
      <c r="AL26">
        <v>8</v>
      </c>
      <c r="AM26">
        <v>8</v>
      </c>
      <c r="AN26">
        <v>1</v>
      </c>
      <c r="AO26" t="s">
        <v>57</v>
      </c>
      <c r="AP26" t="s">
        <v>57</v>
      </c>
      <c r="AQ26" t="s">
        <v>57</v>
      </c>
      <c r="AR26">
        <v>5</v>
      </c>
      <c r="AS26" t="s">
        <v>57</v>
      </c>
      <c r="AT26">
        <v>5</v>
      </c>
      <c r="AU26">
        <v>1</v>
      </c>
      <c r="AV26" t="s">
        <v>57</v>
      </c>
      <c r="AW26" t="s">
        <v>57</v>
      </c>
      <c r="AX26">
        <v>3</v>
      </c>
      <c r="AY26">
        <v>2</v>
      </c>
      <c r="AZ26">
        <v>3</v>
      </c>
      <c r="BA26">
        <v>0</v>
      </c>
      <c r="BB26" t="s">
        <v>57</v>
      </c>
      <c r="BC26" t="s">
        <v>57</v>
      </c>
      <c r="BD26" t="s">
        <v>57</v>
      </c>
      <c r="BE26">
        <v>10</v>
      </c>
      <c r="BF26" t="s">
        <v>57</v>
      </c>
      <c r="BG26" t="s">
        <v>57</v>
      </c>
      <c r="BH26">
        <v>2</v>
      </c>
      <c r="BI26">
        <v>6</v>
      </c>
      <c r="BJ26">
        <v>2</v>
      </c>
      <c r="BK26" t="s">
        <v>57</v>
      </c>
      <c r="BL26">
        <v>143</v>
      </c>
      <c r="BM26">
        <v>13</v>
      </c>
      <c r="BN26">
        <v>2</v>
      </c>
      <c r="BO26">
        <v>8</v>
      </c>
      <c r="BP26">
        <v>3</v>
      </c>
      <c r="BQ26">
        <v>21</v>
      </c>
      <c r="BR26">
        <v>96</v>
      </c>
      <c r="BS26" t="s">
        <v>57</v>
      </c>
      <c r="BT26" t="s">
        <v>57</v>
      </c>
      <c r="BU26" t="s">
        <v>57</v>
      </c>
      <c r="BV26" t="s">
        <v>57</v>
      </c>
      <c r="BW26" t="s">
        <v>57</v>
      </c>
      <c r="BX26" t="s">
        <v>57</v>
      </c>
      <c r="BY26" t="s">
        <v>57</v>
      </c>
      <c r="BZ26" t="s">
        <v>57</v>
      </c>
      <c r="CA26" t="s">
        <v>57</v>
      </c>
      <c r="CB26" t="s">
        <v>57</v>
      </c>
      <c r="CC26" t="s">
        <v>57</v>
      </c>
      <c r="CD26" t="s">
        <v>58</v>
      </c>
      <c r="CH26" s="10"/>
      <c r="CI26" s="10"/>
    </row>
    <row r="27" spans="1:107" s="38" customFormat="1">
      <c r="A27" t="s">
        <v>183</v>
      </c>
      <c r="B27" s="10">
        <v>67</v>
      </c>
      <c r="C27" s="6" t="s">
        <v>2</v>
      </c>
      <c r="D27" s="10" t="s">
        <v>40</v>
      </c>
      <c r="E27" s="59">
        <f t="shared" si="5"/>
        <v>12.5</v>
      </c>
      <c r="F27" s="59">
        <f t="shared" si="5"/>
        <v>0</v>
      </c>
      <c r="G27" s="59">
        <f t="shared" si="5"/>
        <v>87.5</v>
      </c>
      <c r="H27" s="59">
        <f t="shared" si="5"/>
        <v>0</v>
      </c>
      <c r="I27" s="59">
        <f t="shared" si="3"/>
        <v>0.875</v>
      </c>
      <c r="J27">
        <v>8</v>
      </c>
      <c r="K27">
        <v>1</v>
      </c>
      <c r="L27">
        <v>0</v>
      </c>
      <c r="M27">
        <v>7</v>
      </c>
      <c r="N27">
        <v>0</v>
      </c>
      <c r="O27">
        <v>1</v>
      </c>
      <c r="P27">
        <v>640.85714289999999</v>
      </c>
      <c r="Q27" t="s">
        <v>57</v>
      </c>
      <c r="R27">
        <v>640.85714289999999</v>
      </c>
      <c r="S27" t="s">
        <v>57</v>
      </c>
      <c r="T27">
        <v>112.4285714</v>
      </c>
      <c r="U27">
        <v>112.4285714</v>
      </c>
      <c r="V27" t="s">
        <v>57</v>
      </c>
      <c r="W27">
        <v>93.142857129999996</v>
      </c>
      <c r="X27">
        <v>93.142857129999996</v>
      </c>
      <c r="Y27" t="s">
        <v>57</v>
      </c>
      <c r="Z27">
        <v>1149</v>
      </c>
      <c r="AA27">
        <v>1149</v>
      </c>
      <c r="AB27" t="s">
        <v>57</v>
      </c>
      <c r="AC27">
        <v>26</v>
      </c>
      <c r="AD27">
        <v>10</v>
      </c>
      <c r="AE27">
        <v>13</v>
      </c>
      <c r="AF27">
        <v>3</v>
      </c>
      <c r="AG27">
        <v>15</v>
      </c>
      <c r="AH27">
        <v>9</v>
      </c>
      <c r="AI27" t="s">
        <v>57</v>
      </c>
      <c r="AJ27" t="s">
        <v>57</v>
      </c>
      <c r="AK27" t="s">
        <v>57</v>
      </c>
      <c r="AL27">
        <v>2</v>
      </c>
      <c r="AM27">
        <v>7</v>
      </c>
      <c r="AN27">
        <v>2</v>
      </c>
      <c r="AO27" t="s">
        <v>57</v>
      </c>
      <c r="AP27" t="s">
        <v>57</v>
      </c>
      <c r="AQ27" t="s">
        <v>57</v>
      </c>
      <c r="AR27">
        <v>1</v>
      </c>
      <c r="AS27">
        <v>5</v>
      </c>
      <c r="AT27">
        <v>7</v>
      </c>
      <c r="AU27" t="s">
        <v>57</v>
      </c>
      <c r="AV27" t="s">
        <v>57</v>
      </c>
      <c r="AW27" t="s">
        <v>57</v>
      </c>
      <c r="AX27">
        <v>1</v>
      </c>
      <c r="AY27">
        <v>3</v>
      </c>
      <c r="AZ27" t="s">
        <v>57</v>
      </c>
      <c r="BA27">
        <v>0</v>
      </c>
      <c r="BB27" t="s">
        <v>57</v>
      </c>
      <c r="BC27" t="s">
        <v>57</v>
      </c>
      <c r="BD27" t="s">
        <v>57</v>
      </c>
      <c r="BE27">
        <v>9</v>
      </c>
      <c r="BF27">
        <v>2</v>
      </c>
      <c r="BG27" t="s">
        <v>57</v>
      </c>
      <c r="BH27" t="s">
        <v>57</v>
      </c>
      <c r="BI27">
        <v>7</v>
      </c>
      <c r="BJ27" t="s">
        <v>57</v>
      </c>
      <c r="BK27" t="s">
        <v>57</v>
      </c>
      <c r="BL27" t="s">
        <v>57</v>
      </c>
      <c r="BM27" t="s">
        <v>57</v>
      </c>
      <c r="BN27" t="s">
        <v>57</v>
      </c>
      <c r="BO27" t="s">
        <v>57</v>
      </c>
      <c r="BP27" t="s">
        <v>57</v>
      </c>
      <c r="BQ27" t="s">
        <v>57</v>
      </c>
      <c r="BR27" t="s">
        <v>57</v>
      </c>
      <c r="BS27" t="s">
        <v>57</v>
      </c>
      <c r="BT27" t="s">
        <v>57</v>
      </c>
      <c r="BU27" t="s">
        <v>57</v>
      </c>
      <c r="BV27" t="s">
        <v>57</v>
      </c>
      <c r="BW27" t="s">
        <v>57</v>
      </c>
      <c r="BX27" t="s">
        <v>57</v>
      </c>
      <c r="BY27" t="s">
        <v>57</v>
      </c>
      <c r="BZ27" t="s">
        <v>57</v>
      </c>
      <c r="CA27" t="s">
        <v>57</v>
      </c>
      <c r="CB27" t="s">
        <v>57</v>
      </c>
      <c r="CC27" t="s">
        <v>57</v>
      </c>
      <c r="CD27" t="s">
        <v>58</v>
      </c>
      <c r="CE27" s="58"/>
      <c r="CF27" s="58"/>
      <c r="CH27" s="10"/>
      <c r="CI27" s="10"/>
    </row>
    <row r="28" spans="1:107" s="38" customFormat="1">
      <c r="A28" t="s">
        <v>175</v>
      </c>
      <c r="B28" s="10">
        <v>67</v>
      </c>
      <c r="C28" s="4" t="s">
        <v>3</v>
      </c>
      <c r="D28" s="10" t="s">
        <v>40</v>
      </c>
      <c r="E28" s="59">
        <f t="shared" si="5"/>
        <v>0</v>
      </c>
      <c r="F28" s="59">
        <f t="shared" si="5"/>
        <v>0</v>
      </c>
      <c r="G28" s="59">
        <f t="shared" si="5"/>
        <v>100</v>
      </c>
      <c r="H28" s="59">
        <f t="shared" si="5"/>
        <v>0</v>
      </c>
      <c r="I28" s="59">
        <f t="shared" si="3"/>
        <v>1</v>
      </c>
      <c r="J28">
        <v>8</v>
      </c>
      <c r="K28">
        <v>0</v>
      </c>
      <c r="L28">
        <v>0</v>
      </c>
      <c r="M28">
        <v>8</v>
      </c>
      <c r="N28">
        <v>0</v>
      </c>
      <c r="O28">
        <v>1</v>
      </c>
      <c r="P28">
        <v>497.375</v>
      </c>
      <c r="Q28" t="s">
        <v>57</v>
      </c>
      <c r="R28">
        <v>497.375</v>
      </c>
      <c r="S28" t="s">
        <v>57</v>
      </c>
      <c r="T28">
        <v>71</v>
      </c>
      <c r="U28">
        <v>71</v>
      </c>
      <c r="V28" t="s">
        <v>57</v>
      </c>
      <c r="W28">
        <v>786.5</v>
      </c>
      <c r="X28">
        <v>786.5</v>
      </c>
      <c r="Y28" t="s">
        <v>57</v>
      </c>
      <c r="Z28">
        <v>53.375</v>
      </c>
      <c r="AA28">
        <v>53.375</v>
      </c>
      <c r="AB28" t="s">
        <v>57</v>
      </c>
      <c r="AC28">
        <v>31</v>
      </c>
      <c r="AD28">
        <v>13</v>
      </c>
      <c r="AE28">
        <v>17</v>
      </c>
      <c r="AF28">
        <v>1</v>
      </c>
      <c r="AG28">
        <v>14</v>
      </c>
      <c r="AH28">
        <v>10</v>
      </c>
      <c r="AI28">
        <v>2</v>
      </c>
      <c r="AJ28" t="s">
        <v>57</v>
      </c>
      <c r="AK28" t="s">
        <v>57</v>
      </c>
      <c r="AL28">
        <v>5</v>
      </c>
      <c r="AM28">
        <v>8</v>
      </c>
      <c r="AN28">
        <v>2</v>
      </c>
      <c r="AO28">
        <v>1</v>
      </c>
      <c r="AP28" t="s">
        <v>57</v>
      </c>
      <c r="AQ28" t="s">
        <v>57</v>
      </c>
      <c r="AR28">
        <v>2</v>
      </c>
      <c r="AS28">
        <v>6</v>
      </c>
      <c r="AT28">
        <v>8</v>
      </c>
      <c r="AU28">
        <v>1</v>
      </c>
      <c r="AV28" t="s">
        <v>57</v>
      </c>
      <c r="AW28" t="s">
        <v>57</v>
      </c>
      <c r="AX28">
        <v>2</v>
      </c>
      <c r="AY28" t="s">
        <v>57</v>
      </c>
      <c r="AZ28" t="s">
        <v>57</v>
      </c>
      <c r="BA28">
        <v>0</v>
      </c>
      <c r="BB28" t="s">
        <v>57</v>
      </c>
      <c r="BC28" t="s">
        <v>57</v>
      </c>
      <c r="BD28">
        <v>1</v>
      </c>
      <c r="BE28">
        <v>36</v>
      </c>
      <c r="BF28" t="s">
        <v>57</v>
      </c>
      <c r="BG28" t="s">
        <v>57</v>
      </c>
      <c r="BH28" t="s">
        <v>57</v>
      </c>
      <c r="BI28">
        <v>1</v>
      </c>
      <c r="BJ28">
        <v>11</v>
      </c>
      <c r="BK28">
        <v>24</v>
      </c>
      <c r="BL28">
        <v>60</v>
      </c>
      <c r="BM28">
        <v>14</v>
      </c>
      <c r="BN28" t="s">
        <v>57</v>
      </c>
      <c r="BO28" t="s">
        <v>57</v>
      </c>
      <c r="BP28">
        <v>17</v>
      </c>
      <c r="BQ28">
        <v>1</v>
      </c>
      <c r="BR28">
        <v>28</v>
      </c>
      <c r="BS28" t="s">
        <v>57</v>
      </c>
      <c r="BT28" t="s">
        <v>57</v>
      </c>
      <c r="BU28" t="s">
        <v>57</v>
      </c>
      <c r="BV28" t="s">
        <v>57</v>
      </c>
      <c r="BW28" t="s">
        <v>57</v>
      </c>
      <c r="BX28" t="s">
        <v>57</v>
      </c>
      <c r="BY28" t="s">
        <v>57</v>
      </c>
      <c r="BZ28" t="s">
        <v>57</v>
      </c>
      <c r="CA28" t="s">
        <v>57</v>
      </c>
      <c r="CB28" t="s">
        <v>57</v>
      </c>
      <c r="CC28" t="s">
        <v>57</v>
      </c>
      <c r="CD28" t="s">
        <v>58</v>
      </c>
      <c r="CE28" s="58" t="s">
        <v>111</v>
      </c>
      <c r="CF28" s="58"/>
      <c r="CH28" s="10"/>
      <c r="CI28" s="10"/>
    </row>
    <row r="29" spans="1:107" s="38" customFormat="1">
      <c r="A29" t="s">
        <v>176</v>
      </c>
      <c r="B29" s="10">
        <v>67</v>
      </c>
      <c r="C29" s="6" t="s">
        <v>2</v>
      </c>
      <c r="D29" s="10" t="s">
        <v>40</v>
      </c>
      <c r="E29" s="59">
        <f t="shared" si="5"/>
        <v>0</v>
      </c>
      <c r="F29" s="59">
        <f t="shared" si="5"/>
        <v>0</v>
      </c>
      <c r="G29" s="59">
        <f t="shared" si="5"/>
        <v>62.5</v>
      </c>
      <c r="H29" s="59">
        <f t="shared" si="5"/>
        <v>37.5</v>
      </c>
      <c r="I29" s="59">
        <f t="shared" si="3"/>
        <v>0.625</v>
      </c>
      <c r="J29">
        <v>8</v>
      </c>
      <c r="K29">
        <v>0</v>
      </c>
      <c r="L29">
        <v>0</v>
      </c>
      <c r="M29">
        <v>5</v>
      </c>
      <c r="N29">
        <v>3</v>
      </c>
      <c r="O29">
        <v>0.625</v>
      </c>
      <c r="P29">
        <v>453.875</v>
      </c>
      <c r="Q29" t="s">
        <v>57</v>
      </c>
      <c r="R29">
        <v>402.2</v>
      </c>
      <c r="S29">
        <v>540</v>
      </c>
      <c r="T29">
        <v>233.875</v>
      </c>
      <c r="U29">
        <v>190.6</v>
      </c>
      <c r="V29">
        <v>306</v>
      </c>
      <c r="W29">
        <v>65.125</v>
      </c>
      <c r="X29">
        <v>59.599999990000001</v>
      </c>
      <c r="Y29">
        <v>74.333333339999996</v>
      </c>
      <c r="Z29">
        <v>396.375</v>
      </c>
      <c r="AA29">
        <v>491.2</v>
      </c>
      <c r="AB29">
        <v>238.33333329999999</v>
      </c>
      <c r="AC29">
        <v>26</v>
      </c>
      <c r="AD29">
        <v>10</v>
      </c>
      <c r="AE29">
        <v>13</v>
      </c>
      <c r="AF29">
        <v>3</v>
      </c>
      <c r="AG29">
        <v>8</v>
      </c>
      <c r="AH29">
        <v>9</v>
      </c>
      <c r="AI29" t="s">
        <v>57</v>
      </c>
      <c r="AJ29" t="s">
        <v>57</v>
      </c>
      <c r="AK29" t="s">
        <v>57</v>
      </c>
      <c r="AL29">
        <v>9</v>
      </c>
      <c r="AM29">
        <v>8</v>
      </c>
      <c r="AN29">
        <v>1</v>
      </c>
      <c r="AO29" t="s">
        <v>57</v>
      </c>
      <c r="AP29" t="s">
        <v>57</v>
      </c>
      <c r="AQ29" t="s">
        <v>57</v>
      </c>
      <c r="AR29">
        <v>1</v>
      </c>
      <c r="AS29" t="s">
        <v>57</v>
      </c>
      <c r="AT29">
        <v>5</v>
      </c>
      <c r="AU29" t="s">
        <v>57</v>
      </c>
      <c r="AV29" t="s">
        <v>57</v>
      </c>
      <c r="AW29" t="s">
        <v>57</v>
      </c>
      <c r="AX29">
        <v>8</v>
      </c>
      <c r="AY29" t="s">
        <v>57</v>
      </c>
      <c r="AZ29">
        <v>3</v>
      </c>
      <c r="BA29">
        <v>0</v>
      </c>
      <c r="BB29" t="s">
        <v>57</v>
      </c>
      <c r="BC29" t="s">
        <v>57</v>
      </c>
      <c r="BD29" t="s">
        <v>57</v>
      </c>
      <c r="BE29">
        <v>8</v>
      </c>
      <c r="BF29" t="s">
        <v>57</v>
      </c>
      <c r="BG29" t="s">
        <v>57</v>
      </c>
      <c r="BH29" t="s">
        <v>57</v>
      </c>
      <c r="BI29">
        <v>5</v>
      </c>
      <c r="BJ29">
        <v>3</v>
      </c>
      <c r="BK29" t="s">
        <v>57</v>
      </c>
      <c r="BL29">
        <v>119</v>
      </c>
      <c r="BM29">
        <v>35</v>
      </c>
      <c r="BN29">
        <v>9</v>
      </c>
      <c r="BO29">
        <v>4</v>
      </c>
      <c r="BP29">
        <v>22</v>
      </c>
      <c r="BQ29">
        <v>4</v>
      </c>
      <c r="BR29">
        <v>45</v>
      </c>
      <c r="BS29" t="s">
        <v>57</v>
      </c>
      <c r="BT29" t="s">
        <v>57</v>
      </c>
      <c r="BU29" t="s">
        <v>57</v>
      </c>
      <c r="BV29" t="s">
        <v>57</v>
      </c>
      <c r="BW29" t="s">
        <v>57</v>
      </c>
      <c r="BX29" t="s">
        <v>57</v>
      </c>
      <c r="BY29" t="s">
        <v>57</v>
      </c>
      <c r="BZ29" t="s">
        <v>57</v>
      </c>
      <c r="CA29" t="s">
        <v>57</v>
      </c>
      <c r="CB29" t="s">
        <v>57</v>
      </c>
      <c r="CC29" t="s">
        <v>57</v>
      </c>
      <c r="CD29" t="s">
        <v>58</v>
      </c>
      <c r="CE29" s="58" t="s">
        <v>111</v>
      </c>
      <c r="CF29" s="58"/>
      <c r="CH29" s="10"/>
      <c r="CI29" s="10"/>
    </row>
    <row r="30" spans="1:107" s="38" customFormat="1">
      <c r="A30" t="s">
        <v>177</v>
      </c>
      <c r="B30" s="10">
        <v>62</v>
      </c>
      <c r="C30" s="6" t="s">
        <v>2</v>
      </c>
      <c r="D30" s="10" t="s">
        <v>40</v>
      </c>
      <c r="E30" s="59">
        <f t="shared" si="5"/>
        <v>0</v>
      </c>
      <c r="F30" s="59">
        <f t="shared" si="5"/>
        <v>0</v>
      </c>
      <c r="G30" s="59">
        <f t="shared" si="5"/>
        <v>100</v>
      </c>
      <c r="H30" s="59">
        <f t="shared" si="5"/>
        <v>0</v>
      </c>
      <c r="I30" s="59">
        <f t="shared" si="3"/>
        <v>1</v>
      </c>
      <c r="J30">
        <v>8</v>
      </c>
      <c r="K30">
        <v>0</v>
      </c>
      <c r="L30">
        <v>0</v>
      </c>
      <c r="M30">
        <v>8</v>
      </c>
      <c r="N30">
        <v>0</v>
      </c>
      <c r="O30">
        <v>1</v>
      </c>
      <c r="P30">
        <v>248.5</v>
      </c>
      <c r="Q30" t="s">
        <v>57</v>
      </c>
      <c r="R30">
        <v>248.5</v>
      </c>
      <c r="S30" t="s">
        <v>57</v>
      </c>
      <c r="T30">
        <v>83.25</v>
      </c>
      <c r="U30">
        <v>83.25</v>
      </c>
      <c r="V30" t="s">
        <v>57</v>
      </c>
      <c r="W30">
        <v>94.125</v>
      </c>
      <c r="X30">
        <v>94.125</v>
      </c>
      <c r="Y30" t="s">
        <v>57</v>
      </c>
      <c r="Z30">
        <v>925.5</v>
      </c>
      <c r="AA30">
        <v>925.5</v>
      </c>
      <c r="AB30" t="s">
        <v>57</v>
      </c>
      <c r="AC30">
        <v>29</v>
      </c>
      <c r="AD30">
        <v>12</v>
      </c>
      <c r="AE30">
        <v>17</v>
      </c>
      <c r="AF30" t="s">
        <v>57</v>
      </c>
      <c r="AG30">
        <v>9</v>
      </c>
      <c r="AH30">
        <v>11</v>
      </c>
      <c r="AI30">
        <v>3</v>
      </c>
      <c r="AJ30">
        <v>2</v>
      </c>
      <c r="AK30" t="s">
        <v>57</v>
      </c>
      <c r="AL30">
        <v>4</v>
      </c>
      <c r="AM30">
        <v>8</v>
      </c>
      <c r="AN30">
        <v>3</v>
      </c>
      <c r="AO30" t="s">
        <v>57</v>
      </c>
      <c r="AP30">
        <v>1</v>
      </c>
      <c r="AQ30" t="s">
        <v>57</v>
      </c>
      <c r="AR30" t="s">
        <v>57</v>
      </c>
      <c r="AS30">
        <v>1</v>
      </c>
      <c r="AT30">
        <v>8</v>
      </c>
      <c r="AU30">
        <v>3</v>
      </c>
      <c r="AV30">
        <v>1</v>
      </c>
      <c r="AW30" t="s">
        <v>57</v>
      </c>
      <c r="AX30">
        <v>4</v>
      </c>
      <c r="AY30" t="s">
        <v>57</v>
      </c>
      <c r="AZ30" t="s">
        <v>57</v>
      </c>
      <c r="BA30">
        <v>0</v>
      </c>
      <c r="BB30" t="s">
        <v>57</v>
      </c>
      <c r="BC30" t="s">
        <v>57</v>
      </c>
      <c r="BD30" t="s">
        <v>57</v>
      </c>
      <c r="BE30">
        <v>11</v>
      </c>
      <c r="BF30" t="s">
        <v>57</v>
      </c>
      <c r="BG30" t="s">
        <v>57</v>
      </c>
      <c r="BH30" t="s">
        <v>57</v>
      </c>
      <c r="BI30">
        <v>8</v>
      </c>
      <c r="BJ30" t="s">
        <v>57</v>
      </c>
      <c r="BK30">
        <v>3</v>
      </c>
      <c r="BL30">
        <v>45</v>
      </c>
      <c r="BM30">
        <v>8</v>
      </c>
      <c r="BN30" t="s">
        <v>57</v>
      </c>
      <c r="BO30" t="s">
        <v>57</v>
      </c>
      <c r="BP30">
        <v>10</v>
      </c>
      <c r="BQ30" t="s">
        <v>57</v>
      </c>
      <c r="BR30">
        <v>27</v>
      </c>
      <c r="BS30" t="s">
        <v>57</v>
      </c>
      <c r="BT30" t="s">
        <v>57</v>
      </c>
      <c r="BU30" t="s">
        <v>57</v>
      </c>
      <c r="BV30" t="s">
        <v>57</v>
      </c>
      <c r="BW30" t="s">
        <v>57</v>
      </c>
      <c r="BX30" t="s">
        <v>57</v>
      </c>
      <c r="BY30" t="s">
        <v>57</v>
      </c>
      <c r="BZ30" t="s">
        <v>57</v>
      </c>
      <c r="CA30" t="s">
        <v>57</v>
      </c>
      <c r="CB30" t="s">
        <v>57</v>
      </c>
      <c r="CC30" t="s">
        <v>57</v>
      </c>
      <c r="CD30" t="s">
        <v>58</v>
      </c>
      <c r="CE30" s="58" t="s">
        <v>111</v>
      </c>
      <c r="CF30" s="58"/>
      <c r="CH30" s="10"/>
      <c r="CI30" s="10"/>
    </row>
    <row r="31" spans="1:107">
      <c r="B31" s="10"/>
      <c r="C31" s="102"/>
      <c r="E31" s="65"/>
      <c r="F31" s="65"/>
      <c r="G31" s="65"/>
      <c r="H31" s="65"/>
      <c r="I31" s="65"/>
      <c r="J31" s="65"/>
      <c r="K31" s="63"/>
      <c r="L31" s="63"/>
      <c r="M31" s="63"/>
      <c r="N31" s="63"/>
      <c r="O31" s="64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38"/>
      <c r="AO31" s="38"/>
      <c r="AP31" s="38"/>
      <c r="AQ31" s="38"/>
      <c r="AR31" s="38"/>
      <c r="AS31" s="63"/>
      <c r="AT31" s="63"/>
      <c r="AU31" s="63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58" t="s">
        <v>111</v>
      </c>
    </row>
    <row r="32" spans="1:107">
      <c r="A32" s="34" t="s">
        <v>3</v>
      </c>
      <c r="B32" s="34">
        <f>COUNTIF(C3:C30,"WT")</f>
        <v>10</v>
      </c>
      <c r="C32" s="22" t="s">
        <v>41</v>
      </c>
      <c r="D32" s="24" t="e">
        <f>AVERAGE(D8:D11,D13,D18,D20,D23:D24,D28)</f>
        <v>#DIV/0!</v>
      </c>
      <c r="E32" s="24">
        <f>AVERAGE(E8:E11,E13,E18,E20:E20,E23:E24,E28)</f>
        <v>0</v>
      </c>
      <c r="F32" s="24">
        <f t="shared" ref="F32:BQ32" si="6">AVERAGE(F8:F11,F13,F18,F20:F20,F23:F24,F28)</f>
        <v>1.25</v>
      </c>
      <c r="G32" s="24">
        <f t="shared" si="6"/>
        <v>71.25</v>
      </c>
      <c r="H32" s="24">
        <f t="shared" si="6"/>
        <v>27.5</v>
      </c>
      <c r="I32" s="24">
        <f>AVERAGE(I8:I11,I13,I18,I20:I20,I23:I24,I28)</f>
        <v>0.71250000000000002</v>
      </c>
      <c r="J32" s="24">
        <f t="shared" si="6"/>
        <v>8</v>
      </c>
      <c r="K32" s="24">
        <f t="shared" si="6"/>
        <v>0</v>
      </c>
      <c r="L32" s="24">
        <f t="shared" si="6"/>
        <v>0.1</v>
      </c>
      <c r="M32" s="24">
        <f t="shared" si="6"/>
        <v>5.7</v>
      </c>
      <c r="N32" s="24">
        <f t="shared" si="6"/>
        <v>2.2000000000000002</v>
      </c>
      <c r="O32" s="24">
        <f t="shared" si="6"/>
        <v>0.71250000000000002</v>
      </c>
      <c r="P32" s="24">
        <f t="shared" si="6"/>
        <v>337.375</v>
      </c>
      <c r="Q32" s="24">
        <f t="shared" si="6"/>
        <v>423</v>
      </c>
      <c r="R32" s="24">
        <f t="shared" si="6"/>
        <v>263.52142856666671</v>
      </c>
      <c r="S32" s="24">
        <f t="shared" si="6"/>
        <v>354.66462587142854</v>
      </c>
      <c r="T32" s="24">
        <f t="shared" si="6"/>
        <v>214.18928571999999</v>
      </c>
      <c r="U32" s="24">
        <f t="shared" si="6"/>
        <v>167.78994709666665</v>
      </c>
      <c r="V32" s="24">
        <f t="shared" si="6"/>
        <v>248.36326532857143</v>
      </c>
      <c r="W32" s="24">
        <f t="shared" si="6"/>
        <v>448.70357143000001</v>
      </c>
      <c r="X32" s="24">
        <f t="shared" si="6"/>
        <v>532.24206349666667</v>
      </c>
      <c r="Y32" s="24">
        <f t="shared" si="6"/>
        <v>193.12176871</v>
      </c>
      <c r="Z32" s="24">
        <f t="shared" si="6"/>
        <v>477.67500000000001</v>
      </c>
      <c r="AA32" s="24">
        <f t="shared" si="6"/>
        <v>510.56335978888887</v>
      </c>
      <c r="AB32" s="24">
        <f t="shared" si="6"/>
        <v>395.25238099999996</v>
      </c>
      <c r="AC32" s="24">
        <f t="shared" si="6"/>
        <v>39.200000000000003</v>
      </c>
      <c r="AD32" s="24">
        <f t="shared" si="6"/>
        <v>16.3</v>
      </c>
      <c r="AE32" s="24">
        <f t="shared" si="6"/>
        <v>15.222222222222221</v>
      </c>
      <c r="AF32" s="24">
        <f t="shared" si="6"/>
        <v>10.222222222222221</v>
      </c>
      <c r="AG32" s="24">
        <f t="shared" si="6"/>
        <v>11.6</v>
      </c>
      <c r="AH32" s="24">
        <f t="shared" si="6"/>
        <v>10.7</v>
      </c>
      <c r="AI32" s="24">
        <f t="shared" si="6"/>
        <v>4</v>
      </c>
      <c r="AJ32" s="24">
        <f t="shared" si="6"/>
        <v>1</v>
      </c>
      <c r="AK32" s="24">
        <f t="shared" si="6"/>
        <v>8</v>
      </c>
      <c r="AL32" s="24">
        <f t="shared" si="6"/>
        <v>15.111111111111111</v>
      </c>
      <c r="AM32" s="24">
        <f t="shared" si="6"/>
        <v>8</v>
      </c>
      <c r="AN32" s="24">
        <f t="shared" si="6"/>
        <v>3.1111111111111112</v>
      </c>
      <c r="AO32" s="24">
        <f t="shared" si="6"/>
        <v>1.5</v>
      </c>
      <c r="AP32" s="24" t="e">
        <f t="shared" si="6"/>
        <v>#DIV/0!</v>
      </c>
      <c r="AQ32" s="24">
        <f t="shared" si="6"/>
        <v>3</v>
      </c>
      <c r="AR32" s="24">
        <f t="shared" si="6"/>
        <v>5.4444444444444446</v>
      </c>
      <c r="AS32" s="24">
        <f t="shared" si="6"/>
        <v>3.7142857142857144</v>
      </c>
      <c r="AT32" s="24">
        <f t="shared" si="6"/>
        <v>6.333333333333333</v>
      </c>
      <c r="AU32" s="24">
        <f t="shared" si="6"/>
        <v>1.75</v>
      </c>
      <c r="AV32" s="24" t="e">
        <f t="shared" si="6"/>
        <v>#DIV/0!</v>
      </c>
      <c r="AW32" s="24">
        <f t="shared" si="6"/>
        <v>1</v>
      </c>
      <c r="AX32" s="24">
        <f t="shared" si="6"/>
        <v>5.75</v>
      </c>
      <c r="AY32" s="24">
        <f t="shared" si="6"/>
        <v>3.3333333333333335</v>
      </c>
      <c r="AZ32" s="24">
        <f t="shared" si="6"/>
        <v>3.1428571428571428</v>
      </c>
      <c r="BA32" s="24">
        <f t="shared" si="6"/>
        <v>1.4</v>
      </c>
      <c r="BB32" s="24">
        <f t="shared" si="6"/>
        <v>1</v>
      </c>
      <c r="BC32" s="24">
        <f t="shared" si="6"/>
        <v>4</v>
      </c>
      <c r="BD32" s="24">
        <f t="shared" si="6"/>
        <v>5.125</v>
      </c>
      <c r="BE32" s="24">
        <f t="shared" si="6"/>
        <v>17.5</v>
      </c>
      <c r="BF32" s="24">
        <f t="shared" si="6"/>
        <v>4.5</v>
      </c>
      <c r="BG32" s="24" t="e">
        <f t="shared" si="6"/>
        <v>#DIV/0!</v>
      </c>
      <c r="BH32" s="24" t="e">
        <f t="shared" si="6"/>
        <v>#DIV/0!</v>
      </c>
      <c r="BI32" s="24">
        <f t="shared" si="6"/>
        <v>3.875</v>
      </c>
      <c r="BJ32" s="24">
        <f t="shared" si="6"/>
        <v>7.333333333333333</v>
      </c>
      <c r="BK32" s="24">
        <f t="shared" si="6"/>
        <v>8.625</v>
      </c>
      <c r="BL32" s="24">
        <f t="shared" si="6"/>
        <v>103.44444444444444</v>
      </c>
      <c r="BM32" s="24">
        <f t="shared" si="6"/>
        <v>17.333333333333332</v>
      </c>
      <c r="BN32" s="24">
        <f t="shared" si="6"/>
        <v>8.2857142857142865</v>
      </c>
      <c r="BO32" s="24">
        <f t="shared" si="6"/>
        <v>4.666666666666667</v>
      </c>
      <c r="BP32" s="24">
        <f t="shared" si="6"/>
        <v>8.8888888888888893</v>
      </c>
      <c r="BQ32" s="24">
        <f t="shared" si="6"/>
        <v>14.4</v>
      </c>
      <c r="BR32" s="24">
        <f t="shared" ref="BR32:BX32" si="7">AVERAGE(BR8:BR11,BR13,BR18,BR20:BR20,BR23:BR24,BR28)</f>
        <v>59.666666666666664</v>
      </c>
      <c r="BS32" s="24" t="e">
        <f t="shared" si="7"/>
        <v>#DIV/0!</v>
      </c>
      <c r="BT32" s="24" t="e">
        <f t="shared" si="7"/>
        <v>#DIV/0!</v>
      </c>
      <c r="BU32" s="24" t="e">
        <f t="shared" si="7"/>
        <v>#DIV/0!</v>
      </c>
      <c r="BV32" s="24" t="e">
        <f t="shared" si="7"/>
        <v>#DIV/0!</v>
      </c>
      <c r="BW32" s="24" t="e">
        <f t="shared" si="7"/>
        <v>#DIV/0!</v>
      </c>
      <c r="BX32" s="24" t="e">
        <f t="shared" si="7"/>
        <v>#DIV/0!</v>
      </c>
      <c r="BY32" s="38"/>
      <c r="BZ32" s="38"/>
      <c r="CA32" s="38"/>
      <c r="CB32" s="38"/>
      <c r="CC32" s="38"/>
      <c r="CD32" s="38"/>
      <c r="CE32" s="58" t="s">
        <v>111</v>
      </c>
    </row>
    <row r="33" spans="1:155">
      <c r="A33" s="35" t="s">
        <v>179</v>
      </c>
      <c r="B33" s="153">
        <f>COUNTIF(C3:C30,"+ve")</f>
        <v>13</v>
      </c>
      <c r="C33" s="18" t="s">
        <v>41</v>
      </c>
      <c r="D33" s="27" t="e">
        <f>AVERAGE(D12,D14:D17,D19,D21:D22,D25:D27,D29:D30)</f>
        <v>#DIV/0!</v>
      </c>
      <c r="E33" s="27">
        <f>AVERAGE(E12,E14:E17,E19,E21:E22,E25:E27,E29:E30)</f>
        <v>0.96153846153846156</v>
      </c>
      <c r="F33" s="27">
        <f t="shared" ref="F33:BQ33" si="8">AVERAGE(F12,F14:F17,F19,F21:F22,F25:F27,F29:F30)</f>
        <v>0</v>
      </c>
      <c r="G33" s="27">
        <f t="shared" si="8"/>
        <v>89.42307692307692</v>
      </c>
      <c r="H33" s="27">
        <f t="shared" si="8"/>
        <v>9.615384615384615</v>
      </c>
      <c r="I33" s="27">
        <f t="shared" si="8"/>
        <v>0.89423076923076927</v>
      </c>
      <c r="J33" s="27">
        <f t="shared" si="8"/>
        <v>8</v>
      </c>
      <c r="K33" s="27">
        <f t="shared" si="8"/>
        <v>7.6923076923076927E-2</v>
      </c>
      <c r="L33" s="27">
        <f t="shared" si="8"/>
        <v>0</v>
      </c>
      <c r="M33" s="27">
        <f t="shared" si="8"/>
        <v>7.1538461538461542</v>
      </c>
      <c r="N33" s="27">
        <f t="shared" si="8"/>
        <v>0.76923076923076927</v>
      </c>
      <c r="O33" s="27">
        <f t="shared" si="8"/>
        <v>0.90384615384615385</v>
      </c>
      <c r="P33" s="27">
        <f t="shared" si="8"/>
        <v>293.23901099230767</v>
      </c>
      <c r="Q33" s="27" t="e">
        <f t="shared" si="8"/>
        <v>#DIV/0!</v>
      </c>
      <c r="R33" s="27">
        <f t="shared" si="8"/>
        <v>293.05604395461535</v>
      </c>
      <c r="S33" s="27">
        <f t="shared" si="8"/>
        <v>245.41666665</v>
      </c>
      <c r="T33" s="27">
        <f t="shared" si="8"/>
        <v>124.85027472307692</v>
      </c>
      <c r="U33" s="27">
        <f t="shared" si="8"/>
        <v>116.73159340769229</v>
      </c>
      <c r="V33" s="27">
        <f t="shared" si="8"/>
        <v>241.00000001000001</v>
      </c>
      <c r="W33" s="27">
        <f t="shared" si="8"/>
        <v>216.78021977923075</v>
      </c>
      <c r="X33" s="27">
        <f t="shared" si="8"/>
        <v>214.55604395538461</v>
      </c>
      <c r="Y33" s="27">
        <f t="shared" si="8"/>
        <v>381.50000001000001</v>
      </c>
      <c r="Z33" s="27">
        <f t="shared" si="8"/>
        <v>749.81730769230774</v>
      </c>
      <c r="AA33" s="27">
        <f t="shared" si="8"/>
        <v>786.77005493076933</v>
      </c>
      <c r="AB33" s="27">
        <f t="shared" si="8"/>
        <v>253.91666666700002</v>
      </c>
      <c r="AC33" s="27">
        <f t="shared" si="8"/>
        <v>37.615384615384613</v>
      </c>
      <c r="AD33" s="27">
        <f t="shared" si="8"/>
        <v>14.615384615384615</v>
      </c>
      <c r="AE33" s="27">
        <f t="shared" si="8"/>
        <v>20.692307692307693</v>
      </c>
      <c r="AF33" s="27">
        <f t="shared" si="8"/>
        <v>4.2857142857142856</v>
      </c>
      <c r="AG33" s="27">
        <f t="shared" si="8"/>
        <v>11.846153846153847</v>
      </c>
      <c r="AH33" s="27">
        <f t="shared" si="8"/>
        <v>11.23076923076923</v>
      </c>
      <c r="AI33" s="27">
        <f t="shared" si="8"/>
        <v>5.666666666666667</v>
      </c>
      <c r="AJ33" s="27">
        <f t="shared" si="8"/>
        <v>4</v>
      </c>
      <c r="AK33" s="27">
        <f t="shared" si="8"/>
        <v>23</v>
      </c>
      <c r="AL33" s="27">
        <f t="shared" si="8"/>
        <v>8.9166666666666661</v>
      </c>
      <c r="AM33" s="27">
        <f t="shared" si="8"/>
        <v>7.9230769230769234</v>
      </c>
      <c r="AN33" s="27">
        <f t="shared" si="8"/>
        <v>3.9090909090909092</v>
      </c>
      <c r="AO33" s="27">
        <f t="shared" si="8"/>
        <v>2</v>
      </c>
      <c r="AP33" s="27">
        <f t="shared" si="8"/>
        <v>1</v>
      </c>
      <c r="AQ33" s="27">
        <f t="shared" si="8"/>
        <v>1</v>
      </c>
      <c r="AR33" s="27">
        <f t="shared" si="8"/>
        <v>4</v>
      </c>
      <c r="AS33" s="27">
        <f t="shared" si="8"/>
        <v>4.875</v>
      </c>
      <c r="AT33" s="27">
        <f t="shared" si="8"/>
        <v>7.1538461538461542</v>
      </c>
      <c r="AU33" s="27">
        <f t="shared" si="8"/>
        <v>5.4444444444444446</v>
      </c>
      <c r="AV33" s="27">
        <f t="shared" si="8"/>
        <v>3.5</v>
      </c>
      <c r="AW33" s="27">
        <f t="shared" si="8"/>
        <v>22</v>
      </c>
      <c r="AX33" s="27">
        <f t="shared" si="8"/>
        <v>5.9</v>
      </c>
      <c r="AY33" s="27">
        <f t="shared" si="8"/>
        <v>4</v>
      </c>
      <c r="AZ33" s="27">
        <f t="shared" si="8"/>
        <v>2.5</v>
      </c>
      <c r="BA33" s="27">
        <f t="shared" si="8"/>
        <v>0</v>
      </c>
      <c r="BB33" s="27" t="e">
        <f t="shared" si="8"/>
        <v>#DIV/0!</v>
      </c>
      <c r="BC33" s="27" t="e">
        <f t="shared" si="8"/>
        <v>#DIV/0!</v>
      </c>
      <c r="BD33" s="27">
        <f t="shared" si="8"/>
        <v>2.6666666666666665</v>
      </c>
      <c r="BE33" s="27">
        <f t="shared" si="8"/>
        <v>11.923076923076923</v>
      </c>
      <c r="BF33" s="27">
        <f t="shared" si="8"/>
        <v>2.3333333333333335</v>
      </c>
      <c r="BG33" s="27" t="e">
        <f t="shared" si="8"/>
        <v>#DIV/0!</v>
      </c>
      <c r="BH33" s="27">
        <f t="shared" si="8"/>
        <v>5</v>
      </c>
      <c r="BI33" s="27">
        <f t="shared" si="8"/>
        <v>6.75</v>
      </c>
      <c r="BJ33" s="27">
        <f t="shared" si="8"/>
        <v>3.75</v>
      </c>
      <c r="BK33" s="27">
        <f t="shared" si="8"/>
        <v>3.8571428571428572</v>
      </c>
      <c r="BL33" s="27">
        <f t="shared" si="8"/>
        <v>118.54545454545455</v>
      </c>
      <c r="BM33" s="27">
        <f t="shared" si="8"/>
        <v>17.818181818181817</v>
      </c>
      <c r="BN33" s="27">
        <f t="shared" si="8"/>
        <v>4.2</v>
      </c>
      <c r="BO33" s="27">
        <f t="shared" si="8"/>
        <v>9.375</v>
      </c>
      <c r="BP33" s="27">
        <f t="shared" si="8"/>
        <v>11.2</v>
      </c>
      <c r="BQ33" s="27">
        <f t="shared" si="8"/>
        <v>15.666666666666666</v>
      </c>
      <c r="BR33" s="27">
        <f t="shared" ref="BR33:BX33" si="9">AVERAGE(BR12,BR14:BR17,BR19,BR21:BR22,BR25:BR27,BR29:BR30)</f>
        <v>73.272727272727266</v>
      </c>
      <c r="BS33" s="27" t="e">
        <f t="shared" si="9"/>
        <v>#DIV/0!</v>
      </c>
      <c r="BT33" s="27" t="e">
        <f t="shared" si="9"/>
        <v>#DIV/0!</v>
      </c>
      <c r="BU33" s="27" t="e">
        <f t="shared" si="9"/>
        <v>#DIV/0!</v>
      </c>
      <c r="BV33" s="27" t="e">
        <f t="shared" si="9"/>
        <v>#DIV/0!</v>
      </c>
      <c r="BW33" s="27" t="e">
        <f t="shared" si="9"/>
        <v>#DIV/0!</v>
      </c>
      <c r="BX33" s="27" t="e">
        <f t="shared" si="9"/>
        <v>#DIV/0!</v>
      </c>
      <c r="BY33" s="38"/>
      <c r="BZ33" s="38"/>
      <c r="CA33" s="38"/>
      <c r="CB33" s="38"/>
      <c r="CC33" s="38"/>
      <c r="CD33" s="38"/>
      <c r="CE33" s="58" t="s">
        <v>111</v>
      </c>
    </row>
    <row r="34" spans="1:155">
      <c r="A34" s="63"/>
      <c r="B34" s="63"/>
      <c r="C34" s="22" t="s">
        <v>43</v>
      </c>
      <c r="D34" s="24" t="e">
        <f>STDEV(D8:D11,D13,D18,D20,D23:D24,D28)/SQRT($B32)</f>
        <v>#DIV/0!</v>
      </c>
      <c r="E34" s="24">
        <f>STDEV(E8:E11,E13,E18,E20:E20,E23:E24,E28)/SQRT($B32)</f>
        <v>0</v>
      </c>
      <c r="F34" s="24">
        <f t="shared" ref="F34:BQ34" si="10">STDEV(F8:F11,F13,F18,F20:F20,F23:F24,F28)/SQRT($B32)</f>
        <v>1.25</v>
      </c>
      <c r="G34" s="24">
        <f t="shared" si="10"/>
        <v>10.214708893442719</v>
      </c>
      <c r="H34" s="24">
        <f t="shared" si="10"/>
        <v>9.2796072713833695</v>
      </c>
      <c r="I34" s="24">
        <f>STDEV(I8:I11,I13,I18,I20:I20,I23:I24,I28)/SQRT($B32)</f>
        <v>0.10214708893442721</v>
      </c>
      <c r="J34" s="24">
        <f t="shared" si="10"/>
        <v>0</v>
      </c>
      <c r="K34" s="24">
        <f t="shared" si="10"/>
        <v>0</v>
      </c>
      <c r="L34" s="24">
        <f t="shared" si="10"/>
        <v>9.9999999999999992E-2</v>
      </c>
      <c r="M34" s="24">
        <f t="shared" si="10"/>
        <v>0.81717671147541771</v>
      </c>
      <c r="N34" s="24">
        <f t="shared" si="10"/>
        <v>0.74236858171066955</v>
      </c>
      <c r="O34" s="24">
        <f t="shared" si="10"/>
        <v>0.10214708893442721</v>
      </c>
      <c r="P34" s="24">
        <f t="shared" si="10"/>
        <v>62.914357021624596</v>
      </c>
      <c r="Q34" s="24" t="e">
        <f t="shared" si="10"/>
        <v>#DIV/0!</v>
      </c>
      <c r="R34" s="24">
        <f t="shared" si="10"/>
        <v>44.27493080651076</v>
      </c>
      <c r="S34" s="24">
        <f t="shared" si="10"/>
        <v>101.47536023695311</v>
      </c>
      <c r="T34" s="24">
        <f t="shared" si="10"/>
        <v>56.555003918637723</v>
      </c>
      <c r="U34" s="24">
        <f t="shared" si="10"/>
        <v>53.858987722272254</v>
      </c>
      <c r="V34" s="24">
        <f t="shared" si="10"/>
        <v>57.839860052725385</v>
      </c>
      <c r="W34" s="24">
        <f t="shared" si="10"/>
        <v>169.78010703488368</v>
      </c>
      <c r="X34" s="24">
        <f t="shared" si="10"/>
        <v>176.88544994393976</v>
      </c>
      <c r="Y34" s="24">
        <f t="shared" si="10"/>
        <v>55.137151346634226</v>
      </c>
      <c r="Z34" s="24">
        <f t="shared" si="10"/>
        <v>157.75560299963286</v>
      </c>
      <c r="AA34" s="24">
        <f t="shared" si="10"/>
        <v>182.4383254255512</v>
      </c>
      <c r="AB34" s="24">
        <f t="shared" si="10"/>
        <v>124.37473008906758</v>
      </c>
      <c r="AC34" s="24">
        <f t="shared" si="10"/>
        <v>6.425297226155724</v>
      </c>
      <c r="AD34" s="24">
        <f t="shared" si="10"/>
        <v>2.2659312532476448</v>
      </c>
      <c r="AE34" s="24">
        <f t="shared" si="10"/>
        <v>2.1141060627235442</v>
      </c>
      <c r="AF34" s="24">
        <f t="shared" si="10"/>
        <v>2.9697549468675764</v>
      </c>
      <c r="AG34" s="24">
        <f t="shared" si="10"/>
        <v>1.1850925889754123</v>
      </c>
      <c r="AH34" s="24">
        <f t="shared" si="10"/>
        <v>0.86986589004665871</v>
      </c>
      <c r="AI34" s="24">
        <f t="shared" si="10"/>
        <v>1.4696938456699069</v>
      </c>
      <c r="AJ34" s="24" t="e">
        <f t="shared" si="10"/>
        <v>#DIV/0!</v>
      </c>
      <c r="AK34" s="24" t="e">
        <f t="shared" si="10"/>
        <v>#DIV/0!</v>
      </c>
      <c r="AL34" s="24">
        <f t="shared" si="10"/>
        <v>4.5865140478484427</v>
      </c>
      <c r="AM34" s="24">
        <f t="shared" si="10"/>
        <v>0</v>
      </c>
      <c r="AN34" s="24">
        <f t="shared" si="10"/>
        <v>0.95452140421842346</v>
      </c>
      <c r="AO34" s="24">
        <f t="shared" si="10"/>
        <v>0.22360679774997896</v>
      </c>
      <c r="AP34" s="24" t="e">
        <f t="shared" si="10"/>
        <v>#DIV/0!</v>
      </c>
      <c r="AQ34" s="24" t="e">
        <f t="shared" si="10"/>
        <v>#DIV/0!</v>
      </c>
      <c r="AR34" s="24">
        <f t="shared" si="10"/>
        <v>1.7614703454153797</v>
      </c>
      <c r="AS34" s="24">
        <f t="shared" si="10"/>
        <v>0.76842448586454504</v>
      </c>
      <c r="AT34" s="24">
        <f t="shared" si="10"/>
        <v>0.54772255750516607</v>
      </c>
      <c r="AU34" s="24">
        <f t="shared" si="10"/>
        <v>0.47434164902525688</v>
      </c>
      <c r="AV34" s="24" t="e">
        <f t="shared" si="10"/>
        <v>#DIV/0!</v>
      </c>
      <c r="AW34" s="24" t="e">
        <f t="shared" si="10"/>
        <v>#DIV/0!</v>
      </c>
      <c r="AX34" s="24">
        <f t="shared" si="10"/>
        <v>1.6013387256560412</v>
      </c>
      <c r="AY34" s="24">
        <f t="shared" si="10"/>
        <v>0.48304589153964783</v>
      </c>
      <c r="AZ34" s="24">
        <f t="shared" si="10"/>
        <v>0.69350730418098772</v>
      </c>
      <c r="BA34" s="24">
        <f t="shared" si="10"/>
        <v>0.89690826980491389</v>
      </c>
      <c r="BB34" s="24" t="e">
        <f t="shared" si="10"/>
        <v>#DIV/0!</v>
      </c>
      <c r="BC34" s="24" t="e">
        <f t="shared" si="10"/>
        <v>#DIV/0!</v>
      </c>
      <c r="BD34" s="24">
        <f t="shared" si="10"/>
        <v>1.5439975943726634</v>
      </c>
      <c r="BE34" s="24">
        <f t="shared" si="10"/>
        <v>3.1278320500521337</v>
      </c>
      <c r="BF34" s="24">
        <f t="shared" si="10"/>
        <v>1.5652475842498528</v>
      </c>
      <c r="BG34" s="24" t="e">
        <f t="shared" si="10"/>
        <v>#DIV/0!</v>
      </c>
      <c r="BH34" s="24" t="e">
        <f t="shared" si="10"/>
        <v>#DIV/0!</v>
      </c>
      <c r="BI34" s="24">
        <f t="shared" si="10"/>
        <v>0.7452228813295676</v>
      </c>
      <c r="BJ34" s="24">
        <f t="shared" si="10"/>
        <v>1.3038404810405297</v>
      </c>
      <c r="BK34" s="24">
        <f t="shared" si="10"/>
        <v>2.4607635284311944</v>
      </c>
      <c r="BL34" s="24">
        <f t="shared" si="10"/>
        <v>14.897240609514828</v>
      </c>
      <c r="BM34" s="24">
        <f t="shared" si="10"/>
        <v>3.5106979363083917</v>
      </c>
      <c r="BN34" s="24">
        <f t="shared" si="10"/>
        <v>2.2928460168844431</v>
      </c>
      <c r="BO34" s="24">
        <f t="shared" si="10"/>
        <v>1.505545305418162</v>
      </c>
      <c r="BP34" s="24">
        <f t="shared" si="10"/>
        <v>1.9776529298921768</v>
      </c>
      <c r="BQ34" s="24">
        <f t="shared" si="10"/>
        <v>4.4922154890432404</v>
      </c>
      <c r="BR34" s="24">
        <f t="shared" ref="BR34:BX34" si="11">STDEV(BR8:BR11,BR13,BR18,BR20:BR20,BR23:BR24,BR28)/SQRT($B32)</f>
        <v>9.247972750824907</v>
      </c>
      <c r="BS34" s="24" t="e">
        <f t="shared" si="11"/>
        <v>#DIV/0!</v>
      </c>
      <c r="BT34" s="24" t="e">
        <f t="shared" si="11"/>
        <v>#DIV/0!</v>
      </c>
      <c r="BU34" s="24" t="e">
        <f t="shared" si="11"/>
        <v>#DIV/0!</v>
      </c>
      <c r="BV34" s="24" t="e">
        <f t="shared" si="11"/>
        <v>#DIV/0!</v>
      </c>
      <c r="BW34" s="24" t="e">
        <f t="shared" si="11"/>
        <v>#DIV/0!</v>
      </c>
      <c r="BX34" s="24" t="e">
        <f t="shared" si="11"/>
        <v>#DIV/0!</v>
      </c>
      <c r="BY34" s="38"/>
      <c r="BZ34" s="38"/>
      <c r="CA34" s="38"/>
      <c r="CB34" s="38"/>
      <c r="CC34" s="38"/>
      <c r="CD34" s="38"/>
      <c r="CE34" s="58" t="s">
        <v>111</v>
      </c>
    </row>
    <row r="35" spans="1:155">
      <c r="A35" s="63"/>
      <c r="B35" s="2"/>
      <c r="C35" s="18" t="s">
        <v>43</v>
      </c>
      <c r="D35" s="27" t="e">
        <f>STDEV(D12,D14:D17,D19,D21:D22,D25:D27,D29:D30)/SQRT($B33)</f>
        <v>#DIV/0!</v>
      </c>
      <c r="E35" s="27">
        <f>STDEV(E12,E14:E17,E19,E21:E22,E25:E27,E29:E30)/SQRT($B33)</f>
        <v>0.96153846153846156</v>
      </c>
      <c r="F35" s="27">
        <f t="shared" ref="F35:BQ35" si="12">STDEV(F12,F14:F17,F19,F21:F22,F25:F27,F29:F30)/SQRT($B33)</f>
        <v>0</v>
      </c>
      <c r="G35" s="27">
        <f t="shared" si="12"/>
        <v>4.4411559168432762</v>
      </c>
      <c r="H35" s="27">
        <f t="shared" si="12"/>
        <v>4.5100151536763748</v>
      </c>
      <c r="I35" s="27">
        <f t="shared" si="12"/>
        <v>4.4411559168432806E-2</v>
      </c>
      <c r="J35" s="27">
        <f t="shared" si="12"/>
        <v>0</v>
      </c>
      <c r="K35" s="27">
        <f t="shared" si="12"/>
        <v>7.6923076923076927E-2</v>
      </c>
      <c r="L35" s="27">
        <f t="shared" si="12"/>
        <v>0</v>
      </c>
      <c r="M35" s="27">
        <f t="shared" si="12"/>
        <v>0.35529247334746245</v>
      </c>
      <c r="N35" s="27">
        <f t="shared" si="12"/>
        <v>0.36080121229411</v>
      </c>
      <c r="O35" s="27">
        <f t="shared" si="12"/>
        <v>4.5100151536763701E-2</v>
      </c>
      <c r="P35" s="27">
        <f t="shared" si="12"/>
        <v>46.100951306667888</v>
      </c>
      <c r="Q35" s="27" t="e">
        <f t="shared" si="12"/>
        <v>#DIV/0!</v>
      </c>
      <c r="R35" s="27">
        <f t="shared" si="12"/>
        <v>48.093880072723721</v>
      </c>
      <c r="S35" s="27">
        <f t="shared" si="12"/>
        <v>55.281222246448699</v>
      </c>
      <c r="T35" s="27">
        <f t="shared" si="12"/>
        <v>19.418182236297902</v>
      </c>
      <c r="U35" s="27">
        <f t="shared" si="12"/>
        <v>17.586172151705824</v>
      </c>
      <c r="V35" s="27">
        <f t="shared" si="12"/>
        <v>41.526499277475409</v>
      </c>
      <c r="W35" s="27">
        <f t="shared" si="12"/>
        <v>73.215903180270544</v>
      </c>
      <c r="X35" s="27">
        <f t="shared" si="12"/>
        <v>91.191065278657888</v>
      </c>
      <c r="Y35" s="27">
        <f t="shared" si="12"/>
        <v>86.084120392490675</v>
      </c>
      <c r="Z35" s="27">
        <f t="shared" si="12"/>
        <v>121.79316829949046</v>
      </c>
      <c r="AA35" s="27">
        <f t="shared" si="12"/>
        <v>123.01048100920298</v>
      </c>
      <c r="AB35" s="27">
        <f t="shared" si="12"/>
        <v>74.948581613302778</v>
      </c>
      <c r="AC35" s="27">
        <f t="shared" si="12"/>
        <v>9.5101419962561362</v>
      </c>
      <c r="AD35" s="27">
        <f t="shared" si="12"/>
        <v>3.0372441572922511</v>
      </c>
      <c r="AE35" s="27">
        <f t="shared" si="12"/>
        <v>6.5490110971874849</v>
      </c>
      <c r="AF35" s="27">
        <f t="shared" si="12"/>
        <v>1.1176243774561512</v>
      </c>
      <c r="AG35" s="27">
        <f t="shared" si="12"/>
        <v>1.3485326966466362</v>
      </c>
      <c r="AH35" s="27">
        <f t="shared" si="12"/>
        <v>2.0759731920908995</v>
      </c>
      <c r="AI35" s="27">
        <f t="shared" si="12"/>
        <v>2.4019223070763074</v>
      </c>
      <c r="AJ35" s="27">
        <f t="shared" si="12"/>
        <v>0.78446454055273618</v>
      </c>
      <c r="AK35" s="27" t="e">
        <f t="shared" si="12"/>
        <v>#DIV/0!</v>
      </c>
      <c r="AL35" s="27">
        <f t="shared" si="12"/>
        <v>2.7005783719647063</v>
      </c>
      <c r="AM35" s="27">
        <f t="shared" si="12"/>
        <v>7.6923076923076913E-2</v>
      </c>
      <c r="AN35" s="27">
        <f t="shared" si="12"/>
        <v>2.2238377965702774</v>
      </c>
      <c r="AO35" s="27" t="e">
        <f t="shared" si="12"/>
        <v>#DIV/0!</v>
      </c>
      <c r="AP35" s="27" t="e">
        <f t="shared" si="12"/>
        <v>#DIV/0!</v>
      </c>
      <c r="AQ35" s="27" t="e">
        <f t="shared" si="12"/>
        <v>#DIV/0!</v>
      </c>
      <c r="AR35" s="27">
        <f t="shared" si="12"/>
        <v>1.0938835388564894</v>
      </c>
      <c r="AS35" s="27">
        <f t="shared" si="12"/>
        <v>1.2961269439931629</v>
      </c>
      <c r="AT35" s="27">
        <f t="shared" si="12"/>
        <v>0.35529247334746245</v>
      </c>
      <c r="AU35" s="27">
        <f t="shared" si="12"/>
        <v>2.4302228099462209</v>
      </c>
      <c r="AV35" s="27">
        <f t="shared" si="12"/>
        <v>0.98058067569092022</v>
      </c>
      <c r="AW35" s="27" t="e">
        <f t="shared" si="12"/>
        <v>#DIV/0!</v>
      </c>
      <c r="AX35" s="27">
        <f t="shared" si="12"/>
        <v>1.532831578997722</v>
      </c>
      <c r="AY35" s="27">
        <f t="shared" si="12"/>
        <v>0.73379938570534287</v>
      </c>
      <c r="AZ35" s="27">
        <f t="shared" si="12"/>
        <v>0.27735009811261457</v>
      </c>
      <c r="BA35" s="27">
        <f t="shared" si="12"/>
        <v>0</v>
      </c>
      <c r="BB35" s="27" t="e">
        <f t="shared" si="12"/>
        <v>#DIV/0!</v>
      </c>
      <c r="BC35" s="27" t="e">
        <f t="shared" si="12"/>
        <v>#DIV/0!</v>
      </c>
      <c r="BD35" s="27">
        <f t="shared" si="12"/>
        <v>0.57735026918962584</v>
      </c>
      <c r="BE35" s="27">
        <f t="shared" si="12"/>
        <v>1.688807569238473</v>
      </c>
      <c r="BF35" s="27">
        <f t="shared" si="12"/>
        <v>0.42365927286816174</v>
      </c>
      <c r="BG35" s="27" t="e">
        <f t="shared" si="12"/>
        <v>#DIV/0!</v>
      </c>
      <c r="BH35" s="27">
        <f t="shared" si="12"/>
        <v>1.176696810829104</v>
      </c>
      <c r="BI35" s="27">
        <f t="shared" si="12"/>
        <v>0.42844653524848764</v>
      </c>
      <c r="BJ35" s="27">
        <f t="shared" si="12"/>
        <v>0.80860754006264002</v>
      </c>
      <c r="BK35" s="27">
        <f t="shared" si="12"/>
        <v>1.1813570144560006</v>
      </c>
      <c r="BL35" s="27">
        <f t="shared" si="12"/>
        <v>27.939595183555884</v>
      </c>
      <c r="BM35" s="27">
        <f t="shared" si="12"/>
        <v>2.5323087119439864</v>
      </c>
      <c r="BN35" s="27">
        <f t="shared" si="12"/>
        <v>0.81806525976279487</v>
      </c>
      <c r="BO35" s="27">
        <f t="shared" si="12"/>
        <v>1.7028579725641462</v>
      </c>
      <c r="BP35" s="27">
        <f t="shared" si="12"/>
        <v>2.1554938752299546</v>
      </c>
      <c r="BQ35" s="27">
        <f t="shared" si="12"/>
        <v>6.2058698433676902</v>
      </c>
      <c r="BR35" s="27">
        <f t="shared" ref="BR35:BX35" si="13">STDEV(BR12,BR14:BR17,BR19,BR21:BR22,BR25:BR27,BR29:BR30)/SQRT($B33)</f>
        <v>21.578868191996364</v>
      </c>
      <c r="BS35" s="27" t="e">
        <f t="shared" si="13"/>
        <v>#DIV/0!</v>
      </c>
      <c r="BT35" s="27" t="e">
        <f t="shared" si="13"/>
        <v>#DIV/0!</v>
      </c>
      <c r="BU35" s="27" t="e">
        <f t="shared" si="13"/>
        <v>#DIV/0!</v>
      </c>
      <c r="BV35" s="27" t="e">
        <f t="shared" si="13"/>
        <v>#DIV/0!</v>
      </c>
      <c r="BW35" s="27" t="e">
        <f t="shared" si="13"/>
        <v>#DIV/0!</v>
      </c>
      <c r="BX35" s="27" t="e">
        <f t="shared" si="13"/>
        <v>#DIV/0!</v>
      </c>
      <c r="BY35" s="38"/>
      <c r="BZ35" s="38"/>
      <c r="CA35" s="38"/>
      <c r="CB35" s="38"/>
      <c r="CC35" s="38"/>
      <c r="CD35" s="38"/>
      <c r="CE35" s="58" t="s">
        <v>111</v>
      </c>
    </row>
    <row r="36" spans="1:155">
      <c r="B36" s="24"/>
      <c r="C36" s="24"/>
      <c r="D36" s="24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4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38"/>
      <c r="AO36" s="38"/>
      <c r="AP36" s="38"/>
      <c r="AQ36" s="38"/>
      <c r="AR36" s="38"/>
      <c r="AS36" s="63"/>
      <c r="AT36" s="63"/>
      <c r="AU36" s="63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58" t="s">
        <v>111</v>
      </c>
    </row>
    <row r="37" spans="1:155" s="152" customFormat="1" ht="16">
      <c r="A37" s="83" t="s">
        <v>148</v>
      </c>
      <c r="B37" s="66"/>
      <c r="C37" s="66"/>
      <c r="D37" s="150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38"/>
      <c r="BW37" s="38"/>
      <c r="BX37" s="38"/>
      <c r="BY37" s="38"/>
      <c r="BZ37" s="38"/>
      <c r="CA37" s="38"/>
      <c r="CB37" s="38"/>
      <c r="CC37" s="38"/>
      <c r="CD37" s="38"/>
      <c r="CE37" s="58" t="s">
        <v>111</v>
      </c>
    </row>
    <row r="38" spans="1:155" s="38" customFormat="1">
      <c r="A38" t="s">
        <v>158</v>
      </c>
      <c r="B38" s="10">
        <v>62</v>
      </c>
      <c r="C38" s="4" t="s">
        <v>3</v>
      </c>
      <c r="D38" s="10" t="s">
        <v>40</v>
      </c>
      <c r="E38" s="59">
        <f t="shared" ref="E38:H53" si="14">(K38/$J38)*100</f>
        <v>0</v>
      </c>
      <c r="F38" s="59">
        <f t="shared" si="14"/>
        <v>0</v>
      </c>
      <c r="G38" s="59">
        <f t="shared" si="14"/>
        <v>87.5</v>
      </c>
      <c r="H38" s="59">
        <f t="shared" si="14"/>
        <v>12.5</v>
      </c>
      <c r="I38" s="59">
        <f>M38/J38</f>
        <v>0.875</v>
      </c>
      <c r="J38">
        <v>8</v>
      </c>
      <c r="K38">
        <v>0</v>
      </c>
      <c r="L38">
        <v>0</v>
      </c>
      <c r="M38">
        <v>7</v>
      </c>
      <c r="N38">
        <v>1</v>
      </c>
      <c r="O38">
        <v>0.875</v>
      </c>
      <c r="P38">
        <v>292.375</v>
      </c>
      <c r="Q38" t="s">
        <v>57</v>
      </c>
      <c r="R38">
        <v>318.7142857</v>
      </c>
      <c r="S38">
        <v>108</v>
      </c>
      <c r="T38">
        <v>154.875</v>
      </c>
      <c r="U38">
        <v>168</v>
      </c>
      <c r="V38">
        <v>63</v>
      </c>
      <c r="W38">
        <v>639.375</v>
      </c>
      <c r="X38">
        <v>712.71428560000004</v>
      </c>
      <c r="Y38">
        <v>126</v>
      </c>
      <c r="Z38">
        <v>125</v>
      </c>
      <c r="AA38">
        <v>68.142857129999996</v>
      </c>
      <c r="AB38">
        <v>523</v>
      </c>
      <c r="AC38">
        <v>21</v>
      </c>
      <c r="AD38">
        <v>9</v>
      </c>
      <c r="AE38">
        <v>9</v>
      </c>
      <c r="AF38">
        <v>3</v>
      </c>
      <c r="AG38">
        <v>8</v>
      </c>
      <c r="AH38">
        <v>9</v>
      </c>
      <c r="AI38">
        <v>4</v>
      </c>
      <c r="AJ38" t="s">
        <v>57</v>
      </c>
      <c r="AK38" t="s">
        <v>57</v>
      </c>
      <c r="AL38" t="s">
        <v>57</v>
      </c>
      <c r="AM38">
        <v>8</v>
      </c>
      <c r="AN38">
        <v>1</v>
      </c>
      <c r="AO38" t="s">
        <v>57</v>
      </c>
      <c r="AP38" t="s">
        <v>57</v>
      </c>
      <c r="AQ38" t="s">
        <v>57</v>
      </c>
      <c r="AR38" t="s">
        <v>57</v>
      </c>
      <c r="AS38" t="s">
        <v>57</v>
      </c>
      <c r="AT38">
        <v>7</v>
      </c>
      <c r="AU38">
        <v>2</v>
      </c>
      <c r="AV38" t="s">
        <v>57</v>
      </c>
      <c r="AW38" t="s">
        <v>57</v>
      </c>
      <c r="AX38" t="s">
        <v>57</v>
      </c>
      <c r="AY38" t="s">
        <v>57</v>
      </c>
      <c r="AZ38">
        <v>1</v>
      </c>
      <c r="BA38">
        <v>2</v>
      </c>
      <c r="BB38" t="s">
        <v>57</v>
      </c>
      <c r="BC38" t="s">
        <v>57</v>
      </c>
      <c r="BD38" t="s">
        <v>57</v>
      </c>
      <c r="BE38">
        <v>21</v>
      </c>
      <c r="BF38">
        <v>5</v>
      </c>
      <c r="BG38" t="s">
        <v>57</v>
      </c>
      <c r="BH38" t="s">
        <v>57</v>
      </c>
      <c r="BI38">
        <v>1</v>
      </c>
      <c r="BJ38">
        <v>7</v>
      </c>
      <c r="BK38">
        <v>8</v>
      </c>
      <c r="BL38">
        <v>111</v>
      </c>
      <c r="BM38">
        <v>19</v>
      </c>
      <c r="BN38" t="s">
        <v>57</v>
      </c>
      <c r="BO38">
        <v>42</v>
      </c>
      <c r="BP38">
        <v>10</v>
      </c>
      <c r="BQ38" t="s">
        <v>57</v>
      </c>
      <c r="BR38">
        <v>40</v>
      </c>
      <c r="BS38" t="s">
        <v>57</v>
      </c>
      <c r="BT38" t="s">
        <v>57</v>
      </c>
      <c r="BU38" t="s">
        <v>57</v>
      </c>
      <c r="BV38" t="s">
        <v>57</v>
      </c>
      <c r="BW38" t="s">
        <v>57</v>
      </c>
      <c r="BX38" t="s">
        <v>57</v>
      </c>
      <c r="BY38" t="s">
        <v>57</v>
      </c>
      <c r="BZ38" t="s">
        <v>57</v>
      </c>
      <c r="CA38" t="s">
        <v>57</v>
      </c>
      <c r="CB38" t="s">
        <v>57</v>
      </c>
      <c r="CC38" t="s">
        <v>57</v>
      </c>
      <c r="CD38" t="s">
        <v>58</v>
      </c>
      <c r="CE38" s="58" t="s">
        <v>111</v>
      </c>
      <c r="CF38" s="58"/>
      <c r="CH38" s="10">
        <f>$X$1</f>
        <v>0</v>
      </c>
      <c r="CI38" s="10" t="str">
        <f>C5</f>
        <v>Gtype</v>
      </c>
      <c r="CJ38" s="59" t="e">
        <f>#REF!</f>
        <v>#REF!</v>
      </c>
      <c r="CK38" s="59" t="e">
        <f>#REF!</f>
        <v>#REF!</v>
      </c>
      <c r="CL38" s="59" t="e">
        <f>#REF!</f>
        <v>#REF!</v>
      </c>
      <c r="CM38" s="59" t="e">
        <f>#REF!</f>
        <v>#REF!</v>
      </c>
      <c r="CN38" s="59" t="e">
        <f>#REF!</f>
        <v>#REF!</v>
      </c>
      <c r="CO38" s="59" t="e">
        <f>#REF!</f>
        <v>#REF!</v>
      </c>
      <c r="CP38" s="59" t="e">
        <f>#REF!</f>
        <v>#REF!</v>
      </c>
      <c r="CQ38" s="59" t="e">
        <f>#REF!</f>
        <v>#REF!</v>
      </c>
      <c r="CR38" s="59" t="e">
        <f>#REF!</f>
        <v>#REF!</v>
      </c>
      <c r="CS38" s="59" t="e">
        <f>#REF!</f>
        <v>#REF!</v>
      </c>
      <c r="CT38" s="59" t="e">
        <f>#REF!</f>
        <v>#REF!</v>
      </c>
      <c r="CU38" s="59" t="e">
        <f>#REF!</f>
        <v>#REF!</v>
      </c>
      <c r="CV38" s="59" t="e">
        <f>#REF!</f>
        <v>#REF!</v>
      </c>
      <c r="CW38" s="59" t="e">
        <f>#REF!</f>
        <v>#REF!</v>
      </c>
      <c r="CX38" s="59" t="e">
        <f>#REF!</f>
        <v>#REF!</v>
      </c>
      <c r="CY38" s="59" t="e">
        <f>#REF!</f>
        <v>#REF!</v>
      </c>
      <c r="CZ38" s="59" t="e">
        <f>#REF!</f>
        <v>#REF!</v>
      </c>
      <c r="DA38" s="95" t="e">
        <f>#REF!</f>
        <v>#REF!</v>
      </c>
      <c r="DB38" s="95" t="e">
        <f>#REF!</f>
        <v>#REF!</v>
      </c>
      <c r="DC38" s="95" t="e">
        <f>#REF!</f>
        <v>#REF!</v>
      </c>
      <c r="DD38" s="95" t="e">
        <f>#REF!</f>
        <v>#REF!</v>
      </c>
      <c r="DE38" s="95" t="e">
        <f>#REF!</f>
        <v>#REF!</v>
      </c>
      <c r="DF38" s="95" t="e">
        <f>#REF!</f>
        <v>#REF!</v>
      </c>
      <c r="DG38" s="95" t="e">
        <f>#REF!</f>
        <v>#REF!</v>
      </c>
      <c r="DH38" s="95" t="e">
        <f>#REF!</f>
        <v>#REF!</v>
      </c>
      <c r="DI38" s="95" t="e">
        <f>#REF!</f>
        <v>#REF!</v>
      </c>
      <c r="DJ38" s="95" t="e">
        <f>#REF!</f>
        <v>#REF!</v>
      </c>
      <c r="DK38" s="95" t="e">
        <f>#REF!</f>
        <v>#REF!</v>
      </c>
      <c r="DL38" s="95" t="e">
        <f>#REF!</f>
        <v>#REF!</v>
      </c>
      <c r="DM38" s="95" t="e">
        <f>#REF!</f>
        <v>#REF!</v>
      </c>
      <c r="DN38" s="95" t="e">
        <f>#REF!</f>
        <v>#REF!</v>
      </c>
      <c r="DO38" s="95" t="e">
        <f>#REF!</f>
        <v>#REF!</v>
      </c>
      <c r="DP38" s="95" t="e">
        <f>#REF!</f>
        <v>#REF!</v>
      </c>
      <c r="DQ38" s="95" t="e">
        <f>#REF!</f>
        <v>#REF!</v>
      </c>
      <c r="DR38" s="59" t="e">
        <f>#REF!</f>
        <v>#REF!</v>
      </c>
      <c r="DS38" s="59" t="e">
        <f>#REF!</f>
        <v>#REF!</v>
      </c>
      <c r="DT38" s="59" t="e">
        <f>#REF!</f>
        <v>#REF!</v>
      </c>
      <c r="DU38" s="59" t="e">
        <f>#REF!</f>
        <v>#REF!</v>
      </c>
      <c r="DV38" s="59" t="e">
        <f>#REF!</f>
        <v>#REF!</v>
      </c>
      <c r="DW38" s="59" t="e">
        <f>#REF!</f>
        <v>#REF!</v>
      </c>
      <c r="DX38" s="59" t="e">
        <f>#REF!</f>
        <v>#REF!</v>
      </c>
      <c r="DY38" s="59" t="e">
        <f>#REF!</f>
        <v>#REF!</v>
      </c>
      <c r="DZ38" s="59" t="e">
        <f>#REF!</f>
        <v>#REF!</v>
      </c>
      <c r="EA38" s="59" t="e">
        <f>#REF!</f>
        <v>#REF!</v>
      </c>
      <c r="EB38" s="59" t="e">
        <f>#REF!</f>
        <v>#REF!</v>
      </c>
      <c r="EC38" s="59" t="e">
        <f>#REF!</f>
        <v>#REF!</v>
      </c>
      <c r="ED38" s="59" t="e">
        <f>#REF!</f>
        <v>#REF!</v>
      </c>
      <c r="EE38" s="59" t="e">
        <f>#REF!</f>
        <v>#REF!</v>
      </c>
      <c r="EF38" s="59" t="e">
        <f>#REF!</f>
        <v>#REF!</v>
      </c>
      <c r="EG38" s="59" t="e">
        <f>#REF!</f>
        <v>#REF!</v>
      </c>
      <c r="EH38" s="59" t="e">
        <f>#REF!</f>
        <v>#REF!</v>
      </c>
      <c r="EI38" s="95" t="e">
        <f>#REF!</f>
        <v>#REF!</v>
      </c>
      <c r="EJ38" s="95" t="e">
        <f>#REF!</f>
        <v>#REF!</v>
      </c>
      <c r="EK38" s="95" t="e">
        <f>#REF!</f>
        <v>#REF!</v>
      </c>
      <c r="EL38" s="95" t="e">
        <f>#REF!</f>
        <v>#REF!</v>
      </c>
      <c r="EM38" s="95" t="e">
        <f>#REF!</f>
        <v>#REF!</v>
      </c>
      <c r="EN38" s="95" t="e">
        <f>#REF!</f>
        <v>#REF!</v>
      </c>
      <c r="EO38" s="95" t="e">
        <f>#REF!</f>
        <v>#REF!</v>
      </c>
      <c r="EP38" s="95" t="e">
        <f>#REF!</f>
        <v>#REF!</v>
      </c>
      <c r="EQ38" s="95" t="e">
        <f>#REF!</f>
        <v>#REF!</v>
      </c>
      <c r="ER38" s="95" t="e">
        <f>#REF!</f>
        <v>#REF!</v>
      </c>
      <c r="ES38" s="95" t="e">
        <f>#REF!</f>
        <v>#REF!</v>
      </c>
      <c r="ET38" s="95" t="e">
        <f>#REF!</f>
        <v>#REF!</v>
      </c>
      <c r="EU38" s="95" t="e">
        <f>#REF!</f>
        <v>#REF!</v>
      </c>
      <c r="EV38" s="95" t="e">
        <f>#REF!</f>
        <v>#REF!</v>
      </c>
      <c r="EW38" s="95" t="e">
        <f>#REF!</f>
        <v>#REF!</v>
      </c>
      <c r="EX38" s="95" t="e">
        <f>#REF!</f>
        <v>#REF!</v>
      </c>
      <c r="EY38" s="95" t="e">
        <f>#REF!</f>
        <v>#REF!</v>
      </c>
    </row>
    <row r="39" spans="1:155" s="38" customFormat="1">
      <c r="A39" t="s">
        <v>180</v>
      </c>
      <c r="B39" s="10">
        <v>67</v>
      </c>
      <c r="C39" s="4" t="s">
        <v>3</v>
      </c>
      <c r="D39" s="10" t="s">
        <v>40</v>
      </c>
      <c r="E39" s="59">
        <f t="shared" si="14"/>
        <v>62.5</v>
      </c>
      <c r="F39" s="59">
        <f t="shared" si="14"/>
        <v>0</v>
      </c>
      <c r="G39" s="59">
        <f t="shared" si="14"/>
        <v>37.5</v>
      </c>
      <c r="H39" s="59">
        <f t="shared" si="14"/>
        <v>0</v>
      </c>
      <c r="I39" s="59">
        <f>M39/J39</f>
        <v>0.375</v>
      </c>
      <c r="J39">
        <v>8</v>
      </c>
      <c r="K39">
        <v>5</v>
      </c>
      <c r="L39">
        <v>0</v>
      </c>
      <c r="M39">
        <v>3</v>
      </c>
      <c r="N39">
        <v>0</v>
      </c>
      <c r="O39">
        <v>1</v>
      </c>
      <c r="P39">
        <v>1657.333333</v>
      </c>
      <c r="Q39" t="s">
        <v>57</v>
      </c>
      <c r="R39">
        <v>1657.333333</v>
      </c>
      <c r="S39" t="s">
        <v>57</v>
      </c>
      <c r="T39">
        <v>298</v>
      </c>
      <c r="U39">
        <v>298</v>
      </c>
      <c r="V39" t="s">
        <v>57</v>
      </c>
      <c r="W39">
        <v>126.33333330000001</v>
      </c>
      <c r="X39">
        <v>126.33333330000001</v>
      </c>
      <c r="Y39" t="s">
        <v>57</v>
      </c>
      <c r="Z39">
        <v>812</v>
      </c>
      <c r="AA39">
        <v>812</v>
      </c>
      <c r="AB39" t="s">
        <v>57</v>
      </c>
      <c r="AC39">
        <v>6</v>
      </c>
      <c r="AD39">
        <v>3</v>
      </c>
      <c r="AE39">
        <v>3</v>
      </c>
      <c r="AF39" t="s">
        <v>57</v>
      </c>
      <c r="AG39">
        <v>3</v>
      </c>
      <c r="AH39">
        <v>3</v>
      </c>
      <c r="AI39" t="s">
        <v>57</v>
      </c>
      <c r="AJ39" t="s">
        <v>57</v>
      </c>
      <c r="AK39" t="s">
        <v>57</v>
      </c>
      <c r="AL39" t="s">
        <v>57</v>
      </c>
      <c r="AM39">
        <v>3</v>
      </c>
      <c r="AN39" t="s">
        <v>57</v>
      </c>
      <c r="AO39" t="s">
        <v>57</v>
      </c>
      <c r="AP39" t="s">
        <v>57</v>
      </c>
      <c r="AQ39" t="s">
        <v>57</v>
      </c>
      <c r="AR39" t="s">
        <v>57</v>
      </c>
      <c r="AS39" t="s">
        <v>57</v>
      </c>
      <c r="AT39">
        <v>3</v>
      </c>
      <c r="AU39" t="s">
        <v>57</v>
      </c>
      <c r="AV39" t="s">
        <v>57</v>
      </c>
      <c r="AW39" t="s">
        <v>57</v>
      </c>
      <c r="AX39" t="s">
        <v>57</v>
      </c>
      <c r="AY39" t="s">
        <v>57</v>
      </c>
      <c r="AZ39" t="s">
        <v>57</v>
      </c>
      <c r="BA39">
        <v>0</v>
      </c>
      <c r="BB39" t="s">
        <v>57</v>
      </c>
      <c r="BC39" t="s">
        <v>57</v>
      </c>
      <c r="BD39" t="s">
        <v>57</v>
      </c>
      <c r="BE39">
        <v>5</v>
      </c>
      <c r="BF39">
        <v>1</v>
      </c>
      <c r="BG39" t="s">
        <v>57</v>
      </c>
      <c r="BH39" t="s">
        <v>57</v>
      </c>
      <c r="BI39">
        <v>3</v>
      </c>
      <c r="BJ39" t="s">
        <v>57</v>
      </c>
      <c r="BK39">
        <v>1</v>
      </c>
      <c r="BL39">
        <v>228</v>
      </c>
      <c r="BM39">
        <v>71</v>
      </c>
      <c r="BN39">
        <v>1</v>
      </c>
      <c r="BO39">
        <v>4</v>
      </c>
      <c r="BP39">
        <v>6</v>
      </c>
      <c r="BQ39" t="s">
        <v>57</v>
      </c>
      <c r="BR39">
        <v>146</v>
      </c>
      <c r="BS39" t="s">
        <v>57</v>
      </c>
      <c r="BT39" t="s">
        <v>57</v>
      </c>
      <c r="BU39" t="s">
        <v>57</v>
      </c>
      <c r="BV39" t="s">
        <v>57</v>
      </c>
      <c r="BW39" t="s">
        <v>57</v>
      </c>
      <c r="BX39" t="s">
        <v>57</v>
      </c>
      <c r="BY39" t="s">
        <v>57</v>
      </c>
      <c r="BZ39" t="s">
        <v>57</v>
      </c>
      <c r="CA39" t="s">
        <v>57</v>
      </c>
      <c r="CB39" t="s">
        <v>57</v>
      </c>
      <c r="CC39" t="s">
        <v>57</v>
      </c>
      <c r="CD39" t="s">
        <v>58</v>
      </c>
      <c r="CE39" s="58"/>
      <c r="CF39" s="58"/>
      <c r="CH39" s="10"/>
      <c r="CI39" s="10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</row>
    <row r="40" spans="1:155" s="38" customFormat="1">
      <c r="A40" t="s">
        <v>159</v>
      </c>
      <c r="B40" s="10">
        <v>67</v>
      </c>
      <c r="C40" s="4" t="s">
        <v>3</v>
      </c>
      <c r="D40" s="10" t="s">
        <v>40</v>
      </c>
      <c r="E40" s="59">
        <f t="shared" si="14"/>
        <v>12.5</v>
      </c>
      <c r="F40" s="59">
        <f t="shared" si="14"/>
        <v>0</v>
      </c>
      <c r="G40" s="59">
        <f t="shared" si="14"/>
        <v>37.5</v>
      </c>
      <c r="H40" s="59">
        <f t="shared" si="14"/>
        <v>50</v>
      </c>
      <c r="I40" s="59">
        <f>M40/J40</f>
        <v>0.375</v>
      </c>
      <c r="J40">
        <v>8</v>
      </c>
      <c r="K40">
        <v>1</v>
      </c>
      <c r="L40">
        <v>0</v>
      </c>
      <c r="M40">
        <v>3</v>
      </c>
      <c r="N40">
        <v>4</v>
      </c>
      <c r="O40">
        <v>0.42857142850000002</v>
      </c>
      <c r="P40">
        <v>620</v>
      </c>
      <c r="Q40" t="s">
        <v>57</v>
      </c>
      <c r="R40">
        <v>750</v>
      </c>
      <c r="S40">
        <v>522.5</v>
      </c>
      <c r="T40">
        <v>98.142857129999996</v>
      </c>
      <c r="U40">
        <v>122.33333330000001</v>
      </c>
      <c r="V40">
        <v>80</v>
      </c>
      <c r="W40">
        <v>181.2857143</v>
      </c>
      <c r="X40">
        <v>163.33333329999999</v>
      </c>
      <c r="Y40">
        <v>194.75</v>
      </c>
      <c r="Z40">
        <v>148.7142857</v>
      </c>
      <c r="AA40">
        <v>42.333333330000002</v>
      </c>
      <c r="AB40">
        <v>228.5</v>
      </c>
      <c r="AC40">
        <v>37</v>
      </c>
      <c r="AD40">
        <v>9</v>
      </c>
      <c r="AE40">
        <v>13</v>
      </c>
      <c r="AF40">
        <v>15</v>
      </c>
      <c r="AG40">
        <v>11</v>
      </c>
      <c r="AH40">
        <v>8</v>
      </c>
      <c r="AI40">
        <v>10</v>
      </c>
      <c r="AJ40" t="s">
        <v>57</v>
      </c>
      <c r="AK40" t="s">
        <v>57</v>
      </c>
      <c r="AL40">
        <v>8</v>
      </c>
      <c r="AM40">
        <v>7</v>
      </c>
      <c r="AN40">
        <v>1</v>
      </c>
      <c r="AO40" t="s">
        <v>57</v>
      </c>
      <c r="AP40" t="s">
        <v>57</v>
      </c>
      <c r="AQ40" t="s">
        <v>57</v>
      </c>
      <c r="AR40">
        <v>1</v>
      </c>
      <c r="AS40">
        <v>4</v>
      </c>
      <c r="AT40">
        <v>3</v>
      </c>
      <c r="AU40">
        <v>4</v>
      </c>
      <c r="AV40" t="s">
        <v>57</v>
      </c>
      <c r="AW40" t="s">
        <v>57</v>
      </c>
      <c r="AX40">
        <v>2</v>
      </c>
      <c r="AY40" t="s">
        <v>57</v>
      </c>
      <c r="AZ40">
        <v>4</v>
      </c>
      <c r="BA40">
        <v>6</v>
      </c>
      <c r="BB40" t="s">
        <v>57</v>
      </c>
      <c r="BC40" t="s">
        <v>57</v>
      </c>
      <c r="BD40">
        <v>5</v>
      </c>
      <c r="BE40">
        <v>24</v>
      </c>
      <c r="BF40">
        <v>2</v>
      </c>
      <c r="BG40" t="s">
        <v>57</v>
      </c>
      <c r="BH40" t="s">
        <v>57</v>
      </c>
      <c r="BI40">
        <v>2</v>
      </c>
      <c r="BJ40">
        <v>10</v>
      </c>
      <c r="BK40">
        <v>10</v>
      </c>
      <c r="BL40">
        <v>125</v>
      </c>
      <c r="BM40">
        <v>72</v>
      </c>
      <c r="BN40" t="s">
        <v>57</v>
      </c>
      <c r="BO40">
        <v>8</v>
      </c>
      <c r="BP40">
        <v>2</v>
      </c>
      <c r="BQ40">
        <v>12</v>
      </c>
      <c r="BR40">
        <v>31</v>
      </c>
      <c r="BS40" t="s">
        <v>57</v>
      </c>
      <c r="BT40" t="s">
        <v>57</v>
      </c>
      <c r="BU40" t="s">
        <v>57</v>
      </c>
      <c r="BV40" t="s">
        <v>57</v>
      </c>
      <c r="BW40" t="s">
        <v>57</v>
      </c>
      <c r="BX40" t="s">
        <v>57</v>
      </c>
      <c r="BY40" t="s">
        <v>57</v>
      </c>
      <c r="BZ40" t="s">
        <v>57</v>
      </c>
      <c r="CA40" t="s">
        <v>57</v>
      </c>
      <c r="CB40" t="s">
        <v>57</v>
      </c>
      <c r="CC40" t="s">
        <v>57</v>
      </c>
      <c r="CD40" t="s">
        <v>58</v>
      </c>
      <c r="CE40" s="58" t="s">
        <v>111</v>
      </c>
      <c r="CF40" s="58"/>
      <c r="CH40" s="10">
        <f t="shared" ref="CH40:ES40" si="15">CH68</f>
        <v>0</v>
      </c>
      <c r="CI40" s="10" t="str">
        <f t="shared" si="15"/>
        <v>+ve</v>
      </c>
      <c r="CJ40" s="59" t="e">
        <f t="shared" si="15"/>
        <v>#REF!</v>
      </c>
      <c r="CK40" s="59" t="e">
        <f t="shared" si="15"/>
        <v>#REF!</v>
      </c>
      <c r="CL40" s="59" t="e">
        <f t="shared" si="15"/>
        <v>#REF!</v>
      </c>
      <c r="CM40" s="59" t="e">
        <f t="shared" si="15"/>
        <v>#REF!</v>
      </c>
      <c r="CN40" s="59" t="e">
        <f t="shared" si="15"/>
        <v>#REF!</v>
      </c>
      <c r="CO40" s="59" t="e">
        <f t="shared" si="15"/>
        <v>#REF!</v>
      </c>
      <c r="CP40" s="59" t="e">
        <f t="shared" si="15"/>
        <v>#REF!</v>
      </c>
      <c r="CQ40" s="59" t="e">
        <f t="shared" si="15"/>
        <v>#REF!</v>
      </c>
      <c r="CR40" s="59" t="e">
        <f t="shared" si="15"/>
        <v>#REF!</v>
      </c>
      <c r="CS40" s="59" t="e">
        <f t="shared" si="15"/>
        <v>#REF!</v>
      </c>
      <c r="CT40" s="59" t="e">
        <f t="shared" si="15"/>
        <v>#REF!</v>
      </c>
      <c r="CU40" s="59" t="e">
        <f t="shared" si="15"/>
        <v>#REF!</v>
      </c>
      <c r="CV40" s="59" t="e">
        <f t="shared" si="15"/>
        <v>#REF!</v>
      </c>
      <c r="CW40" s="59" t="e">
        <f t="shared" si="15"/>
        <v>#REF!</v>
      </c>
      <c r="CX40" s="59" t="e">
        <f t="shared" si="15"/>
        <v>#REF!</v>
      </c>
      <c r="CY40" s="59" t="e">
        <f t="shared" si="15"/>
        <v>#REF!</v>
      </c>
      <c r="CZ40" s="59" t="e">
        <f t="shared" si="15"/>
        <v>#REF!</v>
      </c>
      <c r="DA40" s="95" t="e">
        <f t="shared" si="15"/>
        <v>#REF!</v>
      </c>
      <c r="DB40" s="95" t="e">
        <f t="shared" si="15"/>
        <v>#REF!</v>
      </c>
      <c r="DC40" s="95" t="e">
        <f t="shared" si="15"/>
        <v>#REF!</v>
      </c>
      <c r="DD40" s="95" t="e">
        <f t="shared" si="15"/>
        <v>#REF!</v>
      </c>
      <c r="DE40" s="95" t="e">
        <f t="shared" si="15"/>
        <v>#REF!</v>
      </c>
      <c r="DF40" s="95" t="e">
        <f t="shared" si="15"/>
        <v>#REF!</v>
      </c>
      <c r="DG40" s="95" t="e">
        <f t="shared" si="15"/>
        <v>#REF!</v>
      </c>
      <c r="DH40" s="95" t="e">
        <f t="shared" si="15"/>
        <v>#REF!</v>
      </c>
      <c r="DI40" s="95" t="e">
        <f t="shared" si="15"/>
        <v>#REF!</v>
      </c>
      <c r="DJ40" s="95" t="e">
        <f t="shared" si="15"/>
        <v>#REF!</v>
      </c>
      <c r="DK40" s="95" t="e">
        <f t="shared" si="15"/>
        <v>#REF!</v>
      </c>
      <c r="DL40" s="95" t="e">
        <f t="shared" si="15"/>
        <v>#REF!</v>
      </c>
      <c r="DM40" s="95" t="e">
        <f t="shared" si="15"/>
        <v>#REF!</v>
      </c>
      <c r="DN40" s="95" t="e">
        <f t="shared" si="15"/>
        <v>#REF!</v>
      </c>
      <c r="DO40" s="95" t="e">
        <f t="shared" si="15"/>
        <v>#REF!</v>
      </c>
      <c r="DP40" s="95" t="e">
        <f t="shared" si="15"/>
        <v>#REF!</v>
      </c>
      <c r="DQ40" s="95" t="e">
        <f t="shared" si="15"/>
        <v>#REF!</v>
      </c>
      <c r="DR40" s="59" t="e">
        <f t="shared" si="15"/>
        <v>#REF!</v>
      </c>
      <c r="DS40" s="59" t="e">
        <f t="shared" si="15"/>
        <v>#REF!</v>
      </c>
      <c r="DT40" s="59" t="e">
        <f t="shared" si="15"/>
        <v>#REF!</v>
      </c>
      <c r="DU40" s="59" t="e">
        <f t="shared" si="15"/>
        <v>#REF!</v>
      </c>
      <c r="DV40" s="59" t="e">
        <f t="shared" si="15"/>
        <v>#REF!</v>
      </c>
      <c r="DW40" s="59" t="e">
        <f t="shared" si="15"/>
        <v>#REF!</v>
      </c>
      <c r="DX40" s="59" t="e">
        <f t="shared" si="15"/>
        <v>#REF!</v>
      </c>
      <c r="DY40" s="59" t="e">
        <f t="shared" si="15"/>
        <v>#REF!</v>
      </c>
      <c r="DZ40" s="59" t="e">
        <f t="shared" si="15"/>
        <v>#REF!</v>
      </c>
      <c r="EA40" s="59" t="e">
        <f t="shared" si="15"/>
        <v>#REF!</v>
      </c>
      <c r="EB40" s="59" t="e">
        <f t="shared" si="15"/>
        <v>#REF!</v>
      </c>
      <c r="EC40" s="59" t="e">
        <f t="shared" si="15"/>
        <v>#REF!</v>
      </c>
      <c r="ED40" s="59" t="e">
        <f t="shared" si="15"/>
        <v>#REF!</v>
      </c>
      <c r="EE40" s="59" t="e">
        <f t="shared" si="15"/>
        <v>#REF!</v>
      </c>
      <c r="EF40" s="59" t="e">
        <f t="shared" si="15"/>
        <v>#REF!</v>
      </c>
      <c r="EG40" s="59" t="e">
        <f t="shared" si="15"/>
        <v>#REF!</v>
      </c>
      <c r="EH40" s="59" t="e">
        <f t="shared" si="15"/>
        <v>#REF!</v>
      </c>
      <c r="EI40" s="95" t="e">
        <f t="shared" si="15"/>
        <v>#REF!</v>
      </c>
      <c r="EJ40" s="95" t="e">
        <f t="shared" si="15"/>
        <v>#REF!</v>
      </c>
      <c r="EK40" s="95" t="e">
        <f t="shared" si="15"/>
        <v>#REF!</v>
      </c>
      <c r="EL40" s="95" t="e">
        <f t="shared" si="15"/>
        <v>#REF!</v>
      </c>
      <c r="EM40" s="95" t="e">
        <f t="shared" si="15"/>
        <v>#REF!</v>
      </c>
      <c r="EN40" s="95" t="e">
        <f t="shared" si="15"/>
        <v>#REF!</v>
      </c>
      <c r="EO40" s="95" t="e">
        <f t="shared" si="15"/>
        <v>#REF!</v>
      </c>
      <c r="EP40" s="95" t="e">
        <f t="shared" si="15"/>
        <v>#REF!</v>
      </c>
      <c r="EQ40" s="95" t="e">
        <f t="shared" si="15"/>
        <v>#REF!</v>
      </c>
      <c r="ER40" s="95" t="e">
        <f t="shared" si="15"/>
        <v>#REF!</v>
      </c>
      <c r="ES40" s="95" t="e">
        <f t="shared" si="15"/>
        <v>#REF!</v>
      </c>
      <c r="ET40" s="95" t="e">
        <f t="shared" ref="ET40:EY40" si="16">ET68</f>
        <v>#REF!</v>
      </c>
      <c r="EU40" s="95" t="e">
        <f t="shared" si="16"/>
        <v>#REF!</v>
      </c>
      <c r="EV40" s="95" t="e">
        <f t="shared" si="16"/>
        <v>#REF!</v>
      </c>
      <c r="EW40" s="95" t="e">
        <f t="shared" si="16"/>
        <v>#REF!</v>
      </c>
      <c r="EX40" s="95" t="e">
        <f t="shared" si="16"/>
        <v>#REF!</v>
      </c>
      <c r="EY40" s="95" t="e">
        <f t="shared" si="16"/>
        <v>#REF!</v>
      </c>
    </row>
    <row r="41" spans="1:155" s="38" customFormat="1">
      <c r="A41" t="s">
        <v>160</v>
      </c>
      <c r="B41" s="10">
        <v>67</v>
      </c>
      <c r="C41" s="4" t="s">
        <v>3</v>
      </c>
      <c r="D41" s="10" t="s">
        <v>40</v>
      </c>
      <c r="E41" s="59">
        <f t="shared" si="14"/>
        <v>12.5</v>
      </c>
      <c r="F41" s="59">
        <f t="shared" si="14"/>
        <v>12.5</v>
      </c>
      <c r="G41" s="59">
        <f t="shared" si="14"/>
        <v>62.5</v>
      </c>
      <c r="H41" s="59">
        <f t="shared" si="14"/>
        <v>12.5</v>
      </c>
      <c r="I41" s="59">
        <f>M41/J41</f>
        <v>0.625</v>
      </c>
      <c r="J41">
        <v>8</v>
      </c>
      <c r="K41">
        <v>1</v>
      </c>
      <c r="L41">
        <v>1</v>
      </c>
      <c r="M41">
        <v>5</v>
      </c>
      <c r="N41">
        <v>1</v>
      </c>
      <c r="O41">
        <v>0.83333333330000003</v>
      </c>
      <c r="P41">
        <v>1314</v>
      </c>
      <c r="Q41">
        <v>2338</v>
      </c>
      <c r="R41">
        <v>1221.5999999999999</v>
      </c>
      <c r="S41">
        <v>752</v>
      </c>
      <c r="T41">
        <v>244.66666670000001</v>
      </c>
      <c r="U41">
        <v>235.4</v>
      </c>
      <c r="V41">
        <v>291</v>
      </c>
      <c r="W41">
        <v>97.833333339999996</v>
      </c>
      <c r="X41">
        <v>107.2</v>
      </c>
      <c r="Y41">
        <v>51</v>
      </c>
      <c r="Z41">
        <v>1147.666667</v>
      </c>
      <c r="AA41">
        <v>1211.5999999999999</v>
      </c>
      <c r="AB41">
        <v>828</v>
      </c>
      <c r="AC41">
        <v>18</v>
      </c>
      <c r="AD41">
        <v>8</v>
      </c>
      <c r="AE41">
        <v>8</v>
      </c>
      <c r="AF41">
        <v>2</v>
      </c>
      <c r="AG41">
        <v>8</v>
      </c>
      <c r="AH41">
        <v>7</v>
      </c>
      <c r="AI41">
        <v>3</v>
      </c>
      <c r="AJ41" t="s">
        <v>57</v>
      </c>
      <c r="AK41" t="s">
        <v>57</v>
      </c>
      <c r="AL41" t="s">
        <v>57</v>
      </c>
      <c r="AM41">
        <v>7</v>
      </c>
      <c r="AN41">
        <v>1</v>
      </c>
      <c r="AO41" t="s">
        <v>57</v>
      </c>
      <c r="AP41" t="s">
        <v>57</v>
      </c>
      <c r="AQ41" t="s">
        <v>57</v>
      </c>
      <c r="AR41" t="s">
        <v>57</v>
      </c>
      <c r="AS41">
        <v>1</v>
      </c>
      <c r="AT41">
        <v>5</v>
      </c>
      <c r="AU41">
        <v>2</v>
      </c>
      <c r="AV41" t="s">
        <v>57</v>
      </c>
      <c r="AW41" t="s">
        <v>57</v>
      </c>
      <c r="AX41" t="s">
        <v>57</v>
      </c>
      <c r="AY41" t="s">
        <v>57</v>
      </c>
      <c r="AZ41">
        <v>1</v>
      </c>
      <c r="BA41">
        <v>1</v>
      </c>
      <c r="BB41" t="s">
        <v>57</v>
      </c>
      <c r="BC41" t="s">
        <v>57</v>
      </c>
      <c r="BD41" t="s">
        <v>57</v>
      </c>
      <c r="BE41">
        <v>8</v>
      </c>
      <c r="BF41">
        <v>1</v>
      </c>
      <c r="BG41" t="s">
        <v>57</v>
      </c>
      <c r="BH41" t="s">
        <v>57</v>
      </c>
      <c r="BI41">
        <v>5</v>
      </c>
      <c r="BJ41">
        <v>1</v>
      </c>
      <c r="BK41">
        <v>1</v>
      </c>
      <c r="BL41">
        <v>216</v>
      </c>
      <c r="BM41">
        <v>48</v>
      </c>
      <c r="BN41">
        <v>8</v>
      </c>
      <c r="BO41">
        <v>45</v>
      </c>
      <c r="BP41">
        <v>9</v>
      </c>
      <c r="BQ41" t="s">
        <v>57</v>
      </c>
      <c r="BR41">
        <v>106</v>
      </c>
      <c r="BS41" t="s">
        <v>57</v>
      </c>
      <c r="BT41" t="s">
        <v>57</v>
      </c>
      <c r="BU41" t="s">
        <v>57</v>
      </c>
      <c r="BV41" t="s">
        <v>57</v>
      </c>
      <c r="BW41" t="s">
        <v>57</v>
      </c>
      <c r="BX41" t="s">
        <v>57</v>
      </c>
      <c r="BY41" t="s">
        <v>57</v>
      </c>
      <c r="BZ41" t="s">
        <v>57</v>
      </c>
      <c r="CA41" t="s">
        <v>57</v>
      </c>
      <c r="CB41" t="s">
        <v>57</v>
      </c>
      <c r="CC41" t="s">
        <v>57</v>
      </c>
      <c r="CD41" t="s">
        <v>58</v>
      </c>
      <c r="CE41" s="58" t="s">
        <v>111</v>
      </c>
      <c r="CF41" s="58"/>
      <c r="CH41" s="10">
        <f t="shared" ref="CH41:ES41" si="17">CH98</f>
        <v>0</v>
      </c>
      <c r="CI41" s="10">
        <f t="shared" si="17"/>
        <v>0</v>
      </c>
      <c r="CJ41" s="59">
        <f t="shared" si="17"/>
        <v>0</v>
      </c>
      <c r="CK41" s="59">
        <f t="shared" si="17"/>
        <v>0</v>
      </c>
      <c r="CL41" s="59">
        <f t="shared" si="17"/>
        <v>0</v>
      </c>
      <c r="CM41" s="59">
        <f t="shared" si="17"/>
        <v>0</v>
      </c>
      <c r="CN41" s="59">
        <f t="shared" si="17"/>
        <v>0</v>
      </c>
      <c r="CO41" s="59">
        <f t="shared" si="17"/>
        <v>0</v>
      </c>
      <c r="CP41" s="59">
        <f t="shared" si="17"/>
        <v>0</v>
      </c>
      <c r="CQ41" s="59">
        <f t="shared" si="17"/>
        <v>0</v>
      </c>
      <c r="CR41" s="59">
        <f t="shared" si="17"/>
        <v>0</v>
      </c>
      <c r="CS41" s="59">
        <f t="shared" si="17"/>
        <v>0</v>
      </c>
      <c r="CT41" s="59">
        <f t="shared" si="17"/>
        <v>0</v>
      </c>
      <c r="CU41" s="59">
        <f t="shared" si="17"/>
        <v>0</v>
      </c>
      <c r="CV41" s="59">
        <f t="shared" si="17"/>
        <v>0</v>
      </c>
      <c r="CW41" s="59">
        <f t="shared" si="17"/>
        <v>0</v>
      </c>
      <c r="CX41" s="59">
        <f t="shared" si="17"/>
        <v>0</v>
      </c>
      <c r="CY41" s="59">
        <f t="shared" si="17"/>
        <v>0</v>
      </c>
      <c r="CZ41" s="59">
        <f t="shared" si="17"/>
        <v>0</v>
      </c>
      <c r="DA41" s="95">
        <f t="shared" si="17"/>
        <v>0</v>
      </c>
      <c r="DB41" s="95">
        <f t="shared" si="17"/>
        <v>0</v>
      </c>
      <c r="DC41" s="95">
        <f t="shared" si="17"/>
        <v>0</v>
      </c>
      <c r="DD41" s="95">
        <f t="shared" si="17"/>
        <v>0</v>
      </c>
      <c r="DE41" s="95">
        <f t="shared" si="17"/>
        <v>0</v>
      </c>
      <c r="DF41" s="95">
        <f t="shared" si="17"/>
        <v>0</v>
      </c>
      <c r="DG41" s="95">
        <f t="shared" si="17"/>
        <v>0</v>
      </c>
      <c r="DH41" s="95">
        <f t="shared" si="17"/>
        <v>0</v>
      </c>
      <c r="DI41" s="95">
        <f t="shared" si="17"/>
        <v>0</v>
      </c>
      <c r="DJ41" s="95">
        <f t="shared" si="17"/>
        <v>0</v>
      </c>
      <c r="DK41" s="95">
        <f t="shared" si="17"/>
        <v>0</v>
      </c>
      <c r="DL41" s="95">
        <f t="shared" si="17"/>
        <v>0</v>
      </c>
      <c r="DM41" s="95">
        <f t="shared" si="17"/>
        <v>0</v>
      </c>
      <c r="DN41" s="95">
        <f t="shared" si="17"/>
        <v>0</v>
      </c>
      <c r="DO41" s="95">
        <f t="shared" si="17"/>
        <v>0</v>
      </c>
      <c r="DP41" s="95">
        <f t="shared" si="17"/>
        <v>0</v>
      </c>
      <c r="DQ41" s="95">
        <f t="shared" si="17"/>
        <v>0</v>
      </c>
      <c r="DR41" s="59">
        <f t="shared" si="17"/>
        <v>0</v>
      </c>
      <c r="DS41" s="59">
        <f t="shared" si="17"/>
        <v>0</v>
      </c>
      <c r="DT41" s="59">
        <f t="shared" si="17"/>
        <v>0</v>
      </c>
      <c r="DU41" s="59">
        <f t="shared" si="17"/>
        <v>0</v>
      </c>
      <c r="DV41" s="59">
        <f t="shared" si="17"/>
        <v>0</v>
      </c>
      <c r="DW41" s="59">
        <f t="shared" si="17"/>
        <v>0</v>
      </c>
      <c r="DX41" s="59">
        <f t="shared" si="17"/>
        <v>0</v>
      </c>
      <c r="DY41" s="59">
        <f t="shared" si="17"/>
        <v>0</v>
      </c>
      <c r="DZ41" s="59">
        <f t="shared" si="17"/>
        <v>0</v>
      </c>
      <c r="EA41" s="59">
        <f t="shared" si="17"/>
        <v>0</v>
      </c>
      <c r="EB41" s="59">
        <f t="shared" si="17"/>
        <v>0</v>
      </c>
      <c r="EC41" s="59">
        <f t="shared" si="17"/>
        <v>0</v>
      </c>
      <c r="ED41" s="59">
        <f t="shared" si="17"/>
        <v>0</v>
      </c>
      <c r="EE41" s="59">
        <f t="shared" si="17"/>
        <v>0</v>
      </c>
      <c r="EF41" s="59">
        <f t="shared" si="17"/>
        <v>0</v>
      </c>
      <c r="EG41" s="59">
        <f t="shared" si="17"/>
        <v>0</v>
      </c>
      <c r="EH41" s="59">
        <f t="shared" si="17"/>
        <v>0</v>
      </c>
      <c r="EI41" s="95">
        <f t="shared" si="17"/>
        <v>0</v>
      </c>
      <c r="EJ41" s="95">
        <f t="shared" si="17"/>
        <v>0</v>
      </c>
      <c r="EK41" s="95">
        <f t="shared" si="17"/>
        <v>0</v>
      </c>
      <c r="EL41" s="95">
        <f t="shared" si="17"/>
        <v>0</v>
      </c>
      <c r="EM41" s="95">
        <f t="shared" si="17"/>
        <v>0</v>
      </c>
      <c r="EN41" s="95">
        <f t="shared" si="17"/>
        <v>0</v>
      </c>
      <c r="EO41" s="95">
        <f t="shared" si="17"/>
        <v>0</v>
      </c>
      <c r="EP41" s="95">
        <f t="shared" si="17"/>
        <v>0</v>
      </c>
      <c r="EQ41" s="95">
        <f t="shared" si="17"/>
        <v>0</v>
      </c>
      <c r="ER41" s="95">
        <f t="shared" si="17"/>
        <v>0</v>
      </c>
      <c r="ES41" s="95">
        <f t="shared" si="17"/>
        <v>0</v>
      </c>
      <c r="ET41" s="95">
        <f t="shared" ref="ET41:EY41" si="18">ET98</f>
        <v>0</v>
      </c>
      <c r="EU41" s="95">
        <f t="shared" si="18"/>
        <v>0</v>
      </c>
      <c r="EV41" s="95">
        <f t="shared" si="18"/>
        <v>0</v>
      </c>
      <c r="EW41" s="95">
        <f t="shared" si="18"/>
        <v>0</v>
      </c>
      <c r="EX41" s="95">
        <f t="shared" si="18"/>
        <v>0</v>
      </c>
      <c r="EY41" s="95">
        <f t="shared" si="18"/>
        <v>0</v>
      </c>
    </row>
    <row r="42" spans="1:155" s="38" customFormat="1">
      <c r="A42" t="s">
        <v>181</v>
      </c>
      <c r="B42" s="10">
        <v>67</v>
      </c>
      <c r="C42" s="6" t="s">
        <v>2</v>
      </c>
      <c r="D42" s="10" t="s">
        <v>40</v>
      </c>
      <c r="E42" s="59">
        <f t="shared" si="14"/>
        <v>0</v>
      </c>
      <c r="F42" s="59">
        <f t="shared" si="14"/>
        <v>0</v>
      </c>
      <c r="G42" s="59">
        <f t="shared" si="14"/>
        <v>50</v>
      </c>
      <c r="H42" s="59">
        <f t="shared" si="14"/>
        <v>50</v>
      </c>
      <c r="I42" s="59">
        <f t="shared" ref="I42:I60" si="19">M42/J42</f>
        <v>0.5</v>
      </c>
      <c r="J42">
        <v>8</v>
      </c>
      <c r="K42">
        <v>0</v>
      </c>
      <c r="L42">
        <v>0</v>
      </c>
      <c r="M42">
        <v>4</v>
      </c>
      <c r="N42">
        <v>4</v>
      </c>
      <c r="O42">
        <v>0.5</v>
      </c>
      <c r="P42">
        <v>1174.875</v>
      </c>
      <c r="Q42" t="s">
        <v>57</v>
      </c>
      <c r="R42">
        <v>1598</v>
      </c>
      <c r="S42">
        <v>751.75</v>
      </c>
      <c r="T42">
        <v>518.25</v>
      </c>
      <c r="U42">
        <v>692</v>
      </c>
      <c r="V42">
        <v>344.5</v>
      </c>
      <c r="W42">
        <v>118.5</v>
      </c>
      <c r="X42">
        <v>107.5</v>
      </c>
      <c r="Y42">
        <v>129.5</v>
      </c>
      <c r="Z42">
        <v>1052</v>
      </c>
      <c r="AA42">
        <v>1427.25</v>
      </c>
      <c r="AB42">
        <v>676.75</v>
      </c>
      <c r="AC42">
        <v>48</v>
      </c>
      <c r="AD42">
        <v>22</v>
      </c>
      <c r="AE42">
        <v>14</v>
      </c>
      <c r="AF42">
        <v>12</v>
      </c>
      <c r="AG42">
        <v>16</v>
      </c>
      <c r="AH42">
        <v>12</v>
      </c>
      <c r="AI42">
        <v>10</v>
      </c>
      <c r="AJ42">
        <v>1</v>
      </c>
      <c r="AK42" t="s">
        <v>57</v>
      </c>
      <c r="AL42">
        <v>9</v>
      </c>
      <c r="AM42">
        <v>8</v>
      </c>
      <c r="AN42">
        <v>4</v>
      </c>
      <c r="AO42">
        <v>5</v>
      </c>
      <c r="AP42">
        <v>1</v>
      </c>
      <c r="AQ42" t="s">
        <v>57</v>
      </c>
      <c r="AR42">
        <v>4</v>
      </c>
      <c r="AS42">
        <v>3</v>
      </c>
      <c r="AT42">
        <v>4</v>
      </c>
      <c r="AU42">
        <v>4</v>
      </c>
      <c r="AV42" t="s">
        <v>57</v>
      </c>
      <c r="AW42" t="s">
        <v>57</v>
      </c>
      <c r="AX42">
        <v>3</v>
      </c>
      <c r="AY42">
        <v>5</v>
      </c>
      <c r="AZ42">
        <v>4</v>
      </c>
      <c r="BA42">
        <v>1</v>
      </c>
      <c r="BB42" t="s">
        <v>57</v>
      </c>
      <c r="BC42" t="s">
        <v>57</v>
      </c>
      <c r="BD42">
        <v>2</v>
      </c>
      <c r="BE42">
        <v>9</v>
      </c>
      <c r="BF42" t="s">
        <v>57</v>
      </c>
      <c r="BG42" t="s">
        <v>57</v>
      </c>
      <c r="BH42">
        <v>1</v>
      </c>
      <c r="BI42">
        <v>4</v>
      </c>
      <c r="BJ42">
        <v>4</v>
      </c>
      <c r="BK42" t="s">
        <v>57</v>
      </c>
      <c r="BL42" t="s">
        <v>57</v>
      </c>
      <c r="BM42" t="s">
        <v>57</v>
      </c>
      <c r="BN42" t="s">
        <v>57</v>
      </c>
      <c r="BO42" t="s">
        <v>57</v>
      </c>
      <c r="BP42" t="s">
        <v>57</v>
      </c>
      <c r="BQ42" t="s">
        <v>57</v>
      </c>
      <c r="BR42" t="s">
        <v>57</v>
      </c>
      <c r="BS42" t="s">
        <v>57</v>
      </c>
      <c r="BT42" t="s">
        <v>57</v>
      </c>
      <c r="BU42" t="s">
        <v>57</v>
      </c>
      <c r="BV42" t="s">
        <v>57</v>
      </c>
      <c r="BW42" t="s">
        <v>57</v>
      </c>
      <c r="BX42" t="s">
        <v>57</v>
      </c>
      <c r="BY42" t="s">
        <v>57</v>
      </c>
      <c r="BZ42" t="s">
        <v>57</v>
      </c>
      <c r="CA42" t="s">
        <v>57</v>
      </c>
      <c r="CB42" t="s">
        <v>57</v>
      </c>
      <c r="CC42" t="s">
        <v>57</v>
      </c>
      <c r="CD42" t="s">
        <v>58</v>
      </c>
      <c r="CE42" s="58"/>
      <c r="CF42" s="58"/>
      <c r="CH42" s="10"/>
      <c r="CI42" s="10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</row>
    <row r="43" spans="1:155" s="38" customFormat="1">
      <c r="A43" t="s">
        <v>161</v>
      </c>
      <c r="B43" s="10">
        <v>67</v>
      </c>
      <c r="C43" s="4" t="s">
        <v>3</v>
      </c>
      <c r="D43" s="10" t="s">
        <v>40</v>
      </c>
      <c r="E43" s="59">
        <f t="shared" si="14"/>
        <v>12.5</v>
      </c>
      <c r="F43" s="59">
        <f t="shared" si="14"/>
        <v>12.5</v>
      </c>
      <c r="G43" s="59">
        <f t="shared" si="14"/>
        <v>50</v>
      </c>
      <c r="H43" s="59">
        <f t="shared" si="14"/>
        <v>25</v>
      </c>
      <c r="I43" s="59">
        <f t="shared" si="19"/>
        <v>0.5</v>
      </c>
      <c r="J43">
        <v>8</v>
      </c>
      <c r="K43">
        <v>1</v>
      </c>
      <c r="L43">
        <v>1</v>
      </c>
      <c r="M43">
        <v>4</v>
      </c>
      <c r="N43">
        <v>2</v>
      </c>
      <c r="O43">
        <v>0.66666666669999997</v>
      </c>
      <c r="P43">
        <v>1234.5714290000001</v>
      </c>
      <c r="Q43">
        <v>1901</v>
      </c>
      <c r="R43">
        <v>777.75</v>
      </c>
      <c r="S43">
        <v>1815</v>
      </c>
      <c r="T43">
        <v>356.83333340000001</v>
      </c>
      <c r="U43">
        <v>267</v>
      </c>
      <c r="V43">
        <v>536.5</v>
      </c>
      <c r="W43">
        <v>880</v>
      </c>
      <c r="X43">
        <v>1127.5</v>
      </c>
      <c r="Y43">
        <v>385</v>
      </c>
      <c r="Z43">
        <v>38.833333330000002</v>
      </c>
      <c r="AA43">
        <v>43.5</v>
      </c>
      <c r="AB43">
        <v>29.5</v>
      </c>
      <c r="AC43">
        <v>16</v>
      </c>
      <c r="AD43">
        <v>8</v>
      </c>
      <c r="AE43">
        <v>5</v>
      </c>
      <c r="AF43">
        <v>3</v>
      </c>
      <c r="AG43">
        <v>8</v>
      </c>
      <c r="AH43">
        <v>7</v>
      </c>
      <c r="AI43">
        <v>1</v>
      </c>
      <c r="AJ43" t="s">
        <v>57</v>
      </c>
      <c r="AK43" t="s">
        <v>57</v>
      </c>
      <c r="AL43" t="s">
        <v>57</v>
      </c>
      <c r="AM43">
        <v>7</v>
      </c>
      <c r="AN43">
        <v>1</v>
      </c>
      <c r="AO43" t="s">
        <v>57</v>
      </c>
      <c r="AP43" t="s">
        <v>57</v>
      </c>
      <c r="AQ43" t="s">
        <v>57</v>
      </c>
      <c r="AR43" t="s">
        <v>57</v>
      </c>
      <c r="AS43" t="s">
        <v>57</v>
      </c>
      <c r="AT43">
        <v>4</v>
      </c>
      <c r="AU43">
        <v>1</v>
      </c>
      <c r="AV43" t="s">
        <v>57</v>
      </c>
      <c r="AW43" t="s">
        <v>57</v>
      </c>
      <c r="AX43" t="s">
        <v>57</v>
      </c>
      <c r="AY43">
        <v>1</v>
      </c>
      <c r="AZ43">
        <v>2</v>
      </c>
      <c r="BA43">
        <v>0</v>
      </c>
      <c r="BB43" t="s">
        <v>57</v>
      </c>
      <c r="BC43" t="s">
        <v>57</v>
      </c>
      <c r="BD43" t="s">
        <v>57</v>
      </c>
      <c r="BE43">
        <v>12</v>
      </c>
      <c r="BF43" t="s">
        <v>57</v>
      </c>
      <c r="BG43" t="s">
        <v>57</v>
      </c>
      <c r="BH43">
        <v>1</v>
      </c>
      <c r="BI43" t="s">
        <v>57</v>
      </c>
      <c r="BJ43">
        <v>6</v>
      </c>
      <c r="BK43">
        <v>5</v>
      </c>
      <c r="BL43">
        <v>177</v>
      </c>
      <c r="BM43">
        <v>38</v>
      </c>
      <c r="BN43">
        <v>8</v>
      </c>
      <c r="BO43">
        <v>14</v>
      </c>
      <c r="BP43">
        <v>10</v>
      </c>
      <c r="BQ43">
        <v>3</v>
      </c>
      <c r="BR43">
        <v>104</v>
      </c>
      <c r="BS43" t="s">
        <v>57</v>
      </c>
      <c r="BT43" t="s">
        <v>57</v>
      </c>
      <c r="BU43" t="s">
        <v>57</v>
      </c>
      <c r="BV43" t="s">
        <v>57</v>
      </c>
      <c r="BW43" t="s">
        <v>57</v>
      </c>
      <c r="BX43" t="s">
        <v>57</v>
      </c>
      <c r="BY43" t="s">
        <v>57</v>
      </c>
      <c r="BZ43" t="s">
        <v>57</v>
      </c>
      <c r="CA43" t="s">
        <v>57</v>
      </c>
      <c r="CB43" t="s">
        <v>57</v>
      </c>
      <c r="CC43" t="s">
        <v>57</v>
      </c>
      <c r="CD43" t="s">
        <v>58</v>
      </c>
      <c r="CE43" s="58" t="s">
        <v>111</v>
      </c>
      <c r="CF43" s="58"/>
      <c r="CH43" s="10">
        <f t="shared" ref="CH43:ES43" si="20">CH128</f>
        <v>0</v>
      </c>
      <c r="CI43" s="10">
        <f t="shared" si="20"/>
        <v>0</v>
      </c>
      <c r="CJ43" s="59">
        <f t="shared" si="20"/>
        <v>0</v>
      </c>
      <c r="CK43" s="59">
        <f t="shared" si="20"/>
        <v>0</v>
      </c>
      <c r="CL43" s="59">
        <f t="shared" si="20"/>
        <v>0</v>
      </c>
      <c r="CM43" s="59">
        <f t="shared" si="20"/>
        <v>0</v>
      </c>
      <c r="CN43" s="59">
        <f t="shared" si="20"/>
        <v>0</v>
      </c>
      <c r="CO43" s="59">
        <f t="shared" si="20"/>
        <v>0</v>
      </c>
      <c r="CP43" s="59">
        <f t="shared" si="20"/>
        <v>0</v>
      </c>
      <c r="CQ43" s="59">
        <f t="shared" si="20"/>
        <v>0</v>
      </c>
      <c r="CR43" s="59">
        <f t="shared" si="20"/>
        <v>0</v>
      </c>
      <c r="CS43" s="59">
        <f t="shared" si="20"/>
        <v>0</v>
      </c>
      <c r="CT43" s="59">
        <f t="shared" si="20"/>
        <v>0</v>
      </c>
      <c r="CU43" s="59">
        <f t="shared" si="20"/>
        <v>0</v>
      </c>
      <c r="CV43" s="59">
        <f t="shared" si="20"/>
        <v>0</v>
      </c>
      <c r="CW43" s="59">
        <f t="shared" si="20"/>
        <v>0</v>
      </c>
      <c r="CX43" s="59">
        <f t="shared" si="20"/>
        <v>0</v>
      </c>
      <c r="CY43" s="59">
        <f t="shared" si="20"/>
        <v>0</v>
      </c>
      <c r="CZ43" s="59">
        <f t="shared" si="20"/>
        <v>0</v>
      </c>
      <c r="DA43" s="95">
        <f t="shared" si="20"/>
        <v>0</v>
      </c>
      <c r="DB43" s="95">
        <f t="shared" si="20"/>
        <v>0</v>
      </c>
      <c r="DC43" s="95">
        <f t="shared" si="20"/>
        <v>0</v>
      </c>
      <c r="DD43" s="95">
        <f t="shared" si="20"/>
        <v>0</v>
      </c>
      <c r="DE43" s="95">
        <f t="shared" si="20"/>
        <v>0</v>
      </c>
      <c r="DF43" s="95">
        <f t="shared" si="20"/>
        <v>0</v>
      </c>
      <c r="DG43" s="95">
        <f t="shared" si="20"/>
        <v>0</v>
      </c>
      <c r="DH43" s="95">
        <f t="shared" si="20"/>
        <v>0</v>
      </c>
      <c r="DI43" s="95">
        <f t="shared" si="20"/>
        <v>0</v>
      </c>
      <c r="DJ43" s="95">
        <f t="shared" si="20"/>
        <v>0</v>
      </c>
      <c r="DK43" s="95">
        <f t="shared" si="20"/>
        <v>0</v>
      </c>
      <c r="DL43" s="95">
        <f t="shared" si="20"/>
        <v>0</v>
      </c>
      <c r="DM43" s="95">
        <f t="shared" si="20"/>
        <v>0</v>
      </c>
      <c r="DN43" s="95">
        <f t="shared" si="20"/>
        <v>0</v>
      </c>
      <c r="DO43" s="95">
        <f t="shared" si="20"/>
        <v>0</v>
      </c>
      <c r="DP43" s="95">
        <f t="shared" si="20"/>
        <v>0</v>
      </c>
      <c r="DQ43" s="95">
        <f t="shared" si="20"/>
        <v>0</v>
      </c>
      <c r="DR43" s="59">
        <f t="shared" si="20"/>
        <v>0</v>
      </c>
      <c r="DS43" s="59">
        <f t="shared" si="20"/>
        <v>0</v>
      </c>
      <c r="DT43" s="59">
        <f t="shared" si="20"/>
        <v>0</v>
      </c>
      <c r="DU43" s="59">
        <f t="shared" si="20"/>
        <v>0</v>
      </c>
      <c r="DV43" s="59">
        <f t="shared" si="20"/>
        <v>0</v>
      </c>
      <c r="DW43" s="59">
        <f t="shared" si="20"/>
        <v>0</v>
      </c>
      <c r="DX43" s="59">
        <f t="shared" si="20"/>
        <v>0</v>
      </c>
      <c r="DY43" s="59">
        <f t="shared" si="20"/>
        <v>0</v>
      </c>
      <c r="DZ43" s="59">
        <f t="shared" si="20"/>
        <v>0</v>
      </c>
      <c r="EA43" s="59">
        <f t="shared" si="20"/>
        <v>0</v>
      </c>
      <c r="EB43" s="59">
        <f t="shared" si="20"/>
        <v>0</v>
      </c>
      <c r="EC43" s="59">
        <f t="shared" si="20"/>
        <v>0</v>
      </c>
      <c r="ED43" s="59">
        <f t="shared" si="20"/>
        <v>0</v>
      </c>
      <c r="EE43" s="59">
        <f t="shared" si="20"/>
        <v>0</v>
      </c>
      <c r="EF43" s="59">
        <f t="shared" si="20"/>
        <v>0</v>
      </c>
      <c r="EG43" s="59">
        <f t="shared" si="20"/>
        <v>0</v>
      </c>
      <c r="EH43" s="59">
        <f t="shared" si="20"/>
        <v>0</v>
      </c>
      <c r="EI43" s="95">
        <f t="shared" si="20"/>
        <v>0</v>
      </c>
      <c r="EJ43" s="95">
        <f t="shared" si="20"/>
        <v>0</v>
      </c>
      <c r="EK43" s="95">
        <f t="shared" si="20"/>
        <v>0</v>
      </c>
      <c r="EL43" s="95">
        <f t="shared" si="20"/>
        <v>0</v>
      </c>
      <c r="EM43" s="95">
        <f t="shared" si="20"/>
        <v>0</v>
      </c>
      <c r="EN43" s="95">
        <f t="shared" si="20"/>
        <v>0</v>
      </c>
      <c r="EO43" s="95">
        <f t="shared" si="20"/>
        <v>0</v>
      </c>
      <c r="EP43" s="95">
        <f t="shared" si="20"/>
        <v>0</v>
      </c>
      <c r="EQ43" s="95">
        <f t="shared" si="20"/>
        <v>0</v>
      </c>
      <c r="ER43" s="95">
        <f t="shared" si="20"/>
        <v>0</v>
      </c>
      <c r="ES43" s="95">
        <f t="shared" si="20"/>
        <v>0</v>
      </c>
      <c r="ET43" s="95">
        <f t="shared" ref="ET43:EY43" si="21">ET128</f>
        <v>0</v>
      </c>
      <c r="EU43" s="95">
        <f t="shared" si="21"/>
        <v>0</v>
      </c>
      <c r="EV43" s="95">
        <f t="shared" si="21"/>
        <v>0</v>
      </c>
      <c r="EW43" s="95">
        <f t="shared" si="21"/>
        <v>0</v>
      </c>
      <c r="EX43" s="95">
        <f t="shared" si="21"/>
        <v>0</v>
      </c>
      <c r="EY43" s="95">
        <f t="shared" si="21"/>
        <v>0</v>
      </c>
    </row>
    <row r="44" spans="1:155" s="38" customFormat="1">
      <c r="A44" t="s">
        <v>162</v>
      </c>
      <c r="B44" s="10">
        <v>67</v>
      </c>
      <c r="C44" s="6" t="s">
        <v>2</v>
      </c>
      <c r="D44" s="10" t="s">
        <v>40</v>
      </c>
      <c r="E44" s="59">
        <f t="shared" si="14"/>
        <v>0</v>
      </c>
      <c r="F44" s="59">
        <f t="shared" si="14"/>
        <v>0</v>
      </c>
      <c r="G44" s="59">
        <f t="shared" si="14"/>
        <v>75</v>
      </c>
      <c r="H44" s="59">
        <f t="shared" si="14"/>
        <v>25</v>
      </c>
      <c r="I44" s="59">
        <f t="shared" si="19"/>
        <v>0.75</v>
      </c>
      <c r="J44">
        <v>8</v>
      </c>
      <c r="K44">
        <v>0</v>
      </c>
      <c r="L44">
        <v>0</v>
      </c>
      <c r="M44">
        <v>6</v>
      </c>
      <c r="N44">
        <v>2</v>
      </c>
      <c r="O44">
        <v>0.75</v>
      </c>
      <c r="P44">
        <v>369.625</v>
      </c>
      <c r="Q44" t="s">
        <v>57</v>
      </c>
      <c r="R44">
        <v>463.33333340000001</v>
      </c>
      <c r="S44">
        <v>88.5</v>
      </c>
      <c r="T44">
        <v>82</v>
      </c>
      <c r="U44">
        <v>47.666666669999998</v>
      </c>
      <c r="V44">
        <v>185</v>
      </c>
      <c r="W44">
        <v>480.375</v>
      </c>
      <c r="X44">
        <v>563.5</v>
      </c>
      <c r="Y44">
        <v>231</v>
      </c>
      <c r="Z44">
        <v>289.625</v>
      </c>
      <c r="AA44">
        <v>313.33333340000001</v>
      </c>
      <c r="AB44">
        <v>218.5</v>
      </c>
      <c r="AC44">
        <v>25</v>
      </c>
      <c r="AD44">
        <v>12</v>
      </c>
      <c r="AE44">
        <v>9</v>
      </c>
      <c r="AF44">
        <v>4</v>
      </c>
      <c r="AG44">
        <v>10</v>
      </c>
      <c r="AH44">
        <v>10</v>
      </c>
      <c r="AI44">
        <v>4</v>
      </c>
      <c r="AJ44">
        <v>1</v>
      </c>
      <c r="AK44" t="s">
        <v>57</v>
      </c>
      <c r="AL44" t="s">
        <v>57</v>
      </c>
      <c r="AM44">
        <v>8</v>
      </c>
      <c r="AN44">
        <v>2</v>
      </c>
      <c r="AO44">
        <v>2</v>
      </c>
      <c r="AP44" t="s">
        <v>57</v>
      </c>
      <c r="AQ44" t="s">
        <v>57</v>
      </c>
      <c r="AR44" t="s">
        <v>57</v>
      </c>
      <c r="AS44" t="s">
        <v>57</v>
      </c>
      <c r="AT44">
        <v>6</v>
      </c>
      <c r="AU44">
        <v>2</v>
      </c>
      <c r="AV44">
        <v>1</v>
      </c>
      <c r="AW44" t="s">
        <v>57</v>
      </c>
      <c r="AX44" t="s">
        <v>57</v>
      </c>
      <c r="AY44">
        <v>2</v>
      </c>
      <c r="AZ44">
        <v>2</v>
      </c>
      <c r="BA44">
        <v>0</v>
      </c>
      <c r="BB44" t="s">
        <v>57</v>
      </c>
      <c r="BC44" t="s">
        <v>57</v>
      </c>
      <c r="BD44" t="s">
        <v>57</v>
      </c>
      <c r="BE44">
        <v>8</v>
      </c>
      <c r="BF44" t="s">
        <v>57</v>
      </c>
      <c r="BG44" t="s">
        <v>57</v>
      </c>
      <c r="BH44" t="s">
        <v>57</v>
      </c>
      <c r="BI44">
        <v>1</v>
      </c>
      <c r="BJ44">
        <v>7</v>
      </c>
      <c r="BK44" t="s">
        <v>57</v>
      </c>
      <c r="BL44">
        <v>164</v>
      </c>
      <c r="BM44">
        <v>25</v>
      </c>
      <c r="BN44">
        <v>4</v>
      </c>
      <c r="BO44">
        <v>35</v>
      </c>
      <c r="BP44">
        <v>14</v>
      </c>
      <c r="BQ44">
        <v>4</v>
      </c>
      <c r="BR44">
        <v>82</v>
      </c>
      <c r="BS44" t="s">
        <v>57</v>
      </c>
      <c r="BT44" t="s">
        <v>57</v>
      </c>
      <c r="BU44" t="s">
        <v>57</v>
      </c>
      <c r="BV44" t="s">
        <v>57</v>
      </c>
      <c r="BW44" t="s">
        <v>57</v>
      </c>
      <c r="BX44" t="s">
        <v>57</v>
      </c>
      <c r="BY44" t="s">
        <v>57</v>
      </c>
      <c r="BZ44" t="s">
        <v>57</v>
      </c>
      <c r="CA44" t="s">
        <v>57</v>
      </c>
      <c r="CB44" t="s">
        <v>57</v>
      </c>
      <c r="CC44" t="s">
        <v>57</v>
      </c>
      <c r="CD44" t="s">
        <v>58</v>
      </c>
      <c r="CE44" s="58" t="s">
        <v>111</v>
      </c>
      <c r="CF44" s="58"/>
      <c r="CH44" s="10">
        <f t="shared" ref="CH44:ES44" si="22">CH158</f>
        <v>0</v>
      </c>
      <c r="CI44" s="10">
        <f t="shared" si="22"/>
        <v>0</v>
      </c>
      <c r="CJ44" s="59">
        <f t="shared" si="22"/>
        <v>0</v>
      </c>
      <c r="CK44" s="59">
        <f t="shared" si="22"/>
        <v>0</v>
      </c>
      <c r="CL44" s="59">
        <f t="shared" si="22"/>
        <v>0</v>
      </c>
      <c r="CM44" s="59">
        <f t="shared" si="22"/>
        <v>0</v>
      </c>
      <c r="CN44" s="59">
        <f t="shared" si="22"/>
        <v>0</v>
      </c>
      <c r="CO44" s="59">
        <f t="shared" si="22"/>
        <v>0</v>
      </c>
      <c r="CP44" s="59">
        <f t="shared" si="22"/>
        <v>0</v>
      </c>
      <c r="CQ44" s="59">
        <f t="shared" si="22"/>
        <v>0</v>
      </c>
      <c r="CR44" s="59">
        <f t="shared" si="22"/>
        <v>0</v>
      </c>
      <c r="CS44" s="59">
        <f t="shared" si="22"/>
        <v>0</v>
      </c>
      <c r="CT44" s="59">
        <f t="shared" si="22"/>
        <v>0</v>
      </c>
      <c r="CU44" s="59">
        <f t="shared" si="22"/>
        <v>0</v>
      </c>
      <c r="CV44" s="59">
        <f t="shared" si="22"/>
        <v>0</v>
      </c>
      <c r="CW44" s="59">
        <f t="shared" si="22"/>
        <v>0</v>
      </c>
      <c r="CX44" s="59">
        <f t="shared" si="22"/>
        <v>0</v>
      </c>
      <c r="CY44" s="59">
        <f t="shared" si="22"/>
        <v>0</v>
      </c>
      <c r="CZ44" s="59">
        <f t="shared" si="22"/>
        <v>0</v>
      </c>
      <c r="DA44" s="95">
        <f t="shared" si="22"/>
        <v>0</v>
      </c>
      <c r="DB44" s="95">
        <f t="shared" si="22"/>
        <v>0</v>
      </c>
      <c r="DC44" s="95">
        <f t="shared" si="22"/>
        <v>0</v>
      </c>
      <c r="DD44" s="95">
        <f t="shared" si="22"/>
        <v>0</v>
      </c>
      <c r="DE44" s="95">
        <f t="shared" si="22"/>
        <v>0</v>
      </c>
      <c r="DF44" s="95">
        <f t="shared" si="22"/>
        <v>0</v>
      </c>
      <c r="DG44" s="95">
        <f t="shared" si="22"/>
        <v>0</v>
      </c>
      <c r="DH44" s="95">
        <f t="shared" si="22"/>
        <v>0</v>
      </c>
      <c r="DI44" s="95">
        <f t="shared" si="22"/>
        <v>0</v>
      </c>
      <c r="DJ44" s="95">
        <f t="shared" si="22"/>
        <v>0</v>
      </c>
      <c r="DK44" s="95">
        <f t="shared" si="22"/>
        <v>0</v>
      </c>
      <c r="DL44" s="95">
        <f t="shared" si="22"/>
        <v>0</v>
      </c>
      <c r="DM44" s="95">
        <f t="shared" si="22"/>
        <v>0</v>
      </c>
      <c r="DN44" s="95">
        <f t="shared" si="22"/>
        <v>0</v>
      </c>
      <c r="DO44" s="95">
        <f t="shared" si="22"/>
        <v>0</v>
      </c>
      <c r="DP44" s="95">
        <f t="shared" si="22"/>
        <v>0</v>
      </c>
      <c r="DQ44" s="95">
        <f t="shared" si="22"/>
        <v>0</v>
      </c>
      <c r="DR44" s="59">
        <f t="shared" si="22"/>
        <v>0</v>
      </c>
      <c r="DS44" s="59">
        <f t="shared" si="22"/>
        <v>0</v>
      </c>
      <c r="DT44" s="59">
        <f t="shared" si="22"/>
        <v>0</v>
      </c>
      <c r="DU44" s="59">
        <f t="shared" si="22"/>
        <v>0</v>
      </c>
      <c r="DV44" s="59">
        <f t="shared" si="22"/>
        <v>0</v>
      </c>
      <c r="DW44" s="59">
        <f t="shared" si="22"/>
        <v>0</v>
      </c>
      <c r="DX44" s="59">
        <f t="shared" si="22"/>
        <v>0</v>
      </c>
      <c r="DY44" s="59">
        <f t="shared" si="22"/>
        <v>0</v>
      </c>
      <c r="DZ44" s="59">
        <f t="shared" si="22"/>
        <v>0</v>
      </c>
      <c r="EA44" s="59">
        <f t="shared" si="22"/>
        <v>0</v>
      </c>
      <c r="EB44" s="59">
        <f t="shared" si="22"/>
        <v>0</v>
      </c>
      <c r="EC44" s="59">
        <f t="shared" si="22"/>
        <v>0</v>
      </c>
      <c r="ED44" s="59">
        <f t="shared" si="22"/>
        <v>0</v>
      </c>
      <c r="EE44" s="59">
        <f t="shared" si="22"/>
        <v>0</v>
      </c>
      <c r="EF44" s="59">
        <f t="shared" si="22"/>
        <v>0</v>
      </c>
      <c r="EG44" s="59">
        <f t="shared" si="22"/>
        <v>0</v>
      </c>
      <c r="EH44" s="59">
        <f t="shared" si="22"/>
        <v>0</v>
      </c>
      <c r="EI44" s="95">
        <f t="shared" si="22"/>
        <v>0</v>
      </c>
      <c r="EJ44" s="95">
        <f t="shared" si="22"/>
        <v>0</v>
      </c>
      <c r="EK44" s="95">
        <f t="shared" si="22"/>
        <v>0</v>
      </c>
      <c r="EL44" s="95">
        <f t="shared" si="22"/>
        <v>0</v>
      </c>
      <c r="EM44" s="95">
        <f t="shared" si="22"/>
        <v>0</v>
      </c>
      <c r="EN44" s="95">
        <f t="shared" si="22"/>
        <v>0</v>
      </c>
      <c r="EO44" s="95">
        <f t="shared" si="22"/>
        <v>0</v>
      </c>
      <c r="EP44" s="95">
        <f t="shared" si="22"/>
        <v>0</v>
      </c>
      <c r="EQ44" s="95">
        <f t="shared" si="22"/>
        <v>0</v>
      </c>
      <c r="ER44" s="95">
        <f t="shared" si="22"/>
        <v>0</v>
      </c>
      <c r="ES44" s="95">
        <f t="shared" si="22"/>
        <v>0</v>
      </c>
      <c r="ET44" s="95">
        <f t="shared" ref="ET44:EY44" si="23">ET158</f>
        <v>0</v>
      </c>
      <c r="EU44" s="95">
        <f t="shared" si="23"/>
        <v>0</v>
      </c>
      <c r="EV44" s="95">
        <f t="shared" si="23"/>
        <v>0</v>
      </c>
      <c r="EW44" s="95">
        <f t="shared" si="23"/>
        <v>0</v>
      </c>
      <c r="EX44" s="95">
        <f t="shared" si="23"/>
        <v>0</v>
      </c>
      <c r="EY44" s="95">
        <f t="shared" si="23"/>
        <v>0</v>
      </c>
    </row>
    <row r="45" spans="1:155" s="38" customFormat="1">
      <c r="A45" t="s">
        <v>163</v>
      </c>
      <c r="B45" s="10">
        <v>62</v>
      </c>
      <c r="C45" s="6" t="s">
        <v>2</v>
      </c>
      <c r="D45" s="10" t="s">
        <v>40</v>
      </c>
      <c r="E45" s="59">
        <f t="shared" si="14"/>
        <v>0</v>
      </c>
      <c r="F45" s="59">
        <f t="shared" si="14"/>
        <v>0</v>
      </c>
      <c r="G45" s="59">
        <f t="shared" si="14"/>
        <v>100</v>
      </c>
      <c r="H45" s="59">
        <f t="shared" si="14"/>
        <v>0</v>
      </c>
      <c r="I45" s="59">
        <f t="shared" si="19"/>
        <v>1</v>
      </c>
      <c r="J45">
        <v>8</v>
      </c>
      <c r="K45">
        <v>0</v>
      </c>
      <c r="L45">
        <v>0</v>
      </c>
      <c r="M45">
        <v>8</v>
      </c>
      <c r="N45">
        <v>0</v>
      </c>
      <c r="O45">
        <v>1</v>
      </c>
      <c r="P45">
        <v>1278.75</v>
      </c>
      <c r="Q45" t="s">
        <v>57</v>
      </c>
      <c r="R45">
        <v>1278.75</v>
      </c>
      <c r="S45" t="s">
        <v>57</v>
      </c>
      <c r="T45">
        <v>49.25</v>
      </c>
      <c r="U45">
        <v>49.25</v>
      </c>
      <c r="V45" t="s">
        <v>57</v>
      </c>
      <c r="W45">
        <v>70</v>
      </c>
      <c r="X45">
        <v>70</v>
      </c>
      <c r="Y45" t="s">
        <v>57</v>
      </c>
      <c r="Z45">
        <v>1228</v>
      </c>
      <c r="AA45">
        <v>1228</v>
      </c>
      <c r="AB45" t="s">
        <v>57</v>
      </c>
      <c r="AC45">
        <v>27</v>
      </c>
      <c r="AD45">
        <v>8</v>
      </c>
      <c r="AE45">
        <v>19</v>
      </c>
      <c r="AF45" t="s">
        <v>57</v>
      </c>
      <c r="AG45">
        <v>8</v>
      </c>
      <c r="AH45">
        <v>8</v>
      </c>
      <c r="AI45">
        <v>11</v>
      </c>
      <c r="AJ45" t="s">
        <v>57</v>
      </c>
      <c r="AK45" t="s">
        <v>57</v>
      </c>
      <c r="AL45" t="s">
        <v>57</v>
      </c>
      <c r="AM45">
        <v>8</v>
      </c>
      <c r="AN45" t="s">
        <v>57</v>
      </c>
      <c r="AO45" t="s">
        <v>57</v>
      </c>
      <c r="AP45" t="s">
        <v>57</v>
      </c>
      <c r="AQ45" t="s">
        <v>57</v>
      </c>
      <c r="AR45" t="s">
        <v>57</v>
      </c>
      <c r="AS45" t="s">
        <v>57</v>
      </c>
      <c r="AT45">
        <v>8</v>
      </c>
      <c r="AU45">
        <v>11</v>
      </c>
      <c r="AV45" t="s">
        <v>57</v>
      </c>
      <c r="AW45" t="s">
        <v>57</v>
      </c>
      <c r="AX45" t="s">
        <v>57</v>
      </c>
      <c r="AY45" t="s">
        <v>57</v>
      </c>
      <c r="AZ45" t="s">
        <v>57</v>
      </c>
      <c r="BA45">
        <v>0</v>
      </c>
      <c r="BB45" t="s">
        <v>57</v>
      </c>
      <c r="BC45" t="s">
        <v>57</v>
      </c>
      <c r="BD45" t="s">
        <v>57</v>
      </c>
      <c r="BE45">
        <v>17</v>
      </c>
      <c r="BF45">
        <v>4</v>
      </c>
      <c r="BG45" t="s">
        <v>57</v>
      </c>
      <c r="BH45" t="s">
        <v>57</v>
      </c>
      <c r="BI45">
        <v>8</v>
      </c>
      <c r="BJ45" t="s">
        <v>57</v>
      </c>
      <c r="BK45">
        <v>5</v>
      </c>
      <c r="BL45">
        <v>120</v>
      </c>
      <c r="BM45">
        <v>36</v>
      </c>
      <c r="BN45" t="s">
        <v>57</v>
      </c>
      <c r="BO45">
        <v>45</v>
      </c>
      <c r="BP45">
        <v>9</v>
      </c>
      <c r="BQ45" t="s">
        <v>57</v>
      </c>
      <c r="BR45">
        <v>30</v>
      </c>
      <c r="BS45" t="s">
        <v>57</v>
      </c>
      <c r="BT45" t="s">
        <v>57</v>
      </c>
      <c r="BU45" t="s">
        <v>57</v>
      </c>
      <c r="BV45" t="s">
        <v>57</v>
      </c>
      <c r="BW45" t="s">
        <v>57</v>
      </c>
      <c r="BX45" t="s">
        <v>57</v>
      </c>
      <c r="BY45" t="s">
        <v>57</v>
      </c>
      <c r="BZ45" t="s">
        <v>57</v>
      </c>
      <c r="CA45" t="s">
        <v>57</v>
      </c>
      <c r="CB45" t="s">
        <v>57</v>
      </c>
      <c r="CC45" t="s">
        <v>57</v>
      </c>
      <c r="CD45" t="s">
        <v>58</v>
      </c>
      <c r="CE45" s="58" t="s">
        <v>111</v>
      </c>
      <c r="CF45" s="58"/>
      <c r="CH45" s="10">
        <f t="shared" ref="CH45:ES45" si="24">CH188</f>
        <v>0</v>
      </c>
      <c r="CI45" s="10">
        <f t="shared" si="24"/>
        <v>0</v>
      </c>
      <c r="CJ45" s="59">
        <f t="shared" si="24"/>
        <v>0</v>
      </c>
      <c r="CK45" s="59">
        <f t="shared" si="24"/>
        <v>0</v>
      </c>
      <c r="CL45" s="59">
        <f t="shared" si="24"/>
        <v>0</v>
      </c>
      <c r="CM45" s="59">
        <f t="shared" si="24"/>
        <v>0</v>
      </c>
      <c r="CN45" s="59">
        <f t="shared" si="24"/>
        <v>0</v>
      </c>
      <c r="CO45" s="59">
        <f t="shared" si="24"/>
        <v>0</v>
      </c>
      <c r="CP45" s="59">
        <f t="shared" si="24"/>
        <v>0</v>
      </c>
      <c r="CQ45" s="59">
        <f t="shared" si="24"/>
        <v>0</v>
      </c>
      <c r="CR45" s="59">
        <f t="shared" si="24"/>
        <v>0</v>
      </c>
      <c r="CS45" s="59">
        <f t="shared" si="24"/>
        <v>0</v>
      </c>
      <c r="CT45" s="59">
        <f t="shared" si="24"/>
        <v>0</v>
      </c>
      <c r="CU45" s="59">
        <f t="shared" si="24"/>
        <v>0</v>
      </c>
      <c r="CV45" s="59">
        <f t="shared" si="24"/>
        <v>0</v>
      </c>
      <c r="CW45" s="59">
        <f t="shared" si="24"/>
        <v>0</v>
      </c>
      <c r="CX45" s="59">
        <f t="shared" si="24"/>
        <v>0</v>
      </c>
      <c r="CY45" s="59">
        <f t="shared" si="24"/>
        <v>0</v>
      </c>
      <c r="CZ45" s="59">
        <f t="shared" si="24"/>
        <v>0</v>
      </c>
      <c r="DA45" s="95">
        <f t="shared" si="24"/>
        <v>0</v>
      </c>
      <c r="DB45" s="95">
        <f t="shared" si="24"/>
        <v>0</v>
      </c>
      <c r="DC45" s="95">
        <f t="shared" si="24"/>
        <v>0</v>
      </c>
      <c r="DD45" s="95">
        <f t="shared" si="24"/>
        <v>0</v>
      </c>
      <c r="DE45" s="95">
        <f t="shared" si="24"/>
        <v>0</v>
      </c>
      <c r="DF45" s="95">
        <f t="shared" si="24"/>
        <v>0</v>
      </c>
      <c r="DG45" s="95">
        <f t="shared" si="24"/>
        <v>0</v>
      </c>
      <c r="DH45" s="95">
        <f t="shared" si="24"/>
        <v>0</v>
      </c>
      <c r="DI45" s="95">
        <f t="shared" si="24"/>
        <v>0</v>
      </c>
      <c r="DJ45" s="95">
        <f t="shared" si="24"/>
        <v>0</v>
      </c>
      <c r="DK45" s="95">
        <f t="shared" si="24"/>
        <v>0</v>
      </c>
      <c r="DL45" s="95">
        <f t="shared" si="24"/>
        <v>0</v>
      </c>
      <c r="DM45" s="95">
        <f t="shared" si="24"/>
        <v>0</v>
      </c>
      <c r="DN45" s="95">
        <f t="shared" si="24"/>
        <v>0</v>
      </c>
      <c r="DO45" s="95">
        <f t="shared" si="24"/>
        <v>0</v>
      </c>
      <c r="DP45" s="95">
        <f t="shared" si="24"/>
        <v>0</v>
      </c>
      <c r="DQ45" s="95">
        <f t="shared" si="24"/>
        <v>0</v>
      </c>
      <c r="DR45" s="59">
        <f t="shared" si="24"/>
        <v>0</v>
      </c>
      <c r="DS45" s="59">
        <f t="shared" si="24"/>
        <v>0</v>
      </c>
      <c r="DT45" s="59">
        <f t="shared" si="24"/>
        <v>0</v>
      </c>
      <c r="DU45" s="59">
        <f t="shared" si="24"/>
        <v>0</v>
      </c>
      <c r="DV45" s="59">
        <f t="shared" si="24"/>
        <v>0</v>
      </c>
      <c r="DW45" s="59">
        <f t="shared" si="24"/>
        <v>0</v>
      </c>
      <c r="DX45" s="59">
        <f t="shared" si="24"/>
        <v>0</v>
      </c>
      <c r="DY45" s="59">
        <f t="shared" si="24"/>
        <v>0</v>
      </c>
      <c r="DZ45" s="59">
        <f t="shared" si="24"/>
        <v>0</v>
      </c>
      <c r="EA45" s="59">
        <f t="shared" si="24"/>
        <v>0</v>
      </c>
      <c r="EB45" s="59">
        <f t="shared" si="24"/>
        <v>0</v>
      </c>
      <c r="EC45" s="59">
        <f t="shared" si="24"/>
        <v>0</v>
      </c>
      <c r="ED45" s="59">
        <f t="shared" si="24"/>
        <v>0</v>
      </c>
      <c r="EE45" s="59">
        <f t="shared" si="24"/>
        <v>0</v>
      </c>
      <c r="EF45" s="59">
        <f t="shared" si="24"/>
        <v>0</v>
      </c>
      <c r="EG45" s="59">
        <f t="shared" si="24"/>
        <v>0</v>
      </c>
      <c r="EH45" s="59">
        <f t="shared" si="24"/>
        <v>0</v>
      </c>
      <c r="EI45" s="95">
        <f t="shared" si="24"/>
        <v>0</v>
      </c>
      <c r="EJ45" s="95">
        <f t="shared" si="24"/>
        <v>0</v>
      </c>
      <c r="EK45" s="95">
        <f t="shared" si="24"/>
        <v>0</v>
      </c>
      <c r="EL45" s="95">
        <f t="shared" si="24"/>
        <v>0</v>
      </c>
      <c r="EM45" s="95">
        <f t="shared" si="24"/>
        <v>0</v>
      </c>
      <c r="EN45" s="95">
        <f t="shared" si="24"/>
        <v>0</v>
      </c>
      <c r="EO45" s="95">
        <f t="shared" si="24"/>
        <v>0</v>
      </c>
      <c r="EP45" s="95">
        <f t="shared" si="24"/>
        <v>0</v>
      </c>
      <c r="EQ45" s="95">
        <f t="shared" si="24"/>
        <v>0</v>
      </c>
      <c r="ER45" s="95">
        <f t="shared" si="24"/>
        <v>0</v>
      </c>
      <c r="ES45" s="95">
        <f t="shared" si="24"/>
        <v>0</v>
      </c>
      <c r="ET45" s="95">
        <f t="shared" ref="ET45:EY45" si="25">ET188</f>
        <v>0</v>
      </c>
      <c r="EU45" s="95">
        <f t="shared" si="25"/>
        <v>0</v>
      </c>
      <c r="EV45" s="95">
        <f t="shared" si="25"/>
        <v>0</v>
      </c>
      <c r="EW45" s="95">
        <f t="shared" si="25"/>
        <v>0</v>
      </c>
      <c r="EX45" s="95">
        <f t="shared" si="25"/>
        <v>0</v>
      </c>
      <c r="EY45" s="95">
        <f t="shared" si="25"/>
        <v>0</v>
      </c>
    </row>
    <row r="46" spans="1:155" s="38" customFormat="1">
      <c r="A46" t="s">
        <v>164</v>
      </c>
      <c r="B46" s="10">
        <v>62</v>
      </c>
      <c r="C46" s="6" t="s">
        <v>2</v>
      </c>
      <c r="D46" s="10" t="s">
        <v>40</v>
      </c>
      <c r="E46" s="59">
        <f t="shared" si="14"/>
        <v>0</v>
      </c>
      <c r="F46" s="59">
        <f t="shared" si="14"/>
        <v>0</v>
      </c>
      <c r="G46" s="59">
        <f t="shared" si="14"/>
        <v>87.5</v>
      </c>
      <c r="H46" s="59">
        <f t="shared" si="14"/>
        <v>12.5</v>
      </c>
      <c r="I46" s="59">
        <f t="shared" si="19"/>
        <v>0.875</v>
      </c>
      <c r="J46">
        <v>8</v>
      </c>
      <c r="K46">
        <v>0</v>
      </c>
      <c r="L46">
        <v>0</v>
      </c>
      <c r="M46">
        <v>7</v>
      </c>
      <c r="N46">
        <v>1</v>
      </c>
      <c r="O46">
        <v>0.875</v>
      </c>
      <c r="P46">
        <v>281.75</v>
      </c>
      <c r="Q46" t="s">
        <v>57</v>
      </c>
      <c r="R46">
        <v>266</v>
      </c>
      <c r="S46">
        <v>392</v>
      </c>
      <c r="T46">
        <v>51.25</v>
      </c>
      <c r="U46">
        <v>50.571428570000002</v>
      </c>
      <c r="V46">
        <v>56</v>
      </c>
      <c r="W46">
        <v>181.875</v>
      </c>
      <c r="X46">
        <v>187.2857143</v>
      </c>
      <c r="Y46">
        <v>144</v>
      </c>
      <c r="Z46">
        <v>280.75</v>
      </c>
      <c r="AA46">
        <v>278.7142857</v>
      </c>
      <c r="AB46">
        <v>295</v>
      </c>
      <c r="AC46">
        <v>29</v>
      </c>
      <c r="AD46">
        <v>11</v>
      </c>
      <c r="AE46">
        <v>13</v>
      </c>
      <c r="AF46">
        <v>5</v>
      </c>
      <c r="AG46">
        <v>10</v>
      </c>
      <c r="AH46">
        <v>9</v>
      </c>
      <c r="AI46">
        <v>7</v>
      </c>
      <c r="AJ46" t="s">
        <v>57</v>
      </c>
      <c r="AK46" t="s">
        <v>57</v>
      </c>
      <c r="AL46">
        <v>3</v>
      </c>
      <c r="AM46">
        <v>8</v>
      </c>
      <c r="AN46">
        <v>1</v>
      </c>
      <c r="AO46">
        <v>2</v>
      </c>
      <c r="AP46" t="s">
        <v>57</v>
      </c>
      <c r="AQ46" t="s">
        <v>57</v>
      </c>
      <c r="AR46" t="s">
        <v>57</v>
      </c>
      <c r="AS46" t="s">
        <v>57</v>
      </c>
      <c r="AT46">
        <v>7</v>
      </c>
      <c r="AU46">
        <v>5</v>
      </c>
      <c r="AV46" t="s">
        <v>57</v>
      </c>
      <c r="AW46" t="s">
        <v>57</v>
      </c>
      <c r="AX46">
        <v>1</v>
      </c>
      <c r="AY46">
        <v>2</v>
      </c>
      <c r="AZ46">
        <v>1</v>
      </c>
      <c r="BA46">
        <v>0</v>
      </c>
      <c r="BB46" t="s">
        <v>57</v>
      </c>
      <c r="BC46" t="s">
        <v>57</v>
      </c>
      <c r="BD46">
        <v>2</v>
      </c>
      <c r="BE46">
        <v>24</v>
      </c>
      <c r="BF46" t="s">
        <v>57</v>
      </c>
      <c r="BG46" t="s">
        <v>57</v>
      </c>
      <c r="BH46" t="s">
        <v>57</v>
      </c>
      <c r="BI46">
        <v>4</v>
      </c>
      <c r="BJ46">
        <v>11</v>
      </c>
      <c r="BK46">
        <v>9</v>
      </c>
      <c r="BL46">
        <v>139</v>
      </c>
      <c r="BM46">
        <v>31</v>
      </c>
      <c r="BN46" t="s">
        <v>57</v>
      </c>
      <c r="BO46">
        <v>62</v>
      </c>
      <c r="BP46">
        <v>8</v>
      </c>
      <c r="BQ46">
        <v>8</v>
      </c>
      <c r="BR46">
        <v>30</v>
      </c>
      <c r="BS46" t="s">
        <v>57</v>
      </c>
      <c r="BT46" t="s">
        <v>57</v>
      </c>
      <c r="BU46" t="s">
        <v>57</v>
      </c>
      <c r="BV46" t="s">
        <v>57</v>
      </c>
      <c r="BW46" t="s">
        <v>57</v>
      </c>
      <c r="BX46" t="s">
        <v>57</v>
      </c>
      <c r="BY46" t="s">
        <v>57</v>
      </c>
      <c r="BZ46" t="s">
        <v>57</v>
      </c>
      <c r="CA46" t="s">
        <v>57</v>
      </c>
      <c r="CB46" t="s">
        <v>57</v>
      </c>
      <c r="CC46" t="s">
        <v>57</v>
      </c>
      <c r="CD46" t="s">
        <v>58</v>
      </c>
      <c r="CE46" s="58" t="s">
        <v>111</v>
      </c>
      <c r="CF46" s="58"/>
      <c r="CH46" s="10">
        <f t="shared" ref="CH46:ES46" si="26">CH218</f>
        <v>0</v>
      </c>
      <c r="CI46" s="10">
        <f t="shared" si="26"/>
        <v>0</v>
      </c>
      <c r="CJ46" s="59">
        <f t="shared" si="26"/>
        <v>0</v>
      </c>
      <c r="CK46" s="59">
        <f t="shared" si="26"/>
        <v>0</v>
      </c>
      <c r="CL46" s="59">
        <f t="shared" si="26"/>
        <v>0</v>
      </c>
      <c r="CM46" s="59">
        <f t="shared" si="26"/>
        <v>0</v>
      </c>
      <c r="CN46" s="59">
        <f t="shared" si="26"/>
        <v>0</v>
      </c>
      <c r="CO46" s="59">
        <f t="shared" si="26"/>
        <v>0</v>
      </c>
      <c r="CP46" s="59">
        <f t="shared" si="26"/>
        <v>0</v>
      </c>
      <c r="CQ46" s="59">
        <f t="shared" si="26"/>
        <v>0</v>
      </c>
      <c r="CR46" s="59">
        <f t="shared" si="26"/>
        <v>0</v>
      </c>
      <c r="CS46" s="59">
        <f t="shared" si="26"/>
        <v>0</v>
      </c>
      <c r="CT46" s="59">
        <f t="shared" si="26"/>
        <v>0</v>
      </c>
      <c r="CU46" s="59">
        <f t="shared" si="26"/>
        <v>0</v>
      </c>
      <c r="CV46" s="59">
        <f t="shared" si="26"/>
        <v>0</v>
      </c>
      <c r="CW46" s="59">
        <f t="shared" si="26"/>
        <v>0</v>
      </c>
      <c r="CX46" s="59">
        <f t="shared" si="26"/>
        <v>0</v>
      </c>
      <c r="CY46" s="59">
        <f t="shared" si="26"/>
        <v>0</v>
      </c>
      <c r="CZ46" s="59">
        <f t="shared" si="26"/>
        <v>0</v>
      </c>
      <c r="DA46" s="95">
        <f t="shared" si="26"/>
        <v>0</v>
      </c>
      <c r="DB46" s="95">
        <f t="shared" si="26"/>
        <v>0</v>
      </c>
      <c r="DC46" s="95">
        <f t="shared" si="26"/>
        <v>0</v>
      </c>
      <c r="DD46" s="95">
        <f t="shared" si="26"/>
        <v>0</v>
      </c>
      <c r="DE46" s="95">
        <f t="shared" si="26"/>
        <v>0</v>
      </c>
      <c r="DF46" s="95">
        <f t="shared" si="26"/>
        <v>0</v>
      </c>
      <c r="DG46" s="95">
        <f t="shared" si="26"/>
        <v>0</v>
      </c>
      <c r="DH46" s="95">
        <f t="shared" si="26"/>
        <v>0</v>
      </c>
      <c r="DI46" s="95">
        <f t="shared" si="26"/>
        <v>0</v>
      </c>
      <c r="DJ46" s="95">
        <f t="shared" si="26"/>
        <v>0</v>
      </c>
      <c r="DK46" s="95">
        <f t="shared" si="26"/>
        <v>0</v>
      </c>
      <c r="DL46" s="95">
        <f t="shared" si="26"/>
        <v>0</v>
      </c>
      <c r="DM46" s="95">
        <f t="shared" si="26"/>
        <v>0</v>
      </c>
      <c r="DN46" s="95">
        <f t="shared" si="26"/>
        <v>0</v>
      </c>
      <c r="DO46" s="95">
        <f t="shared" si="26"/>
        <v>0</v>
      </c>
      <c r="DP46" s="95">
        <f t="shared" si="26"/>
        <v>0</v>
      </c>
      <c r="DQ46" s="95">
        <f t="shared" si="26"/>
        <v>0</v>
      </c>
      <c r="DR46" s="59">
        <f t="shared" si="26"/>
        <v>0</v>
      </c>
      <c r="DS46" s="59">
        <f t="shared" si="26"/>
        <v>0</v>
      </c>
      <c r="DT46" s="59">
        <f t="shared" si="26"/>
        <v>0</v>
      </c>
      <c r="DU46" s="59">
        <f t="shared" si="26"/>
        <v>0</v>
      </c>
      <c r="DV46" s="59">
        <f t="shared" si="26"/>
        <v>0</v>
      </c>
      <c r="DW46" s="59">
        <f t="shared" si="26"/>
        <v>0</v>
      </c>
      <c r="DX46" s="59">
        <f t="shared" si="26"/>
        <v>0</v>
      </c>
      <c r="DY46" s="59">
        <f t="shared" si="26"/>
        <v>0</v>
      </c>
      <c r="DZ46" s="59">
        <f t="shared" si="26"/>
        <v>0</v>
      </c>
      <c r="EA46" s="59">
        <f t="shared" si="26"/>
        <v>0</v>
      </c>
      <c r="EB46" s="59">
        <f t="shared" si="26"/>
        <v>0</v>
      </c>
      <c r="EC46" s="59">
        <f t="shared" si="26"/>
        <v>0</v>
      </c>
      <c r="ED46" s="59">
        <f t="shared" si="26"/>
        <v>0</v>
      </c>
      <c r="EE46" s="59">
        <f t="shared" si="26"/>
        <v>0</v>
      </c>
      <c r="EF46" s="59">
        <f t="shared" si="26"/>
        <v>0</v>
      </c>
      <c r="EG46" s="59">
        <f t="shared" si="26"/>
        <v>0</v>
      </c>
      <c r="EH46" s="59">
        <f t="shared" si="26"/>
        <v>0</v>
      </c>
      <c r="EI46" s="95">
        <f t="shared" si="26"/>
        <v>0</v>
      </c>
      <c r="EJ46" s="95">
        <f t="shared" si="26"/>
        <v>0</v>
      </c>
      <c r="EK46" s="95">
        <f t="shared" si="26"/>
        <v>0</v>
      </c>
      <c r="EL46" s="95">
        <f t="shared" si="26"/>
        <v>0</v>
      </c>
      <c r="EM46" s="95">
        <f t="shared" si="26"/>
        <v>0</v>
      </c>
      <c r="EN46" s="95">
        <f t="shared" si="26"/>
        <v>0</v>
      </c>
      <c r="EO46" s="95">
        <f t="shared" si="26"/>
        <v>0</v>
      </c>
      <c r="EP46" s="95">
        <f t="shared" si="26"/>
        <v>0</v>
      </c>
      <c r="EQ46" s="95">
        <f t="shared" si="26"/>
        <v>0</v>
      </c>
      <c r="ER46" s="95">
        <f t="shared" si="26"/>
        <v>0</v>
      </c>
      <c r="ES46" s="95">
        <f t="shared" si="26"/>
        <v>0</v>
      </c>
      <c r="ET46" s="95">
        <f t="shared" ref="ET46:EY46" si="27">ET218</f>
        <v>0</v>
      </c>
      <c r="EU46" s="95">
        <f t="shared" si="27"/>
        <v>0</v>
      </c>
      <c r="EV46" s="95">
        <f t="shared" si="27"/>
        <v>0</v>
      </c>
      <c r="EW46" s="95">
        <f t="shared" si="27"/>
        <v>0</v>
      </c>
      <c r="EX46" s="95">
        <f t="shared" si="27"/>
        <v>0</v>
      </c>
      <c r="EY46" s="95">
        <f t="shared" si="27"/>
        <v>0</v>
      </c>
    </row>
    <row r="47" spans="1:155" s="38" customFormat="1">
      <c r="A47" t="s">
        <v>165</v>
      </c>
      <c r="B47" s="10">
        <v>62</v>
      </c>
      <c r="C47" s="6" t="s">
        <v>2</v>
      </c>
      <c r="D47" s="10" t="s">
        <v>40</v>
      </c>
      <c r="E47" s="59">
        <f t="shared" si="14"/>
        <v>0</v>
      </c>
      <c r="F47" s="59">
        <f t="shared" si="14"/>
        <v>0</v>
      </c>
      <c r="G47" s="59">
        <f t="shared" si="14"/>
        <v>100</v>
      </c>
      <c r="H47" s="59">
        <f t="shared" si="14"/>
        <v>0</v>
      </c>
      <c r="I47" s="59">
        <f t="shared" si="19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728.25</v>
      </c>
      <c r="Q47" t="s">
        <v>57</v>
      </c>
      <c r="R47">
        <v>728.25</v>
      </c>
      <c r="S47" t="s">
        <v>57</v>
      </c>
      <c r="T47">
        <v>136.875</v>
      </c>
      <c r="U47">
        <v>136.875</v>
      </c>
      <c r="V47" t="s">
        <v>57</v>
      </c>
      <c r="W47">
        <v>89</v>
      </c>
      <c r="X47">
        <v>89</v>
      </c>
      <c r="Y47" t="s">
        <v>57</v>
      </c>
      <c r="Z47">
        <v>1122.625</v>
      </c>
      <c r="AA47">
        <v>1122.625</v>
      </c>
      <c r="AB47" t="s">
        <v>57</v>
      </c>
      <c r="AC47">
        <v>21</v>
      </c>
      <c r="AD47">
        <v>10</v>
      </c>
      <c r="AE47">
        <v>11</v>
      </c>
      <c r="AF47" t="s">
        <v>57</v>
      </c>
      <c r="AG47">
        <v>9</v>
      </c>
      <c r="AH47">
        <v>10</v>
      </c>
      <c r="AI47">
        <v>2</v>
      </c>
      <c r="AJ47" t="s">
        <v>57</v>
      </c>
      <c r="AK47" t="s">
        <v>57</v>
      </c>
      <c r="AL47" t="s">
        <v>57</v>
      </c>
      <c r="AM47">
        <v>8</v>
      </c>
      <c r="AN47">
        <v>2</v>
      </c>
      <c r="AO47" t="s">
        <v>57</v>
      </c>
      <c r="AP47" t="s">
        <v>57</v>
      </c>
      <c r="AQ47" t="s">
        <v>57</v>
      </c>
      <c r="AR47" t="s">
        <v>57</v>
      </c>
      <c r="AS47">
        <v>1</v>
      </c>
      <c r="AT47">
        <v>8</v>
      </c>
      <c r="AU47">
        <v>2</v>
      </c>
      <c r="AV47" t="s">
        <v>57</v>
      </c>
      <c r="AW47" t="s">
        <v>57</v>
      </c>
      <c r="AX47" t="s">
        <v>57</v>
      </c>
      <c r="AY47" t="s">
        <v>57</v>
      </c>
      <c r="AZ47" t="s">
        <v>57</v>
      </c>
      <c r="BA47">
        <v>0</v>
      </c>
      <c r="BB47" t="s">
        <v>57</v>
      </c>
      <c r="BC47" t="s">
        <v>57</v>
      </c>
      <c r="BD47" t="s">
        <v>57</v>
      </c>
      <c r="BE47">
        <v>8</v>
      </c>
      <c r="BF47" t="s">
        <v>57</v>
      </c>
      <c r="BG47" t="s">
        <v>57</v>
      </c>
      <c r="BH47" t="s">
        <v>57</v>
      </c>
      <c r="BI47">
        <v>8</v>
      </c>
      <c r="BJ47" t="s">
        <v>57</v>
      </c>
      <c r="BK47" t="s">
        <v>57</v>
      </c>
      <c r="BL47">
        <v>172</v>
      </c>
      <c r="BM47">
        <v>39</v>
      </c>
      <c r="BN47">
        <v>2</v>
      </c>
      <c r="BO47">
        <v>67</v>
      </c>
      <c r="BP47">
        <v>18</v>
      </c>
      <c r="BQ47" t="s">
        <v>57</v>
      </c>
      <c r="BR47">
        <v>46</v>
      </c>
      <c r="BS47" t="s">
        <v>57</v>
      </c>
      <c r="BT47" t="s">
        <v>57</v>
      </c>
      <c r="BU47" t="s">
        <v>57</v>
      </c>
      <c r="BV47" t="s">
        <v>57</v>
      </c>
      <c r="BW47" t="s">
        <v>57</v>
      </c>
      <c r="BX47" t="s">
        <v>57</v>
      </c>
      <c r="BY47" t="s">
        <v>57</v>
      </c>
      <c r="BZ47" t="s">
        <v>57</v>
      </c>
      <c r="CA47" t="s">
        <v>57</v>
      </c>
      <c r="CB47" t="s">
        <v>57</v>
      </c>
      <c r="CC47" t="s">
        <v>57</v>
      </c>
      <c r="CD47" t="s">
        <v>58</v>
      </c>
      <c r="CE47" s="58" t="s">
        <v>111</v>
      </c>
      <c r="CF47" s="58"/>
      <c r="CH47" s="10">
        <f t="shared" ref="CH47:ES47" si="28">CH254</f>
        <v>0</v>
      </c>
      <c r="CI47" s="10">
        <f t="shared" si="28"/>
        <v>0</v>
      </c>
      <c r="CJ47" s="59">
        <f t="shared" si="28"/>
        <v>0</v>
      </c>
      <c r="CK47" s="59">
        <f t="shared" si="28"/>
        <v>0</v>
      </c>
      <c r="CL47" s="59">
        <f t="shared" si="28"/>
        <v>0</v>
      </c>
      <c r="CM47" s="59">
        <f t="shared" si="28"/>
        <v>0</v>
      </c>
      <c r="CN47" s="59">
        <f t="shared" si="28"/>
        <v>0</v>
      </c>
      <c r="CO47" s="59">
        <f t="shared" si="28"/>
        <v>0</v>
      </c>
      <c r="CP47" s="59">
        <f t="shared" si="28"/>
        <v>0</v>
      </c>
      <c r="CQ47" s="59">
        <f t="shared" si="28"/>
        <v>0</v>
      </c>
      <c r="CR47" s="59">
        <f t="shared" si="28"/>
        <v>0</v>
      </c>
      <c r="CS47" s="59">
        <f t="shared" si="28"/>
        <v>0</v>
      </c>
      <c r="CT47" s="59">
        <f t="shared" si="28"/>
        <v>0</v>
      </c>
      <c r="CU47" s="59">
        <f t="shared" si="28"/>
        <v>0</v>
      </c>
      <c r="CV47" s="59">
        <f t="shared" si="28"/>
        <v>0</v>
      </c>
      <c r="CW47" s="59">
        <f t="shared" si="28"/>
        <v>0</v>
      </c>
      <c r="CX47" s="59">
        <f t="shared" si="28"/>
        <v>0</v>
      </c>
      <c r="CY47" s="59">
        <f t="shared" si="28"/>
        <v>0</v>
      </c>
      <c r="CZ47" s="59">
        <f t="shared" si="28"/>
        <v>0</v>
      </c>
      <c r="DA47" s="95">
        <f t="shared" si="28"/>
        <v>0</v>
      </c>
      <c r="DB47" s="95">
        <f t="shared" si="28"/>
        <v>0</v>
      </c>
      <c r="DC47" s="95">
        <f t="shared" si="28"/>
        <v>0</v>
      </c>
      <c r="DD47" s="95">
        <f t="shared" si="28"/>
        <v>0</v>
      </c>
      <c r="DE47" s="95">
        <f t="shared" si="28"/>
        <v>0</v>
      </c>
      <c r="DF47" s="95">
        <f t="shared" si="28"/>
        <v>0</v>
      </c>
      <c r="DG47" s="95">
        <f t="shared" si="28"/>
        <v>0</v>
      </c>
      <c r="DH47" s="95">
        <f t="shared" si="28"/>
        <v>0</v>
      </c>
      <c r="DI47" s="95">
        <f t="shared" si="28"/>
        <v>0</v>
      </c>
      <c r="DJ47" s="95">
        <f t="shared" si="28"/>
        <v>0</v>
      </c>
      <c r="DK47" s="95">
        <f t="shared" si="28"/>
        <v>0</v>
      </c>
      <c r="DL47" s="95">
        <f t="shared" si="28"/>
        <v>0</v>
      </c>
      <c r="DM47" s="95">
        <f t="shared" si="28"/>
        <v>0</v>
      </c>
      <c r="DN47" s="95">
        <f t="shared" si="28"/>
        <v>0</v>
      </c>
      <c r="DO47" s="95">
        <f t="shared" si="28"/>
        <v>0</v>
      </c>
      <c r="DP47" s="95">
        <f t="shared" si="28"/>
        <v>0</v>
      </c>
      <c r="DQ47" s="95">
        <f t="shared" si="28"/>
        <v>0</v>
      </c>
      <c r="DR47" s="59">
        <f t="shared" si="28"/>
        <v>0</v>
      </c>
      <c r="DS47" s="59">
        <f t="shared" si="28"/>
        <v>0</v>
      </c>
      <c r="DT47" s="59">
        <f t="shared" si="28"/>
        <v>0</v>
      </c>
      <c r="DU47" s="59">
        <f t="shared" si="28"/>
        <v>0</v>
      </c>
      <c r="DV47" s="59">
        <f t="shared" si="28"/>
        <v>0</v>
      </c>
      <c r="DW47" s="59">
        <f t="shared" si="28"/>
        <v>0</v>
      </c>
      <c r="DX47" s="59">
        <f t="shared" si="28"/>
        <v>0</v>
      </c>
      <c r="DY47" s="59">
        <f t="shared" si="28"/>
        <v>0</v>
      </c>
      <c r="DZ47" s="59">
        <f t="shared" si="28"/>
        <v>0</v>
      </c>
      <c r="EA47" s="59">
        <f t="shared" si="28"/>
        <v>0</v>
      </c>
      <c r="EB47" s="59">
        <f t="shared" si="28"/>
        <v>0</v>
      </c>
      <c r="EC47" s="59">
        <f t="shared" si="28"/>
        <v>0</v>
      </c>
      <c r="ED47" s="59">
        <f t="shared" si="28"/>
        <v>0</v>
      </c>
      <c r="EE47" s="59">
        <f t="shared" si="28"/>
        <v>0</v>
      </c>
      <c r="EF47" s="59">
        <f t="shared" si="28"/>
        <v>0</v>
      </c>
      <c r="EG47" s="59">
        <f t="shared" si="28"/>
        <v>0</v>
      </c>
      <c r="EH47" s="59">
        <f t="shared" si="28"/>
        <v>0</v>
      </c>
      <c r="EI47" s="95">
        <f t="shared" si="28"/>
        <v>0</v>
      </c>
      <c r="EJ47" s="95">
        <f t="shared" si="28"/>
        <v>0</v>
      </c>
      <c r="EK47" s="95">
        <f t="shared" si="28"/>
        <v>0</v>
      </c>
      <c r="EL47" s="95">
        <f t="shared" si="28"/>
        <v>0</v>
      </c>
      <c r="EM47" s="95">
        <f t="shared" si="28"/>
        <v>0</v>
      </c>
      <c r="EN47" s="95">
        <f t="shared" si="28"/>
        <v>0</v>
      </c>
      <c r="EO47" s="95">
        <f t="shared" si="28"/>
        <v>0</v>
      </c>
      <c r="EP47" s="95">
        <f t="shared" si="28"/>
        <v>0</v>
      </c>
      <c r="EQ47" s="95">
        <f t="shared" si="28"/>
        <v>0</v>
      </c>
      <c r="ER47" s="95">
        <f t="shared" si="28"/>
        <v>0</v>
      </c>
      <c r="ES47" s="95">
        <f t="shared" si="28"/>
        <v>0</v>
      </c>
      <c r="ET47" s="95">
        <f t="shared" ref="ET47:EY47" si="29">ET254</f>
        <v>0</v>
      </c>
      <c r="EU47" s="95">
        <f t="shared" si="29"/>
        <v>0</v>
      </c>
      <c r="EV47" s="95">
        <f t="shared" si="29"/>
        <v>0</v>
      </c>
      <c r="EW47" s="95">
        <f t="shared" si="29"/>
        <v>0</v>
      </c>
      <c r="EX47" s="95">
        <f t="shared" si="29"/>
        <v>0</v>
      </c>
      <c r="EY47" s="95">
        <f t="shared" si="29"/>
        <v>0</v>
      </c>
    </row>
    <row r="48" spans="1:155" s="38" customFormat="1">
      <c r="A48" t="s">
        <v>166</v>
      </c>
      <c r="B48" s="10">
        <v>67</v>
      </c>
      <c r="C48" s="4" t="s">
        <v>3</v>
      </c>
      <c r="D48" s="10" t="s">
        <v>40</v>
      </c>
      <c r="E48" s="59">
        <f t="shared" si="14"/>
        <v>0</v>
      </c>
      <c r="F48" s="59">
        <f t="shared" si="14"/>
        <v>0</v>
      </c>
      <c r="G48" s="59">
        <f t="shared" si="14"/>
        <v>62.5</v>
      </c>
      <c r="H48" s="59">
        <f t="shared" si="14"/>
        <v>37.5</v>
      </c>
      <c r="I48" s="59">
        <f t="shared" si="19"/>
        <v>0.625</v>
      </c>
      <c r="J48">
        <v>8</v>
      </c>
      <c r="K48">
        <v>0</v>
      </c>
      <c r="L48">
        <v>0</v>
      </c>
      <c r="M48">
        <v>5</v>
      </c>
      <c r="N48">
        <v>3</v>
      </c>
      <c r="O48">
        <v>0.625</v>
      </c>
      <c r="P48">
        <v>143</v>
      </c>
      <c r="Q48" t="s">
        <v>57</v>
      </c>
      <c r="R48">
        <v>122.4</v>
      </c>
      <c r="S48">
        <v>177.33333329999999</v>
      </c>
      <c r="T48">
        <v>98.375</v>
      </c>
      <c r="U48">
        <v>37</v>
      </c>
      <c r="V48">
        <v>200.66666670000001</v>
      </c>
      <c r="W48">
        <v>791</v>
      </c>
      <c r="X48">
        <v>1095</v>
      </c>
      <c r="Y48">
        <v>284.33333340000001</v>
      </c>
      <c r="Z48">
        <v>44.375</v>
      </c>
      <c r="AA48">
        <v>25.8</v>
      </c>
      <c r="AB48">
        <v>75.333333339999996</v>
      </c>
      <c r="AC48">
        <v>55</v>
      </c>
      <c r="AD48">
        <v>25</v>
      </c>
      <c r="AE48">
        <v>13</v>
      </c>
      <c r="AF48">
        <v>17</v>
      </c>
      <c r="AG48">
        <v>11</v>
      </c>
      <c r="AH48">
        <v>9</v>
      </c>
      <c r="AI48">
        <v>7</v>
      </c>
      <c r="AJ48" t="s">
        <v>57</v>
      </c>
      <c r="AK48" t="s">
        <v>57</v>
      </c>
      <c r="AL48">
        <v>28</v>
      </c>
      <c r="AM48">
        <v>8</v>
      </c>
      <c r="AN48">
        <v>1</v>
      </c>
      <c r="AO48">
        <v>4</v>
      </c>
      <c r="AP48" t="s">
        <v>57</v>
      </c>
      <c r="AQ48" t="s">
        <v>57</v>
      </c>
      <c r="AR48">
        <v>12</v>
      </c>
      <c r="AS48">
        <v>1</v>
      </c>
      <c r="AT48">
        <v>5</v>
      </c>
      <c r="AU48">
        <v>1</v>
      </c>
      <c r="AV48" t="s">
        <v>57</v>
      </c>
      <c r="AW48" t="s">
        <v>57</v>
      </c>
      <c r="AX48">
        <v>6</v>
      </c>
      <c r="AY48">
        <v>2</v>
      </c>
      <c r="AZ48">
        <v>3</v>
      </c>
      <c r="BA48">
        <v>2</v>
      </c>
      <c r="BB48" t="s">
        <v>57</v>
      </c>
      <c r="BC48" t="s">
        <v>57</v>
      </c>
      <c r="BD48">
        <v>10</v>
      </c>
      <c r="BE48">
        <v>11</v>
      </c>
      <c r="BF48" t="s">
        <v>57</v>
      </c>
      <c r="BG48" t="s">
        <v>57</v>
      </c>
      <c r="BH48" t="s">
        <v>57</v>
      </c>
      <c r="BI48" t="s">
        <v>57</v>
      </c>
      <c r="BJ48">
        <v>8</v>
      </c>
      <c r="BK48">
        <v>3</v>
      </c>
      <c r="BL48">
        <v>276</v>
      </c>
      <c r="BM48">
        <v>16</v>
      </c>
      <c r="BN48">
        <v>9</v>
      </c>
      <c r="BO48">
        <v>61</v>
      </c>
      <c r="BP48">
        <v>10</v>
      </c>
      <c r="BQ48">
        <v>44</v>
      </c>
      <c r="BR48">
        <v>136</v>
      </c>
      <c r="BS48" t="s">
        <v>57</v>
      </c>
      <c r="BT48" t="s">
        <v>57</v>
      </c>
      <c r="BU48" t="s">
        <v>57</v>
      </c>
      <c r="BV48" t="s">
        <v>57</v>
      </c>
      <c r="BW48" t="s">
        <v>57</v>
      </c>
      <c r="BX48" t="s">
        <v>57</v>
      </c>
      <c r="BY48" t="s">
        <v>57</v>
      </c>
      <c r="BZ48" t="s">
        <v>57</v>
      </c>
      <c r="CA48" t="s">
        <v>57</v>
      </c>
      <c r="CB48" t="s">
        <v>57</v>
      </c>
      <c r="CC48" t="s">
        <v>57</v>
      </c>
      <c r="CD48" t="s">
        <v>58</v>
      </c>
      <c r="CH48" s="10"/>
      <c r="CI48" s="10"/>
    </row>
    <row r="49" spans="1:87" s="38" customFormat="1">
      <c r="A49" t="s">
        <v>167</v>
      </c>
      <c r="B49" s="10">
        <v>62</v>
      </c>
      <c r="C49" s="6" t="s">
        <v>2</v>
      </c>
      <c r="D49" s="10" t="s">
        <v>40</v>
      </c>
      <c r="E49" s="59">
        <f t="shared" si="14"/>
        <v>0</v>
      </c>
      <c r="F49" s="59">
        <f t="shared" si="14"/>
        <v>0</v>
      </c>
      <c r="G49" s="59">
        <f t="shared" si="14"/>
        <v>100</v>
      </c>
      <c r="H49" s="59">
        <f t="shared" si="14"/>
        <v>0</v>
      </c>
      <c r="I49" s="59">
        <f t="shared" si="19"/>
        <v>1</v>
      </c>
      <c r="J49">
        <v>8</v>
      </c>
      <c r="K49">
        <v>0</v>
      </c>
      <c r="L49">
        <v>0</v>
      </c>
      <c r="M49">
        <v>8</v>
      </c>
      <c r="N49">
        <v>0</v>
      </c>
      <c r="O49">
        <v>1</v>
      </c>
      <c r="P49">
        <v>129.5</v>
      </c>
      <c r="Q49" t="s">
        <v>57</v>
      </c>
      <c r="R49">
        <v>129.5</v>
      </c>
      <c r="S49" t="s">
        <v>57</v>
      </c>
      <c r="T49">
        <v>113.625</v>
      </c>
      <c r="U49">
        <v>113.625</v>
      </c>
      <c r="V49" t="s">
        <v>57</v>
      </c>
      <c r="W49">
        <v>116.5</v>
      </c>
      <c r="X49">
        <v>116.5</v>
      </c>
      <c r="Y49" t="s">
        <v>57</v>
      </c>
      <c r="Z49">
        <v>984.25</v>
      </c>
      <c r="AA49">
        <v>984.25</v>
      </c>
      <c r="AB49" t="s">
        <v>57</v>
      </c>
      <c r="AC49">
        <v>21</v>
      </c>
      <c r="AD49">
        <v>8</v>
      </c>
      <c r="AE49">
        <v>13</v>
      </c>
      <c r="AF49" t="s">
        <v>57</v>
      </c>
      <c r="AG49">
        <v>13</v>
      </c>
      <c r="AH49">
        <v>8</v>
      </c>
      <c r="AI49" t="s">
        <v>57</v>
      </c>
      <c r="AJ49" t="s">
        <v>57</v>
      </c>
      <c r="AK49" t="s">
        <v>57</v>
      </c>
      <c r="AL49" t="s">
        <v>57</v>
      </c>
      <c r="AM49">
        <v>8</v>
      </c>
      <c r="AN49" t="s">
        <v>57</v>
      </c>
      <c r="AO49" t="s">
        <v>57</v>
      </c>
      <c r="AP49" t="s">
        <v>57</v>
      </c>
      <c r="AQ49" t="s">
        <v>57</v>
      </c>
      <c r="AR49" t="s">
        <v>57</v>
      </c>
      <c r="AS49">
        <v>5</v>
      </c>
      <c r="AT49">
        <v>8</v>
      </c>
      <c r="AU49" t="s">
        <v>57</v>
      </c>
      <c r="AV49" t="s">
        <v>57</v>
      </c>
      <c r="AW49" t="s">
        <v>57</v>
      </c>
      <c r="AX49" t="s">
        <v>57</v>
      </c>
      <c r="AY49" t="s">
        <v>57</v>
      </c>
      <c r="AZ49" t="s">
        <v>57</v>
      </c>
      <c r="BA49">
        <v>0</v>
      </c>
      <c r="BB49" t="s">
        <v>57</v>
      </c>
      <c r="BC49" t="s">
        <v>57</v>
      </c>
      <c r="BD49" t="s">
        <v>57</v>
      </c>
      <c r="BE49">
        <v>10</v>
      </c>
      <c r="BF49" t="s">
        <v>57</v>
      </c>
      <c r="BG49" t="s">
        <v>57</v>
      </c>
      <c r="BH49" t="s">
        <v>57</v>
      </c>
      <c r="BI49">
        <v>7</v>
      </c>
      <c r="BJ49">
        <v>1</v>
      </c>
      <c r="BK49">
        <v>2</v>
      </c>
      <c r="BL49">
        <v>587</v>
      </c>
      <c r="BM49">
        <v>29</v>
      </c>
      <c r="BN49">
        <v>7</v>
      </c>
      <c r="BO49">
        <v>211</v>
      </c>
      <c r="BP49">
        <v>16</v>
      </c>
      <c r="BQ49" t="s">
        <v>57</v>
      </c>
      <c r="BR49">
        <v>324</v>
      </c>
      <c r="BS49" t="s">
        <v>57</v>
      </c>
      <c r="BT49" t="s">
        <v>57</v>
      </c>
      <c r="BU49" t="s">
        <v>57</v>
      </c>
      <c r="BV49" t="s">
        <v>57</v>
      </c>
      <c r="BW49" t="s">
        <v>57</v>
      </c>
      <c r="BX49" t="s">
        <v>57</v>
      </c>
      <c r="BY49" t="s">
        <v>57</v>
      </c>
      <c r="BZ49" t="s">
        <v>57</v>
      </c>
      <c r="CA49" t="s">
        <v>57</v>
      </c>
      <c r="CB49" t="s">
        <v>57</v>
      </c>
      <c r="CC49" t="s">
        <v>57</v>
      </c>
      <c r="CD49" t="s">
        <v>58</v>
      </c>
      <c r="CE49" s="58" t="s">
        <v>111</v>
      </c>
      <c r="CF49" s="58"/>
      <c r="CH49" s="10"/>
      <c r="CI49" s="10"/>
    </row>
    <row r="50" spans="1:87" s="38" customFormat="1">
      <c r="A50" t="s">
        <v>182</v>
      </c>
      <c r="B50" s="10">
        <v>67</v>
      </c>
      <c r="C50" s="4" t="s">
        <v>3</v>
      </c>
      <c r="D50" s="10" t="s">
        <v>40</v>
      </c>
      <c r="E50" s="59">
        <f t="shared" si="14"/>
        <v>12.5</v>
      </c>
      <c r="F50" s="59">
        <f t="shared" si="14"/>
        <v>25</v>
      </c>
      <c r="G50" s="59">
        <f t="shared" si="14"/>
        <v>50</v>
      </c>
      <c r="H50" s="59">
        <f t="shared" si="14"/>
        <v>12.5</v>
      </c>
      <c r="I50" s="59">
        <f t="shared" si="19"/>
        <v>0.5</v>
      </c>
      <c r="J50">
        <v>8</v>
      </c>
      <c r="K50">
        <v>1</v>
      </c>
      <c r="L50">
        <v>2</v>
      </c>
      <c r="M50">
        <v>4</v>
      </c>
      <c r="N50">
        <v>1</v>
      </c>
      <c r="O50">
        <v>0.8</v>
      </c>
      <c r="P50">
        <v>525</v>
      </c>
      <c r="Q50">
        <v>960</v>
      </c>
      <c r="R50">
        <v>423</v>
      </c>
      <c r="S50">
        <v>63</v>
      </c>
      <c r="T50">
        <v>485.2</v>
      </c>
      <c r="U50">
        <v>487.25</v>
      </c>
      <c r="V50">
        <v>477</v>
      </c>
      <c r="W50">
        <v>70.800000010000005</v>
      </c>
      <c r="X50">
        <v>66.25</v>
      </c>
      <c r="Y50">
        <v>89</v>
      </c>
      <c r="Z50">
        <v>1090.4000000000001</v>
      </c>
      <c r="AA50">
        <v>1263.25</v>
      </c>
      <c r="AB50">
        <v>399</v>
      </c>
      <c r="AC50">
        <v>17</v>
      </c>
      <c r="AD50">
        <v>11</v>
      </c>
      <c r="AE50">
        <v>5</v>
      </c>
      <c r="AF50">
        <v>1</v>
      </c>
      <c r="AG50">
        <v>8</v>
      </c>
      <c r="AH50">
        <v>7</v>
      </c>
      <c r="AI50" t="s">
        <v>57</v>
      </c>
      <c r="AJ50" t="s">
        <v>57</v>
      </c>
      <c r="AK50" t="s">
        <v>57</v>
      </c>
      <c r="AL50">
        <v>2</v>
      </c>
      <c r="AM50">
        <v>7</v>
      </c>
      <c r="AN50">
        <v>2</v>
      </c>
      <c r="AO50" t="s">
        <v>57</v>
      </c>
      <c r="AP50" t="s">
        <v>57</v>
      </c>
      <c r="AQ50" t="s">
        <v>57</v>
      </c>
      <c r="AR50">
        <v>2</v>
      </c>
      <c r="AS50">
        <v>1</v>
      </c>
      <c r="AT50">
        <v>4</v>
      </c>
      <c r="AU50" t="s">
        <v>57</v>
      </c>
      <c r="AV50" t="s">
        <v>57</v>
      </c>
      <c r="AW50" t="s">
        <v>57</v>
      </c>
      <c r="AX50" t="s">
        <v>57</v>
      </c>
      <c r="AY50" t="s">
        <v>57</v>
      </c>
      <c r="AZ50">
        <v>1</v>
      </c>
      <c r="BA50">
        <v>0</v>
      </c>
      <c r="BB50" t="s">
        <v>57</v>
      </c>
      <c r="BC50" t="s">
        <v>57</v>
      </c>
      <c r="BD50" t="s">
        <v>57</v>
      </c>
      <c r="BE50">
        <v>7</v>
      </c>
      <c r="BF50" t="s">
        <v>57</v>
      </c>
      <c r="BG50" t="s">
        <v>57</v>
      </c>
      <c r="BH50" t="s">
        <v>57</v>
      </c>
      <c r="BI50">
        <v>4</v>
      </c>
      <c r="BJ50">
        <v>1</v>
      </c>
      <c r="BK50">
        <v>2</v>
      </c>
      <c r="BL50" t="s">
        <v>57</v>
      </c>
      <c r="BM50" t="s">
        <v>57</v>
      </c>
      <c r="BN50" t="s">
        <v>57</v>
      </c>
      <c r="BO50" t="s">
        <v>57</v>
      </c>
      <c r="BP50" t="s">
        <v>57</v>
      </c>
      <c r="BQ50" t="s">
        <v>57</v>
      </c>
      <c r="BR50" t="s">
        <v>57</v>
      </c>
      <c r="BS50" t="s">
        <v>57</v>
      </c>
      <c r="BT50" t="s">
        <v>57</v>
      </c>
      <c r="BU50" t="s">
        <v>57</v>
      </c>
      <c r="BV50" t="s">
        <v>57</v>
      </c>
      <c r="BW50" t="s">
        <v>57</v>
      </c>
      <c r="BX50" t="s">
        <v>57</v>
      </c>
      <c r="BY50" t="s">
        <v>57</v>
      </c>
      <c r="BZ50" t="s">
        <v>57</v>
      </c>
      <c r="CA50" t="s">
        <v>57</v>
      </c>
      <c r="CB50" t="s">
        <v>57</v>
      </c>
      <c r="CC50" t="s">
        <v>57</v>
      </c>
      <c r="CD50" t="s">
        <v>58</v>
      </c>
      <c r="CH50" s="10"/>
      <c r="CI50" s="10"/>
    </row>
    <row r="51" spans="1:87" s="38" customFormat="1">
      <c r="A51" t="s">
        <v>169</v>
      </c>
      <c r="B51" s="10">
        <v>67</v>
      </c>
      <c r="C51" s="6" t="s">
        <v>2</v>
      </c>
      <c r="D51" s="10" t="s">
        <v>40</v>
      </c>
      <c r="E51" s="59">
        <f t="shared" si="14"/>
        <v>12.5</v>
      </c>
      <c r="F51" s="59">
        <f t="shared" si="14"/>
        <v>0</v>
      </c>
      <c r="G51" s="59">
        <f t="shared" si="14"/>
        <v>87.5</v>
      </c>
      <c r="H51" s="59">
        <f t="shared" si="14"/>
        <v>0</v>
      </c>
      <c r="I51" s="59">
        <f t="shared" si="19"/>
        <v>0.875</v>
      </c>
      <c r="J51">
        <v>8</v>
      </c>
      <c r="K51">
        <v>1</v>
      </c>
      <c r="L51">
        <v>0</v>
      </c>
      <c r="M51">
        <v>7</v>
      </c>
      <c r="N51">
        <v>0</v>
      </c>
      <c r="O51">
        <v>1</v>
      </c>
      <c r="P51">
        <v>844.85714289999999</v>
      </c>
      <c r="Q51" t="s">
        <v>57</v>
      </c>
      <c r="R51">
        <v>844.85714289999999</v>
      </c>
      <c r="S51" t="s">
        <v>57</v>
      </c>
      <c r="T51">
        <v>179.7142857</v>
      </c>
      <c r="U51">
        <v>179.7142857</v>
      </c>
      <c r="V51" t="s">
        <v>57</v>
      </c>
      <c r="W51">
        <v>168.14285709999999</v>
      </c>
      <c r="X51">
        <v>168.14285709999999</v>
      </c>
      <c r="Y51" t="s">
        <v>57</v>
      </c>
      <c r="Z51">
        <v>660</v>
      </c>
      <c r="AA51">
        <v>660</v>
      </c>
      <c r="AB51" t="s">
        <v>57</v>
      </c>
      <c r="AC51">
        <v>17</v>
      </c>
      <c r="AD51">
        <v>8</v>
      </c>
      <c r="AE51">
        <v>9</v>
      </c>
      <c r="AF51" t="s">
        <v>57</v>
      </c>
      <c r="AG51">
        <v>8</v>
      </c>
      <c r="AH51">
        <v>8</v>
      </c>
      <c r="AI51">
        <v>1</v>
      </c>
      <c r="AJ51" t="s">
        <v>57</v>
      </c>
      <c r="AK51" t="s">
        <v>57</v>
      </c>
      <c r="AL51" t="s">
        <v>57</v>
      </c>
      <c r="AM51">
        <v>7</v>
      </c>
      <c r="AN51">
        <v>1</v>
      </c>
      <c r="AO51" t="s">
        <v>57</v>
      </c>
      <c r="AP51" t="s">
        <v>57</v>
      </c>
      <c r="AQ51" t="s">
        <v>57</v>
      </c>
      <c r="AR51" t="s">
        <v>57</v>
      </c>
      <c r="AS51">
        <v>1</v>
      </c>
      <c r="AT51">
        <v>7</v>
      </c>
      <c r="AU51">
        <v>1</v>
      </c>
      <c r="AV51" t="s">
        <v>57</v>
      </c>
      <c r="AW51" t="s">
        <v>57</v>
      </c>
      <c r="AX51" t="s">
        <v>57</v>
      </c>
      <c r="AY51" t="s">
        <v>57</v>
      </c>
      <c r="AZ51" t="s">
        <v>57</v>
      </c>
      <c r="BA51">
        <v>0</v>
      </c>
      <c r="BB51" t="s">
        <v>57</v>
      </c>
      <c r="BC51" t="s">
        <v>57</v>
      </c>
      <c r="BD51" t="s">
        <v>57</v>
      </c>
      <c r="BE51">
        <v>7</v>
      </c>
      <c r="BF51" t="s">
        <v>57</v>
      </c>
      <c r="BG51" t="s">
        <v>57</v>
      </c>
      <c r="BH51" t="s">
        <v>57</v>
      </c>
      <c r="BI51">
        <v>5</v>
      </c>
      <c r="BJ51">
        <v>2</v>
      </c>
      <c r="BK51" t="s">
        <v>57</v>
      </c>
      <c r="BL51">
        <v>205</v>
      </c>
      <c r="BM51">
        <v>52</v>
      </c>
      <c r="BN51">
        <v>1</v>
      </c>
      <c r="BO51">
        <v>36</v>
      </c>
      <c r="BP51">
        <v>16</v>
      </c>
      <c r="BQ51" t="s">
        <v>57</v>
      </c>
      <c r="BR51">
        <v>100</v>
      </c>
      <c r="BS51" t="s">
        <v>57</v>
      </c>
      <c r="BT51" t="s">
        <v>57</v>
      </c>
      <c r="BU51" t="s">
        <v>57</v>
      </c>
      <c r="BV51" t="s">
        <v>57</v>
      </c>
      <c r="BW51" t="s">
        <v>57</v>
      </c>
      <c r="BX51" t="s">
        <v>57</v>
      </c>
      <c r="BY51" t="s">
        <v>57</v>
      </c>
      <c r="BZ51" t="s">
        <v>57</v>
      </c>
      <c r="CA51" t="s">
        <v>57</v>
      </c>
      <c r="CB51" t="s">
        <v>57</v>
      </c>
      <c r="CC51" t="s">
        <v>57</v>
      </c>
      <c r="CD51" t="s">
        <v>58</v>
      </c>
      <c r="CH51" s="10"/>
      <c r="CI51" s="10"/>
    </row>
    <row r="52" spans="1:87" s="38" customFormat="1">
      <c r="A52" t="s">
        <v>170</v>
      </c>
      <c r="B52" s="10">
        <v>62</v>
      </c>
      <c r="C52" s="6" t="s">
        <v>2</v>
      </c>
      <c r="D52" s="10" t="s">
        <v>40</v>
      </c>
      <c r="E52" s="59">
        <f t="shared" si="14"/>
        <v>25</v>
      </c>
      <c r="F52" s="59">
        <f t="shared" si="14"/>
        <v>0</v>
      </c>
      <c r="G52" s="59">
        <f t="shared" si="14"/>
        <v>75</v>
      </c>
      <c r="H52" s="59">
        <f t="shared" si="14"/>
        <v>0</v>
      </c>
      <c r="I52" s="59">
        <f t="shared" si="19"/>
        <v>0.75</v>
      </c>
      <c r="J52">
        <v>8</v>
      </c>
      <c r="K52">
        <v>2</v>
      </c>
      <c r="L52">
        <v>0</v>
      </c>
      <c r="M52">
        <v>6</v>
      </c>
      <c r="N52">
        <v>0</v>
      </c>
      <c r="O52">
        <v>1</v>
      </c>
      <c r="P52">
        <v>635.83333330000005</v>
      </c>
      <c r="Q52" t="s">
        <v>57</v>
      </c>
      <c r="R52">
        <v>635.83333330000005</v>
      </c>
      <c r="S52" t="s">
        <v>57</v>
      </c>
      <c r="T52">
        <v>112.83333330000001</v>
      </c>
      <c r="U52">
        <v>112.83333330000001</v>
      </c>
      <c r="V52" t="s">
        <v>57</v>
      </c>
      <c r="W52">
        <v>128.33333329999999</v>
      </c>
      <c r="X52">
        <v>128.33333329999999</v>
      </c>
      <c r="Y52" t="s">
        <v>57</v>
      </c>
      <c r="Z52">
        <v>1115.166667</v>
      </c>
      <c r="AA52">
        <v>1115.166667</v>
      </c>
      <c r="AB52" t="s">
        <v>57</v>
      </c>
      <c r="AC52">
        <v>81</v>
      </c>
      <c r="AD52">
        <v>19</v>
      </c>
      <c r="AE52">
        <v>62</v>
      </c>
      <c r="AF52" t="s">
        <v>57</v>
      </c>
      <c r="AG52">
        <v>8</v>
      </c>
      <c r="AH52">
        <v>16</v>
      </c>
      <c r="AI52">
        <v>57</v>
      </c>
      <c r="AJ52" t="s">
        <v>57</v>
      </c>
      <c r="AK52" t="s">
        <v>57</v>
      </c>
      <c r="AL52" t="s">
        <v>57</v>
      </c>
      <c r="AM52">
        <v>6</v>
      </c>
      <c r="AN52">
        <v>10</v>
      </c>
      <c r="AO52">
        <v>3</v>
      </c>
      <c r="AP52" t="s">
        <v>57</v>
      </c>
      <c r="AQ52" t="s">
        <v>57</v>
      </c>
      <c r="AR52" t="s">
        <v>57</v>
      </c>
      <c r="AS52">
        <v>2</v>
      </c>
      <c r="AT52">
        <v>6</v>
      </c>
      <c r="AU52">
        <v>54</v>
      </c>
      <c r="AV52" t="s">
        <v>57</v>
      </c>
      <c r="AW52" t="s">
        <v>57</v>
      </c>
      <c r="AX52" t="s">
        <v>57</v>
      </c>
      <c r="AY52" t="s">
        <v>57</v>
      </c>
      <c r="AZ52" t="s">
        <v>57</v>
      </c>
      <c r="BA52">
        <v>0</v>
      </c>
      <c r="BB52" t="s">
        <v>57</v>
      </c>
      <c r="BC52" t="s">
        <v>57</v>
      </c>
      <c r="BD52" t="s">
        <v>57</v>
      </c>
      <c r="BE52">
        <v>6</v>
      </c>
      <c r="BF52" t="s">
        <v>57</v>
      </c>
      <c r="BG52" t="s">
        <v>57</v>
      </c>
      <c r="BH52" t="s">
        <v>57</v>
      </c>
      <c r="BI52">
        <v>5</v>
      </c>
      <c r="BJ52">
        <v>1</v>
      </c>
      <c r="BK52" t="s">
        <v>57</v>
      </c>
      <c r="BL52">
        <v>67</v>
      </c>
      <c r="BM52">
        <v>31</v>
      </c>
      <c r="BN52" t="s">
        <v>57</v>
      </c>
      <c r="BO52">
        <v>1</v>
      </c>
      <c r="BP52">
        <v>7</v>
      </c>
      <c r="BQ52">
        <v>3</v>
      </c>
      <c r="BR52">
        <v>25</v>
      </c>
      <c r="BS52" t="s">
        <v>57</v>
      </c>
      <c r="BT52" t="s">
        <v>57</v>
      </c>
      <c r="BU52" t="s">
        <v>57</v>
      </c>
      <c r="BV52" t="s">
        <v>57</v>
      </c>
      <c r="BW52" t="s">
        <v>57</v>
      </c>
      <c r="BX52" t="s">
        <v>57</v>
      </c>
      <c r="BY52" t="s">
        <v>57</v>
      </c>
      <c r="BZ52" t="s">
        <v>57</v>
      </c>
      <c r="CA52" t="s">
        <v>57</v>
      </c>
      <c r="CB52" t="s">
        <v>57</v>
      </c>
      <c r="CC52" t="s">
        <v>57</v>
      </c>
      <c r="CD52" t="s">
        <v>58</v>
      </c>
      <c r="CE52" s="58" t="s">
        <v>111</v>
      </c>
      <c r="CF52" s="58"/>
      <c r="CH52" s="10"/>
      <c r="CI52" s="10"/>
    </row>
    <row r="53" spans="1:87" s="38" customFormat="1">
      <c r="A53" t="s">
        <v>171</v>
      </c>
      <c r="B53" s="10">
        <v>67</v>
      </c>
      <c r="C53" s="4" t="s">
        <v>3</v>
      </c>
      <c r="D53" s="10" t="s">
        <v>40</v>
      </c>
      <c r="E53" s="59">
        <f t="shared" si="14"/>
        <v>0</v>
      </c>
      <c r="F53" s="59">
        <f t="shared" si="14"/>
        <v>0</v>
      </c>
      <c r="G53" s="59">
        <f t="shared" si="14"/>
        <v>50</v>
      </c>
      <c r="H53" s="59">
        <f t="shared" si="14"/>
        <v>50</v>
      </c>
      <c r="I53" s="59">
        <f t="shared" si="19"/>
        <v>0.5</v>
      </c>
      <c r="J53">
        <v>8</v>
      </c>
      <c r="K53">
        <v>0</v>
      </c>
      <c r="L53">
        <v>0</v>
      </c>
      <c r="M53">
        <v>4</v>
      </c>
      <c r="N53">
        <v>4</v>
      </c>
      <c r="O53">
        <v>0.5</v>
      </c>
      <c r="P53">
        <v>761.125</v>
      </c>
      <c r="Q53" t="s">
        <v>57</v>
      </c>
      <c r="R53">
        <v>519.5</v>
      </c>
      <c r="S53">
        <v>1002.75</v>
      </c>
      <c r="T53">
        <v>127</v>
      </c>
      <c r="U53">
        <v>155</v>
      </c>
      <c r="V53">
        <v>99</v>
      </c>
      <c r="W53">
        <v>274.875</v>
      </c>
      <c r="X53">
        <v>465.5</v>
      </c>
      <c r="Y53">
        <v>84.25</v>
      </c>
      <c r="Z53">
        <v>167.375</v>
      </c>
      <c r="AA53">
        <v>98</v>
      </c>
      <c r="AB53">
        <v>236.75</v>
      </c>
      <c r="AC53">
        <v>34</v>
      </c>
      <c r="AD53">
        <v>17</v>
      </c>
      <c r="AE53">
        <v>6</v>
      </c>
      <c r="AF53">
        <v>11</v>
      </c>
      <c r="AG53">
        <v>9</v>
      </c>
      <c r="AH53">
        <v>13</v>
      </c>
      <c r="AI53">
        <v>1</v>
      </c>
      <c r="AJ53" t="s">
        <v>57</v>
      </c>
      <c r="AK53">
        <v>3</v>
      </c>
      <c r="AL53">
        <v>8</v>
      </c>
      <c r="AM53">
        <v>8</v>
      </c>
      <c r="AN53">
        <v>5</v>
      </c>
      <c r="AO53" t="s">
        <v>57</v>
      </c>
      <c r="AP53" t="s">
        <v>57</v>
      </c>
      <c r="AQ53" t="s">
        <v>57</v>
      </c>
      <c r="AR53">
        <v>4</v>
      </c>
      <c r="AS53" t="s">
        <v>57</v>
      </c>
      <c r="AT53">
        <v>4</v>
      </c>
      <c r="AU53" t="s">
        <v>57</v>
      </c>
      <c r="AV53" t="s">
        <v>57</v>
      </c>
      <c r="AW53" t="s">
        <v>57</v>
      </c>
      <c r="AX53">
        <v>2</v>
      </c>
      <c r="AY53">
        <v>1</v>
      </c>
      <c r="AZ53">
        <v>4</v>
      </c>
      <c r="BA53">
        <v>1</v>
      </c>
      <c r="BB53" t="s">
        <v>57</v>
      </c>
      <c r="BC53">
        <v>3</v>
      </c>
      <c r="BD53">
        <v>2</v>
      </c>
      <c r="BE53">
        <v>40</v>
      </c>
      <c r="BF53">
        <v>11</v>
      </c>
      <c r="BG53" t="s">
        <v>57</v>
      </c>
      <c r="BH53">
        <v>11</v>
      </c>
      <c r="BI53">
        <v>1</v>
      </c>
      <c r="BJ53">
        <v>7</v>
      </c>
      <c r="BK53">
        <v>10</v>
      </c>
      <c r="BL53">
        <v>48</v>
      </c>
      <c r="BM53">
        <v>12</v>
      </c>
      <c r="BN53" t="s">
        <v>57</v>
      </c>
      <c r="BO53">
        <v>2</v>
      </c>
      <c r="BP53">
        <v>1</v>
      </c>
      <c r="BQ53">
        <v>4</v>
      </c>
      <c r="BR53">
        <v>29</v>
      </c>
      <c r="BS53" t="s">
        <v>57</v>
      </c>
      <c r="BT53" t="s">
        <v>57</v>
      </c>
      <c r="BU53" t="s">
        <v>57</v>
      </c>
      <c r="BV53" t="s">
        <v>57</v>
      </c>
      <c r="BW53" t="s">
        <v>57</v>
      </c>
      <c r="BX53" t="s">
        <v>57</v>
      </c>
      <c r="BY53" t="s">
        <v>57</v>
      </c>
      <c r="BZ53" t="s">
        <v>57</v>
      </c>
      <c r="CA53" t="s">
        <v>57</v>
      </c>
      <c r="CB53" t="s">
        <v>57</v>
      </c>
      <c r="CC53" t="s">
        <v>57</v>
      </c>
      <c r="CD53" t="s">
        <v>58</v>
      </c>
      <c r="CE53" s="58"/>
      <c r="CF53" s="58"/>
      <c r="CH53" s="10"/>
      <c r="CI53" s="10"/>
    </row>
    <row r="54" spans="1:87" s="38" customFormat="1">
      <c r="A54" t="s">
        <v>172</v>
      </c>
      <c r="B54" s="10">
        <v>62</v>
      </c>
      <c r="C54" s="4" t="s">
        <v>3</v>
      </c>
      <c r="D54" s="10" t="s">
        <v>40</v>
      </c>
      <c r="E54" s="59">
        <f t="shared" ref="E54:H60" si="30">(K54/$J54)*100</f>
        <v>0</v>
      </c>
      <c r="F54" s="59">
        <f t="shared" si="30"/>
        <v>0</v>
      </c>
      <c r="G54" s="59">
        <f t="shared" si="30"/>
        <v>0</v>
      </c>
      <c r="H54" s="59">
        <f t="shared" si="30"/>
        <v>100</v>
      </c>
      <c r="I54" s="59">
        <f t="shared" si="19"/>
        <v>0</v>
      </c>
      <c r="J54">
        <v>8</v>
      </c>
      <c r="K54">
        <v>0</v>
      </c>
      <c r="L54">
        <v>0</v>
      </c>
      <c r="M54">
        <v>0</v>
      </c>
      <c r="N54">
        <v>8</v>
      </c>
      <c r="O54">
        <v>0</v>
      </c>
      <c r="P54">
        <v>854.875</v>
      </c>
      <c r="Q54" t="s">
        <v>57</v>
      </c>
      <c r="R54" t="s">
        <v>57</v>
      </c>
      <c r="S54">
        <v>854.875</v>
      </c>
      <c r="T54">
        <v>333.875</v>
      </c>
      <c r="U54" t="s">
        <v>57</v>
      </c>
      <c r="V54">
        <v>333.875</v>
      </c>
      <c r="W54">
        <v>57.625</v>
      </c>
      <c r="X54" t="s">
        <v>57</v>
      </c>
      <c r="Y54">
        <v>57.625</v>
      </c>
      <c r="Z54">
        <v>410.625</v>
      </c>
      <c r="AA54" t="s">
        <v>57</v>
      </c>
      <c r="AB54">
        <v>410.625</v>
      </c>
      <c r="AC54">
        <v>31</v>
      </c>
      <c r="AD54">
        <v>18</v>
      </c>
      <c r="AE54" t="s">
        <v>57</v>
      </c>
      <c r="AF54">
        <v>13</v>
      </c>
      <c r="AG54">
        <v>11</v>
      </c>
      <c r="AH54">
        <v>18</v>
      </c>
      <c r="AI54">
        <v>2</v>
      </c>
      <c r="AJ54" t="s">
        <v>57</v>
      </c>
      <c r="AK54" t="s">
        <v>57</v>
      </c>
      <c r="AL54" t="s">
        <v>57</v>
      </c>
      <c r="AM54">
        <v>8</v>
      </c>
      <c r="AN54">
        <v>10</v>
      </c>
      <c r="AO54" t="s">
        <v>57</v>
      </c>
      <c r="AP54" t="s">
        <v>57</v>
      </c>
      <c r="AQ54" t="s">
        <v>57</v>
      </c>
      <c r="AR54" t="s">
        <v>57</v>
      </c>
      <c r="AS54" t="s">
        <v>57</v>
      </c>
      <c r="AT54" t="s">
        <v>57</v>
      </c>
      <c r="AU54" t="s">
        <v>57</v>
      </c>
      <c r="AV54" t="s">
        <v>57</v>
      </c>
      <c r="AW54" t="s">
        <v>57</v>
      </c>
      <c r="AX54" t="s">
        <v>57</v>
      </c>
      <c r="AY54">
        <v>3</v>
      </c>
      <c r="AZ54">
        <v>8</v>
      </c>
      <c r="BA54">
        <v>2</v>
      </c>
      <c r="BB54" t="s">
        <v>57</v>
      </c>
      <c r="BC54" t="s">
        <v>57</v>
      </c>
      <c r="BD54" t="s">
        <v>57</v>
      </c>
      <c r="BE54">
        <v>8</v>
      </c>
      <c r="BF54" t="s">
        <v>57</v>
      </c>
      <c r="BG54" t="s">
        <v>57</v>
      </c>
      <c r="BH54" t="s">
        <v>57</v>
      </c>
      <c r="BI54">
        <v>4</v>
      </c>
      <c r="BJ54">
        <v>4</v>
      </c>
      <c r="BK54" t="s">
        <v>57</v>
      </c>
      <c r="BL54">
        <v>111</v>
      </c>
      <c r="BM54">
        <v>40</v>
      </c>
      <c r="BN54">
        <v>12</v>
      </c>
      <c r="BO54">
        <v>1</v>
      </c>
      <c r="BP54">
        <v>5</v>
      </c>
      <c r="BQ54" t="s">
        <v>57</v>
      </c>
      <c r="BR54">
        <v>53</v>
      </c>
      <c r="BS54" t="s">
        <v>57</v>
      </c>
      <c r="BT54" t="s">
        <v>57</v>
      </c>
      <c r="BU54" t="s">
        <v>57</v>
      </c>
      <c r="BV54" t="s">
        <v>57</v>
      </c>
      <c r="BW54" t="s">
        <v>57</v>
      </c>
      <c r="BX54" t="s">
        <v>57</v>
      </c>
      <c r="BY54" t="s">
        <v>57</v>
      </c>
      <c r="BZ54" t="s">
        <v>57</v>
      </c>
      <c r="CA54" t="s">
        <v>57</v>
      </c>
      <c r="CB54" t="s">
        <v>57</v>
      </c>
      <c r="CC54" t="s">
        <v>57</v>
      </c>
      <c r="CD54" t="s">
        <v>58</v>
      </c>
      <c r="CE54" s="58" t="s">
        <v>111</v>
      </c>
      <c r="CF54" s="58"/>
      <c r="CH54" s="10"/>
      <c r="CI54" s="10"/>
    </row>
    <row r="55" spans="1:87" s="38" customFormat="1">
      <c r="A55" t="s">
        <v>173</v>
      </c>
      <c r="B55" s="10">
        <v>62</v>
      </c>
      <c r="C55" s="6" t="s">
        <v>2</v>
      </c>
      <c r="D55" s="10" t="s">
        <v>40</v>
      </c>
      <c r="E55" s="59">
        <f t="shared" si="30"/>
        <v>0</v>
      </c>
      <c r="F55" s="59">
        <f t="shared" si="30"/>
        <v>0</v>
      </c>
      <c r="G55" s="59">
        <f t="shared" si="30"/>
        <v>50</v>
      </c>
      <c r="H55" s="59">
        <f t="shared" si="30"/>
        <v>50</v>
      </c>
      <c r="I55" s="59">
        <f t="shared" si="19"/>
        <v>0.5</v>
      </c>
      <c r="J55">
        <v>8</v>
      </c>
      <c r="K55">
        <v>0</v>
      </c>
      <c r="L55">
        <v>0</v>
      </c>
      <c r="M55">
        <v>4</v>
      </c>
      <c r="N55">
        <v>4</v>
      </c>
      <c r="O55">
        <v>0.5</v>
      </c>
      <c r="P55">
        <v>282.625</v>
      </c>
      <c r="Q55" t="s">
        <v>57</v>
      </c>
      <c r="R55">
        <v>320.25</v>
      </c>
      <c r="S55">
        <v>245</v>
      </c>
      <c r="T55">
        <v>280.75</v>
      </c>
      <c r="U55">
        <v>138.5</v>
      </c>
      <c r="V55">
        <v>423</v>
      </c>
      <c r="W55">
        <v>729.375</v>
      </c>
      <c r="X55">
        <v>933</v>
      </c>
      <c r="Y55">
        <v>525.75</v>
      </c>
      <c r="Z55">
        <v>46.5</v>
      </c>
      <c r="AA55">
        <v>48</v>
      </c>
      <c r="AB55">
        <v>45</v>
      </c>
      <c r="AC55">
        <v>19</v>
      </c>
      <c r="AD55">
        <v>10</v>
      </c>
      <c r="AE55">
        <v>4</v>
      </c>
      <c r="AF55">
        <v>5</v>
      </c>
      <c r="AG55">
        <v>8</v>
      </c>
      <c r="AH55">
        <v>9</v>
      </c>
      <c r="AI55">
        <v>1</v>
      </c>
      <c r="AJ55" t="s">
        <v>57</v>
      </c>
      <c r="AK55" t="s">
        <v>57</v>
      </c>
      <c r="AL55">
        <v>1</v>
      </c>
      <c r="AM55">
        <v>8</v>
      </c>
      <c r="AN55">
        <v>1</v>
      </c>
      <c r="AO55" t="s">
        <v>57</v>
      </c>
      <c r="AP55" t="s">
        <v>57</v>
      </c>
      <c r="AQ55" t="s">
        <v>57</v>
      </c>
      <c r="AR55">
        <v>1</v>
      </c>
      <c r="AS55" t="s">
        <v>57</v>
      </c>
      <c r="AT55">
        <v>4</v>
      </c>
      <c r="AU55" t="s">
        <v>57</v>
      </c>
      <c r="AV55" t="s">
        <v>57</v>
      </c>
      <c r="AW55" t="s">
        <v>57</v>
      </c>
      <c r="AX55" t="s">
        <v>57</v>
      </c>
      <c r="AY55" t="s">
        <v>57</v>
      </c>
      <c r="AZ55">
        <v>4</v>
      </c>
      <c r="BA55">
        <v>1</v>
      </c>
      <c r="BB55" t="s">
        <v>57</v>
      </c>
      <c r="BC55" t="s">
        <v>57</v>
      </c>
      <c r="BD55" t="s">
        <v>57</v>
      </c>
      <c r="BE55">
        <v>14</v>
      </c>
      <c r="BF55" t="s">
        <v>57</v>
      </c>
      <c r="BG55" t="s">
        <v>57</v>
      </c>
      <c r="BH55">
        <v>1</v>
      </c>
      <c r="BI55">
        <v>1</v>
      </c>
      <c r="BJ55">
        <v>9</v>
      </c>
      <c r="BK55">
        <v>3</v>
      </c>
      <c r="BL55">
        <v>131</v>
      </c>
      <c r="BM55">
        <v>16</v>
      </c>
      <c r="BN55">
        <v>11</v>
      </c>
      <c r="BO55">
        <v>35</v>
      </c>
      <c r="BP55">
        <v>15</v>
      </c>
      <c r="BQ55">
        <v>6</v>
      </c>
      <c r="BR55">
        <v>48</v>
      </c>
      <c r="BS55" t="s">
        <v>57</v>
      </c>
      <c r="BT55" t="s">
        <v>57</v>
      </c>
      <c r="BU55" t="s">
        <v>57</v>
      </c>
      <c r="BV55" t="s">
        <v>57</v>
      </c>
      <c r="BW55" t="s">
        <v>57</v>
      </c>
      <c r="BX55" t="s">
        <v>57</v>
      </c>
      <c r="BY55" t="s">
        <v>57</v>
      </c>
      <c r="BZ55" t="s">
        <v>57</v>
      </c>
      <c r="CA55" t="s">
        <v>57</v>
      </c>
      <c r="CB55" t="s">
        <v>57</v>
      </c>
      <c r="CC55" t="s">
        <v>57</v>
      </c>
      <c r="CD55" t="s">
        <v>58</v>
      </c>
      <c r="CE55" s="58" t="s">
        <v>111</v>
      </c>
      <c r="CF55" s="58"/>
      <c r="CH55" s="10"/>
      <c r="CI55" s="10"/>
    </row>
    <row r="56" spans="1:87" s="38" customFormat="1">
      <c r="A56" t="s">
        <v>174</v>
      </c>
      <c r="B56" s="10">
        <v>67</v>
      </c>
      <c r="C56" s="6" t="s">
        <v>2</v>
      </c>
      <c r="D56" s="10" t="s">
        <v>40</v>
      </c>
      <c r="E56" s="59">
        <f t="shared" si="30"/>
        <v>25</v>
      </c>
      <c r="F56" s="59">
        <f t="shared" si="30"/>
        <v>0</v>
      </c>
      <c r="G56" s="59">
        <f t="shared" si="30"/>
        <v>50</v>
      </c>
      <c r="H56" s="59">
        <f t="shared" si="30"/>
        <v>25</v>
      </c>
      <c r="I56" s="59">
        <f t="shared" si="19"/>
        <v>0.5</v>
      </c>
      <c r="J56">
        <v>8</v>
      </c>
      <c r="K56">
        <v>2</v>
      </c>
      <c r="L56">
        <v>0</v>
      </c>
      <c r="M56">
        <v>4</v>
      </c>
      <c r="N56">
        <v>2</v>
      </c>
      <c r="O56">
        <v>0.66666666669999997</v>
      </c>
      <c r="P56">
        <v>953</v>
      </c>
      <c r="Q56" t="s">
        <v>57</v>
      </c>
      <c r="R56">
        <v>733.75</v>
      </c>
      <c r="S56">
        <v>1391.5</v>
      </c>
      <c r="T56">
        <v>304</v>
      </c>
      <c r="U56">
        <v>174.75</v>
      </c>
      <c r="V56">
        <v>562.5</v>
      </c>
      <c r="W56">
        <v>80.5</v>
      </c>
      <c r="X56">
        <v>117.5</v>
      </c>
      <c r="Y56">
        <v>6.5</v>
      </c>
      <c r="Z56">
        <v>748.83333330000005</v>
      </c>
      <c r="AA56">
        <v>950.5</v>
      </c>
      <c r="AB56">
        <v>345.5</v>
      </c>
      <c r="AC56">
        <v>20</v>
      </c>
      <c r="AD56">
        <v>11</v>
      </c>
      <c r="AE56">
        <v>5</v>
      </c>
      <c r="AF56">
        <v>4</v>
      </c>
      <c r="AG56">
        <v>6</v>
      </c>
      <c r="AH56">
        <v>8</v>
      </c>
      <c r="AI56">
        <v>5</v>
      </c>
      <c r="AJ56" t="s">
        <v>57</v>
      </c>
      <c r="AK56" t="s">
        <v>57</v>
      </c>
      <c r="AL56">
        <v>1</v>
      </c>
      <c r="AM56">
        <v>6</v>
      </c>
      <c r="AN56">
        <v>2</v>
      </c>
      <c r="AO56">
        <v>3</v>
      </c>
      <c r="AP56" t="s">
        <v>57</v>
      </c>
      <c r="AQ56" t="s">
        <v>57</v>
      </c>
      <c r="AR56" t="s">
        <v>57</v>
      </c>
      <c r="AS56" t="s">
        <v>57</v>
      </c>
      <c r="AT56">
        <v>4</v>
      </c>
      <c r="AU56">
        <v>1</v>
      </c>
      <c r="AV56" t="s">
        <v>57</v>
      </c>
      <c r="AW56" t="s">
        <v>57</v>
      </c>
      <c r="AX56" t="s">
        <v>57</v>
      </c>
      <c r="AY56" t="s">
        <v>57</v>
      </c>
      <c r="AZ56">
        <v>2</v>
      </c>
      <c r="BA56">
        <v>1</v>
      </c>
      <c r="BB56" t="s">
        <v>57</v>
      </c>
      <c r="BC56" t="s">
        <v>57</v>
      </c>
      <c r="BD56">
        <v>1</v>
      </c>
      <c r="BE56">
        <v>8</v>
      </c>
      <c r="BF56" t="s">
        <v>57</v>
      </c>
      <c r="BG56" t="s">
        <v>57</v>
      </c>
      <c r="BH56">
        <v>2</v>
      </c>
      <c r="BI56">
        <v>6</v>
      </c>
      <c r="BJ56" t="s">
        <v>57</v>
      </c>
      <c r="BK56" t="s">
        <v>57</v>
      </c>
      <c r="BL56">
        <v>225</v>
      </c>
      <c r="BM56">
        <v>74</v>
      </c>
      <c r="BN56">
        <v>9</v>
      </c>
      <c r="BO56">
        <v>40</v>
      </c>
      <c r="BP56">
        <v>7</v>
      </c>
      <c r="BQ56" t="s">
        <v>57</v>
      </c>
      <c r="BR56">
        <v>95</v>
      </c>
      <c r="BS56" t="s">
        <v>57</v>
      </c>
      <c r="BT56" t="s">
        <v>57</v>
      </c>
      <c r="BU56" t="s">
        <v>57</v>
      </c>
      <c r="BV56" t="s">
        <v>57</v>
      </c>
      <c r="BW56" t="s">
        <v>57</v>
      </c>
      <c r="BX56" t="s">
        <v>57</v>
      </c>
      <c r="BY56" t="s">
        <v>57</v>
      </c>
      <c r="BZ56" t="s">
        <v>57</v>
      </c>
      <c r="CA56" t="s">
        <v>57</v>
      </c>
      <c r="CB56" t="s">
        <v>57</v>
      </c>
      <c r="CC56" t="s">
        <v>57</v>
      </c>
      <c r="CD56" t="s">
        <v>58</v>
      </c>
      <c r="CH56" s="10"/>
      <c r="CI56" s="10"/>
    </row>
    <row r="57" spans="1:87" s="38" customFormat="1">
      <c r="A57" t="s">
        <v>183</v>
      </c>
      <c r="B57" s="10">
        <v>67</v>
      </c>
      <c r="C57" s="6" t="s">
        <v>2</v>
      </c>
      <c r="D57" s="10" t="s">
        <v>40</v>
      </c>
      <c r="E57" s="59">
        <f t="shared" si="30"/>
        <v>37.5</v>
      </c>
      <c r="F57" s="59">
        <f t="shared" si="30"/>
        <v>0</v>
      </c>
      <c r="G57" s="59">
        <f t="shared" si="30"/>
        <v>37.5</v>
      </c>
      <c r="H57" s="59">
        <f t="shared" si="30"/>
        <v>25</v>
      </c>
      <c r="I57" s="59">
        <f t="shared" si="19"/>
        <v>0.375</v>
      </c>
      <c r="J57">
        <v>8</v>
      </c>
      <c r="K57">
        <v>3</v>
      </c>
      <c r="L57">
        <v>0</v>
      </c>
      <c r="M57">
        <v>3</v>
      </c>
      <c r="N57">
        <v>2</v>
      </c>
      <c r="O57">
        <v>0.60000000009999999</v>
      </c>
      <c r="P57">
        <v>1019.8</v>
      </c>
      <c r="Q57" t="s">
        <v>57</v>
      </c>
      <c r="R57">
        <v>655.66666669999995</v>
      </c>
      <c r="S57">
        <v>1566</v>
      </c>
      <c r="T57">
        <v>274.2</v>
      </c>
      <c r="U57">
        <v>240.66666670000001</v>
      </c>
      <c r="V57">
        <v>324.5</v>
      </c>
      <c r="W57">
        <v>253.2</v>
      </c>
      <c r="X57">
        <v>232.66666670000001</v>
      </c>
      <c r="Y57">
        <v>284</v>
      </c>
      <c r="Z57">
        <v>1028.4000000000001</v>
      </c>
      <c r="AA57">
        <v>1238.666667</v>
      </c>
      <c r="AB57">
        <v>713</v>
      </c>
      <c r="AC57">
        <v>13</v>
      </c>
      <c r="AD57">
        <v>7</v>
      </c>
      <c r="AE57">
        <v>3</v>
      </c>
      <c r="AF57">
        <v>3</v>
      </c>
      <c r="AG57">
        <v>5</v>
      </c>
      <c r="AH57">
        <v>7</v>
      </c>
      <c r="AI57">
        <v>1</v>
      </c>
      <c r="AJ57" t="s">
        <v>57</v>
      </c>
      <c r="AK57" t="s">
        <v>57</v>
      </c>
      <c r="AL57" t="s">
        <v>57</v>
      </c>
      <c r="AM57">
        <v>5</v>
      </c>
      <c r="AN57">
        <v>2</v>
      </c>
      <c r="AO57" t="s">
        <v>57</v>
      </c>
      <c r="AP57" t="s">
        <v>57</v>
      </c>
      <c r="AQ57" t="s">
        <v>57</v>
      </c>
      <c r="AR57" t="s">
        <v>57</v>
      </c>
      <c r="AS57" t="s">
        <v>57</v>
      </c>
      <c r="AT57">
        <v>3</v>
      </c>
      <c r="AU57" t="s">
        <v>57</v>
      </c>
      <c r="AV57" t="s">
        <v>57</v>
      </c>
      <c r="AW57" t="s">
        <v>57</v>
      </c>
      <c r="AX57" t="s">
        <v>57</v>
      </c>
      <c r="AY57" t="s">
        <v>57</v>
      </c>
      <c r="AZ57">
        <v>2</v>
      </c>
      <c r="BA57">
        <v>1</v>
      </c>
      <c r="BB57" t="s">
        <v>57</v>
      </c>
      <c r="BC57" t="s">
        <v>57</v>
      </c>
      <c r="BD57" t="s">
        <v>57</v>
      </c>
      <c r="BE57">
        <v>13</v>
      </c>
      <c r="BF57">
        <v>5</v>
      </c>
      <c r="BG57" t="s">
        <v>57</v>
      </c>
      <c r="BH57" t="s">
        <v>57</v>
      </c>
      <c r="BI57">
        <v>2</v>
      </c>
      <c r="BJ57">
        <v>3</v>
      </c>
      <c r="BK57">
        <v>3</v>
      </c>
      <c r="BL57" t="s">
        <v>57</v>
      </c>
      <c r="BM57" t="s">
        <v>57</v>
      </c>
      <c r="BN57" t="s">
        <v>57</v>
      </c>
      <c r="BO57" t="s">
        <v>57</v>
      </c>
      <c r="BP57" t="s">
        <v>57</v>
      </c>
      <c r="BQ57" t="s">
        <v>57</v>
      </c>
      <c r="BR57" t="s">
        <v>57</v>
      </c>
      <c r="BS57" t="s">
        <v>57</v>
      </c>
      <c r="BT57" t="s">
        <v>57</v>
      </c>
      <c r="BU57" t="s">
        <v>57</v>
      </c>
      <c r="BV57" t="s">
        <v>57</v>
      </c>
      <c r="BW57" t="s">
        <v>57</v>
      </c>
      <c r="BX57" t="s">
        <v>57</v>
      </c>
      <c r="BY57" t="s">
        <v>57</v>
      </c>
      <c r="BZ57" t="s">
        <v>57</v>
      </c>
      <c r="CA57" t="s">
        <v>57</v>
      </c>
      <c r="CB57" t="s">
        <v>57</v>
      </c>
      <c r="CC57" t="s">
        <v>57</v>
      </c>
      <c r="CD57" t="s">
        <v>58</v>
      </c>
      <c r="CE57" s="58"/>
      <c r="CF57" s="58"/>
      <c r="CH57" s="10"/>
      <c r="CI57" s="10"/>
    </row>
    <row r="58" spans="1:87" s="38" customFormat="1">
      <c r="A58" t="s">
        <v>175</v>
      </c>
      <c r="B58" s="10">
        <v>67</v>
      </c>
      <c r="C58" s="4" t="s">
        <v>3</v>
      </c>
      <c r="D58" s="10" t="s">
        <v>40</v>
      </c>
      <c r="E58" s="59">
        <f t="shared" si="30"/>
        <v>75</v>
      </c>
      <c r="F58" s="59">
        <f t="shared" si="30"/>
        <v>25</v>
      </c>
      <c r="G58" s="59">
        <f t="shared" si="30"/>
        <v>0</v>
      </c>
      <c r="H58" s="59">
        <f t="shared" si="30"/>
        <v>0</v>
      </c>
      <c r="I58" s="59">
        <f t="shared" si="19"/>
        <v>0</v>
      </c>
      <c r="J58">
        <v>8</v>
      </c>
      <c r="K58">
        <v>6</v>
      </c>
      <c r="L58">
        <v>2</v>
      </c>
      <c r="M58">
        <v>0</v>
      </c>
      <c r="N58">
        <v>0</v>
      </c>
      <c r="O58">
        <v>0</v>
      </c>
      <c r="P58">
        <v>1963.5</v>
      </c>
      <c r="Q58">
        <v>1963.5</v>
      </c>
      <c r="R58" t="s">
        <v>57</v>
      </c>
      <c r="S58" t="s">
        <v>57</v>
      </c>
      <c r="T58" t="s">
        <v>57</v>
      </c>
      <c r="U58" t="s">
        <v>57</v>
      </c>
      <c r="V58" t="s">
        <v>57</v>
      </c>
      <c r="W58" t="s">
        <v>57</v>
      </c>
      <c r="X58" t="s">
        <v>57</v>
      </c>
      <c r="Y58" t="s">
        <v>57</v>
      </c>
      <c r="Z58" t="s">
        <v>57</v>
      </c>
      <c r="AA58" t="s">
        <v>57</v>
      </c>
      <c r="AB58" t="s">
        <v>57</v>
      </c>
      <c r="AC58">
        <v>10</v>
      </c>
      <c r="AD58">
        <v>2</v>
      </c>
      <c r="AE58">
        <v>1</v>
      </c>
      <c r="AF58">
        <v>7</v>
      </c>
      <c r="AG58">
        <v>9</v>
      </c>
      <c r="AH58" t="s">
        <v>57</v>
      </c>
      <c r="AI58" t="s">
        <v>57</v>
      </c>
      <c r="AJ58" t="s">
        <v>57</v>
      </c>
      <c r="AK58" t="s">
        <v>57</v>
      </c>
      <c r="AL58">
        <v>1</v>
      </c>
      <c r="AM58">
        <v>2</v>
      </c>
      <c r="AN58" t="s">
        <v>57</v>
      </c>
      <c r="AO58" t="s">
        <v>57</v>
      </c>
      <c r="AP58" t="s">
        <v>57</v>
      </c>
      <c r="AQ58" t="s">
        <v>57</v>
      </c>
      <c r="AR58" t="s">
        <v>57</v>
      </c>
      <c r="AS58">
        <v>1</v>
      </c>
      <c r="AT58" t="s">
        <v>57</v>
      </c>
      <c r="AU58" t="s">
        <v>57</v>
      </c>
      <c r="AV58" t="s">
        <v>57</v>
      </c>
      <c r="AW58" t="s">
        <v>57</v>
      </c>
      <c r="AX58" t="s">
        <v>57</v>
      </c>
      <c r="AY58">
        <v>6</v>
      </c>
      <c r="AZ58" t="s">
        <v>57</v>
      </c>
      <c r="BA58">
        <v>0</v>
      </c>
      <c r="BB58" t="s">
        <v>57</v>
      </c>
      <c r="BC58" t="s">
        <v>57</v>
      </c>
      <c r="BD58">
        <v>1</v>
      </c>
      <c r="BE58">
        <v>11</v>
      </c>
      <c r="BF58">
        <v>6</v>
      </c>
      <c r="BG58" t="s">
        <v>57</v>
      </c>
      <c r="BH58" t="s">
        <v>57</v>
      </c>
      <c r="BI58" t="s">
        <v>57</v>
      </c>
      <c r="BJ58" t="s">
        <v>57</v>
      </c>
      <c r="BK58">
        <v>5</v>
      </c>
      <c r="BL58">
        <v>443</v>
      </c>
      <c r="BM58">
        <v>189</v>
      </c>
      <c r="BN58">
        <v>13</v>
      </c>
      <c r="BO58" t="s">
        <v>57</v>
      </c>
      <c r="BP58" t="s">
        <v>57</v>
      </c>
      <c r="BQ58" t="s">
        <v>57</v>
      </c>
      <c r="BR58">
        <v>241</v>
      </c>
      <c r="BS58" t="s">
        <v>57</v>
      </c>
      <c r="BT58" t="s">
        <v>57</v>
      </c>
      <c r="BU58" t="s">
        <v>57</v>
      </c>
      <c r="BV58" t="s">
        <v>57</v>
      </c>
      <c r="BW58" t="s">
        <v>57</v>
      </c>
      <c r="BX58" t="s">
        <v>57</v>
      </c>
      <c r="BY58" t="s">
        <v>57</v>
      </c>
      <c r="BZ58" t="s">
        <v>57</v>
      </c>
      <c r="CA58" t="s">
        <v>57</v>
      </c>
      <c r="CB58" t="s">
        <v>57</v>
      </c>
      <c r="CC58" t="s">
        <v>57</v>
      </c>
      <c r="CD58" t="s">
        <v>58</v>
      </c>
      <c r="CE58" s="58" t="s">
        <v>111</v>
      </c>
      <c r="CF58" s="58"/>
      <c r="CH58" s="10"/>
      <c r="CI58" s="10"/>
    </row>
    <row r="59" spans="1:87" s="38" customFormat="1">
      <c r="A59" t="s">
        <v>176</v>
      </c>
      <c r="B59" s="10">
        <v>67</v>
      </c>
      <c r="C59" s="6" t="s">
        <v>2</v>
      </c>
      <c r="D59" s="10" t="s">
        <v>40</v>
      </c>
      <c r="E59" s="59">
        <f t="shared" si="30"/>
        <v>37.5</v>
      </c>
      <c r="F59" s="59">
        <f t="shared" si="30"/>
        <v>12.5</v>
      </c>
      <c r="G59" s="59">
        <f t="shared" si="30"/>
        <v>50</v>
      </c>
      <c r="H59" s="59">
        <f t="shared" si="30"/>
        <v>0</v>
      </c>
      <c r="I59" s="59">
        <f t="shared" si="19"/>
        <v>0.5</v>
      </c>
      <c r="J59">
        <v>8</v>
      </c>
      <c r="K59">
        <v>3</v>
      </c>
      <c r="L59">
        <v>1</v>
      </c>
      <c r="M59">
        <v>4</v>
      </c>
      <c r="N59">
        <v>0</v>
      </c>
      <c r="O59">
        <v>1</v>
      </c>
      <c r="P59">
        <v>1878.4</v>
      </c>
      <c r="Q59">
        <v>2605</v>
      </c>
      <c r="R59">
        <v>1696.75</v>
      </c>
      <c r="S59" t="s">
        <v>57</v>
      </c>
      <c r="T59">
        <v>175.5</v>
      </c>
      <c r="U59">
        <v>175.5</v>
      </c>
      <c r="V59" t="s">
        <v>57</v>
      </c>
      <c r="W59">
        <v>166.5</v>
      </c>
      <c r="X59">
        <v>166.5</v>
      </c>
      <c r="Y59" t="s">
        <v>57</v>
      </c>
      <c r="Z59">
        <v>468</v>
      </c>
      <c r="AA59">
        <v>468</v>
      </c>
      <c r="AB59" t="s">
        <v>57</v>
      </c>
      <c r="AC59">
        <v>18</v>
      </c>
      <c r="AD59">
        <v>7</v>
      </c>
      <c r="AE59">
        <v>7</v>
      </c>
      <c r="AF59">
        <v>4</v>
      </c>
      <c r="AG59">
        <v>9</v>
      </c>
      <c r="AH59">
        <v>6</v>
      </c>
      <c r="AI59">
        <v>3</v>
      </c>
      <c r="AJ59" t="s">
        <v>57</v>
      </c>
      <c r="AK59" t="s">
        <v>57</v>
      </c>
      <c r="AL59" t="s">
        <v>57</v>
      </c>
      <c r="AM59">
        <v>5</v>
      </c>
      <c r="AN59">
        <v>2</v>
      </c>
      <c r="AO59" t="s">
        <v>57</v>
      </c>
      <c r="AP59" t="s">
        <v>57</v>
      </c>
      <c r="AQ59" t="s">
        <v>57</v>
      </c>
      <c r="AR59" t="s">
        <v>57</v>
      </c>
      <c r="AS59" t="s">
        <v>57</v>
      </c>
      <c r="AT59">
        <v>4</v>
      </c>
      <c r="AU59">
        <v>3</v>
      </c>
      <c r="AV59" t="s">
        <v>57</v>
      </c>
      <c r="AW59" t="s">
        <v>57</v>
      </c>
      <c r="AX59" t="s">
        <v>57</v>
      </c>
      <c r="AY59">
        <v>4</v>
      </c>
      <c r="AZ59" t="s">
        <v>57</v>
      </c>
      <c r="BA59">
        <v>0</v>
      </c>
      <c r="BB59" t="s">
        <v>57</v>
      </c>
      <c r="BC59" t="s">
        <v>57</v>
      </c>
      <c r="BD59" t="s">
        <v>57</v>
      </c>
      <c r="BE59">
        <v>6</v>
      </c>
      <c r="BF59" t="s">
        <v>57</v>
      </c>
      <c r="BG59" t="s">
        <v>57</v>
      </c>
      <c r="BH59" t="s">
        <v>57</v>
      </c>
      <c r="BI59">
        <v>2</v>
      </c>
      <c r="BJ59">
        <v>2</v>
      </c>
      <c r="BK59">
        <v>2</v>
      </c>
      <c r="BL59">
        <v>259</v>
      </c>
      <c r="BM59">
        <v>93</v>
      </c>
      <c r="BN59">
        <v>10</v>
      </c>
      <c r="BO59">
        <v>13</v>
      </c>
      <c r="BP59">
        <v>7</v>
      </c>
      <c r="BQ59">
        <v>1</v>
      </c>
      <c r="BR59">
        <v>135</v>
      </c>
      <c r="BS59" t="s">
        <v>57</v>
      </c>
      <c r="BT59" t="s">
        <v>57</v>
      </c>
      <c r="BU59" t="s">
        <v>57</v>
      </c>
      <c r="BV59" t="s">
        <v>57</v>
      </c>
      <c r="BW59" t="s">
        <v>57</v>
      </c>
      <c r="BX59" t="s">
        <v>57</v>
      </c>
      <c r="BY59" t="s">
        <v>57</v>
      </c>
      <c r="BZ59" t="s">
        <v>57</v>
      </c>
      <c r="CA59" t="s">
        <v>57</v>
      </c>
      <c r="CB59" t="s">
        <v>57</v>
      </c>
      <c r="CC59" t="s">
        <v>57</v>
      </c>
      <c r="CD59" t="s">
        <v>58</v>
      </c>
      <c r="CE59" s="58" t="s">
        <v>111</v>
      </c>
      <c r="CF59" s="58"/>
      <c r="CH59" s="10"/>
      <c r="CI59" s="10"/>
    </row>
    <row r="60" spans="1:87" s="38" customFormat="1">
      <c r="A60" t="s">
        <v>177</v>
      </c>
      <c r="B60" s="10">
        <v>62</v>
      </c>
      <c r="C60" s="6" t="s">
        <v>2</v>
      </c>
      <c r="D60" s="10" t="s">
        <v>40</v>
      </c>
      <c r="E60" s="59">
        <f t="shared" si="30"/>
        <v>75</v>
      </c>
      <c r="F60" s="59">
        <f t="shared" si="30"/>
        <v>0</v>
      </c>
      <c r="G60" s="59">
        <f t="shared" si="30"/>
        <v>25</v>
      </c>
      <c r="H60" s="59">
        <f t="shared" si="30"/>
        <v>0</v>
      </c>
      <c r="I60" s="59">
        <f t="shared" si="19"/>
        <v>0.25</v>
      </c>
      <c r="J60">
        <v>8</v>
      </c>
      <c r="K60">
        <v>6</v>
      </c>
      <c r="L60">
        <v>0</v>
      </c>
      <c r="M60">
        <v>2</v>
      </c>
      <c r="N60">
        <v>0</v>
      </c>
      <c r="O60">
        <v>1</v>
      </c>
      <c r="P60">
        <v>850</v>
      </c>
      <c r="Q60" t="s">
        <v>57</v>
      </c>
      <c r="R60">
        <v>850</v>
      </c>
      <c r="S60" t="s">
        <v>57</v>
      </c>
      <c r="T60">
        <v>59</v>
      </c>
      <c r="U60">
        <v>59</v>
      </c>
      <c r="V60" t="s">
        <v>57</v>
      </c>
      <c r="W60">
        <v>178.5</v>
      </c>
      <c r="X60">
        <v>178.5</v>
      </c>
      <c r="Y60" t="s">
        <v>57</v>
      </c>
      <c r="Z60">
        <v>820.5</v>
      </c>
      <c r="AA60">
        <v>820.5</v>
      </c>
      <c r="AB60" t="s">
        <v>57</v>
      </c>
      <c r="AC60">
        <v>5</v>
      </c>
      <c r="AD60">
        <v>3</v>
      </c>
      <c r="AE60">
        <v>2</v>
      </c>
      <c r="AF60" t="s">
        <v>57</v>
      </c>
      <c r="AG60">
        <v>2</v>
      </c>
      <c r="AH60">
        <v>3</v>
      </c>
      <c r="AI60" t="s">
        <v>57</v>
      </c>
      <c r="AJ60" t="s">
        <v>57</v>
      </c>
      <c r="AK60" t="s">
        <v>57</v>
      </c>
      <c r="AL60" t="s">
        <v>57</v>
      </c>
      <c r="AM60">
        <v>2</v>
      </c>
      <c r="AN60">
        <v>1</v>
      </c>
      <c r="AO60" t="s">
        <v>57</v>
      </c>
      <c r="AP60" t="s">
        <v>57</v>
      </c>
      <c r="AQ60" t="s">
        <v>57</v>
      </c>
      <c r="AR60" t="s">
        <v>57</v>
      </c>
      <c r="AS60" t="s">
        <v>57</v>
      </c>
      <c r="AT60">
        <v>2</v>
      </c>
      <c r="AU60" t="s">
        <v>57</v>
      </c>
      <c r="AV60" t="s">
        <v>57</v>
      </c>
      <c r="AW60" t="s">
        <v>57</v>
      </c>
      <c r="AX60" t="s">
        <v>57</v>
      </c>
      <c r="AY60" t="s">
        <v>57</v>
      </c>
      <c r="AZ60" t="s">
        <v>57</v>
      </c>
      <c r="BA60">
        <v>0</v>
      </c>
      <c r="BB60" t="s">
        <v>57</v>
      </c>
      <c r="BC60" t="s">
        <v>57</v>
      </c>
      <c r="BD60" t="s">
        <v>57</v>
      </c>
      <c r="BE60">
        <v>3</v>
      </c>
      <c r="BF60">
        <v>1</v>
      </c>
      <c r="BG60" t="s">
        <v>57</v>
      </c>
      <c r="BH60" t="s">
        <v>57</v>
      </c>
      <c r="BI60">
        <v>2</v>
      </c>
      <c r="BJ60" t="s">
        <v>57</v>
      </c>
      <c r="BK60" t="s">
        <v>57</v>
      </c>
      <c r="BL60">
        <v>144</v>
      </c>
      <c r="BM60">
        <v>57</v>
      </c>
      <c r="BN60" t="s">
        <v>57</v>
      </c>
      <c r="BO60">
        <v>6</v>
      </c>
      <c r="BP60">
        <v>2</v>
      </c>
      <c r="BQ60" t="s">
        <v>57</v>
      </c>
      <c r="BR60">
        <v>79</v>
      </c>
      <c r="BS60" t="s">
        <v>57</v>
      </c>
      <c r="BT60" t="s">
        <v>57</v>
      </c>
      <c r="BU60" t="s">
        <v>57</v>
      </c>
      <c r="BV60" t="s">
        <v>57</v>
      </c>
      <c r="BW60" t="s">
        <v>57</v>
      </c>
      <c r="BX60" t="s">
        <v>57</v>
      </c>
      <c r="BY60" t="s">
        <v>57</v>
      </c>
      <c r="BZ60" t="s">
        <v>57</v>
      </c>
      <c r="CA60" t="s">
        <v>57</v>
      </c>
      <c r="CB60" t="s">
        <v>57</v>
      </c>
      <c r="CC60" t="s">
        <v>57</v>
      </c>
      <c r="CD60" t="s">
        <v>58</v>
      </c>
      <c r="CE60" s="58" t="s">
        <v>111</v>
      </c>
      <c r="CF60" s="58"/>
      <c r="CH60" s="10"/>
      <c r="CI60" s="10"/>
    </row>
    <row r="61" spans="1:87" s="114" customFormat="1">
      <c r="E61" s="65"/>
      <c r="F61" s="65"/>
      <c r="G61" s="65"/>
      <c r="H61" s="65"/>
      <c r="I61" s="65"/>
      <c r="J61" s="65"/>
      <c r="K61" s="63"/>
      <c r="L61" s="63"/>
      <c r="M61" s="63"/>
      <c r="N61" s="63"/>
      <c r="O61" s="64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38"/>
      <c r="AO61" s="38"/>
      <c r="AP61" s="38"/>
      <c r="AQ61" s="38"/>
      <c r="AR61" s="38"/>
      <c r="AS61" s="63"/>
      <c r="AT61" s="63"/>
      <c r="AU61" s="63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58" t="s">
        <v>111</v>
      </c>
    </row>
    <row r="62" spans="1:87">
      <c r="A62" s="34" t="s">
        <v>3</v>
      </c>
      <c r="B62" s="34">
        <f>COUNTIF(C35:C60,"WT")</f>
        <v>10</v>
      </c>
      <c r="C62" s="22" t="s">
        <v>41</v>
      </c>
      <c r="D62" s="24" t="e">
        <f>AVERAGE(D38:D41,D43,D48,D50,D53:D54,D58)</f>
        <v>#DIV/0!</v>
      </c>
      <c r="E62" s="24">
        <f>AVERAGE(E38:E41,E43,E48,E50:E50,E53:E54,E58)</f>
        <v>18.75</v>
      </c>
      <c r="F62" s="24">
        <f t="shared" ref="F62:BQ62" si="31">AVERAGE(F38:F41,F43,F48,F50:F50,F53:F54,F58)</f>
        <v>7.5</v>
      </c>
      <c r="G62" s="24">
        <f t="shared" si="31"/>
        <v>43.75</v>
      </c>
      <c r="H62" s="24">
        <f t="shared" si="31"/>
        <v>30</v>
      </c>
      <c r="I62" s="24">
        <f>AVERAGE(I38:I41,I43,I48,I50:I50,I53:I54,I58)</f>
        <v>0.4375</v>
      </c>
      <c r="J62" s="24">
        <f>AVERAGE(J38:J41,J43,J48,J50:J50,J53:J54,J58)</f>
        <v>8</v>
      </c>
      <c r="K62" s="24">
        <f t="shared" si="31"/>
        <v>1.5</v>
      </c>
      <c r="L62" s="24">
        <f t="shared" si="31"/>
        <v>0.6</v>
      </c>
      <c r="M62" s="24">
        <f t="shared" si="31"/>
        <v>3.5</v>
      </c>
      <c r="N62" s="24">
        <f t="shared" si="31"/>
        <v>2.4</v>
      </c>
      <c r="O62" s="24">
        <f t="shared" si="31"/>
        <v>0.57285714285</v>
      </c>
      <c r="P62" s="24">
        <f t="shared" si="31"/>
        <v>936.57797619999997</v>
      </c>
      <c r="Q62" s="24">
        <f t="shared" si="31"/>
        <v>1790.625</v>
      </c>
      <c r="R62" s="24">
        <f t="shared" si="31"/>
        <v>723.78720233749993</v>
      </c>
      <c r="S62" s="24">
        <f t="shared" si="31"/>
        <v>661.93229166250001</v>
      </c>
      <c r="T62" s="24">
        <f t="shared" si="31"/>
        <v>244.10753969222222</v>
      </c>
      <c r="U62" s="24">
        <f t="shared" si="31"/>
        <v>221.24791666250002</v>
      </c>
      <c r="V62" s="24">
        <f t="shared" si="31"/>
        <v>260.13020833749999</v>
      </c>
      <c r="W62" s="24">
        <f t="shared" si="31"/>
        <v>346.56970899444445</v>
      </c>
      <c r="X62" s="24">
        <f t="shared" si="31"/>
        <v>482.97886902499999</v>
      </c>
      <c r="Y62" s="24">
        <f t="shared" si="31"/>
        <v>158.99479167499999</v>
      </c>
      <c r="Z62" s="24">
        <f t="shared" si="31"/>
        <v>442.77658733666669</v>
      </c>
      <c r="AA62" s="24">
        <f t="shared" si="31"/>
        <v>445.57827380750001</v>
      </c>
      <c r="AB62" s="24">
        <f t="shared" si="31"/>
        <v>341.33854166750001</v>
      </c>
      <c r="AC62" s="24">
        <f t="shared" si="31"/>
        <v>24.5</v>
      </c>
      <c r="AD62" s="24">
        <f t="shared" si="31"/>
        <v>11</v>
      </c>
      <c r="AE62" s="24">
        <f t="shared" si="31"/>
        <v>7</v>
      </c>
      <c r="AF62" s="24">
        <f t="shared" si="31"/>
        <v>8</v>
      </c>
      <c r="AG62" s="24">
        <f t="shared" si="31"/>
        <v>8.6</v>
      </c>
      <c r="AH62" s="24">
        <f t="shared" si="31"/>
        <v>9</v>
      </c>
      <c r="AI62" s="24">
        <f t="shared" si="31"/>
        <v>4</v>
      </c>
      <c r="AJ62" s="24" t="e">
        <f t="shared" si="31"/>
        <v>#DIV/0!</v>
      </c>
      <c r="AK62" s="24">
        <f t="shared" si="31"/>
        <v>3</v>
      </c>
      <c r="AL62" s="24">
        <f t="shared" si="31"/>
        <v>9.4</v>
      </c>
      <c r="AM62" s="24">
        <f t="shared" si="31"/>
        <v>6.5</v>
      </c>
      <c r="AN62" s="24">
        <f t="shared" si="31"/>
        <v>2.75</v>
      </c>
      <c r="AO62" s="24">
        <f t="shared" si="31"/>
        <v>4</v>
      </c>
      <c r="AP62" s="24" t="e">
        <f t="shared" si="31"/>
        <v>#DIV/0!</v>
      </c>
      <c r="AQ62" s="24" t="e">
        <f t="shared" si="31"/>
        <v>#DIV/0!</v>
      </c>
      <c r="AR62" s="24">
        <f t="shared" si="31"/>
        <v>4.75</v>
      </c>
      <c r="AS62" s="24">
        <f t="shared" si="31"/>
        <v>1.6</v>
      </c>
      <c r="AT62" s="24">
        <f t="shared" si="31"/>
        <v>4.375</v>
      </c>
      <c r="AU62" s="24">
        <f t="shared" si="31"/>
        <v>2</v>
      </c>
      <c r="AV62" s="24" t="e">
        <f t="shared" si="31"/>
        <v>#DIV/0!</v>
      </c>
      <c r="AW62" s="24" t="e">
        <f t="shared" si="31"/>
        <v>#DIV/0!</v>
      </c>
      <c r="AX62" s="24">
        <f t="shared" si="31"/>
        <v>3.3333333333333335</v>
      </c>
      <c r="AY62" s="24">
        <f t="shared" si="31"/>
        <v>2.6</v>
      </c>
      <c r="AZ62" s="24">
        <f t="shared" si="31"/>
        <v>3</v>
      </c>
      <c r="BA62" s="24">
        <f t="shared" si="31"/>
        <v>1.4</v>
      </c>
      <c r="BB62" s="24" t="e">
        <f t="shared" si="31"/>
        <v>#DIV/0!</v>
      </c>
      <c r="BC62" s="24">
        <f t="shared" si="31"/>
        <v>3</v>
      </c>
      <c r="BD62" s="24">
        <f t="shared" si="31"/>
        <v>4.5</v>
      </c>
      <c r="BE62" s="24">
        <f t="shared" si="31"/>
        <v>14.7</v>
      </c>
      <c r="BF62" s="24">
        <f t="shared" si="31"/>
        <v>4.333333333333333</v>
      </c>
      <c r="BG62" s="24" t="e">
        <f t="shared" si="31"/>
        <v>#DIV/0!</v>
      </c>
      <c r="BH62" s="24">
        <f t="shared" si="31"/>
        <v>6</v>
      </c>
      <c r="BI62" s="24">
        <f t="shared" si="31"/>
        <v>2.8571428571428572</v>
      </c>
      <c r="BJ62" s="24">
        <f t="shared" si="31"/>
        <v>5.5</v>
      </c>
      <c r="BK62" s="24">
        <f t="shared" si="31"/>
        <v>5</v>
      </c>
      <c r="BL62" s="24">
        <f t="shared" si="31"/>
        <v>192.77777777777777</v>
      </c>
      <c r="BM62" s="24">
        <f t="shared" si="31"/>
        <v>56.111111111111114</v>
      </c>
      <c r="BN62" s="24">
        <f t="shared" si="31"/>
        <v>8.5</v>
      </c>
      <c r="BO62" s="24">
        <f t="shared" si="31"/>
        <v>22.125</v>
      </c>
      <c r="BP62" s="24">
        <f t="shared" si="31"/>
        <v>6.625</v>
      </c>
      <c r="BQ62" s="24">
        <f t="shared" si="31"/>
        <v>15.75</v>
      </c>
      <c r="BR62" s="24">
        <f t="shared" ref="BR62:BX62" si="32">AVERAGE(BR38:BR41,BR43,BR48,BR50:BR50,BR53:BR54,BR58)</f>
        <v>98.444444444444443</v>
      </c>
      <c r="BS62" s="24" t="e">
        <f t="shared" si="32"/>
        <v>#DIV/0!</v>
      </c>
      <c r="BT62" s="24" t="e">
        <f t="shared" si="32"/>
        <v>#DIV/0!</v>
      </c>
      <c r="BU62" s="24" t="e">
        <f t="shared" si="32"/>
        <v>#DIV/0!</v>
      </c>
      <c r="BV62" s="24" t="e">
        <f t="shared" si="32"/>
        <v>#DIV/0!</v>
      </c>
      <c r="BW62" s="24" t="e">
        <f t="shared" si="32"/>
        <v>#DIV/0!</v>
      </c>
      <c r="BX62" s="24" t="e">
        <f t="shared" si="32"/>
        <v>#DIV/0!</v>
      </c>
      <c r="BY62" s="38"/>
      <c r="BZ62" s="38"/>
      <c r="CA62" s="38"/>
      <c r="CB62" s="38"/>
      <c r="CC62" s="38"/>
      <c r="CD62" s="38"/>
      <c r="CE62" s="58" t="s">
        <v>111</v>
      </c>
    </row>
    <row r="63" spans="1:87">
      <c r="A63" s="35" t="s">
        <v>179</v>
      </c>
      <c r="B63" s="153">
        <f>COUNTIF(C35:C60,"+ve")</f>
        <v>13</v>
      </c>
      <c r="C63" s="18" t="s">
        <v>41</v>
      </c>
      <c r="D63" s="27" t="e">
        <f>AVERAGE(D42,D44:D47,D49,D51:D52,D55:D57,D59:D60)</f>
        <v>#DIV/0!</v>
      </c>
      <c r="E63" s="27">
        <f t="shared" ref="E63:BP63" si="33">AVERAGE(E42,E44:E47,E49,E51:E52,E55:E57,E59:E60)</f>
        <v>16.346153846153847</v>
      </c>
      <c r="F63" s="27">
        <f t="shared" si="33"/>
        <v>0.96153846153846156</v>
      </c>
      <c r="G63" s="27">
        <f t="shared" si="33"/>
        <v>68.269230769230774</v>
      </c>
      <c r="H63" s="27">
        <f t="shared" si="33"/>
        <v>14.423076923076923</v>
      </c>
      <c r="I63" s="27">
        <f t="shared" si="33"/>
        <v>0.68269230769230771</v>
      </c>
      <c r="J63" s="27">
        <f t="shared" si="33"/>
        <v>8</v>
      </c>
      <c r="K63" s="27">
        <f t="shared" si="33"/>
        <v>1.3076923076923077</v>
      </c>
      <c r="L63" s="27">
        <f t="shared" si="33"/>
        <v>7.6923076923076927E-2</v>
      </c>
      <c r="M63" s="27">
        <f t="shared" si="33"/>
        <v>5.4615384615384617</v>
      </c>
      <c r="N63" s="27">
        <f t="shared" si="33"/>
        <v>1.1538461538461537</v>
      </c>
      <c r="O63" s="27">
        <f t="shared" si="33"/>
        <v>0.83782051283076919</v>
      </c>
      <c r="P63" s="27">
        <f t="shared" si="33"/>
        <v>802.09734432307698</v>
      </c>
      <c r="Q63" s="27">
        <f t="shared" si="33"/>
        <v>2605</v>
      </c>
      <c r="R63" s="27">
        <f t="shared" si="33"/>
        <v>784.68772894615381</v>
      </c>
      <c r="S63" s="27">
        <f t="shared" si="33"/>
        <v>739.125</v>
      </c>
      <c r="T63" s="27">
        <f t="shared" si="33"/>
        <v>179.78827838461535</v>
      </c>
      <c r="U63" s="27">
        <f t="shared" si="33"/>
        <v>166.99633699538461</v>
      </c>
      <c r="V63" s="27">
        <f t="shared" si="33"/>
        <v>315.91666666666669</v>
      </c>
      <c r="W63" s="27">
        <f t="shared" si="33"/>
        <v>212.3693223384615</v>
      </c>
      <c r="X63" s="27">
        <f t="shared" si="33"/>
        <v>235.26373626153844</v>
      </c>
      <c r="Y63" s="27">
        <f t="shared" si="33"/>
        <v>220.125</v>
      </c>
      <c r="Z63" s="27">
        <f t="shared" si="33"/>
        <v>757.28076925384619</v>
      </c>
      <c r="AA63" s="27">
        <f t="shared" si="33"/>
        <v>819.61584254615377</v>
      </c>
      <c r="AB63" s="27">
        <f t="shared" si="33"/>
        <v>382.29166666666669</v>
      </c>
      <c r="AC63" s="27">
        <f t="shared" si="33"/>
        <v>26.46153846153846</v>
      </c>
      <c r="AD63" s="27">
        <f t="shared" si="33"/>
        <v>10.461538461538462</v>
      </c>
      <c r="AE63" s="27">
        <f t="shared" si="33"/>
        <v>13.153846153846153</v>
      </c>
      <c r="AF63" s="27">
        <f t="shared" si="33"/>
        <v>5.2857142857142856</v>
      </c>
      <c r="AG63" s="27">
        <f t="shared" si="33"/>
        <v>8.615384615384615</v>
      </c>
      <c r="AH63" s="27">
        <f t="shared" si="33"/>
        <v>8.7692307692307701</v>
      </c>
      <c r="AI63" s="27">
        <f t="shared" si="33"/>
        <v>9.2727272727272734</v>
      </c>
      <c r="AJ63" s="27">
        <f t="shared" si="33"/>
        <v>1</v>
      </c>
      <c r="AK63" s="27" t="e">
        <f t="shared" si="33"/>
        <v>#DIV/0!</v>
      </c>
      <c r="AL63" s="27">
        <f t="shared" si="33"/>
        <v>3.5</v>
      </c>
      <c r="AM63" s="27">
        <f t="shared" si="33"/>
        <v>6.6923076923076925</v>
      </c>
      <c r="AN63" s="27">
        <f t="shared" si="33"/>
        <v>2.5454545454545454</v>
      </c>
      <c r="AO63" s="27">
        <f t="shared" si="33"/>
        <v>3</v>
      </c>
      <c r="AP63" s="27">
        <f t="shared" si="33"/>
        <v>1</v>
      </c>
      <c r="AQ63" s="27" t="e">
        <f t="shared" si="33"/>
        <v>#DIV/0!</v>
      </c>
      <c r="AR63" s="27">
        <f t="shared" si="33"/>
        <v>2.5</v>
      </c>
      <c r="AS63" s="27">
        <f t="shared" si="33"/>
        <v>2.4</v>
      </c>
      <c r="AT63" s="27">
        <f t="shared" si="33"/>
        <v>5.4615384615384617</v>
      </c>
      <c r="AU63" s="27">
        <f t="shared" si="33"/>
        <v>9.2222222222222214</v>
      </c>
      <c r="AV63" s="27">
        <f t="shared" si="33"/>
        <v>1</v>
      </c>
      <c r="AW63" s="27" t="e">
        <f t="shared" si="33"/>
        <v>#DIV/0!</v>
      </c>
      <c r="AX63" s="27">
        <f t="shared" si="33"/>
        <v>2</v>
      </c>
      <c r="AY63" s="27">
        <f t="shared" si="33"/>
        <v>3.25</v>
      </c>
      <c r="AZ63" s="27">
        <f t="shared" si="33"/>
        <v>2.5</v>
      </c>
      <c r="BA63" s="27">
        <f t="shared" si="33"/>
        <v>0.30769230769230771</v>
      </c>
      <c r="BB63" s="27" t="e">
        <f t="shared" si="33"/>
        <v>#DIV/0!</v>
      </c>
      <c r="BC63" s="27" t="e">
        <f t="shared" si="33"/>
        <v>#DIV/0!</v>
      </c>
      <c r="BD63" s="27">
        <f t="shared" si="33"/>
        <v>1.6666666666666667</v>
      </c>
      <c r="BE63" s="27">
        <f t="shared" si="33"/>
        <v>10.23076923076923</v>
      </c>
      <c r="BF63" s="27">
        <f t="shared" si="33"/>
        <v>3.3333333333333335</v>
      </c>
      <c r="BG63" s="27" t="e">
        <f t="shared" si="33"/>
        <v>#DIV/0!</v>
      </c>
      <c r="BH63" s="27">
        <f t="shared" si="33"/>
        <v>1.3333333333333333</v>
      </c>
      <c r="BI63" s="27">
        <f t="shared" si="33"/>
        <v>4.2307692307692308</v>
      </c>
      <c r="BJ63" s="27">
        <f t="shared" si="33"/>
        <v>4.4444444444444446</v>
      </c>
      <c r="BK63" s="27">
        <f t="shared" si="33"/>
        <v>4</v>
      </c>
      <c r="BL63" s="27">
        <f t="shared" si="33"/>
        <v>201.18181818181819</v>
      </c>
      <c r="BM63" s="27">
        <f t="shared" si="33"/>
        <v>43.909090909090907</v>
      </c>
      <c r="BN63" s="27">
        <f t="shared" si="33"/>
        <v>6.2857142857142856</v>
      </c>
      <c r="BO63" s="27">
        <f t="shared" si="33"/>
        <v>50.090909090909093</v>
      </c>
      <c r="BP63" s="27">
        <f t="shared" si="33"/>
        <v>10.818181818181818</v>
      </c>
      <c r="BQ63" s="27">
        <f t="shared" ref="BQ63:BX63" si="34">AVERAGE(BQ42,BQ44:BQ47,BQ49,BQ51:BQ52,BQ55:BQ57,BQ59:BQ60)</f>
        <v>4.4000000000000004</v>
      </c>
      <c r="BR63" s="27">
        <f t="shared" si="34"/>
        <v>90.36363636363636</v>
      </c>
      <c r="BS63" s="27" t="e">
        <f t="shared" si="34"/>
        <v>#DIV/0!</v>
      </c>
      <c r="BT63" s="27" t="e">
        <f t="shared" si="34"/>
        <v>#DIV/0!</v>
      </c>
      <c r="BU63" s="27" t="e">
        <f t="shared" si="34"/>
        <v>#DIV/0!</v>
      </c>
      <c r="BV63" s="27" t="e">
        <f t="shared" si="34"/>
        <v>#DIV/0!</v>
      </c>
      <c r="BW63" s="27" t="e">
        <f t="shared" si="34"/>
        <v>#DIV/0!</v>
      </c>
      <c r="BX63" s="27" t="e">
        <f t="shared" si="34"/>
        <v>#DIV/0!</v>
      </c>
      <c r="BY63" s="38"/>
      <c r="BZ63" s="38"/>
      <c r="CA63" s="38"/>
      <c r="CB63" s="38"/>
      <c r="CC63" s="38"/>
      <c r="CD63" s="38"/>
      <c r="CE63" s="58" t="s">
        <v>111</v>
      </c>
    </row>
    <row r="64" spans="1:87">
      <c r="A64" s="63"/>
      <c r="B64" s="63"/>
      <c r="C64" s="22" t="s">
        <v>43</v>
      </c>
      <c r="D64" s="24" t="e">
        <f>STDEV(D38:D41,D43,D48,D50,D53:D54,D58)/SQRT($B62)</f>
        <v>#DIV/0!</v>
      </c>
      <c r="E64" s="24">
        <f t="shared" ref="E64:BP64" si="35">STDEV(E38:E41,E43,E48,E50:E50,E53:E54,E58)/SQRT($B62)</f>
        <v>8.5898033867034584</v>
      </c>
      <c r="F64" s="24">
        <f t="shared" si="35"/>
        <v>3.333333333333333</v>
      </c>
      <c r="G64" s="24">
        <f t="shared" si="35"/>
        <v>8.5898033867034584</v>
      </c>
      <c r="H64" s="24">
        <f t="shared" si="35"/>
        <v>9.7182531580755001</v>
      </c>
      <c r="I64" s="24">
        <f t="shared" si="35"/>
        <v>8.5898033867034596E-2</v>
      </c>
      <c r="J64" s="24">
        <f t="shared" si="35"/>
        <v>0</v>
      </c>
      <c r="K64" s="24">
        <f t="shared" si="35"/>
        <v>0.68718427093627676</v>
      </c>
      <c r="L64" s="24">
        <f t="shared" si="35"/>
        <v>0.26666666666666666</v>
      </c>
      <c r="M64" s="24">
        <f t="shared" si="35"/>
        <v>0.68718427093627676</v>
      </c>
      <c r="N64" s="24">
        <f t="shared" si="35"/>
        <v>0.77746025264604002</v>
      </c>
      <c r="O64" s="24">
        <f t="shared" si="35"/>
        <v>0.10990699588802123</v>
      </c>
      <c r="P64" s="24">
        <f t="shared" si="35"/>
        <v>187.29493250610898</v>
      </c>
      <c r="Q64" s="24">
        <f t="shared" si="35"/>
        <v>185.43873089693713</v>
      </c>
      <c r="R64" s="24">
        <f t="shared" si="35"/>
        <v>159.50288358082119</v>
      </c>
      <c r="S64" s="24">
        <f t="shared" si="35"/>
        <v>185.58399404735223</v>
      </c>
      <c r="T64" s="24">
        <f t="shared" si="35"/>
        <v>42.722340392465547</v>
      </c>
      <c r="U64" s="24">
        <f t="shared" si="35"/>
        <v>43.077511852194405</v>
      </c>
      <c r="V64" s="24">
        <f t="shared" si="35"/>
        <v>57.397122181691259</v>
      </c>
      <c r="W64" s="24">
        <f t="shared" si="35"/>
        <v>104.29356706961462</v>
      </c>
      <c r="X64" s="24">
        <f t="shared" si="35"/>
        <v>140.7786124619864</v>
      </c>
      <c r="Y64" s="24">
        <f t="shared" si="35"/>
        <v>38.093861498211112</v>
      </c>
      <c r="Z64" s="24">
        <f t="shared" si="35"/>
        <v>143.12758165030274</v>
      </c>
      <c r="AA64" s="24">
        <f t="shared" si="35"/>
        <v>175.39329633200666</v>
      </c>
      <c r="AB64" s="24">
        <f t="shared" si="35"/>
        <v>81.90927594562433</v>
      </c>
      <c r="AC64" s="24">
        <f t="shared" si="35"/>
        <v>4.6601144478077643</v>
      </c>
      <c r="AD64" s="24">
        <f t="shared" si="35"/>
        <v>2.2410315085295482</v>
      </c>
      <c r="AE64" s="24">
        <f t="shared" si="35"/>
        <v>1.3133925536563695</v>
      </c>
      <c r="AF64" s="24">
        <f t="shared" si="35"/>
        <v>1.9364916731037083</v>
      </c>
      <c r="AG64" s="24">
        <f t="shared" si="35"/>
        <v>0.74833147735478811</v>
      </c>
      <c r="AH64" s="24">
        <f t="shared" si="35"/>
        <v>1.3509256086106294</v>
      </c>
      <c r="AI64" s="24">
        <f t="shared" si="35"/>
        <v>1.0645812948447542</v>
      </c>
      <c r="AJ64" s="24" t="e">
        <f t="shared" si="35"/>
        <v>#DIV/0!</v>
      </c>
      <c r="AK64" s="24" t="e">
        <f t="shared" si="35"/>
        <v>#DIV/0!</v>
      </c>
      <c r="AL64" s="24">
        <f t="shared" si="35"/>
        <v>3.4467375879228168</v>
      </c>
      <c r="AM64" s="24">
        <f t="shared" si="35"/>
        <v>0.68718427093627676</v>
      </c>
      <c r="AN64" s="24">
        <f t="shared" si="35"/>
        <v>1.0246950765959597</v>
      </c>
      <c r="AO64" s="24" t="e">
        <f t="shared" si="35"/>
        <v>#DIV/0!</v>
      </c>
      <c r="AP64" s="24" t="e">
        <f t="shared" si="35"/>
        <v>#DIV/0!</v>
      </c>
      <c r="AQ64" s="24" t="e">
        <f t="shared" si="35"/>
        <v>#DIV/0!</v>
      </c>
      <c r="AR64" s="24">
        <f t="shared" si="35"/>
        <v>1.5785013990068766</v>
      </c>
      <c r="AS64" s="24">
        <f t="shared" si="35"/>
        <v>0.42426406871192851</v>
      </c>
      <c r="AT64" s="24">
        <f t="shared" si="35"/>
        <v>0.411877235523957</v>
      </c>
      <c r="AU64" s="24">
        <f t="shared" si="35"/>
        <v>0.38729833462074165</v>
      </c>
      <c r="AV64" s="24" t="e">
        <f t="shared" si="35"/>
        <v>#DIV/0!</v>
      </c>
      <c r="AW64" s="24" t="e">
        <f t="shared" si="35"/>
        <v>#DIV/0!</v>
      </c>
      <c r="AX64" s="24">
        <f t="shared" si="35"/>
        <v>0.73029674334022143</v>
      </c>
      <c r="AY64" s="24">
        <f t="shared" si="35"/>
        <v>0.65574385243020006</v>
      </c>
      <c r="AZ64" s="24">
        <f t="shared" si="35"/>
        <v>0.7559289460184544</v>
      </c>
      <c r="BA64" s="24">
        <f t="shared" si="35"/>
        <v>0.58118652580542307</v>
      </c>
      <c r="BB64" s="24" t="e">
        <f t="shared" si="35"/>
        <v>#DIV/0!</v>
      </c>
      <c r="BC64" s="24" t="e">
        <f t="shared" si="35"/>
        <v>#DIV/0!</v>
      </c>
      <c r="BD64" s="24">
        <f t="shared" si="35"/>
        <v>1.2780193008453875</v>
      </c>
      <c r="BE64" s="24">
        <f t="shared" si="35"/>
        <v>3.4060403860070583</v>
      </c>
      <c r="BF64" s="24">
        <f t="shared" si="35"/>
        <v>1.2274635093014645</v>
      </c>
      <c r="BG64" s="24" t="e">
        <f t="shared" si="35"/>
        <v>#DIV/0!</v>
      </c>
      <c r="BH64" s="24">
        <f t="shared" si="35"/>
        <v>2.2360679774997898</v>
      </c>
      <c r="BI64" s="24">
        <f t="shared" si="35"/>
        <v>0.4976133515281192</v>
      </c>
      <c r="BJ64" s="24">
        <f t="shared" si="35"/>
        <v>1.0281745265969473</v>
      </c>
      <c r="BK64" s="24">
        <f t="shared" si="35"/>
        <v>1.1401754250991378</v>
      </c>
      <c r="BL64" s="24">
        <f t="shared" si="35"/>
        <v>37.164424446565079</v>
      </c>
      <c r="BM64" s="24">
        <f t="shared" si="35"/>
        <v>17.21877205584391</v>
      </c>
      <c r="BN64" s="24">
        <f t="shared" si="35"/>
        <v>1.3379088160259651</v>
      </c>
      <c r="BO64" s="24">
        <f t="shared" si="35"/>
        <v>7.440118086620477</v>
      </c>
      <c r="BP64" s="24">
        <f t="shared" si="35"/>
        <v>1.1703174172603161</v>
      </c>
      <c r="BQ64" s="24">
        <f t="shared" ref="BQ64:BX64" si="36">STDEV(BQ38:BQ41,BQ43,BQ48,BQ50:BQ50,BQ53:BQ54,BQ58)/SQRT($B62)</f>
        <v>6.0902928227357558</v>
      </c>
      <c r="BR64" s="24">
        <f t="shared" si="36"/>
        <v>22.060774641380519</v>
      </c>
      <c r="BS64" s="24" t="e">
        <f t="shared" si="36"/>
        <v>#DIV/0!</v>
      </c>
      <c r="BT64" s="24" t="e">
        <f t="shared" si="36"/>
        <v>#DIV/0!</v>
      </c>
      <c r="BU64" s="24" t="e">
        <f t="shared" si="36"/>
        <v>#DIV/0!</v>
      </c>
      <c r="BV64" s="24" t="e">
        <f t="shared" si="36"/>
        <v>#DIV/0!</v>
      </c>
      <c r="BW64" s="24" t="e">
        <f t="shared" si="36"/>
        <v>#DIV/0!</v>
      </c>
      <c r="BX64" s="24" t="e">
        <f t="shared" si="36"/>
        <v>#DIV/0!</v>
      </c>
      <c r="BY64" s="38"/>
      <c r="BZ64" s="38"/>
      <c r="CA64" s="38"/>
      <c r="CB64" s="38"/>
      <c r="CC64" s="38"/>
      <c r="CD64" s="38"/>
      <c r="CE64" s="58" t="s">
        <v>111</v>
      </c>
    </row>
    <row r="65" spans="1:155">
      <c r="A65" s="63"/>
      <c r="B65" s="2"/>
      <c r="C65" s="18" t="s">
        <v>43</v>
      </c>
      <c r="D65" s="27" t="e">
        <f>STDEV(D42,D44:D47,D49,D51:D52,D55:D57,D59:D60)/SQRT($B63)</f>
        <v>#DIV/0!</v>
      </c>
      <c r="E65" s="27">
        <f t="shared" ref="E65:BP65" si="37">STDEV(E42,E44:E47,E49,E51:E52,E55:E57,E59:E60)/SQRT($B63)</f>
        <v>6.3901929606977204</v>
      </c>
      <c r="F65" s="27">
        <f t="shared" si="37"/>
        <v>0.96153846153846156</v>
      </c>
      <c r="G65" s="27">
        <f t="shared" si="37"/>
        <v>7.1633002046881451</v>
      </c>
      <c r="H65" s="27">
        <f t="shared" si="37"/>
        <v>5.2665630529342904</v>
      </c>
      <c r="I65" s="27">
        <f t="shared" si="37"/>
        <v>7.1633002046881444E-2</v>
      </c>
      <c r="J65" s="27">
        <f t="shared" si="37"/>
        <v>0</v>
      </c>
      <c r="K65" s="27">
        <f t="shared" si="37"/>
        <v>0.51121543685581761</v>
      </c>
      <c r="L65" s="27">
        <f t="shared" si="37"/>
        <v>7.6923076923076927E-2</v>
      </c>
      <c r="M65" s="27">
        <f t="shared" si="37"/>
        <v>0.57306401637505155</v>
      </c>
      <c r="N65" s="27">
        <f t="shared" si="37"/>
        <v>0.42132504423474321</v>
      </c>
      <c r="O65" s="27">
        <f t="shared" si="37"/>
        <v>5.7026067602542453E-2</v>
      </c>
      <c r="P65" s="27">
        <f t="shared" si="37"/>
        <v>134.25977037950642</v>
      </c>
      <c r="Q65" s="27" t="e">
        <f t="shared" si="37"/>
        <v>#DIV/0!</v>
      </c>
      <c r="R65" s="27">
        <f t="shared" si="37"/>
        <v>134.1445097728479</v>
      </c>
      <c r="S65" s="27">
        <f t="shared" si="37"/>
        <v>170.85499784455106</v>
      </c>
      <c r="T65" s="27">
        <f t="shared" si="37"/>
        <v>37.341709190320664</v>
      </c>
      <c r="U65" s="27">
        <f t="shared" si="37"/>
        <v>46.83396384209599</v>
      </c>
      <c r="V65" s="27">
        <f t="shared" si="37"/>
        <v>49.280470204633239</v>
      </c>
      <c r="W65" s="27">
        <f t="shared" si="37"/>
        <v>52.187348881290454</v>
      </c>
      <c r="X65" s="27">
        <f t="shared" si="37"/>
        <v>67.642316665621564</v>
      </c>
      <c r="Y65" s="27">
        <f t="shared" si="37"/>
        <v>49.185436986352592</v>
      </c>
      <c r="Z65" s="27">
        <f t="shared" si="37"/>
        <v>105.70954239842042</v>
      </c>
      <c r="AA65" s="27">
        <f t="shared" si="37"/>
        <v>119.51825233524322</v>
      </c>
      <c r="AB65" s="27">
        <f t="shared" si="37"/>
        <v>72.921512293206092</v>
      </c>
      <c r="AC65" s="27">
        <f t="shared" si="37"/>
        <v>5.3152120644373948</v>
      </c>
      <c r="AD65" s="27">
        <f t="shared" si="37"/>
        <v>1.4033631062164729</v>
      </c>
      <c r="AE65" s="27">
        <f t="shared" si="37"/>
        <v>4.2934747057959557</v>
      </c>
      <c r="AF65" s="27">
        <f t="shared" si="37"/>
        <v>0.84298440710532152</v>
      </c>
      <c r="AG65" s="27">
        <f t="shared" si="37"/>
        <v>0.95768458446067184</v>
      </c>
      <c r="AH65" s="27">
        <f t="shared" si="37"/>
        <v>0.848481646552528</v>
      </c>
      <c r="AI65" s="27">
        <f t="shared" si="37"/>
        <v>4.4980182116314111</v>
      </c>
      <c r="AJ65" s="27">
        <f t="shared" si="37"/>
        <v>0</v>
      </c>
      <c r="AK65" s="27" t="e">
        <f t="shared" si="37"/>
        <v>#DIV/0!</v>
      </c>
      <c r="AL65" s="27">
        <f t="shared" si="37"/>
        <v>1.0500305245868344</v>
      </c>
      <c r="AM65" s="27">
        <f t="shared" si="37"/>
        <v>0.51121543685581727</v>
      </c>
      <c r="AN65" s="27">
        <f t="shared" si="37"/>
        <v>0.72709788108020834</v>
      </c>
      <c r="AO65" s="27">
        <f t="shared" si="37"/>
        <v>0.33968311024337872</v>
      </c>
      <c r="AP65" s="27" t="e">
        <f t="shared" si="37"/>
        <v>#DIV/0!</v>
      </c>
      <c r="AQ65" s="27" t="e">
        <f t="shared" si="37"/>
        <v>#DIV/0!</v>
      </c>
      <c r="AR65" s="27">
        <f t="shared" si="37"/>
        <v>0.58834840541455202</v>
      </c>
      <c r="AS65" s="27">
        <f t="shared" si="37"/>
        <v>0.46409548089225716</v>
      </c>
      <c r="AT65" s="27">
        <f t="shared" si="37"/>
        <v>0.57306401637505155</v>
      </c>
      <c r="AU65" s="27">
        <f t="shared" si="37"/>
        <v>4.7348498834496766</v>
      </c>
      <c r="AV65" s="27" t="e">
        <f t="shared" si="37"/>
        <v>#DIV/0!</v>
      </c>
      <c r="AW65" s="27" t="e">
        <f t="shared" si="37"/>
        <v>#DIV/0!</v>
      </c>
      <c r="AX65" s="27">
        <f t="shared" si="37"/>
        <v>0.39223227027636809</v>
      </c>
      <c r="AY65" s="27">
        <f t="shared" si="37"/>
        <v>0.41602514716892186</v>
      </c>
      <c r="AZ65" s="27">
        <f t="shared" si="37"/>
        <v>0.33968311024337872</v>
      </c>
      <c r="BA65" s="27">
        <f t="shared" si="37"/>
        <v>0.13323467750529824</v>
      </c>
      <c r="BB65" s="27" t="e">
        <f t="shared" si="37"/>
        <v>#DIV/0!</v>
      </c>
      <c r="BC65" s="27" t="e">
        <f t="shared" si="37"/>
        <v>#DIV/0!</v>
      </c>
      <c r="BD65" s="27">
        <f t="shared" si="37"/>
        <v>0.16012815380508708</v>
      </c>
      <c r="BE65" s="27">
        <f t="shared" si="37"/>
        <v>1.5448584955273919</v>
      </c>
      <c r="BF65" s="27">
        <f t="shared" si="37"/>
        <v>0.57735026918962573</v>
      </c>
      <c r="BG65" s="27" t="e">
        <f t="shared" si="37"/>
        <v>#DIV/0!</v>
      </c>
      <c r="BH65" s="27">
        <f t="shared" si="37"/>
        <v>0.16012815380508716</v>
      </c>
      <c r="BI65" s="27">
        <f t="shared" si="37"/>
        <v>0.69939393317876186</v>
      </c>
      <c r="BJ65" s="27">
        <f t="shared" si="37"/>
        <v>1.0200971966426977</v>
      </c>
      <c r="BK65" s="27">
        <f t="shared" si="37"/>
        <v>0.74420840753525075</v>
      </c>
      <c r="BL65" s="27">
        <f t="shared" si="37"/>
        <v>38.397880186244699</v>
      </c>
      <c r="BM65" s="27">
        <f t="shared" si="37"/>
        <v>6.4036702762550961</v>
      </c>
      <c r="BN65" s="27">
        <f t="shared" si="37"/>
        <v>1.1060936775170644</v>
      </c>
      <c r="BO65" s="27">
        <f t="shared" si="37"/>
        <v>15.891678783107043</v>
      </c>
      <c r="BP65" s="27">
        <f t="shared" si="37"/>
        <v>1.4294602629512456</v>
      </c>
      <c r="BQ65" s="27">
        <f t="shared" ref="BQ65:BX65" si="38">STDEV(BQ42,BQ44:BQ47,BQ49,BQ51:BQ52,BQ55:BQ57,BQ59:BQ60)/SQRT($B63)</f>
        <v>0.74935870018200335</v>
      </c>
      <c r="BR65" s="27">
        <f t="shared" si="38"/>
        <v>23.568973322919767</v>
      </c>
      <c r="BS65" s="27" t="e">
        <f t="shared" si="38"/>
        <v>#DIV/0!</v>
      </c>
      <c r="BT65" s="27" t="e">
        <f t="shared" si="38"/>
        <v>#DIV/0!</v>
      </c>
      <c r="BU65" s="27" t="e">
        <f t="shared" si="38"/>
        <v>#DIV/0!</v>
      </c>
      <c r="BV65" s="27" t="e">
        <f t="shared" si="38"/>
        <v>#DIV/0!</v>
      </c>
      <c r="BW65" s="27" t="e">
        <f t="shared" si="38"/>
        <v>#DIV/0!</v>
      </c>
      <c r="BX65" s="27" t="e">
        <f t="shared" si="38"/>
        <v>#DIV/0!</v>
      </c>
      <c r="BY65" s="38"/>
      <c r="BZ65" s="38"/>
      <c r="CA65" s="38"/>
      <c r="CB65" s="38"/>
      <c r="CC65" s="38"/>
      <c r="CD65" s="38"/>
      <c r="CE65" s="58" t="s">
        <v>111</v>
      </c>
    </row>
    <row r="66" spans="1:155" s="114" customFormat="1">
      <c r="D66" s="131"/>
      <c r="E66" s="18"/>
      <c r="F66" s="18"/>
      <c r="G66" s="18"/>
      <c r="H66" s="18"/>
      <c r="I66" s="18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63"/>
      <c r="AJ66" s="27"/>
      <c r="AK66" s="27"/>
      <c r="AL66" s="27"/>
      <c r="AM66" s="27"/>
      <c r="AN66" s="27"/>
      <c r="AO66" s="27"/>
      <c r="AP66" s="27"/>
      <c r="AQ66" s="27"/>
      <c r="AR66" s="38"/>
      <c r="AS66" s="63"/>
      <c r="AT66" s="63"/>
      <c r="AU66" s="63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58" t="s">
        <v>111</v>
      </c>
    </row>
    <row r="67" spans="1:155" s="152" customFormat="1" ht="16">
      <c r="A67" s="83" t="s">
        <v>149</v>
      </c>
      <c r="B67" s="66"/>
      <c r="C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38"/>
      <c r="BW67" s="38"/>
      <c r="BX67" s="38"/>
      <c r="BY67" s="38"/>
      <c r="BZ67" s="38"/>
      <c r="CA67" s="38"/>
      <c r="CB67" s="38"/>
      <c r="CC67" s="38"/>
      <c r="CD67" s="38"/>
      <c r="CE67" s="58" t="s">
        <v>111</v>
      </c>
    </row>
    <row r="68" spans="1:155" s="38" customFormat="1">
      <c r="A68" t="s">
        <v>158</v>
      </c>
      <c r="B68" s="10">
        <v>62</v>
      </c>
      <c r="C68" s="4" t="s">
        <v>3</v>
      </c>
      <c r="D68" s="10" t="s">
        <v>40</v>
      </c>
      <c r="E68" s="59">
        <f t="shared" ref="E68:H83" si="39">(K68/$J68)*100</f>
        <v>0</v>
      </c>
      <c r="F68" s="59">
        <f t="shared" si="39"/>
        <v>0</v>
      </c>
      <c r="G68" s="59">
        <f t="shared" si="39"/>
        <v>87.5</v>
      </c>
      <c r="H68" s="59">
        <f t="shared" si="39"/>
        <v>12.5</v>
      </c>
      <c r="I68" s="59">
        <f t="shared" ref="I68:I90" si="40">M68/J68</f>
        <v>0.875</v>
      </c>
      <c r="J68">
        <v>8</v>
      </c>
      <c r="K68">
        <v>0</v>
      </c>
      <c r="L68">
        <v>0</v>
      </c>
      <c r="M68">
        <v>7</v>
      </c>
      <c r="N68">
        <v>1</v>
      </c>
      <c r="O68">
        <v>0.875</v>
      </c>
      <c r="P68">
        <v>1078.625</v>
      </c>
      <c r="Q68" t="s">
        <v>57</v>
      </c>
      <c r="R68">
        <v>1076.142857</v>
      </c>
      <c r="S68">
        <v>1096</v>
      </c>
      <c r="T68">
        <v>293.875</v>
      </c>
      <c r="U68">
        <v>313</v>
      </c>
      <c r="V68">
        <v>160</v>
      </c>
      <c r="W68">
        <v>800.625</v>
      </c>
      <c r="X68">
        <v>861.71428560000004</v>
      </c>
      <c r="Y68">
        <v>373</v>
      </c>
      <c r="Z68">
        <v>48.5</v>
      </c>
      <c r="AA68">
        <v>46</v>
      </c>
      <c r="AB68">
        <v>66</v>
      </c>
      <c r="AC68">
        <v>29</v>
      </c>
      <c r="AD68">
        <v>17</v>
      </c>
      <c r="AE68">
        <v>9</v>
      </c>
      <c r="AF68">
        <v>3</v>
      </c>
      <c r="AG68">
        <v>9</v>
      </c>
      <c r="AH68">
        <v>16</v>
      </c>
      <c r="AI68">
        <v>4</v>
      </c>
      <c r="AJ68" t="s">
        <v>57</v>
      </c>
      <c r="AK68" t="s">
        <v>57</v>
      </c>
      <c r="AL68" t="s">
        <v>57</v>
      </c>
      <c r="AM68">
        <v>8</v>
      </c>
      <c r="AN68">
        <v>8</v>
      </c>
      <c r="AO68">
        <v>1</v>
      </c>
      <c r="AP68" t="s">
        <v>57</v>
      </c>
      <c r="AQ68" t="s">
        <v>57</v>
      </c>
      <c r="AR68" t="s">
        <v>57</v>
      </c>
      <c r="AS68">
        <v>1</v>
      </c>
      <c r="AT68">
        <v>7</v>
      </c>
      <c r="AU68">
        <v>1</v>
      </c>
      <c r="AV68" t="s">
        <v>57</v>
      </c>
      <c r="AW68" t="s">
        <v>57</v>
      </c>
      <c r="AX68" t="s">
        <v>57</v>
      </c>
      <c r="AY68" t="s">
        <v>57</v>
      </c>
      <c r="AZ68">
        <v>1</v>
      </c>
      <c r="BA68">
        <v>2</v>
      </c>
      <c r="BB68" t="s">
        <v>57</v>
      </c>
      <c r="BC68" t="s">
        <v>57</v>
      </c>
      <c r="BD68" t="s">
        <v>57</v>
      </c>
      <c r="BE68">
        <v>15</v>
      </c>
      <c r="BF68" t="s">
        <v>57</v>
      </c>
      <c r="BG68" t="s">
        <v>57</v>
      </c>
      <c r="BH68" t="s">
        <v>57</v>
      </c>
      <c r="BI68" t="s">
        <v>57</v>
      </c>
      <c r="BJ68">
        <v>8</v>
      </c>
      <c r="BK68">
        <v>7</v>
      </c>
      <c r="BL68">
        <v>162</v>
      </c>
      <c r="BM68">
        <v>31</v>
      </c>
      <c r="BN68">
        <v>1</v>
      </c>
      <c r="BO68">
        <v>87</v>
      </c>
      <c r="BP68">
        <v>12</v>
      </c>
      <c r="BQ68" t="s">
        <v>57</v>
      </c>
      <c r="BR68">
        <v>31</v>
      </c>
      <c r="BS68" t="s">
        <v>57</v>
      </c>
      <c r="BT68" t="s">
        <v>57</v>
      </c>
      <c r="BU68" t="s">
        <v>57</v>
      </c>
      <c r="BV68" t="s">
        <v>57</v>
      </c>
      <c r="BW68" t="s">
        <v>57</v>
      </c>
      <c r="BX68" t="s">
        <v>57</v>
      </c>
      <c r="BY68" t="s">
        <v>57</v>
      </c>
      <c r="BZ68" t="s">
        <v>57</v>
      </c>
      <c r="CA68" t="s">
        <v>57</v>
      </c>
      <c r="CB68" t="s">
        <v>57</v>
      </c>
      <c r="CC68" t="s">
        <v>57</v>
      </c>
      <c r="CD68" t="s">
        <v>58</v>
      </c>
      <c r="CE68" s="58" t="s">
        <v>111</v>
      </c>
      <c r="CF68" s="58"/>
      <c r="CH68" s="10">
        <f>$X$1</f>
        <v>0</v>
      </c>
      <c r="CI68" s="10" t="str">
        <f>C45</f>
        <v>+ve</v>
      </c>
      <c r="CJ68" s="59" t="e">
        <f>#REF!</f>
        <v>#REF!</v>
      </c>
      <c r="CK68" s="59" t="e">
        <f>#REF!</f>
        <v>#REF!</v>
      </c>
      <c r="CL68" s="59" t="e">
        <f>#REF!</f>
        <v>#REF!</v>
      </c>
      <c r="CM68" s="59" t="e">
        <f>#REF!</f>
        <v>#REF!</v>
      </c>
      <c r="CN68" s="59" t="e">
        <f>#REF!</f>
        <v>#REF!</v>
      </c>
      <c r="CO68" s="59" t="e">
        <f>#REF!</f>
        <v>#REF!</v>
      </c>
      <c r="CP68" s="59" t="e">
        <f>#REF!</f>
        <v>#REF!</v>
      </c>
      <c r="CQ68" s="59" t="e">
        <f>#REF!</f>
        <v>#REF!</v>
      </c>
      <c r="CR68" s="59" t="e">
        <f>#REF!</f>
        <v>#REF!</v>
      </c>
      <c r="CS68" s="59" t="e">
        <f>#REF!</f>
        <v>#REF!</v>
      </c>
      <c r="CT68" s="59" t="e">
        <f>#REF!</f>
        <v>#REF!</v>
      </c>
      <c r="CU68" s="59" t="e">
        <f>#REF!</f>
        <v>#REF!</v>
      </c>
      <c r="CV68" s="59" t="e">
        <f>#REF!</f>
        <v>#REF!</v>
      </c>
      <c r="CW68" s="59" t="e">
        <f>#REF!</f>
        <v>#REF!</v>
      </c>
      <c r="CX68" s="59" t="e">
        <f>#REF!</f>
        <v>#REF!</v>
      </c>
      <c r="CY68" s="59" t="e">
        <f>#REF!</f>
        <v>#REF!</v>
      </c>
      <c r="CZ68" s="59" t="e">
        <f>#REF!</f>
        <v>#REF!</v>
      </c>
      <c r="DA68" s="95" t="e">
        <f>#REF!</f>
        <v>#REF!</v>
      </c>
      <c r="DB68" s="95" t="e">
        <f>#REF!</f>
        <v>#REF!</v>
      </c>
      <c r="DC68" s="95" t="e">
        <f>#REF!</f>
        <v>#REF!</v>
      </c>
      <c r="DD68" s="95" t="e">
        <f>#REF!</f>
        <v>#REF!</v>
      </c>
      <c r="DE68" s="95" t="e">
        <f>#REF!</f>
        <v>#REF!</v>
      </c>
      <c r="DF68" s="95" t="e">
        <f>#REF!</f>
        <v>#REF!</v>
      </c>
      <c r="DG68" s="95" t="e">
        <f>#REF!</f>
        <v>#REF!</v>
      </c>
      <c r="DH68" s="95" t="e">
        <f>#REF!</f>
        <v>#REF!</v>
      </c>
      <c r="DI68" s="95" t="e">
        <f>#REF!</f>
        <v>#REF!</v>
      </c>
      <c r="DJ68" s="95" t="e">
        <f>#REF!</f>
        <v>#REF!</v>
      </c>
      <c r="DK68" s="95" t="e">
        <f>#REF!</f>
        <v>#REF!</v>
      </c>
      <c r="DL68" s="95" t="e">
        <f>#REF!</f>
        <v>#REF!</v>
      </c>
      <c r="DM68" s="95" t="e">
        <f>#REF!</f>
        <v>#REF!</v>
      </c>
      <c r="DN68" s="95" t="e">
        <f>#REF!</f>
        <v>#REF!</v>
      </c>
      <c r="DO68" s="95" t="e">
        <f>#REF!</f>
        <v>#REF!</v>
      </c>
      <c r="DP68" s="95" t="e">
        <f>#REF!</f>
        <v>#REF!</v>
      </c>
      <c r="DQ68" s="95" t="e">
        <f>#REF!</f>
        <v>#REF!</v>
      </c>
      <c r="DR68" s="59" t="e">
        <f>#REF!</f>
        <v>#REF!</v>
      </c>
      <c r="DS68" s="59" t="e">
        <f>#REF!</f>
        <v>#REF!</v>
      </c>
      <c r="DT68" s="59" t="e">
        <f>#REF!</f>
        <v>#REF!</v>
      </c>
      <c r="DU68" s="59" t="e">
        <f>#REF!</f>
        <v>#REF!</v>
      </c>
      <c r="DV68" s="59" t="e">
        <f>#REF!</f>
        <v>#REF!</v>
      </c>
      <c r="DW68" s="59" t="e">
        <f>#REF!</f>
        <v>#REF!</v>
      </c>
      <c r="DX68" s="59" t="e">
        <f>#REF!</f>
        <v>#REF!</v>
      </c>
      <c r="DY68" s="59" t="e">
        <f>#REF!</f>
        <v>#REF!</v>
      </c>
      <c r="DZ68" s="59" t="e">
        <f>#REF!</f>
        <v>#REF!</v>
      </c>
      <c r="EA68" s="59" t="e">
        <f>#REF!</f>
        <v>#REF!</v>
      </c>
      <c r="EB68" s="59" t="e">
        <f>#REF!</f>
        <v>#REF!</v>
      </c>
      <c r="EC68" s="59" t="e">
        <f>#REF!</f>
        <v>#REF!</v>
      </c>
      <c r="ED68" s="59" t="e">
        <f>#REF!</f>
        <v>#REF!</v>
      </c>
      <c r="EE68" s="59" t="e">
        <f>#REF!</f>
        <v>#REF!</v>
      </c>
      <c r="EF68" s="59" t="e">
        <f>#REF!</f>
        <v>#REF!</v>
      </c>
      <c r="EG68" s="59" t="e">
        <f>#REF!</f>
        <v>#REF!</v>
      </c>
      <c r="EH68" s="59" t="e">
        <f>#REF!</f>
        <v>#REF!</v>
      </c>
      <c r="EI68" s="95" t="e">
        <f>#REF!</f>
        <v>#REF!</v>
      </c>
      <c r="EJ68" s="95" t="e">
        <f>#REF!</f>
        <v>#REF!</v>
      </c>
      <c r="EK68" s="95" t="e">
        <f>#REF!</f>
        <v>#REF!</v>
      </c>
      <c r="EL68" s="95" t="e">
        <f>#REF!</f>
        <v>#REF!</v>
      </c>
      <c r="EM68" s="95" t="e">
        <f>#REF!</f>
        <v>#REF!</v>
      </c>
      <c r="EN68" s="95" t="e">
        <f>#REF!</f>
        <v>#REF!</v>
      </c>
      <c r="EO68" s="95" t="e">
        <f>#REF!</f>
        <v>#REF!</v>
      </c>
      <c r="EP68" s="95" t="e">
        <f>#REF!</f>
        <v>#REF!</v>
      </c>
      <c r="EQ68" s="95" t="e">
        <f>#REF!</f>
        <v>#REF!</v>
      </c>
      <c r="ER68" s="95" t="e">
        <f>#REF!</f>
        <v>#REF!</v>
      </c>
      <c r="ES68" s="95" t="e">
        <f>#REF!</f>
        <v>#REF!</v>
      </c>
      <c r="ET68" s="95" t="e">
        <f>#REF!</f>
        <v>#REF!</v>
      </c>
      <c r="EU68" s="95" t="e">
        <f>#REF!</f>
        <v>#REF!</v>
      </c>
      <c r="EV68" s="95" t="e">
        <f>#REF!</f>
        <v>#REF!</v>
      </c>
      <c r="EW68" s="95" t="e">
        <f>#REF!</f>
        <v>#REF!</v>
      </c>
      <c r="EX68" s="95" t="e">
        <f>#REF!</f>
        <v>#REF!</v>
      </c>
      <c r="EY68" s="95" t="e">
        <f>#REF!</f>
        <v>#REF!</v>
      </c>
    </row>
    <row r="69" spans="1:155" s="38" customFormat="1">
      <c r="A69" t="s">
        <v>180</v>
      </c>
      <c r="B69" s="10">
        <v>67</v>
      </c>
      <c r="C69" s="4" t="s">
        <v>3</v>
      </c>
      <c r="D69" s="10" t="s">
        <v>40</v>
      </c>
      <c r="E69" s="59">
        <f t="shared" si="39"/>
        <v>62.5</v>
      </c>
      <c r="F69" s="59">
        <f t="shared" si="39"/>
        <v>12.5</v>
      </c>
      <c r="G69" s="59">
        <f t="shared" si="39"/>
        <v>12.5</v>
      </c>
      <c r="H69" s="59">
        <f t="shared" si="39"/>
        <v>12.5</v>
      </c>
      <c r="I69" s="59">
        <f t="shared" si="40"/>
        <v>0.125</v>
      </c>
      <c r="J69">
        <v>8</v>
      </c>
      <c r="K69">
        <v>5</v>
      </c>
      <c r="L69">
        <v>1</v>
      </c>
      <c r="M69">
        <v>1</v>
      </c>
      <c r="N69">
        <v>1</v>
      </c>
      <c r="O69">
        <v>0.5</v>
      </c>
      <c r="P69">
        <v>1903.666667</v>
      </c>
      <c r="Q69">
        <v>743</v>
      </c>
      <c r="R69">
        <v>995</v>
      </c>
      <c r="S69">
        <v>3973</v>
      </c>
      <c r="T69">
        <v>556</v>
      </c>
      <c r="U69">
        <v>193</v>
      </c>
      <c r="V69">
        <v>919</v>
      </c>
      <c r="W69">
        <v>119.5</v>
      </c>
      <c r="X69">
        <v>152</v>
      </c>
      <c r="Y69">
        <v>87</v>
      </c>
      <c r="Z69">
        <v>453</v>
      </c>
      <c r="AA69">
        <v>712</v>
      </c>
      <c r="AB69">
        <v>194</v>
      </c>
      <c r="AC69">
        <v>13</v>
      </c>
      <c r="AD69">
        <v>9</v>
      </c>
      <c r="AE69">
        <v>3</v>
      </c>
      <c r="AF69">
        <v>1</v>
      </c>
      <c r="AG69">
        <v>3</v>
      </c>
      <c r="AH69">
        <v>4</v>
      </c>
      <c r="AI69">
        <v>1</v>
      </c>
      <c r="AJ69" t="s">
        <v>57</v>
      </c>
      <c r="AK69" t="s">
        <v>57</v>
      </c>
      <c r="AL69">
        <v>5</v>
      </c>
      <c r="AM69">
        <v>3</v>
      </c>
      <c r="AN69">
        <v>2</v>
      </c>
      <c r="AO69">
        <v>1</v>
      </c>
      <c r="AP69" t="s">
        <v>57</v>
      </c>
      <c r="AQ69" t="s">
        <v>57</v>
      </c>
      <c r="AR69">
        <v>3</v>
      </c>
      <c r="AS69" t="s">
        <v>57</v>
      </c>
      <c r="AT69">
        <v>1</v>
      </c>
      <c r="AU69" t="s">
        <v>57</v>
      </c>
      <c r="AV69" t="s">
        <v>57</v>
      </c>
      <c r="AW69" t="s">
        <v>57</v>
      </c>
      <c r="AX69">
        <v>2</v>
      </c>
      <c r="AY69" t="s">
        <v>57</v>
      </c>
      <c r="AZ69">
        <v>1</v>
      </c>
      <c r="BA69">
        <v>0</v>
      </c>
      <c r="BB69" t="s">
        <v>57</v>
      </c>
      <c r="BC69" t="s">
        <v>57</v>
      </c>
      <c r="BD69" t="s">
        <v>57</v>
      </c>
      <c r="BE69">
        <v>4</v>
      </c>
      <c r="BF69" t="s">
        <v>57</v>
      </c>
      <c r="BG69" t="s">
        <v>57</v>
      </c>
      <c r="BH69" t="s">
        <v>57</v>
      </c>
      <c r="BI69">
        <v>1</v>
      </c>
      <c r="BJ69">
        <v>1</v>
      </c>
      <c r="BK69">
        <v>2</v>
      </c>
      <c r="BL69">
        <v>292</v>
      </c>
      <c r="BM69">
        <v>131</v>
      </c>
      <c r="BN69">
        <v>5</v>
      </c>
      <c r="BO69">
        <v>6</v>
      </c>
      <c r="BP69">
        <v>3</v>
      </c>
      <c r="BQ69" t="s">
        <v>57</v>
      </c>
      <c r="BR69">
        <v>147</v>
      </c>
      <c r="BS69" t="s">
        <v>57</v>
      </c>
      <c r="BT69" t="s">
        <v>57</v>
      </c>
      <c r="BU69" t="s">
        <v>57</v>
      </c>
      <c r="BV69" t="s">
        <v>57</v>
      </c>
      <c r="BW69" t="s">
        <v>57</v>
      </c>
      <c r="BX69" t="s">
        <v>57</v>
      </c>
      <c r="BY69" t="s">
        <v>57</v>
      </c>
      <c r="BZ69" t="s">
        <v>57</v>
      </c>
      <c r="CA69" t="s">
        <v>57</v>
      </c>
      <c r="CB69" t="s">
        <v>57</v>
      </c>
      <c r="CC69" t="s">
        <v>57</v>
      </c>
      <c r="CD69" t="s">
        <v>58</v>
      </c>
      <c r="CE69" s="58"/>
      <c r="CF69" s="58"/>
      <c r="CH69" s="10"/>
      <c r="CI69" s="10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</row>
    <row r="70" spans="1:155" s="38" customFormat="1">
      <c r="A70" t="s">
        <v>159</v>
      </c>
      <c r="B70" s="10">
        <v>67</v>
      </c>
      <c r="C70" s="4" t="s">
        <v>3</v>
      </c>
      <c r="D70" s="10" t="s">
        <v>40</v>
      </c>
      <c r="E70" s="59">
        <f t="shared" si="39"/>
        <v>0</v>
      </c>
      <c r="F70" s="59">
        <f t="shared" si="39"/>
        <v>0</v>
      </c>
      <c r="G70" s="59">
        <f t="shared" si="39"/>
        <v>50</v>
      </c>
      <c r="H70" s="59">
        <f t="shared" si="39"/>
        <v>50</v>
      </c>
      <c r="I70" s="59">
        <f t="shared" si="40"/>
        <v>0.5</v>
      </c>
      <c r="J70">
        <v>8</v>
      </c>
      <c r="K70">
        <v>0</v>
      </c>
      <c r="L70">
        <v>0</v>
      </c>
      <c r="M70">
        <v>4</v>
      </c>
      <c r="N70">
        <v>4</v>
      </c>
      <c r="O70">
        <v>0.5</v>
      </c>
      <c r="P70">
        <v>890</v>
      </c>
      <c r="Q70" t="s">
        <v>57</v>
      </c>
      <c r="R70">
        <v>1250</v>
      </c>
      <c r="S70">
        <v>530</v>
      </c>
      <c r="T70">
        <v>305.375</v>
      </c>
      <c r="U70">
        <v>322</v>
      </c>
      <c r="V70">
        <v>288.75</v>
      </c>
      <c r="W70">
        <v>246</v>
      </c>
      <c r="X70">
        <v>266.5</v>
      </c>
      <c r="Y70">
        <v>225.5</v>
      </c>
      <c r="Z70">
        <v>117.5</v>
      </c>
      <c r="AA70">
        <v>131</v>
      </c>
      <c r="AB70">
        <v>104</v>
      </c>
      <c r="AC70">
        <v>48</v>
      </c>
      <c r="AD70">
        <v>11</v>
      </c>
      <c r="AE70">
        <v>13</v>
      </c>
      <c r="AF70">
        <v>24</v>
      </c>
      <c r="AG70">
        <v>22</v>
      </c>
      <c r="AH70">
        <v>10</v>
      </c>
      <c r="AI70">
        <v>16</v>
      </c>
      <c r="AJ70" t="s">
        <v>57</v>
      </c>
      <c r="AK70" t="s">
        <v>57</v>
      </c>
      <c r="AL70" t="s">
        <v>57</v>
      </c>
      <c r="AM70">
        <v>8</v>
      </c>
      <c r="AN70">
        <v>2</v>
      </c>
      <c r="AO70">
        <v>1</v>
      </c>
      <c r="AP70" t="s">
        <v>57</v>
      </c>
      <c r="AQ70" t="s">
        <v>57</v>
      </c>
      <c r="AR70" t="s">
        <v>57</v>
      </c>
      <c r="AS70">
        <v>5</v>
      </c>
      <c r="AT70">
        <v>4</v>
      </c>
      <c r="AU70">
        <v>4</v>
      </c>
      <c r="AV70" t="s">
        <v>57</v>
      </c>
      <c r="AW70" t="s">
        <v>57</v>
      </c>
      <c r="AX70" t="s">
        <v>57</v>
      </c>
      <c r="AY70">
        <v>9</v>
      </c>
      <c r="AZ70">
        <v>4</v>
      </c>
      <c r="BA70">
        <v>11</v>
      </c>
      <c r="BB70" t="s">
        <v>57</v>
      </c>
      <c r="BC70" t="s">
        <v>57</v>
      </c>
      <c r="BD70" t="s">
        <v>57</v>
      </c>
      <c r="BE70">
        <v>19</v>
      </c>
      <c r="BF70" t="s">
        <v>57</v>
      </c>
      <c r="BG70" t="s">
        <v>57</v>
      </c>
      <c r="BH70" t="s">
        <v>57</v>
      </c>
      <c r="BI70">
        <v>3</v>
      </c>
      <c r="BJ70">
        <v>10</v>
      </c>
      <c r="BK70">
        <v>6</v>
      </c>
      <c r="BL70">
        <v>110</v>
      </c>
      <c r="BM70">
        <v>21</v>
      </c>
      <c r="BN70">
        <v>11</v>
      </c>
      <c r="BO70">
        <v>19</v>
      </c>
      <c r="BP70">
        <v>6</v>
      </c>
      <c r="BQ70">
        <v>15</v>
      </c>
      <c r="BR70">
        <v>38</v>
      </c>
      <c r="BS70" t="s">
        <v>57</v>
      </c>
      <c r="BT70" t="s">
        <v>57</v>
      </c>
      <c r="BU70" t="s">
        <v>57</v>
      </c>
      <c r="BV70" t="s">
        <v>57</v>
      </c>
      <c r="BW70" t="s">
        <v>57</v>
      </c>
      <c r="BX70" t="s">
        <v>57</v>
      </c>
      <c r="BY70" t="s">
        <v>57</v>
      </c>
      <c r="BZ70" t="s">
        <v>57</v>
      </c>
      <c r="CA70" t="s">
        <v>57</v>
      </c>
      <c r="CB70" t="s">
        <v>57</v>
      </c>
      <c r="CC70" t="s">
        <v>57</v>
      </c>
      <c r="CD70" t="s">
        <v>58</v>
      </c>
      <c r="CE70" s="58" t="s">
        <v>111</v>
      </c>
      <c r="CF70" s="58"/>
      <c r="CH70" s="10"/>
      <c r="CI70" s="10"/>
    </row>
    <row r="71" spans="1:155" s="38" customFormat="1">
      <c r="A71" t="s">
        <v>160</v>
      </c>
      <c r="B71" s="10">
        <v>67</v>
      </c>
      <c r="C71" s="4" t="s">
        <v>3</v>
      </c>
      <c r="D71" s="10" t="s">
        <v>40</v>
      </c>
      <c r="E71" s="59">
        <f t="shared" si="39"/>
        <v>87.5</v>
      </c>
      <c r="F71" s="59">
        <f t="shared" si="39"/>
        <v>0</v>
      </c>
      <c r="G71" s="59">
        <f t="shared" si="39"/>
        <v>12.5</v>
      </c>
      <c r="H71" s="59">
        <f t="shared" si="39"/>
        <v>0</v>
      </c>
      <c r="I71" s="59">
        <f t="shared" si="40"/>
        <v>0.125</v>
      </c>
      <c r="J71">
        <v>8</v>
      </c>
      <c r="K71">
        <v>7</v>
      </c>
      <c r="L71">
        <v>0</v>
      </c>
      <c r="M71">
        <v>1</v>
      </c>
      <c r="N71">
        <v>0</v>
      </c>
      <c r="O71">
        <v>1</v>
      </c>
      <c r="P71">
        <v>2292</v>
      </c>
      <c r="Q71" t="s">
        <v>57</v>
      </c>
      <c r="R71">
        <v>2292</v>
      </c>
      <c r="S71" t="s">
        <v>57</v>
      </c>
      <c r="T71">
        <v>64</v>
      </c>
      <c r="U71">
        <v>64</v>
      </c>
      <c r="V71" t="s">
        <v>57</v>
      </c>
      <c r="W71">
        <v>86</v>
      </c>
      <c r="X71">
        <v>86</v>
      </c>
      <c r="Y71" t="s">
        <v>57</v>
      </c>
      <c r="Z71">
        <v>1331</v>
      </c>
      <c r="AA71">
        <v>1331</v>
      </c>
      <c r="AB71" t="s">
        <v>57</v>
      </c>
      <c r="AC71">
        <v>2</v>
      </c>
      <c r="AD71">
        <v>1</v>
      </c>
      <c r="AE71">
        <v>1</v>
      </c>
      <c r="AF71" t="s">
        <v>57</v>
      </c>
      <c r="AG71">
        <v>1</v>
      </c>
      <c r="AH71">
        <v>1</v>
      </c>
      <c r="AI71" t="s">
        <v>57</v>
      </c>
      <c r="AJ71" t="s">
        <v>57</v>
      </c>
      <c r="AK71" t="s">
        <v>57</v>
      </c>
      <c r="AL71" t="s">
        <v>57</v>
      </c>
      <c r="AM71">
        <v>1</v>
      </c>
      <c r="AN71" t="s">
        <v>57</v>
      </c>
      <c r="AO71" t="s">
        <v>57</v>
      </c>
      <c r="AP71" t="s">
        <v>57</v>
      </c>
      <c r="AQ71" t="s">
        <v>57</v>
      </c>
      <c r="AR71" t="s">
        <v>57</v>
      </c>
      <c r="AS71" t="s">
        <v>57</v>
      </c>
      <c r="AT71">
        <v>1</v>
      </c>
      <c r="AU71" t="s">
        <v>57</v>
      </c>
      <c r="AV71" t="s">
        <v>57</v>
      </c>
      <c r="AW71" t="s">
        <v>57</v>
      </c>
      <c r="AX71" t="s">
        <v>57</v>
      </c>
      <c r="AY71" t="s">
        <v>57</v>
      </c>
      <c r="AZ71" t="s">
        <v>57</v>
      </c>
      <c r="BA71">
        <v>0</v>
      </c>
      <c r="BB71" t="s">
        <v>57</v>
      </c>
      <c r="BC71" t="s">
        <v>57</v>
      </c>
      <c r="BD71" t="s">
        <v>57</v>
      </c>
      <c r="BE71">
        <v>4</v>
      </c>
      <c r="BF71">
        <v>1</v>
      </c>
      <c r="BG71" t="s">
        <v>57</v>
      </c>
      <c r="BH71" t="s">
        <v>57</v>
      </c>
      <c r="BI71">
        <v>1</v>
      </c>
      <c r="BJ71" t="s">
        <v>57</v>
      </c>
      <c r="BK71">
        <v>2</v>
      </c>
      <c r="BL71">
        <v>197</v>
      </c>
      <c r="BM71">
        <v>110</v>
      </c>
      <c r="BN71" t="s">
        <v>57</v>
      </c>
      <c r="BO71">
        <v>13</v>
      </c>
      <c r="BP71">
        <v>3</v>
      </c>
      <c r="BQ71" t="s">
        <v>57</v>
      </c>
      <c r="BR71">
        <v>71</v>
      </c>
      <c r="BS71" t="s">
        <v>57</v>
      </c>
      <c r="BT71" t="s">
        <v>57</v>
      </c>
      <c r="BU71" t="s">
        <v>57</v>
      </c>
      <c r="BV71" t="s">
        <v>57</v>
      </c>
      <c r="BW71" t="s">
        <v>57</v>
      </c>
      <c r="BX71" t="s">
        <v>57</v>
      </c>
      <c r="BY71" t="s">
        <v>57</v>
      </c>
      <c r="BZ71" t="s">
        <v>57</v>
      </c>
      <c r="CA71" t="s">
        <v>57</v>
      </c>
      <c r="CB71" t="s">
        <v>57</v>
      </c>
      <c r="CC71" t="s">
        <v>57</v>
      </c>
      <c r="CD71" t="s">
        <v>58</v>
      </c>
      <c r="CE71" s="58" t="s">
        <v>111</v>
      </c>
      <c r="CF71" s="58"/>
      <c r="CH71" s="10"/>
      <c r="CI71" s="10"/>
    </row>
    <row r="72" spans="1:155" s="38" customFormat="1">
      <c r="A72" t="s">
        <v>181</v>
      </c>
      <c r="B72" s="10">
        <v>67</v>
      </c>
      <c r="C72" s="6" t="s">
        <v>2</v>
      </c>
      <c r="D72" s="10" t="s">
        <v>40</v>
      </c>
      <c r="E72" s="59">
        <f t="shared" si="39"/>
        <v>25</v>
      </c>
      <c r="F72" s="59">
        <f t="shared" si="39"/>
        <v>12.5</v>
      </c>
      <c r="G72" s="59">
        <f t="shared" si="39"/>
        <v>37.5</v>
      </c>
      <c r="H72" s="59">
        <f t="shared" si="39"/>
        <v>25</v>
      </c>
      <c r="I72" s="59">
        <f t="shared" si="40"/>
        <v>0.375</v>
      </c>
      <c r="J72">
        <v>8</v>
      </c>
      <c r="K72">
        <v>2</v>
      </c>
      <c r="L72">
        <v>1</v>
      </c>
      <c r="M72">
        <v>3</v>
      </c>
      <c r="N72">
        <v>2</v>
      </c>
      <c r="O72">
        <v>0.60000000009999999</v>
      </c>
      <c r="P72">
        <v>1385.666667</v>
      </c>
      <c r="Q72">
        <v>1445</v>
      </c>
      <c r="R72">
        <v>1352.333333</v>
      </c>
      <c r="S72">
        <v>1406</v>
      </c>
      <c r="T72">
        <v>545.79999999999995</v>
      </c>
      <c r="U72">
        <v>453.66666659999999</v>
      </c>
      <c r="V72">
        <v>684</v>
      </c>
      <c r="W72">
        <v>126.2</v>
      </c>
      <c r="X72">
        <v>101.66666669999999</v>
      </c>
      <c r="Y72">
        <v>163</v>
      </c>
      <c r="Z72">
        <v>1010</v>
      </c>
      <c r="AA72">
        <v>1256.666667</v>
      </c>
      <c r="AB72">
        <v>640</v>
      </c>
      <c r="AC72">
        <v>60</v>
      </c>
      <c r="AD72">
        <v>16</v>
      </c>
      <c r="AE72">
        <v>25</v>
      </c>
      <c r="AF72">
        <v>19</v>
      </c>
      <c r="AG72">
        <v>19</v>
      </c>
      <c r="AH72">
        <v>5</v>
      </c>
      <c r="AI72">
        <v>12</v>
      </c>
      <c r="AJ72" t="s">
        <v>57</v>
      </c>
      <c r="AK72" t="s">
        <v>57</v>
      </c>
      <c r="AL72">
        <v>24</v>
      </c>
      <c r="AM72">
        <v>6</v>
      </c>
      <c r="AN72" t="s">
        <v>57</v>
      </c>
      <c r="AO72">
        <v>4</v>
      </c>
      <c r="AP72" t="s">
        <v>57</v>
      </c>
      <c r="AQ72" t="s">
        <v>57</v>
      </c>
      <c r="AR72">
        <v>6</v>
      </c>
      <c r="AS72">
        <v>7</v>
      </c>
      <c r="AT72">
        <v>3</v>
      </c>
      <c r="AU72">
        <v>7</v>
      </c>
      <c r="AV72" t="s">
        <v>57</v>
      </c>
      <c r="AW72" t="s">
        <v>57</v>
      </c>
      <c r="AX72">
        <v>8</v>
      </c>
      <c r="AY72">
        <v>6</v>
      </c>
      <c r="AZ72">
        <v>2</v>
      </c>
      <c r="BA72">
        <v>1</v>
      </c>
      <c r="BB72" t="s">
        <v>57</v>
      </c>
      <c r="BC72" t="s">
        <v>57</v>
      </c>
      <c r="BD72">
        <v>10</v>
      </c>
      <c r="BE72">
        <v>7</v>
      </c>
      <c r="BF72" t="s">
        <v>57</v>
      </c>
      <c r="BG72">
        <v>1</v>
      </c>
      <c r="BH72">
        <v>1</v>
      </c>
      <c r="BI72">
        <v>3</v>
      </c>
      <c r="BJ72">
        <v>2</v>
      </c>
      <c r="BK72" t="s">
        <v>57</v>
      </c>
      <c r="BL72" t="s">
        <v>57</v>
      </c>
      <c r="BM72" t="s">
        <v>57</v>
      </c>
      <c r="BN72" t="s">
        <v>57</v>
      </c>
      <c r="BO72" t="s">
        <v>57</v>
      </c>
      <c r="BP72" t="s">
        <v>57</v>
      </c>
      <c r="BQ72" t="s">
        <v>57</v>
      </c>
      <c r="BR72" t="s">
        <v>57</v>
      </c>
      <c r="BS72" t="s">
        <v>57</v>
      </c>
      <c r="BT72" t="s">
        <v>57</v>
      </c>
      <c r="BU72" t="s">
        <v>57</v>
      </c>
      <c r="BV72" t="s">
        <v>57</v>
      </c>
      <c r="BW72" t="s">
        <v>57</v>
      </c>
      <c r="BX72" t="s">
        <v>57</v>
      </c>
      <c r="BY72" t="s">
        <v>57</v>
      </c>
      <c r="BZ72" t="s">
        <v>57</v>
      </c>
      <c r="CA72" t="s">
        <v>57</v>
      </c>
      <c r="CB72" t="s">
        <v>57</v>
      </c>
      <c r="CC72" t="s">
        <v>57</v>
      </c>
      <c r="CD72" t="s">
        <v>58</v>
      </c>
      <c r="CE72" s="58"/>
      <c r="CF72" s="58"/>
      <c r="CH72" s="10"/>
      <c r="CI72" s="10"/>
    </row>
    <row r="73" spans="1:155" s="38" customFormat="1">
      <c r="A73" t="s">
        <v>161</v>
      </c>
      <c r="B73" s="10">
        <v>67</v>
      </c>
      <c r="C73" s="4" t="s">
        <v>3</v>
      </c>
      <c r="D73" s="10" t="s">
        <v>40</v>
      </c>
      <c r="E73" s="59">
        <f t="shared" si="39"/>
        <v>25</v>
      </c>
      <c r="F73" s="59">
        <f t="shared" si="39"/>
        <v>25</v>
      </c>
      <c r="G73" s="59">
        <f t="shared" si="39"/>
        <v>37.5</v>
      </c>
      <c r="H73" s="59">
        <f t="shared" si="39"/>
        <v>12.5</v>
      </c>
      <c r="I73" s="59">
        <f t="shared" si="40"/>
        <v>0.375</v>
      </c>
      <c r="J73">
        <v>8</v>
      </c>
      <c r="K73">
        <v>2</v>
      </c>
      <c r="L73">
        <v>2</v>
      </c>
      <c r="M73">
        <v>3</v>
      </c>
      <c r="N73">
        <v>1</v>
      </c>
      <c r="O73">
        <v>0.75</v>
      </c>
      <c r="P73">
        <v>2146.166667</v>
      </c>
      <c r="Q73">
        <v>2589.5</v>
      </c>
      <c r="R73">
        <v>2056</v>
      </c>
      <c r="S73">
        <v>1530</v>
      </c>
      <c r="T73">
        <v>445.75</v>
      </c>
      <c r="U73">
        <v>533</v>
      </c>
      <c r="V73">
        <v>184</v>
      </c>
      <c r="W73">
        <v>8984.75</v>
      </c>
      <c r="X73">
        <v>11081.666670000001</v>
      </c>
      <c r="Y73">
        <v>2694</v>
      </c>
      <c r="Z73">
        <v>33.25</v>
      </c>
      <c r="AA73">
        <v>29.333333339999999</v>
      </c>
      <c r="AB73">
        <v>45</v>
      </c>
      <c r="AC73">
        <v>20</v>
      </c>
      <c r="AD73">
        <v>11</v>
      </c>
      <c r="AE73">
        <v>5</v>
      </c>
      <c r="AF73">
        <v>4</v>
      </c>
      <c r="AG73">
        <v>7</v>
      </c>
      <c r="AH73">
        <v>8</v>
      </c>
      <c r="AI73">
        <v>5</v>
      </c>
      <c r="AJ73" t="s">
        <v>57</v>
      </c>
      <c r="AK73" t="s">
        <v>57</v>
      </c>
      <c r="AL73" t="s">
        <v>57</v>
      </c>
      <c r="AM73">
        <v>6</v>
      </c>
      <c r="AN73">
        <v>4</v>
      </c>
      <c r="AO73">
        <v>1</v>
      </c>
      <c r="AP73" t="s">
        <v>57</v>
      </c>
      <c r="AQ73" t="s">
        <v>57</v>
      </c>
      <c r="AR73" t="s">
        <v>57</v>
      </c>
      <c r="AS73" t="s">
        <v>57</v>
      </c>
      <c r="AT73">
        <v>3</v>
      </c>
      <c r="AU73">
        <v>2</v>
      </c>
      <c r="AV73" t="s">
        <v>57</v>
      </c>
      <c r="AW73" t="s">
        <v>57</v>
      </c>
      <c r="AX73" t="s">
        <v>57</v>
      </c>
      <c r="AY73">
        <v>1</v>
      </c>
      <c r="AZ73">
        <v>1</v>
      </c>
      <c r="BA73">
        <v>2</v>
      </c>
      <c r="BB73" t="s">
        <v>57</v>
      </c>
      <c r="BC73" t="s">
        <v>57</v>
      </c>
      <c r="BD73" t="s">
        <v>57</v>
      </c>
      <c r="BE73">
        <v>6</v>
      </c>
      <c r="BF73" t="s">
        <v>57</v>
      </c>
      <c r="BG73" t="s">
        <v>57</v>
      </c>
      <c r="BH73" t="s">
        <v>57</v>
      </c>
      <c r="BI73" t="s">
        <v>57</v>
      </c>
      <c r="BJ73">
        <v>4</v>
      </c>
      <c r="BK73">
        <v>2</v>
      </c>
      <c r="BL73">
        <v>381</v>
      </c>
      <c r="BM73">
        <v>62</v>
      </c>
      <c r="BN73">
        <v>22</v>
      </c>
      <c r="BO73">
        <v>16</v>
      </c>
      <c r="BP73">
        <v>11</v>
      </c>
      <c r="BQ73">
        <v>139</v>
      </c>
      <c r="BR73">
        <v>131</v>
      </c>
      <c r="BS73" t="s">
        <v>57</v>
      </c>
      <c r="BT73" t="s">
        <v>57</v>
      </c>
      <c r="BU73" t="s">
        <v>57</v>
      </c>
      <c r="BV73" t="s">
        <v>57</v>
      </c>
      <c r="BW73" t="s">
        <v>57</v>
      </c>
      <c r="BX73" t="s">
        <v>57</v>
      </c>
      <c r="BY73" t="s">
        <v>57</v>
      </c>
      <c r="BZ73" t="s">
        <v>57</v>
      </c>
      <c r="CA73" t="s">
        <v>57</v>
      </c>
      <c r="CB73" t="s">
        <v>57</v>
      </c>
      <c r="CC73" t="s">
        <v>57</v>
      </c>
      <c r="CD73" t="s">
        <v>58</v>
      </c>
      <c r="CE73" s="58" t="s">
        <v>111</v>
      </c>
      <c r="CF73" s="58"/>
      <c r="CH73" s="10"/>
      <c r="CI73" s="10"/>
    </row>
    <row r="74" spans="1:155" s="38" customFormat="1">
      <c r="A74" t="s">
        <v>162</v>
      </c>
      <c r="B74" s="10">
        <v>67</v>
      </c>
      <c r="C74" s="6" t="s">
        <v>2</v>
      </c>
      <c r="D74" s="10" t="s">
        <v>40</v>
      </c>
      <c r="E74" s="59">
        <f t="shared" si="39"/>
        <v>0</v>
      </c>
      <c r="F74" s="59">
        <f t="shared" si="39"/>
        <v>0</v>
      </c>
      <c r="G74" s="59">
        <f t="shared" si="39"/>
        <v>87.5</v>
      </c>
      <c r="H74" s="59">
        <f t="shared" si="39"/>
        <v>12.5</v>
      </c>
      <c r="I74" s="59">
        <f t="shared" si="40"/>
        <v>0.875</v>
      </c>
      <c r="J74">
        <v>8</v>
      </c>
      <c r="K74">
        <v>0</v>
      </c>
      <c r="L74">
        <v>0</v>
      </c>
      <c r="M74">
        <v>7</v>
      </c>
      <c r="N74">
        <v>1</v>
      </c>
      <c r="O74">
        <v>0.875</v>
      </c>
      <c r="P74">
        <v>1214.375</v>
      </c>
      <c r="Q74" t="s">
        <v>57</v>
      </c>
      <c r="R74">
        <v>1005.428571</v>
      </c>
      <c r="S74">
        <v>2677</v>
      </c>
      <c r="T74">
        <v>102</v>
      </c>
      <c r="U74">
        <v>97.714285700000005</v>
      </c>
      <c r="V74">
        <v>132</v>
      </c>
      <c r="W74">
        <v>612.625</v>
      </c>
      <c r="X74">
        <v>657.57142850000002</v>
      </c>
      <c r="Y74">
        <v>298</v>
      </c>
      <c r="Z74">
        <v>293.375</v>
      </c>
      <c r="AA74">
        <v>288.2857143</v>
      </c>
      <c r="AB74">
        <v>329</v>
      </c>
      <c r="AC74">
        <v>17</v>
      </c>
      <c r="AD74">
        <v>9</v>
      </c>
      <c r="AE74">
        <v>7</v>
      </c>
      <c r="AF74">
        <v>1</v>
      </c>
      <c r="AG74">
        <v>8</v>
      </c>
      <c r="AH74">
        <v>9</v>
      </c>
      <c r="AI74" t="s">
        <v>57</v>
      </c>
      <c r="AJ74" t="s">
        <v>57</v>
      </c>
      <c r="AK74" t="s">
        <v>57</v>
      </c>
      <c r="AL74" t="s">
        <v>57</v>
      </c>
      <c r="AM74">
        <v>8</v>
      </c>
      <c r="AN74">
        <v>1</v>
      </c>
      <c r="AO74" t="s">
        <v>57</v>
      </c>
      <c r="AP74" t="s">
        <v>57</v>
      </c>
      <c r="AQ74" t="s">
        <v>57</v>
      </c>
      <c r="AR74" t="s">
        <v>57</v>
      </c>
      <c r="AS74" t="s">
        <v>57</v>
      </c>
      <c r="AT74">
        <v>7</v>
      </c>
      <c r="AU74" t="s">
        <v>57</v>
      </c>
      <c r="AV74" t="s">
        <v>57</v>
      </c>
      <c r="AW74" t="s">
        <v>57</v>
      </c>
      <c r="AX74" t="s">
        <v>57</v>
      </c>
      <c r="AY74" t="s">
        <v>57</v>
      </c>
      <c r="AZ74">
        <v>1</v>
      </c>
      <c r="BA74">
        <v>0</v>
      </c>
      <c r="BB74" t="s">
        <v>57</v>
      </c>
      <c r="BC74" t="s">
        <v>57</v>
      </c>
      <c r="BD74" t="s">
        <v>57</v>
      </c>
      <c r="BE74">
        <v>8</v>
      </c>
      <c r="BF74" t="s">
        <v>57</v>
      </c>
      <c r="BG74" t="s">
        <v>57</v>
      </c>
      <c r="BH74" t="s">
        <v>57</v>
      </c>
      <c r="BI74">
        <v>1</v>
      </c>
      <c r="BJ74">
        <v>7</v>
      </c>
      <c r="BK74" t="s">
        <v>57</v>
      </c>
      <c r="BL74">
        <v>195</v>
      </c>
      <c r="BM74">
        <v>42</v>
      </c>
      <c r="BN74" t="s">
        <v>57</v>
      </c>
      <c r="BO74">
        <v>83</v>
      </c>
      <c r="BP74">
        <v>30</v>
      </c>
      <c r="BQ74">
        <v>4</v>
      </c>
      <c r="BR74">
        <v>36</v>
      </c>
      <c r="BS74" t="s">
        <v>57</v>
      </c>
      <c r="BT74" t="s">
        <v>57</v>
      </c>
      <c r="BU74" t="s">
        <v>57</v>
      </c>
      <c r="BV74" t="s">
        <v>57</v>
      </c>
      <c r="BW74" t="s">
        <v>57</v>
      </c>
      <c r="BX74" t="s">
        <v>57</v>
      </c>
      <c r="BY74" t="s">
        <v>57</v>
      </c>
      <c r="BZ74" t="s">
        <v>57</v>
      </c>
      <c r="CA74" t="s">
        <v>57</v>
      </c>
      <c r="CB74" t="s">
        <v>57</v>
      </c>
      <c r="CC74" t="s">
        <v>57</v>
      </c>
      <c r="CD74" t="s">
        <v>58</v>
      </c>
      <c r="CE74" s="58" t="s">
        <v>111</v>
      </c>
      <c r="CF74" s="58"/>
      <c r="CH74" s="10"/>
      <c r="CI74" s="10"/>
    </row>
    <row r="75" spans="1:155" s="10" customFormat="1">
      <c r="A75" t="s">
        <v>163</v>
      </c>
      <c r="B75" s="10">
        <v>62</v>
      </c>
      <c r="C75" s="6" t="s">
        <v>2</v>
      </c>
      <c r="D75" s="10" t="s">
        <v>40</v>
      </c>
      <c r="E75" s="59">
        <f t="shared" si="39"/>
        <v>12.5</v>
      </c>
      <c r="F75" s="59">
        <f t="shared" si="39"/>
        <v>25</v>
      </c>
      <c r="G75" s="59">
        <f t="shared" si="39"/>
        <v>62.5</v>
      </c>
      <c r="H75" s="59">
        <f t="shared" si="39"/>
        <v>0</v>
      </c>
      <c r="I75" s="59">
        <f t="shared" si="40"/>
        <v>0.625</v>
      </c>
      <c r="J75">
        <v>8</v>
      </c>
      <c r="K75">
        <v>1</v>
      </c>
      <c r="L75">
        <v>2</v>
      </c>
      <c r="M75">
        <v>5</v>
      </c>
      <c r="N75">
        <v>0</v>
      </c>
      <c r="O75">
        <v>1</v>
      </c>
      <c r="P75">
        <v>718.71428560000004</v>
      </c>
      <c r="Q75">
        <v>1786</v>
      </c>
      <c r="R75">
        <v>291.8</v>
      </c>
      <c r="S75" t="s">
        <v>57</v>
      </c>
      <c r="T75">
        <v>37.200000000000003</v>
      </c>
      <c r="U75">
        <v>37.200000000000003</v>
      </c>
      <c r="V75" t="s">
        <v>57</v>
      </c>
      <c r="W75">
        <v>268.2</v>
      </c>
      <c r="X75">
        <v>268.2</v>
      </c>
      <c r="Y75" t="s">
        <v>57</v>
      </c>
      <c r="Z75">
        <v>1060.8</v>
      </c>
      <c r="AA75">
        <v>1060.8</v>
      </c>
      <c r="AB75" t="s">
        <v>57</v>
      </c>
      <c r="AC75">
        <v>17</v>
      </c>
      <c r="AD75">
        <v>7</v>
      </c>
      <c r="AE75">
        <v>10</v>
      </c>
      <c r="AF75" t="s">
        <v>57</v>
      </c>
      <c r="AG75">
        <v>7</v>
      </c>
      <c r="AH75">
        <v>5</v>
      </c>
      <c r="AI75">
        <v>5</v>
      </c>
      <c r="AJ75" t="s">
        <v>57</v>
      </c>
      <c r="AK75" t="s">
        <v>57</v>
      </c>
      <c r="AL75" t="s">
        <v>57</v>
      </c>
      <c r="AM75">
        <v>7</v>
      </c>
      <c r="AN75" t="s">
        <v>57</v>
      </c>
      <c r="AO75" t="s">
        <v>57</v>
      </c>
      <c r="AP75" t="s">
        <v>57</v>
      </c>
      <c r="AQ75" t="s">
        <v>57</v>
      </c>
      <c r="AR75" t="s">
        <v>57</v>
      </c>
      <c r="AS75" t="s">
        <v>57</v>
      </c>
      <c r="AT75">
        <v>5</v>
      </c>
      <c r="AU75">
        <v>5</v>
      </c>
      <c r="AV75" t="s">
        <v>57</v>
      </c>
      <c r="AW75" t="s">
        <v>57</v>
      </c>
      <c r="AX75" t="s">
        <v>57</v>
      </c>
      <c r="AY75" t="s">
        <v>57</v>
      </c>
      <c r="AZ75" t="s">
        <v>57</v>
      </c>
      <c r="BA75">
        <v>0</v>
      </c>
      <c r="BB75" t="s">
        <v>57</v>
      </c>
      <c r="BC75" t="s">
        <v>57</v>
      </c>
      <c r="BD75" t="s">
        <v>57</v>
      </c>
      <c r="BE75">
        <v>12</v>
      </c>
      <c r="BF75" t="s">
        <v>57</v>
      </c>
      <c r="BG75" t="s">
        <v>57</v>
      </c>
      <c r="BH75">
        <v>1</v>
      </c>
      <c r="BI75">
        <v>4</v>
      </c>
      <c r="BJ75">
        <v>1</v>
      </c>
      <c r="BK75">
        <v>6</v>
      </c>
      <c r="BL75">
        <v>121</v>
      </c>
      <c r="BM75">
        <v>23</v>
      </c>
      <c r="BN75">
        <v>5</v>
      </c>
      <c r="BO75">
        <v>59</v>
      </c>
      <c r="BP75">
        <v>3</v>
      </c>
      <c r="BQ75" t="s">
        <v>57</v>
      </c>
      <c r="BR75">
        <v>31</v>
      </c>
      <c r="BS75" t="s">
        <v>57</v>
      </c>
      <c r="BT75" t="s">
        <v>57</v>
      </c>
      <c r="BU75" t="s">
        <v>57</v>
      </c>
      <c r="BV75" t="s">
        <v>57</v>
      </c>
      <c r="BW75" t="s">
        <v>57</v>
      </c>
      <c r="BX75" t="s">
        <v>57</v>
      </c>
      <c r="BY75" t="s">
        <v>57</v>
      </c>
      <c r="BZ75" t="s">
        <v>57</v>
      </c>
      <c r="CA75" t="s">
        <v>57</v>
      </c>
      <c r="CB75" t="s">
        <v>57</v>
      </c>
      <c r="CC75" t="s">
        <v>57</v>
      </c>
      <c r="CD75" t="s">
        <v>58</v>
      </c>
      <c r="CE75" s="58" t="s">
        <v>111</v>
      </c>
      <c r="CF75" s="58"/>
      <c r="CG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</row>
    <row r="76" spans="1:155" s="10" customFormat="1">
      <c r="A76" t="s">
        <v>164</v>
      </c>
      <c r="B76" s="10">
        <v>62</v>
      </c>
      <c r="C76" s="6" t="s">
        <v>2</v>
      </c>
      <c r="D76" s="10" t="s">
        <v>40</v>
      </c>
      <c r="E76" s="59">
        <f t="shared" si="39"/>
        <v>0</v>
      </c>
      <c r="F76" s="59">
        <f t="shared" si="39"/>
        <v>0</v>
      </c>
      <c r="G76" s="59">
        <f t="shared" si="39"/>
        <v>62.5</v>
      </c>
      <c r="H76" s="59">
        <f t="shared" si="39"/>
        <v>37.5</v>
      </c>
      <c r="I76" s="59">
        <f t="shared" si="40"/>
        <v>0.625</v>
      </c>
      <c r="J76">
        <v>8</v>
      </c>
      <c r="K76">
        <v>0</v>
      </c>
      <c r="L76">
        <v>0</v>
      </c>
      <c r="M76">
        <v>5</v>
      </c>
      <c r="N76">
        <v>3</v>
      </c>
      <c r="O76">
        <v>0.625</v>
      </c>
      <c r="P76">
        <v>724.625</v>
      </c>
      <c r="Q76" t="s">
        <v>57</v>
      </c>
      <c r="R76">
        <v>805.2</v>
      </c>
      <c r="S76">
        <v>590.33333330000005</v>
      </c>
      <c r="T76">
        <v>249.75</v>
      </c>
      <c r="U76">
        <v>82.199999989999995</v>
      </c>
      <c r="V76">
        <v>529</v>
      </c>
      <c r="W76">
        <v>183.625</v>
      </c>
      <c r="X76">
        <v>158.6</v>
      </c>
      <c r="Y76">
        <v>225.33333329999999</v>
      </c>
      <c r="Z76">
        <v>200.375</v>
      </c>
      <c r="AA76">
        <v>163.80000000000001</v>
      </c>
      <c r="AB76">
        <v>261.33333340000001</v>
      </c>
      <c r="AC76">
        <v>30</v>
      </c>
      <c r="AD76">
        <v>18</v>
      </c>
      <c r="AE76">
        <v>8</v>
      </c>
      <c r="AF76">
        <v>4</v>
      </c>
      <c r="AG76">
        <v>8</v>
      </c>
      <c r="AH76">
        <v>14</v>
      </c>
      <c r="AI76">
        <v>6</v>
      </c>
      <c r="AJ76">
        <v>1</v>
      </c>
      <c r="AK76" t="s">
        <v>57</v>
      </c>
      <c r="AL76">
        <v>1</v>
      </c>
      <c r="AM76">
        <v>8</v>
      </c>
      <c r="AN76">
        <v>6</v>
      </c>
      <c r="AO76">
        <v>3</v>
      </c>
      <c r="AP76" t="s">
        <v>57</v>
      </c>
      <c r="AQ76" t="s">
        <v>57</v>
      </c>
      <c r="AR76">
        <v>1</v>
      </c>
      <c r="AS76" t="s">
        <v>57</v>
      </c>
      <c r="AT76">
        <v>5</v>
      </c>
      <c r="AU76">
        <v>2</v>
      </c>
      <c r="AV76">
        <v>1</v>
      </c>
      <c r="AW76" t="s">
        <v>57</v>
      </c>
      <c r="AX76" t="s">
        <v>57</v>
      </c>
      <c r="AY76" t="s">
        <v>57</v>
      </c>
      <c r="AZ76">
        <v>3</v>
      </c>
      <c r="BA76">
        <v>1</v>
      </c>
      <c r="BB76" t="s">
        <v>57</v>
      </c>
      <c r="BC76" t="s">
        <v>57</v>
      </c>
      <c r="BD76" t="s">
        <v>57</v>
      </c>
      <c r="BE76">
        <v>25</v>
      </c>
      <c r="BF76" t="s">
        <v>57</v>
      </c>
      <c r="BG76" t="s">
        <v>57</v>
      </c>
      <c r="BH76" t="s">
        <v>57</v>
      </c>
      <c r="BI76">
        <v>4</v>
      </c>
      <c r="BJ76">
        <v>7</v>
      </c>
      <c r="BK76">
        <v>14</v>
      </c>
      <c r="BL76">
        <v>228</v>
      </c>
      <c r="BM76">
        <v>56</v>
      </c>
      <c r="BN76">
        <v>14</v>
      </c>
      <c r="BO76">
        <v>104</v>
      </c>
      <c r="BP76">
        <v>10</v>
      </c>
      <c r="BQ76">
        <v>9</v>
      </c>
      <c r="BR76">
        <v>35</v>
      </c>
      <c r="BS76" t="s">
        <v>57</v>
      </c>
      <c r="BT76" t="s">
        <v>57</v>
      </c>
      <c r="BU76" t="s">
        <v>57</v>
      </c>
      <c r="BV76" t="s">
        <v>57</v>
      </c>
      <c r="BW76" t="s">
        <v>57</v>
      </c>
      <c r="BX76" t="s">
        <v>57</v>
      </c>
      <c r="BY76" t="s">
        <v>57</v>
      </c>
      <c r="BZ76" t="s">
        <v>57</v>
      </c>
      <c r="CA76" t="s">
        <v>57</v>
      </c>
      <c r="CB76" t="s">
        <v>57</v>
      </c>
      <c r="CC76" t="s">
        <v>57</v>
      </c>
      <c r="CD76" t="s">
        <v>58</v>
      </c>
      <c r="CE76" s="58" t="s">
        <v>111</v>
      </c>
      <c r="CF76" s="58"/>
      <c r="CG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</row>
    <row r="77" spans="1:155" s="10" customFormat="1">
      <c r="A77" t="s">
        <v>165</v>
      </c>
      <c r="B77" s="10">
        <v>62</v>
      </c>
      <c r="C77" s="6" t="s">
        <v>2</v>
      </c>
      <c r="D77" s="10" t="s">
        <v>40</v>
      </c>
      <c r="E77" s="59">
        <f t="shared" si="39"/>
        <v>50</v>
      </c>
      <c r="F77" s="59">
        <f t="shared" si="39"/>
        <v>0</v>
      </c>
      <c r="G77" s="59">
        <f t="shared" si="39"/>
        <v>50</v>
      </c>
      <c r="H77" s="59">
        <f t="shared" si="39"/>
        <v>0</v>
      </c>
      <c r="I77" s="59">
        <f t="shared" si="40"/>
        <v>0.5</v>
      </c>
      <c r="J77">
        <v>8</v>
      </c>
      <c r="K77">
        <v>4</v>
      </c>
      <c r="L77">
        <v>0</v>
      </c>
      <c r="M77">
        <v>4</v>
      </c>
      <c r="N77">
        <v>0</v>
      </c>
      <c r="O77">
        <v>1</v>
      </c>
      <c r="P77">
        <v>612.5</v>
      </c>
      <c r="Q77" t="s">
        <v>57</v>
      </c>
      <c r="R77">
        <v>612.5</v>
      </c>
      <c r="S77" t="s">
        <v>57</v>
      </c>
      <c r="T77">
        <v>292</v>
      </c>
      <c r="U77">
        <v>292</v>
      </c>
      <c r="V77" t="s">
        <v>57</v>
      </c>
      <c r="W77">
        <v>122.75</v>
      </c>
      <c r="X77">
        <v>122.75</v>
      </c>
      <c r="Y77" t="s">
        <v>57</v>
      </c>
      <c r="Z77">
        <v>1147.25</v>
      </c>
      <c r="AA77">
        <v>1147.25</v>
      </c>
      <c r="AB77" t="s">
        <v>57</v>
      </c>
      <c r="AC77">
        <v>8</v>
      </c>
      <c r="AD77">
        <v>4</v>
      </c>
      <c r="AE77">
        <v>4</v>
      </c>
      <c r="AF77" t="s">
        <v>57</v>
      </c>
      <c r="AG77">
        <v>4</v>
      </c>
      <c r="AH77">
        <v>4</v>
      </c>
      <c r="AI77" t="s">
        <v>57</v>
      </c>
      <c r="AJ77" t="s">
        <v>57</v>
      </c>
      <c r="AK77" t="s">
        <v>57</v>
      </c>
      <c r="AL77" t="s">
        <v>57</v>
      </c>
      <c r="AM77">
        <v>4</v>
      </c>
      <c r="AN77" t="s">
        <v>57</v>
      </c>
      <c r="AO77" t="s">
        <v>57</v>
      </c>
      <c r="AP77" t="s">
        <v>57</v>
      </c>
      <c r="AQ77" t="s">
        <v>57</v>
      </c>
      <c r="AR77" t="s">
        <v>57</v>
      </c>
      <c r="AS77" t="s">
        <v>57</v>
      </c>
      <c r="AT77">
        <v>4</v>
      </c>
      <c r="AU77" t="s">
        <v>57</v>
      </c>
      <c r="AV77" t="s">
        <v>57</v>
      </c>
      <c r="AW77" t="s">
        <v>57</v>
      </c>
      <c r="AX77" t="s">
        <v>57</v>
      </c>
      <c r="AY77" t="s">
        <v>57</v>
      </c>
      <c r="AZ77" t="s">
        <v>57</v>
      </c>
      <c r="BA77">
        <v>0</v>
      </c>
      <c r="BB77" t="s">
        <v>57</v>
      </c>
      <c r="BC77" t="s">
        <v>57</v>
      </c>
      <c r="BD77" t="s">
        <v>57</v>
      </c>
      <c r="BE77">
        <v>16</v>
      </c>
      <c r="BF77">
        <v>8</v>
      </c>
      <c r="BG77" t="s">
        <v>57</v>
      </c>
      <c r="BH77">
        <v>2</v>
      </c>
      <c r="BI77">
        <v>4</v>
      </c>
      <c r="BJ77" t="s">
        <v>57</v>
      </c>
      <c r="BK77">
        <v>2</v>
      </c>
      <c r="BL77">
        <v>321</v>
      </c>
      <c r="BM77">
        <v>124</v>
      </c>
      <c r="BN77">
        <v>3</v>
      </c>
      <c r="BO77">
        <v>48</v>
      </c>
      <c r="BP77">
        <v>9</v>
      </c>
      <c r="BQ77" t="s">
        <v>57</v>
      </c>
      <c r="BR77">
        <v>137</v>
      </c>
      <c r="BS77" t="s">
        <v>57</v>
      </c>
      <c r="BT77" t="s">
        <v>57</v>
      </c>
      <c r="BU77" t="s">
        <v>57</v>
      </c>
      <c r="BV77" t="s">
        <v>57</v>
      </c>
      <c r="BW77" t="s">
        <v>57</v>
      </c>
      <c r="BX77" t="s">
        <v>57</v>
      </c>
      <c r="BY77" t="s">
        <v>57</v>
      </c>
      <c r="BZ77" t="s">
        <v>57</v>
      </c>
      <c r="CA77" t="s">
        <v>57</v>
      </c>
      <c r="CB77" t="s">
        <v>57</v>
      </c>
      <c r="CC77" t="s">
        <v>57</v>
      </c>
      <c r="CD77" t="s">
        <v>58</v>
      </c>
      <c r="CE77" s="58" t="s">
        <v>111</v>
      </c>
      <c r="CF77" s="58"/>
      <c r="CG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</row>
    <row r="78" spans="1:155" s="10" customFormat="1">
      <c r="A78" t="s">
        <v>166</v>
      </c>
      <c r="B78" s="10">
        <v>67</v>
      </c>
      <c r="C78" s="4" t="s">
        <v>3</v>
      </c>
      <c r="D78" s="10" t="s">
        <v>40</v>
      </c>
      <c r="E78" s="59">
        <f t="shared" si="39"/>
        <v>0</v>
      </c>
      <c r="F78" s="59">
        <f t="shared" si="39"/>
        <v>0</v>
      </c>
      <c r="G78" s="59">
        <f t="shared" si="39"/>
        <v>87.5</v>
      </c>
      <c r="H78" s="59">
        <f t="shared" si="39"/>
        <v>12.5</v>
      </c>
      <c r="I78" s="59">
        <f t="shared" si="40"/>
        <v>0.875</v>
      </c>
      <c r="J78">
        <v>8</v>
      </c>
      <c r="K78">
        <v>0</v>
      </c>
      <c r="L78">
        <v>0</v>
      </c>
      <c r="M78">
        <v>7</v>
      </c>
      <c r="N78">
        <v>1</v>
      </c>
      <c r="O78">
        <v>0.875</v>
      </c>
      <c r="P78">
        <v>181.375</v>
      </c>
      <c r="Q78" t="s">
        <v>57</v>
      </c>
      <c r="R78">
        <v>179.57142859999999</v>
      </c>
      <c r="S78">
        <v>194</v>
      </c>
      <c r="T78">
        <v>39.25</v>
      </c>
      <c r="U78">
        <v>39</v>
      </c>
      <c r="V78">
        <v>41</v>
      </c>
      <c r="W78">
        <v>696.375</v>
      </c>
      <c r="X78">
        <v>770.57142850000002</v>
      </c>
      <c r="Y78">
        <v>177</v>
      </c>
      <c r="Z78">
        <v>35</v>
      </c>
      <c r="AA78">
        <v>37.571428570000002</v>
      </c>
      <c r="AB78">
        <v>17</v>
      </c>
      <c r="AC78">
        <v>73</v>
      </c>
      <c r="AD78">
        <v>21</v>
      </c>
      <c r="AE78">
        <v>34</v>
      </c>
      <c r="AF78">
        <v>18</v>
      </c>
      <c r="AG78">
        <v>13</v>
      </c>
      <c r="AH78">
        <v>8</v>
      </c>
      <c r="AI78">
        <v>27</v>
      </c>
      <c r="AJ78">
        <v>1</v>
      </c>
      <c r="AK78" t="s">
        <v>57</v>
      </c>
      <c r="AL78">
        <v>24</v>
      </c>
      <c r="AM78">
        <v>8</v>
      </c>
      <c r="AN78" t="s">
        <v>57</v>
      </c>
      <c r="AO78">
        <v>5</v>
      </c>
      <c r="AP78" t="s">
        <v>57</v>
      </c>
      <c r="AQ78" t="s">
        <v>57</v>
      </c>
      <c r="AR78">
        <v>8</v>
      </c>
      <c r="AS78">
        <v>1</v>
      </c>
      <c r="AT78">
        <v>7</v>
      </c>
      <c r="AU78">
        <v>14</v>
      </c>
      <c r="AV78">
        <v>1</v>
      </c>
      <c r="AW78" t="s">
        <v>57</v>
      </c>
      <c r="AX78">
        <v>11</v>
      </c>
      <c r="AY78">
        <v>4</v>
      </c>
      <c r="AZ78">
        <v>1</v>
      </c>
      <c r="BA78">
        <v>8</v>
      </c>
      <c r="BB78" t="s">
        <v>57</v>
      </c>
      <c r="BC78" t="s">
        <v>57</v>
      </c>
      <c r="BD78">
        <v>5</v>
      </c>
      <c r="BE78">
        <v>12</v>
      </c>
      <c r="BF78" t="s">
        <v>57</v>
      </c>
      <c r="BG78" t="s">
        <v>57</v>
      </c>
      <c r="BH78" t="s">
        <v>57</v>
      </c>
      <c r="BI78" t="s">
        <v>57</v>
      </c>
      <c r="BJ78">
        <v>8</v>
      </c>
      <c r="BK78">
        <v>4</v>
      </c>
      <c r="BL78">
        <v>347</v>
      </c>
      <c r="BM78">
        <v>27</v>
      </c>
      <c r="BN78" t="s">
        <v>57</v>
      </c>
      <c r="BO78">
        <v>180</v>
      </c>
      <c r="BP78">
        <v>16</v>
      </c>
      <c r="BQ78">
        <v>8</v>
      </c>
      <c r="BR78">
        <v>116</v>
      </c>
      <c r="BS78" t="s">
        <v>57</v>
      </c>
      <c r="BT78" t="s">
        <v>57</v>
      </c>
      <c r="BU78" t="s">
        <v>57</v>
      </c>
      <c r="BV78" t="s">
        <v>57</v>
      </c>
      <c r="BW78" t="s">
        <v>57</v>
      </c>
      <c r="BX78" t="s">
        <v>57</v>
      </c>
      <c r="BY78" t="s">
        <v>57</v>
      </c>
      <c r="BZ78" t="s">
        <v>57</v>
      </c>
      <c r="CA78" t="s">
        <v>57</v>
      </c>
      <c r="CB78" t="s">
        <v>57</v>
      </c>
      <c r="CC78" t="s">
        <v>57</v>
      </c>
      <c r="CD78" t="s">
        <v>58</v>
      </c>
      <c r="CG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</row>
    <row r="79" spans="1:155" s="10" customFormat="1">
      <c r="A79" t="s">
        <v>167</v>
      </c>
      <c r="B79" s="10">
        <v>62</v>
      </c>
      <c r="C79" s="6" t="s">
        <v>2</v>
      </c>
      <c r="D79" s="10" t="s">
        <v>40</v>
      </c>
      <c r="E79" s="59">
        <f t="shared" si="39"/>
        <v>0</v>
      </c>
      <c r="F79" s="59">
        <f t="shared" si="39"/>
        <v>0</v>
      </c>
      <c r="G79" s="59">
        <f t="shared" si="39"/>
        <v>87.5</v>
      </c>
      <c r="H79" s="59">
        <f t="shared" si="39"/>
        <v>12.5</v>
      </c>
      <c r="I79" s="59">
        <f t="shared" si="40"/>
        <v>0.875</v>
      </c>
      <c r="J79">
        <v>8</v>
      </c>
      <c r="K79">
        <v>0</v>
      </c>
      <c r="L79">
        <v>0</v>
      </c>
      <c r="M79">
        <v>7</v>
      </c>
      <c r="N79">
        <v>1</v>
      </c>
      <c r="O79">
        <v>0.875</v>
      </c>
      <c r="P79">
        <v>471.75</v>
      </c>
      <c r="Q79" t="s">
        <v>57</v>
      </c>
      <c r="R79">
        <v>484.2857143</v>
      </c>
      <c r="S79">
        <v>384</v>
      </c>
      <c r="T79">
        <v>135.125</v>
      </c>
      <c r="U79">
        <v>147.7142857</v>
      </c>
      <c r="V79">
        <v>47</v>
      </c>
      <c r="W79">
        <v>71.125</v>
      </c>
      <c r="X79">
        <v>70.285714299999995</v>
      </c>
      <c r="Y79">
        <v>77</v>
      </c>
      <c r="Z79">
        <v>877.5</v>
      </c>
      <c r="AA79">
        <v>963.14285710000001</v>
      </c>
      <c r="AB79">
        <v>278</v>
      </c>
      <c r="AC79">
        <v>18</v>
      </c>
      <c r="AD79">
        <v>10</v>
      </c>
      <c r="AE79">
        <v>7</v>
      </c>
      <c r="AF79">
        <v>1</v>
      </c>
      <c r="AG79">
        <v>8</v>
      </c>
      <c r="AH79">
        <v>10</v>
      </c>
      <c r="AI79" t="s">
        <v>57</v>
      </c>
      <c r="AJ79" t="s">
        <v>57</v>
      </c>
      <c r="AK79" t="s">
        <v>57</v>
      </c>
      <c r="AL79" t="s">
        <v>57</v>
      </c>
      <c r="AM79">
        <v>8</v>
      </c>
      <c r="AN79">
        <v>2</v>
      </c>
      <c r="AO79" t="s">
        <v>57</v>
      </c>
      <c r="AP79" t="s">
        <v>57</v>
      </c>
      <c r="AQ79" t="s">
        <v>57</v>
      </c>
      <c r="AR79" t="s">
        <v>57</v>
      </c>
      <c r="AS79" t="s">
        <v>57</v>
      </c>
      <c r="AT79">
        <v>7</v>
      </c>
      <c r="AU79" t="s">
        <v>57</v>
      </c>
      <c r="AV79" t="s">
        <v>57</v>
      </c>
      <c r="AW79" t="s">
        <v>57</v>
      </c>
      <c r="AX79" t="s">
        <v>57</v>
      </c>
      <c r="AY79" t="s">
        <v>57</v>
      </c>
      <c r="AZ79">
        <v>1</v>
      </c>
      <c r="BA79">
        <v>0</v>
      </c>
      <c r="BB79" t="s">
        <v>57</v>
      </c>
      <c r="BC79" t="s">
        <v>57</v>
      </c>
      <c r="BD79" t="s">
        <v>57</v>
      </c>
      <c r="BE79">
        <v>14</v>
      </c>
      <c r="BF79">
        <v>3</v>
      </c>
      <c r="BG79">
        <v>3</v>
      </c>
      <c r="BH79" t="s">
        <v>57</v>
      </c>
      <c r="BI79">
        <v>7</v>
      </c>
      <c r="BJ79">
        <v>1</v>
      </c>
      <c r="BK79" t="s">
        <v>57</v>
      </c>
      <c r="BL79">
        <v>586</v>
      </c>
      <c r="BM79">
        <v>60</v>
      </c>
      <c r="BN79">
        <v>13</v>
      </c>
      <c r="BO79">
        <v>302</v>
      </c>
      <c r="BP79">
        <v>20</v>
      </c>
      <c r="BQ79" t="s">
        <v>57</v>
      </c>
      <c r="BR79">
        <v>191</v>
      </c>
      <c r="BS79" t="s">
        <v>57</v>
      </c>
      <c r="BT79" t="s">
        <v>57</v>
      </c>
      <c r="BU79" t="s">
        <v>57</v>
      </c>
      <c r="BV79" t="s">
        <v>57</v>
      </c>
      <c r="BW79" t="s">
        <v>57</v>
      </c>
      <c r="BX79" t="s">
        <v>57</v>
      </c>
      <c r="BY79" t="s">
        <v>57</v>
      </c>
      <c r="BZ79" t="s">
        <v>57</v>
      </c>
      <c r="CA79" t="s">
        <v>57</v>
      </c>
      <c r="CB79" t="s">
        <v>57</v>
      </c>
      <c r="CC79" t="s">
        <v>57</v>
      </c>
      <c r="CD79" t="s">
        <v>58</v>
      </c>
      <c r="CE79" s="58" t="s">
        <v>111</v>
      </c>
      <c r="CF79" s="58"/>
      <c r="CG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</row>
    <row r="80" spans="1:155" s="10" customFormat="1">
      <c r="A80" t="s">
        <v>182</v>
      </c>
      <c r="B80" s="10">
        <v>67</v>
      </c>
      <c r="C80" s="4" t="s">
        <v>3</v>
      </c>
      <c r="D80" s="10" t="s">
        <v>40</v>
      </c>
      <c r="E80" s="59">
        <f t="shared" si="39"/>
        <v>50</v>
      </c>
      <c r="F80" s="59">
        <f t="shared" si="39"/>
        <v>37.5</v>
      </c>
      <c r="G80" s="59">
        <f t="shared" si="39"/>
        <v>0</v>
      </c>
      <c r="H80" s="59">
        <f t="shared" si="39"/>
        <v>12.5</v>
      </c>
      <c r="I80" s="59">
        <f t="shared" si="40"/>
        <v>0</v>
      </c>
      <c r="J80">
        <v>8</v>
      </c>
      <c r="K80">
        <v>4</v>
      </c>
      <c r="L80">
        <v>3</v>
      </c>
      <c r="M80">
        <v>0</v>
      </c>
      <c r="N80">
        <v>1</v>
      </c>
      <c r="O80">
        <v>0</v>
      </c>
      <c r="P80">
        <v>1199.75</v>
      </c>
      <c r="Q80">
        <v>1274.666667</v>
      </c>
      <c r="R80" t="s">
        <v>57</v>
      </c>
      <c r="S80">
        <v>975</v>
      </c>
      <c r="T80">
        <v>694</v>
      </c>
      <c r="U80" t="s">
        <v>57</v>
      </c>
      <c r="V80">
        <v>694</v>
      </c>
      <c r="W80">
        <v>190</v>
      </c>
      <c r="X80" t="s">
        <v>57</v>
      </c>
      <c r="Y80">
        <v>190</v>
      </c>
      <c r="Z80">
        <v>302</v>
      </c>
      <c r="AA80" t="s">
        <v>57</v>
      </c>
      <c r="AB80">
        <v>302</v>
      </c>
      <c r="AC80">
        <v>14</v>
      </c>
      <c r="AD80">
        <v>8</v>
      </c>
      <c r="AE80">
        <v>3</v>
      </c>
      <c r="AF80">
        <v>3</v>
      </c>
      <c r="AG80">
        <v>9</v>
      </c>
      <c r="AH80">
        <v>3</v>
      </c>
      <c r="AI80" t="s">
        <v>57</v>
      </c>
      <c r="AJ80" t="s">
        <v>57</v>
      </c>
      <c r="AK80" t="s">
        <v>57</v>
      </c>
      <c r="AL80">
        <v>2</v>
      </c>
      <c r="AM80">
        <v>4</v>
      </c>
      <c r="AN80">
        <v>2</v>
      </c>
      <c r="AO80" t="s">
        <v>57</v>
      </c>
      <c r="AP80" t="s">
        <v>57</v>
      </c>
      <c r="AQ80" t="s">
        <v>57</v>
      </c>
      <c r="AR80">
        <v>2</v>
      </c>
      <c r="AS80">
        <v>3</v>
      </c>
      <c r="AT80" t="s">
        <v>57</v>
      </c>
      <c r="AU80" t="s">
        <v>57</v>
      </c>
      <c r="AV80" t="s">
        <v>57</v>
      </c>
      <c r="AW80" t="s">
        <v>57</v>
      </c>
      <c r="AX80" t="s">
        <v>57</v>
      </c>
      <c r="AY80">
        <v>2</v>
      </c>
      <c r="AZ80">
        <v>1</v>
      </c>
      <c r="BA80">
        <v>0</v>
      </c>
      <c r="BB80" t="s">
        <v>57</v>
      </c>
      <c r="BC80" t="s">
        <v>57</v>
      </c>
      <c r="BD80" t="s">
        <v>57</v>
      </c>
      <c r="BE80">
        <v>9</v>
      </c>
      <c r="BF80">
        <v>2</v>
      </c>
      <c r="BG80" t="s">
        <v>57</v>
      </c>
      <c r="BH80" t="s">
        <v>57</v>
      </c>
      <c r="BI80" t="s">
        <v>57</v>
      </c>
      <c r="BJ80">
        <v>1</v>
      </c>
      <c r="BK80">
        <v>6</v>
      </c>
      <c r="BL80" t="s">
        <v>57</v>
      </c>
      <c r="BM80" t="s">
        <v>57</v>
      </c>
      <c r="BN80" t="s">
        <v>57</v>
      </c>
      <c r="BO80" t="s">
        <v>57</v>
      </c>
      <c r="BP80" t="s">
        <v>57</v>
      </c>
      <c r="BQ80" t="s">
        <v>57</v>
      </c>
      <c r="BR80" t="s">
        <v>57</v>
      </c>
      <c r="BS80" t="s">
        <v>57</v>
      </c>
      <c r="BT80" t="s">
        <v>57</v>
      </c>
      <c r="BU80" t="s">
        <v>57</v>
      </c>
      <c r="BV80" t="s">
        <v>57</v>
      </c>
      <c r="BW80" t="s">
        <v>57</v>
      </c>
      <c r="BX80" t="s">
        <v>57</v>
      </c>
      <c r="BY80" t="s">
        <v>57</v>
      </c>
      <c r="BZ80" t="s">
        <v>57</v>
      </c>
      <c r="CA80" t="s">
        <v>57</v>
      </c>
      <c r="CB80" t="s">
        <v>57</v>
      </c>
      <c r="CC80" t="s">
        <v>57</v>
      </c>
      <c r="CD80" t="s">
        <v>58</v>
      </c>
      <c r="CG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</row>
    <row r="81" spans="1:155" s="38" customFormat="1">
      <c r="A81" t="s">
        <v>169</v>
      </c>
      <c r="B81" s="10">
        <v>67</v>
      </c>
      <c r="C81" s="6" t="s">
        <v>2</v>
      </c>
      <c r="D81" s="10" t="s">
        <v>40</v>
      </c>
      <c r="E81" s="59">
        <f t="shared" si="39"/>
        <v>75</v>
      </c>
      <c r="F81" s="59">
        <f t="shared" si="39"/>
        <v>12.5</v>
      </c>
      <c r="G81" s="59">
        <f t="shared" si="39"/>
        <v>12.5</v>
      </c>
      <c r="H81" s="59">
        <f t="shared" si="39"/>
        <v>0</v>
      </c>
      <c r="I81" s="59">
        <f t="shared" si="40"/>
        <v>0.125</v>
      </c>
      <c r="J81">
        <v>8</v>
      </c>
      <c r="K81">
        <v>6</v>
      </c>
      <c r="L81">
        <v>1</v>
      </c>
      <c r="M81">
        <v>1</v>
      </c>
      <c r="N81">
        <v>0</v>
      </c>
      <c r="O81">
        <v>1</v>
      </c>
      <c r="P81">
        <v>2292.5</v>
      </c>
      <c r="Q81">
        <v>1099</v>
      </c>
      <c r="R81">
        <v>3486</v>
      </c>
      <c r="S81" t="s">
        <v>57</v>
      </c>
      <c r="T81">
        <v>430</v>
      </c>
      <c r="U81">
        <v>430</v>
      </c>
      <c r="V81" t="s">
        <v>57</v>
      </c>
      <c r="W81">
        <v>461</v>
      </c>
      <c r="X81">
        <v>461</v>
      </c>
      <c r="Y81" t="s">
        <v>57</v>
      </c>
      <c r="Z81">
        <v>747</v>
      </c>
      <c r="AA81">
        <v>747</v>
      </c>
      <c r="AB81" t="s">
        <v>57</v>
      </c>
      <c r="AC81">
        <v>6</v>
      </c>
      <c r="AD81">
        <v>2</v>
      </c>
      <c r="AE81">
        <v>1</v>
      </c>
      <c r="AF81">
        <v>3</v>
      </c>
      <c r="AG81">
        <v>4</v>
      </c>
      <c r="AH81">
        <v>1</v>
      </c>
      <c r="AI81" t="s">
        <v>57</v>
      </c>
      <c r="AJ81" t="s">
        <v>57</v>
      </c>
      <c r="AK81" t="s">
        <v>57</v>
      </c>
      <c r="AL81">
        <v>1</v>
      </c>
      <c r="AM81">
        <v>2</v>
      </c>
      <c r="AN81" t="s">
        <v>57</v>
      </c>
      <c r="AO81" t="s">
        <v>57</v>
      </c>
      <c r="AP81" t="s">
        <v>57</v>
      </c>
      <c r="AQ81" t="s">
        <v>57</v>
      </c>
      <c r="AR81" t="s">
        <v>57</v>
      </c>
      <c r="AS81" t="s">
        <v>57</v>
      </c>
      <c r="AT81">
        <v>1</v>
      </c>
      <c r="AU81" t="s">
        <v>57</v>
      </c>
      <c r="AV81" t="s">
        <v>57</v>
      </c>
      <c r="AW81" t="s">
        <v>57</v>
      </c>
      <c r="AX81" t="s">
        <v>57</v>
      </c>
      <c r="AY81">
        <v>2</v>
      </c>
      <c r="AZ81" t="s">
        <v>57</v>
      </c>
      <c r="BA81">
        <v>0</v>
      </c>
      <c r="BB81" t="s">
        <v>57</v>
      </c>
      <c r="BC81" t="s">
        <v>57</v>
      </c>
      <c r="BD81">
        <v>1</v>
      </c>
      <c r="BE81">
        <v>2</v>
      </c>
      <c r="BF81" t="s">
        <v>57</v>
      </c>
      <c r="BG81" t="s">
        <v>57</v>
      </c>
      <c r="BH81" t="s">
        <v>57</v>
      </c>
      <c r="BI81" t="s">
        <v>57</v>
      </c>
      <c r="BJ81">
        <v>1</v>
      </c>
      <c r="BK81">
        <v>1</v>
      </c>
      <c r="BL81">
        <v>329</v>
      </c>
      <c r="BM81">
        <v>143</v>
      </c>
      <c r="BN81">
        <v>2</v>
      </c>
      <c r="BO81">
        <v>7</v>
      </c>
      <c r="BP81" t="s">
        <v>57</v>
      </c>
      <c r="BQ81">
        <v>3</v>
      </c>
      <c r="BR81">
        <v>174</v>
      </c>
      <c r="BS81" t="s">
        <v>57</v>
      </c>
      <c r="BT81" t="s">
        <v>57</v>
      </c>
      <c r="BU81" t="s">
        <v>57</v>
      </c>
      <c r="BV81" t="s">
        <v>57</v>
      </c>
      <c r="BW81" t="s">
        <v>57</v>
      </c>
      <c r="BX81" t="s">
        <v>57</v>
      </c>
      <c r="BY81" t="s">
        <v>57</v>
      </c>
      <c r="BZ81" t="s">
        <v>57</v>
      </c>
      <c r="CA81" t="s">
        <v>57</v>
      </c>
      <c r="CB81" t="s">
        <v>57</v>
      </c>
      <c r="CC81" t="s">
        <v>57</v>
      </c>
      <c r="CD81" t="s">
        <v>58</v>
      </c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</row>
    <row r="82" spans="1:155" s="38" customFormat="1">
      <c r="A82" t="s">
        <v>170</v>
      </c>
      <c r="B82" s="10">
        <v>62</v>
      </c>
      <c r="C82" s="6" t="s">
        <v>2</v>
      </c>
      <c r="D82" s="10" t="s">
        <v>40</v>
      </c>
      <c r="E82" s="59">
        <f t="shared" si="39"/>
        <v>37.5</v>
      </c>
      <c r="F82" s="59">
        <f t="shared" si="39"/>
        <v>0</v>
      </c>
      <c r="G82" s="59">
        <f t="shared" si="39"/>
        <v>62.5</v>
      </c>
      <c r="H82" s="59">
        <f t="shared" si="39"/>
        <v>0</v>
      </c>
      <c r="I82" s="59">
        <f t="shared" si="40"/>
        <v>0.625</v>
      </c>
      <c r="J82">
        <v>8</v>
      </c>
      <c r="K82">
        <v>3</v>
      </c>
      <c r="L82">
        <v>0</v>
      </c>
      <c r="M82">
        <v>5</v>
      </c>
      <c r="N82">
        <v>0</v>
      </c>
      <c r="O82">
        <v>1</v>
      </c>
      <c r="P82">
        <v>1239.4000000000001</v>
      </c>
      <c r="Q82" t="s">
        <v>57</v>
      </c>
      <c r="R82">
        <v>1239.4000000000001</v>
      </c>
      <c r="S82" t="s">
        <v>57</v>
      </c>
      <c r="T82">
        <v>198.8</v>
      </c>
      <c r="U82">
        <v>198.8</v>
      </c>
      <c r="V82" t="s">
        <v>57</v>
      </c>
      <c r="W82">
        <v>115</v>
      </c>
      <c r="X82">
        <v>115</v>
      </c>
      <c r="Y82" t="s">
        <v>57</v>
      </c>
      <c r="Z82">
        <v>1060.4000000000001</v>
      </c>
      <c r="AA82">
        <v>1060.4000000000001</v>
      </c>
      <c r="AB82" t="s">
        <v>57</v>
      </c>
      <c r="AC82">
        <v>62</v>
      </c>
      <c r="AD82">
        <v>12</v>
      </c>
      <c r="AE82">
        <v>50</v>
      </c>
      <c r="AF82" t="s">
        <v>57</v>
      </c>
      <c r="AG82">
        <v>5</v>
      </c>
      <c r="AH82">
        <v>11</v>
      </c>
      <c r="AI82">
        <v>46</v>
      </c>
      <c r="AJ82" t="s">
        <v>57</v>
      </c>
      <c r="AK82" t="s">
        <v>57</v>
      </c>
      <c r="AL82" t="s">
        <v>57</v>
      </c>
      <c r="AM82">
        <v>5</v>
      </c>
      <c r="AN82">
        <v>6</v>
      </c>
      <c r="AO82">
        <v>1</v>
      </c>
      <c r="AP82" t="s">
        <v>57</v>
      </c>
      <c r="AQ82" t="s">
        <v>57</v>
      </c>
      <c r="AR82" t="s">
        <v>57</v>
      </c>
      <c r="AS82" t="s">
        <v>57</v>
      </c>
      <c r="AT82">
        <v>5</v>
      </c>
      <c r="AU82">
        <v>45</v>
      </c>
      <c r="AV82" t="s">
        <v>57</v>
      </c>
      <c r="AW82" t="s">
        <v>57</v>
      </c>
      <c r="AX82" t="s">
        <v>57</v>
      </c>
      <c r="AY82" t="s">
        <v>57</v>
      </c>
      <c r="AZ82" t="s">
        <v>57</v>
      </c>
      <c r="BA82">
        <v>0</v>
      </c>
      <c r="BB82" t="s">
        <v>57</v>
      </c>
      <c r="BC82" t="s">
        <v>57</v>
      </c>
      <c r="BD82" t="s">
        <v>57</v>
      </c>
      <c r="BE82">
        <v>6</v>
      </c>
      <c r="BF82" t="s">
        <v>57</v>
      </c>
      <c r="BG82" t="s">
        <v>57</v>
      </c>
      <c r="BH82" t="s">
        <v>57</v>
      </c>
      <c r="BI82">
        <v>5</v>
      </c>
      <c r="BJ82" t="s">
        <v>57</v>
      </c>
      <c r="BK82">
        <v>1</v>
      </c>
      <c r="BL82">
        <v>29</v>
      </c>
      <c r="BM82">
        <v>8</v>
      </c>
      <c r="BN82" t="s">
        <v>57</v>
      </c>
      <c r="BO82">
        <v>9</v>
      </c>
      <c r="BP82">
        <v>5</v>
      </c>
      <c r="BQ82" t="s">
        <v>57</v>
      </c>
      <c r="BR82">
        <v>7</v>
      </c>
      <c r="BS82" t="s">
        <v>57</v>
      </c>
      <c r="BT82" t="s">
        <v>57</v>
      </c>
      <c r="BU82" t="s">
        <v>57</v>
      </c>
      <c r="BV82" t="s">
        <v>57</v>
      </c>
      <c r="BW82" t="s">
        <v>57</v>
      </c>
      <c r="BX82" t="s">
        <v>57</v>
      </c>
      <c r="BY82" t="s">
        <v>57</v>
      </c>
      <c r="BZ82" t="s">
        <v>57</v>
      </c>
      <c r="CA82" t="s">
        <v>57</v>
      </c>
      <c r="CB82" t="s">
        <v>57</v>
      </c>
      <c r="CC82" t="s">
        <v>57</v>
      </c>
      <c r="CD82" t="s">
        <v>58</v>
      </c>
      <c r="CE82" s="58" t="s">
        <v>111</v>
      </c>
      <c r="CF82" s="58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</row>
    <row r="83" spans="1:155" s="38" customFormat="1">
      <c r="A83" t="s">
        <v>171</v>
      </c>
      <c r="B83" s="10">
        <v>67</v>
      </c>
      <c r="C83" s="4" t="s">
        <v>3</v>
      </c>
      <c r="D83" s="10" t="s">
        <v>40</v>
      </c>
      <c r="E83" s="59">
        <f t="shared" si="39"/>
        <v>0</v>
      </c>
      <c r="F83" s="59">
        <f t="shared" si="39"/>
        <v>0</v>
      </c>
      <c r="G83" s="59">
        <f t="shared" si="39"/>
        <v>62.5</v>
      </c>
      <c r="H83" s="59">
        <f t="shared" si="39"/>
        <v>37.5</v>
      </c>
      <c r="I83" s="59">
        <f t="shared" si="40"/>
        <v>0.625</v>
      </c>
      <c r="J83">
        <v>8</v>
      </c>
      <c r="K83">
        <v>0</v>
      </c>
      <c r="L83">
        <v>0</v>
      </c>
      <c r="M83">
        <v>5</v>
      </c>
      <c r="N83">
        <v>3</v>
      </c>
      <c r="O83">
        <v>0.625</v>
      </c>
      <c r="P83">
        <v>473.875</v>
      </c>
      <c r="Q83" t="s">
        <v>57</v>
      </c>
      <c r="R83">
        <v>234.6</v>
      </c>
      <c r="S83">
        <v>872.66666669999995</v>
      </c>
      <c r="T83">
        <v>72.375</v>
      </c>
      <c r="U83">
        <v>67.400000009999999</v>
      </c>
      <c r="V83">
        <v>80.666666660000004</v>
      </c>
      <c r="W83">
        <v>182.125</v>
      </c>
      <c r="X83">
        <v>212.8</v>
      </c>
      <c r="Y83">
        <v>131</v>
      </c>
      <c r="Z83">
        <v>233.5</v>
      </c>
      <c r="AA83">
        <v>252.8</v>
      </c>
      <c r="AB83">
        <v>201.33333329999999</v>
      </c>
      <c r="AC83">
        <v>29</v>
      </c>
      <c r="AD83">
        <v>13</v>
      </c>
      <c r="AE83">
        <v>9</v>
      </c>
      <c r="AF83">
        <v>7</v>
      </c>
      <c r="AG83">
        <v>10</v>
      </c>
      <c r="AH83">
        <v>8</v>
      </c>
      <c r="AI83">
        <v>1</v>
      </c>
      <c r="AJ83" t="s">
        <v>57</v>
      </c>
      <c r="AK83" t="s">
        <v>57</v>
      </c>
      <c r="AL83">
        <v>10</v>
      </c>
      <c r="AM83">
        <v>8</v>
      </c>
      <c r="AN83" t="s">
        <v>57</v>
      </c>
      <c r="AO83" t="s">
        <v>57</v>
      </c>
      <c r="AP83" t="s">
        <v>57</v>
      </c>
      <c r="AQ83" t="s">
        <v>57</v>
      </c>
      <c r="AR83">
        <v>5</v>
      </c>
      <c r="AS83">
        <v>2</v>
      </c>
      <c r="AT83">
        <v>5</v>
      </c>
      <c r="AU83" t="s">
        <v>57</v>
      </c>
      <c r="AV83" t="s">
        <v>57</v>
      </c>
      <c r="AW83" t="s">
        <v>57</v>
      </c>
      <c r="AX83">
        <v>2</v>
      </c>
      <c r="AY83" t="s">
        <v>57</v>
      </c>
      <c r="AZ83">
        <v>3</v>
      </c>
      <c r="BA83">
        <v>1</v>
      </c>
      <c r="BB83" t="s">
        <v>57</v>
      </c>
      <c r="BC83" t="s">
        <v>57</v>
      </c>
      <c r="BD83">
        <v>3</v>
      </c>
      <c r="BE83">
        <v>58</v>
      </c>
      <c r="BF83" t="s">
        <v>57</v>
      </c>
      <c r="BG83" t="s">
        <v>57</v>
      </c>
      <c r="BH83">
        <v>44</v>
      </c>
      <c r="BI83">
        <v>3</v>
      </c>
      <c r="BJ83">
        <v>5</v>
      </c>
      <c r="BK83">
        <v>6</v>
      </c>
      <c r="BL83">
        <v>46</v>
      </c>
      <c r="BM83">
        <v>16</v>
      </c>
      <c r="BN83" t="s">
        <v>57</v>
      </c>
      <c r="BO83">
        <v>8</v>
      </c>
      <c r="BP83" t="s">
        <v>57</v>
      </c>
      <c r="BQ83">
        <v>2</v>
      </c>
      <c r="BR83">
        <v>20</v>
      </c>
      <c r="BS83" t="s">
        <v>57</v>
      </c>
      <c r="BT83" t="s">
        <v>57</v>
      </c>
      <c r="BU83" t="s">
        <v>57</v>
      </c>
      <c r="BV83" t="s">
        <v>57</v>
      </c>
      <c r="BW83" t="s">
        <v>57</v>
      </c>
      <c r="BX83" t="s">
        <v>57</v>
      </c>
      <c r="BY83" t="s">
        <v>57</v>
      </c>
      <c r="BZ83" t="s">
        <v>57</v>
      </c>
      <c r="CA83" t="s">
        <v>57</v>
      </c>
      <c r="CB83" t="s">
        <v>57</v>
      </c>
      <c r="CC83" t="s">
        <v>57</v>
      </c>
      <c r="CD83" t="s">
        <v>58</v>
      </c>
      <c r="CE83" s="58"/>
      <c r="CF83" s="58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</row>
    <row r="84" spans="1:155" s="10" customFormat="1">
      <c r="A84" t="s">
        <v>172</v>
      </c>
      <c r="B84" s="10">
        <v>62</v>
      </c>
      <c r="C84" s="4" t="s">
        <v>3</v>
      </c>
      <c r="D84" s="10" t="s">
        <v>40</v>
      </c>
      <c r="E84" s="59">
        <f t="shared" ref="E84:H90" si="41">(K84/$J84)*100</f>
        <v>0</v>
      </c>
      <c r="F84" s="59">
        <f t="shared" si="41"/>
        <v>12.5</v>
      </c>
      <c r="G84" s="59">
        <f t="shared" si="41"/>
        <v>0</v>
      </c>
      <c r="H84" s="59">
        <f t="shared" si="41"/>
        <v>87.5</v>
      </c>
      <c r="I84" s="59">
        <f t="shared" si="40"/>
        <v>0</v>
      </c>
      <c r="J84">
        <v>8</v>
      </c>
      <c r="K84">
        <v>0</v>
      </c>
      <c r="L84">
        <v>1</v>
      </c>
      <c r="M84">
        <v>0</v>
      </c>
      <c r="N84">
        <v>7</v>
      </c>
      <c r="O84">
        <v>0</v>
      </c>
      <c r="P84">
        <v>403.625</v>
      </c>
      <c r="Q84">
        <v>301</v>
      </c>
      <c r="R84" t="s">
        <v>57</v>
      </c>
      <c r="S84">
        <v>418.2857143</v>
      </c>
      <c r="T84">
        <v>273.14285719999998</v>
      </c>
      <c r="U84" t="s">
        <v>57</v>
      </c>
      <c r="V84">
        <v>273.14285719999998</v>
      </c>
      <c r="W84">
        <v>58.571428570000002</v>
      </c>
      <c r="X84" t="s">
        <v>57</v>
      </c>
      <c r="Y84">
        <v>58.571428570000002</v>
      </c>
      <c r="Z84">
        <v>408.85714280000002</v>
      </c>
      <c r="AA84" t="s">
        <v>57</v>
      </c>
      <c r="AB84">
        <v>408.85714280000002</v>
      </c>
      <c r="AC84">
        <v>37</v>
      </c>
      <c r="AD84">
        <v>22</v>
      </c>
      <c r="AE84" t="s">
        <v>57</v>
      </c>
      <c r="AF84">
        <v>15</v>
      </c>
      <c r="AG84">
        <v>11</v>
      </c>
      <c r="AH84">
        <v>21</v>
      </c>
      <c r="AI84">
        <v>2</v>
      </c>
      <c r="AJ84" t="s">
        <v>57</v>
      </c>
      <c r="AK84" t="s">
        <v>57</v>
      </c>
      <c r="AL84">
        <v>3</v>
      </c>
      <c r="AM84">
        <v>8</v>
      </c>
      <c r="AN84">
        <v>14</v>
      </c>
      <c r="AO84" t="s">
        <v>57</v>
      </c>
      <c r="AP84" t="s">
        <v>57</v>
      </c>
      <c r="AQ84" t="s">
        <v>57</v>
      </c>
      <c r="AR84" t="s">
        <v>57</v>
      </c>
      <c r="AS84" t="s">
        <v>57</v>
      </c>
      <c r="AT84" t="s">
        <v>57</v>
      </c>
      <c r="AU84" t="s">
        <v>57</v>
      </c>
      <c r="AV84" t="s">
        <v>57</v>
      </c>
      <c r="AW84" t="s">
        <v>57</v>
      </c>
      <c r="AX84" t="s">
        <v>57</v>
      </c>
      <c r="AY84">
        <v>3</v>
      </c>
      <c r="AZ84">
        <v>7</v>
      </c>
      <c r="BA84">
        <v>2</v>
      </c>
      <c r="BB84" t="s">
        <v>57</v>
      </c>
      <c r="BC84" t="s">
        <v>57</v>
      </c>
      <c r="BD84">
        <v>3</v>
      </c>
      <c r="BE84">
        <v>8</v>
      </c>
      <c r="BF84" t="s">
        <v>57</v>
      </c>
      <c r="BG84" t="s">
        <v>57</v>
      </c>
      <c r="BH84" t="s">
        <v>57</v>
      </c>
      <c r="BI84">
        <v>1</v>
      </c>
      <c r="BJ84">
        <v>6</v>
      </c>
      <c r="BK84">
        <v>1</v>
      </c>
      <c r="BL84">
        <v>169</v>
      </c>
      <c r="BM84">
        <v>29</v>
      </c>
      <c r="BN84">
        <v>12</v>
      </c>
      <c r="BO84" t="s">
        <v>57</v>
      </c>
      <c r="BP84">
        <v>8</v>
      </c>
      <c r="BQ84" t="s">
        <v>57</v>
      </c>
      <c r="BR84">
        <v>120</v>
      </c>
      <c r="BS84" t="s">
        <v>57</v>
      </c>
      <c r="BT84" t="s">
        <v>57</v>
      </c>
      <c r="BU84" t="s">
        <v>57</v>
      </c>
      <c r="BV84" t="s">
        <v>57</v>
      </c>
      <c r="BW84" t="s">
        <v>57</v>
      </c>
      <c r="BX84" t="s">
        <v>57</v>
      </c>
      <c r="BY84" t="s">
        <v>57</v>
      </c>
      <c r="BZ84" t="s">
        <v>57</v>
      </c>
      <c r="CA84" t="s">
        <v>57</v>
      </c>
      <c r="CB84" t="s">
        <v>57</v>
      </c>
      <c r="CC84" t="s">
        <v>57</v>
      </c>
      <c r="CD84" t="s">
        <v>58</v>
      </c>
      <c r="CE84" s="58" t="s">
        <v>111</v>
      </c>
      <c r="CF84" s="58"/>
      <c r="CG84" s="38"/>
    </row>
    <row r="85" spans="1:155" s="10" customFormat="1">
      <c r="A85" t="s">
        <v>173</v>
      </c>
      <c r="B85" s="10">
        <v>62</v>
      </c>
      <c r="C85" s="6" t="s">
        <v>2</v>
      </c>
      <c r="D85" s="10" t="s">
        <v>40</v>
      </c>
      <c r="E85" s="59">
        <f t="shared" si="41"/>
        <v>12.5</v>
      </c>
      <c r="F85" s="59">
        <f t="shared" si="41"/>
        <v>0</v>
      </c>
      <c r="G85" s="59">
        <f t="shared" si="41"/>
        <v>75</v>
      </c>
      <c r="H85" s="59">
        <f t="shared" si="41"/>
        <v>12.5</v>
      </c>
      <c r="I85" s="59">
        <f t="shared" si="40"/>
        <v>0.75</v>
      </c>
      <c r="J85">
        <v>8</v>
      </c>
      <c r="K85">
        <v>1</v>
      </c>
      <c r="L85">
        <v>0</v>
      </c>
      <c r="M85">
        <v>6</v>
      </c>
      <c r="N85">
        <v>1</v>
      </c>
      <c r="O85">
        <v>0.85714285700000004</v>
      </c>
      <c r="P85">
        <v>809.71428560000004</v>
      </c>
      <c r="Q85" t="s">
        <v>57</v>
      </c>
      <c r="R85">
        <v>838</v>
      </c>
      <c r="S85">
        <v>640</v>
      </c>
      <c r="T85">
        <v>293.14285719999998</v>
      </c>
      <c r="U85">
        <v>297.33333340000001</v>
      </c>
      <c r="V85">
        <v>268</v>
      </c>
      <c r="W85">
        <v>891.71428560000004</v>
      </c>
      <c r="X85">
        <v>1010.833333</v>
      </c>
      <c r="Y85">
        <v>177</v>
      </c>
      <c r="Z85">
        <v>75.142857129999996</v>
      </c>
      <c r="AA85">
        <v>75.166666660000004</v>
      </c>
      <c r="AB85">
        <v>75</v>
      </c>
      <c r="AC85">
        <v>22</v>
      </c>
      <c r="AD85">
        <v>14</v>
      </c>
      <c r="AE85">
        <v>7</v>
      </c>
      <c r="AF85">
        <v>1</v>
      </c>
      <c r="AG85">
        <v>7</v>
      </c>
      <c r="AH85">
        <v>14</v>
      </c>
      <c r="AI85">
        <v>1</v>
      </c>
      <c r="AJ85" t="s">
        <v>57</v>
      </c>
      <c r="AK85" t="s">
        <v>57</v>
      </c>
      <c r="AL85" t="s">
        <v>57</v>
      </c>
      <c r="AM85">
        <v>7</v>
      </c>
      <c r="AN85">
        <v>7</v>
      </c>
      <c r="AO85" t="s">
        <v>57</v>
      </c>
      <c r="AP85" t="s">
        <v>57</v>
      </c>
      <c r="AQ85" t="s">
        <v>57</v>
      </c>
      <c r="AR85" t="s">
        <v>57</v>
      </c>
      <c r="AS85" t="s">
        <v>57</v>
      </c>
      <c r="AT85">
        <v>6</v>
      </c>
      <c r="AU85">
        <v>1</v>
      </c>
      <c r="AV85" t="s">
        <v>57</v>
      </c>
      <c r="AW85" t="s">
        <v>57</v>
      </c>
      <c r="AX85" t="s">
        <v>57</v>
      </c>
      <c r="AY85" t="s">
        <v>57</v>
      </c>
      <c r="AZ85">
        <v>1</v>
      </c>
      <c r="BA85">
        <v>0</v>
      </c>
      <c r="BB85" t="s">
        <v>57</v>
      </c>
      <c r="BC85" t="s">
        <v>57</v>
      </c>
      <c r="BD85" t="s">
        <v>57</v>
      </c>
      <c r="BE85">
        <v>14</v>
      </c>
      <c r="BF85">
        <v>1</v>
      </c>
      <c r="BG85" t="s">
        <v>57</v>
      </c>
      <c r="BH85" t="s">
        <v>57</v>
      </c>
      <c r="BI85">
        <v>1</v>
      </c>
      <c r="BJ85">
        <v>6</v>
      </c>
      <c r="BK85">
        <v>6</v>
      </c>
      <c r="BL85">
        <v>175</v>
      </c>
      <c r="BM85">
        <v>23</v>
      </c>
      <c r="BN85">
        <v>2</v>
      </c>
      <c r="BO85">
        <v>108</v>
      </c>
      <c r="BP85">
        <v>12</v>
      </c>
      <c r="BQ85">
        <v>4</v>
      </c>
      <c r="BR85">
        <v>26</v>
      </c>
      <c r="BS85" t="s">
        <v>57</v>
      </c>
      <c r="BT85" t="s">
        <v>57</v>
      </c>
      <c r="BU85" t="s">
        <v>57</v>
      </c>
      <c r="BV85" t="s">
        <v>57</v>
      </c>
      <c r="BW85" t="s">
        <v>57</v>
      </c>
      <c r="BX85" t="s">
        <v>57</v>
      </c>
      <c r="BY85" t="s">
        <v>57</v>
      </c>
      <c r="BZ85" t="s">
        <v>57</v>
      </c>
      <c r="CA85" t="s">
        <v>57</v>
      </c>
      <c r="CB85" t="s">
        <v>57</v>
      </c>
      <c r="CC85" t="s">
        <v>57</v>
      </c>
      <c r="CD85" t="s">
        <v>58</v>
      </c>
      <c r="CE85" s="58" t="s">
        <v>111</v>
      </c>
      <c r="CF85" s="58"/>
      <c r="CG85" s="38"/>
    </row>
    <row r="86" spans="1:155" s="10" customFormat="1">
      <c r="A86" t="s">
        <v>174</v>
      </c>
      <c r="B86" s="10">
        <v>67</v>
      </c>
      <c r="C86" s="6" t="s">
        <v>2</v>
      </c>
      <c r="D86" s="10" t="s">
        <v>40</v>
      </c>
      <c r="E86" s="59">
        <f t="shared" si="41"/>
        <v>100</v>
      </c>
      <c r="F86" s="59">
        <f t="shared" si="41"/>
        <v>0</v>
      </c>
      <c r="G86" s="59">
        <f t="shared" si="41"/>
        <v>0</v>
      </c>
      <c r="H86" s="59">
        <f t="shared" si="41"/>
        <v>0</v>
      </c>
      <c r="I86" s="59">
        <f t="shared" si="40"/>
        <v>0</v>
      </c>
      <c r="J86">
        <v>8</v>
      </c>
      <c r="K86">
        <v>8</v>
      </c>
      <c r="L86">
        <v>0</v>
      </c>
      <c r="M86">
        <v>0</v>
      </c>
      <c r="N86">
        <v>0</v>
      </c>
      <c r="O86">
        <v>0</v>
      </c>
      <c r="P86" t="s">
        <v>57</v>
      </c>
      <c r="Q86" t="s">
        <v>57</v>
      </c>
      <c r="R86" t="s">
        <v>57</v>
      </c>
      <c r="S86" t="s">
        <v>57</v>
      </c>
      <c r="T86" t="s">
        <v>57</v>
      </c>
      <c r="U86" t="s">
        <v>57</v>
      </c>
      <c r="V86" t="s">
        <v>57</v>
      </c>
      <c r="W86" t="s">
        <v>57</v>
      </c>
      <c r="X86" t="s">
        <v>57</v>
      </c>
      <c r="Y86" t="s">
        <v>57</v>
      </c>
      <c r="Z86" t="s">
        <v>57</v>
      </c>
      <c r="AA86" t="s">
        <v>57</v>
      </c>
      <c r="AB86" t="s">
        <v>57</v>
      </c>
      <c r="AC86">
        <v>2</v>
      </c>
      <c r="AD86" t="s">
        <v>57</v>
      </c>
      <c r="AE86">
        <v>1</v>
      </c>
      <c r="AF86">
        <v>1</v>
      </c>
      <c r="AG86">
        <v>1</v>
      </c>
      <c r="AH86" t="s">
        <v>57</v>
      </c>
      <c r="AI86" t="s">
        <v>57</v>
      </c>
      <c r="AJ86" t="s">
        <v>57</v>
      </c>
      <c r="AK86" t="s">
        <v>57</v>
      </c>
      <c r="AL86">
        <v>1</v>
      </c>
      <c r="AM86" t="s">
        <v>57</v>
      </c>
      <c r="AN86" t="s">
        <v>57</v>
      </c>
      <c r="AO86" t="s">
        <v>57</v>
      </c>
      <c r="AP86" t="s">
        <v>57</v>
      </c>
      <c r="AQ86" t="s">
        <v>57</v>
      </c>
      <c r="AR86" t="s">
        <v>57</v>
      </c>
      <c r="AS86" t="s">
        <v>57</v>
      </c>
      <c r="AT86" t="s">
        <v>57</v>
      </c>
      <c r="AU86" t="s">
        <v>57</v>
      </c>
      <c r="AV86" t="s">
        <v>57</v>
      </c>
      <c r="AW86" t="s">
        <v>57</v>
      </c>
      <c r="AX86">
        <v>1</v>
      </c>
      <c r="AY86">
        <v>1</v>
      </c>
      <c r="AZ86" t="s">
        <v>57</v>
      </c>
      <c r="BA86">
        <v>0</v>
      </c>
      <c r="BB86" t="s">
        <v>57</v>
      </c>
      <c r="BC86" t="s">
        <v>57</v>
      </c>
      <c r="BD86" t="s">
        <v>57</v>
      </c>
      <c r="BE86">
        <v>2</v>
      </c>
      <c r="BF86">
        <v>2</v>
      </c>
      <c r="BG86" t="s">
        <v>57</v>
      </c>
      <c r="BH86" t="s">
        <v>57</v>
      </c>
      <c r="BI86" t="s">
        <v>57</v>
      </c>
      <c r="BJ86" t="s">
        <v>57</v>
      </c>
      <c r="BK86" t="s">
        <v>57</v>
      </c>
      <c r="BL86">
        <v>460</v>
      </c>
      <c r="BM86">
        <v>176</v>
      </c>
      <c r="BN86" t="s">
        <v>57</v>
      </c>
      <c r="BO86" t="s">
        <v>57</v>
      </c>
      <c r="BP86" t="s">
        <v>57</v>
      </c>
      <c r="BQ86" t="s">
        <v>57</v>
      </c>
      <c r="BR86">
        <v>284</v>
      </c>
      <c r="BS86" t="s">
        <v>57</v>
      </c>
      <c r="BT86" t="s">
        <v>57</v>
      </c>
      <c r="BU86" t="s">
        <v>57</v>
      </c>
      <c r="BV86" t="s">
        <v>57</v>
      </c>
      <c r="BW86" t="s">
        <v>57</v>
      </c>
      <c r="BX86" t="s">
        <v>57</v>
      </c>
      <c r="BY86" t="s">
        <v>57</v>
      </c>
      <c r="BZ86" t="s">
        <v>57</v>
      </c>
      <c r="CA86" t="s">
        <v>57</v>
      </c>
      <c r="CB86" t="s">
        <v>57</v>
      </c>
      <c r="CC86" t="s">
        <v>57</v>
      </c>
      <c r="CD86" t="s">
        <v>58</v>
      </c>
      <c r="CG86" s="38"/>
    </row>
    <row r="87" spans="1:155" s="10" customFormat="1">
      <c r="A87" t="s">
        <v>183</v>
      </c>
      <c r="B87" s="10">
        <v>67</v>
      </c>
      <c r="C87" s="6" t="s">
        <v>2</v>
      </c>
      <c r="D87" s="10" t="s">
        <v>40</v>
      </c>
      <c r="E87" s="59">
        <f t="shared" si="41"/>
        <v>50</v>
      </c>
      <c r="F87" s="59">
        <f t="shared" si="41"/>
        <v>0</v>
      </c>
      <c r="G87" s="59">
        <f t="shared" si="41"/>
        <v>50</v>
      </c>
      <c r="H87" s="59">
        <f t="shared" si="41"/>
        <v>0</v>
      </c>
      <c r="I87" s="59">
        <f t="shared" si="40"/>
        <v>0.5</v>
      </c>
      <c r="J87">
        <v>8</v>
      </c>
      <c r="K87">
        <v>4</v>
      </c>
      <c r="L87">
        <v>0</v>
      </c>
      <c r="M87">
        <v>4</v>
      </c>
      <c r="N87">
        <v>0</v>
      </c>
      <c r="O87">
        <v>1</v>
      </c>
      <c r="P87">
        <v>1725.25</v>
      </c>
      <c r="Q87" t="s">
        <v>57</v>
      </c>
      <c r="R87">
        <v>1725.25</v>
      </c>
      <c r="S87" t="s">
        <v>57</v>
      </c>
      <c r="T87">
        <v>500</v>
      </c>
      <c r="U87">
        <v>500</v>
      </c>
      <c r="V87" t="s">
        <v>57</v>
      </c>
      <c r="W87">
        <v>164.75</v>
      </c>
      <c r="X87">
        <v>164.75</v>
      </c>
      <c r="Y87" t="s">
        <v>57</v>
      </c>
      <c r="Z87">
        <v>883.25</v>
      </c>
      <c r="AA87">
        <v>883.25</v>
      </c>
      <c r="AB87" t="s">
        <v>57</v>
      </c>
      <c r="AC87">
        <v>18</v>
      </c>
      <c r="AD87">
        <v>9</v>
      </c>
      <c r="AE87">
        <v>6</v>
      </c>
      <c r="AF87">
        <v>3</v>
      </c>
      <c r="AG87">
        <v>5</v>
      </c>
      <c r="AH87">
        <v>9</v>
      </c>
      <c r="AI87">
        <v>3</v>
      </c>
      <c r="AJ87" t="s">
        <v>57</v>
      </c>
      <c r="AK87" t="s">
        <v>57</v>
      </c>
      <c r="AL87">
        <v>1</v>
      </c>
      <c r="AM87">
        <v>4</v>
      </c>
      <c r="AN87">
        <v>5</v>
      </c>
      <c r="AO87" t="s">
        <v>57</v>
      </c>
      <c r="AP87" t="s">
        <v>57</v>
      </c>
      <c r="AQ87" t="s">
        <v>57</v>
      </c>
      <c r="AR87" t="s">
        <v>57</v>
      </c>
      <c r="AS87" t="s">
        <v>57</v>
      </c>
      <c r="AT87">
        <v>4</v>
      </c>
      <c r="AU87">
        <v>1</v>
      </c>
      <c r="AV87" t="s">
        <v>57</v>
      </c>
      <c r="AW87" t="s">
        <v>57</v>
      </c>
      <c r="AX87">
        <v>1</v>
      </c>
      <c r="AY87">
        <v>1</v>
      </c>
      <c r="AZ87" t="s">
        <v>57</v>
      </c>
      <c r="BA87">
        <v>2</v>
      </c>
      <c r="BB87" t="s">
        <v>57</v>
      </c>
      <c r="BC87" t="s">
        <v>57</v>
      </c>
      <c r="BD87" t="s">
        <v>57</v>
      </c>
      <c r="BE87">
        <v>13</v>
      </c>
      <c r="BF87">
        <v>2</v>
      </c>
      <c r="BG87" t="s">
        <v>57</v>
      </c>
      <c r="BH87">
        <v>1</v>
      </c>
      <c r="BI87">
        <v>2</v>
      </c>
      <c r="BJ87">
        <v>2</v>
      </c>
      <c r="BK87">
        <v>6</v>
      </c>
      <c r="BL87" t="s">
        <v>57</v>
      </c>
      <c r="BM87" t="s">
        <v>57</v>
      </c>
      <c r="BN87" t="s">
        <v>57</v>
      </c>
      <c r="BO87" t="s">
        <v>57</v>
      </c>
      <c r="BP87" t="s">
        <v>57</v>
      </c>
      <c r="BQ87" t="s">
        <v>57</v>
      </c>
      <c r="BR87" t="s">
        <v>57</v>
      </c>
      <c r="BS87" t="s">
        <v>57</v>
      </c>
      <c r="BT87" t="s">
        <v>57</v>
      </c>
      <c r="BU87" t="s">
        <v>57</v>
      </c>
      <c r="BV87" t="s">
        <v>57</v>
      </c>
      <c r="BW87" t="s">
        <v>57</v>
      </c>
      <c r="BX87" t="s">
        <v>57</v>
      </c>
      <c r="BY87" t="s">
        <v>57</v>
      </c>
      <c r="BZ87" t="s">
        <v>57</v>
      </c>
      <c r="CA87" t="s">
        <v>57</v>
      </c>
      <c r="CB87" t="s">
        <v>57</v>
      </c>
      <c r="CC87" t="s">
        <v>57</v>
      </c>
      <c r="CD87" t="s">
        <v>58</v>
      </c>
      <c r="CE87" s="58"/>
      <c r="CF87" s="58"/>
      <c r="CG87" s="38"/>
    </row>
    <row r="88" spans="1:155" s="10" customFormat="1">
      <c r="A88" t="s">
        <v>175</v>
      </c>
      <c r="B88" s="10">
        <v>67</v>
      </c>
      <c r="C88" s="4" t="s">
        <v>3</v>
      </c>
      <c r="D88" s="10" t="s">
        <v>40</v>
      </c>
      <c r="E88" s="59">
        <f t="shared" si="41"/>
        <v>100</v>
      </c>
      <c r="F88" s="59">
        <f t="shared" si="41"/>
        <v>0</v>
      </c>
      <c r="G88" s="59">
        <f t="shared" si="41"/>
        <v>0</v>
      </c>
      <c r="H88" s="59">
        <f t="shared" si="41"/>
        <v>0</v>
      </c>
      <c r="I88" s="59">
        <f t="shared" si="40"/>
        <v>0</v>
      </c>
      <c r="J88">
        <v>8</v>
      </c>
      <c r="K88">
        <v>8</v>
      </c>
      <c r="L88">
        <v>0</v>
      </c>
      <c r="M88">
        <v>0</v>
      </c>
      <c r="N88">
        <v>0</v>
      </c>
      <c r="O88">
        <v>0</v>
      </c>
      <c r="P88" t="s">
        <v>57</v>
      </c>
      <c r="Q88" t="s">
        <v>57</v>
      </c>
      <c r="R88" t="s">
        <v>57</v>
      </c>
      <c r="S88" t="s">
        <v>57</v>
      </c>
      <c r="T88" t="s">
        <v>57</v>
      </c>
      <c r="U88" t="s">
        <v>57</v>
      </c>
      <c r="V88" t="s">
        <v>57</v>
      </c>
      <c r="W88" t="s">
        <v>57</v>
      </c>
      <c r="X88" t="s">
        <v>57</v>
      </c>
      <c r="Y88" t="s">
        <v>57</v>
      </c>
      <c r="Z88" t="s">
        <v>57</v>
      </c>
      <c r="AA88" t="s">
        <v>57</v>
      </c>
      <c r="AB88" t="s">
        <v>57</v>
      </c>
      <c r="AC88">
        <v>1</v>
      </c>
      <c r="AD88" t="s">
        <v>57</v>
      </c>
      <c r="AE88" t="s">
        <v>57</v>
      </c>
      <c r="AF88">
        <v>1</v>
      </c>
      <c r="AG88" t="s">
        <v>57</v>
      </c>
      <c r="AH88" t="s">
        <v>57</v>
      </c>
      <c r="AI88" t="s">
        <v>57</v>
      </c>
      <c r="AJ88" t="s">
        <v>57</v>
      </c>
      <c r="AK88" t="s">
        <v>57</v>
      </c>
      <c r="AL88">
        <v>1</v>
      </c>
      <c r="AM88" t="s">
        <v>57</v>
      </c>
      <c r="AN88" t="s">
        <v>57</v>
      </c>
      <c r="AO88" t="s">
        <v>57</v>
      </c>
      <c r="AP88" t="s">
        <v>57</v>
      </c>
      <c r="AQ88" t="s">
        <v>57</v>
      </c>
      <c r="AR88" t="s">
        <v>57</v>
      </c>
      <c r="AS88" t="s">
        <v>57</v>
      </c>
      <c r="AT88" t="s">
        <v>57</v>
      </c>
      <c r="AU88" t="s">
        <v>57</v>
      </c>
      <c r="AV88" t="s">
        <v>57</v>
      </c>
      <c r="AW88" t="s">
        <v>57</v>
      </c>
      <c r="AX88" t="s">
        <v>57</v>
      </c>
      <c r="AY88" t="s">
        <v>57</v>
      </c>
      <c r="AZ88" t="s">
        <v>57</v>
      </c>
      <c r="BA88">
        <v>0</v>
      </c>
      <c r="BB88" t="s">
        <v>57</v>
      </c>
      <c r="BC88" t="s">
        <v>57</v>
      </c>
      <c r="BD88">
        <v>1</v>
      </c>
      <c r="BE88">
        <v>22</v>
      </c>
      <c r="BF88">
        <v>7</v>
      </c>
      <c r="BG88" t="s">
        <v>57</v>
      </c>
      <c r="BH88" t="s">
        <v>57</v>
      </c>
      <c r="BI88" t="s">
        <v>57</v>
      </c>
      <c r="BJ88" t="s">
        <v>57</v>
      </c>
      <c r="BK88">
        <v>15</v>
      </c>
      <c r="BL88">
        <v>407</v>
      </c>
      <c r="BM88">
        <v>170</v>
      </c>
      <c r="BN88" t="s">
        <v>57</v>
      </c>
      <c r="BO88" t="s">
        <v>57</v>
      </c>
      <c r="BP88" t="s">
        <v>57</v>
      </c>
      <c r="BQ88" t="s">
        <v>57</v>
      </c>
      <c r="BR88">
        <v>237</v>
      </c>
      <c r="BS88" t="s">
        <v>57</v>
      </c>
      <c r="BT88" t="s">
        <v>57</v>
      </c>
      <c r="BU88" t="s">
        <v>57</v>
      </c>
      <c r="BV88" t="s">
        <v>57</v>
      </c>
      <c r="BW88" t="s">
        <v>57</v>
      </c>
      <c r="BX88" t="s">
        <v>57</v>
      </c>
      <c r="BY88" t="s">
        <v>57</v>
      </c>
      <c r="BZ88" t="s">
        <v>57</v>
      </c>
      <c r="CA88" t="s">
        <v>57</v>
      </c>
      <c r="CB88" t="s">
        <v>57</v>
      </c>
      <c r="CC88" t="s">
        <v>57</v>
      </c>
      <c r="CD88" t="s">
        <v>58</v>
      </c>
      <c r="CE88" s="58" t="s">
        <v>111</v>
      </c>
      <c r="CF88" s="58"/>
      <c r="CG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</row>
    <row r="89" spans="1:155" s="38" customFormat="1">
      <c r="A89" t="s">
        <v>176</v>
      </c>
      <c r="B89" s="10">
        <v>67</v>
      </c>
      <c r="C89" s="6" t="s">
        <v>2</v>
      </c>
      <c r="D89" s="10" t="s">
        <v>40</v>
      </c>
      <c r="E89" s="59">
        <f t="shared" si="41"/>
        <v>62.5</v>
      </c>
      <c r="F89" s="59">
        <f t="shared" si="41"/>
        <v>0</v>
      </c>
      <c r="G89" s="59">
        <f t="shared" si="41"/>
        <v>37.5</v>
      </c>
      <c r="H89" s="59">
        <f t="shared" si="41"/>
        <v>0</v>
      </c>
      <c r="I89" s="59">
        <f t="shared" si="40"/>
        <v>0.375</v>
      </c>
      <c r="J89">
        <v>8</v>
      </c>
      <c r="K89">
        <v>5</v>
      </c>
      <c r="L89">
        <v>0</v>
      </c>
      <c r="M89">
        <v>3</v>
      </c>
      <c r="N89">
        <v>0</v>
      </c>
      <c r="O89">
        <v>1</v>
      </c>
      <c r="P89">
        <v>3402.666667</v>
      </c>
      <c r="Q89" t="s">
        <v>57</v>
      </c>
      <c r="R89">
        <v>3402.666667</v>
      </c>
      <c r="S89" t="s">
        <v>57</v>
      </c>
      <c r="T89">
        <v>636.66666669999995</v>
      </c>
      <c r="U89">
        <v>636.66666669999995</v>
      </c>
      <c r="V89" t="s">
        <v>57</v>
      </c>
      <c r="W89">
        <v>221.33333329999999</v>
      </c>
      <c r="X89">
        <v>221.33333329999999</v>
      </c>
      <c r="Y89" t="s">
        <v>57</v>
      </c>
      <c r="Z89">
        <v>525.33333330000005</v>
      </c>
      <c r="AA89">
        <v>525.33333330000005</v>
      </c>
      <c r="AB89" t="s">
        <v>57</v>
      </c>
      <c r="AC89">
        <v>8</v>
      </c>
      <c r="AD89">
        <v>3</v>
      </c>
      <c r="AE89">
        <v>4</v>
      </c>
      <c r="AF89">
        <v>1</v>
      </c>
      <c r="AG89">
        <v>4</v>
      </c>
      <c r="AH89">
        <v>3</v>
      </c>
      <c r="AI89" t="s">
        <v>57</v>
      </c>
      <c r="AJ89" t="s">
        <v>57</v>
      </c>
      <c r="AK89" t="s">
        <v>57</v>
      </c>
      <c r="AL89">
        <v>1</v>
      </c>
      <c r="AM89">
        <v>3</v>
      </c>
      <c r="AN89" t="s">
        <v>57</v>
      </c>
      <c r="AO89" t="s">
        <v>57</v>
      </c>
      <c r="AP89" t="s">
        <v>57</v>
      </c>
      <c r="AQ89" t="s">
        <v>57</v>
      </c>
      <c r="AR89" t="s">
        <v>57</v>
      </c>
      <c r="AS89" t="s">
        <v>57</v>
      </c>
      <c r="AT89">
        <v>3</v>
      </c>
      <c r="AU89" t="s">
        <v>57</v>
      </c>
      <c r="AV89" t="s">
        <v>57</v>
      </c>
      <c r="AW89" t="s">
        <v>57</v>
      </c>
      <c r="AX89">
        <v>1</v>
      </c>
      <c r="AY89">
        <v>1</v>
      </c>
      <c r="AZ89" t="s">
        <v>57</v>
      </c>
      <c r="BA89">
        <v>0</v>
      </c>
      <c r="BB89" t="s">
        <v>57</v>
      </c>
      <c r="BC89" t="s">
        <v>57</v>
      </c>
      <c r="BD89" t="s">
        <v>57</v>
      </c>
      <c r="BE89">
        <v>4</v>
      </c>
      <c r="BF89" t="s">
        <v>57</v>
      </c>
      <c r="BG89" t="s">
        <v>57</v>
      </c>
      <c r="BH89" t="s">
        <v>57</v>
      </c>
      <c r="BI89">
        <v>1</v>
      </c>
      <c r="BJ89">
        <v>2</v>
      </c>
      <c r="BK89">
        <v>1</v>
      </c>
      <c r="BL89">
        <v>430</v>
      </c>
      <c r="BM89">
        <v>209</v>
      </c>
      <c r="BN89">
        <v>3</v>
      </c>
      <c r="BO89">
        <v>26</v>
      </c>
      <c r="BP89">
        <v>10</v>
      </c>
      <c r="BQ89">
        <v>2</v>
      </c>
      <c r="BR89">
        <v>180</v>
      </c>
      <c r="BS89" t="s">
        <v>57</v>
      </c>
      <c r="BT89" t="s">
        <v>57</v>
      </c>
      <c r="BU89" t="s">
        <v>57</v>
      </c>
      <c r="BV89" t="s">
        <v>57</v>
      </c>
      <c r="BW89" t="s">
        <v>57</v>
      </c>
      <c r="BX89" t="s">
        <v>57</v>
      </c>
      <c r="BY89" t="s">
        <v>57</v>
      </c>
      <c r="BZ89" t="s">
        <v>57</v>
      </c>
      <c r="CA89" t="s">
        <v>57</v>
      </c>
      <c r="CB89" t="s">
        <v>57</v>
      </c>
      <c r="CC89" t="s">
        <v>57</v>
      </c>
      <c r="CD89" t="s">
        <v>58</v>
      </c>
      <c r="CE89" s="58" t="s">
        <v>111</v>
      </c>
      <c r="CF89" s="58"/>
      <c r="CH89" s="10"/>
      <c r="CI89" s="10"/>
    </row>
    <row r="90" spans="1:155" s="38" customFormat="1">
      <c r="A90" t="s">
        <v>177</v>
      </c>
      <c r="B90" s="10">
        <v>62</v>
      </c>
      <c r="C90" s="6" t="s">
        <v>2</v>
      </c>
      <c r="D90" s="10" t="s">
        <v>40</v>
      </c>
      <c r="E90" s="59">
        <f t="shared" si="41"/>
        <v>87.5</v>
      </c>
      <c r="F90" s="59">
        <f t="shared" si="41"/>
        <v>0</v>
      </c>
      <c r="G90" s="59">
        <f t="shared" si="41"/>
        <v>12.5</v>
      </c>
      <c r="H90" s="59">
        <f t="shared" si="41"/>
        <v>0</v>
      </c>
      <c r="I90" s="59">
        <f t="shared" si="40"/>
        <v>0.125</v>
      </c>
      <c r="J90">
        <v>8</v>
      </c>
      <c r="K90">
        <v>7</v>
      </c>
      <c r="L90">
        <v>0</v>
      </c>
      <c r="M90">
        <v>1</v>
      </c>
      <c r="N90">
        <v>0</v>
      </c>
      <c r="O90">
        <v>1</v>
      </c>
      <c r="P90">
        <v>1482</v>
      </c>
      <c r="Q90" t="s">
        <v>57</v>
      </c>
      <c r="R90">
        <v>1482</v>
      </c>
      <c r="S90" t="s">
        <v>57</v>
      </c>
      <c r="T90">
        <v>1728</v>
      </c>
      <c r="U90">
        <v>1728</v>
      </c>
      <c r="V90" t="s">
        <v>57</v>
      </c>
      <c r="W90">
        <v>557</v>
      </c>
      <c r="X90">
        <v>557</v>
      </c>
      <c r="Y90" t="s">
        <v>57</v>
      </c>
      <c r="Z90">
        <v>309</v>
      </c>
      <c r="AA90">
        <v>309</v>
      </c>
      <c r="AB90" t="s">
        <v>57</v>
      </c>
      <c r="AC90">
        <v>3</v>
      </c>
      <c r="AD90">
        <v>1</v>
      </c>
      <c r="AE90">
        <v>2</v>
      </c>
      <c r="AF90" t="s">
        <v>57</v>
      </c>
      <c r="AG90">
        <v>1</v>
      </c>
      <c r="AH90">
        <v>1</v>
      </c>
      <c r="AI90">
        <v>1</v>
      </c>
      <c r="AJ90" t="s">
        <v>57</v>
      </c>
      <c r="AK90" t="s">
        <v>57</v>
      </c>
      <c r="AL90" t="s">
        <v>57</v>
      </c>
      <c r="AM90">
        <v>1</v>
      </c>
      <c r="AN90" t="s">
        <v>57</v>
      </c>
      <c r="AO90" t="s">
        <v>57</v>
      </c>
      <c r="AP90" t="s">
        <v>57</v>
      </c>
      <c r="AQ90" t="s">
        <v>57</v>
      </c>
      <c r="AR90" t="s">
        <v>57</v>
      </c>
      <c r="AS90" t="s">
        <v>57</v>
      </c>
      <c r="AT90">
        <v>1</v>
      </c>
      <c r="AU90">
        <v>1</v>
      </c>
      <c r="AV90" t="s">
        <v>57</v>
      </c>
      <c r="AW90" t="s">
        <v>57</v>
      </c>
      <c r="AX90" t="s">
        <v>57</v>
      </c>
      <c r="AY90" t="s">
        <v>57</v>
      </c>
      <c r="AZ90" t="s">
        <v>57</v>
      </c>
      <c r="BA90">
        <v>0</v>
      </c>
      <c r="BB90" t="s">
        <v>57</v>
      </c>
      <c r="BC90" t="s">
        <v>57</v>
      </c>
      <c r="BD90" t="s">
        <v>57</v>
      </c>
      <c r="BE90">
        <v>4</v>
      </c>
      <c r="BF90">
        <v>2</v>
      </c>
      <c r="BG90" t="s">
        <v>57</v>
      </c>
      <c r="BH90" t="s">
        <v>57</v>
      </c>
      <c r="BI90" t="s">
        <v>57</v>
      </c>
      <c r="BJ90">
        <v>1</v>
      </c>
      <c r="BK90">
        <v>1</v>
      </c>
      <c r="BL90">
        <v>165</v>
      </c>
      <c r="BM90">
        <v>78</v>
      </c>
      <c r="BN90">
        <v>1</v>
      </c>
      <c r="BO90">
        <v>1</v>
      </c>
      <c r="BP90" t="s">
        <v>57</v>
      </c>
      <c r="BQ90" t="s">
        <v>57</v>
      </c>
      <c r="BR90">
        <v>85</v>
      </c>
      <c r="BS90" t="s">
        <v>57</v>
      </c>
      <c r="BT90" t="s">
        <v>57</v>
      </c>
      <c r="BU90" t="s">
        <v>57</v>
      </c>
      <c r="BV90" t="s">
        <v>57</v>
      </c>
      <c r="BW90" t="s">
        <v>57</v>
      </c>
      <c r="BX90" t="s">
        <v>57</v>
      </c>
      <c r="BY90" t="s">
        <v>57</v>
      </c>
      <c r="BZ90" t="s">
        <v>57</v>
      </c>
      <c r="CA90" t="s">
        <v>57</v>
      </c>
      <c r="CB90" t="s">
        <v>57</v>
      </c>
      <c r="CC90" t="s">
        <v>57</v>
      </c>
      <c r="CD90" t="s">
        <v>58</v>
      </c>
      <c r="CE90" s="58" t="s">
        <v>111</v>
      </c>
      <c r="CF90" s="58"/>
      <c r="CH90" s="10"/>
      <c r="CI90" s="10"/>
    </row>
    <row r="91" spans="1:155" s="114" customFormat="1">
      <c r="E91" s="65"/>
      <c r="F91" s="65"/>
      <c r="G91" s="65"/>
      <c r="H91" s="65"/>
      <c r="I91" s="65"/>
      <c r="J91" s="65"/>
      <c r="K91" s="63"/>
      <c r="L91" s="63"/>
      <c r="M91" s="63"/>
      <c r="N91" s="63"/>
      <c r="O91" s="64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38"/>
      <c r="AO91" s="38"/>
      <c r="AP91" s="38"/>
      <c r="AQ91" s="38"/>
      <c r="AR91" s="38"/>
      <c r="AS91" s="63"/>
      <c r="AT91" s="63"/>
      <c r="AU91" s="63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58" t="s">
        <v>111</v>
      </c>
    </row>
    <row r="92" spans="1:155">
      <c r="A92" s="34" t="s">
        <v>3</v>
      </c>
      <c r="B92" s="34">
        <f>COUNTIF(C65:C90,"WT")</f>
        <v>10</v>
      </c>
      <c r="C92" s="22" t="s">
        <v>41</v>
      </c>
      <c r="D92" s="24" t="e">
        <f>AVERAGE(D68:D71,D73,D78,D80,D83:D84,D88)</f>
        <v>#DIV/0!</v>
      </c>
      <c r="E92" s="24">
        <f t="shared" ref="E92:BP92" si="42">AVERAGE(E68:E71,E73,E78,E80:E80,E83:E84,E88)</f>
        <v>32.5</v>
      </c>
      <c r="F92" s="24">
        <f t="shared" si="42"/>
        <v>8.75</v>
      </c>
      <c r="G92" s="24">
        <f t="shared" si="42"/>
        <v>35</v>
      </c>
      <c r="H92" s="24">
        <f t="shared" si="42"/>
        <v>23.75</v>
      </c>
      <c r="I92" s="24">
        <f t="shared" si="42"/>
        <v>0.35</v>
      </c>
      <c r="J92" s="24">
        <f t="shared" si="42"/>
        <v>8</v>
      </c>
      <c r="K92" s="24">
        <f t="shared" si="42"/>
        <v>2.6</v>
      </c>
      <c r="L92" s="24">
        <f t="shared" si="42"/>
        <v>0.7</v>
      </c>
      <c r="M92" s="24">
        <f t="shared" si="42"/>
        <v>2.8</v>
      </c>
      <c r="N92" s="24">
        <f t="shared" si="42"/>
        <v>1.9</v>
      </c>
      <c r="O92" s="24">
        <f t="shared" si="42"/>
        <v>0.51249999999999996</v>
      </c>
      <c r="P92" s="24">
        <f t="shared" si="42"/>
        <v>1174.3425926666666</v>
      </c>
      <c r="Q92" s="24">
        <f t="shared" si="42"/>
        <v>1227.0416667499999</v>
      </c>
      <c r="R92" s="24">
        <f t="shared" si="42"/>
        <v>1154.759183657143</v>
      </c>
      <c r="S92" s="24">
        <f t="shared" si="42"/>
        <v>1198.6190476249999</v>
      </c>
      <c r="T92" s="24">
        <f t="shared" si="42"/>
        <v>304.86309524444442</v>
      </c>
      <c r="U92" s="24">
        <f t="shared" si="42"/>
        <v>218.77142857285713</v>
      </c>
      <c r="V92" s="24">
        <f t="shared" si="42"/>
        <v>330.06994048249999</v>
      </c>
      <c r="W92" s="24">
        <f t="shared" si="42"/>
        <v>1262.6607142855555</v>
      </c>
      <c r="X92" s="24">
        <f t="shared" si="42"/>
        <v>1918.7503405857144</v>
      </c>
      <c r="Y92" s="24">
        <f t="shared" si="42"/>
        <v>492.00892857125001</v>
      </c>
      <c r="Z92" s="24">
        <f t="shared" si="42"/>
        <v>329.17857142222221</v>
      </c>
      <c r="AA92" s="24">
        <f t="shared" si="42"/>
        <v>362.8149659871429</v>
      </c>
      <c r="AB92" s="24">
        <f t="shared" si="42"/>
        <v>167.27380951250001</v>
      </c>
      <c r="AC92" s="24">
        <f t="shared" si="42"/>
        <v>26.6</v>
      </c>
      <c r="AD92" s="24">
        <f t="shared" si="42"/>
        <v>12.555555555555555</v>
      </c>
      <c r="AE92" s="24">
        <f t="shared" si="42"/>
        <v>9.625</v>
      </c>
      <c r="AF92" s="24">
        <f t="shared" si="42"/>
        <v>8.4444444444444446</v>
      </c>
      <c r="AG92" s="24">
        <f t="shared" si="42"/>
        <v>9.4444444444444446</v>
      </c>
      <c r="AH92" s="24">
        <f t="shared" si="42"/>
        <v>8.7777777777777786</v>
      </c>
      <c r="AI92" s="24">
        <f t="shared" si="42"/>
        <v>8</v>
      </c>
      <c r="AJ92" s="24">
        <f t="shared" si="42"/>
        <v>1</v>
      </c>
      <c r="AK92" s="24" t="e">
        <f t="shared" si="42"/>
        <v>#DIV/0!</v>
      </c>
      <c r="AL92" s="24">
        <f t="shared" si="42"/>
        <v>7.5</v>
      </c>
      <c r="AM92" s="24">
        <f t="shared" si="42"/>
        <v>6</v>
      </c>
      <c r="AN92" s="24">
        <f t="shared" si="42"/>
        <v>5.333333333333333</v>
      </c>
      <c r="AO92" s="24">
        <f t="shared" si="42"/>
        <v>1.8</v>
      </c>
      <c r="AP92" s="24" t="e">
        <f t="shared" si="42"/>
        <v>#DIV/0!</v>
      </c>
      <c r="AQ92" s="24" t="e">
        <f t="shared" si="42"/>
        <v>#DIV/0!</v>
      </c>
      <c r="AR92" s="24">
        <f t="shared" si="42"/>
        <v>4.5</v>
      </c>
      <c r="AS92" s="24">
        <f t="shared" si="42"/>
        <v>2.4</v>
      </c>
      <c r="AT92" s="24">
        <f t="shared" si="42"/>
        <v>4</v>
      </c>
      <c r="AU92" s="24">
        <f t="shared" si="42"/>
        <v>5.25</v>
      </c>
      <c r="AV92" s="24">
        <f t="shared" si="42"/>
        <v>1</v>
      </c>
      <c r="AW92" s="24" t="e">
        <f t="shared" si="42"/>
        <v>#DIV/0!</v>
      </c>
      <c r="AX92" s="24">
        <f t="shared" si="42"/>
        <v>5</v>
      </c>
      <c r="AY92" s="24">
        <f t="shared" si="42"/>
        <v>3.8</v>
      </c>
      <c r="AZ92" s="24">
        <f t="shared" si="42"/>
        <v>2.375</v>
      </c>
      <c r="BA92" s="24">
        <f t="shared" si="42"/>
        <v>2.6</v>
      </c>
      <c r="BB92" s="24" t="e">
        <f t="shared" si="42"/>
        <v>#DIV/0!</v>
      </c>
      <c r="BC92" s="24" t="e">
        <f t="shared" si="42"/>
        <v>#DIV/0!</v>
      </c>
      <c r="BD92" s="24">
        <f t="shared" si="42"/>
        <v>3</v>
      </c>
      <c r="BE92" s="24">
        <f t="shared" si="42"/>
        <v>15.7</v>
      </c>
      <c r="BF92" s="24">
        <f t="shared" si="42"/>
        <v>3.3333333333333335</v>
      </c>
      <c r="BG92" s="24" t="e">
        <f t="shared" si="42"/>
        <v>#DIV/0!</v>
      </c>
      <c r="BH92" s="24">
        <f t="shared" si="42"/>
        <v>44</v>
      </c>
      <c r="BI92" s="24">
        <f t="shared" si="42"/>
        <v>1.8</v>
      </c>
      <c r="BJ92" s="24">
        <f t="shared" si="42"/>
        <v>5.375</v>
      </c>
      <c r="BK92" s="24">
        <f t="shared" si="42"/>
        <v>5.0999999999999996</v>
      </c>
      <c r="BL92" s="24">
        <f t="shared" si="42"/>
        <v>234.55555555555554</v>
      </c>
      <c r="BM92" s="24">
        <f t="shared" si="42"/>
        <v>66.333333333333329</v>
      </c>
      <c r="BN92" s="24">
        <f t="shared" si="42"/>
        <v>10.199999999999999</v>
      </c>
      <c r="BO92" s="24">
        <f t="shared" si="42"/>
        <v>47</v>
      </c>
      <c r="BP92" s="24">
        <f t="shared" si="42"/>
        <v>8.4285714285714288</v>
      </c>
      <c r="BQ92" s="24">
        <f t="shared" ref="BQ92:BV92" si="43">AVERAGE(BQ68:BQ71,BQ73,BQ78,BQ80:BQ80,BQ83:BQ84,BQ88)</f>
        <v>41</v>
      </c>
      <c r="BR92" s="24">
        <f t="shared" si="43"/>
        <v>101.22222222222223</v>
      </c>
      <c r="BS92" s="24" t="e">
        <f t="shared" si="43"/>
        <v>#DIV/0!</v>
      </c>
      <c r="BT92" s="24" t="e">
        <f t="shared" si="43"/>
        <v>#DIV/0!</v>
      </c>
      <c r="BU92" s="24" t="e">
        <f t="shared" si="43"/>
        <v>#DIV/0!</v>
      </c>
      <c r="BV92" s="24" t="e">
        <f t="shared" si="43"/>
        <v>#DIV/0!</v>
      </c>
      <c r="BW92" s="24" t="e">
        <f>AVERAGE(BW68:BW71,BW73,BW78,BW80:BW80,BW83:BW84,BW88)</f>
        <v>#DIV/0!</v>
      </c>
      <c r="BX92" s="24" t="e">
        <f>AVERAGE(BX68:BX71,BX73,BX78,BX80:BX80,BX83:BX84,BX88)</f>
        <v>#DIV/0!</v>
      </c>
      <c r="BY92" s="38"/>
      <c r="BZ92" s="38"/>
      <c r="CA92" s="38"/>
      <c r="CB92" s="38"/>
      <c r="CC92" s="38"/>
      <c r="CD92" s="38"/>
      <c r="CE92" s="58" t="s">
        <v>111</v>
      </c>
    </row>
    <row r="93" spans="1:155">
      <c r="A93" s="35" t="s">
        <v>179</v>
      </c>
      <c r="B93" s="153">
        <f>COUNTIF(C65:C90,"+ve")</f>
        <v>13</v>
      </c>
      <c r="C93" s="18" t="s">
        <v>41</v>
      </c>
      <c r="D93" s="27" t="e">
        <f>AVERAGE(D72,D74:D77,D79,D81:D82,D85:D87,D89:D90)</f>
        <v>#DIV/0!</v>
      </c>
      <c r="E93" s="27">
        <f t="shared" ref="E93:BP93" si="44">AVERAGE(E72,E74:E77,E79,E81:E82,E85:E87,E89:E90)</f>
        <v>39.42307692307692</v>
      </c>
      <c r="F93" s="27">
        <f t="shared" si="44"/>
        <v>3.8461538461538463</v>
      </c>
      <c r="G93" s="27">
        <f t="shared" si="44"/>
        <v>49.03846153846154</v>
      </c>
      <c r="H93" s="27">
        <f t="shared" si="44"/>
        <v>7.6923076923076925</v>
      </c>
      <c r="I93" s="27">
        <f t="shared" si="44"/>
        <v>0.49038461538461536</v>
      </c>
      <c r="J93" s="27">
        <f t="shared" si="44"/>
        <v>8</v>
      </c>
      <c r="K93" s="27">
        <f t="shared" si="44"/>
        <v>3.1538461538461537</v>
      </c>
      <c r="L93" s="27">
        <f t="shared" si="44"/>
        <v>0.30769230769230771</v>
      </c>
      <c r="M93" s="27">
        <f t="shared" si="44"/>
        <v>3.9230769230769229</v>
      </c>
      <c r="N93" s="27">
        <f t="shared" si="44"/>
        <v>0.61538461538461542</v>
      </c>
      <c r="O93" s="27">
        <f t="shared" si="44"/>
        <v>0.83324175823846147</v>
      </c>
      <c r="P93" s="27">
        <f t="shared" si="44"/>
        <v>1339.9301587666666</v>
      </c>
      <c r="Q93" s="27">
        <f t="shared" si="44"/>
        <v>1443.3333333333333</v>
      </c>
      <c r="R93" s="27">
        <f t="shared" si="44"/>
        <v>1393.7386904416664</v>
      </c>
      <c r="S93" s="27">
        <f t="shared" si="44"/>
        <v>1139.4666666600001</v>
      </c>
      <c r="T93" s="27">
        <f t="shared" si="44"/>
        <v>429.04037699166662</v>
      </c>
      <c r="U93" s="27">
        <f t="shared" si="44"/>
        <v>408.4412698408334</v>
      </c>
      <c r="V93" s="27">
        <f t="shared" si="44"/>
        <v>332</v>
      </c>
      <c r="W93" s="27">
        <f t="shared" si="44"/>
        <v>316.27688490833333</v>
      </c>
      <c r="X93" s="27">
        <f t="shared" si="44"/>
        <v>325.74920631666663</v>
      </c>
      <c r="Y93" s="27">
        <f t="shared" si="44"/>
        <v>188.06666666000001</v>
      </c>
      <c r="Z93" s="27">
        <f t="shared" si="44"/>
        <v>682.45218253583346</v>
      </c>
      <c r="AA93" s="27">
        <f t="shared" si="44"/>
        <v>706.67460319666668</v>
      </c>
      <c r="AB93" s="27">
        <f t="shared" si="44"/>
        <v>316.66666667999999</v>
      </c>
      <c r="AC93" s="27">
        <f t="shared" si="44"/>
        <v>20.846153846153847</v>
      </c>
      <c r="AD93" s="27">
        <f t="shared" si="44"/>
        <v>8.75</v>
      </c>
      <c r="AE93" s="27">
        <f t="shared" si="44"/>
        <v>10.153846153846153</v>
      </c>
      <c r="AF93" s="27">
        <f t="shared" si="44"/>
        <v>3.7777777777777777</v>
      </c>
      <c r="AG93" s="27">
        <f t="shared" si="44"/>
        <v>6.2307692307692308</v>
      </c>
      <c r="AH93" s="27">
        <f t="shared" si="44"/>
        <v>7.166666666666667</v>
      </c>
      <c r="AI93" s="27">
        <f t="shared" si="44"/>
        <v>10.571428571428571</v>
      </c>
      <c r="AJ93" s="27">
        <f t="shared" si="44"/>
        <v>1</v>
      </c>
      <c r="AK93" s="27" t="e">
        <f t="shared" si="44"/>
        <v>#DIV/0!</v>
      </c>
      <c r="AL93" s="27">
        <f t="shared" si="44"/>
        <v>4.833333333333333</v>
      </c>
      <c r="AM93" s="27">
        <f t="shared" si="44"/>
        <v>5.25</v>
      </c>
      <c r="AN93" s="27">
        <f t="shared" si="44"/>
        <v>4.5</v>
      </c>
      <c r="AO93" s="27">
        <f t="shared" si="44"/>
        <v>2.6666666666666665</v>
      </c>
      <c r="AP93" s="27" t="e">
        <f t="shared" si="44"/>
        <v>#DIV/0!</v>
      </c>
      <c r="AQ93" s="27" t="e">
        <f t="shared" si="44"/>
        <v>#DIV/0!</v>
      </c>
      <c r="AR93" s="27">
        <f t="shared" si="44"/>
        <v>3.5</v>
      </c>
      <c r="AS93" s="27">
        <f t="shared" si="44"/>
        <v>7</v>
      </c>
      <c r="AT93" s="27">
        <f t="shared" si="44"/>
        <v>4.25</v>
      </c>
      <c r="AU93" s="27">
        <f t="shared" si="44"/>
        <v>8.8571428571428577</v>
      </c>
      <c r="AV93" s="27">
        <f t="shared" si="44"/>
        <v>1</v>
      </c>
      <c r="AW93" s="27" t="e">
        <f t="shared" si="44"/>
        <v>#DIV/0!</v>
      </c>
      <c r="AX93" s="27">
        <f t="shared" si="44"/>
        <v>2.75</v>
      </c>
      <c r="AY93" s="27">
        <f t="shared" si="44"/>
        <v>2.2000000000000002</v>
      </c>
      <c r="AZ93" s="27">
        <f t="shared" si="44"/>
        <v>1.6</v>
      </c>
      <c r="BA93" s="27">
        <f t="shared" si="44"/>
        <v>0.30769230769230771</v>
      </c>
      <c r="BB93" s="27" t="e">
        <f t="shared" si="44"/>
        <v>#DIV/0!</v>
      </c>
      <c r="BC93" s="27" t="e">
        <f t="shared" si="44"/>
        <v>#DIV/0!</v>
      </c>
      <c r="BD93" s="27">
        <f t="shared" si="44"/>
        <v>5.5</v>
      </c>
      <c r="BE93" s="27">
        <f t="shared" si="44"/>
        <v>9.7692307692307701</v>
      </c>
      <c r="BF93" s="27">
        <f t="shared" si="44"/>
        <v>3</v>
      </c>
      <c r="BG93" s="27">
        <f t="shared" si="44"/>
        <v>2</v>
      </c>
      <c r="BH93" s="27">
        <f t="shared" si="44"/>
        <v>1.25</v>
      </c>
      <c r="BI93" s="27">
        <f t="shared" si="44"/>
        <v>3.2</v>
      </c>
      <c r="BJ93" s="27">
        <f t="shared" si="44"/>
        <v>3</v>
      </c>
      <c r="BK93" s="27">
        <f t="shared" si="44"/>
        <v>4.2222222222222223</v>
      </c>
      <c r="BL93" s="27">
        <f t="shared" si="44"/>
        <v>276.27272727272725</v>
      </c>
      <c r="BM93" s="27">
        <f t="shared" si="44"/>
        <v>85.63636363636364</v>
      </c>
      <c r="BN93" s="27">
        <f t="shared" si="44"/>
        <v>5.375</v>
      </c>
      <c r="BO93" s="27">
        <f t="shared" si="44"/>
        <v>74.7</v>
      </c>
      <c r="BP93" s="27">
        <f t="shared" si="44"/>
        <v>12.375</v>
      </c>
      <c r="BQ93" s="27">
        <f t="shared" ref="BQ93:BX93" si="45">AVERAGE(BQ72,BQ74:BQ77,BQ79,BQ81:BQ82,BQ85:BQ87,BQ89:BQ90)</f>
        <v>4.4000000000000004</v>
      </c>
      <c r="BR93" s="27">
        <f t="shared" si="45"/>
        <v>107.81818181818181</v>
      </c>
      <c r="BS93" s="27" t="e">
        <f t="shared" si="45"/>
        <v>#DIV/0!</v>
      </c>
      <c r="BT93" s="27" t="e">
        <f t="shared" si="45"/>
        <v>#DIV/0!</v>
      </c>
      <c r="BU93" s="27" t="e">
        <f t="shared" si="45"/>
        <v>#DIV/0!</v>
      </c>
      <c r="BV93" s="27" t="e">
        <f t="shared" si="45"/>
        <v>#DIV/0!</v>
      </c>
      <c r="BW93" s="27" t="e">
        <f t="shared" si="45"/>
        <v>#DIV/0!</v>
      </c>
      <c r="BX93" s="27" t="e">
        <f t="shared" si="45"/>
        <v>#DIV/0!</v>
      </c>
      <c r="BY93" s="38"/>
      <c r="BZ93" s="38"/>
      <c r="CA93" s="38"/>
      <c r="CB93" s="38"/>
      <c r="CC93" s="38"/>
      <c r="CD93" s="38"/>
      <c r="CE93" s="58" t="s">
        <v>111</v>
      </c>
    </row>
    <row r="94" spans="1:155">
      <c r="A94" s="63"/>
      <c r="B94" s="63"/>
      <c r="C94" s="22" t="s">
        <v>43</v>
      </c>
      <c r="D94" s="24" t="e">
        <f>STDEV(D68:D71,D73,D78,D80,D83:D84,D88)/SQRT($B92)</f>
        <v>#DIV/0!</v>
      </c>
      <c r="E94" s="24">
        <f t="shared" ref="E94:BP94" si="46">STDEV(E68:E71,E73,E78,E80:E80,E83:E84,E88)/SQRT($B92)</f>
        <v>12.527746981977423</v>
      </c>
      <c r="F94" s="24">
        <f t="shared" si="46"/>
        <v>4.1874481754670372</v>
      </c>
      <c r="G94" s="24">
        <f t="shared" si="46"/>
        <v>11.149240133549711</v>
      </c>
      <c r="H94" s="24">
        <f t="shared" si="46"/>
        <v>8.6301313238366575</v>
      </c>
      <c r="I94" s="24">
        <f t="shared" si="46"/>
        <v>0.11149240133549708</v>
      </c>
      <c r="J94" s="24">
        <f t="shared" si="46"/>
        <v>0</v>
      </c>
      <c r="K94" s="24">
        <f t="shared" si="46"/>
        <v>1.0022197585581938</v>
      </c>
      <c r="L94" s="24">
        <f t="shared" si="46"/>
        <v>0.33499585403736298</v>
      </c>
      <c r="M94" s="24">
        <f t="shared" si="46"/>
        <v>0.89193921068397664</v>
      </c>
      <c r="N94" s="24">
        <f t="shared" si="46"/>
        <v>0.69041050590693254</v>
      </c>
      <c r="O94" s="24">
        <f t="shared" si="46"/>
        <v>0.12282835810819728</v>
      </c>
      <c r="P94" s="24">
        <f t="shared" si="46"/>
        <v>247.15422606717556</v>
      </c>
      <c r="Q94" s="24">
        <f t="shared" si="46"/>
        <v>313.60327135827822</v>
      </c>
      <c r="R94" s="24">
        <f t="shared" si="46"/>
        <v>256.38545528682619</v>
      </c>
      <c r="S94" s="24">
        <f t="shared" si="46"/>
        <v>378.70107094271327</v>
      </c>
      <c r="T94" s="24">
        <f t="shared" si="46"/>
        <v>72.29191091818042</v>
      </c>
      <c r="U94" s="24">
        <f t="shared" si="46"/>
        <v>57.463639849138055</v>
      </c>
      <c r="V94" s="24">
        <f t="shared" si="46"/>
        <v>98.579581279611446</v>
      </c>
      <c r="W94" s="24">
        <f t="shared" si="46"/>
        <v>919.63141228577774</v>
      </c>
      <c r="X94" s="24">
        <f t="shared" si="46"/>
        <v>1281.3746136144312</v>
      </c>
      <c r="Y94" s="24">
        <f t="shared" si="46"/>
        <v>283.00990835491694</v>
      </c>
      <c r="Z94" s="24">
        <f t="shared" si="46"/>
        <v>129.07956309803674</v>
      </c>
      <c r="AA94" s="24">
        <f t="shared" si="46"/>
        <v>155.05477526129619</v>
      </c>
      <c r="AB94" s="24">
        <f t="shared" si="46"/>
        <v>43.124579588124746</v>
      </c>
      <c r="AC94" s="24">
        <f t="shared" si="46"/>
        <v>6.9748755464803009</v>
      </c>
      <c r="AD94" s="24">
        <f t="shared" si="46"/>
        <v>2.0982797186690281</v>
      </c>
      <c r="AE94" s="24">
        <f t="shared" si="46"/>
        <v>3.359155931395351</v>
      </c>
      <c r="AF94" s="24">
        <f t="shared" si="46"/>
        <v>2.6651037086345775</v>
      </c>
      <c r="AG94" s="24">
        <f t="shared" si="46"/>
        <v>1.9112241568632855</v>
      </c>
      <c r="AH94" s="24">
        <f t="shared" si="46"/>
        <v>2.0048552178260763</v>
      </c>
      <c r="AI94" s="24">
        <f t="shared" si="46"/>
        <v>3.1198290551460235</v>
      </c>
      <c r="AJ94" s="24" t="e">
        <f t="shared" si="46"/>
        <v>#DIV/0!</v>
      </c>
      <c r="AK94" s="24" t="e">
        <f t="shared" si="46"/>
        <v>#DIV/0!</v>
      </c>
      <c r="AL94" s="24">
        <f t="shared" si="46"/>
        <v>2.7477263328068169</v>
      </c>
      <c r="AM94" s="24">
        <f t="shared" si="46"/>
        <v>0.85146931829632</v>
      </c>
      <c r="AN94" s="24">
        <f t="shared" si="46"/>
        <v>1.5318833724101411</v>
      </c>
      <c r="AO94" s="24">
        <f t="shared" si="46"/>
        <v>0.56568542494923801</v>
      </c>
      <c r="AP94" s="24" t="e">
        <f t="shared" si="46"/>
        <v>#DIV/0!</v>
      </c>
      <c r="AQ94" s="24" t="e">
        <f t="shared" si="46"/>
        <v>#DIV/0!</v>
      </c>
      <c r="AR94" s="24">
        <f t="shared" si="46"/>
        <v>0.83666002653407556</v>
      </c>
      <c r="AS94" s="24">
        <f t="shared" si="46"/>
        <v>0.52915026221291805</v>
      </c>
      <c r="AT94" s="24">
        <f t="shared" si="46"/>
        <v>0.79582242575422135</v>
      </c>
      <c r="AU94" s="24">
        <f t="shared" si="46"/>
        <v>1.8863545089227882</v>
      </c>
      <c r="AV94" s="24" t="e">
        <f t="shared" si="46"/>
        <v>#DIV/0!</v>
      </c>
      <c r="AW94" s="24" t="e">
        <f t="shared" si="46"/>
        <v>#DIV/0!</v>
      </c>
      <c r="AX94" s="24">
        <f t="shared" si="46"/>
        <v>1.6431676725154982</v>
      </c>
      <c r="AY94" s="24">
        <f t="shared" si="46"/>
        <v>0.98488578017961037</v>
      </c>
      <c r="AZ94" s="24">
        <f t="shared" si="46"/>
        <v>0.69564974766657628</v>
      </c>
      <c r="BA94" s="24">
        <f t="shared" si="46"/>
        <v>1.203698005684519</v>
      </c>
      <c r="BB94" s="24" t="e">
        <f t="shared" si="46"/>
        <v>#DIV/0!</v>
      </c>
      <c r="BC94" s="24" t="e">
        <f t="shared" si="46"/>
        <v>#DIV/0!</v>
      </c>
      <c r="BD94" s="24">
        <f t="shared" si="46"/>
        <v>0.5163977794943222</v>
      </c>
      <c r="BE94" s="24">
        <f t="shared" si="46"/>
        <v>5.0838524325117413</v>
      </c>
      <c r="BF94" s="24">
        <f t="shared" si="46"/>
        <v>1.0165300454651269</v>
      </c>
      <c r="BG94" s="24" t="e">
        <f t="shared" si="46"/>
        <v>#DIV/0!</v>
      </c>
      <c r="BH94" s="24" t="e">
        <f t="shared" si="46"/>
        <v>#DIV/0!</v>
      </c>
      <c r="BI94" s="24">
        <f t="shared" si="46"/>
        <v>0.34641016151377546</v>
      </c>
      <c r="BJ94" s="24">
        <f t="shared" si="46"/>
        <v>1.0411189035977453</v>
      </c>
      <c r="BK94" s="24">
        <f t="shared" si="46"/>
        <v>1.2948616399703352</v>
      </c>
      <c r="BL94" s="24">
        <f t="shared" si="46"/>
        <v>40.181809040631535</v>
      </c>
      <c r="BM94" s="24">
        <f t="shared" si="46"/>
        <v>17.899720668211557</v>
      </c>
      <c r="BN94" s="24">
        <f t="shared" si="46"/>
        <v>2.5238858928247923</v>
      </c>
      <c r="BO94" s="24">
        <f t="shared" si="46"/>
        <v>20.571825392998065</v>
      </c>
      <c r="BP94" s="24">
        <f t="shared" si="46"/>
        <v>1.5368489717290901</v>
      </c>
      <c r="BQ94" s="24">
        <f t="shared" ref="BQ94:BX94" si="47">STDEV(BQ68:BQ71,BQ73,BQ78,BQ80:BQ80,BQ83:BQ84,BQ88)/SQRT($B92)</f>
        <v>20.728402414722332</v>
      </c>
      <c r="BR94" s="24">
        <f t="shared" si="47"/>
        <v>21.916761723494748</v>
      </c>
      <c r="BS94" s="24" t="e">
        <f t="shared" si="47"/>
        <v>#DIV/0!</v>
      </c>
      <c r="BT94" s="24" t="e">
        <f t="shared" si="47"/>
        <v>#DIV/0!</v>
      </c>
      <c r="BU94" s="24" t="e">
        <f t="shared" si="47"/>
        <v>#DIV/0!</v>
      </c>
      <c r="BV94" s="24" t="e">
        <f t="shared" si="47"/>
        <v>#DIV/0!</v>
      </c>
      <c r="BW94" s="24" t="e">
        <f t="shared" si="47"/>
        <v>#DIV/0!</v>
      </c>
      <c r="BX94" s="24" t="e">
        <f t="shared" si="47"/>
        <v>#DIV/0!</v>
      </c>
      <c r="BY94" s="38"/>
      <c r="BZ94" s="38"/>
      <c r="CA94" s="38"/>
      <c r="CB94" s="38"/>
      <c r="CC94" s="38"/>
      <c r="CD94" s="38"/>
      <c r="CE94" s="58" t="s">
        <v>111</v>
      </c>
    </row>
    <row r="95" spans="1:155">
      <c r="A95" s="63"/>
      <c r="B95" s="2"/>
      <c r="C95" s="18" t="s">
        <v>43</v>
      </c>
      <c r="D95" s="27" t="e">
        <f>STDEV(D72,D74:D77,D79,D81:D82,D85:D87,D89:D90)/SQRT($B93)</f>
        <v>#DIV/0!</v>
      </c>
      <c r="E95" s="27">
        <f t="shared" ref="E95:BP95" si="48">STDEV(E72,E74:E77,E79,E81:E82,E85:E87,E89:E90)/SQRT($B93)</f>
        <v>9.5832797357218293</v>
      </c>
      <c r="F95" s="27">
        <f t="shared" si="48"/>
        <v>2.1856060411836307</v>
      </c>
      <c r="G95" s="27">
        <f t="shared" si="48"/>
        <v>7.8115753890730399</v>
      </c>
      <c r="H95" s="27">
        <f t="shared" si="48"/>
        <v>3.3308669376324564</v>
      </c>
      <c r="I95" s="27">
        <f t="shared" si="48"/>
        <v>7.8115753890730402E-2</v>
      </c>
      <c r="J95" s="27">
        <f t="shared" si="48"/>
        <v>0</v>
      </c>
      <c r="K95" s="27">
        <f t="shared" si="48"/>
        <v>0.76666237885774624</v>
      </c>
      <c r="L95" s="27">
        <f t="shared" si="48"/>
        <v>0.17484848329469047</v>
      </c>
      <c r="M95" s="27">
        <f t="shared" si="48"/>
        <v>0.62492603112584322</v>
      </c>
      <c r="N95" s="27">
        <f t="shared" si="48"/>
        <v>0.26646935501059649</v>
      </c>
      <c r="O95" s="27">
        <f t="shared" si="48"/>
        <v>7.9693930441839603E-2</v>
      </c>
      <c r="P95" s="27">
        <f t="shared" si="48"/>
        <v>231.85808535042878</v>
      </c>
      <c r="Q95" s="27">
        <f t="shared" si="48"/>
        <v>95.27059976449813</v>
      </c>
      <c r="R95" s="27">
        <f t="shared" si="48"/>
        <v>289.85515022977</v>
      </c>
      <c r="S95" s="27">
        <f t="shared" si="48"/>
        <v>261.53368007327435</v>
      </c>
      <c r="T95" s="27">
        <f t="shared" si="48"/>
        <v>124.5511714500373</v>
      </c>
      <c r="U95" s="27">
        <f t="shared" si="48"/>
        <v>126.34870885903518</v>
      </c>
      <c r="V95" s="27">
        <f t="shared" si="48"/>
        <v>74.425233520731283</v>
      </c>
      <c r="W95" s="27">
        <f t="shared" si="48"/>
        <v>71.150343055553279</v>
      </c>
      <c r="X95" s="27">
        <f t="shared" si="48"/>
        <v>80.226455181628111</v>
      </c>
      <c r="Y95" s="27">
        <f t="shared" si="48"/>
        <v>22.600525671673715</v>
      </c>
      <c r="Z95" s="27">
        <f t="shared" si="48"/>
        <v>106.06117079567903</v>
      </c>
      <c r="AA95" s="27">
        <f t="shared" si="48"/>
        <v>115.42864760631814</v>
      </c>
      <c r="AB95" s="27">
        <f t="shared" si="48"/>
        <v>56.781670629845323</v>
      </c>
      <c r="AC95" s="27">
        <f t="shared" si="48"/>
        <v>5.4193931842234058</v>
      </c>
      <c r="AD95" s="27">
        <f t="shared" si="48"/>
        <v>1.547047718513118</v>
      </c>
      <c r="AE95" s="27">
        <f t="shared" si="48"/>
        <v>3.7293811850853542</v>
      </c>
      <c r="AF95" s="27">
        <f t="shared" si="48"/>
        <v>1.6158932858054431</v>
      </c>
      <c r="AG95" s="27">
        <f t="shared" si="48"/>
        <v>1.2565410711595735</v>
      </c>
      <c r="AH95" s="27">
        <f t="shared" si="48"/>
        <v>1.283751785984599</v>
      </c>
      <c r="AI95" s="27">
        <f t="shared" si="48"/>
        <v>4.4573682670530905</v>
      </c>
      <c r="AJ95" s="27" t="e">
        <f t="shared" si="48"/>
        <v>#DIV/0!</v>
      </c>
      <c r="AK95" s="27" t="e">
        <f t="shared" si="48"/>
        <v>#DIV/0!</v>
      </c>
      <c r="AL95" s="27">
        <f t="shared" si="48"/>
        <v>2.6042371785325704</v>
      </c>
      <c r="AM95" s="27">
        <f t="shared" si="48"/>
        <v>0.68065168279136234</v>
      </c>
      <c r="AN95" s="27">
        <f t="shared" si="48"/>
        <v>0.67368104756342506</v>
      </c>
      <c r="AO95" s="27">
        <f t="shared" si="48"/>
        <v>0.42365927286816174</v>
      </c>
      <c r="AP95" s="27" t="e">
        <f t="shared" si="48"/>
        <v>#DIV/0!</v>
      </c>
      <c r="AQ95" s="27" t="e">
        <f t="shared" si="48"/>
        <v>#DIV/0!</v>
      </c>
      <c r="AR95" s="27">
        <f t="shared" si="48"/>
        <v>0.98058067569092022</v>
      </c>
      <c r="AS95" s="27" t="e">
        <f t="shared" si="48"/>
        <v>#DIV/0!</v>
      </c>
      <c r="AT95" s="27">
        <f t="shared" si="48"/>
        <v>0.55627381696477451</v>
      </c>
      <c r="AU95" s="27">
        <f t="shared" si="48"/>
        <v>4.4676287849044662</v>
      </c>
      <c r="AV95" s="27" t="e">
        <f t="shared" si="48"/>
        <v>#DIV/0!</v>
      </c>
      <c r="AW95" s="27" t="e">
        <f t="shared" si="48"/>
        <v>#DIV/0!</v>
      </c>
      <c r="AX95" s="27">
        <f t="shared" si="48"/>
        <v>0.97072534339415106</v>
      </c>
      <c r="AY95" s="27">
        <f t="shared" si="48"/>
        <v>0.60128068448808625</v>
      </c>
      <c r="AZ95" s="27">
        <f t="shared" si="48"/>
        <v>0.24806946917841688</v>
      </c>
      <c r="BA95" s="27">
        <f t="shared" si="48"/>
        <v>0.17484848329469047</v>
      </c>
      <c r="BB95" s="27" t="e">
        <f t="shared" si="48"/>
        <v>#DIV/0!</v>
      </c>
      <c r="BC95" s="27" t="e">
        <f t="shared" si="48"/>
        <v>#DIV/0!</v>
      </c>
      <c r="BD95" s="27">
        <f t="shared" si="48"/>
        <v>1.7650452162436563</v>
      </c>
      <c r="BE95" s="27">
        <f t="shared" si="48"/>
        <v>1.8506888743558965</v>
      </c>
      <c r="BF95" s="27">
        <f t="shared" si="48"/>
        <v>0.70164641544562345</v>
      </c>
      <c r="BG95" s="27">
        <f t="shared" si="48"/>
        <v>0.39223227027636809</v>
      </c>
      <c r="BH95" s="27">
        <f t="shared" si="48"/>
        <v>0.13867504905630729</v>
      </c>
      <c r="BI95" s="27">
        <f t="shared" si="48"/>
        <v>0.5516099203907634</v>
      </c>
      <c r="BJ95" s="27">
        <f t="shared" si="48"/>
        <v>0.71611487403943286</v>
      </c>
      <c r="BK95" s="27">
        <f t="shared" si="48"/>
        <v>1.2071722980854709</v>
      </c>
      <c r="BL95" s="27">
        <f t="shared" si="48"/>
        <v>45.9871371496072</v>
      </c>
      <c r="BM95" s="27">
        <f t="shared" si="48"/>
        <v>18.712099223300882</v>
      </c>
      <c r="BN95" s="27">
        <f t="shared" si="48"/>
        <v>1.4291894267669409</v>
      </c>
      <c r="BO95" s="27">
        <f t="shared" si="48"/>
        <v>24.697157177488521</v>
      </c>
      <c r="BP95" s="27">
        <f t="shared" si="48"/>
        <v>2.4221391871150266</v>
      </c>
      <c r="BQ95" s="27">
        <f t="shared" ref="BQ95:BX95" si="49">STDEV(BQ72,BQ74:BQ77,BQ79,BQ81:BQ82,BQ85:BQ87,BQ89:BQ90)/SQRT($B93)</f>
        <v>0.74935870018200335</v>
      </c>
      <c r="BR95" s="27">
        <f t="shared" si="49"/>
        <v>25.136800537433981</v>
      </c>
      <c r="BS95" s="27" t="e">
        <f t="shared" si="49"/>
        <v>#DIV/0!</v>
      </c>
      <c r="BT95" s="27" t="e">
        <f t="shared" si="49"/>
        <v>#DIV/0!</v>
      </c>
      <c r="BU95" s="27" t="e">
        <f t="shared" si="49"/>
        <v>#DIV/0!</v>
      </c>
      <c r="BV95" s="27" t="e">
        <f t="shared" si="49"/>
        <v>#DIV/0!</v>
      </c>
      <c r="BW95" s="27" t="e">
        <f t="shared" si="49"/>
        <v>#DIV/0!</v>
      </c>
      <c r="BX95" s="27" t="e">
        <f t="shared" si="49"/>
        <v>#DIV/0!</v>
      </c>
      <c r="BY95" s="38"/>
      <c r="BZ95" s="38"/>
      <c r="CA95" s="38"/>
      <c r="CB95" s="38"/>
      <c r="CC95" s="38"/>
      <c r="CD95" s="38"/>
      <c r="CE95" s="58" t="s">
        <v>111</v>
      </c>
    </row>
    <row r="96" spans="1:155" s="114" customFormat="1">
      <c r="BT96" s="101"/>
    </row>
    <row r="97" spans="1:107" s="114" customFormat="1">
      <c r="BT97" s="75"/>
    </row>
    <row r="98" spans="1:107" ht="18">
      <c r="A98" s="158" t="s">
        <v>204</v>
      </c>
    </row>
    <row r="99" spans="1:107" s="152" customFormat="1" ht="16">
      <c r="A99" s="83" t="s">
        <v>147</v>
      </c>
      <c r="B99" s="66"/>
      <c r="C99" s="66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1"/>
      <c r="BT99" s="151"/>
    </row>
    <row r="100" spans="1:107" s="38" customFormat="1">
      <c r="A100" t="s">
        <v>158</v>
      </c>
      <c r="B100" s="10" t="e">
        <f>(#REF!)-1</f>
        <v>#REF!</v>
      </c>
      <c r="C100" s="4" t="s">
        <v>3</v>
      </c>
      <c r="D100" s="10" t="s">
        <v>40</v>
      </c>
      <c r="E100" s="59">
        <f>(K100/$J100)*100</f>
        <v>0</v>
      </c>
      <c r="F100" s="59">
        <f>(L100/$J100)*100</f>
        <v>0</v>
      </c>
      <c r="G100" s="59">
        <f>(M100/$J100)*100</f>
        <v>87.5</v>
      </c>
      <c r="H100" s="59">
        <f>(N100/$J100)*100</f>
        <v>12.5</v>
      </c>
      <c r="I100" s="59">
        <f>M100/J100</f>
        <v>0.875</v>
      </c>
      <c r="J100">
        <v>8</v>
      </c>
      <c r="K100">
        <v>0</v>
      </c>
      <c r="L100">
        <v>0</v>
      </c>
      <c r="M100">
        <v>7</v>
      </c>
      <c r="N100">
        <v>1</v>
      </c>
      <c r="O100">
        <v>0.875</v>
      </c>
      <c r="P100">
        <v>136.75</v>
      </c>
      <c r="Q100" t="s">
        <v>57</v>
      </c>
      <c r="R100">
        <v>139.42857140000001</v>
      </c>
      <c r="S100">
        <v>118</v>
      </c>
      <c r="T100">
        <v>83.25</v>
      </c>
      <c r="U100">
        <v>77.142857129999996</v>
      </c>
      <c r="V100">
        <v>126</v>
      </c>
      <c r="W100">
        <v>1442.625</v>
      </c>
      <c r="X100">
        <v>1602.857143</v>
      </c>
      <c r="Y100">
        <v>321</v>
      </c>
      <c r="Z100">
        <v>31</v>
      </c>
      <c r="AA100">
        <v>33.857142850000002</v>
      </c>
      <c r="AB100">
        <v>11</v>
      </c>
      <c r="AC100">
        <v>32</v>
      </c>
      <c r="AD100">
        <v>16</v>
      </c>
      <c r="AE100">
        <v>10</v>
      </c>
      <c r="AF100">
        <v>6</v>
      </c>
      <c r="AG100">
        <v>11</v>
      </c>
      <c r="AH100">
        <v>11</v>
      </c>
      <c r="AI100" t="s">
        <v>57</v>
      </c>
      <c r="AJ100" t="s">
        <v>57</v>
      </c>
      <c r="AK100">
        <v>3</v>
      </c>
      <c r="AL100">
        <v>7</v>
      </c>
      <c r="AM100">
        <v>8</v>
      </c>
      <c r="AN100">
        <v>3</v>
      </c>
      <c r="AO100" t="s">
        <v>57</v>
      </c>
      <c r="AP100" t="s">
        <v>57</v>
      </c>
      <c r="AQ100">
        <v>1</v>
      </c>
      <c r="AR100">
        <v>4</v>
      </c>
      <c r="AS100">
        <v>2</v>
      </c>
      <c r="AT100">
        <v>7</v>
      </c>
      <c r="AU100" t="s">
        <v>57</v>
      </c>
      <c r="AV100" t="s">
        <v>57</v>
      </c>
      <c r="AW100" t="s">
        <v>57</v>
      </c>
      <c r="AX100">
        <v>1</v>
      </c>
      <c r="AY100">
        <v>1</v>
      </c>
      <c r="AZ100">
        <v>1</v>
      </c>
      <c r="BA100">
        <v>0</v>
      </c>
      <c r="BB100" t="s">
        <v>57</v>
      </c>
      <c r="BC100">
        <v>2</v>
      </c>
      <c r="BD100">
        <v>2</v>
      </c>
      <c r="BE100">
        <v>17</v>
      </c>
      <c r="BF100" t="s">
        <v>57</v>
      </c>
      <c r="BG100" t="s">
        <v>57</v>
      </c>
      <c r="BH100" t="s">
        <v>57</v>
      </c>
      <c r="BI100" t="s">
        <v>57</v>
      </c>
      <c r="BJ100">
        <v>8</v>
      </c>
      <c r="BK100">
        <v>9</v>
      </c>
      <c r="BL100">
        <v>122</v>
      </c>
      <c r="BM100">
        <v>14</v>
      </c>
      <c r="BN100" t="s">
        <v>57</v>
      </c>
      <c r="BO100">
        <v>7</v>
      </c>
      <c r="BP100">
        <v>9</v>
      </c>
      <c r="BQ100">
        <v>37</v>
      </c>
      <c r="BR100">
        <v>55</v>
      </c>
      <c r="BS100" t="s">
        <v>57</v>
      </c>
      <c r="BT100" t="s">
        <v>57</v>
      </c>
      <c r="BU100" t="s">
        <v>57</v>
      </c>
      <c r="BV100" t="s">
        <v>57</v>
      </c>
      <c r="BW100" t="s">
        <v>57</v>
      </c>
      <c r="BX100" t="s">
        <v>57</v>
      </c>
      <c r="BY100" t="s">
        <v>57</v>
      </c>
      <c r="BZ100" t="s">
        <v>57</v>
      </c>
      <c r="CA100" t="s">
        <v>57</v>
      </c>
      <c r="CB100" t="s">
        <v>57</v>
      </c>
      <c r="CC100" t="s">
        <v>57</v>
      </c>
      <c r="CD100" t="s">
        <v>58</v>
      </c>
      <c r="CF100" s="58"/>
      <c r="CH100" s="10">
        <f>CH128</f>
        <v>0</v>
      </c>
      <c r="CI100" s="10">
        <f t="shared" ref="CI100:DC100" si="50">CI128</f>
        <v>0</v>
      </c>
      <c r="CJ100" s="59">
        <f t="shared" si="50"/>
        <v>0</v>
      </c>
      <c r="CK100" s="59">
        <f t="shared" si="50"/>
        <v>0</v>
      </c>
      <c r="CL100" s="59">
        <f t="shared" si="50"/>
        <v>0</v>
      </c>
      <c r="CM100" s="59">
        <f t="shared" si="50"/>
        <v>0</v>
      </c>
      <c r="CN100" s="59">
        <f t="shared" si="50"/>
        <v>0</v>
      </c>
      <c r="CO100" s="95">
        <f t="shared" si="50"/>
        <v>0</v>
      </c>
      <c r="CP100" s="95">
        <f t="shared" si="50"/>
        <v>0</v>
      </c>
      <c r="CQ100" s="95">
        <f t="shared" si="50"/>
        <v>0</v>
      </c>
      <c r="CR100" s="95">
        <f t="shared" si="50"/>
        <v>0</v>
      </c>
      <c r="CS100" s="95">
        <f t="shared" si="50"/>
        <v>0</v>
      </c>
      <c r="CT100" s="59">
        <f t="shared" si="50"/>
        <v>0</v>
      </c>
      <c r="CU100" s="59">
        <f t="shared" si="50"/>
        <v>0</v>
      </c>
      <c r="CV100" s="59">
        <f t="shared" si="50"/>
        <v>0</v>
      </c>
      <c r="CW100" s="59">
        <f t="shared" si="50"/>
        <v>0</v>
      </c>
      <c r="CX100" s="59">
        <f t="shared" si="50"/>
        <v>0</v>
      </c>
      <c r="CY100" s="95">
        <f t="shared" si="50"/>
        <v>0</v>
      </c>
      <c r="CZ100" s="95">
        <f t="shared" si="50"/>
        <v>0</v>
      </c>
      <c r="DA100" s="95">
        <f t="shared" si="50"/>
        <v>0</v>
      </c>
      <c r="DB100" s="95">
        <f t="shared" si="50"/>
        <v>0</v>
      </c>
      <c r="DC100" s="95">
        <f t="shared" si="50"/>
        <v>0</v>
      </c>
    </row>
    <row r="101" spans="1:107" s="38" customFormat="1">
      <c r="A101" t="s">
        <v>180</v>
      </c>
      <c r="B101" s="10" t="e">
        <f>(#REF!)-1</f>
        <v>#REF!</v>
      </c>
      <c r="C101" s="4" t="s">
        <v>3</v>
      </c>
      <c r="D101" s="10" t="s">
        <v>40</v>
      </c>
      <c r="E101" s="59">
        <f t="shared" ref="E101:H122" si="51">(K101/$J101)*100</f>
        <v>0</v>
      </c>
      <c r="F101" s="59">
        <f t="shared" si="51"/>
        <v>0</v>
      </c>
      <c r="G101" s="59">
        <f t="shared" si="51"/>
        <v>100</v>
      </c>
      <c r="H101" s="59">
        <f t="shared" si="51"/>
        <v>0</v>
      </c>
      <c r="I101" s="59">
        <f t="shared" ref="I101:I122" si="52">M101/J101</f>
        <v>1</v>
      </c>
      <c r="J101">
        <v>8</v>
      </c>
      <c r="K101">
        <v>0</v>
      </c>
      <c r="L101">
        <v>0</v>
      </c>
      <c r="M101">
        <v>8</v>
      </c>
      <c r="N101">
        <v>0</v>
      </c>
      <c r="O101">
        <v>1</v>
      </c>
      <c r="P101">
        <v>1787</v>
      </c>
      <c r="Q101" t="s">
        <v>57</v>
      </c>
      <c r="R101">
        <v>1787</v>
      </c>
      <c r="S101" t="s">
        <v>57</v>
      </c>
      <c r="T101">
        <v>355</v>
      </c>
      <c r="U101">
        <v>355</v>
      </c>
      <c r="V101" t="s">
        <v>57</v>
      </c>
      <c r="W101">
        <v>89</v>
      </c>
      <c r="X101">
        <v>89</v>
      </c>
      <c r="Y101" t="s">
        <v>57</v>
      </c>
      <c r="Z101">
        <v>951.5</v>
      </c>
      <c r="AA101">
        <v>951.5</v>
      </c>
      <c r="AB101" t="s">
        <v>57</v>
      </c>
      <c r="AC101">
        <v>29</v>
      </c>
      <c r="AD101">
        <v>10</v>
      </c>
      <c r="AE101">
        <v>17</v>
      </c>
      <c r="AF101">
        <v>2</v>
      </c>
      <c r="AG101">
        <v>13</v>
      </c>
      <c r="AH101">
        <v>10</v>
      </c>
      <c r="AI101">
        <v>5</v>
      </c>
      <c r="AJ101" t="s">
        <v>57</v>
      </c>
      <c r="AK101" t="s">
        <v>57</v>
      </c>
      <c r="AL101">
        <v>1</v>
      </c>
      <c r="AM101">
        <v>8</v>
      </c>
      <c r="AN101">
        <v>2</v>
      </c>
      <c r="AO101" t="s">
        <v>57</v>
      </c>
      <c r="AP101" t="s">
        <v>57</v>
      </c>
      <c r="AQ101" t="s">
        <v>57</v>
      </c>
      <c r="AR101" t="s">
        <v>57</v>
      </c>
      <c r="AS101">
        <v>4</v>
      </c>
      <c r="AT101">
        <v>8</v>
      </c>
      <c r="AU101">
        <v>5</v>
      </c>
      <c r="AV101" t="s">
        <v>57</v>
      </c>
      <c r="AW101" t="s">
        <v>57</v>
      </c>
      <c r="AX101" t="s">
        <v>57</v>
      </c>
      <c r="AY101">
        <v>1</v>
      </c>
      <c r="AZ101" t="s">
        <v>57</v>
      </c>
      <c r="BA101">
        <v>0</v>
      </c>
      <c r="BB101" t="s">
        <v>57</v>
      </c>
      <c r="BC101" t="s">
        <v>57</v>
      </c>
      <c r="BD101">
        <v>1</v>
      </c>
      <c r="BE101">
        <v>12</v>
      </c>
      <c r="BF101">
        <v>3</v>
      </c>
      <c r="BG101" t="s">
        <v>57</v>
      </c>
      <c r="BH101" t="s">
        <v>57</v>
      </c>
      <c r="BI101">
        <v>8</v>
      </c>
      <c r="BJ101" t="s">
        <v>57</v>
      </c>
      <c r="BK101">
        <v>1</v>
      </c>
      <c r="BL101">
        <v>140</v>
      </c>
      <c r="BM101">
        <v>89</v>
      </c>
      <c r="BN101">
        <v>7</v>
      </c>
      <c r="BO101" t="s">
        <v>57</v>
      </c>
      <c r="BP101">
        <v>9</v>
      </c>
      <c r="BQ101" t="s">
        <v>57</v>
      </c>
      <c r="BR101">
        <v>35</v>
      </c>
      <c r="BS101" t="s">
        <v>57</v>
      </c>
      <c r="BT101" t="s">
        <v>57</v>
      </c>
      <c r="BU101" t="s">
        <v>57</v>
      </c>
      <c r="BV101" t="s">
        <v>57</v>
      </c>
      <c r="BW101" t="s">
        <v>57</v>
      </c>
      <c r="BX101" t="s">
        <v>57</v>
      </c>
      <c r="BY101" t="s">
        <v>57</v>
      </c>
      <c r="BZ101" t="s">
        <v>57</v>
      </c>
      <c r="CA101" t="s">
        <v>57</v>
      </c>
      <c r="CB101" t="s">
        <v>57</v>
      </c>
      <c r="CC101" t="s">
        <v>57</v>
      </c>
      <c r="CD101" t="s">
        <v>58</v>
      </c>
      <c r="CF101" s="58"/>
      <c r="CH101" s="10"/>
      <c r="CI101" s="10"/>
      <c r="CJ101" s="59"/>
      <c r="CK101" s="59"/>
      <c r="CL101" s="59"/>
      <c r="CM101" s="59"/>
      <c r="CN101" s="59"/>
      <c r="CO101" s="95"/>
      <c r="CP101" s="95"/>
      <c r="CQ101" s="95"/>
      <c r="CR101" s="95"/>
      <c r="CS101" s="95"/>
      <c r="CT101" s="59"/>
      <c r="CU101" s="59"/>
      <c r="CV101" s="59"/>
      <c r="CW101" s="59"/>
      <c r="CX101" s="59"/>
      <c r="CY101" s="95"/>
      <c r="CZ101" s="95"/>
      <c r="DA101" s="95"/>
      <c r="DB101" s="95"/>
      <c r="DC101" s="95"/>
    </row>
    <row r="102" spans="1:107" s="38" customFormat="1">
      <c r="A102" t="s">
        <v>159</v>
      </c>
      <c r="B102" s="10" t="e">
        <f>(#REF!)-1</f>
        <v>#REF!</v>
      </c>
      <c r="C102" s="4" t="s">
        <v>3</v>
      </c>
      <c r="D102" s="10" t="s">
        <v>40</v>
      </c>
      <c r="E102" s="59">
        <f t="shared" si="51"/>
        <v>0</v>
      </c>
      <c r="F102" s="59">
        <f t="shared" si="51"/>
        <v>0</v>
      </c>
      <c r="G102" s="59">
        <f t="shared" si="51"/>
        <v>50</v>
      </c>
      <c r="H102" s="59">
        <f t="shared" si="51"/>
        <v>50</v>
      </c>
      <c r="I102" s="59">
        <f t="shared" si="52"/>
        <v>0.5</v>
      </c>
      <c r="J102">
        <v>8</v>
      </c>
      <c r="K102">
        <v>0</v>
      </c>
      <c r="L102">
        <v>0</v>
      </c>
      <c r="M102">
        <v>4</v>
      </c>
      <c r="N102">
        <v>4</v>
      </c>
      <c r="O102">
        <v>0.5</v>
      </c>
      <c r="P102">
        <v>615.75</v>
      </c>
      <c r="Q102" t="s">
        <v>57</v>
      </c>
      <c r="R102">
        <v>365</v>
      </c>
      <c r="S102">
        <v>866.5</v>
      </c>
      <c r="T102">
        <v>128.875</v>
      </c>
      <c r="U102">
        <v>145.25</v>
      </c>
      <c r="V102">
        <v>112.5</v>
      </c>
      <c r="W102">
        <v>404.75</v>
      </c>
      <c r="X102">
        <v>630.25</v>
      </c>
      <c r="Y102">
        <v>179.25</v>
      </c>
      <c r="Z102">
        <v>318.125</v>
      </c>
      <c r="AA102">
        <v>281</v>
      </c>
      <c r="AB102">
        <v>355.25</v>
      </c>
      <c r="AC102">
        <v>51</v>
      </c>
      <c r="AD102">
        <v>12</v>
      </c>
      <c r="AE102">
        <v>26</v>
      </c>
      <c r="AF102">
        <v>13</v>
      </c>
      <c r="AG102">
        <v>19</v>
      </c>
      <c r="AH102">
        <v>11</v>
      </c>
      <c r="AI102">
        <v>5</v>
      </c>
      <c r="AJ102">
        <v>1</v>
      </c>
      <c r="AK102" t="s">
        <v>57</v>
      </c>
      <c r="AL102">
        <v>15</v>
      </c>
      <c r="AM102">
        <v>8</v>
      </c>
      <c r="AN102">
        <v>3</v>
      </c>
      <c r="AO102" t="s">
        <v>57</v>
      </c>
      <c r="AP102" t="s">
        <v>57</v>
      </c>
      <c r="AQ102" t="s">
        <v>57</v>
      </c>
      <c r="AR102">
        <v>1</v>
      </c>
      <c r="AS102">
        <v>9</v>
      </c>
      <c r="AT102">
        <v>4</v>
      </c>
      <c r="AU102">
        <v>1</v>
      </c>
      <c r="AV102">
        <v>1</v>
      </c>
      <c r="AW102" t="s">
        <v>57</v>
      </c>
      <c r="AX102">
        <v>11</v>
      </c>
      <c r="AY102">
        <v>2</v>
      </c>
      <c r="AZ102">
        <v>4</v>
      </c>
      <c r="BA102">
        <v>4</v>
      </c>
      <c r="BB102" t="s">
        <v>57</v>
      </c>
      <c r="BC102" t="s">
        <v>57</v>
      </c>
      <c r="BD102">
        <v>3</v>
      </c>
      <c r="BE102">
        <v>17</v>
      </c>
      <c r="BF102" t="s">
        <v>57</v>
      </c>
      <c r="BG102" t="s">
        <v>57</v>
      </c>
      <c r="BH102" t="s">
        <v>57</v>
      </c>
      <c r="BI102">
        <v>1</v>
      </c>
      <c r="BJ102">
        <v>7</v>
      </c>
      <c r="BK102">
        <v>9</v>
      </c>
      <c r="BL102">
        <v>53</v>
      </c>
      <c r="BM102">
        <v>19</v>
      </c>
      <c r="BN102" t="s">
        <v>57</v>
      </c>
      <c r="BO102" t="s">
        <v>57</v>
      </c>
      <c r="BP102">
        <v>6</v>
      </c>
      <c r="BQ102">
        <v>3</v>
      </c>
      <c r="BR102">
        <v>25</v>
      </c>
      <c r="BS102" t="s">
        <v>57</v>
      </c>
      <c r="BT102" t="s">
        <v>57</v>
      </c>
      <c r="BU102" t="s">
        <v>57</v>
      </c>
      <c r="BV102" t="s">
        <v>57</v>
      </c>
      <c r="BW102" t="s">
        <v>57</v>
      </c>
      <c r="BX102" t="s">
        <v>57</v>
      </c>
      <c r="BY102" t="s">
        <v>57</v>
      </c>
      <c r="BZ102" t="s">
        <v>57</v>
      </c>
      <c r="CA102" t="s">
        <v>57</v>
      </c>
      <c r="CB102" t="s">
        <v>57</v>
      </c>
      <c r="CC102" t="s">
        <v>57</v>
      </c>
      <c r="CD102" t="s">
        <v>58</v>
      </c>
      <c r="CH102" s="10">
        <f>CH158</f>
        <v>0</v>
      </c>
      <c r="CI102" s="10">
        <f t="shared" ref="CI102:DC102" si="53">CI158</f>
        <v>0</v>
      </c>
      <c r="CJ102" s="59">
        <f t="shared" si="53"/>
        <v>0</v>
      </c>
      <c r="CK102" s="59">
        <f t="shared" si="53"/>
        <v>0</v>
      </c>
      <c r="CL102" s="59">
        <f t="shared" si="53"/>
        <v>0</v>
      </c>
      <c r="CM102" s="59">
        <f t="shared" si="53"/>
        <v>0</v>
      </c>
      <c r="CN102" s="59">
        <f t="shared" si="53"/>
        <v>0</v>
      </c>
      <c r="CO102" s="95">
        <f t="shared" si="53"/>
        <v>0</v>
      </c>
      <c r="CP102" s="95">
        <f t="shared" si="53"/>
        <v>0</v>
      </c>
      <c r="CQ102" s="95">
        <f t="shared" si="53"/>
        <v>0</v>
      </c>
      <c r="CR102" s="95">
        <f t="shared" si="53"/>
        <v>0</v>
      </c>
      <c r="CS102" s="95">
        <f t="shared" si="53"/>
        <v>0</v>
      </c>
      <c r="CT102" s="59">
        <f t="shared" si="53"/>
        <v>0</v>
      </c>
      <c r="CU102" s="59">
        <f t="shared" si="53"/>
        <v>0</v>
      </c>
      <c r="CV102" s="59">
        <f t="shared" si="53"/>
        <v>0</v>
      </c>
      <c r="CW102" s="59">
        <f t="shared" si="53"/>
        <v>0</v>
      </c>
      <c r="CX102" s="59">
        <f t="shared" si="53"/>
        <v>0</v>
      </c>
      <c r="CY102" s="95">
        <f t="shared" si="53"/>
        <v>0</v>
      </c>
      <c r="CZ102" s="95">
        <f t="shared" si="53"/>
        <v>0</v>
      </c>
      <c r="DA102" s="95">
        <f t="shared" si="53"/>
        <v>0</v>
      </c>
      <c r="DB102" s="95">
        <f t="shared" si="53"/>
        <v>0</v>
      </c>
      <c r="DC102" s="95">
        <f t="shared" si="53"/>
        <v>0</v>
      </c>
    </row>
    <row r="103" spans="1:107" s="38" customFormat="1">
      <c r="A103" t="s">
        <v>160</v>
      </c>
      <c r="B103" s="10" t="e">
        <f>(#REF!)-1</f>
        <v>#REF!</v>
      </c>
      <c r="C103" s="4" t="s">
        <v>3</v>
      </c>
      <c r="D103" s="10" t="s">
        <v>40</v>
      </c>
      <c r="E103" s="59">
        <f t="shared" si="51"/>
        <v>0</v>
      </c>
      <c r="F103" s="59">
        <f t="shared" si="51"/>
        <v>0</v>
      </c>
      <c r="G103" s="59">
        <f t="shared" si="51"/>
        <v>87.5</v>
      </c>
      <c r="H103" s="59">
        <f t="shared" si="51"/>
        <v>12.5</v>
      </c>
      <c r="I103" s="59">
        <f t="shared" si="52"/>
        <v>0.875</v>
      </c>
      <c r="J103">
        <v>8</v>
      </c>
      <c r="K103">
        <v>0</v>
      </c>
      <c r="L103">
        <v>0</v>
      </c>
      <c r="M103">
        <v>7</v>
      </c>
      <c r="N103">
        <v>1</v>
      </c>
      <c r="O103">
        <v>0.875</v>
      </c>
      <c r="P103">
        <v>272.5</v>
      </c>
      <c r="Q103" t="s">
        <v>57</v>
      </c>
      <c r="R103">
        <v>284</v>
      </c>
      <c r="S103">
        <v>192</v>
      </c>
      <c r="T103">
        <v>197.5</v>
      </c>
      <c r="U103">
        <v>178.57142859999999</v>
      </c>
      <c r="V103">
        <v>330</v>
      </c>
      <c r="W103">
        <v>53.375</v>
      </c>
      <c r="X103">
        <v>55.857142850000002</v>
      </c>
      <c r="Y103">
        <v>36</v>
      </c>
      <c r="Z103">
        <v>1104.75</v>
      </c>
      <c r="AA103">
        <v>1199.142857</v>
      </c>
      <c r="AB103">
        <v>444</v>
      </c>
      <c r="AC103">
        <v>35</v>
      </c>
      <c r="AD103">
        <v>17</v>
      </c>
      <c r="AE103">
        <v>12</v>
      </c>
      <c r="AF103">
        <v>6</v>
      </c>
      <c r="AG103">
        <v>8</v>
      </c>
      <c r="AH103">
        <v>11</v>
      </c>
      <c r="AI103">
        <v>1</v>
      </c>
      <c r="AJ103" t="s">
        <v>57</v>
      </c>
      <c r="AK103" t="s">
        <v>57</v>
      </c>
      <c r="AL103">
        <v>15</v>
      </c>
      <c r="AM103">
        <v>8</v>
      </c>
      <c r="AN103">
        <v>3</v>
      </c>
      <c r="AO103" t="s">
        <v>57</v>
      </c>
      <c r="AP103" t="s">
        <v>57</v>
      </c>
      <c r="AQ103" t="s">
        <v>57</v>
      </c>
      <c r="AR103">
        <v>6</v>
      </c>
      <c r="AS103" t="s">
        <v>57</v>
      </c>
      <c r="AT103">
        <v>7</v>
      </c>
      <c r="AU103" t="s">
        <v>57</v>
      </c>
      <c r="AV103" t="s">
        <v>57</v>
      </c>
      <c r="AW103" t="s">
        <v>57</v>
      </c>
      <c r="AX103">
        <v>5</v>
      </c>
      <c r="AY103" t="s">
        <v>57</v>
      </c>
      <c r="AZ103">
        <v>1</v>
      </c>
      <c r="BA103">
        <v>1</v>
      </c>
      <c r="BB103" t="s">
        <v>57</v>
      </c>
      <c r="BC103" t="s">
        <v>57</v>
      </c>
      <c r="BD103">
        <v>4</v>
      </c>
      <c r="BE103">
        <v>9</v>
      </c>
      <c r="BF103" t="s">
        <v>57</v>
      </c>
      <c r="BG103" t="s">
        <v>57</v>
      </c>
      <c r="BH103" t="s">
        <v>57</v>
      </c>
      <c r="BI103">
        <v>8</v>
      </c>
      <c r="BJ103" t="s">
        <v>57</v>
      </c>
      <c r="BK103">
        <v>1</v>
      </c>
      <c r="BL103">
        <v>103</v>
      </c>
      <c r="BM103">
        <v>26</v>
      </c>
      <c r="BN103" t="s">
        <v>57</v>
      </c>
      <c r="BO103">
        <v>7</v>
      </c>
      <c r="BP103">
        <v>9</v>
      </c>
      <c r="BQ103" t="s">
        <v>57</v>
      </c>
      <c r="BR103">
        <v>61</v>
      </c>
      <c r="BS103" t="s">
        <v>57</v>
      </c>
      <c r="BT103" t="s">
        <v>57</v>
      </c>
      <c r="BU103" t="s">
        <v>57</v>
      </c>
      <c r="BV103" t="s">
        <v>57</v>
      </c>
      <c r="BW103" t="s">
        <v>57</v>
      </c>
      <c r="BX103" t="s">
        <v>57</v>
      </c>
      <c r="BY103" t="s">
        <v>57</v>
      </c>
      <c r="BZ103" t="s">
        <v>57</v>
      </c>
      <c r="CA103" t="s">
        <v>57</v>
      </c>
      <c r="CB103" t="s">
        <v>57</v>
      </c>
      <c r="CC103" t="s">
        <v>57</v>
      </c>
      <c r="CD103" t="s">
        <v>58</v>
      </c>
      <c r="CH103" s="10" t="e">
        <f>#REF!</f>
        <v>#REF!</v>
      </c>
      <c r="CI103" s="10" t="e">
        <f>#REF!</f>
        <v>#REF!</v>
      </c>
      <c r="CJ103" s="59" t="e">
        <f>#REF!</f>
        <v>#REF!</v>
      </c>
      <c r="CK103" s="59" t="e">
        <f>#REF!</f>
        <v>#REF!</v>
      </c>
      <c r="CL103" s="59" t="e">
        <f>#REF!</f>
        <v>#REF!</v>
      </c>
      <c r="CM103" s="59" t="e">
        <f>#REF!</f>
        <v>#REF!</v>
      </c>
      <c r="CN103" s="59" t="e">
        <f>#REF!</f>
        <v>#REF!</v>
      </c>
      <c r="CO103" s="95" t="e">
        <f>#REF!</f>
        <v>#REF!</v>
      </c>
      <c r="CP103" s="95" t="e">
        <f>#REF!</f>
        <v>#REF!</v>
      </c>
      <c r="CQ103" s="95" t="e">
        <f>#REF!</f>
        <v>#REF!</v>
      </c>
      <c r="CR103" s="95" t="e">
        <f>#REF!</f>
        <v>#REF!</v>
      </c>
      <c r="CS103" s="95" t="e">
        <f>#REF!</f>
        <v>#REF!</v>
      </c>
      <c r="CT103" s="59" t="e">
        <f>#REF!</f>
        <v>#REF!</v>
      </c>
      <c r="CU103" s="59" t="e">
        <f>#REF!</f>
        <v>#REF!</v>
      </c>
      <c r="CV103" s="59" t="e">
        <f>#REF!</f>
        <v>#REF!</v>
      </c>
      <c r="CW103" s="59" t="e">
        <f>#REF!</f>
        <v>#REF!</v>
      </c>
      <c r="CX103" s="59" t="e">
        <f>#REF!</f>
        <v>#REF!</v>
      </c>
      <c r="CY103" s="95" t="e">
        <f>#REF!</f>
        <v>#REF!</v>
      </c>
      <c r="CZ103" s="95" t="e">
        <f>#REF!</f>
        <v>#REF!</v>
      </c>
      <c r="DA103" s="95" t="e">
        <f>#REF!</f>
        <v>#REF!</v>
      </c>
      <c r="DB103" s="95" t="e">
        <f>#REF!</f>
        <v>#REF!</v>
      </c>
      <c r="DC103" s="95" t="e">
        <f>#REF!</f>
        <v>#REF!</v>
      </c>
    </row>
    <row r="104" spans="1:107" s="38" customFormat="1">
      <c r="A104" t="s">
        <v>181</v>
      </c>
      <c r="B104" s="10" t="e">
        <f>(#REF!)-1</f>
        <v>#REF!</v>
      </c>
      <c r="C104" s="6" t="s">
        <v>2</v>
      </c>
      <c r="D104" s="10" t="s">
        <v>40</v>
      </c>
      <c r="E104" s="59">
        <f t="shared" si="51"/>
        <v>0</v>
      </c>
      <c r="F104" s="59">
        <f t="shared" si="51"/>
        <v>0</v>
      </c>
      <c r="G104" s="59">
        <f t="shared" si="51"/>
        <v>75</v>
      </c>
      <c r="H104" s="59">
        <f t="shared" si="51"/>
        <v>25</v>
      </c>
      <c r="I104" s="59">
        <f t="shared" si="52"/>
        <v>0.75</v>
      </c>
      <c r="J104">
        <v>8</v>
      </c>
      <c r="K104">
        <v>0</v>
      </c>
      <c r="L104">
        <v>0</v>
      </c>
      <c r="M104">
        <v>6</v>
      </c>
      <c r="N104">
        <v>2</v>
      </c>
      <c r="O104">
        <v>0.75</v>
      </c>
      <c r="P104">
        <v>622.5</v>
      </c>
      <c r="Q104" t="s">
        <v>57</v>
      </c>
      <c r="R104">
        <v>509.16666659999999</v>
      </c>
      <c r="S104">
        <v>962.5</v>
      </c>
      <c r="T104">
        <v>324.625</v>
      </c>
      <c r="U104">
        <v>256.16666659999999</v>
      </c>
      <c r="V104">
        <v>530</v>
      </c>
      <c r="W104">
        <v>129.75</v>
      </c>
      <c r="X104">
        <v>125.5</v>
      </c>
      <c r="Y104">
        <v>142.5</v>
      </c>
      <c r="Z104">
        <v>1180.5</v>
      </c>
      <c r="AA104">
        <v>1338.666667</v>
      </c>
      <c r="AB104">
        <v>706</v>
      </c>
      <c r="AC104">
        <v>48</v>
      </c>
      <c r="AD104">
        <v>21</v>
      </c>
      <c r="AE104">
        <v>19</v>
      </c>
      <c r="AF104">
        <v>8</v>
      </c>
      <c r="AG104">
        <v>19</v>
      </c>
      <c r="AH104">
        <v>14</v>
      </c>
      <c r="AI104" t="s">
        <v>57</v>
      </c>
      <c r="AJ104">
        <v>1</v>
      </c>
      <c r="AK104" t="s">
        <v>57</v>
      </c>
      <c r="AL104">
        <v>14</v>
      </c>
      <c r="AM104">
        <v>8</v>
      </c>
      <c r="AN104">
        <v>6</v>
      </c>
      <c r="AO104" t="s">
        <v>57</v>
      </c>
      <c r="AP104" t="s">
        <v>57</v>
      </c>
      <c r="AQ104" t="s">
        <v>57</v>
      </c>
      <c r="AR104">
        <v>7</v>
      </c>
      <c r="AS104">
        <v>6</v>
      </c>
      <c r="AT104">
        <v>6</v>
      </c>
      <c r="AU104" t="s">
        <v>57</v>
      </c>
      <c r="AV104">
        <v>1</v>
      </c>
      <c r="AW104" t="s">
        <v>57</v>
      </c>
      <c r="AX104">
        <v>6</v>
      </c>
      <c r="AY104">
        <v>5</v>
      </c>
      <c r="AZ104">
        <v>2</v>
      </c>
      <c r="BA104">
        <v>0</v>
      </c>
      <c r="BB104" t="s">
        <v>57</v>
      </c>
      <c r="BC104" t="s">
        <v>57</v>
      </c>
      <c r="BD104">
        <v>1</v>
      </c>
      <c r="BE104">
        <v>10</v>
      </c>
      <c r="BF104" t="s">
        <v>57</v>
      </c>
      <c r="BG104" t="s">
        <v>57</v>
      </c>
      <c r="BH104" t="s">
        <v>57</v>
      </c>
      <c r="BI104">
        <v>5</v>
      </c>
      <c r="BJ104">
        <v>3</v>
      </c>
      <c r="BK104">
        <v>2</v>
      </c>
      <c r="BL104" t="s">
        <v>57</v>
      </c>
      <c r="BM104" t="s">
        <v>57</v>
      </c>
      <c r="BN104" t="s">
        <v>57</v>
      </c>
      <c r="BO104" t="s">
        <v>57</v>
      </c>
      <c r="BP104" t="s">
        <v>57</v>
      </c>
      <c r="BQ104" t="s">
        <v>57</v>
      </c>
      <c r="BR104" t="s">
        <v>57</v>
      </c>
      <c r="BS104" t="s">
        <v>57</v>
      </c>
      <c r="BT104" t="s">
        <v>57</v>
      </c>
      <c r="BU104" t="s">
        <v>57</v>
      </c>
      <c r="BV104" t="s">
        <v>57</v>
      </c>
      <c r="BW104" t="s">
        <v>57</v>
      </c>
      <c r="BX104" t="s">
        <v>57</v>
      </c>
      <c r="BY104" t="s">
        <v>57</v>
      </c>
      <c r="BZ104" t="s">
        <v>57</v>
      </c>
      <c r="CA104" t="s">
        <v>57</v>
      </c>
      <c r="CB104" t="s">
        <v>57</v>
      </c>
      <c r="CC104" t="s">
        <v>57</v>
      </c>
      <c r="CD104" t="s">
        <v>58</v>
      </c>
      <c r="CH104" s="10"/>
      <c r="CI104" s="10"/>
      <c r="CJ104" s="59"/>
      <c r="CK104" s="59"/>
      <c r="CL104" s="59"/>
      <c r="CM104" s="59"/>
      <c r="CN104" s="59"/>
      <c r="CO104" s="95"/>
      <c r="CP104" s="95"/>
      <c r="CQ104" s="95"/>
      <c r="CR104" s="95"/>
      <c r="CS104" s="95"/>
      <c r="CT104" s="59"/>
      <c r="CU104" s="59"/>
      <c r="CV104" s="59"/>
      <c r="CW104" s="59"/>
      <c r="CX104" s="59"/>
      <c r="CY104" s="95"/>
      <c r="CZ104" s="95"/>
      <c r="DA104" s="95"/>
      <c r="DB104" s="95"/>
      <c r="DC104" s="95"/>
    </row>
    <row r="105" spans="1:107" s="38" customFormat="1">
      <c r="A105" t="s">
        <v>161</v>
      </c>
      <c r="B105" s="10" t="e">
        <f>(#REF!)-1</f>
        <v>#REF!</v>
      </c>
      <c r="C105" s="4" t="s">
        <v>3</v>
      </c>
      <c r="D105" s="10" t="s">
        <v>40</v>
      </c>
      <c r="E105" s="59">
        <f t="shared" si="51"/>
        <v>0</v>
      </c>
      <c r="F105" s="59">
        <f t="shared" si="51"/>
        <v>0</v>
      </c>
      <c r="G105" s="59">
        <f t="shared" si="51"/>
        <v>87.5</v>
      </c>
      <c r="H105" s="59">
        <f t="shared" si="51"/>
        <v>12.5</v>
      </c>
      <c r="I105" s="59">
        <f t="shared" si="52"/>
        <v>0.875</v>
      </c>
      <c r="J105">
        <v>8</v>
      </c>
      <c r="K105">
        <v>0</v>
      </c>
      <c r="L105">
        <v>0</v>
      </c>
      <c r="M105">
        <v>7</v>
      </c>
      <c r="N105">
        <v>1</v>
      </c>
      <c r="O105">
        <v>0.875</v>
      </c>
      <c r="P105">
        <v>534.25</v>
      </c>
      <c r="Q105" t="s">
        <v>57</v>
      </c>
      <c r="R105">
        <v>497</v>
      </c>
      <c r="S105">
        <v>795</v>
      </c>
      <c r="T105">
        <v>180.375</v>
      </c>
      <c r="U105">
        <v>172.42857140000001</v>
      </c>
      <c r="V105">
        <v>236</v>
      </c>
      <c r="W105">
        <v>98</v>
      </c>
      <c r="X105">
        <v>97.571428569999995</v>
      </c>
      <c r="Y105">
        <v>101</v>
      </c>
      <c r="Z105">
        <v>26.5</v>
      </c>
      <c r="AA105">
        <v>26.285714280000001</v>
      </c>
      <c r="AB105">
        <v>28</v>
      </c>
      <c r="AC105">
        <v>21</v>
      </c>
      <c r="AD105">
        <v>11</v>
      </c>
      <c r="AE105">
        <v>9</v>
      </c>
      <c r="AF105">
        <v>1</v>
      </c>
      <c r="AG105">
        <v>8</v>
      </c>
      <c r="AH105">
        <v>11</v>
      </c>
      <c r="AI105">
        <v>2</v>
      </c>
      <c r="AJ105" t="s">
        <v>57</v>
      </c>
      <c r="AK105" t="s">
        <v>57</v>
      </c>
      <c r="AL105" t="s">
        <v>57</v>
      </c>
      <c r="AM105">
        <v>8</v>
      </c>
      <c r="AN105">
        <v>3</v>
      </c>
      <c r="AO105" t="s">
        <v>57</v>
      </c>
      <c r="AP105" t="s">
        <v>57</v>
      </c>
      <c r="AQ105" t="s">
        <v>57</v>
      </c>
      <c r="AR105" t="s">
        <v>57</v>
      </c>
      <c r="AS105" t="s">
        <v>57</v>
      </c>
      <c r="AT105">
        <v>7</v>
      </c>
      <c r="AU105">
        <v>2</v>
      </c>
      <c r="AV105" t="s">
        <v>57</v>
      </c>
      <c r="AW105" t="s">
        <v>57</v>
      </c>
      <c r="AX105" t="s">
        <v>57</v>
      </c>
      <c r="AY105" t="s">
        <v>57</v>
      </c>
      <c r="AZ105">
        <v>1</v>
      </c>
      <c r="BA105">
        <v>0</v>
      </c>
      <c r="BB105" t="s">
        <v>57</v>
      </c>
      <c r="BC105" t="s">
        <v>57</v>
      </c>
      <c r="BD105" t="s">
        <v>57</v>
      </c>
      <c r="BE105">
        <v>33</v>
      </c>
      <c r="BF105">
        <v>2</v>
      </c>
      <c r="BG105" t="s">
        <v>57</v>
      </c>
      <c r="BH105" t="s">
        <v>57</v>
      </c>
      <c r="BI105">
        <v>7</v>
      </c>
      <c r="BJ105">
        <v>21</v>
      </c>
      <c r="BK105">
        <v>3</v>
      </c>
      <c r="BL105">
        <v>93</v>
      </c>
      <c r="BM105">
        <v>51</v>
      </c>
      <c r="BN105">
        <v>4</v>
      </c>
      <c r="BO105">
        <v>1</v>
      </c>
      <c r="BP105">
        <v>21</v>
      </c>
      <c r="BQ105">
        <v>4</v>
      </c>
      <c r="BR105">
        <v>12</v>
      </c>
      <c r="BS105" t="s">
        <v>57</v>
      </c>
      <c r="BT105" t="s">
        <v>57</v>
      </c>
      <c r="BU105" t="s">
        <v>57</v>
      </c>
      <c r="BV105" t="s">
        <v>57</v>
      </c>
      <c r="BW105" t="s">
        <v>57</v>
      </c>
      <c r="BX105" t="s">
        <v>57</v>
      </c>
      <c r="BY105" t="s">
        <v>57</v>
      </c>
      <c r="BZ105" t="s">
        <v>57</v>
      </c>
      <c r="CA105" t="s">
        <v>57</v>
      </c>
      <c r="CB105" t="s">
        <v>57</v>
      </c>
      <c r="CC105" t="s">
        <v>57</v>
      </c>
      <c r="CD105" t="s">
        <v>58</v>
      </c>
      <c r="CH105" s="10" t="e">
        <f>#REF!</f>
        <v>#REF!</v>
      </c>
      <c r="CI105" s="10" t="e">
        <f>#REF!</f>
        <v>#REF!</v>
      </c>
      <c r="CJ105" s="59" t="e">
        <f>#REF!</f>
        <v>#REF!</v>
      </c>
      <c r="CK105" s="59" t="e">
        <f>#REF!</f>
        <v>#REF!</v>
      </c>
      <c r="CL105" s="59" t="e">
        <f>#REF!</f>
        <v>#REF!</v>
      </c>
      <c r="CM105" s="59" t="e">
        <f>#REF!</f>
        <v>#REF!</v>
      </c>
      <c r="CN105" s="59" t="e">
        <f>#REF!</f>
        <v>#REF!</v>
      </c>
      <c r="CO105" s="95" t="e">
        <f>#REF!</f>
        <v>#REF!</v>
      </c>
      <c r="CP105" s="95" t="e">
        <f>#REF!</f>
        <v>#REF!</v>
      </c>
      <c r="CQ105" s="95" t="e">
        <f>#REF!</f>
        <v>#REF!</v>
      </c>
      <c r="CR105" s="95" t="e">
        <f>#REF!</f>
        <v>#REF!</v>
      </c>
      <c r="CS105" s="95" t="e">
        <f>#REF!</f>
        <v>#REF!</v>
      </c>
      <c r="CT105" s="59" t="e">
        <f>#REF!</f>
        <v>#REF!</v>
      </c>
      <c r="CU105" s="59" t="e">
        <f>#REF!</f>
        <v>#REF!</v>
      </c>
      <c r="CV105" s="59" t="e">
        <f>#REF!</f>
        <v>#REF!</v>
      </c>
      <c r="CW105" s="59" t="e">
        <f>#REF!</f>
        <v>#REF!</v>
      </c>
      <c r="CX105" s="59" t="e">
        <f>#REF!</f>
        <v>#REF!</v>
      </c>
      <c r="CY105" s="95" t="e">
        <f>#REF!</f>
        <v>#REF!</v>
      </c>
      <c r="CZ105" s="95" t="e">
        <f>#REF!</f>
        <v>#REF!</v>
      </c>
      <c r="DA105" s="95" t="e">
        <f>#REF!</f>
        <v>#REF!</v>
      </c>
      <c r="DB105" s="95" t="e">
        <f>#REF!</f>
        <v>#REF!</v>
      </c>
      <c r="DC105" s="95" t="e">
        <f>#REF!</f>
        <v>#REF!</v>
      </c>
    </row>
    <row r="106" spans="1:107" s="38" customFormat="1">
      <c r="A106" t="s">
        <v>162</v>
      </c>
      <c r="B106" s="10" t="e">
        <f>(#REF!)-1</f>
        <v>#REF!</v>
      </c>
      <c r="C106" s="6" t="s">
        <v>2</v>
      </c>
      <c r="D106" s="10" t="s">
        <v>40</v>
      </c>
      <c r="E106" s="59">
        <f t="shared" si="51"/>
        <v>0</v>
      </c>
      <c r="F106" s="59">
        <f t="shared" si="51"/>
        <v>0</v>
      </c>
      <c r="G106" s="59">
        <f t="shared" si="51"/>
        <v>100</v>
      </c>
      <c r="H106" s="59">
        <f t="shared" si="51"/>
        <v>0</v>
      </c>
      <c r="I106" s="59">
        <f t="shared" si="52"/>
        <v>1</v>
      </c>
      <c r="J106">
        <v>8</v>
      </c>
      <c r="K106">
        <v>0</v>
      </c>
      <c r="L106">
        <v>0</v>
      </c>
      <c r="M106">
        <v>8</v>
      </c>
      <c r="N106">
        <v>0</v>
      </c>
      <c r="O106">
        <v>1</v>
      </c>
      <c r="P106">
        <v>477.75</v>
      </c>
      <c r="Q106" t="s">
        <v>57</v>
      </c>
      <c r="R106">
        <v>477.75</v>
      </c>
      <c r="S106" t="s">
        <v>57</v>
      </c>
      <c r="T106">
        <v>42.375</v>
      </c>
      <c r="U106">
        <v>42.375</v>
      </c>
      <c r="V106" t="s">
        <v>57</v>
      </c>
      <c r="W106">
        <v>359</v>
      </c>
      <c r="X106">
        <v>359</v>
      </c>
      <c r="Y106" t="s">
        <v>57</v>
      </c>
      <c r="Z106">
        <v>545.75</v>
      </c>
      <c r="AA106">
        <v>545.75</v>
      </c>
      <c r="AB106" t="s">
        <v>57</v>
      </c>
      <c r="AC106">
        <v>28</v>
      </c>
      <c r="AD106">
        <v>13</v>
      </c>
      <c r="AE106">
        <v>15</v>
      </c>
      <c r="AF106" t="s">
        <v>57</v>
      </c>
      <c r="AG106">
        <v>12</v>
      </c>
      <c r="AH106">
        <v>11</v>
      </c>
      <c r="AI106">
        <v>2</v>
      </c>
      <c r="AJ106" t="s">
        <v>57</v>
      </c>
      <c r="AK106" t="s">
        <v>57</v>
      </c>
      <c r="AL106">
        <v>3</v>
      </c>
      <c r="AM106">
        <v>8</v>
      </c>
      <c r="AN106">
        <v>3</v>
      </c>
      <c r="AO106" t="s">
        <v>57</v>
      </c>
      <c r="AP106" t="s">
        <v>57</v>
      </c>
      <c r="AQ106" t="s">
        <v>57</v>
      </c>
      <c r="AR106">
        <v>2</v>
      </c>
      <c r="AS106">
        <v>4</v>
      </c>
      <c r="AT106">
        <v>8</v>
      </c>
      <c r="AU106">
        <v>2</v>
      </c>
      <c r="AV106" t="s">
        <v>57</v>
      </c>
      <c r="AW106" t="s">
        <v>57</v>
      </c>
      <c r="AX106">
        <v>1</v>
      </c>
      <c r="AY106" t="s">
        <v>57</v>
      </c>
      <c r="AZ106" t="s">
        <v>57</v>
      </c>
      <c r="BA106">
        <v>0</v>
      </c>
      <c r="BB106" t="s">
        <v>57</v>
      </c>
      <c r="BC106" t="s">
        <v>57</v>
      </c>
      <c r="BD106" t="s">
        <v>57</v>
      </c>
      <c r="BE106">
        <v>8</v>
      </c>
      <c r="BF106" t="s">
        <v>57</v>
      </c>
      <c r="BG106" t="s">
        <v>57</v>
      </c>
      <c r="BH106" t="s">
        <v>57</v>
      </c>
      <c r="BI106">
        <v>4</v>
      </c>
      <c r="BJ106">
        <v>4</v>
      </c>
      <c r="BK106" t="s">
        <v>57</v>
      </c>
      <c r="BL106">
        <v>115</v>
      </c>
      <c r="BM106">
        <v>27</v>
      </c>
      <c r="BN106" t="s">
        <v>57</v>
      </c>
      <c r="BO106">
        <v>4</v>
      </c>
      <c r="BP106">
        <v>18</v>
      </c>
      <c r="BQ106" t="s">
        <v>57</v>
      </c>
      <c r="BR106">
        <v>66</v>
      </c>
      <c r="BS106" t="s">
        <v>57</v>
      </c>
      <c r="BT106" t="s">
        <v>57</v>
      </c>
      <c r="BU106" t="s">
        <v>57</v>
      </c>
      <c r="BV106" t="s">
        <v>57</v>
      </c>
      <c r="BW106" t="s">
        <v>57</v>
      </c>
      <c r="BX106" t="s">
        <v>57</v>
      </c>
      <c r="BY106" t="s">
        <v>57</v>
      </c>
      <c r="BZ106" t="s">
        <v>57</v>
      </c>
      <c r="CA106" t="s">
        <v>57</v>
      </c>
      <c r="CB106" t="s">
        <v>57</v>
      </c>
      <c r="CC106" t="s">
        <v>57</v>
      </c>
      <c r="CD106" t="s">
        <v>58</v>
      </c>
      <c r="CH106" s="10" t="e">
        <f>#REF!</f>
        <v>#REF!</v>
      </c>
      <c r="CI106" s="10" t="e">
        <f>#REF!</f>
        <v>#REF!</v>
      </c>
      <c r="CJ106" s="59" t="e">
        <f>#REF!</f>
        <v>#REF!</v>
      </c>
      <c r="CK106" s="59" t="e">
        <f>#REF!</f>
        <v>#REF!</v>
      </c>
      <c r="CL106" s="59" t="e">
        <f>#REF!</f>
        <v>#REF!</v>
      </c>
      <c r="CM106" s="59" t="e">
        <f>#REF!</f>
        <v>#REF!</v>
      </c>
      <c r="CN106" s="59" t="e">
        <f>#REF!</f>
        <v>#REF!</v>
      </c>
      <c r="CO106" s="95" t="e">
        <f>#REF!</f>
        <v>#REF!</v>
      </c>
      <c r="CP106" s="95" t="e">
        <f>#REF!</f>
        <v>#REF!</v>
      </c>
      <c r="CQ106" s="95" t="e">
        <f>#REF!</f>
        <v>#REF!</v>
      </c>
      <c r="CR106" s="95" t="e">
        <f>#REF!</f>
        <v>#REF!</v>
      </c>
      <c r="CS106" s="95" t="e">
        <f>#REF!</f>
        <v>#REF!</v>
      </c>
      <c r="CT106" s="59" t="e">
        <f>#REF!</f>
        <v>#REF!</v>
      </c>
      <c r="CU106" s="59" t="e">
        <f>#REF!</f>
        <v>#REF!</v>
      </c>
      <c r="CV106" s="59" t="e">
        <f>#REF!</f>
        <v>#REF!</v>
      </c>
      <c r="CW106" s="59" t="e">
        <f>#REF!</f>
        <v>#REF!</v>
      </c>
      <c r="CX106" s="59" t="e">
        <f>#REF!</f>
        <v>#REF!</v>
      </c>
      <c r="CY106" s="95" t="e">
        <f>#REF!</f>
        <v>#REF!</v>
      </c>
      <c r="CZ106" s="95" t="e">
        <f>#REF!</f>
        <v>#REF!</v>
      </c>
      <c r="DA106" s="95" t="e">
        <f>#REF!</f>
        <v>#REF!</v>
      </c>
      <c r="DB106" s="95" t="e">
        <f>#REF!</f>
        <v>#REF!</v>
      </c>
      <c r="DC106" s="95" t="e">
        <f>#REF!</f>
        <v>#REF!</v>
      </c>
    </row>
    <row r="107" spans="1:107" s="38" customFormat="1">
      <c r="A107" t="s">
        <v>163</v>
      </c>
      <c r="B107" s="10" t="e">
        <f>(#REF!)-1</f>
        <v>#REF!</v>
      </c>
      <c r="C107" s="6" t="s">
        <v>2</v>
      </c>
      <c r="D107" s="10" t="s">
        <v>40</v>
      </c>
      <c r="E107" s="59">
        <f t="shared" si="51"/>
        <v>0</v>
      </c>
      <c r="F107" s="59">
        <f t="shared" si="51"/>
        <v>0</v>
      </c>
      <c r="G107" s="59">
        <f t="shared" si="51"/>
        <v>100</v>
      </c>
      <c r="H107" s="59">
        <f t="shared" si="51"/>
        <v>0</v>
      </c>
      <c r="I107" s="59">
        <f t="shared" si="52"/>
        <v>1</v>
      </c>
      <c r="J107">
        <v>8</v>
      </c>
      <c r="K107">
        <v>0</v>
      </c>
      <c r="L107">
        <v>0</v>
      </c>
      <c r="M107">
        <v>8</v>
      </c>
      <c r="N107">
        <v>0</v>
      </c>
      <c r="O107">
        <v>1</v>
      </c>
      <c r="P107">
        <v>184.625</v>
      </c>
      <c r="Q107" t="s">
        <v>57</v>
      </c>
      <c r="R107">
        <v>184.625</v>
      </c>
      <c r="S107" t="s">
        <v>57</v>
      </c>
      <c r="T107">
        <v>35.875</v>
      </c>
      <c r="U107">
        <v>35.875</v>
      </c>
      <c r="V107" t="s">
        <v>57</v>
      </c>
      <c r="W107">
        <v>62.75</v>
      </c>
      <c r="X107">
        <v>62.75</v>
      </c>
      <c r="Y107" t="s">
        <v>57</v>
      </c>
      <c r="Z107">
        <v>1507.375</v>
      </c>
      <c r="AA107">
        <v>1507.375</v>
      </c>
      <c r="AB107" t="s">
        <v>57</v>
      </c>
      <c r="AC107">
        <v>36</v>
      </c>
      <c r="AD107">
        <v>8</v>
      </c>
      <c r="AE107">
        <v>28</v>
      </c>
      <c r="AF107" t="s">
        <v>57</v>
      </c>
      <c r="AG107">
        <v>13</v>
      </c>
      <c r="AH107">
        <v>8</v>
      </c>
      <c r="AI107">
        <v>13</v>
      </c>
      <c r="AJ107">
        <v>1</v>
      </c>
      <c r="AK107" t="s">
        <v>57</v>
      </c>
      <c r="AL107">
        <v>1</v>
      </c>
      <c r="AM107">
        <v>8</v>
      </c>
      <c r="AN107" t="s">
        <v>57</v>
      </c>
      <c r="AO107" t="s">
        <v>57</v>
      </c>
      <c r="AP107" t="s">
        <v>57</v>
      </c>
      <c r="AQ107" t="s">
        <v>57</v>
      </c>
      <c r="AR107" t="s">
        <v>57</v>
      </c>
      <c r="AS107">
        <v>5</v>
      </c>
      <c r="AT107">
        <v>8</v>
      </c>
      <c r="AU107">
        <v>13</v>
      </c>
      <c r="AV107">
        <v>1</v>
      </c>
      <c r="AW107" t="s">
        <v>57</v>
      </c>
      <c r="AX107">
        <v>1</v>
      </c>
      <c r="AY107" t="s">
        <v>57</v>
      </c>
      <c r="AZ107" t="s">
        <v>57</v>
      </c>
      <c r="BA107">
        <v>0</v>
      </c>
      <c r="BB107" t="s">
        <v>57</v>
      </c>
      <c r="BC107" t="s">
        <v>57</v>
      </c>
      <c r="BD107" t="s">
        <v>57</v>
      </c>
      <c r="BE107">
        <v>13</v>
      </c>
      <c r="BF107">
        <v>2</v>
      </c>
      <c r="BG107" t="s">
        <v>57</v>
      </c>
      <c r="BH107" t="s">
        <v>57</v>
      </c>
      <c r="BI107">
        <v>8</v>
      </c>
      <c r="BJ107" t="s">
        <v>57</v>
      </c>
      <c r="BK107">
        <v>3</v>
      </c>
      <c r="BL107">
        <v>86</v>
      </c>
      <c r="BM107">
        <v>12</v>
      </c>
      <c r="BN107" t="s">
        <v>57</v>
      </c>
      <c r="BO107" t="s">
        <v>57</v>
      </c>
      <c r="BP107">
        <v>10</v>
      </c>
      <c r="BQ107" t="s">
        <v>57</v>
      </c>
      <c r="BR107">
        <v>64</v>
      </c>
      <c r="BS107" t="s">
        <v>57</v>
      </c>
      <c r="BT107" t="s">
        <v>57</v>
      </c>
      <c r="BU107" t="s">
        <v>57</v>
      </c>
      <c r="BV107" t="s">
        <v>57</v>
      </c>
      <c r="BW107" t="s">
        <v>57</v>
      </c>
      <c r="BX107" t="s">
        <v>57</v>
      </c>
      <c r="BY107" t="s">
        <v>57</v>
      </c>
      <c r="BZ107" t="s">
        <v>57</v>
      </c>
      <c r="CA107" t="s">
        <v>57</v>
      </c>
      <c r="CB107" t="s">
        <v>57</v>
      </c>
      <c r="CC107" t="s">
        <v>57</v>
      </c>
      <c r="CD107" t="s">
        <v>58</v>
      </c>
      <c r="CH107" s="10" t="e">
        <f>#REF!</f>
        <v>#REF!</v>
      </c>
      <c r="CI107" s="10" t="e">
        <f>#REF!</f>
        <v>#REF!</v>
      </c>
      <c r="CJ107" s="59" t="e">
        <f>#REF!</f>
        <v>#REF!</v>
      </c>
      <c r="CK107" s="59" t="e">
        <f>#REF!</f>
        <v>#REF!</v>
      </c>
      <c r="CL107" s="59" t="e">
        <f>#REF!</f>
        <v>#REF!</v>
      </c>
      <c r="CM107" s="59" t="e">
        <f>#REF!</f>
        <v>#REF!</v>
      </c>
      <c r="CN107" s="59" t="e">
        <f>#REF!</f>
        <v>#REF!</v>
      </c>
      <c r="CO107" s="95" t="e">
        <f>#REF!</f>
        <v>#REF!</v>
      </c>
      <c r="CP107" s="95" t="e">
        <f>#REF!</f>
        <v>#REF!</v>
      </c>
      <c r="CQ107" s="95" t="e">
        <f>#REF!</f>
        <v>#REF!</v>
      </c>
      <c r="CR107" s="95" t="e">
        <f>#REF!</f>
        <v>#REF!</v>
      </c>
      <c r="CS107" s="95" t="e">
        <f>#REF!</f>
        <v>#REF!</v>
      </c>
      <c r="CT107" s="59" t="e">
        <f>#REF!</f>
        <v>#REF!</v>
      </c>
      <c r="CU107" s="59" t="e">
        <f>#REF!</f>
        <v>#REF!</v>
      </c>
      <c r="CV107" s="59" t="e">
        <f>#REF!</f>
        <v>#REF!</v>
      </c>
      <c r="CW107" s="59" t="e">
        <f>#REF!</f>
        <v>#REF!</v>
      </c>
      <c r="CX107" s="59" t="e">
        <f>#REF!</f>
        <v>#REF!</v>
      </c>
      <c r="CY107" s="95" t="e">
        <f>#REF!</f>
        <v>#REF!</v>
      </c>
      <c r="CZ107" s="95" t="e">
        <f>#REF!</f>
        <v>#REF!</v>
      </c>
      <c r="DA107" s="95" t="e">
        <f>#REF!</f>
        <v>#REF!</v>
      </c>
      <c r="DB107" s="95" t="e">
        <f>#REF!</f>
        <v>#REF!</v>
      </c>
      <c r="DC107" s="95" t="e">
        <f>#REF!</f>
        <v>#REF!</v>
      </c>
    </row>
    <row r="108" spans="1:107" s="38" customFormat="1">
      <c r="A108" t="s">
        <v>164</v>
      </c>
      <c r="B108" s="10" t="e">
        <f>(#REF!)-1</f>
        <v>#REF!</v>
      </c>
      <c r="C108" s="6" t="s">
        <v>2</v>
      </c>
      <c r="D108" s="10" t="s">
        <v>40</v>
      </c>
      <c r="E108" s="59">
        <f t="shared" si="51"/>
        <v>0</v>
      </c>
      <c r="F108" s="59">
        <f t="shared" si="51"/>
        <v>0</v>
      </c>
      <c r="G108" s="59">
        <f t="shared" si="51"/>
        <v>100</v>
      </c>
      <c r="H108" s="59">
        <f t="shared" si="51"/>
        <v>0</v>
      </c>
      <c r="I108" s="59">
        <f t="shared" si="52"/>
        <v>1</v>
      </c>
      <c r="J108">
        <v>8</v>
      </c>
      <c r="K108">
        <v>0</v>
      </c>
      <c r="L108">
        <v>0</v>
      </c>
      <c r="M108">
        <v>8</v>
      </c>
      <c r="N108">
        <v>0</v>
      </c>
      <c r="O108">
        <v>1</v>
      </c>
      <c r="P108">
        <v>282.75</v>
      </c>
      <c r="Q108" t="s">
        <v>57</v>
      </c>
      <c r="R108">
        <v>282.75</v>
      </c>
      <c r="S108" t="s">
        <v>57</v>
      </c>
      <c r="T108">
        <v>56.875</v>
      </c>
      <c r="U108">
        <v>56.875</v>
      </c>
      <c r="V108" t="s">
        <v>57</v>
      </c>
      <c r="W108">
        <v>110</v>
      </c>
      <c r="X108">
        <v>110</v>
      </c>
      <c r="Y108" t="s">
        <v>57</v>
      </c>
      <c r="Z108">
        <v>425.125</v>
      </c>
      <c r="AA108">
        <v>425.125</v>
      </c>
      <c r="AB108" t="s">
        <v>57</v>
      </c>
      <c r="AC108">
        <v>26</v>
      </c>
      <c r="AD108">
        <v>9</v>
      </c>
      <c r="AE108">
        <v>17</v>
      </c>
      <c r="AF108" t="s">
        <v>57</v>
      </c>
      <c r="AG108">
        <v>8</v>
      </c>
      <c r="AH108">
        <v>8</v>
      </c>
      <c r="AI108">
        <v>3</v>
      </c>
      <c r="AJ108" t="s">
        <v>57</v>
      </c>
      <c r="AK108" t="s">
        <v>57</v>
      </c>
      <c r="AL108">
        <v>7</v>
      </c>
      <c r="AM108">
        <v>8</v>
      </c>
      <c r="AN108" t="s">
        <v>57</v>
      </c>
      <c r="AO108" t="s">
        <v>57</v>
      </c>
      <c r="AP108" t="s">
        <v>57</v>
      </c>
      <c r="AQ108" t="s">
        <v>57</v>
      </c>
      <c r="AR108">
        <v>1</v>
      </c>
      <c r="AS108" t="s">
        <v>57</v>
      </c>
      <c r="AT108">
        <v>8</v>
      </c>
      <c r="AU108">
        <v>3</v>
      </c>
      <c r="AV108" t="s">
        <v>57</v>
      </c>
      <c r="AW108" t="s">
        <v>57</v>
      </c>
      <c r="AX108">
        <v>6</v>
      </c>
      <c r="AY108" t="s">
        <v>57</v>
      </c>
      <c r="AZ108" t="s">
        <v>57</v>
      </c>
      <c r="BA108">
        <v>0</v>
      </c>
      <c r="BB108" t="s">
        <v>57</v>
      </c>
      <c r="BC108" t="s">
        <v>57</v>
      </c>
      <c r="BD108" t="s">
        <v>57</v>
      </c>
      <c r="BE108">
        <v>21</v>
      </c>
      <c r="BF108" t="s">
        <v>57</v>
      </c>
      <c r="BG108" t="s">
        <v>57</v>
      </c>
      <c r="BH108" t="s">
        <v>57</v>
      </c>
      <c r="BI108">
        <v>7</v>
      </c>
      <c r="BJ108">
        <v>1</v>
      </c>
      <c r="BK108">
        <v>13</v>
      </c>
      <c r="BL108">
        <v>94</v>
      </c>
      <c r="BM108">
        <v>28</v>
      </c>
      <c r="BN108" t="s">
        <v>57</v>
      </c>
      <c r="BO108">
        <v>3</v>
      </c>
      <c r="BP108">
        <v>5</v>
      </c>
      <c r="BQ108" t="s">
        <v>57</v>
      </c>
      <c r="BR108">
        <v>58</v>
      </c>
      <c r="BS108" t="s">
        <v>57</v>
      </c>
      <c r="BT108" t="s">
        <v>57</v>
      </c>
      <c r="BU108" t="s">
        <v>57</v>
      </c>
      <c r="BV108" t="s">
        <v>57</v>
      </c>
      <c r="BW108" t="s">
        <v>57</v>
      </c>
      <c r="BX108" t="s">
        <v>57</v>
      </c>
      <c r="BY108" t="s">
        <v>57</v>
      </c>
      <c r="BZ108" t="s">
        <v>57</v>
      </c>
      <c r="CA108" t="s">
        <v>57</v>
      </c>
      <c r="CB108" t="s">
        <v>57</v>
      </c>
      <c r="CC108" t="s">
        <v>57</v>
      </c>
      <c r="CD108" t="s">
        <v>58</v>
      </c>
      <c r="CH108" s="10" t="e">
        <f>#REF!</f>
        <v>#REF!</v>
      </c>
      <c r="CI108" s="10" t="e">
        <f>#REF!</f>
        <v>#REF!</v>
      </c>
      <c r="CJ108" s="59" t="e">
        <f>#REF!</f>
        <v>#REF!</v>
      </c>
      <c r="CK108" s="59" t="e">
        <f>#REF!</f>
        <v>#REF!</v>
      </c>
      <c r="CL108" s="59" t="e">
        <f>#REF!</f>
        <v>#REF!</v>
      </c>
      <c r="CM108" s="59" t="e">
        <f>#REF!</f>
        <v>#REF!</v>
      </c>
      <c r="CN108" s="59" t="e">
        <f>#REF!</f>
        <v>#REF!</v>
      </c>
      <c r="CO108" s="95" t="e">
        <f>#REF!</f>
        <v>#REF!</v>
      </c>
      <c r="CP108" s="95" t="e">
        <f>#REF!</f>
        <v>#REF!</v>
      </c>
      <c r="CQ108" s="95" t="e">
        <f>#REF!</f>
        <v>#REF!</v>
      </c>
      <c r="CR108" s="95" t="e">
        <f>#REF!</f>
        <v>#REF!</v>
      </c>
      <c r="CS108" s="95" t="e">
        <f>#REF!</f>
        <v>#REF!</v>
      </c>
      <c r="CT108" s="59" t="e">
        <f>#REF!</f>
        <v>#REF!</v>
      </c>
      <c r="CU108" s="59" t="e">
        <f>#REF!</f>
        <v>#REF!</v>
      </c>
      <c r="CV108" s="59" t="e">
        <f>#REF!</f>
        <v>#REF!</v>
      </c>
      <c r="CW108" s="59" t="e">
        <f>#REF!</f>
        <v>#REF!</v>
      </c>
      <c r="CX108" s="59" t="e">
        <f>#REF!</f>
        <v>#REF!</v>
      </c>
      <c r="CY108" s="95" t="e">
        <f>#REF!</f>
        <v>#REF!</v>
      </c>
      <c r="CZ108" s="95" t="e">
        <f>#REF!</f>
        <v>#REF!</v>
      </c>
      <c r="DA108" s="95" t="e">
        <f>#REF!</f>
        <v>#REF!</v>
      </c>
      <c r="DB108" s="95" t="e">
        <f>#REF!</f>
        <v>#REF!</v>
      </c>
      <c r="DC108" s="95" t="e">
        <f>#REF!</f>
        <v>#REF!</v>
      </c>
    </row>
    <row r="109" spans="1:107" s="38" customFormat="1">
      <c r="A109" t="s">
        <v>165</v>
      </c>
      <c r="B109" s="10" t="e">
        <f>(#REF!)-1</f>
        <v>#REF!</v>
      </c>
      <c r="C109" s="6" t="s">
        <v>2</v>
      </c>
      <c r="D109" s="10" t="s">
        <v>40</v>
      </c>
      <c r="E109" s="59">
        <f t="shared" si="51"/>
        <v>0</v>
      </c>
      <c r="F109" s="59">
        <f t="shared" si="51"/>
        <v>0</v>
      </c>
      <c r="G109" s="59">
        <f t="shared" si="51"/>
        <v>100</v>
      </c>
      <c r="H109" s="59">
        <f t="shared" si="51"/>
        <v>0</v>
      </c>
      <c r="I109" s="59">
        <f t="shared" si="52"/>
        <v>1</v>
      </c>
      <c r="J109">
        <v>8</v>
      </c>
      <c r="K109">
        <v>0</v>
      </c>
      <c r="L109">
        <v>0</v>
      </c>
      <c r="M109">
        <v>8</v>
      </c>
      <c r="N109">
        <v>0</v>
      </c>
      <c r="O109">
        <v>1</v>
      </c>
      <c r="P109">
        <v>99.75</v>
      </c>
      <c r="Q109" t="s">
        <v>57</v>
      </c>
      <c r="R109">
        <v>99.75</v>
      </c>
      <c r="S109" t="s">
        <v>57</v>
      </c>
      <c r="T109">
        <v>57.375</v>
      </c>
      <c r="U109">
        <v>57.375</v>
      </c>
      <c r="V109" t="s">
        <v>57</v>
      </c>
      <c r="W109">
        <v>14.25</v>
      </c>
      <c r="X109">
        <v>14.25</v>
      </c>
      <c r="Y109" t="s">
        <v>57</v>
      </c>
      <c r="Z109">
        <v>1063.625</v>
      </c>
      <c r="AA109">
        <v>1063.625</v>
      </c>
      <c r="AB109" t="s">
        <v>57</v>
      </c>
      <c r="AC109">
        <v>20</v>
      </c>
      <c r="AD109">
        <v>8</v>
      </c>
      <c r="AE109">
        <v>12</v>
      </c>
      <c r="AF109" t="s">
        <v>57</v>
      </c>
      <c r="AG109">
        <v>11</v>
      </c>
      <c r="AH109">
        <v>8</v>
      </c>
      <c r="AI109" t="s">
        <v>57</v>
      </c>
      <c r="AJ109" t="s">
        <v>57</v>
      </c>
      <c r="AK109" t="s">
        <v>57</v>
      </c>
      <c r="AL109">
        <v>1</v>
      </c>
      <c r="AM109">
        <v>8</v>
      </c>
      <c r="AN109" t="s">
        <v>57</v>
      </c>
      <c r="AO109" t="s">
        <v>57</v>
      </c>
      <c r="AP109" t="s">
        <v>57</v>
      </c>
      <c r="AQ109" t="s">
        <v>57</v>
      </c>
      <c r="AR109" t="s">
        <v>57</v>
      </c>
      <c r="AS109">
        <v>3</v>
      </c>
      <c r="AT109">
        <v>8</v>
      </c>
      <c r="AU109" t="s">
        <v>57</v>
      </c>
      <c r="AV109" t="s">
        <v>57</v>
      </c>
      <c r="AW109" t="s">
        <v>57</v>
      </c>
      <c r="AX109">
        <v>1</v>
      </c>
      <c r="AY109" t="s">
        <v>57</v>
      </c>
      <c r="AZ109" t="s">
        <v>57</v>
      </c>
      <c r="BA109">
        <v>0</v>
      </c>
      <c r="BB109" t="s">
        <v>57</v>
      </c>
      <c r="BC109" t="s">
        <v>57</v>
      </c>
      <c r="BD109" t="s">
        <v>57</v>
      </c>
      <c r="BE109">
        <v>8</v>
      </c>
      <c r="BF109" t="s">
        <v>57</v>
      </c>
      <c r="BG109" t="s">
        <v>57</v>
      </c>
      <c r="BH109" t="s">
        <v>57</v>
      </c>
      <c r="BI109">
        <v>8</v>
      </c>
      <c r="BJ109" t="s">
        <v>57</v>
      </c>
      <c r="BK109" t="s">
        <v>57</v>
      </c>
      <c r="BL109">
        <v>89</v>
      </c>
      <c r="BM109">
        <v>5</v>
      </c>
      <c r="BN109" t="s">
        <v>57</v>
      </c>
      <c r="BO109">
        <v>7</v>
      </c>
      <c r="BP109" t="s">
        <v>57</v>
      </c>
      <c r="BQ109" t="s">
        <v>57</v>
      </c>
      <c r="BR109">
        <v>77</v>
      </c>
      <c r="BS109" t="s">
        <v>57</v>
      </c>
      <c r="BT109" t="s">
        <v>57</v>
      </c>
      <c r="BU109" t="s">
        <v>57</v>
      </c>
      <c r="BV109" t="s">
        <v>57</v>
      </c>
      <c r="BW109" t="s">
        <v>57</v>
      </c>
      <c r="BX109" t="s">
        <v>57</v>
      </c>
      <c r="BY109" t="s">
        <v>57</v>
      </c>
      <c r="BZ109" t="s">
        <v>57</v>
      </c>
      <c r="CA109" t="s">
        <v>57</v>
      </c>
      <c r="CB109" t="s">
        <v>57</v>
      </c>
      <c r="CC109" t="s">
        <v>57</v>
      </c>
      <c r="CD109" t="s">
        <v>58</v>
      </c>
      <c r="CH109" s="10">
        <f>CH344</f>
        <v>0</v>
      </c>
      <c r="CI109" s="10">
        <f t="shared" ref="CI109:DC109" si="54">CI344</f>
        <v>0</v>
      </c>
      <c r="CJ109" s="59">
        <f t="shared" si="54"/>
        <v>0</v>
      </c>
      <c r="CK109" s="59">
        <f t="shared" si="54"/>
        <v>0</v>
      </c>
      <c r="CL109" s="59">
        <f t="shared" si="54"/>
        <v>0</v>
      </c>
      <c r="CM109" s="59">
        <f t="shared" si="54"/>
        <v>0</v>
      </c>
      <c r="CN109" s="59">
        <f t="shared" si="54"/>
        <v>0</v>
      </c>
      <c r="CO109" s="95">
        <f t="shared" si="54"/>
        <v>0</v>
      </c>
      <c r="CP109" s="95">
        <f t="shared" si="54"/>
        <v>0</v>
      </c>
      <c r="CQ109" s="95">
        <f t="shared" si="54"/>
        <v>0</v>
      </c>
      <c r="CR109" s="95">
        <f t="shared" si="54"/>
        <v>0</v>
      </c>
      <c r="CS109" s="95">
        <f t="shared" si="54"/>
        <v>0</v>
      </c>
      <c r="CT109" s="59">
        <f t="shared" si="54"/>
        <v>0</v>
      </c>
      <c r="CU109" s="59">
        <f t="shared" si="54"/>
        <v>0</v>
      </c>
      <c r="CV109" s="59">
        <f t="shared" si="54"/>
        <v>0</v>
      </c>
      <c r="CW109" s="59">
        <f t="shared" si="54"/>
        <v>0</v>
      </c>
      <c r="CX109" s="59">
        <f t="shared" si="54"/>
        <v>0</v>
      </c>
      <c r="CY109" s="95">
        <f t="shared" si="54"/>
        <v>0</v>
      </c>
      <c r="CZ109" s="95">
        <f t="shared" si="54"/>
        <v>0</v>
      </c>
      <c r="DA109" s="95">
        <f t="shared" si="54"/>
        <v>0</v>
      </c>
      <c r="DB109" s="95">
        <f t="shared" si="54"/>
        <v>0</v>
      </c>
      <c r="DC109" s="95">
        <f t="shared" si="54"/>
        <v>0</v>
      </c>
    </row>
    <row r="110" spans="1:107" s="38" customFormat="1">
      <c r="A110" t="s">
        <v>166</v>
      </c>
      <c r="B110" s="10" t="e">
        <f>(#REF!)-1</f>
        <v>#REF!</v>
      </c>
      <c r="C110" s="4" t="s">
        <v>3</v>
      </c>
      <c r="D110" s="10" t="s">
        <v>40</v>
      </c>
      <c r="E110" s="59">
        <f t="shared" si="51"/>
        <v>0</v>
      </c>
      <c r="F110" s="59">
        <f t="shared" si="51"/>
        <v>0</v>
      </c>
      <c r="G110" s="59">
        <f t="shared" si="51"/>
        <v>87.5</v>
      </c>
      <c r="H110" s="59">
        <f t="shared" si="51"/>
        <v>12.5</v>
      </c>
      <c r="I110" s="59">
        <f t="shared" si="52"/>
        <v>0.875</v>
      </c>
      <c r="J110">
        <v>8</v>
      </c>
      <c r="K110">
        <v>0</v>
      </c>
      <c r="L110">
        <v>0</v>
      </c>
      <c r="M110">
        <v>7</v>
      </c>
      <c r="N110">
        <v>1</v>
      </c>
      <c r="O110">
        <v>0.875</v>
      </c>
      <c r="P110">
        <v>419.875</v>
      </c>
      <c r="Q110" t="s">
        <v>57</v>
      </c>
      <c r="R110">
        <v>376.42857149999998</v>
      </c>
      <c r="S110">
        <v>724</v>
      </c>
      <c r="T110">
        <v>252.125</v>
      </c>
      <c r="U110">
        <v>253.42857140000001</v>
      </c>
      <c r="V110">
        <v>243</v>
      </c>
      <c r="W110">
        <v>776.375</v>
      </c>
      <c r="X110">
        <v>688</v>
      </c>
      <c r="Y110">
        <v>1395</v>
      </c>
      <c r="Z110">
        <v>71.25</v>
      </c>
      <c r="AA110">
        <v>62</v>
      </c>
      <c r="AB110">
        <v>136</v>
      </c>
      <c r="AC110">
        <v>54</v>
      </c>
      <c r="AD110">
        <v>22</v>
      </c>
      <c r="AE110">
        <v>15</v>
      </c>
      <c r="AF110">
        <v>17</v>
      </c>
      <c r="AG110">
        <v>20</v>
      </c>
      <c r="AH110">
        <v>11</v>
      </c>
      <c r="AI110" t="s">
        <v>57</v>
      </c>
      <c r="AJ110" t="s">
        <v>57</v>
      </c>
      <c r="AK110">
        <v>4</v>
      </c>
      <c r="AL110">
        <v>19</v>
      </c>
      <c r="AM110">
        <v>8</v>
      </c>
      <c r="AN110">
        <v>3</v>
      </c>
      <c r="AO110" t="s">
        <v>57</v>
      </c>
      <c r="AP110" t="s">
        <v>57</v>
      </c>
      <c r="AQ110">
        <v>1</v>
      </c>
      <c r="AR110">
        <v>10</v>
      </c>
      <c r="AS110">
        <v>6</v>
      </c>
      <c r="AT110">
        <v>7</v>
      </c>
      <c r="AU110" t="s">
        <v>57</v>
      </c>
      <c r="AV110" t="s">
        <v>57</v>
      </c>
      <c r="AW110">
        <v>2</v>
      </c>
      <c r="AX110" t="s">
        <v>57</v>
      </c>
      <c r="AY110">
        <v>6</v>
      </c>
      <c r="AZ110">
        <v>1</v>
      </c>
      <c r="BA110">
        <v>0</v>
      </c>
      <c r="BB110" t="s">
        <v>57</v>
      </c>
      <c r="BC110">
        <v>1</v>
      </c>
      <c r="BD110">
        <v>9</v>
      </c>
      <c r="BE110">
        <v>13</v>
      </c>
      <c r="BF110" t="s">
        <v>57</v>
      </c>
      <c r="BG110" t="s">
        <v>57</v>
      </c>
      <c r="BH110" t="s">
        <v>57</v>
      </c>
      <c r="BI110">
        <v>1</v>
      </c>
      <c r="BJ110">
        <v>8</v>
      </c>
      <c r="BK110">
        <v>4</v>
      </c>
      <c r="BL110">
        <v>309</v>
      </c>
      <c r="BM110">
        <v>91</v>
      </c>
      <c r="BN110">
        <v>23</v>
      </c>
      <c r="BO110">
        <v>15</v>
      </c>
      <c r="BP110">
        <v>5</v>
      </c>
      <c r="BQ110">
        <v>50</v>
      </c>
      <c r="BR110">
        <v>125</v>
      </c>
      <c r="BS110" t="s">
        <v>57</v>
      </c>
      <c r="BT110" t="s">
        <v>57</v>
      </c>
      <c r="BU110" t="s">
        <v>57</v>
      </c>
      <c r="BV110" t="s">
        <v>57</v>
      </c>
      <c r="BW110" t="s">
        <v>57</v>
      </c>
      <c r="BX110" t="s">
        <v>57</v>
      </c>
      <c r="BY110" t="s">
        <v>57</v>
      </c>
      <c r="BZ110" t="s">
        <v>57</v>
      </c>
      <c r="CA110" t="s">
        <v>57</v>
      </c>
      <c r="CB110" t="s">
        <v>57</v>
      </c>
      <c r="CC110" t="s">
        <v>57</v>
      </c>
      <c r="CD110" t="s">
        <v>58</v>
      </c>
      <c r="CH110" s="10"/>
      <c r="CI110" s="10"/>
    </row>
    <row r="111" spans="1:107" s="38" customFormat="1">
      <c r="A111" t="s">
        <v>167</v>
      </c>
      <c r="B111" s="10" t="e">
        <f>(#REF!)-1</f>
        <v>#REF!</v>
      </c>
      <c r="C111" s="6" t="s">
        <v>2</v>
      </c>
      <c r="D111" s="10" t="s">
        <v>40</v>
      </c>
      <c r="E111" s="59">
        <f t="shared" si="51"/>
        <v>0</v>
      </c>
      <c r="F111" s="59">
        <f t="shared" si="51"/>
        <v>0</v>
      </c>
      <c r="G111" s="59">
        <f t="shared" si="51"/>
        <v>100</v>
      </c>
      <c r="H111" s="59">
        <f t="shared" si="51"/>
        <v>0</v>
      </c>
      <c r="I111" s="59">
        <f t="shared" si="52"/>
        <v>1</v>
      </c>
      <c r="J111">
        <v>8</v>
      </c>
      <c r="K111">
        <v>0</v>
      </c>
      <c r="L111">
        <v>0</v>
      </c>
      <c r="M111">
        <v>8</v>
      </c>
      <c r="N111">
        <v>0</v>
      </c>
      <c r="O111">
        <v>1</v>
      </c>
      <c r="P111">
        <v>130.375</v>
      </c>
      <c r="Q111" t="s">
        <v>57</v>
      </c>
      <c r="R111">
        <v>130.375</v>
      </c>
      <c r="S111" t="s">
        <v>57</v>
      </c>
      <c r="T111">
        <v>104</v>
      </c>
      <c r="U111">
        <v>104</v>
      </c>
      <c r="V111" t="s">
        <v>57</v>
      </c>
      <c r="W111">
        <v>599.625</v>
      </c>
      <c r="X111">
        <v>599.625</v>
      </c>
      <c r="Y111" t="s">
        <v>57</v>
      </c>
      <c r="Z111">
        <v>601.625</v>
      </c>
      <c r="AA111">
        <v>601.625</v>
      </c>
      <c r="AB111" t="s">
        <v>57</v>
      </c>
      <c r="AC111">
        <v>25</v>
      </c>
      <c r="AD111">
        <v>8</v>
      </c>
      <c r="AE111">
        <v>17</v>
      </c>
      <c r="AF111" t="s">
        <v>57</v>
      </c>
      <c r="AG111">
        <v>17</v>
      </c>
      <c r="AH111">
        <v>8</v>
      </c>
      <c r="AI111" t="s">
        <v>57</v>
      </c>
      <c r="AJ111" t="s">
        <v>57</v>
      </c>
      <c r="AK111" t="s">
        <v>57</v>
      </c>
      <c r="AL111" t="s">
        <v>57</v>
      </c>
      <c r="AM111">
        <v>8</v>
      </c>
      <c r="AN111" t="s">
        <v>57</v>
      </c>
      <c r="AO111" t="s">
        <v>57</v>
      </c>
      <c r="AP111" t="s">
        <v>57</v>
      </c>
      <c r="AQ111" t="s">
        <v>57</v>
      </c>
      <c r="AR111" t="s">
        <v>57</v>
      </c>
      <c r="AS111">
        <v>9</v>
      </c>
      <c r="AT111">
        <v>8</v>
      </c>
      <c r="AU111" t="s">
        <v>57</v>
      </c>
      <c r="AV111" t="s">
        <v>57</v>
      </c>
      <c r="AW111" t="s">
        <v>57</v>
      </c>
      <c r="AX111" t="s">
        <v>57</v>
      </c>
      <c r="AY111" t="s">
        <v>57</v>
      </c>
      <c r="AZ111" t="s">
        <v>57</v>
      </c>
      <c r="BA111">
        <v>0</v>
      </c>
      <c r="BB111" t="s">
        <v>57</v>
      </c>
      <c r="BC111" t="s">
        <v>57</v>
      </c>
      <c r="BD111" t="s">
        <v>57</v>
      </c>
      <c r="BE111">
        <v>12</v>
      </c>
      <c r="BF111" t="s">
        <v>57</v>
      </c>
      <c r="BG111">
        <v>1</v>
      </c>
      <c r="BH111">
        <v>3</v>
      </c>
      <c r="BI111">
        <v>5</v>
      </c>
      <c r="BJ111">
        <v>3</v>
      </c>
      <c r="BK111" t="s">
        <v>57</v>
      </c>
      <c r="BL111">
        <v>455</v>
      </c>
      <c r="BM111">
        <v>30</v>
      </c>
      <c r="BN111">
        <v>8</v>
      </c>
      <c r="BO111">
        <v>21</v>
      </c>
      <c r="BP111">
        <v>1</v>
      </c>
      <c r="BQ111">
        <v>47</v>
      </c>
      <c r="BR111">
        <v>348</v>
      </c>
      <c r="BS111" t="s">
        <v>57</v>
      </c>
      <c r="BT111" t="s">
        <v>57</v>
      </c>
      <c r="BU111" t="s">
        <v>57</v>
      </c>
      <c r="BV111" t="s">
        <v>57</v>
      </c>
      <c r="BW111" t="s">
        <v>57</v>
      </c>
      <c r="BX111" t="s">
        <v>57</v>
      </c>
      <c r="BY111" t="s">
        <v>57</v>
      </c>
      <c r="BZ111" t="s">
        <v>57</v>
      </c>
      <c r="CA111" t="s">
        <v>57</v>
      </c>
      <c r="CB111" t="s">
        <v>57</v>
      </c>
      <c r="CC111" t="s">
        <v>57</v>
      </c>
      <c r="CD111" t="s">
        <v>58</v>
      </c>
      <c r="CH111" s="10"/>
      <c r="CI111" s="10"/>
    </row>
    <row r="112" spans="1:107" s="38" customFormat="1">
      <c r="A112" t="s">
        <v>182</v>
      </c>
      <c r="B112" s="10" t="e">
        <f>(#REF!)-1</f>
        <v>#REF!</v>
      </c>
      <c r="C112" s="4" t="s">
        <v>3</v>
      </c>
      <c r="D112" s="10" t="s">
        <v>40</v>
      </c>
      <c r="E112" s="59">
        <f t="shared" si="51"/>
        <v>0</v>
      </c>
      <c r="F112" s="59">
        <f t="shared" si="51"/>
        <v>0</v>
      </c>
      <c r="G112" s="59">
        <f t="shared" si="51"/>
        <v>100</v>
      </c>
      <c r="H112" s="59">
        <f t="shared" si="51"/>
        <v>0</v>
      </c>
      <c r="I112" s="59">
        <f t="shared" si="52"/>
        <v>1</v>
      </c>
      <c r="J112">
        <v>8</v>
      </c>
      <c r="K112">
        <v>0</v>
      </c>
      <c r="L112">
        <v>0</v>
      </c>
      <c r="M112">
        <v>8</v>
      </c>
      <c r="N112">
        <v>0</v>
      </c>
      <c r="O112">
        <v>1</v>
      </c>
      <c r="P112">
        <v>247.5</v>
      </c>
      <c r="Q112" t="s">
        <v>57</v>
      </c>
      <c r="R112">
        <v>247.5</v>
      </c>
      <c r="S112" t="s">
        <v>57</v>
      </c>
      <c r="T112">
        <v>244.125</v>
      </c>
      <c r="U112">
        <v>244.125</v>
      </c>
      <c r="V112" t="s">
        <v>57</v>
      </c>
      <c r="W112">
        <v>55.375</v>
      </c>
      <c r="X112">
        <v>55.375</v>
      </c>
      <c r="Y112" t="s">
        <v>57</v>
      </c>
      <c r="Z112">
        <v>1278.375</v>
      </c>
      <c r="AA112">
        <v>1278.375</v>
      </c>
      <c r="AB112" t="s">
        <v>57</v>
      </c>
      <c r="AC112">
        <v>39</v>
      </c>
      <c r="AD112">
        <v>17</v>
      </c>
      <c r="AE112">
        <v>18</v>
      </c>
      <c r="AF112">
        <v>4</v>
      </c>
      <c r="AG112">
        <v>11</v>
      </c>
      <c r="AH112">
        <v>10</v>
      </c>
      <c r="AI112">
        <v>3</v>
      </c>
      <c r="AJ112" t="s">
        <v>57</v>
      </c>
      <c r="AK112" t="s">
        <v>57</v>
      </c>
      <c r="AL112">
        <v>15</v>
      </c>
      <c r="AM112">
        <v>8</v>
      </c>
      <c r="AN112">
        <v>2</v>
      </c>
      <c r="AO112" t="s">
        <v>57</v>
      </c>
      <c r="AP112" t="s">
        <v>57</v>
      </c>
      <c r="AQ112" t="s">
        <v>57</v>
      </c>
      <c r="AR112">
        <v>7</v>
      </c>
      <c r="AS112" t="s">
        <v>57</v>
      </c>
      <c r="AT112">
        <v>8</v>
      </c>
      <c r="AU112">
        <v>3</v>
      </c>
      <c r="AV112" t="s">
        <v>57</v>
      </c>
      <c r="AW112" t="s">
        <v>57</v>
      </c>
      <c r="AX112">
        <v>7</v>
      </c>
      <c r="AY112">
        <v>3</v>
      </c>
      <c r="AZ112" t="s">
        <v>57</v>
      </c>
      <c r="BA112">
        <v>0</v>
      </c>
      <c r="BB112" t="s">
        <v>57</v>
      </c>
      <c r="BC112" t="s">
        <v>57</v>
      </c>
      <c r="BD112">
        <v>1</v>
      </c>
      <c r="BE112">
        <v>8</v>
      </c>
      <c r="BF112" t="s">
        <v>57</v>
      </c>
      <c r="BG112" t="s">
        <v>57</v>
      </c>
      <c r="BH112" t="s">
        <v>57</v>
      </c>
      <c r="BI112">
        <v>8</v>
      </c>
      <c r="BJ112" t="s">
        <v>57</v>
      </c>
      <c r="BK112" t="s">
        <v>57</v>
      </c>
      <c r="BL112" t="s">
        <v>57</v>
      </c>
      <c r="BM112" t="s">
        <v>57</v>
      </c>
      <c r="BN112" t="s">
        <v>57</v>
      </c>
      <c r="BO112" t="s">
        <v>57</v>
      </c>
      <c r="BP112" t="s">
        <v>57</v>
      </c>
      <c r="BQ112" t="s">
        <v>57</v>
      </c>
      <c r="BR112" t="s">
        <v>57</v>
      </c>
      <c r="BS112" t="s">
        <v>57</v>
      </c>
      <c r="BT112" t="s">
        <v>57</v>
      </c>
      <c r="BU112" t="s">
        <v>57</v>
      </c>
      <c r="BV112" t="s">
        <v>57</v>
      </c>
      <c r="BW112" t="s">
        <v>57</v>
      </c>
      <c r="BX112" t="s">
        <v>57</v>
      </c>
      <c r="BY112" t="s">
        <v>57</v>
      </c>
      <c r="BZ112" t="s">
        <v>57</v>
      </c>
      <c r="CA112" t="s">
        <v>57</v>
      </c>
      <c r="CB112" t="s">
        <v>57</v>
      </c>
      <c r="CC112" t="s">
        <v>57</v>
      </c>
      <c r="CD112" t="s">
        <v>58</v>
      </c>
      <c r="CH112" s="10"/>
      <c r="CI112" s="10"/>
    </row>
    <row r="113" spans="1:87" s="38" customFormat="1">
      <c r="A113" t="s">
        <v>169</v>
      </c>
      <c r="B113" s="10" t="e">
        <f>(#REF!)-1</f>
        <v>#REF!</v>
      </c>
      <c r="C113" s="6" t="s">
        <v>2</v>
      </c>
      <c r="D113" s="10" t="s">
        <v>40</v>
      </c>
      <c r="E113" s="59">
        <f t="shared" si="51"/>
        <v>0</v>
      </c>
      <c r="F113" s="59">
        <f t="shared" si="51"/>
        <v>0</v>
      </c>
      <c r="G113" s="59">
        <f t="shared" si="51"/>
        <v>100</v>
      </c>
      <c r="H113" s="59">
        <f t="shared" si="51"/>
        <v>0</v>
      </c>
      <c r="I113" s="59">
        <f t="shared" si="52"/>
        <v>1</v>
      </c>
      <c r="J113">
        <v>8</v>
      </c>
      <c r="K113">
        <v>0</v>
      </c>
      <c r="L113">
        <v>0</v>
      </c>
      <c r="M113">
        <v>8</v>
      </c>
      <c r="N113">
        <v>0</v>
      </c>
      <c r="O113">
        <v>1</v>
      </c>
      <c r="P113">
        <v>392.5</v>
      </c>
      <c r="Q113" t="s">
        <v>57</v>
      </c>
      <c r="R113">
        <v>392.5</v>
      </c>
      <c r="S113" t="s">
        <v>57</v>
      </c>
      <c r="T113">
        <v>120.5</v>
      </c>
      <c r="U113">
        <v>120.5</v>
      </c>
      <c r="V113" t="s">
        <v>57</v>
      </c>
      <c r="W113">
        <v>105</v>
      </c>
      <c r="X113">
        <v>105</v>
      </c>
      <c r="Y113" t="s">
        <v>57</v>
      </c>
      <c r="Z113">
        <v>695.625</v>
      </c>
      <c r="AA113">
        <v>695.625</v>
      </c>
      <c r="AB113" t="s">
        <v>57</v>
      </c>
      <c r="AC113">
        <v>21</v>
      </c>
      <c r="AD113">
        <v>8</v>
      </c>
      <c r="AE113">
        <v>12</v>
      </c>
      <c r="AF113">
        <v>1</v>
      </c>
      <c r="AG113">
        <v>9</v>
      </c>
      <c r="AH113">
        <v>8</v>
      </c>
      <c r="AI113">
        <v>1</v>
      </c>
      <c r="AJ113" t="s">
        <v>57</v>
      </c>
      <c r="AK113" t="s">
        <v>57</v>
      </c>
      <c r="AL113">
        <v>3</v>
      </c>
      <c r="AM113">
        <v>8</v>
      </c>
      <c r="AN113" t="s">
        <v>57</v>
      </c>
      <c r="AO113" t="s">
        <v>57</v>
      </c>
      <c r="AP113" t="s">
        <v>57</v>
      </c>
      <c r="AQ113" t="s">
        <v>57</v>
      </c>
      <c r="AR113" t="s">
        <v>57</v>
      </c>
      <c r="AS113">
        <v>1</v>
      </c>
      <c r="AT113">
        <v>8</v>
      </c>
      <c r="AU113">
        <v>1</v>
      </c>
      <c r="AV113" t="s">
        <v>57</v>
      </c>
      <c r="AW113" t="s">
        <v>57</v>
      </c>
      <c r="AX113">
        <v>2</v>
      </c>
      <c r="AY113" t="s">
        <v>57</v>
      </c>
      <c r="AZ113" t="s">
        <v>57</v>
      </c>
      <c r="BA113">
        <v>0</v>
      </c>
      <c r="BB113" t="s">
        <v>57</v>
      </c>
      <c r="BC113" t="s">
        <v>57</v>
      </c>
      <c r="BD113">
        <v>1</v>
      </c>
      <c r="BE113">
        <v>8</v>
      </c>
      <c r="BF113" t="s">
        <v>57</v>
      </c>
      <c r="BG113" t="s">
        <v>57</v>
      </c>
      <c r="BH113" t="s">
        <v>57</v>
      </c>
      <c r="BI113">
        <v>7</v>
      </c>
      <c r="BJ113">
        <v>1</v>
      </c>
      <c r="BK113" t="s">
        <v>57</v>
      </c>
      <c r="BL113">
        <v>82</v>
      </c>
      <c r="BM113">
        <v>16</v>
      </c>
      <c r="BN113">
        <v>1</v>
      </c>
      <c r="BO113">
        <v>3</v>
      </c>
      <c r="BP113">
        <v>14</v>
      </c>
      <c r="BQ113" t="s">
        <v>57</v>
      </c>
      <c r="BR113">
        <v>48</v>
      </c>
      <c r="BS113" t="s">
        <v>57</v>
      </c>
      <c r="BT113" t="s">
        <v>57</v>
      </c>
      <c r="BU113" t="s">
        <v>57</v>
      </c>
      <c r="BV113" t="s">
        <v>57</v>
      </c>
      <c r="BW113" t="s">
        <v>57</v>
      </c>
      <c r="BX113" t="s">
        <v>57</v>
      </c>
      <c r="BY113" t="s">
        <v>57</v>
      </c>
      <c r="BZ113" t="s">
        <v>57</v>
      </c>
      <c r="CA113" t="s">
        <v>57</v>
      </c>
      <c r="CB113" t="s">
        <v>57</v>
      </c>
      <c r="CC113" t="s">
        <v>57</v>
      </c>
      <c r="CD113" t="s">
        <v>58</v>
      </c>
      <c r="CH113" s="10"/>
      <c r="CI113" s="10"/>
    </row>
    <row r="114" spans="1:87" s="38" customFormat="1">
      <c r="A114" t="s">
        <v>170</v>
      </c>
      <c r="B114" s="10" t="e">
        <f>(#REF!)-1</f>
        <v>#REF!</v>
      </c>
      <c r="C114" s="6" t="s">
        <v>2</v>
      </c>
      <c r="D114" s="10" t="s">
        <v>40</v>
      </c>
      <c r="E114" s="59">
        <f t="shared" si="51"/>
        <v>0</v>
      </c>
      <c r="F114" s="59">
        <f t="shared" si="51"/>
        <v>0</v>
      </c>
      <c r="G114" s="59">
        <f t="shared" si="51"/>
        <v>100</v>
      </c>
      <c r="H114" s="59">
        <f t="shared" si="51"/>
        <v>0</v>
      </c>
      <c r="I114" s="59">
        <f t="shared" si="52"/>
        <v>1</v>
      </c>
      <c r="J114">
        <v>8</v>
      </c>
      <c r="K114">
        <v>0</v>
      </c>
      <c r="L114">
        <v>0</v>
      </c>
      <c r="M114">
        <v>8</v>
      </c>
      <c r="N114">
        <v>0</v>
      </c>
      <c r="O114">
        <v>1</v>
      </c>
      <c r="P114">
        <v>162.25</v>
      </c>
      <c r="Q114" t="s">
        <v>57</v>
      </c>
      <c r="R114">
        <v>162.25</v>
      </c>
      <c r="S114" t="s">
        <v>57</v>
      </c>
      <c r="T114">
        <v>101.5</v>
      </c>
      <c r="U114">
        <v>101.5</v>
      </c>
      <c r="V114" t="s">
        <v>57</v>
      </c>
      <c r="W114">
        <v>83.75</v>
      </c>
      <c r="X114">
        <v>83.75</v>
      </c>
      <c r="Y114" t="s">
        <v>57</v>
      </c>
      <c r="Z114">
        <v>1258.75</v>
      </c>
      <c r="AA114">
        <v>1258.75</v>
      </c>
      <c r="AB114" t="s">
        <v>57</v>
      </c>
      <c r="AC114">
        <v>118</v>
      </c>
      <c r="AD114">
        <v>55</v>
      </c>
      <c r="AE114">
        <v>63</v>
      </c>
      <c r="AF114" t="s">
        <v>57</v>
      </c>
      <c r="AG114">
        <v>16</v>
      </c>
      <c r="AH114">
        <v>33</v>
      </c>
      <c r="AI114">
        <v>21</v>
      </c>
      <c r="AJ114">
        <v>3</v>
      </c>
      <c r="AK114" t="s">
        <v>57</v>
      </c>
      <c r="AL114">
        <v>45</v>
      </c>
      <c r="AM114">
        <v>8</v>
      </c>
      <c r="AN114">
        <v>25</v>
      </c>
      <c r="AO114" t="s">
        <v>57</v>
      </c>
      <c r="AP114" t="s">
        <v>57</v>
      </c>
      <c r="AQ114" t="s">
        <v>57</v>
      </c>
      <c r="AR114">
        <v>22</v>
      </c>
      <c r="AS114">
        <v>8</v>
      </c>
      <c r="AT114">
        <v>8</v>
      </c>
      <c r="AU114">
        <v>21</v>
      </c>
      <c r="AV114">
        <v>3</v>
      </c>
      <c r="AW114" t="s">
        <v>57</v>
      </c>
      <c r="AX114">
        <v>23</v>
      </c>
      <c r="AY114" t="s">
        <v>57</v>
      </c>
      <c r="AZ114" t="s">
        <v>57</v>
      </c>
      <c r="BA114">
        <v>0</v>
      </c>
      <c r="BB114" t="s">
        <v>57</v>
      </c>
      <c r="BC114" t="s">
        <v>57</v>
      </c>
      <c r="BD114" t="s">
        <v>57</v>
      </c>
      <c r="BE114">
        <v>9</v>
      </c>
      <c r="BF114" t="s">
        <v>57</v>
      </c>
      <c r="BG114" t="s">
        <v>57</v>
      </c>
      <c r="BH114" t="s">
        <v>57</v>
      </c>
      <c r="BI114">
        <v>8</v>
      </c>
      <c r="BJ114" t="s">
        <v>57</v>
      </c>
      <c r="BK114">
        <v>1</v>
      </c>
      <c r="BL114">
        <v>71</v>
      </c>
      <c r="BM114">
        <v>8</v>
      </c>
      <c r="BN114" t="s">
        <v>57</v>
      </c>
      <c r="BO114" t="s">
        <v>57</v>
      </c>
      <c r="BP114">
        <v>18</v>
      </c>
      <c r="BQ114">
        <v>1</v>
      </c>
      <c r="BR114">
        <v>44</v>
      </c>
      <c r="BS114" t="s">
        <v>57</v>
      </c>
      <c r="BT114" t="s">
        <v>57</v>
      </c>
      <c r="BU114" t="s">
        <v>57</v>
      </c>
      <c r="BV114" t="s">
        <v>57</v>
      </c>
      <c r="BW114" t="s">
        <v>57</v>
      </c>
      <c r="BX114" t="s">
        <v>57</v>
      </c>
      <c r="BY114" t="s">
        <v>57</v>
      </c>
      <c r="BZ114" t="s">
        <v>57</v>
      </c>
      <c r="CA114" t="s">
        <v>57</v>
      </c>
      <c r="CB114" t="s">
        <v>57</v>
      </c>
      <c r="CC114" t="s">
        <v>57</v>
      </c>
      <c r="CD114" t="s">
        <v>58</v>
      </c>
      <c r="CH114" s="10"/>
      <c r="CI114" s="10"/>
    </row>
    <row r="115" spans="1:87" s="38" customFormat="1">
      <c r="A115" t="s">
        <v>171</v>
      </c>
      <c r="B115" s="10" t="e">
        <f>(#REF!)-1</f>
        <v>#REF!</v>
      </c>
      <c r="C115" s="4" t="s">
        <v>3</v>
      </c>
      <c r="D115" s="10" t="s">
        <v>40</v>
      </c>
      <c r="E115" s="59">
        <f t="shared" si="51"/>
        <v>0</v>
      </c>
      <c r="F115" s="59">
        <f t="shared" si="51"/>
        <v>0</v>
      </c>
      <c r="G115" s="59">
        <f t="shared" si="51"/>
        <v>87.5</v>
      </c>
      <c r="H115" s="59">
        <f t="shared" si="51"/>
        <v>12.5</v>
      </c>
      <c r="I115" s="59">
        <f t="shared" si="52"/>
        <v>0.875</v>
      </c>
      <c r="J115">
        <v>8</v>
      </c>
      <c r="K115">
        <v>0</v>
      </c>
      <c r="L115">
        <v>0</v>
      </c>
      <c r="M115">
        <v>7</v>
      </c>
      <c r="N115">
        <v>1</v>
      </c>
      <c r="O115">
        <v>0.875</v>
      </c>
      <c r="P115">
        <v>325.125</v>
      </c>
      <c r="Q115" t="s">
        <v>57</v>
      </c>
      <c r="R115">
        <v>340.14285719999998</v>
      </c>
      <c r="S115">
        <v>220</v>
      </c>
      <c r="T115">
        <v>140.625</v>
      </c>
      <c r="U115">
        <v>152.7142857</v>
      </c>
      <c r="V115">
        <v>56</v>
      </c>
      <c r="W115">
        <v>86.125</v>
      </c>
      <c r="X115">
        <v>87.857142870000004</v>
      </c>
      <c r="Y115">
        <v>74</v>
      </c>
      <c r="Z115">
        <v>578.375</v>
      </c>
      <c r="AA115">
        <v>611.71428560000004</v>
      </c>
      <c r="AB115">
        <v>345</v>
      </c>
      <c r="AC115">
        <v>33</v>
      </c>
      <c r="AD115">
        <v>11</v>
      </c>
      <c r="AE115">
        <v>17</v>
      </c>
      <c r="AF115">
        <v>5</v>
      </c>
      <c r="AG115">
        <v>16</v>
      </c>
      <c r="AH115">
        <v>9</v>
      </c>
      <c r="AI115" t="s">
        <v>57</v>
      </c>
      <c r="AJ115" t="s">
        <v>57</v>
      </c>
      <c r="AK115" t="s">
        <v>57</v>
      </c>
      <c r="AL115">
        <v>8</v>
      </c>
      <c r="AM115">
        <v>8</v>
      </c>
      <c r="AN115">
        <v>1</v>
      </c>
      <c r="AO115" t="s">
        <v>57</v>
      </c>
      <c r="AP115" t="s">
        <v>57</v>
      </c>
      <c r="AQ115" t="s">
        <v>57</v>
      </c>
      <c r="AR115">
        <v>2</v>
      </c>
      <c r="AS115">
        <v>6</v>
      </c>
      <c r="AT115">
        <v>7</v>
      </c>
      <c r="AU115" t="s">
        <v>57</v>
      </c>
      <c r="AV115" t="s">
        <v>57</v>
      </c>
      <c r="AW115" t="s">
        <v>57</v>
      </c>
      <c r="AX115">
        <v>4</v>
      </c>
      <c r="AY115">
        <v>2</v>
      </c>
      <c r="AZ115">
        <v>1</v>
      </c>
      <c r="BA115">
        <v>0</v>
      </c>
      <c r="BB115" t="s">
        <v>57</v>
      </c>
      <c r="BC115" t="s">
        <v>57</v>
      </c>
      <c r="BD115">
        <v>2</v>
      </c>
      <c r="BE115">
        <v>18</v>
      </c>
      <c r="BF115" t="s">
        <v>57</v>
      </c>
      <c r="BG115" t="s">
        <v>57</v>
      </c>
      <c r="BH115" t="s">
        <v>57</v>
      </c>
      <c r="BI115">
        <v>6</v>
      </c>
      <c r="BJ115">
        <v>2</v>
      </c>
      <c r="BK115">
        <v>10</v>
      </c>
      <c r="BL115">
        <v>64</v>
      </c>
      <c r="BM115">
        <v>12</v>
      </c>
      <c r="BN115">
        <v>2</v>
      </c>
      <c r="BO115">
        <v>9</v>
      </c>
      <c r="BP115" t="s">
        <v>57</v>
      </c>
      <c r="BQ115" t="s">
        <v>57</v>
      </c>
      <c r="BR115">
        <v>41</v>
      </c>
      <c r="BS115" t="s">
        <v>57</v>
      </c>
      <c r="BT115" t="s">
        <v>57</v>
      </c>
      <c r="BU115" t="s">
        <v>57</v>
      </c>
      <c r="BV115" t="s">
        <v>57</v>
      </c>
      <c r="BW115" t="s">
        <v>57</v>
      </c>
      <c r="BX115" t="s">
        <v>57</v>
      </c>
      <c r="BY115" t="s">
        <v>57</v>
      </c>
      <c r="BZ115" t="s">
        <v>57</v>
      </c>
      <c r="CA115" t="s">
        <v>57</v>
      </c>
      <c r="CB115" t="s">
        <v>57</v>
      </c>
      <c r="CC115" t="s">
        <v>57</v>
      </c>
      <c r="CD115" t="s">
        <v>58</v>
      </c>
      <c r="CH115" s="10"/>
      <c r="CI115" s="10"/>
    </row>
    <row r="116" spans="1:87" s="38" customFormat="1">
      <c r="A116" t="s">
        <v>172</v>
      </c>
      <c r="B116" s="10" t="e">
        <f>(#REF!)-1</f>
        <v>#REF!</v>
      </c>
      <c r="C116" s="4" t="s">
        <v>3</v>
      </c>
      <c r="D116" s="10" t="s">
        <v>40</v>
      </c>
      <c r="E116" s="59">
        <f t="shared" si="51"/>
        <v>0</v>
      </c>
      <c r="F116" s="59">
        <f t="shared" si="51"/>
        <v>0</v>
      </c>
      <c r="G116" s="59">
        <f t="shared" si="51"/>
        <v>100</v>
      </c>
      <c r="H116" s="59">
        <f t="shared" si="51"/>
        <v>0</v>
      </c>
      <c r="I116" s="59">
        <f t="shared" si="52"/>
        <v>1</v>
      </c>
      <c r="J116">
        <v>8</v>
      </c>
      <c r="K116">
        <v>0</v>
      </c>
      <c r="L116">
        <v>0</v>
      </c>
      <c r="M116">
        <v>8</v>
      </c>
      <c r="N116">
        <v>0</v>
      </c>
      <c r="O116">
        <v>1</v>
      </c>
      <c r="P116">
        <v>154.875</v>
      </c>
      <c r="Q116" t="s">
        <v>57</v>
      </c>
      <c r="R116">
        <v>154.875</v>
      </c>
      <c r="S116" t="s">
        <v>57</v>
      </c>
      <c r="T116">
        <v>49</v>
      </c>
      <c r="U116">
        <v>49</v>
      </c>
      <c r="V116" t="s">
        <v>57</v>
      </c>
      <c r="W116">
        <v>38.875</v>
      </c>
      <c r="X116">
        <v>38.875</v>
      </c>
      <c r="Y116" t="s">
        <v>57</v>
      </c>
      <c r="Z116">
        <v>1211.5</v>
      </c>
      <c r="AA116">
        <v>1211.5</v>
      </c>
      <c r="AB116" t="s">
        <v>57</v>
      </c>
      <c r="AC116">
        <v>20</v>
      </c>
      <c r="AD116">
        <v>10</v>
      </c>
      <c r="AE116">
        <v>10</v>
      </c>
      <c r="AF116" t="s">
        <v>57</v>
      </c>
      <c r="AG116">
        <v>8</v>
      </c>
      <c r="AH116">
        <v>10</v>
      </c>
      <c r="AI116">
        <v>1</v>
      </c>
      <c r="AJ116" t="s">
        <v>57</v>
      </c>
      <c r="AK116" t="s">
        <v>57</v>
      </c>
      <c r="AL116">
        <v>1</v>
      </c>
      <c r="AM116">
        <v>8</v>
      </c>
      <c r="AN116">
        <v>2</v>
      </c>
      <c r="AO116" t="s">
        <v>57</v>
      </c>
      <c r="AP116" t="s">
        <v>57</v>
      </c>
      <c r="AQ116" t="s">
        <v>57</v>
      </c>
      <c r="AR116" t="s">
        <v>57</v>
      </c>
      <c r="AS116" t="s">
        <v>57</v>
      </c>
      <c r="AT116">
        <v>8</v>
      </c>
      <c r="AU116">
        <v>1</v>
      </c>
      <c r="AV116" t="s">
        <v>57</v>
      </c>
      <c r="AW116" t="s">
        <v>57</v>
      </c>
      <c r="AX116">
        <v>1</v>
      </c>
      <c r="AY116" t="s">
        <v>57</v>
      </c>
      <c r="AZ116" t="s">
        <v>57</v>
      </c>
      <c r="BA116">
        <v>0</v>
      </c>
      <c r="BB116" t="s">
        <v>57</v>
      </c>
      <c r="BC116" t="s">
        <v>57</v>
      </c>
      <c r="BD116" t="s">
        <v>57</v>
      </c>
      <c r="BE116">
        <v>8</v>
      </c>
      <c r="BF116" t="s">
        <v>57</v>
      </c>
      <c r="BG116" t="s">
        <v>57</v>
      </c>
      <c r="BH116" t="s">
        <v>57</v>
      </c>
      <c r="BI116">
        <v>8</v>
      </c>
      <c r="BJ116" t="s">
        <v>57</v>
      </c>
      <c r="BK116" t="s">
        <v>57</v>
      </c>
      <c r="BL116">
        <v>85</v>
      </c>
      <c r="BM116">
        <v>13</v>
      </c>
      <c r="BN116" t="s">
        <v>57</v>
      </c>
      <c r="BO116">
        <v>8</v>
      </c>
      <c r="BP116">
        <v>2</v>
      </c>
      <c r="BQ116" t="s">
        <v>57</v>
      </c>
      <c r="BR116">
        <v>62</v>
      </c>
      <c r="BS116" t="s">
        <v>57</v>
      </c>
      <c r="BT116" t="s">
        <v>57</v>
      </c>
      <c r="BU116" t="s">
        <v>57</v>
      </c>
      <c r="BV116" t="s">
        <v>57</v>
      </c>
      <c r="BW116" t="s">
        <v>57</v>
      </c>
      <c r="BX116" t="s">
        <v>57</v>
      </c>
      <c r="BY116" t="s">
        <v>57</v>
      </c>
      <c r="BZ116" t="s">
        <v>57</v>
      </c>
      <c r="CA116" t="s">
        <v>57</v>
      </c>
      <c r="CB116" t="s">
        <v>57</v>
      </c>
      <c r="CC116" t="s">
        <v>57</v>
      </c>
      <c r="CD116" t="s">
        <v>58</v>
      </c>
      <c r="CH116" s="10"/>
      <c r="CI116" s="10"/>
    </row>
    <row r="117" spans="1:87" s="38" customFormat="1">
      <c r="A117" t="s">
        <v>173</v>
      </c>
      <c r="B117" s="10" t="e">
        <f>(#REF!)-1</f>
        <v>#REF!</v>
      </c>
      <c r="C117" s="6" t="s">
        <v>2</v>
      </c>
      <c r="D117" s="10" t="s">
        <v>40</v>
      </c>
      <c r="E117" s="59">
        <f t="shared" si="51"/>
        <v>0</v>
      </c>
      <c r="F117" s="59">
        <f t="shared" si="51"/>
        <v>0</v>
      </c>
      <c r="G117" s="59">
        <f t="shared" si="51"/>
        <v>100</v>
      </c>
      <c r="H117" s="59">
        <f t="shared" si="51"/>
        <v>0</v>
      </c>
      <c r="I117" s="59">
        <f t="shared" si="52"/>
        <v>1</v>
      </c>
      <c r="J117">
        <v>8</v>
      </c>
      <c r="K117">
        <v>0</v>
      </c>
      <c r="L117">
        <v>0</v>
      </c>
      <c r="M117">
        <v>8</v>
      </c>
      <c r="N117">
        <v>0</v>
      </c>
      <c r="O117">
        <v>1</v>
      </c>
      <c r="P117">
        <v>115.125</v>
      </c>
      <c r="Q117" t="s">
        <v>57</v>
      </c>
      <c r="R117">
        <v>115.125</v>
      </c>
      <c r="S117" t="s">
        <v>57</v>
      </c>
      <c r="T117">
        <v>112.625</v>
      </c>
      <c r="U117">
        <v>112.625</v>
      </c>
      <c r="V117" t="s">
        <v>57</v>
      </c>
      <c r="W117">
        <v>197</v>
      </c>
      <c r="X117">
        <v>197</v>
      </c>
      <c r="Y117" t="s">
        <v>57</v>
      </c>
      <c r="Z117">
        <v>76.375</v>
      </c>
      <c r="AA117">
        <v>76.375</v>
      </c>
      <c r="AB117" t="s">
        <v>57</v>
      </c>
      <c r="AC117">
        <v>22</v>
      </c>
      <c r="AD117">
        <v>9</v>
      </c>
      <c r="AE117">
        <v>12</v>
      </c>
      <c r="AF117">
        <v>1</v>
      </c>
      <c r="AG117">
        <v>8</v>
      </c>
      <c r="AH117">
        <v>8</v>
      </c>
      <c r="AI117">
        <v>4</v>
      </c>
      <c r="AJ117" t="s">
        <v>57</v>
      </c>
      <c r="AK117" t="s">
        <v>57</v>
      </c>
      <c r="AL117">
        <v>2</v>
      </c>
      <c r="AM117">
        <v>8</v>
      </c>
      <c r="AN117" t="s">
        <v>57</v>
      </c>
      <c r="AO117" t="s">
        <v>57</v>
      </c>
      <c r="AP117" t="s">
        <v>57</v>
      </c>
      <c r="AQ117" t="s">
        <v>57</v>
      </c>
      <c r="AR117">
        <v>1</v>
      </c>
      <c r="AS117" t="s">
        <v>57</v>
      </c>
      <c r="AT117">
        <v>8</v>
      </c>
      <c r="AU117">
        <v>4</v>
      </c>
      <c r="AV117" t="s">
        <v>57</v>
      </c>
      <c r="AW117" t="s">
        <v>57</v>
      </c>
      <c r="AX117" t="s">
        <v>57</v>
      </c>
      <c r="AY117" t="s">
        <v>57</v>
      </c>
      <c r="AZ117" t="s">
        <v>57</v>
      </c>
      <c r="BA117">
        <v>0</v>
      </c>
      <c r="BB117" t="s">
        <v>57</v>
      </c>
      <c r="BC117" t="s">
        <v>57</v>
      </c>
      <c r="BD117">
        <v>1</v>
      </c>
      <c r="BE117">
        <v>26</v>
      </c>
      <c r="BF117" t="s">
        <v>57</v>
      </c>
      <c r="BG117" t="s">
        <v>57</v>
      </c>
      <c r="BH117" t="s">
        <v>57</v>
      </c>
      <c r="BI117">
        <v>7</v>
      </c>
      <c r="BJ117">
        <v>14</v>
      </c>
      <c r="BK117">
        <v>5</v>
      </c>
      <c r="BL117">
        <v>53</v>
      </c>
      <c r="BM117">
        <v>15</v>
      </c>
      <c r="BN117">
        <v>1</v>
      </c>
      <c r="BO117">
        <v>9</v>
      </c>
      <c r="BP117">
        <v>11</v>
      </c>
      <c r="BQ117">
        <v>5</v>
      </c>
      <c r="BR117">
        <v>12</v>
      </c>
      <c r="BS117" t="s">
        <v>57</v>
      </c>
      <c r="BT117" t="s">
        <v>57</v>
      </c>
      <c r="BU117" t="s">
        <v>57</v>
      </c>
      <c r="BV117" t="s">
        <v>57</v>
      </c>
      <c r="BW117" t="s">
        <v>57</v>
      </c>
      <c r="BX117" t="s">
        <v>57</v>
      </c>
      <c r="BY117" t="s">
        <v>57</v>
      </c>
      <c r="BZ117" t="s">
        <v>57</v>
      </c>
      <c r="CA117" t="s">
        <v>57</v>
      </c>
      <c r="CB117" t="s">
        <v>57</v>
      </c>
      <c r="CC117" t="s">
        <v>57</v>
      </c>
      <c r="CD117" t="s">
        <v>58</v>
      </c>
      <c r="CH117" s="10"/>
      <c r="CI117" s="10"/>
    </row>
    <row r="118" spans="1:87" s="38" customFormat="1">
      <c r="A118" t="s">
        <v>174</v>
      </c>
      <c r="B118" s="10" t="e">
        <f>(#REF!)-1</f>
        <v>#REF!</v>
      </c>
      <c r="C118" s="6" t="s">
        <v>2</v>
      </c>
      <c r="D118" s="10" t="s">
        <v>40</v>
      </c>
      <c r="E118" s="59">
        <f t="shared" si="51"/>
        <v>0</v>
      </c>
      <c r="F118" s="59">
        <f t="shared" si="51"/>
        <v>0</v>
      </c>
      <c r="G118" s="59">
        <f t="shared" si="51"/>
        <v>62.5</v>
      </c>
      <c r="H118" s="59">
        <f t="shared" si="51"/>
        <v>37.5</v>
      </c>
      <c r="I118" s="59">
        <f t="shared" si="52"/>
        <v>0.625</v>
      </c>
      <c r="J118">
        <v>8</v>
      </c>
      <c r="K118">
        <v>0</v>
      </c>
      <c r="L118">
        <v>0</v>
      </c>
      <c r="M118">
        <v>5</v>
      </c>
      <c r="N118">
        <v>3</v>
      </c>
      <c r="O118">
        <v>0.625</v>
      </c>
      <c r="P118">
        <v>211.625</v>
      </c>
      <c r="Q118" t="s">
        <v>57</v>
      </c>
      <c r="R118">
        <v>165.4</v>
      </c>
      <c r="S118">
        <v>288.66666659999999</v>
      </c>
      <c r="T118">
        <v>68</v>
      </c>
      <c r="U118">
        <v>59.2</v>
      </c>
      <c r="V118">
        <v>82.666666660000004</v>
      </c>
      <c r="W118">
        <v>196</v>
      </c>
      <c r="X118">
        <v>306</v>
      </c>
      <c r="Y118">
        <v>12.66666667</v>
      </c>
      <c r="Z118">
        <v>610.75</v>
      </c>
      <c r="AA118">
        <v>759.2</v>
      </c>
      <c r="AB118">
        <v>363.33333340000001</v>
      </c>
      <c r="AC118">
        <v>25</v>
      </c>
      <c r="AD118">
        <v>10</v>
      </c>
      <c r="AE118">
        <v>10</v>
      </c>
      <c r="AF118">
        <v>5</v>
      </c>
      <c r="AG118">
        <v>11</v>
      </c>
      <c r="AH118">
        <v>9</v>
      </c>
      <c r="AI118" t="s">
        <v>57</v>
      </c>
      <c r="AJ118" t="s">
        <v>57</v>
      </c>
      <c r="AK118" t="s">
        <v>57</v>
      </c>
      <c r="AL118">
        <v>5</v>
      </c>
      <c r="AM118">
        <v>8</v>
      </c>
      <c r="AN118">
        <v>1</v>
      </c>
      <c r="AO118" t="s">
        <v>57</v>
      </c>
      <c r="AP118" t="s">
        <v>57</v>
      </c>
      <c r="AQ118" t="s">
        <v>57</v>
      </c>
      <c r="AR118">
        <v>1</v>
      </c>
      <c r="AS118">
        <v>3</v>
      </c>
      <c r="AT118">
        <v>5</v>
      </c>
      <c r="AU118" t="s">
        <v>57</v>
      </c>
      <c r="AV118" t="s">
        <v>57</v>
      </c>
      <c r="AW118" t="s">
        <v>57</v>
      </c>
      <c r="AX118">
        <v>2</v>
      </c>
      <c r="AY118" t="s">
        <v>57</v>
      </c>
      <c r="AZ118">
        <v>3</v>
      </c>
      <c r="BA118">
        <v>0</v>
      </c>
      <c r="BB118" t="s">
        <v>57</v>
      </c>
      <c r="BC118" t="s">
        <v>57</v>
      </c>
      <c r="BD118">
        <v>2</v>
      </c>
      <c r="BE118">
        <v>9</v>
      </c>
      <c r="BF118" t="s">
        <v>57</v>
      </c>
      <c r="BG118" t="s">
        <v>57</v>
      </c>
      <c r="BH118">
        <v>1</v>
      </c>
      <c r="BI118">
        <v>7</v>
      </c>
      <c r="BJ118">
        <v>1</v>
      </c>
      <c r="BK118" t="s">
        <v>57</v>
      </c>
      <c r="BL118">
        <v>122</v>
      </c>
      <c r="BM118">
        <v>19</v>
      </c>
      <c r="BN118" t="s">
        <v>57</v>
      </c>
      <c r="BO118">
        <v>15</v>
      </c>
      <c r="BP118">
        <v>7</v>
      </c>
      <c r="BQ118">
        <v>9</v>
      </c>
      <c r="BR118">
        <v>72</v>
      </c>
      <c r="BS118" t="s">
        <v>57</v>
      </c>
      <c r="BT118" t="s">
        <v>57</v>
      </c>
      <c r="BU118" t="s">
        <v>57</v>
      </c>
      <c r="BV118" t="s">
        <v>57</v>
      </c>
      <c r="BW118" t="s">
        <v>57</v>
      </c>
      <c r="BX118" t="s">
        <v>57</v>
      </c>
      <c r="BY118" t="s">
        <v>57</v>
      </c>
      <c r="BZ118" t="s">
        <v>57</v>
      </c>
      <c r="CA118" t="s">
        <v>57</v>
      </c>
      <c r="CB118" t="s">
        <v>57</v>
      </c>
      <c r="CC118" t="s">
        <v>57</v>
      </c>
      <c r="CD118" t="s">
        <v>58</v>
      </c>
      <c r="CH118" s="10"/>
      <c r="CI118" s="10"/>
    </row>
    <row r="119" spans="1:87" s="38" customFormat="1">
      <c r="A119" t="s">
        <v>183</v>
      </c>
      <c r="B119" s="10" t="e">
        <f>(#REF!)-1</f>
        <v>#REF!</v>
      </c>
      <c r="C119" s="6" t="s">
        <v>2</v>
      </c>
      <c r="D119" s="10" t="s">
        <v>40</v>
      </c>
      <c r="E119" s="59">
        <f t="shared" si="51"/>
        <v>0</v>
      </c>
      <c r="F119" s="59">
        <f t="shared" si="51"/>
        <v>0</v>
      </c>
      <c r="G119" s="59">
        <f t="shared" si="51"/>
        <v>87.5</v>
      </c>
      <c r="H119" s="59">
        <f t="shared" si="51"/>
        <v>12.5</v>
      </c>
      <c r="I119" s="59">
        <f t="shared" si="52"/>
        <v>0.875</v>
      </c>
      <c r="J119">
        <v>8</v>
      </c>
      <c r="K119">
        <v>0</v>
      </c>
      <c r="L119">
        <v>0</v>
      </c>
      <c r="M119">
        <v>7</v>
      </c>
      <c r="N119">
        <v>1</v>
      </c>
      <c r="O119">
        <v>0.875</v>
      </c>
      <c r="P119">
        <v>248.375</v>
      </c>
      <c r="Q119" t="s">
        <v>57</v>
      </c>
      <c r="R119">
        <v>208.2857143</v>
      </c>
      <c r="S119">
        <v>529</v>
      </c>
      <c r="T119">
        <v>57.875</v>
      </c>
      <c r="U119">
        <v>53.428571429999998</v>
      </c>
      <c r="V119">
        <v>89</v>
      </c>
      <c r="W119">
        <v>105.875</v>
      </c>
      <c r="X119">
        <v>101.4285714</v>
      </c>
      <c r="Y119">
        <v>137</v>
      </c>
      <c r="Z119">
        <v>1031.625</v>
      </c>
      <c r="AA119">
        <v>1123.7142859999999</v>
      </c>
      <c r="AB119">
        <v>387</v>
      </c>
      <c r="AC119">
        <v>28</v>
      </c>
      <c r="AD119">
        <v>11</v>
      </c>
      <c r="AE119">
        <v>13</v>
      </c>
      <c r="AF119">
        <v>4</v>
      </c>
      <c r="AG119">
        <v>11</v>
      </c>
      <c r="AH119">
        <v>8</v>
      </c>
      <c r="AI119" t="s">
        <v>57</v>
      </c>
      <c r="AJ119" t="s">
        <v>57</v>
      </c>
      <c r="AK119" t="s">
        <v>57</v>
      </c>
      <c r="AL119">
        <v>9</v>
      </c>
      <c r="AM119">
        <v>8</v>
      </c>
      <c r="AN119" t="s">
        <v>57</v>
      </c>
      <c r="AO119" t="s">
        <v>57</v>
      </c>
      <c r="AP119" t="s">
        <v>57</v>
      </c>
      <c r="AQ119" t="s">
        <v>57</v>
      </c>
      <c r="AR119">
        <v>3</v>
      </c>
      <c r="AS119">
        <v>3</v>
      </c>
      <c r="AT119">
        <v>7</v>
      </c>
      <c r="AU119" t="s">
        <v>57</v>
      </c>
      <c r="AV119" t="s">
        <v>57</v>
      </c>
      <c r="AW119" t="s">
        <v>57</v>
      </c>
      <c r="AX119">
        <v>3</v>
      </c>
      <c r="AY119" t="s">
        <v>57</v>
      </c>
      <c r="AZ119">
        <v>1</v>
      </c>
      <c r="BA119">
        <v>0</v>
      </c>
      <c r="BB119" t="s">
        <v>57</v>
      </c>
      <c r="BC119" t="s">
        <v>57</v>
      </c>
      <c r="BD119">
        <v>3</v>
      </c>
      <c r="BE119">
        <v>8</v>
      </c>
      <c r="BF119" t="s">
        <v>57</v>
      </c>
      <c r="BG119" t="s">
        <v>57</v>
      </c>
      <c r="BH119" t="s">
        <v>57</v>
      </c>
      <c r="BI119">
        <v>7</v>
      </c>
      <c r="BJ119">
        <v>1</v>
      </c>
      <c r="BK119" t="s">
        <v>57</v>
      </c>
      <c r="BL119" t="s">
        <v>57</v>
      </c>
      <c r="BM119" t="s">
        <v>57</v>
      </c>
      <c r="BN119" t="s">
        <v>57</v>
      </c>
      <c r="BO119" t="s">
        <v>57</v>
      </c>
      <c r="BP119" t="s">
        <v>57</v>
      </c>
      <c r="BQ119" t="s">
        <v>57</v>
      </c>
      <c r="BR119" t="s">
        <v>57</v>
      </c>
      <c r="BS119" t="s">
        <v>57</v>
      </c>
      <c r="BT119" t="s">
        <v>57</v>
      </c>
      <c r="BU119" t="s">
        <v>57</v>
      </c>
      <c r="BV119" t="s">
        <v>57</v>
      </c>
      <c r="BW119" t="s">
        <v>57</v>
      </c>
      <c r="BX119" t="s">
        <v>57</v>
      </c>
      <c r="BY119" t="s">
        <v>57</v>
      </c>
      <c r="BZ119" t="s">
        <v>57</v>
      </c>
      <c r="CA119" t="s">
        <v>57</v>
      </c>
      <c r="CB119" t="s">
        <v>57</v>
      </c>
      <c r="CC119" t="s">
        <v>57</v>
      </c>
      <c r="CD119" t="s">
        <v>58</v>
      </c>
      <c r="CH119" s="10"/>
      <c r="CI119" s="10"/>
    </row>
    <row r="120" spans="1:87" s="38" customFormat="1">
      <c r="A120" t="s">
        <v>175</v>
      </c>
      <c r="B120" s="10" t="e">
        <f>(#REF!)-1</f>
        <v>#REF!</v>
      </c>
      <c r="C120" s="4" t="s">
        <v>3</v>
      </c>
      <c r="D120" s="10" t="s">
        <v>40</v>
      </c>
      <c r="E120" s="59">
        <f t="shared" si="51"/>
        <v>25</v>
      </c>
      <c r="F120" s="59">
        <f t="shared" si="51"/>
        <v>0</v>
      </c>
      <c r="G120" s="59">
        <f t="shared" si="51"/>
        <v>62.5</v>
      </c>
      <c r="H120" s="59">
        <f t="shared" si="51"/>
        <v>12.5</v>
      </c>
      <c r="I120" s="59">
        <f t="shared" si="52"/>
        <v>0.625</v>
      </c>
      <c r="J120">
        <v>8</v>
      </c>
      <c r="K120">
        <v>2</v>
      </c>
      <c r="L120">
        <v>0</v>
      </c>
      <c r="M120">
        <v>5</v>
      </c>
      <c r="N120">
        <v>1</v>
      </c>
      <c r="O120">
        <v>0.83333333330000003</v>
      </c>
      <c r="P120">
        <v>1271</v>
      </c>
      <c r="Q120" t="s">
        <v>57</v>
      </c>
      <c r="R120">
        <v>1165.8</v>
      </c>
      <c r="S120">
        <v>1797</v>
      </c>
      <c r="T120">
        <v>329.83333340000001</v>
      </c>
      <c r="U120">
        <v>147.4</v>
      </c>
      <c r="V120">
        <v>1242</v>
      </c>
      <c r="W120">
        <v>586.33333330000005</v>
      </c>
      <c r="X120">
        <v>630</v>
      </c>
      <c r="Y120">
        <v>368</v>
      </c>
      <c r="Z120">
        <v>45.833333330000002</v>
      </c>
      <c r="AA120">
        <v>41</v>
      </c>
      <c r="AB120">
        <v>70</v>
      </c>
      <c r="AC120">
        <v>22</v>
      </c>
      <c r="AD120">
        <v>9</v>
      </c>
      <c r="AE120">
        <v>12</v>
      </c>
      <c r="AF120">
        <v>1</v>
      </c>
      <c r="AG120">
        <v>13</v>
      </c>
      <c r="AH120">
        <v>9</v>
      </c>
      <c r="AI120" t="s">
        <v>57</v>
      </c>
      <c r="AJ120" t="s">
        <v>57</v>
      </c>
      <c r="AK120" t="s">
        <v>57</v>
      </c>
      <c r="AL120" t="s">
        <v>57</v>
      </c>
      <c r="AM120">
        <v>6</v>
      </c>
      <c r="AN120">
        <v>3</v>
      </c>
      <c r="AO120" t="s">
        <v>57</v>
      </c>
      <c r="AP120" t="s">
        <v>57</v>
      </c>
      <c r="AQ120" t="s">
        <v>57</v>
      </c>
      <c r="AR120" t="s">
        <v>57</v>
      </c>
      <c r="AS120">
        <v>7</v>
      </c>
      <c r="AT120">
        <v>5</v>
      </c>
      <c r="AU120" t="s">
        <v>57</v>
      </c>
      <c r="AV120" t="s">
        <v>57</v>
      </c>
      <c r="AW120" t="s">
        <v>57</v>
      </c>
      <c r="AX120" t="s">
        <v>57</v>
      </c>
      <c r="AY120" t="s">
        <v>57</v>
      </c>
      <c r="AZ120">
        <v>1</v>
      </c>
      <c r="BA120">
        <v>0</v>
      </c>
      <c r="BB120" t="s">
        <v>57</v>
      </c>
      <c r="BC120" t="s">
        <v>57</v>
      </c>
      <c r="BD120" t="s">
        <v>57</v>
      </c>
      <c r="BE120">
        <v>31</v>
      </c>
      <c r="BF120">
        <v>5</v>
      </c>
      <c r="BG120" t="s">
        <v>57</v>
      </c>
      <c r="BH120" t="s">
        <v>57</v>
      </c>
      <c r="BI120">
        <v>1</v>
      </c>
      <c r="BJ120">
        <v>5</v>
      </c>
      <c r="BK120">
        <v>20</v>
      </c>
      <c r="BL120">
        <v>299</v>
      </c>
      <c r="BM120">
        <v>157</v>
      </c>
      <c r="BN120">
        <v>23</v>
      </c>
      <c r="BO120" t="s">
        <v>57</v>
      </c>
      <c r="BP120">
        <v>7</v>
      </c>
      <c r="BQ120">
        <v>2</v>
      </c>
      <c r="BR120">
        <v>110</v>
      </c>
      <c r="BS120" t="s">
        <v>57</v>
      </c>
      <c r="BT120" t="s">
        <v>57</v>
      </c>
      <c r="BU120" t="s">
        <v>57</v>
      </c>
      <c r="BV120" t="s">
        <v>57</v>
      </c>
      <c r="BW120" t="s">
        <v>57</v>
      </c>
      <c r="BX120" t="s">
        <v>57</v>
      </c>
      <c r="BY120" t="s">
        <v>57</v>
      </c>
      <c r="BZ120" t="s">
        <v>57</v>
      </c>
      <c r="CA120" t="s">
        <v>57</v>
      </c>
      <c r="CB120" t="s">
        <v>57</v>
      </c>
      <c r="CC120" t="s">
        <v>57</v>
      </c>
      <c r="CD120" t="s">
        <v>58</v>
      </c>
      <c r="CH120" s="10"/>
      <c r="CI120" s="10"/>
    </row>
    <row r="121" spans="1:87" s="38" customFormat="1">
      <c r="A121" t="s">
        <v>176</v>
      </c>
      <c r="B121" s="10" t="e">
        <f>(#REF!)-1</f>
        <v>#REF!</v>
      </c>
      <c r="C121" s="6" t="s">
        <v>2</v>
      </c>
      <c r="D121" s="10" t="s">
        <v>40</v>
      </c>
      <c r="E121" s="59">
        <f t="shared" si="51"/>
        <v>0</v>
      </c>
      <c r="F121" s="59">
        <f t="shared" si="51"/>
        <v>0</v>
      </c>
      <c r="G121" s="59">
        <f t="shared" si="51"/>
        <v>100</v>
      </c>
      <c r="H121" s="59">
        <f t="shared" si="51"/>
        <v>0</v>
      </c>
      <c r="I121" s="59">
        <f t="shared" si="52"/>
        <v>1</v>
      </c>
      <c r="J121">
        <v>8</v>
      </c>
      <c r="K121">
        <v>0</v>
      </c>
      <c r="L121">
        <v>0</v>
      </c>
      <c r="M121">
        <v>8</v>
      </c>
      <c r="N121">
        <v>0</v>
      </c>
      <c r="O121">
        <v>1</v>
      </c>
      <c r="P121">
        <v>361.25</v>
      </c>
      <c r="Q121" t="s">
        <v>57</v>
      </c>
      <c r="R121">
        <v>361.25</v>
      </c>
      <c r="S121" t="s">
        <v>57</v>
      </c>
      <c r="T121">
        <v>204.75</v>
      </c>
      <c r="U121">
        <v>204.75</v>
      </c>
      <c r="V121" t="s">
        <v>57</v>
      </c>
      <c r="W121">
        <v>176.5</v>
      </c>
      <c r="X121">
        <v>176.5</v>
      </c>
      <c r="Y121" t="s">
        <v>57</v>
      </c>
      <c r="Z121">
        <v>514.5</v>
      </c>
      <c r="AA121">
        <v>514.5</v>
      </c>
      <c r="AB121" t="s">
        <v>57</v>
      </c>
      <c r="AC121">
        <v>28</v>
      </c>
      <c r="AD121">
        <v>15</v>
      </c>
      <c r="AE121">
        <v>11</v>
      </c>
      <c r="AF121">
        <v>2</v>
      </c>
      <c r="AG121">
        <v>8</v>
      </c>
      <c r="AH121">
        <v>9</v>
      </c>
      <c r="AI121">
        <v>1</v>
      </c>
      <c r="AJ121" t="s">
        <v>57</v>
      </c>
      <c r="AK121" t="s">
        <v>57</v>
      </c>
      <c r="AL121">
        <v>10</v>
      </c>
      <c r="AM121">
        <v>8</v>
      </c>
      <c r="AN121">
        <v>1</v>
      </c>
      <c r="AO121" t="s">
        <v>57</v>
      </c>
      <c r="AP121" t="s">
        <v>57</v>
      </c>
      <c r="AQ121" t="s">
        <v>57</v>
      </c>
      <c r="AR121">
        <v>6</v>
      </c>
      <c r="AS121" t="s">
        <v>57</v>
      </c>
      <c r="AT121">
        <v>8</v>
      </c>
      <c r="AU121">
        <v>1</v>
      </c>
      <c r="AV121" t="s">
        <v>57</v>
      </c>
      <c r="AW121" t="s">
        <v>57</v>
      </c>
      <c r="AX121">
        <v>2</v>
      </c>
      <c r="AY121" t="s">
        <v>57</v>
      </c>
      <c r="AZ121" t="s">
        <v>57</v>
      </c>
      <c r="BA121">
        <v>0</v>
      </c>
      <c r="BB121" t="s">
        <v>57</v>
      </c>
      <c r="BC121" t="s">
        <v>57</v>
      </c>
      <c r="BD121">
        <v>2</v>
      </c>
      <c r="BE121">
        <v>8</v>
      </c>
      <c r="BF121" t="s">
        <v>57</v>
      </c>
      <c r="BG121" t="s">
        <v>57</v>
      </c>
      <c r="BH121" t="s">
        <v>57</v>
      </c>
      <c r="BI121">
        <v>4</v>
      </c>
      <c r="BJ121">
        <v>4</v>
      </c>
      <c r="BK121" t="s">
        <v>57</v>
      </c>
      <c r="BL121">
        <v>135</v>
      </c>
      <c r="BM121">
        <v>28</v>
      </c>
      <c r="BN121">
        <v>10</v>
      </c>
      <c r="BO121">
        <v>7</v>
      </c>
      <c r="BP121">
        <v>26</v>
      </c>
      <c r="BQ121" t="s">
        <v>57</v>
      </c>
      <c r="BR121">
        <v>64</v>
      </c>
      <c r="BS121" t="s">
        <v>57</v>
      </c>
      <c r="BT121" t="s">
        <v>57</v>
      </c>
      <c r="BU121" t="s">
        <v>57</v>
      </c>
      <c r="BV121" t="s">
        <v>57</v>
      </c>
      <c r="BW121" t="s">
        <v>57</v>
      </c>
      <c r="BX121" t="s">
        <v>57</v>
      </c>
      <c r="BY121" t="s">
        <v>57</v>
      </c>
      <c r="BZ121" t="s">
        <v>57</v>
      </c>
      <c r="CA121" t="s">
        <v>57</v>
      </c>
      <c r="CB121" t="s">
        <v>57</v>
      </c>
      <c r="CC121" t="s">
        <v>57</v>
      </c>
      <c r="CD121" t="s">
        <v>58</v>
      </c>
      <c r="CH121" s="10"/>
      <c r="CI121" s="10"/>
    </row>
    <row r="122" spans="1:87" s="38" customFormat="1">
      <c r="A122" t="s">
        <v>177</v>
      </c>
      <c r="B122" s="10" t="e">
        <f>(#REF!)-1</f>
        <v>#REF!</v>
      </c>
      <c r="C122" s="6" t="s">
        <v>2</v>
      </c>
      <c r="D122" s="10" t="s">
        <v>40</v>
      </c>
      <c r="E122" s="59">
        <f t="shared" si="51"/>
        <v>0</v>
      </c>
      <c r="F122" s="59">
        <f t="shared" si="51"/>
        <v>0</v>
      </c>
      <c r="G122" s="59">
        <f t="shared" si="51"/>
        <v>100</v>
      </c>
      <c r="H122" s="59">
        <f t="shared" si="51"/>
        <v>0</v>
      </c>
      <c r="I122" s="59">
        <f t="shared" si="52"/>
        <v>1</v>
      </c>
      <c r="J122">
        <v>8</v>
      </c>
      <c r="K122">
        <v>0</v>
      </c>
      <c r="L122">
        <v>0</v>
      </c>
      <c r="M122">
        <v>8</v>
      </c>
      <c r="N122">
        <v>0</v>
      </c>
      <c r="O122">
        <v>1</v>
      </c>
      <c r="P122">
        <v>212.5</v>
      </c>
      <c r="Q122" t="s">
        <v>57</v>
      </c>
      <c r="R122">
        <v>212.5</v>
      </c>
      <c r="S122" t="s">
        <v>57</v>
      </c>
      <c r="T122">
        <v>71.625</v>
      </c>
      <c r="U122">
        <v>71.625</v>
      </c>
      <c r="V122" t="s">
        <v>57</v>
      </c>
      <c r="W122">
        <v>86.875</v>
      </c>
      <c r="X122">
        <v>86.875</v>
      </c>
      <c r="Y122" t="s">
        <v>57</v>
      </c>
      <c r="Z122">
        <v>976.5</v>
      </c>
      <c r="AA122">
        <v>976.5</v>
      </c>
      <c r="AB122" t="s">
        <v>57</v>
      </c>
      <c r="AC122">
        <v>29</v>
      </c>
      <c r="AD122">
        <v>14</v>
      </c>
      <c r="AE122">
        <v>15</v>
      </c>
      <c r="AF122" t="s">
        <v>57</v>
      </c>
      <c r="AG122">
        <v>10</v>
      </c>
      <c r="AH122">
        <v>8</v>
      </c>
      <c r="AI122">
        <v>2</v>
      </c>
      <c r="AJ122" t="s">
        <v>57</v>
      </c>
      <c r="AK122" t="s">
        <v>57</v>
      </c>
      <c r="AL122">
        <v>9</v>
      </c>
      <c r="AM122">
        <v>8</v>
      </c>
      <c r="AN122" t="s">
        <v>57</v>
      </c>
      <c r="AO122" t="s">
        <v>57</v>
      </c>
      <c r="AP122" t="s">
        <v>57</v>
      </c>
      <c r="AQ122" t="s">
        <v>57</v>
      </c>
      <c r="AR122">
        <v>6</v>
      </c>
      <c r="AS122">
        <v>2</v>
      </c>
      <c r="AT122">
        <v>8</v>
      </c>
      <c r="AU122">
        <v>2</v>
      </c>
      <c r="AV122" t="s">
        <v>57</v>
      </c>
      <c r="AW122" t="s">
        <v>57</v>
      </c>
      <c r="AX122">
        <v>3</v>
      </c>
      <c r="AY122" t="s">
        <v>57</v>
      </c>
      <c r="AZ122" t="s">
        <v>57</v>
      </c>
      <c r="BA122">
        <v>0</v>
      </c>
      <c r="BB122" t="s">
        <v>57</v>
      </c>
      <c r="BC122" t="s">
        <v>57</v>
      </c>
      <c r="BD122" t="s">
        <v>57</v>
      </c>
      <c r="BE122">
        <v>10</v>
      </c>
      <c r="BF122" t="s">
        <v>57</v>
      </c>
      <c r="BG122" t="s">
        <v>57</v>
      </c>
      <c r="BH122" t="s">
        <v>57</v>
      </c>
      <c r="BI122">
        <v>8</v>
      </c>
      <c r="BJ122" t="s">
        <v>57</v>
      </c>
      <c r="BK122">
        <v>2</v>
      </c>
      <c r="BL122">
        <v>31</v>
      </c>
      <c r="BM122">
        <v>4</v>
      </c>
      <c r="BN122" t="s">
        <v>57</v>
      </c>
      <c r="BO122" t="s">
        <v>57</v>
      </c>
      <c r="BP122">
        <v>7</v>
      </c>
      <c r="BQ122" t="s">
        <v>57</v>
      </c>
      <c r="BR122">
        <v>20</v>
      </c>
      <c r="BS122" t="s">
        <v>57</v>
      </c>
      <c r="BT122" t="s">
        <v>57</v>
      </c>
      <c r="BU122" t="s">
        <v>57</v>
      </c>
      <c r="BV122" t="s">
        <v>57</v>
      </c>
      <c r="BW122" t="s">
        <v>57</v>
      </c>
      <c r="BX122" t="s">
        <v>57</v>
      </c>
      <c r="BY122" t="s">
        <v>57</v>
      </c>
      <c r="BZ122" t="s">
        <v>57</v>
      </c>
      <c r="CA122" t="s">
        <v>57</v>
      </c>
      <c r="CB122" t="s">
        <v>57</v>
      </c>
      <c r="CC122" t="s">
        <v>57</v>
      </c>
      <c r="CD122" t="s">
        <v>58</v>
      </c>
      <c r="CH122" s="10"/>
      <c r="CI122" s="10"/>
    </row>
    <row r="123" spans="1:87">
      <c r="B123" s="38"/>
      <c r="C123" s="38"/>
      <c r="D123" s="80"/>
      <c r="E123" s="65"/>
      <c r="F123" s="65"/>
      <c r="G123" s="65"/>
      <c r="H123" s="65"/>
      <c r="I123" s="65"/>
      <c r="J123" s="38"/>
      <c r="K123" s="38"/>
      <c r="L123" s="38"/>
      <c r="M123" s="38"/>
      <c r="N123" s="38"/>
      <c r="O123" s="80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</row>
    <row r="124" spans="1:87">
      <c r="A124" s="34" t="s">
        <v>3</v>
      </c>
      <c r="B124" s="34">
        <f>COUNTIF(C97:C122,"WT")</f>
        <v>10</v>
      </c>
      <c r="C124" s="22" t="s">
        <v>41</v>
      </c>
      <c r="D124" s="24" t="e">
        <f>AVERAGE(D100:D103,D105,D110,D112,D115:D116,D120)</f>
        <v>#DIV/0!</v>
      </c>
      <c r="E124" s="24" t="e">
        <f ca="1">AVERAGE(E100:E123,E125,E130,E132,E115:E116,E120)</f>
        <v>#DIV/0!</v>
      </c>
      <c r="F124" s="24">
        <f t="shared" ref="F124:BQ124" si="55">AVERAGE(F100:F103,F105,F110,F112,F115:F116,F120)</f>
        <v>0</v>
      </c>
      <c r="G124" s="24">
        <f t="shared" si="55"/>
        <v>85</v>
      </c>
      <c r="H124" s="24">
        <f t="shared" si="55"/>
        <v>12.5</v>
      </c>
      <c r="I124" s="24">
        <f t="shared" si="55"/>
        <v>0.85</v>
      </c>
      <c r="J124" s="24">
        <f t="shared" si="55"/>
        <v>8</v>
      </c>
      <c r="K124" s="24">
        <f t="shared" si="55"/>
        <v>0.2</v>
      </c>
      <c r="L124" s="24">
        <f t="shared" si="55"/>
        <v>0</v>
      </c>
      <c r="M124" s="24">
        <f t="shared" si="55"/>
        <v>6.8</v>
      </c>
      <c r="N124" s="24">
        <f t="shared" si="55"/>
        <v>1</v>
      </c>
      <c r="O124" s="24">
        <f t="shared" si="55"/>
        <v>0.87083333333000001</v>
      </c>
      <c r="P124" s="24">
        <f t="shared" si="55"/>
        <v>576.46249999999998</v>
      </c>
      <c r="Q124" s="24" t="e">
        <f t="shared" si="55"/>
        <v>#DIV/0!</v>
      </c>
      <c r="R124" s="24">
        <f t="shared" si="55"/>
        <v>535.71750000999998</v>
      </c>
      <c r="S124" s="24">
        <f t="shared" si="55"/>
        <v>673.21428571428567</v>
      </c>
      <c r="T124" s="24">
        <f t="shared" si="55"/>
        <v>196.07083333999998</v>
      </c>
      <c r="U124" s="24">
        <f t="shared" si="55"/>
        <v>177.50607142300001</v>
      </c>
      <c r="V124" s="24">
        <f t="shared" si="55"/>
        <v>335.07142857142856</v>
      </c>
      <c r="W124" s="24">
        <f t="shared" si="55"/>
        <v>363.08333333000002</v>
      </c>
      <c r="X124" s="24">
        <f t="shared" si="55"/>
        <v>397.56428572900006</v>
      </c>
      <c r="Y124" s="24">
        <f t="shared" si="55"/>
        <v>353.46428571428572</v>
      </c>
      <c r="Z124" s="24">
        <f t="shared" si="55"/>
        <v>561.72083333299997</v>
      </c>
      <c r="AA124" s="24">
        <f t="shared" si="55"/>
        <v>569.63749997299999</v>
      </c>
      <c r="AB124" s="24">
        <f t="shared" si="55"/>
        <v>198.46428571428572</v>
      </c>
      <c r="AC124" s="24">
        <f t="shared" si="55"/>
        <v>33.6</v>
      </c>
      <c r="AD124" s="24">
        <f t="shared" si="55"/>
        <v>13.5</v>
      </c>
      <c r="AE124" s="24">
        <f ca="1">AVERAGE(AE100:AE123,AE125,AE130,AE132,AE115:AE116,AE120)</f>
        <v>0</v>
      </c>
      <c r="AF124" s="24">
        <f t="shared" si="55"/>
        <v>6.1111111111111107</v>
      </c>
      <c r="AG124" s="24">
        <f t="shared" si="55"/>
        <v>12.7</v>
      </c>
      <c r="AH124" s="24">
        <f t="shared" si="55"/>
        <v>10.3</v>
      </c>
      <c r="AI124" s="24">
        <f t="shared" si="55"/>
        <v>2.8333333333333335</v>
      </c>
      <c r="AJ124" s="24">
        <f t="shared" si="55"/>
        <v>1</v>
      </c>
      <c r="AK124" s="24">
        <f t="shared" si="55"/>
        <v>3.5</v>
      </c>
      <c r="AL124" s="24">
        <f t="shared" si="55"/>
        <v>10.125</v>
      </c>
      <c r="AM124" s="24">
        <f t="shared" si="55"/>
        <v>7.8</v>
      </c>
      <c r="AN124" s="24">
        <f t="shared" si="55"/>
        <v>2.5</v>
      </c>
      <c r="AO124" s="24" t="e">
        <f t="shared" si="55"/>
        <v>#DIV/0!</v>
      </c>
      <c r="AP124" s="24" t="e">
        <f t="shared" si="55"/>
        <v>#DIV/0!</v>
      </c>
      <c r="AQ124" s="24">
        <f t="shared" si="55"/>
        <v>1</v>
      </c>
      <c r="AR124" s="24">
        <f t="shared" si="55"/>
        <v>5</v>
      </c>
      <c r="AS124" s="24">
        <f t="shared" si="55"/>
        <v>5.666666666666667</v>
      </c>
      <c r="AT124" s="24">
        <f t="shared" si="55"/>
        <v>6.8</v>
      </c>
      <c r="AU124" s="24">
        <f t="shared" si="55"/>
        <v>2.4</v>
      </c>
      <c r="AV124" s="24">
        <f t="shared" si="55"/>
        <v>1</v>
      </c>
      <c r="AW124" s="24">
        <f t="shared" si="55"/>
        <v>2</v>
      </c>
      <c r="AX124" s="24">
        <f t="shared" si="55"/>
        <v>4.833333333333333</v>
      </c>
      <c r="AY124" s="24">
        <f t="shared" si="55"/>
        <v>2.5</v>
      </c>
      <c r="AZ124" s="24">
        <f t="shared" si="55"/>
        <v>1.4285714285714286</v>
      </c>
      <c r="BA124" s="24">
        <f t="shared" si="55"/>
        <v>0.5</v>
      </c>
      <c r="BB124" s="24" t="e">
        <f t="shared" si="55"/>
        <v>#DIV/0!</v>
      </c>
      <c r="BC124" s="24">
        <f t="shared" si="55"/>
        <v>1.5</v>
      </c>
      <c r="BD124" s="24">
        <f t="shared" si="55"/>
        <v>3.1428571428571428</v>
      </c>
      <c r="BE124" s="24">
        <f ca="1">AVERAGE(BE100:BE123,BE125,BE130,BE132,BE115:BE116,BE120)</f>
        <v>0</v>
      </c>
      <c r="BF124" s="24">
        <f t="shared" si="55"/>
        <v>3.3333333333333335</v>
      </c>
      <c r="BG124" s="24" t="e">
        <f t="shared" si="55"/>
        <v>#DIV/0!</v>
      </c>
      <c r="BH124" s="24" t="e">
        <f t="shared" si="55"/>
        <v>#DIV/0!</v>
      </c>
      <c r="BI124" s="24">
        <f t="shared" si="55"/>
        <v>5.333333333333333</v>
      </c>
      <c r="BJ124" s="24">
        <f t="shared" si="55"/>
        <v>8.5</v>
      </c>
      <c r="BK124" s="24">
        <f t="shared" si="55"/>
        <v>7.125</v>
      </c>
      <c r="BL124" s="24">
        <f t="shared" si="55"/>
        <v>140.88888888888889</v>
      </c>
      <c r="BM124" s="24">
        <f t="shared" si="55"/>
        <v>52.444444444444443</v>
      </c>
      <c r="BN124" s="24">
        <f t="shared" si="55"/>
        <v>11.8</v>
      </c>
      <c r="BO124" s="24">
        <f t="shared" si="55"/>
        <v>7.833333333333333</v>
      </c>
      <c r="BP124" s="24">
        <f t="shared" si="55"/>
        <v>8.5</v>
      </c>
      <c r="BQ124" s="24">
        <f t="shared" si="55"/>
        <v>19.2</v>
      </c>
      <c r="BR124" s="24">
        <f t="shared" ref="BR124:CC124" si="56">AVERAGE(BR100:BR103,BR105,BR110,BR112,BR115:BR116,BR120)</f>
        <v>58.444444444444443</v>
      </c>
      <c r="BS124" s="24" t="e">
        <f t="shared" si="56"/>
        <v>#DIV/0!</v>
      </c>
      <c r="BT124" s="24" t="e">
        <f t="shared" si="56"/>
        <v>#DIV/0!</v>
      </c>
      <c r="BU124" s="24" t="e">
        <f t="shared" si="56"/>
        <v>#DIV/0!</v>
      </c>
      <c r="BV124" s="24" t="e">
        <f t="shared" si="56"/>
        <v>#DIV/0!</v>
      </c>
      <c r="BW124" s="24" t="e">
        <f t="shared" si="56"/>
        <v>#DIV/0!</v>
      </c>
      <c r="BX124" s="24" t="e">
        <f t="shared" si="56"/>
        <v>#DIV/0!</v>
      </c>
      <c r="BY124" s="24" t="e">
        <f t="shared" si="56"/>
        <v>#DIV/0!</v>
      </c>
      <c r="BZ124" s="24" t="e">
        <f t="shared" si="56"/>
        <v>#DIV/0!</v>
      </c>
      <c r="CA124" s="24" t="e">
        <f t="shared" si="56"/>
        <v>#DIV/0!</v>
      </c>
      <c r="CB124" s="24" t="e">
        <f t="shared" si="56"/>
        <v>#DIV/0!</v>
      </c>
      <c r="CC124" s="24" t="e">
        <f t="shared" si="56"/>
        <v>#DIV/0!</v>
      </c>
      <c r="CD124" s="38"/>
    </row>
    <row r="125" spans="1:87">
      <c r="A125" s="35" t="s">
        <v>179</v>
      </c>
      <c r="B125" s="153">
        <f>COUNTIF(C97:C122,"+ve")</f>
        <v>13</v>
      </c>
      <c r="C125" s="18" t="s">
        <v>41</v>
      </c>
      <c r="D125" s="27" t="e">
        <f>AVERAGE(D104,D106:D109,D111,D113:D114,D117:D119,D121:D122)</f>
        <v>#DIV/0!</v>
      </c>
      <c r="E125" s="27" t="e">
        <f ca="1">AVERAGE(E124,E126:E129,E131,E113:E114,E117:E119,E121:E122)</f>
        <v>#DIV/0!</v>
      </c>
      <c r="F125" s="27">
        <f t="shared" ref="F125:BQ125" si="57">AVERAGE(F104,F106:F109,F111,F113:F114,F117:F119,F121:F122)</f>
        <v>0</v>
      </c>
      <c r="G125" s="27">
        <f t="shared" si="57"/>
        <v>94.230769230769226</v>
      </c>
      <c r="H125" s="27">
        <f t="shared" si="57"/>
        <v>5.7692307692307692</v>
      </c>
      <c r="I125" s="27">
        <f t="shared" si="57"/>
        <v>0.94230769230769229</v>
      </c>
      <c r="J125" s="27">
        <f t="shared" si="57"/>
        <v>8</v>
      </c>
      <c r="K125" s="27">
        <f t="shared" si="57"/>
        <v>0</v>
      </c>
      <c r="L125" s="27">
        <f t="shared" si="57"/>
        <v>0</v>
      </c>
      <c r="M125" s="27">
        <f t="shared" si="57"/>
        <v>7.5384615384615383</v>
      </c>
      <c r="N125" s="27">
        <f t="shared" si="57"/>
        <v>0.46153846153846156</v>
      </c>
      <c r="O125" s="27">
        <f t="shared" si="57"/>
        <v>0.94230769230769229</v>
      </c>
      <c r="P125" s="27">
        <f t="shared" si="57"/>
        <v>269.33653846153845</v>
      </c>
      <c r="Q125" s="27" t="e">
        <f t="shared" si="57"/>
        <v>#DIV/0!</v>
      </c>
      <c r="R125" s="27">
        <f t="shared" si="57"/>
        <v>253.97902930000004</v>
      </c>
      <c r="S125" s="27">
        <f t="shared" si="57"/>
        <v>593.38888886666666</v>
      </c>
      <c r="T125" s="27">
        <f t="shared" si="57"/>
        <v>104.46153846153847</v>
      </c>
      <c r="U125" s="27">
        <f t="shared" si="57"/>
        <v>98.176556771538472</v>
      </c>
      <c r="V125" s="27">
        <f t="shared" si="57"/>
        <v>233.88888888666668</v>
      </c>
      <c r="W125" s="27">
        <f t="shared" si="57"/>
        <v>171.25961538461539</v>
      </c>
      <c r="X125" s="27">
        <f t="shared" si="57"/>
        <v>179.05219779999999</v>
      </c>
      <c r="Y125" s="27">
        <f t="shared" si="57"/>
        <v>97.388888890000018</v>
      </c>
      <c r="Z125" s="27">
        <f t="shared" si="57"/>
        <v>806.77884615384619</v>
      </c>
      <c r="AA125" s="27">
        <f t="shared" si="57"/>
        <v>837.44853484615385</v>
      </c>
      <c r="AB125" s="27">
        <f t="shared" si="57"/>
        <v>485.44444446666665</v>
      </c>
      <c r="AC125" s="27">
        <f t="shared" si="57"/>
        <v>34.92307692307692</v>
      </c>
      <c r="AD125" s="27">
        <f t="shared" si="57"/>
        <v>14.538461538461538</v>
      </c>
      <c r="AE125" s="27">
        <f ca="1">AVERAGE(AE124,AE126:AE129,AE131,AE113:AE114,AE117:AE119,AE121:AE122)</f>
        <v>0</v>
      </c>
      <c r="AF125" s="27">
        <f t="shared" si="57"/>
        <v>3.5</v>
      </c>
      <c r="AG125" s="27">
        <f t="shared" si="57"/>
        <v>11.76923076923077</v>
      </c>
      <c r="AH125" s="27">
        <f t="shared" si="57"/>
        <v>10.76923076923077</v>
      </c>
      <c r="AI125" s="27">
        <f t="shared" si="57"/>
        <v>5.875</v>
      </c>
      <c r="AJ125" s="27">
        <f t="shared" si="57"/>
        <v>1.6666666666666667</v>
      </c>
      <c r="AK125" s="27" t="e">
        <f t="shared" si="57"/>
        <v>#DIV/0!</v>
      </c>
      <c r="AL125" s="27">
        <f t="shared" si="57"/>
        <v>9.0833333333333339</v>
      </c>
      <c r="AM125" s="27">
        <f t="shared" si="57"/>
        <v>8</v>
      </c>
      <c r="AN125" s="27">
        <f t="shared" si="57"/>
        <v>7.2</v>
      </c>
      <c r="AO125" s="27" t="e">
        <f t="shared" si="57"/>
        <v>#DIV/0!</v>
      </c>
      <c r="AP125" s="27" t="e">
        <f t="shared" si="57"/>
        <v>#DIV/0!</v>
      </c>
      <c r="AQ125" s="27" t="e">
        <f t="shared" si="57"/>
        <v>#DIV/0!</v>
      </c>
      <c r="AR125" s="27">
        <f t="shared" si="57"/>
        <v>5.4444444444444446</v>
      </c>
      <c r="AS125" s="27">
        <f t="shared" si="57"/>
        <v>4.4000000000000004</v>
      </c>
      <c r="AT125" s="27">
        <f t="shared" si="57"/>
        <v>7.5384615384615383</v>
      </c>
      <c r="AU125" s="27">
        <f t="shared" si="57"/>
        <v>5.875</v>
      </c>
      <c r="AV125" s="27">
        <f t="shared" si="57"/>
        <v>1.6666666666666667</v>
      </c>
      <c r="AW125" s="27" t="e">
        <f t="shared" si="57"/>
        <v>#DIV/0!</v>
      </c>
      <c r="AX125" s="27">
        <f t="shared" si="57"/>
        <v>4.5454545454545459</v>
      </c>
      <c r="AY125" s="27">
        <f t="shared" si="57"/>
        <v>5</v>
      </c>
      <c r="AZ125" s="27">
        <f t="shared" si="57"/>
        <v>2</v>
      </c>
      <c r="BA125" s="27">
        <f t="shared" si="57"/>
        <v>0</v>
      </c>
      <c r="BB125" s="27" t="e">
        <f t="shared" si="57"/>
        <v>#DIV/0!</v>
      </c>
      <c r="BC125" s="27" t="e">
        <f t="shared" si="57"/>
        <v>#DIV/0!</v>
      </c>
      <c r="BD125" s="27">
        <f t="shared" si="57"/>
        <v>1.6666666666666667</v>
      </c>
      <c r="BE125" s="27">
        <f ca="1">AVERAGE(BE124,BE126:BE129,BE131,BE113:BE114,BE117:BE119,BE121:BE122)</f>
        <v>0</v>
      </c>
      <c r="BF125" s="27">
        <f t="shared" si="57"/>
        <v>2</v>
      </c>
      <c r="BG125" s="27">
        <f t="shared" si="57"/>
        <v>1</v>
      </c>
      <c r="BH125" s="27">
        <f t="shared" si="57"/>
        <v>2</v>
      </c>
      <c r="BI125" s="27">
        <f t="shared" si="57"/>
        <v>6.5384615384615383</v>
      </c>
      <c r="BJ125" s="27">
        <f t="shared" si="57"/>
        <v>3.5555555555555554</v>
      </c>
      <c r="BK125" s="27">
        <f t="shared" si="57"/>
        <v>4.333333333333333</v>
      </c>
      <c r="BL125" s="27">
        <f t="shared" si="57"/>
        <v>121.18181818181819</v>
      </c>
      <c r="BM125" s="27">
        <f t="shared" si="57"/>
        <v>17.454545454545453</v>
      </c>
      <c r="BN125" s="27">
        <f t="shared" si="57"/>
        <v>5</v>
      </c>
      <c r="BO125" s="27">
        <f t="shared" si="57"/>
        <v>8.625</v>
      </c>
      <c r="BP125" s="27">
        <f t="shared" si="57"/>
        <v>11.7</v>
      </c>
      <c r="BQ125" s="27">
        <f t="shared" si="57"/>
        <v>15.5</v>
      </c>
      <c r="BR125" s="27">
        <f t="shared" ref="BR125:CC125" si="58">AVERAGE(BR104,BR106:BR109,BR111,BR113:BR114,BR117:BR119,BR121:BR122)</f>
        <v>79.36363636363636</v>
      </c>
      <c r="BS125" s="27" t="e">
        <f t="shared" si="58"/>
        <v>#DIV/0!</v>
      </c>
      <c r="BT125" s="27" t="e">
        <f t="shared" si="58"/>
        <v>#DIV/0!</v>
      </c>
      <c r="BU125" s="27" t="e">
        <f t="shared" si="58"/>
        <v>#DIV/0!</v>
      </c>
      <c r="BV125" s="27" t="e">
        <f t="shared" si="58"/>
        <v>#DIV/0!</v>
      </c>
      <c r="BW125" s="27" t="e">
        <f t="shared" si="58"/>
        <v>#DIV/0!</v>
      </c>
      <c r="BX125" s="27" t="e">
        <f t="shared" si="58"/>
        <v>#DIV/0!</v>
      </c>
      <c r="BY125" s="27" t="e">
        <f t="shared" si="58"/>
        <v>#DIV/0!</v>
      </c>
      <c r="BZ125" s="27" t="e">
        <f t="shared" si="58"/>
        <v>#DIV/0!</v>
      </c>
      <c r="CA125" s="27" t="e">
        <f t="shared" si="58"/>
        <v>#DIV/0!</v>
      </c>
      <c r="CB125" s="27" t="e">
        <f t="shared" si="58"/>
        <v>#DIV/0!</v>
      </c>
      <c r="CC125" s="27" t="e">
        <f t="shared" si="58"/>
        <v>#DIV/0!</v>
      </c>
      <c r="CD125" s="38"/>
    </row>
    <row r="126" spans="1:87">
      <c r="A126" s="63"/>
      <c r="B126" s="63"/>
      <c r="C126" s="22" t="s">
        <v>43</v>
      </c>
      <c r="D126" s="24" t="e">
        <f>STDEV(D100:D103,D105,D110,D112,D115:D116,D120)/SQRT($B124)</f>
        <v>#DIV/0!</v>
      </c>
      <c r="E126" s="24" t="e">
        <f ca="1">STDEV(E100:E123,E125,E130,E132,E115:E116,E120)/SQRT($B124)</f>
        <v>#DIV/0!</v>
      </c>
      <c r="F126" s="24">
        <f t="shared" ref="F126:BQ126" si="59">STDEV(F100:F103,F105,F110,F112,F115:F116,F120)/SQRT($B124)</f>
        <v>0</v>
      </c>
      <c r="G126" s="24">
        <f t="shared" si="59"/>
        <v>5.2041649986653313</v>
      </c>
      <c r="H126" s="24">
        <f t="shared" si="59"/>
        <v>4.5643546458763842</v>
      </c>
      <c r="I126" s="24">
        <f t="shared" si="59"/>
        <v>5.2041649986653352E-2</v>
      </c>
      <c r="J126" s="24">
        <f t="shared" si="59"/>
        <v>0</v>
      </c>
      <c r="K126" s="24">
        <f t="shared" si="59"/>
        <v>0.19999999999999998</v>
      </c>
      <c r="L126" s="24">
        <f t="shared" si="59"/>
        <v>0</v>
      </c>
      <c r="M126" s="24">
        <f t="shared" si="59"/>
        <v>0.41633319989322681</v>
      </c>
      <c r="N126" s="24">
        <f t="shared" si="59"/>
        <v>0.36514837167011072</v>
      </c>
      <c r="O126" s="24">
        <f t="shared" si="59"/>
        <v>4.583333333363622E-2</v>
      </c>
      <c r="P126" s="24">
        <f t="shared" si="59"/>
        <v>170.30990038790722</v>
      </c>
      <c r="Q126" s="24" t="e">
        <f t="shared" si="59"/>
        <v>#DIV/0!</v>
      </c>
      <c r="R126" s="24">
        <f t="shared" si="59"/>
        <v>166.84972336152981</v>
      </c>
      <c r="S126" s="24">
        <f t="shared" si="59"/>
        <v>185.42284687399538</v>
      </c>
      <c r="T126" s="24">
        <f t="shared" si="59"/>
        <v>31.762740502449478</v>
      </c>
      <c r="U126" s="24">
        <f t="shared" si="59"/>
        <v>28.063690621494004</v>
      </c>
      <c r="V126" s="24">
        <f t="shared" si="59"/>
        <v>129.8696278507613</v>
      </c>
      <c r="W126" s="24">
        <f t="shared" si="59"/>
        <v>145.51091461805458</v>
      </c>
      <c r="X126" s="24">
        <f t="shared" si="59"/>
        <v>159.4746308064862</v>
      </c>
      <c r="Y126" s="24">
        <f t="shared" si="59"/>
        <v>150.50108269662761</v>
      </c>
      <c r="Z126" s="24">
        <f t="shared" si="59"/>
        <v>167.23431400669006</v>
      </c>
      <c r="AA126" s="24">
        <f t="shared" si="59"/>
        <v>171.94700509389898</v>
      </c>
      <c r="AB126" s="24">
        <f t="shared" si="59"/>
        <v>56.41336330625758</v>
      </c>
      <c r="AC126" s="24">
        <f t="shared" si="59"/>
        <v>3.7303559556100745</v>
      </c>
      <c r="AD126" s="24">
        <f t="shared" si="59"/>
        <v>1.3437096247164249</v>
      </c>
      <c r="AE126" s="24">
        <f ca="1">STDEV(AE100:AE123,AE125,AE130,AE132,AE115:AE116,AE120)/SQRT($B124)</f>
        <v>0</v>
      </c>
      <c r="AF126" s="24">
        <f t="shared" si="59"/>
        <v>1.7352553446427159</v>
      </c>
      <c r="AG126" s="24">
        <f t="shared" si="59"/>
        <v>1.3988090172238186</v>
      </c>
      <c r="AH126" s="24">
        <f t="shared" si="59"/>
        <v>0.26034165586355512</v>
      </c>
      <c r="AI126" s="24">
        <f t="shared" si="59"/>
        <v>0.5802298395176404</v>
      </c>
      <c r="AJ126" s="24" t="e">
        <f t="shared" si="59"/>
        <v>#DIV/0!</v>
      </c>
      <c r="AK126" s="24">
        <f t="shared" si="59"/>
        <v>0.22360679774997896</v>
      </c>
      <c r="AL126" s="24">
        <f t="shared" si="59"/>
        <v>2.1741172264359885</v>
      </c>
      <c r="AM126" s="24">
        <f t="shared" si="59"/>
        <v>0.19999999999999998</v>
      </c>
      <c r="AN126" s="24">
        <f t="shared" si="59"/>
        <v>0.22360679774997896</v>
      </c>
      <c r="AO126" s="24" t="e">
        <f t="shared" si="59"/>
        <v>#DIV/0!</v>
      </c>
      <c r="AP126" s="24" t="e">
        <f t="shared" si="59"/>
        <v>#DIV/0!</v>
      </c>
      <c r="AQ126" s="24">
        <f t="shared" si="59"/>
        <v>0</v>
      </c>
      <c r="AR126" s="24">
        <f t="shared" si="59"/>
        <v>1.0583005244258361</v>
      </c>
      <c r="AS126" s="24">
        <f t="shared" si="59"/>
        <v>0.76594168620507064</v>
      </c>
      <c r="AT126" s="24">
        <f t="shared" si="59"/>
        <v>0.41633319989322681</v>
      </c>
      <c r="AU126" s="24">
        <f t="shared" si="59"/>
        <v>0.52915026221291805</v>
      </c>
      <c r="AV126" s="24" t="e">
        <f t="shared" si="59"/>
        <v>#DIV/0!</v>
      </c>
      <c r="AW126" s="24" t="e">
        <f t="shared" si="59"/>
        <v>#DIV/0!</v>
      </c>
      <c r="AX126" s="24">
        <f t="shared" si="59"/>
        <v>1.2069244660154448</v>
      </c>
      <c r="AY126" s="24">
        <f t="shared" si="59"/>
        <v>0.59160797830996159</v>
      </c>
      <c r="AZ126" s="24">
        <f t="shared" si="59"/>
        <v>0.35856858280031806</v>
      </c>
      <c r="BA126" s="24">
        <f t="shared" si="59"/>
        <v>0.40138648595974313</v>
      </c>
      <c r="BB126" s="24" t="e">
        <f t="shared" si="59"/>
        <v>#DIV/0!</v>
      </c>
      <c r="BC126" s="24">
        <f t="shared" si="59"/>
        <v>0.22360679774997896</v>
      </c>
      <c r="BD126" s="24">
        <f t="shared" si="59"/>
        <v>0.88371510168853673</v>
      </c>
      <c r="BE126" s="24">
        <f ca="1">STDEV(BE100:BE123,BE125,BE130,BE132,BE115:BE116,BE120)/SQRT($B124)</f>
        <v>0</v>
      </c>
      <c r="BF126" s="24">
        <f t="shared" si="59"/>
        <v>0.48304589153964783</v>
      </c>
      <c r="BG126" s="24" t="e">
        <f t="shared" si="59"/>
        <v>#DIV/0!</v>
      </c>
      <c r="BH126" s="24" t="e">
        <f t="shared" si="59"/>
        <v>#DIV/0!</v>
      </c>
      <c r="BI126" s="24">
        <f t="shared" si="59"/>
        <v>1.0488088481701514</v>
      </c>
      <c r="BJ126" s="24">
        <f t="shared" si="59"/>
        <v>2.0663978319771825</v>
      </c>
      <c r="BK126" s="24">
        <f t="shared" si="59"/>
        <v>2.0102416343741933</v>
      </c>
      <c r="BL126" s="24">
        <f t="shared" si="59"/>
        <v>30.435770256576568</v>
      </c>
      <c r="BM126" s="24">
        <f t="shared" si="59"/>
        <v>15.907632689302885</v>
      </c>
      <c r="BN126" s="24">
        <f t="shared" si="59"/>
        <v>3.2817678162843875</v>
      </c>
      <c r="BO126" s="24">
        <f t="shared" si="59"/>
        <v>1.4200938936093859</v>
      </c>
      <c r="BP126" s="24">
        <f t="shared" si="59"/>
        <v>1.7728105208558365</v>
      </c>
      <c r="BQ126" s="24">
        <f t="shared" si="59"/>
        <v>7.1672867948757286</v>
      </c>
      <c r="BR126" s="24">
        <f t="shared" ref="BR126:CC126" si="60">STDEV(BR100:BR103,BR105,BR110,BR112,BR115:BR116,BR120)/SQRT($B124)</f>
        <v>11.857604217453783</v>
      </c>
      <c r="BS126" s="24" t="e">
        <f t="shared" si="60"/>
        <v>#DIV/0!</v>
      </c>
      <c r="BT126" s="24" t="e">
        <f t="shared" si="60"/>
        <v>#DIV/0!</v>
      </c>
      <c r="BU126" s="24" t="e">
        <f t="shared" si="60"/>
        <v>#DIV/0!</v>
      </c>
      <c r="BV126" s="24" t="e">
        <f t="shared" si="60"/>
        <v>#DIV/0!</v>
      </c>
      <c r="BW126" s="24" t="e">
        <f t="shared" si="60"/>
        <v>#DIV/0!</v>
      </c>
      <c r="BX126" s="24" t="e">
        <f t="shared" si="60"/>
        <v>#DIV/0!</v>
      </c>
      <c r="BY126" s="24" t="e">
        <f t="shared" si="60"/>
        <v>#DIV/0!</v>
      </c>
      <c r="BZ126" s="24" t="e">
        <f t="shared" si="60"/>
        <v>#DIV/0!</v>
      </c>
      <c r="CA126" s="24" t="e">
        <f t="shared" si="60"/>
        <v>#DIV/0!</v>
      </c>
      <c r="CB126" s="24" t="e">
        <f t="shared" si="60"/>
        <v>#DIV/0!</v>
      </c>
      <c r="CC126" s="24" t="e">
        <f t="shared" si="60"/>
        <v>#DIV/0!</v>
      </c>
      <c r="CD126" s="38"/>
    </row>
    <row r="127" spans="1:87">
      <c r="A127" s="63"/>
      <c r="B127" s="2"/>
      <c r="C127" s="18" t="s">
        <v>43</v>
      </c>
      <c r="D127" s="27" t="e">
        <f>STDEV(D104,D106:D109,D111,D113:D114,D117:D119,D121:D122)/SQRT($B125)</f>
        <v>#DIV/0!</v>
      </c>
      <c r="E127" s="27" t="e">
        <f ca="1">STDEV(E124,E126:E129,E131,E113:E114,E117:E119,E121:E122)/SQRT($B125)</f>
        <v>#DIV/0!</v>
      </c>
      <c r="F127" s="27">
        <f t="shared" ref="F127:BQ127" si="61">STDEV(F104,F106:F109,F111,F113:F114,F117:F119,F121:F122)/SQRT($B125)</f>
        <v>0</v>
      </c>
      <c r="G127" s="27">
        <f t="shared" si="61"/>
        <v>3.3539181949449239</v>
      </c>
      <c r="H127" s="27">
        <f t="shared" si="61"/>
        <v>3.3539181949449284</v>
      </c>
      <c r="I127" s="27">
        <f t="shared" si="61"/>
        <v>3.3539181949449361E-2</v>
      </c>
      <c r="J127" s="27">
        <f t="shared" si="61"/>
        <v>0</v>
      </c>
      <c r="K127" s="27">
        <f t="shared" si="61"/>
        <v>0</v>
      </c>
      <c r="L127" s="27">
        <f t="shared" si="61"/>
        <v>0</v>
      </c>
      <c r="M127" s="27">
        <f t="shared" si="61"/>
        <v>0.26831345559559489</v>
      </c>
      <c r="N127" s="27">
        <f t="shared" si="61"/>
        <v>0.26831345559559422</v>
      </c>
      <c r="O127" s="27">
        <f t="shared" si="61"/>
        <v>3.3539181949449361E-2</v>
      </c>
      <c r="P127" s="27">
        <f t="shared" si="61"/>
        <v>43.075136967893222</v>
      </c>
      <c r="Q127" s="27" t="e">
        <f t="shared" si="61"/>
        <v>#DIV/0!</v>
      </c>
      <c r="R127" s="27">
        <f t="shared" si="61"/>
        <v>38.392447784888695</v>
      </c>
      <c r="S127" s="27">
        <f t="shared" si="61"/>
        <v>94.715073553568175</v>
      </c>
      <c r="T127" s="27">
        <f t="shared" si="61"/>
        <v>22.141885599010859</v>
      </c>
      <c r="U127" s="27">
        <f t="shared" si="61"/>
        <v>18.198204983034703</v>
      </c>
      <c r="V127" s="27">
        <f t="shared" si="61"/>
        <v>71.129010835338704</v>
      </c>
      <c r="W127" s="27">
        <f t="shared" si="61"/>
        <v>42.771890157531381</v>
      </c>
      <c r="X127" s="27">
        <f t="shared" si="61"/>
        <v>44.080156072678953</v>
      </c>
      <c r="Y127" s="27">
        <f t="shared" si="61"/>
        <v>20.363907935782432</v>
      </c>
      <c r="Z127" s="27">
        <f t="shared" si="61"/>
        <v>110.52596895966299</v>
      </c>
      <c r="AA127" s="27">
        <f t="shared" si="61"/>
        <v>114.64639322884581</v>
      </c>
      <c r="AB127" s="27">
        <f t="shared" si="61"/>
        <v>53.077296743270779</v>
      </c>
      <c r="AC127" s="27">
        <f t="shared" si="61"/>
        <v>7.2115128204672354</v>
      </c>
      <c r="AD127" s="27">
        <f t="shared" si="61"/>
        <v>3.5330225757430505</v>
      </c>
      <c r="AE127" s="27">
        <f ca="1">STDEV(AE124,AE126:AE129,AE131,AE113:AE114,AE117:AE119,AE121:AE122)/SQRT($B125)</f>
        <v>0</v>
      </c>
      <c r="AF127" s="27">
        <f t="shared" si="61"/>
        <v>0.75955452531275003</v>
      </c>
      <c r="AG127" s="27">
        <f t="shared" si="61"/>
        <v>0.99456114631894754</v>
      </c>
      <c r="AH127" s="27">
        <f t="shared" si="61"/>
        <v>1.9153691689213437</v>
      </c>
      <c r="AI127" s="27">
        <f t="shared" si="61"/>
        <v>2.0133483127793435</v>
      </c>
      <c r="AJ127" s="27">
        <f t="shared" si="61"/>
        <v>0.32025630761017426</v>
      </c>
      <c r="AK127" s="27" t="e">
        <f t="shared" si="61"/>
        <v>#DIV/0!</v>
      </c>
      <c r="AL127" s="27">
        <f t="shared" si="61"/>
        <v>3.3354596947484429</v>
      </c>
      <c r="AM127" s="27">
        <f t="shared" si="61"/>
        <v>0</v>
      </c>
      <c r="AN127" s="27">
        <f t="shared" si="61"/>
        <v>2.8175275577111112</v>
      </c>
      <c r="AO127" s="27" t="e">
        <f t="shared" si="61"/>
        <v>#DIV/0!</v>
      </c>
      <c r="AP127" s="27" t="e">
        <f t="shared" si="61"/>
        <v>#DIV/0!</v>
      </c>
      <c r="AQ127" s="27" t="e">
        <f t="shared" si="61"/>
        <v>#DIV/0!</v>
      </c>
      <c r="AR127" s="27">
        <f t="shared" si="61"/>
        <v>1.8455305215527882</v>
      </c>
      <c r="AS127" s="27">
        <f t="shared" si="61"/>
        <v>0.71849795840998487</v>
      </c>
      <c r="AT127" s="27">
        <f t="shared" si="61"/>
        <v>0.26831345559559489</v>
      </c>
      <c r="AU127" s="27">
        <f t="shared" si="61"/>
        <v>2.0133483127793435</v>
      </c>
      <c r="AV127" s="27">
        <f t="shared" si="61"/>
        <v>0.32025630761017426</v>
      </c>
      <c r="AW127" s="27" t="e">
        <f t="shared" si="61"/>
        <v>#DIV/0!</v>
      </c>
      <c r="AX127" s="27">
        <f t="shared" si="61"/>
        <v>1.7688050567180458</v>
      </c>
      <c r="AY127" s="27" t="e">
        <f t="shared" si="61"/>
        <v>#DIV/0!</v>
      </c>
      <c r="AZ127" s="27">
        <f t="shared" si="61"/>
        <v>0.27735009811261457</v>
      </c>
      <c r="BA127" s="27">
        <f t="shared" si="61"/>
        <v>0</v>
      </c>
      <c r="BB127" s="27" t="e">
        <f t="shared" si="61"/>
        <v>#DIV/0!</v>
      </c>
      <c r="BC127" s="27" t="e">
        <f t="shared" si="61"/>
        <v>#DIV/0!</v>
      </c>
      <c r="BD127" s="27">
        <f t="shared" si="61"/>
        <v>0.22645540682891913</v>
      </c>
      <c r="BE127" s="27">
        <f ca="1">STDEV(BE124,BE126:BE129,BE131,BE113:BE114,BE117:BE119,BE121:BE122)/SQRT($B125)</f>
        <v>0</v>
      </c>
      <c r="BF127" s="27" t="e">
        <f t="shared" si="61"/>
        <v>#DIV/0!</v>
      </c>
      <c r="BG127" s="27" t="e">
        <f t="shared" si="61"/>
        <v>#DIV/0!</v>
      </c>
      <c r="BH127" s="27">
        <f t="shared" si="61"/>
        <v>0.39223227027636809</v>
      </c>
      <c r="BI127" s="27">
        <f t="shared" si="61"/>
        <v>0.41779924966154719</v>
      </c>
      <c r="BJ127" s="27">
        <f t="shared" si="61"/>
        <v>1.1444776362293236</v>
      </c>
      <c r="BK127" s="27">
        <f t="shared" si="61"/>
        <v>1.2362059408549728</v>
      </c>
      <c r="BL127" s="27">
        <f t="shared" si="61"/>
        <v>31.8060996041321</v>
      </c>
      <c r="BM127" s="27">
        <f t="shared" si="61"/>
        <v>2.6843238265146785</v>
      </c>
      <c r="BN127" s="27">
        <f t="shared" si="61"/>
        <v>1.3008872711759818</v>
      </c>
      <c r="BO127" s="27">
        <f t="shared" si="61"/>
        <v>1.7662121884149411</v>
      </c>
      <c r="BP127" s="27">
        <f t="shared" si="61"/>
        <v>2.059167535721885</v>
      </c>
      <c r="BQ127" s="27">
        <f t="shared" si="61"/>
        <v>5.8943693253468386</v>
      </c>
      <c r="BR127" s="27">
        <f t="shared" ref="BR127:CC127" si="62">STDEV(BR104,BR106:BR109,BR111,BR113:BR114,BR117:BR119,BR121:BR122)/SQRT($B125)</f>
        <v>25.36329047060936</v>
      </c>
      <c r="BS127" s="27" t="e">
        <f t="shared" si="62"/>
        <v>#DIV/0!</v>
      </c>
      <c r="BT127" s="27" t="e">
        <f t="shared" si="62"/>
        <v>#DIV/0!</v>
      </c>
      <c r="BU127" s="27" t="e">
        <f t="shared" si="62"/>
        <v>#DIV/0!</v>
      </c>
      <c r="BV127" s="27" t="e">
        <f t="shared" si="62"/>
        <v>#DIV/0!</v>
      </c>
      <c r="BW127" s="27" t="e">
        <f t="shared" si="62"/>
        <v>#DIV/0!</v>
      </c>
      <c r="BX127" s="27" t="e">
        <f t="shared" si="62"/>
        <v>#DIV/0!</v>
      </c>
      <c r="BY127" s="27" t="e">
        <f t="shared" si="62"/>
        <v>#DIV/0!</v>
      </c>
      <c r="BZ127" s="27" t="e">
        <f t="shared" si="62"/>
        <v>#DIV/0!</v>
      </c>
      <c r="CA127" s="27" t="e">
        <f t="shared" si="62"/>
        <v>#DIV/0!</v>
      </c>
      <c r="CB127" s="27" t="e">
        <f t="shared" si="62"/>
        <v>#DIV/0!</v>
      </c>
      <c r="CC127" s="27" t="e">
        <f t="shared" si="62"/>
        <v>#DIV/0!</v>
      </c>
      <c r="CD127" s="38"/>
    </row>
    <row r="128" spans="1:87">
      <c r="B128" s="24"/>
      <c r="C128" s="24"/>
      <c r="D128" s="24"/>
      <c r="E128" s="63"/>
      <c r="F128" s="63"/>
      <c r="G128" s="63"/>
      <c r="H128" s="63"/>
      <c r="I128" s="63"/>
      <c r="J128" s="38"/>
      <c r="K128" s="38"/>
      <c r="L128" s="38"/>
      <c r="M128" s="38"/>
      <c r="N128" s="38"/>
      <c r="O128" s="80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</row>
    <row r="129" spans="1:155" s="152" customFormat="1" ht="16">
      <c r="A129" s="83" t="s">
        <v>148</v>
      </c>
      <c r="B129" s="66"/>
      <c r="C129" s="66"/>
      <c r="D129" s="150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38"/>
      <c r="BW129" s="38"/>
      <c r="BX129" s="38"/>
      <c r="BY129" s="38"/>
      <c r="BZ129" s="38"/>
      <c r="CA129" s="38"/>
      <c r="CB129" s="38"/>
      <c r="CC129" s="38"/>
      <c r="CD129" s="38"/>
    </row>
    <row r="130" spans="1:155" s="38" customFormat="1">
      <c r="A130" t="s">
        <v>158</v>
      </c>
      <c r="B130" s="10" t="e">
        <f>(#REF!)-1</f>
        <v>#REF!</v>
      </c>
      <c r="C130" s="4" t="s">
        <v>3</v>
      </c>
      <c r="D130" s="10" t="s">
        <v>40</v>
      </c>
      <c r="E130" s="59">
        <f>(K130/$J130)*100</f>
        <v>0</v>
      </c>
      <c r="F130" s="59">
        <f>(L130/$J130)*100</f>
        <v>0</v>
      </c>
      <c r="G130" s="59">
        <f>(M130/$J130)*100</f>
        <v>100</v>
      </c>
      <c r="H130" s="59">
        <f>(N130/$J130)*100</f>
        <v>0</v>
      </c>
      <c r="I130" s="59">
        <f>M130/J130</f>
        <v>1</v>
      </c>
      <c r="J130">
        <v>8</v>
      </c>
      <c r="K130">
        <v>0</v>
      </c>
      <c r="L130">
        <v>0</v>
      </c>
      <c r="M130">
        <v>8</v>
      </c>
      <c r="N130">
        <v>0</v>
      </c>
      <c r="O130">
        <v>1</v>
      </c>
      <c r="P130">
        <v>315.75</v>
      </c>
      <c r="Q130" t="s">
        <v>57</v>
      </c>
      <c r="R130">
        <v>315.75</v>
      </c>
      <c r="S130" t="s">
        <v>57</v>
      </c>
      <c r="T130">
        <v>138</v>
      </c>
      <c r="U130">
        <v>138</v>
      </c>
      <c r="V130" t="s">
        <v>57</v>
      </c>
      <c r="W130">
        <v>933</v>
      </c>
      <c r="X130">
        <v>933</v>
      </c>
      <c r="Y130" t="s">
        <v>57</v>
      </c>
      <c r="Z130">
        <v>45.5</v>
      </c>
      <c r="AA130">
        <v>45.5</v>
      </c>
      <c r="AB130" t="s">
        <v>57</v>
      </c>
      <c r="AC130">
        <v>24</v>
      </c>
      <c r="AD130">
        <v>14</v>
      </c>
      <c r="AE130">
        <v>9</v>
      </c>
      <c r="AF130">
        <v>1</v>
      </c>
      <c r="AG130">
        <v>8</v>
      </c>
      <c r="AH130">
        <v>14</v>
      </c>
      <c r="AI130">
        <v>1</v>
      </c>
      <c r="AJ130" t="s">
        <v>57</v>
      </c>
      <c r="AK130" t="s">
        <v>57</v>
      </c>
      <c r="AL130">
        <v>1</v>
      </c>
      <c r="AM130">
        <v>8</v>
      </c>
      <c r="AN130">
        <v>6</v>
      </c>
      <c r="AO130" t="s">
        <v>57</v>
      </c>
      <c r="AP130" t="s">
        <v>57</v>
      </c>
      <c r="AQ130" t="s">
        <v>57</v>
      </c>
      <c r="AR130" t="s">
        <v>57</v>
      </c>
      <c r="AS130" t="s">
        <v>57</v>
      </c>
      <c r="AT130">
        <v>8</v>
      </c>
      <c r="AU130">
        <v>1</v>
      </c>
      <c r="AV130" t="s">
        <v>57</v>
      </c>
      <c r="AW130" t="s">
        <v>57</v>
      </c>
      <c r="AX130" t="s">
        <v>57</v>
      </c>
      <c r="AY130" t="s">
        <v>57</v>
      </c>
      <c r="AZ130" t="s">
        <v>57</v>
      </c>
      <c r="BA130">
        <v>0</v>
      </c>
      <c r="BB130" t="s">
        <v>57</v>
      </c>
      <c r="BC130" t="s">
        <v>57</v>
      </c>
      <c r="BD130">
        <v>1</v>
      </c>
      <c r="BE130">
        <v>20</v>
      </c>
      <c r="BF130" t="s">
        <v>57</v>
      </c>
      <c r="BG130" t="s">
        <v>57</v>
      </c>
      <c r="BH130" t="s">
        <v>57</v>
      </c>
      <c r="BI130">
        <v>1</v>
      </c>
      <c r="BJ130">
        <v>8</v>
      </c>
      <c r="BK130">
        <v>11</v>
      </c>
      <c r="BL130">
        <v>117</v>
      </c>
      <c r="BM130">
        <v>18</v>
      </c>
      <c r="BN130">
        <v>2</v>
      </c>
      <c r="BO130">
        <v>43</v>
      </c>
      <c r="BP130">
        <v>11</v>
      </c>
      <c r="BQ130">
        <v>18</v>
      </c>
      <c r="BR130">
        <v>25</v>
      </c>
      <c r="BS130" t="s">
        <v>57</v>
      </c>
      <c r="BT130" t="s">
        <v>57</v>
      </c>
      <c r="BU130" t="s">
        <v>57</v>
      </c>
      <c r="BV130" t="s">
        <v>57</v>
      </c>
      <c r="BW130" t="s">
        <v>57</v>
      </c>
      <c r="BX130" t="s">
        <v>57</v>
      </c>
      <c r="BY130" t="s">
        <v>57</v>
      </c>
      <c r="BZ130" t="s">
        <v>57</v>
      </c>
      <c r="CA130" t="s">
        <v>57</v>
      </c>
      <c r="CB130" t="s">
        <v>57</v>
      </c>
      <c r="CC130" t="s">
        <v>57</v>
      </c>
      <c r="CD130" t="s">
        <v>58</v>
      </c>
      <c r="CF130" s="58"/>
      <c r="CH130" s="10">
        <f>$X$1</f>
        <v>0</v>
      </c>
      <c r="CI130" s="10">
        <f>C99</f>
        <v>0</v>
      </c>
      <c r="CJ130" s="59" t="e">
        <f>#REF!</f>
        <v>#REF!</v>
      </c>
      <c r="CK130" s="59" t="e">
        <f>#REF!</f>
        <v>#REF!</v>
      </c>
      <c r="CL130" s="59" t="e">
        <f>#REF!</f>
        <v>#REF!</v>
      </c>
      <c r="CM130" s="59" t="e">
        <f>#REF!</f>
        <v>#REF!</v>
      </c>
      <c r="CN130" s="59" t="e">
        <f>#REF!</f>
        <v>#REF!</v>
      </c>
      <c r="CO130" s="59" t="e">
        <f>#REF!</f>
        <v>#REF!</v>
      </c>
      <c r="CP130" s="59" t="e">
        <f>#REF!</f>
        <v>#REF!</v>
      </c>
      <c r="CQ130" s="59" t="e">
        <f>#REF!</f>
        <v>#REF!</v>
      </c>
      <c r="CR130" s="59" t="e">
        <f>#REF!</f>
        <v>#REF!</v>
      </c>
      <c r="CS130" s="59" t="e">
        <f>#REF!</f>
        <v>#REF!</v>
      </c>
      <c r="CT130" s="59" t="e">
        <f>#REF!</f>
        <v>#REF!</v>
      </c>
      <c r="CU130" s="59" t="e">
        <f>#REF!</f>
        <v>#REF!</v>
      </c>
      <c r="CV130" s="59" t="e">
        <f>#REF!</f>
        <v>#REF!</v>
      </c>
      <c r="CW130" s="59" t="e">
        <f>#REF!</f>
        <v>#REF!</v>
      </c>
      <c r="CX130" s="59" t="e">
        <f>#REF!</f>
        <v>#REF!</v>
      </c>
      <c r="CY130" s="59" t="e">
        <f>#REF!</f>
        <v>#REF!</v>
      </c>
      <c r="CZ130" s="59" t="e">
        <f>#REF!</f>
        <v>#REF!</v>
      </c>
      <c r="DA130" s="95" t="e">
        <f>#REF!</f>
        <v>#REF!</v>
      </c>
      <c r="DB130" s="95" t="e">
        <f>#REF!</f>
        <v>#REF!</v>
      </c>
      <c r="DC130" s="95" t="e">
        <f>#REF!</f>
        <v>#REF!</v>
      </c>
      <c r="DD130" s="95" t="e">
        <f>#REF!</f>
        <v>#REF!</v>
      </c>
      <c r="DE130" s="95" t="e">
        <f>#REF!</f>
        <v>#REF!</v>
      </c>
      <c r="DF130" s="95" t="e">
        <f>#REF!</f>
        <v>#REF!</v>
      </c>
      <c r="DG130" s="95" t="e">
        <f>#REF!</f>
        <v>#REF!</v>
      </c>
      <c r="DH130" s="95" t="e">
        <f>#REF!</f>
        <v>#REF!</v>
      </c>
      <c r="DI130" s="95" t="e">
        <f>#REF!</f>
        <v>#REF!</v>
      </c>
      <c r="DJ130" s="95" t="e">
        <f>#REF!</f>
        <v>#REF!</v>
      </c>
      <c r="DK130" s="95" t="e">
        <f>#REF!</f>
        <v>#REF!</v>
      </c>
      <c r="DL130" s="95" t="e">
        <f>#REF!</f>
        <v>#REF!</v>
      </c>
      <c r="DM130" s="95" t="e">
        <f>#REF!</f>
        <v>#REF!</v>
      </c>
      <c r="DN130" s="95" t="e">
        <f>#REF!</f>
        <v>#REF!</v>
      </c>
      <c r="DO130" s="95" t="e">
        <f>#REF!</f>
        <v>#REF!</v>
      </c>
      <c r="DP130" s="95" t="e">
        <f>#REF!</f>
        <v>#REF!</v>
      </c>
      <c r="DQ130" s="95" t="e">
        <f>#REF!</f>
        <v>#REF!</v>
      </c>
      <c r="DR130" s="59" t="e">
        <f>#REF!</f>
        <v>#REF!</v>
      </c>
      <c r="DS130" s="59" t="e">
        <f>#REF!</f>
        <v>#REF!</v>
      </c>
      <c r="DT130" s="59" t="e">
        <f>#REF!</f>
        <v>#REF!</v>
      </c>
      <c r="DU130" s="59" t="e">
        <f>#REF!</f>
        <v>#REF!</v>
      </c>
      <c r="DV130" s="59" t="e">
        <f>#REF!</f>
        <v>#REF!</v>
      </c>
      <c r="DW130" s="59" t="e">
        <f>#REF!</f>
        <v>#REF!</v>
      </c>
      <c r="DX130" s="59" t="e">
        <f>#REF!</f>
        <v>#REF!</v>
      </c>
      <c r="DY130" s="59" t="e">
        <f>#REF!</f>
        <v>#REF!</v>
      </c>
      <c r="DZ130" s="59" t="e">
        <f>#REF!</f>
        <v>#REF!</v>
      </c>
      <c r="EA130" s="59" t="e">
        <f>#REF!</f>
        <v>#REF!</v>
      </c>
      <c r="EB130" s="59" t="e">
        <f>#REF!</f>
        <v>#REF!</v>
      </c>
      <c r="EC130" s="59" t="e">
        <f>#REF!</f>
        <v>#REF!</v>
      </c>
      <c r="ED130" s="59" t="e">
        <f>#REF!</f>
        <v>#REF!</v>
      </c>
      <c r="EE130" s="59" t="e">
        <f>#REF!</f>
        <v>#REF!</v>
      </c>
      <c r="EF130" s="59" t="e">
        <f>#REF!</f>
        <v>#REF!</v>
      </c>
      <c r="EG130" s="59" t="e">
        <f>#REF!</f>
        <v>#REF!</v>
      </c>
      <c r="EH130" s="59" t="e">
        <f>#REF!</f>
        <v>#REF!</v>
      </c>
      <c r="EI130" s="95" t="e">
        <f>#REF!</f>
        <v>#REF!</v>
      </c>
      <c r="EJ130" s="95" t="e">
        <f>#REF!</f>
        <v>#REF!</v>
      </c>
      <c r="EK130" s="95" t="e">
        <f>#REF!</f>
        <v>#REF!</v>
      </c>
      <c r="EL130" s="95" t="e">
        <f>#REF!</f>
        <v>#REF!</v>
      </c>
      <c r="EM130" s="95" t="e">
        <f>#REF!</f>
        <v>#REF!</v>
      </c>
      <c r="EN130" s="95" t="e">
        <f>#REF!</f>
        <v>#REF!</v>
      </c>
      <c r="EO130" s="95" t="e">
        <f>#REF!</f>
        <v>#REF!</v>
      </c>
      <c r="EP130" s="95" t="e">
        <f>#REF!</f>
        <v>#REF!</v>
      </c>
      <c r="EQ130" s="95" t="e">
        <f>#REF!</f>
        <v>#REF!</v>
      </c>
      <c r="ER130" s="95" t="e">
        <f>#REF!</f>
        <v>#REF!</v>
      </c>
      <c r="ES130" s="95" t="e">
        <f>#REF!</f>
        <v>#REF!</v>
      </c>
      <c r="ET130" s="95" t="e">
        <f>#REF!</f>
        <v>#REF!</v>
      </c>
      <c r="EU130" s="95" t="e">
        <f>#REF!</f>
        <v>#REF!</v>
      </c>
      <c r="EV130" s="95" t="e">
        <f>#REF!</f>
        <v>#REF!</v>
      </c>
      <c r="EW130" s="95" t="e">
        <f>#REF!</f>
        <v>#REF!</v>
      </c>
      <c r="EX130" s="95" t="e">
        <f>#REF!</f>
        <v>#REF!</v>
      </c>
      <c r="EY130" s="95" t="e">
        <f>#REF!</f>
        <v>#REF!</v>
      </c>
    </row>
    <row r="131" spans="1:155" s="38" customFormat="1">
      <c r="A131" t="s">
        <v>180</v>
      </c>
      <c r="B131" s="10" t="e">
        <f>(#REF!)-1</f>
        <v>#REF!</v>
      </c>
      <c r="C131" s="4" t="s">
        <v>3</v>
      </c>
      <c r="D131" s="10" t="s">
        <v>40</v>
      </c>
      <c r="E131" s="59">
        <f t="shared" ref="E131:H152" si="63">(K131/$J131)*100</f>
        <v>12.5</v>
      </c>
      <c r="F131" s="59">
        <f t="shared" si="63"/>
        <v>12.5</v>
      </c>
      <c r="G131" s="59">
        <f t="shared" si="63"/>
        <v>75</v>
      </c>
      <c r="H131" s="59">
        <f t="shared" si="63"/>
        <v>0</v>
      </c>
      <c r="I131" s="59">
        <f t="shared" ref="I131:I152" si="64">M131/J131</f>
        <v>0.75</v>
      </c>
      <c r="J131">
        <v>8</v>
      </c>
      <c r="K131">
        <v>1</v>
      </c>
      <c r="L131">
        <v>1</v>
      </c>
      <c r="M131">
        <v>6</v>
      </c>
      <c r="N131">
        <v>0</v>
      </c>
      <c r="O131">
        <v>1</v>
      </c>
      <c r="P131">
        <v>1202.2857140000001</v>
      </c>
      <c r="Q131">
        <v>618</v>
      </c>
      <c r="R131">
        <v>1299.666667</v>
      </c>
      <c r="S131" t="s">
        <v>57</v>
      </c>
      <c r="T131">
        <v>331.16666659999999</v>
      </c>
      <c r="U131">
        <v>331.16666659999999</v>
      </c>
      <c r="V131" t="s">
        <v>57</v>
      </c>
      <c r="W131">
        <v>114.33333330000001</v>
      </c>
      <c r="X131">
        <v>114.33333330000001</v>
      </c>
      <c r="Y131" t="s">
        <v>57</v>
      </c>
      <c r="Z131">
        <v>884.33333330000005</v>
      </c>
      <c r="AA131">
        <v>884.33333330000005</v>
      </c>
      <c r="AB131" t="s">
        <v>57</v>
      </c>
      <c r="AC131">
        <v>18</v>
      </c>
      <c r="AD131">
        <v>10</v>
      </c>
      <c r="AE131">
        <v>7</v>
      </c>
      <c r="AF131">
        <v>1</v>
      </c>
      <c r="AG131">
        <v>7</v>
      </c>
      <c r="AH131">
        <v>9</v>
      </c>
      <c r="AI131">
        <v>1</v>
      </c>
      <c r="AJ131" t="s">
        <v>57</v>
      </c>
      <c r="AK131" t="s">
        <v>57</v>
      </c>
      <c r="AL131">
        <v>1</v>
      </c>
      <c r="AM131">
        <v>7</v>
      </c>
      <c r="AN131">
        <v>3</v>
      </c>
      <c r="AO131" t="s">
        <v>57</v>
      </c>
      <c r="AP131" t="s">
        <v>57</v>
      </c>
      <c r="AQ131" t="s">
        <v>57</v>
      </c>
      <c r="AR131" t="s">
        <v>57</v>
      </c>
      <c r="AS131" t="s">
        <v>57</v>
      </c>
      <c r="AT131">
        <v>6</v>
      </c>
      <c r="AU131">
        <v>1</v>
      </c>
      <c r="AV131" t="s">
        <v>57</v>
      </c>
      <c r="AW131" t="s">
        <v>57</v>
      </c>
      <c r="AX131" t="s">
        <v>57</v>
      </c>
      <c r="AY131" t="s">
        <v>57</v>
      </c>
      <c r="AZ131" t="s">
        <v>57</v>
      </c>
      <c r="BA131">
        <v>0</v>
      </c>
      <c r="BB131" t="s">
        <v>57</v>
      </c>
      <c r="BC131" t="s">
        <v>57</v>
      </c>
      <c r="BD131">
        <v>1</v>
      </c>
      <c r="BE131">
        <v>9</v>
      </c>
      <c r="BF131" t="s">
        <v>57</v>
      </c>
      <c r="BG131">
        <v>2</v>
      </c>
      <c r="BH131" t="s">
        <v>57</v>
      </c>
      <c r="BI131">
        <v>6</v>
      </c>
      <c r="BJ131" t="s">
        <v>57</v>
      </c>
      <c r="BK131">
        <v>1</v>
      </c>
      <c r="BL131">
        <v>165</v>
      </c>
      <c r="BM131">
        <v>47</v>
      </c>
      <c r="BN131">
        <v>12</v>
      </c>
      <c r="BO131">
        <v>11</v>
      </c>
      <c r="BP131">
        <v>7</v>
      </c>
      <c r="BQ131" t="s">
        <v>57</v>
      </c>
      <c r="BR131">
        <v>88</v>
      </c>
      <c r="BS131" t="s">
        <v>57</v>
      </c>
      <c r="BT131" t="s">
        <v>57</v>
      </c>
      <c r="BU131" t="s">
        <v>57</v>
      </c>
      <c r="BV131" t="s">
        <v>57</v>
      </c>
      <c r="BW131" t="s">
        <v>57</v>
      </c>
      <c r="BX131" t="s">
        <v>57</v>
      </c>
      <c r="BY131" t="s">
        <v>57</v>
      </c>
      <c r="BZ131" t="s">
        <v>57</v>
      </c>
      <c r="CA131" t="s">
        <v>57</v>
      </c>
      <c r="CB131" t="s">
        <v>57</v>
      </c>
      <c r="CC131" t="s">
        <v>57</v>
      </c>
      <c r="CD131" t="s">
        <v>58</v>
      </c>
      <c r="CF131" s="58"/>
      <c r="CH131" s="10"/>
      <c r="CI131" s="10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</row>
    <row r="132" spans="1:155" s="38" customFormat="1">
      <c r="A132" t="s">
        <v>159</v>
      </c>
      <c r="B132" s="10" t="e">
        <f>(#REF!)-1</f>
        <v>#REF!</v>
      </c>
      <c r="C132" s="4" t="s">
        <v>3</v>
      </c>
      <c r="D132" s="10" t="s">
        <v>40</v>
      </c>
      <c r="E132" s="59">
        <f t="shared" si="63"/>
        <v>37.5</v>
      </c>
      <c r="F132" s="59">
        <f t="shared" si="63"/>
        <v>0</v>
      </c>
      <c r="G132" s="59">
        <f t="shared" si="63"/>
        <v>37.5</v>
      </c>
      <c r="H132" s="59">
        <f t="shared" si="63"/>
        <v>25</v>
      </c>
      <c r="I132" s="59">
        <f t="shared" si="64"/>
        <v>0.375</v>
      </c>
      <c r="J132">
        <v>8</v>
      </c>
      <c r="K132">
        <v>3</v>
      </c>
      <c r="L132">
        <v>0</v>
      </c>
      <c r="M132">
        <v>3</v>
      </c>
      <c r="N132">
        <v>2</v>
      </c>
      <c r="O132">
        <v>0.60000000009999999</v>
      </c>
      <c r="P132">
        <v>1604</v>
      </c>
      <c r="Q132" t="s">
        <v>57</v>
      </c>
      <c r="R132">
        <v>1659</v>
      </c>
      <c r="S132">
        <v>1521.5</v>
      </c>
      <c r="T132">
        <v>113.4</v>
      </c>
      <c r="U132">
        <v>91.666666660000004</v>
      </c>
      <c r="V132">
        <v>146</v>
      </c>
      <c r="W132">
        <v>159</v>
      </c>
      <c r="X132">
        <v>133</v>
      </c>
      <c r="Y132">
        <v>198</v>
      </c>
      <c r="Z132">
        <v>113.8</v>
      </c>
      <c r="AA132">
        <v>59</v>
      </c>
      <c r="AB132">
        <v>196</v>
      </c>
      <c r="AC132">
        <v>32</v>
      </c>
      <c r="AD132">
        <v>8</v>
      </c>
      <c r="AE132">
        <v>12</v>
      </c>
      <c r="AF132">
        <v>12</v>
      </c>
      <c r="AG132">
        <v>12</v>
      </c>
      <c r="AH132">
        <v>6</v>
      </c>
      <c r="AI132">
        <v>9</v>
      </c>
      <c r="AJ132" t="s">
        <v>57</v>
      </c>
      <c r="AK132" t="s">
        <v>57</v>
      </c>
      <c r="AL132">
        <v>5</v>
      </c>
      <c r="AM132">
        <v>5</v>
      </c>
      <c r="AN132">
        <v>1</v>
      </c>
      <c r="AO132">
        <v>2</v>
      </c>
      <c r="AP132" t="s">
        <v>57</v>
      </c>
      <c r="AQ132" t="s">
        <v>57</v>
      </c>
      <c r="AR132" t="s">
        <v>57</v>
      </c>
      <c r="AS132">
        <v>4</v>
      </c>
      <c r="AT132">
        <v>3</v>
      </c>
      <c r="AU132">
        <v>4</v>
      </c>
      <c r="AV132" t="s">
        <v>57</v>
      </c>
      <c r="AW132" t="s">
        <v>57</v>
      </c>
      <c r="AX132">
        <v>1</v>
      </c>
      <c r="AY132">
        <v>3</v>
      </c>
      <c r="AZ132">
        <v>2</v>
      </c>
      <c r="BA132">
        <v>3</v>
      </c>
      <c r="BB132" t="s">
        <v>57</v>
      </c>
      <c r="BC132" t="s">
        <v>57</v>
      </c>
      <c r="BD132">
        <v>4</v>
      </c>
      <c r="BE132">
        <v>15</v>
      </c>
      <c r="BF132">
        <v>3</v>
      </c>
      <c r="BG132" t="s">
        <v>57</v>
      </c>
      <c r="BH132" t="s">
        <v>57</v>
      </c>
      <c r="BI132">
        <v>3</v>
      </c>
      <c r="BJ132">
        <v>6</v>
      </c>
      <c r="BK132">
        <v>3</v>
      </c>
      <c r="BL132">
        <v>200</v>
      </c>
      <c r="BM132">
        <v>81</v>
      </c>
      <c r="BN132" t="s">
        <v>57</v>
      </c>
      <c r="BO132">
        <v>3</v>
      </c>
      <c r="BP132">
        <v>5</v>
      </c>
      <c r="BQ132">
        <v>4</v>
      </c>
      <c r="BR132">
        <v>107</v>
      </c>
      <c r="BS132" t="s">
        <v>57</v>
      </c>
      <c r="BT132" t="s">
        <v>57</v>
      </c>
      <c r="BU132" t="s">
        <v>57</v>
      </c>
      <c r="BV132" t="s">
        <v>57</v>
      </c>
      <c r="BW132" t="s">
        <v>57</v>
      </c>
      <c r="BX132" t="s">
        <v>57</v>
      </c>
      <c r="BY132" t="s">
        <v>57</v>
      </c>
      <c r="BZ132" t="s">
        <v>57</v>
      </c>
      <c r="CA132" t="s">
        <v>57</v>
      </c>
      <c r="CB132" t="s">
        <v>57</v>
      </c>
      <c r="CC132" t="s">
        <v>57</v>
      </c>
      <c r="CD132" t="s">
        <v>58</v>
      </c>
      <c r="CH132" s="10">
        <f>CH160</f>
        <v>0</v>
      </c>
      <c r="CI132" s="10" t="str">
        <f t="shared" ref="CI132:ET132" si="65">CI160</f>
        <v>+ve</v>
      </c>
      <c r="CJ132" s="59" t="e">
        <f t="shared" si="65"/>
        <v>#REF!</v>
      </c>
      <c r="CK132" s="59" t="e">
        <f t="shared" si="65"/>
        <v>#REF!</v>
      </c>
      <c r="CL132" s="59" t="e">
        <f t="shared" si="65"/>
        <v>#REF!</v>
      </c>
      <c r="CM132" s="59" t="e">
        <f t="shared" si="65"/>
        <v>#REF!</v>
      </c>
      <c r="CN132" s="59" t="e">
        <f t="shared" si="65"/>
        <v>#REF!</v>
      </c>
      <c r="CO132" s="59" t="e">
        <f t="shared" si="65"/>
        <v>#REF!</v>
      </c>
      <c r="CP132" s="59" t="e">
        <f t="shared" si="65"/>
        <v>#REF!</v>
      </c>
      <c r="CQ132" s="59" t="e">
        <f t="shared" si="65"/>
        <v>#REF!</v>
      </c>
      <c r="CR132" s="59" t="e">
        <f t="shared" si="65"/>
        <v>#REF!</v>
      </c>
      <c r="CS132" s="59" t="e">
        <f t="shared" si="65"/>
        <v>#REF!</v>
      </c>
      <c r="CT132" s="59" t="e">
        <f t="shared" si="65"/>
        <v>#REF!</v>
      </c>
      <c r="CU132" s="59" t="e">
        <f t="shared" si="65"/>
        <v>#REF!</v>
      </c>
      <c r="CV132" s="59" t="e">
        <f t="shared" si="65"/>
        <v>#REF!</v>
      </c>
      <c r="CW132" s="59" t="e">
        <f t="shared" si="65"/>
        <v>#REF!</v>
      </c>
      <c r="CX132" s="59" t="e">
        <f t="shared" si="65"/>
        <v>#REF!</v>
      </c>
      <c r="CY132" s="59" t="e">
        <f t="shared" si="65"/>
        <v>#REF!</v>
      </c>
      <c r="CZ132" s="59" t="e">
        <f t="shared" si="65"/>
        <v>#REF!</v>
      </c>
      <c r="DA132" s="95" t="e">
        <f t="shared" si="65"/>
        <v>#REF!</v>
      </c>
      <c r="DB132" s="95" t="e">
        <f t="shared" si="65"/>
        <v>#REF!</v>
      </c>
      <c r="DC132" s="95" t="e">
        <f t="shared" si="65"/>
        <v>#REF!</v>
      </c>
      <c r="DD132" s="95" t="e">
        <f t="shared" si="65"/>
        <v>#REF!</v>
      </c>
      <c r="DE132" s="95" t="e">
        <f t="shared" si="65"/>
        <v>#REF!</v>
      </c>
      <c r="DF132" s="95" t="e">
        <f t="shared" si="65"/>
        <v>#REF!</v>
      </c>
      <c r="DG132" s="95" t="e">
        <f t="shared" si="65"/>
        <v>#REF!</v>
      </c>
      <c r="DH132" s="95" t="e">
        <f t="shared" si="65"/>
        <v>#REF!</v>
      </c>
      <c r="DI132" s="95" t="e">
        <f t="shared" si="65"/>
        <v>#REF!</v>
      </c>
      <c r="DJ132" s="95" t="e">
        <f t="shared" si="65"/>
        <v>#REF!</v>
      </c>
      <c r="DK132" s="95" t="e">
        <f t="shared" si="65"/>
        <v>#REF!</v>
      </c>
      <c r="DL132" s="95" t="e">
        <f t="shared" si="65"/>
        <v>#REF!</v>
      </c>
      <c r="DM132" s="95" t="e">
        <f t="shared" si="65"/>
        <v>#REF!</v>
      </c>
      <c r="DN132" s="95" t="e">
        <f t="shared" si="65"/>
        <v>#REF!</v>
      </c>
      <c r="DO132" s="95" t="e">
        <f t="shared" si="65"/>
        <v>#REF!</v>
      </c>
      <c r="DP132" s="95" t="e">
        <f t="shared" si="65"/>
        <v>#REF!</v>
      </c>
      <c r="DQ132" s="95" t="e">
        <f t="shared" si="65"/>
        <v>#REF!</v>
      </c>
      <c r="DR132" s="59" t="e">
        <f t="shared" si="65"/>
        <v>#REF!</v>
      </c>
      <c r="DS132" s="59" t="e">
        <f t="shared" si="65"/>
        <v>#REF!</v>
      </c>
      <c r="DT132" s="59" t="e">
        <f t="shared" si="65"/>
        <v>#REF!</v>
      </c>
      <c r="DU132" s="59" t="e">
        <f t="shared" si="65"/>
        <v>#REF!</v>
      </c>
      <c r="DV132" s="59" t="e">
        <f t="shared" si="65"/>
        <v>#REF!</v>
      </c>
      <c r="DW132" s="59" t="e">
        <f t="shared" si="65"/>
        <v>#REF!</v>
      </c>
      <c r="DX132" s="59" t="e">
        <f t="shared" si="65"/>
        <v>#REF!</v>
      </c>
      <c r="DY132" s="59" t="e">
        <f t="shared" si="65"/>
        <v>#REF!</v>
      </c>
      <c r="DZ132" s="59" t="e">
        <f t="shared" si="65"/>
        <v>#REF!</v>
      </c>
      <c r="EA132" s="59" t="e">
        <f t="shared" si="65"/>
        <v>#REF!</v>
      </c>
      <c r="EB132" s="59" t="e">
        <f t="shared" si="65"/>
        <v>#REF!</v>
      </c>
      <c r="EC132" s="59" t="e">
        <f t="shared" si="65"/>
        <v>#REF!</v>
      </c>
      <c r="ED132" s="59" t="e">
        <f t="shared" si="65"/>
        <v>#REF!</v>
      </c>
      <c r="EE132" s="59" t="e">
        <f t="shared" si="65"/>
        <v>#REF!</v>
      </c>
      <c r="EF132" s="59" t="e">
        <f t="shared" si="65"/>
        <v>#REF!</v>
      </c>
      <c r="EG132" s="59" t="e">
        <f t="shared" si="65"/>
        <v>#REF!</v>
      </c>
      <c r="EH132" s="59" t="e">
        <f t="shared" si="65"/>
        <v>#REF!</v>
      </c>
      <c r="EI132" s="95" t="e">
        <f t="shared" si="65"/>
        <v>#REF!</v>
      </c>
      <c r="EJ132" s="95" t="e">
        <f t="shared" si="65"/>
        <v>#REF!</v>
      </c>
      <c r="EK132" s="95" t="e">
        <f t="shared" si="65"/>
        <v>#REF!</v>
      </c>
      <c r="EL132" s="95" t="e">
        <f t="shared" si="65"/>
        <v>#REF!</v>
      </c>
      <c r="EM132" s="95" t="e">
        <f t="shared" si="65"/>
        <v>#REF!</v>
      </c>
      <c r="EN132" s="95" t="e">
        <f t="shared" si="65"/>
        <v>#REF!</v>
      </c>
      <c r="EO132" s="95" t="e">
        <f t="shared" si="65"/>
        <v>#REF!</v>
      </c>
      <c r="EP132" s="95" t="e">
        <f t="shared" si="65"/>
        <v>#REF!</v>
      </c>
      <c r="EQ132" s="95" t="e">
        <f t="shared" si="65"/>
        <v>#REF!</v>
      </c>
      <c r="ER132" s="95" t="e">
        <f t="shared" si="65"/>
        <v>#REF!</v>
      </c>
      <c r="ES132" s="95" t="e">
        <f t="shared" si="65"/>
        <v>#REF!</v>
      </c>
      <c r="ET132" s="95" t="e">
        <f t="shared" si="65"/>
        <v>#REF!</v>
      </c>
      <c r="EU132" s="95" t="e">
        <f>EU160</f>
        <v>#REF!</v>
      </c>
      <c r="EV132" s="95" t="e">
        <f>EV160</f>
        <v>#REF!</v>
      </c>
      <c r="EW132" s="95" t="e">
        <f>EW160</f>
        <v>#REF!</v>
      </c>
      <c r="EX132" s="95" t="e">
        <f>EX160</f>
        <v>#REF!</v>
      </c>
      <c r="EY132" s="95" t="e">
        <f>EY160</f>
        <v>#REF!</v>
      </c>
    </row>
    <row r="133" spans="1:155" s="38" customFormat="1">
      <c r="A133" t="s">
        <v>160</v>
      </c>
      <c r="B133" s="10" t="e">
        <f>(#REF!)-1</f>
        <v>#REF!</v>
      </c>
      <c r="C133" s="4" t="s">
        <v>3</v>
      </c>
      <c r="D133" s="10" t="s">
        <v>40</v>
      </c>
      <c r="E133" s="59">
        <f t="shared" si="63"/>
        <v>12.5</v>
      </c>
      <c r="F133" s="59">
        <f t="shared" si="63"/>
        <v>0</v>
      </c>
      <c r="G133" s="59">
        <f t="shared" si="63"/>
        <v>87.5</v>
      </c>
      <c r="H133" s="59">
        <f t="shared" si="63"/>
        <v>0</v>
      </c>
      <c r="I133" s="59">
        <f t="shared" si="64"/>
        <v>0.875</v>
      </c>
      <c r="J133">
        <v>8</v>
      </c>
      <c r="K133">
        <v>1</v>
      </c>
      <c r="L133">
        <v>0</v>
      </c>
      <c r="M133">
        <v>7</v>
      </c>
      <c r="N133">
        <v>0</v>
      </c>
      <c r="O133">
        <v>1</v>
      </c>
      <c r="P133">
        <v>464.85714280000002</v>
      </c>
      <c r="Q133" t="s">
        <v>57</v>
      </c>
      <c r="R133">
        <v>464.85714280000002</v>
      </c>
      <c r="S133" t="s">
        <v>57</v>
      </c>
      <c r="T133">
        <v>460.85714280000002</v>
      </c>
      <c r="U133">
        <v>460.85714280000002</v>
      </c>
      <c r="V133" t="s">
        <v>57</v>
      </c>
      <c r="W133">
        <v>85.714285700000005</v>
      </c>
      <c r="X133">
        <v>85.714285700000005</v>
      </c>
      <c r="Y133" t="s">
        <v>57</v>
      </c>
      <c r="Z133">
        <v>1196.142857</v>
      </c>
      <c r="AA133">
        <v>1196.142857</v>
      </c>
      <c r="AB133" t="s">
        <v>57</v>
      </c>
      <c r="AC133">
        <v>18</v>
      </c>
      <c r="AD133">
        <v>10</v>
      </c>
      <c r="AE133">
        <v>7</v>
      </c>
      <c r="AF133">
        <v>1</v>
      </c>
      <c r="AG133">
        <v>7</v>
      </c>
      <c r="AH133">
        <v>9</v>
      </c>
      <c r="AI133" t="s">
        <v>57</v>
      </c>
      <c r="AJ133" t="s">
        <v>57</v>
      </c>
      <c r="AK133" t="s">
        <v>57</v>
      </c>
      <c r="AL133">
        <v>2</v>
      </c>
      <c r="AM133">
        <v>7</v>
      </c>
      <c r="AN133">
        <v>2</v>
      </c>
      <c r="AO133" t="s">
        <v>57</v>
      </c>
      <c r="AP133" t="s">
        <v>57</v>
      </c>
      <c r="AQ133" t="s">
        <v>57</v>
      </c>
      <c r="AR133">
        <v>1</v>
      </c>
      <c r="AS133" t="s">
        <v>57</v>
      </c>
      <c r="AT133">
        <v>7</v>
      </c>
      <c r="AU133" t="s">
        <v>57</v>
      </c>
      <c r="AV133" t="s">
        <v>57</v>
      </c>
      <c r="AW133" t="s">
        <v>57</v>
      </c>
      <c r="AX133" t="s">
        <v>57</v>
      </c>
      <c r="AY133" t="s">
        <v>57</v>
      </c>
      <c r="AZ133" t="s">
        <v>57</v>
      </c>
      <c r="BA133">
        <v>0</v>
      </c>
      <c r="BB133" t="s">
        <v>57</v>
      </c>
      <c r="BC133" t="s">
        <v>57</v>
      </c>
      <c r="BD133">
        <v>1</v>
      </c>
      <c r="BE133">
        <v>7</v>
      </c>
      <c r="BF133" t="s">
        <v>57</v>
      </c>
      <c r="BG133" t="s">
        <v>57</v>
      </c>
      <c r="BH133" t="s">
        <v>57</v>
      </c>
      <c r="BI133">
        <v>7</v>
      </c>
      <c r="BJ133" t="s">
        <v>57</v>
      </c>
      <c r="BK133" t="s">
        <v>57</v>
      </c>
      <c r="BL133">
        <v>191</v>
      </c>
      <c r="BM133">
        <v>36</v>
      </c>
      <c r="BN133">
        <v>8</v>
      </c>
      <c r="BO133">
        <v>70</v>
      </c>
      <c r="BP133">
        <v>13</v>
      </c>
      <c r="BQ133" t="s">
        <v>57</v>
      </c>
      <c r="BR133">
        <v>64</v>
      </c>
      <c r="BS133" t="s">
        <v>57</v>
      </c>
      <c r="BT133" t="s">
        <v>57</v>
      </c>
      <c r="BU133" t="s">
        <v>57</v>
      </c>
      <c r="BV133" t="s">
        <v>57</v>
      </c>
      <c r="BW133" t="s">
        <v>57</v>
      </c>
      <c r="BX133" t="s">
        <v>57</v>
      </c>
      <c r="BY133" t="s">
        <v>57</v>
      </c>
      <c r="BZ133" t="s">
        <v>57</v>
      </c>
      <c r="CA133" t="s">
        <v>57</v>
      </c>
      <c r="CB133" t="s">
        <v>57</v>
      </c>
      <c r="CC133" t="s">
        <v>57</v>
      </c>
      <c r="CD133" t="s">
        <v>58</v>
      </c>
      <c r="CH133" s="10">
        <f>CH190</f>
        <v>0</v>
      </c>
      <c r="CI133" s="10">
        <f t="shared" ref="CI133:ET133" si="66">CI190</f>
        <v>0</v>
      </c>
      <c r="CJ133" s="59">
        <f t="shared" si="66"/>
        <v>0</v>
      </c>
      <c r="CK133" s="59">
        <f t="shared" si="66"/>
        <v>0</v>
      </c>
      <c r="CL133" s="59">
        <f t="shared" si="66"/>
        <v>0</v>
      </c>
      <c r="CM133" s="59">
        <f t="shared" si="66"/>
        <v>0</v>
      </c>
      <c r="CN133" s="59">
        <f t="shared" si="66"/>
        <v>0</v>
      </c>
      <c r="CO133" s="59">
        <f t="shared" si="66"/>
        <v>0</v>
      </c>
      <c r="CP133" s="59">
        <f t="shared" si="66"/>
        <v>0</v>
      </c>
      <c r="CQ133" s="59">
        <f t="shared" si="66"/>
        <v>0</v>
      </c>
      <c r="CR133" s="59">
        <f t="shared" si="66"/>
        <v>0</v>
      </c>
      <c r="CS133" s="59">
        <f t="shared" si="66"/>
        <v>0</v>
      </c>
      <c r="CT133" s="59">
        <f t="shared" si="66"/>
        <v>0</v>
      </c>
      <c r="CU133" s="59">
        <f t="shared" si="66"/>
        <v>0</v>
      </c>
      <c r="CV133" s="59">
        <f t="shared" si="66"/>
        <v>0</v>
      </c>
      <c r="CW133" s="59">
        <f t="shared" si="66"/>
        <v>0</v>
      </c>
      <c r="CX133" s="59">
        <f t="shared" si="66"/>
        <v>0</v>
      </c>
      <c r="CY133" s="59">
        <f t="shared" si="66"/>
        <v>0</v>
      </c>
      <c r="CZ133" s="59">
        <f t="shared" si="66"/>
        <v>0</v>
      </c>
      <c r="DA133" s="95">
        <f t="shared" si="66"/>
        <v>0</v>
      </c>
      <c r="DB133" s="95">
        <f t="shared" si="66"/>
        <v>0</v>
      </c>
      <c r="DC133" s="95">
        <f t="shared" si="66"/>
        <v>0</v>
      </c>
      <c r="DD133" s="95">
        <f t="shared" si="66"/>
        <v>0</v>
      </c>
      <c r="DE133" s="95">
        <f t="shared" si="66"/>
        <v>0</v>
      </c>
      <c r="DF133" s="95">
        <f t="shared" si="66"/>
        <v>0</v>
      </c>
      <c r="DG133" s="95">
        <f t="shared" si="66"/>
        <v>0</v>
      </c>
      <c r="DH133" s="95">
        <f t="shared" si="66"/>
        <v>0</v>
      </c>
      <c r="DI133" s="95">
        <f t="shared" si="66"/>
        <v>0</v>
      </c>
      <c r="DJ133" s="95">
        <f t="shared" si="66"/>
        <v>0</v>
      </c>
      <c r="DK133" s="95">
        <f t="shared" si="66"/>
        <v>0</v>
      </c>
      <c r="DL133" s="95">
        <f t="shared" si="66"/>
        <v>0</v>
      </c>
      <c r="DM133" s="95">
        <f t="shared" si="66"/>
        <v>0</v>
      </c>
      <c r="DN133" s="95">
        <f t="shared" si="66"/>
        <v>0</v>
      </c>
      <c r="DO133" s="95">
        <f t="shared" si="66"/>
        <v>0</v>
      </c>
      <c r="DP133" s="95">
        <f t="shared" si="66"/>
        <v>0</v>
      </c>
      <c r="DQ133" s="95">
        <f t="shared" si="66"/>
        <v>0</v>
      </c>
      <c r="DR133" s="59">
        <f t="shared" si="66"/>
        <v>0</v>
      </c>
      <c r="DS133" s="59">
        <f t="shared" si="66"/>
        <v>0</v>
      </c>
      <c r="DT133" s="59">
        <f t="shared" si="66"/>
        <v>0</v>
      </c>
      <c r="DU133" s="59">
        <f t="shared" si="66"/>
        <v>0</v>
      </c>
      <c r="DV133" s="59">
        <f t="shared" si="66"/>
        <v>0</v>
      </c>
      <c r="DW133" s="59">
        <f t="shared" si="66"/>
        <v>0</v>
      </c>
      <c r="DX133" s="59">
        <f t="shared" si="66"/>
        <v>0</v>
      </c>
      <c r="DY133" s="59">
        <f t="shared" si="66"/>
        <v>0</v>
      </c>
      <c r="DZ133" s="59">
        <f t="shared" si="66"/>
        <v>0</v>
      </c>
      <c r="EA133" s="59">
        <f t="shared" si="66"/>
        <v>0</v>
      </c>
      <c r="EB133" s="59">
        <f t="shared" si="66"/>
        <v>0</v>
      </c>
      <c r="EC133" s="59">
        <f t="shared" si="66"/>
        <v>0</v>
      </c>
      <c r="ED133" s="59">
        <f t="shared" si="66"/>
        <v>0</v>
      </c>
      <c r="EE133" s="59">
        <f t="shared" si="66"/>
        <v>0</v>
      </c>
      <c r="EF133" s="59">
        <f t="shared" si="66"/>
        <v>0</v>
      </c>
      <c r="EG133" s="59">
        <f t="shared" si="66"/>
        <v>0</v>
      </c>
      <c r="EH133" s="59">
        <f t="shared" si="66"/>
        <v>0</v>
      </c>
      <c r="EI133" s="95">
        <f t="shared" si="66"/>
        <v>0</v>
      </c>
      <c r="EJ133" s="95">
        <f t="shared" si="66"/>
        <v>0</v>
      </c>
      <c r="EK133" s="95">
        <f t="shared" si="66"/>
        <v>0</v>
      </c>
      <c r="EL133" s="95">
        <f t="shared" si="66"/>
        <v>0</v>
      </c>
      <c r="EM133" s="95">
        <f t="shared" si="66"/>
        <v>0</v>
      </c>
      <c r="EN133" s="95">
        <f t="shared" si="66"/>
        <v>0</v>
      </c>
      <c r="EO133" s="95">
        <f t="shared" si="66"/>
        <v>0</v>
      </c>
      <c r="EP133" s="95">
        <f t="shared" si="66"/>
        <v>0</v>
      </c>
      <c r="EQ133" s="95">
        <f t="shared" si="66"/>
        <v>0</v>
      </c>
      <c r="ER133" s="95">
        <f t="shared" si="66"/>
        <v>0</v>
      </c>
      <c r="ES133" s="95">
        <f t="shared" si="66"/>
        <v>0</v>
      </c>
      <c r="ET133" s="95">
        <f t="shared" si="66"/>
        <v>0</v>
      </c>
      <c r="EU133" s="95">
        <f>EU190</f>
        <v>0</v>
      </c>
      <c r="EV133" s="95">
        <f>EV190</f>
        <v>0</v>
      </c>
      <c r="EW133" s="95">
        <f>EW190</f>
        <v>0</v>
      </c>
      <c r="EX133" s="95">
        <f>EX190</f>
        <v>0</v>
      </c>
      <c r="EY133" s="95">
        <f>EY190</f>
        <v>0</v>
      </c>
    </row>
    <row r="134" spans="1:155" s="38" customFormat="1">
      <c r="A134" t="s">
        <v>181</v>
      </c>
      <c r="B134" s="10" t="e">
        <f>(#REF!)-1</f>
        <v>#REF!</v>
      </c>
      <c r="C134" s="6" t="s">
        <v>2</v>
      </c>
      <c r="D134" s="10" t="s">
        <v>40</v>
      </c>
      <c r="E134" s="59">
        <f t="shared" si="63"/>
        <v>0</v>
      </c>
      <c r="F134" s="59">
        <f t="shared" si="63"/>
        <v>0</v>
      </c>
      <c r="G134" s="59">
        <f t="shared" si="63"/>
        <v>75</v>
      </c>
      <c r="H134" s="59">
        <f t="shared" si="63"/>
        <v>25</v>
      </c>
      <c r="I134" s="59">
        <f t="shared" si="64"/>
        <v>0.75</v>
      </c>
      <c r="J134">
        <v>8</v>
      </c>
      <c r="K134">
        <v>0</v>
      </c>
      <c r="L134">
        <v>0</v>
      </c>
      <c r="M134">
        <v>6</v>
      </c>
      <c r="N134">
        <v>2</v>
      </c>
      <c r="O134">
        <v>0.75</v>
      </c>
      <c r="P134">
        <v>697.875</v>
      </c>
      <c r="Q134" t="s">
        <v>57</v>
      </c>
      <c r="R134">
        <v>633.66666669999995</v>
      </c>
      <c r="S134">
        <v>890.5</v>
      </c>
      <c r="T134">
        <v>301.75</v>
      </c>
      <c r="U134">
        <v>273.33333340000001</v>
      </c>
      <c r="V134">
        <v>387</v>
      </c>
      <c r="W134">
        <v>146.875</v>
      </c>
      <c r="X134">
        <v>132.16666670000001</v>
      </c>
      <c r="Y134">
        <v>191</v>
      </c>
      <c r="Z134">
        <v>1198.5</v>
      </c>
      <c r="AA134">
        <v>1370</v>
      </c>
      <c r="AB134">
        <v>684</v>
      </c>
      <c r="AC134">
        <v>52</v>
      </c>
      <c r="AD134">
        <v>24</v>
      </c>
      <c r="AE134">
        <v>14</v>
      </c>
      <c r="AF134">
        <v>14</v>
      </c>
      <c r="AG134">
        <v>14</v>
      </c>
      <c r="AH134">
        <v>11</v>
      </c>
      <c r="AI134">
        <v>15</v>
      </c>
      <c r="AJ134">
        <v>1</v>
      </c>
      <c r="AK134" t="s">
        <v>57</v>
      </c>
      <c r="AL134">
        <v>11</v>
      </c>
      <c r="AM134">
        <v>8</v>
      </c>
      <c r="AN134">
        <v>3</v>
      </c>
      <c r="AO134">
        <v>7</v>
      </c>
      <c r="AP134">
        <v>1</v>
      </c>
      <c r="AQ134" t="s">
        <v>57</v>
      </c>
      <c r="AR134">
        <v>5</v>
      </c>
      <c r="AS134">
        <v>2</v>
      </c>
      <c r="AT134">
        <v>6</v>
      </c>
      <c r="AU134">
        <v>4</v>
      </c>
      <c r="AV134" t="s">
        <v>57</v>
      </c>
      <c r="AW134" t="s">
        <v>57</v>
      </c>
      <c r="AX134">
        <v>2</v>
      </c>
      <c r="AY134">
        <v>4</v>
      </c>
      <c r="AZ134">
        <v>2</v>
      </c>
      <c r="BA134">
        <v>4</v>
      </c>
      <c r="BB134" t="s">
        <v>57</v>
      </c>
      <c r="BC134" t="s">
        <v>57</v>
      </c>
      <c r="BD134">
        <v>4</v>
      </c>
      <c r="BE134">
        <v>10</v>
      </c>
      <c r="BF134" t="s">
        <v>57</v>
      </c>
      <c r="BG134" t="s">
        <v>57</v>
      </c>
      <c r="BH134" t="s">
        <v>57</v>
      </c>
      <c r="BI134">
        <v>5</v>
      </c>
      <c r="BJ134">
        <v>3</v>
      </c>
      <c r="BK134">
        <v>2</v>
      </c>
      <c r="BL134" t="s">
        <v>57</v>
      </c>
      <c r="BM134" t="s">
        <v>57</v>
      </c>
      <c r="BN134" t="s">
        <v>57</v>
      </c>
      <c r="BO134" t="s">
        <v>57</v>
      </c>
      <c r="BP134" t="s">
        <v>57</v>
      </c>
      <c r="BQ134" t="s">
        <v>57</v>
      </c>
      <c r="BR134" t="s">
        <v>57</v>
      </c>
      <c r="BS134" t="s">
        <v>57</v>
      </c>
      <c r="BT134" t="s">
        <v>57</v>
      </c>
      <c r="BU134" t="s">
        <v>57</v>
      </c>
      <c r="BV134" t="s">
        <v>57</v>
      </c>
      <c r="BW134" t="s">
        <v>57</v>
      </c>
      <c r="BX134" t="s">
        <v>57</v>
      </c>
      <c r="BY134" t="s">
        <v>57</v>
      </c>
      <c r="BZ134" t="s">
        <v>57</v>
      </c>
      <c r="CA134" t="s">
        <v>57</v>
      </c>
      <c r="CB134" t="s">
        <v>57</v>
      </c>
      <c r="CC134" t="s">
        <v>57</v>
      </c>
      <c r="CD134" t="s">
        <v>58</v>
      </c>
      <c r="CH134" s="10"/>
      <c r="CI134" s="10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</row>
    <row r="135" spans="1:155" s="38" customFormat="1">
      <c r="A135" t="s">
        <v>161</v>
      </c>
      <c r="B135" s="10" t="e">
        <f>(#REF!)-1</f>
        <v>#REF!</v>
      </c>
      <c r="C135" s="4" t="s">
        <v>3</v>
      </c>
      <c r="D135" s="10" t="s">
        <v>40</v>
      </c>
      <c r="E135" s="59">
        <f t="shared" si="63"/>
        <v>12.5</v>
      </c>
      <c r="F135" s="59">
        <f t="shared" si="63"/>
        <v>0</v>
      </c>
      <c r="G135" s="59">
        <f t="shared" si="63"/>
        <v>62.5</v>
      </c>
      <c r="H135" s="59">
        <f t="shared" si="63"/>
        <v>25</v>
      </c>
      <c r="I135" s="59">
        <f t="shared" si="64"/>
        <v>0.625</v>
      </c>
      <c r="J135">
        <v>8</v>
      </c>
      <c r="K135">
        <v>1</v>
      </c>
      <c r="L135">
        <v>0</v>
      </c>
      <c r="M135">
        <v>5</v>
      </c>
      <c r="N135">
        <v>2</v>
      </c>
      <c r="O135">
        <v>0.71428571429999999</v>
      </c>
      <c r="P135">
        <v>1373.4285709999999</v>
      </c>
      <c r="Q135" t="s">
        <v>57</v>
      </c>
      <c r="R135">
        <v>1635</v>
      </c>
      <c r="S135">
        <v>719.5</v>
      </c>
      <c r="T135">
        <v>227.42857140000001</v>
      </c>
      <c r="U135">
        <v>220.8</v>
      </c>
      <c r="V135">
        <v>244</v>
      </c>
      <c r="W135">
        <v>562.14285710000001</v>
      </c>
      <c r="X135">
        <v>724.40000010000006</v>
      </c>
      <c r="Y135">
        <v>156.5</v>
      </c>
      <c r="Z135">
        <v>87.857142870000004</v>
      </c>
      <c r="AA135">
        <v>91.199999989999995</v>
      </c>
      <c r="AB135">
        <v>79.5</v>
      </c>
      <c r="AC135">
        <v>25</v>
      </c>
      <c r="AD135">
        <v>10</v>
      </c>
      <c r="AE135">
        <v>11</v>
      </c>
      <c r="AF135">
        <v>4</v>
      </c>
      <c r="AG135">
        <v>11</v>
      </c>
      <c r="AH135">
        <v>8</v>
      </c>
      <c r="AI135">
        <v>5</v>
      </c>
      <c r="AJ135" t="s">
        <v>57</v>
      </c>
      <c r="AK135" t="s">
        <v>57</v>
      </c>
      <c r="AL135">
        <v>1</v>
      </c>
      <c r="AM135">
        <v>7</v>
      </c>
      <c r="AN135">
        <v>1</v>
      </c>
      <c r="AO135">
        <v>2</v>
      </c>
      <c r="AP135" t="s">
        <v>57</v>
      </c>
      <c r="AQ135" t="s">
        <v>57</v>
      </c>
      <c r="AR135" t="s">
        <v>57</v>
      </c>
      <c r="AS135">
        <v>3</v>
      </c>
      <c r="AT135">
        <v>5</v>
      </c>
      <c r="AU135">
        <v>3</v>
      </c>
      <c r="AV135" t="s">
        <v>57</v>
      </c>
      <c r="AW135" t="s">
        <v>57</v>
      </c>
      <c r="AX135" t="s">
        <v>57</v>
      </c>
      <c r="AY135">
        <v>1</v>
      </c>
      <c r="AZ135">
        <v>2</v>
      </c>
      <c r="BA135">
        <v>0</v>
      </c>
      <c r="BB135" t="s">
        <v>57</v>
      </c>
      <c r="BC135" t="s">
        <v>57</v>
      </c>
      <c r="BD135">
        <v>1</v>
      </c>
      <c r="BE135">
        <v>20</v>
      </c>
      <c r="BF135" t="s">
        <v>57</v>
      </c>
      <c r="BG135" t="s">
        <v>57</v>
      </c>
      <c r="BH135" t="s">
        <v>57</v>
      </c>
      <c r="BI135">
        <v>2</v>
      </c>
      <c r="BJ135">
        <v>10</v>
      </c>
      <c r="BK135">
        <v>8</v>
      </c>
      <c r="BL135">
        <v>178</v>
      </c>
      <c r="BM135">
        <v>59</v>
      </c>
      <c r="BN135">
        <v>2</v>
      </c>
      <c r="BO135">
        <v>11</v>
      </c>
      <c r="BP135">
        <v>16</v>
      </c>
      <c r="BQ135">
        <v>10</v>
      </c>
      <c r="BR135">
        <v>80</v>
      </c>
      <c r="BS135" t="s">
        <v>57</v>
      </c>
      <c r="BT135" t="s">
        <v>57</v>
      </c>
      <c r="BU135" t="s">
        <v>57</v>
      </c>
      <c r="BV135" t="s">
        <v>57</v>
      </c>
      <c r="BW135" t="s">
        <v>57</v>
      </c>
      <c r="BX135" t="s">
        <v>57</v>
      </c>
      <c r="BY135" t="s">
        <v>57</v>
      </c>
      <c r="BZ135" t="s">
        <v>57</v>
      </c>
      <c r="CA135" t="s">
        <v>57</v>
      </c>
      <c r="CB135" t="s">
        <v>57</v>
      </c>
      <c r="CC135" t="s">
        <v>57</v>
      </c>
      <c r="CD135" t="s">
        <v>58</v>
      </c>
      <c r="CH135" s="10">
        <f>CH220</f>
        <v>0</v>
      </c>
      <c r="CI135" s="10">
        <f t="shared" ref="CI135:ET135" si="67">CI220</f>
        <v>0</v>
      </c>
      <c r="CJ135" s="59">
        <f t="shared" si="67"/>
        <v>0</v>
      </c>
      <c r="CK135" s="59">
        <f t="shared" si="67"/>
        <v>0</v>
      </c>
      <c r="CL135" s="59">
        <f t="shared" si="67"/>
        <v>0</v>
      </c>
      <c r="CM135" s="59">
        <f t="shared" si="67"/>
        <v>0</v>
      </c>
      <c r="CN135" s="59">
        <f t="shared" si="67"/>
        <v>0</v>
      </c>
      <c r="CO135" s="59">
        <f t="shared" si="67"/>
        <v>0</v>
      </c>
      <c r="CP135" s="59">
        <f t="shared" si="67"/>
        <v>0</v>
      </c>
      <c r="CQ135" s="59">
        <f t="shared" si="67"/>
        <v>0</v>
      </c>
      <c r="CR135" s="59">
        <f t="shared" si="67"/>
        <v>0</v>
      </c>
      <c r="CS135" s="59">
        <f t="shared" si="67"/>
        <v>0</v>
      </c>
      <c r="CT135" s="59">
        <f t="shared" si="67"/>
        <v>0</v>
      </c>
      <c r="CU135" s="59">
        <f t="shared" si="67"/>
        <v>0</v>
      </c>
      <c r="CV135" s="59">
        <f t="shared" si="67"/>
        <v>0</v>
      </c>
      <c r="CW135" s="59">
        <f t="shared" si="67"/>
        <v>0</v>
      </c>
      <c r="CX135" s="59">
        <f t="shared" si="67"/>
        <v>0</v>
      </c>
      <c r="CY135" s="59">
        <f t="shared" si="67"/>
        <v>0</v>
      </c>
      <c r="CZ135" s="59">
        <f t="shared" si="67"/>
        <v>0</v>
      </c>
      <c r="DA135" s="95">
        <f t="shared" si="67"/>
        <v>0</v>
      </c>
      <c r="DB135" s="95">
        <f t="shared" si="67"/>
        <v>0</v>
      </c>
      <c r="DC135" s="95">
        <f t="shared" si="67"/>
        <v>0</v>
      </c>
      <c r="DD135" s="95">
        <f t="shared" si="67"/>
        <v>0</v>
      </c>
      <c r="DE135" s="95">
        <f t="shared" si="67"/>
        <v>0</v>
      </c>
      <c r="DF135" s="95">
        <f t="shared" si="67"/>
        <v>0</v>
      </c>
      <c r="DG135" s="95">
        <f t="shared" si="67"/>
        <v>0</v>
      </c>
      <c r="DH135" s="95">
        <f t="shared" si="67"/>
        <v>0</v>
      </c>
      <c r="DI135" s="95">
        <f t="shared" si="67"/>
        <v>0</v>
      </c>
      <c r="DJ135" s="95">
        <f t="shared" si="67"/>
        <v>0</v>
      </c>
      <c r="DK135" s="95">
        <f t="shared" si="67"/>
        <v>0</v>
      </c>
      <c r="DL135" s="95">
        <f t="shared" si="67"/>
        <v>0</v>
      </c>
      <c r="DM135" s="95">
        <f t="shared" si="67"/>
        <v>0</v>
      </c>
      <c r="DN135" s="95">
        <f t="shared" si="67"/>
        <v>0</v>
      </c>
      <c r="DO135" s="95">
        <f t="shared" si="67"/>
        <v>0</v>
      </c>
      <c r="DP135" s="95">
        <f t="shared" si="67"/>
        <v>0</v>
      </c>
      <c r="DQ135" s="95">
        <f t="shared" si="67"/>
        <v>0</v>
      </c>
      <c r="DR135" s="59">
        <f t="shared" si="67"/>
        <v>0</v>
      </c>
      <c r="DS135" s="59">
        <f t="shared" si="67"/>
        <v>0</v>
      </c>
      <c r="DT135" s="59">
        <f t="shared" si="67"/>
        <v>0</v>
      </c>
      <c r="DU135" s="59">
        <f t="shared" si="67"/>
        <v>0</v>
      </c>
      <c r="DV135" s="59">
        <f t="shared" si="67"/>
        <v>0</v>
      </c>
      <c r="DW135" s="59">
        <f t="shared" si="67"/>
        <v>0</v>
      </c>
      <c r="DX135" s="59">
        <f t="shared" si="67"/>
        <v>0</v>
      </c>
      <c r="DY135" s="59">
        <f t="shared" si="67"/>
        <v>0</v>
      </c>
      <c r="DZ135" s="59">
        <f t="shared" si="67"/>
        <v>0</v>
      </c>
      <c r="EA135" s="59">
        <f t="shared" si="67"/>
        <v>0</v>
      </c>
      <c r="EB135" s="59">
        <f t="shared" si="67"/>
        <v>0</v>
      </c>
      <c r="EC135" s="59">
        <f t="shared" si="67"/>
        <v>0</v>
      </c>
      <c r="ED135" s="59">
        <f t="shared" si="67"/>
        <v>0</v>
      </c>
      <c r="EE135" s="59">
        <f t="shared" si="67"/>
        <v>0</v>
      </c>
      <c r="EF135" s="59">
        <f t="shared" si="67"/>
        <v>0</v>
      </c>
      <c r="EG135" s="59">
        <f t="shared" si="67"/>
        <v>0</v>
      </c>
      <c r="EH135" s="59">
        <f t="shared" si="67"/>
        <v>0</v>
      </c>
      <c r="EI135" s="95">
        <f t="shared" si="67"/>
        <v>0</v>
      </c>
      <c r="EJ135" s="95">
        <f t="shared" si="67"/>
        <v>0</v>
      </c>
      <c r="EK135" s="95">
        <f t="shared" si="67"/>
        <v>0</v>
      </c>
      <c r="EL135" s="95">
        <f t="shared" si="67"/>
        <v>0</v>
      </c>
      <c r="EM135" s="95">
        <f t="shared" si="67"/>
        <v>0</v>
      </c>
      <c r="EN135" s="95">
        <f t="shared" si="67"/>
        <v>0</v>
      </c>
      <c r="EO135" s="95">
        <f t="shared" si="67"/>
        <v>0</v>
      </c>
      <c r="EP135" s="95">
        <f t="shared" si="67"/>
        <v>0</v>
      </c>
      <c r="EQ135" s="95">
        <f t="shared" si="67"/>
        <v>0</v>
      </c>
      <c r="ER135" s="95">
        <f t="shared" si="67"/>
        <v>0</v>
      </c>
      <c r="ES135" s="95">
        <f t="shared" si="67"/>
        <v>0</v>
      </c>
      <c r="ET135" s="95">
        <f t="shared" si="67"/>
        <v>0</v>
      </c>
      <c r="EU135" s="95">
        <f>EU220</f>
        <v>0</v>
      </c>
      <c r="EV135" s="95">
        <f>EV220</f>
        <v>0</v>
      </c>
      <c r="EW135" s="95">
        <f>EW220</f>
        <v>0</v>
      </c>
      <c r="EX135" s="95">
        <f>EX220</f>
        <v>0</v>
      </c>
      <c r="EY135" s="95">
        <f>EY220</f>
        <v>0</v>
      </c>
    </row>
    <row r="136" spans="1:155" s="38" customFormat="1">
      <c r="A136" t="s">
        <v>162</v>
      </c>
      <c r="B136" s="10" t="e">
        <f>(#REF!)-1</f>
        <v>#REF!</v>
      </c>
      <c r="C136" s="6" t="s">
        <v>2</v>
      </c>
      <c r="D136" s="10" t="s">
        <v>40</v>
      </c>
      <c r="E136" s="59">
        <f t="shared" si="63"/>
        <v>0</v>
      </c>
      <c r="F136" s="59">
        <f t="shared" si="63"/>
        <v>0</v>
      </c>
      <c r="G136" s="59">
        <f t="shared" si="63"/>
        <v>87.5</v>
      </c>
      <c r="H136" s="59">
        <f t="shared" si="63"/>
        <v>12.5</v>
      </c>
      <c r="I136" s="59">
        <f t="shared" si="64"/>
        <v>0.875</v>
      </c>
      <c r="J136">
        <v>8</v>
      </c>
      <c r="K136">
        <v>0</v>
      </c>
      <c r="L136">
        <v>0</v>
      </c>
      <c r="M136">
        <v>7</v>
      </c>
      <c r="N136">
        <v>1</v>
      </c>
      <c r="O136">
        <v>0.875</v>
      </c>
      <c r="P136">
        <v>546</v>
      </c>
      <c r="Q136" t="s">
        <v>57</v>
      </c>
      <c r="R136">
        <v>579.57142850000002</v>
      </c>
      <c r="S136">
        <v>311</v>
      </c>
      <c r="T136">
        <v>67.875</v>
      </c>
      <c r="U136">
        <v>66.571428569999995</v>
      </c>
      <c r="V136">
        <v>77</v>
      </c>
      <c r="W136">
        <v>504.875</v>
      </c>
      <c r="X136">
        <v>556.28571439999996</v>
      </c>
      <c r="Y136">
        <v>145</v>
      </c>
      <c r="Z136">
        <v>354.375</v>
      </c>
      <c r="AA136">
        <v>365.57142850000002</v>
      </c>
      <c r="AB136">
        <v>276</v>
      </c>
      <c r="AC136">
        <v>18</v>
      </c>
      <c r="AD136">
        <v>9</v>
      </c>
      <c r="AE136">
        <v>8</v>
      </c>
      <c r="AF136">
        <v>1</v>
      </c>
      <c r="AG136">
        <v>8</v>
      </c>
      <c r="AH136">
        <v>9</v>
      </c>
      <c r="AI136">
        <v>1</v>
      </c>
      <c r="AJ136" t="s">
        <v>57</v>
      </c>
      <c r="AK136" t="s">
        <v>57</v>
      </c>
      <c r="AL136" t="s">
        <v>57</v>
      </c>
      <c r="AM136">
        <v>8</v>
      </c>
      <c r="AN136">
        <v>1</v>
      </c>
      <c r="AO136" t="s">
        <v>57</v>
      </c>
      <c r="AP136" t="s">
        <v>57</v>
      </c>
      <c r="AQ136" t="s">
        <v>57</v>
      </c>
      <c r="AR136" t="s">
        <v>57</v>
      </c>
      <c r="AS136" t="s">
        <v>57</v>
      </c>
      <c r="AT136">
        <v>7</v>
      </c>
      <c r="AU136">
        <v>1</v>
      </c>
      <c r="AV136" t="s">
        <v>57</v>
      </c>
      <c r="AW136" t="s">
        <v>57</v>
      </c>
      <c r="AX136" t="s">
        <v>57</v>
      </c>
      <c r="AY136" t="s">
        <v>57</v>
      </c>
      <c r="AZ136">
        <v>1</v>
      </c>
      <c r="BA136">
        <v>0</v>
      </c>
      <c r="BB136" t="s">
        <v>57</v>
      </c>
      <c r="BC136" t="s">
        <v>57</v>
      </c>
      <c r="BD136" t="s">
        <v>57</v>
      </c>
      <c r="BE136">
        <v>10</v>
      </c>
      <c r="BF136" t="s">
        <v>57</v>
      </c>
      <c r="BG136" t="s">
        <v>57</v>
      </c>
      <c r="BH136" t="s">
        <v>57</v>
      </c>
      <c r="BI136">
        <v>2</v>
      </c>
      <c r="BJ136">
        <v>6</v>
      </c>
      <c r="BK136">
        <v>2</v>
      </c>
      <c r="BL136">
        <v>177</v>
      </c>
      <c r="BM136">
        <v>31</v>
      </c>
      <c r="BN136" t="s">
        <v>57</v>
      </c>
      <c r="BO136">
        <v>44</v>
      </c>
      <c r="BP136">
        <v>23</v>
      </c>
      <c r="BQ136">
        <v>5</v>
      </c>
      <c r="BR136">
        <v>74</v>
      </c>
      <c r="BS136" t="s">
        <v>57</v>
      </c>
      <c r="BT136" t="s">
        <v>57</v>
      </c>
      <c r="BU136" t="s">
        <v>57</v>
      </c>
      <c r="BV136" t="s">
        <v>57</v>
      </c>
      <c r="BW136" t="s">
        <v>57</v>
      </c>
      <c r="BX136" t="s">
        <v>57</v>
      </c>
      <c r="BY136" t="s">
        <v>57</v>
      </c>
      <c r="BZ136" t="s">
        <v>57</v>
      </c>
      <c r="CA136" t="s">
        <v>57</v>
      </c>
      <c r="CB136" t="s">
        <v>57</v>
      </c>
      <c r="CC136" t="s">
        <v>57</v>
      </c>
      <c r="CD136" t="s">
        <v>58</v>
      </c>
      <c r="CH136" s="10">
        <f>CH250</f>
        <v>0</v>
      </c>
      <c r="CI136" s="10">
        <f t="shared" ref="CI136:ET136" si="68">CI250</f>
        <v>0</v>
      </c>
      <c r="CJ136" s="59">
        <f t="shared" si="68"/>
        <v>0</v>
      </c>
      <c r="CK136" s="59">
        <f t="shared" si="68"/>
        <v>0</v>
      </c>
      <c r="CL136" s="59">
        <f t="shared" si="68"/>
        <v>0</v>
      </c>
      <c r="CM136" s="59">
        <f t="shared" si="68"/>
        <v>0</v>
      </c>
      <c r="CN136" s="59">
        <f t="shared" si="68"/>
        <v>0</v>
      </c>
      <c r="CO136" s="59">
        <f t="shared" si="68"/>
        <v>0</v>
      </c>
      <c r="CP136" s="59">
        <f t="shared" si="68"/>
        <v>0</v>
      </c>
      <c r="CQ136" s="59">
        <f t="shared" si="68"/>
        <v>0</v>
      </c>
      <c r="CR136" s="59">
        <f t="shared" si="68"/>
        <v>0</v>
      </c>
      <c r="CS136" s="59">
        <f t="shared" si="68"/>
        <v>0</v>
      </c>
      <c r="CT136" s="59">
        <f t="shared" si="68"/>
        <v>0</v>
      </c>
      <c r="CU136" s="59">
        <f t="shared" si="68"/>
        <v>0</v>
      </c>
      <c r="CV136" s="59">
        <f t="shared" si="68"/>
        <v>0</v>
      </c>
      <c r="CW136" s="59">
        <f t="shared" si="68"/>
        <v>0</v>
      </c>
      <c r="CX136" s="59">
        <f t="shared" si="68"/>
        <v>0</v>
      </c>
      <c r="CY136" s="59">
        <f t="shared" si="68"/>
        <v>0</v>
      </c>
      <c r="CZ136" s="59">
        <f t="shared" si="68"/>
        <v>0</v>
      </c>
      <c r="DA136" s="95">
        <f t="shared" si="68"/>
        <v>0</v>
      </c>
      <c r="DB136" s="95">
        <f t="shared" si="68"/>
        <v>0</v>
      </c>
      <c r="DC136" s="95">
        <f t="shared" si="68"/>
        <v>0</v>
      </c>
      <c r="DD136" s="95">
        <f t="shared" si="68"/>
        <v>0</v>
      </c>
      <c r="DE136" s="95">
        <f t="shared" si="68"/>
        <v>0</v>
      </c>
      <c r="DF136" s="95">
        <f t="shared" si="68"/>
        <v>0</v>
      </c>
      <c r="DG136" s="95">
        <f t="shared" si="68"/>
        <v>0</v>
      </c>
      <c r="DH136" s="95">
        <f t="shared" si="68"/>
        <v>0</v>
      </c>
      <c r="DI136" s="95">
        <f t="shared" si="68"/>
        <v>0</v>
      </c>
      <c r="DJ136" s="95">
        <f t="shared" si="68"/>
        <v>0</v>
      </c>
      <c r="DK136" s="95">
        <f t="shared" si="68"/>
        <v>0</v>
      </c>
      <c r="DL136" s="95">
        <f t="shared" si="68"/>
        <v>0</v>
      </c>
      <c r="DM136" s="95">
        <f t="shared" si="68"/>
        <v>0</v>
      </c>
      <c r="DN136" s="95">
        <f t="shared" si="68"/>
        <v>0</v>
      </c>
      <c r="DO136" s="95">
        <f t="shared" si="68"/>
        <v>0</v>
      </c>
      <c r="DP136" s="95">
        <f t="shared" si="68"/>
        <v>0</v>
      </c>
      <c r="DQ136" s="95">
        <f t="shared" si="68"/>
        <v>0</v>
      </c>
      <c r="DR136" s="59">
        <f t="shared" si="68"/>
        <v>0</v>
      </c>
      <c r="DS136" s="59">
        <f t="shared" si="68"/>
        <v>0</v>
      </c>
      <c r="DT136" s="59">
        <f t="shared" si="68"/>
        <v>0</v>
      </c>
      <c r="DU136" s="59">
        <f t="shared" si="68"/>
        <v>0</v>
      </c>
      <c r="DV136" s="59">
        <f t="shared" si="68"/>
        <v>0</v>
      </c>
      <c r="DW136" s="59">
        <f t="shared" si="68"/>
        <v>0</v>
      </c>
      <c r="DX136" s="59">
        <f t="shared" si="68"/>
        <v>0</v>
      </c>
      <c r="DY136" s="59">
        <f t="shared" si="68"/>
        <v>0</v>
      </c>
      <c r="DZ136" s="59">
        <f t="shared" si="68"/>
        <v>0</v>
      </c>
      <c r="EA136" s="59">
        <f t="shared" si="68"/>
        <v>0</v>
      </c>
      <c r="EB136" s="59">
        <f t="shared" si="68"/>
        <v>0</v>
      </c>
      <c r="EC136" s="59">
        <f t="shared" si="68"/>
        <v>0</v>
      </c>
      <c r="ED136" s="59">
        <f t="shared" si="68"/>
        <v>0</v>
      </c>
      <c r="EE136" s="59">
        <f t="shared" si="68"/>
        <v>0</v>
      </c>
      <c r="EF136" s="59">
        <f t="shared" si="68"/>
        <v>0</v>
      </c>
      <c r="EG136" s="59">
        <f t="shared" si="68"/>
        <v>0</v>
      </c>
      <c r="EH136" s="59">
        <f t="shared" si="68"/>
        <v>0</v>
      </c>
      <c r="EI136" s="95">
        <f t="shared" si="68"/>
        <v>0</v>
      </c>
      <c r="EJ136" s="95">
        <f t="shared" si="68"/>
        <v>0</v>
      </c>
      <c r="EK136" s="95">
        <f t="shared" si="68"/>
        <v>0</v>
      </c>
      <c r="EL136" s="95">
        <f t="shared" si="68"/>
        <v>0</v>
      </c>
      <c r="EM136" s="95">
        <f t="shared" si="68"/>
        <v>0</v>
      </c>
      <c r="EN136" s="95">
        <f t="shared" si="68"/>
        <v>0</v>
      </c>
      <c r="EO136" s="95">
        <f t="shared" si="68"/>
        <v>0</v>
      </c>
      <c r="EP136" s="95">
        <f t="shared" si="68"/>
        <v>0</v>
      </c>
      <c r="EQ136" s="95">
        <f t="shared" si="68"/>
        <v>0</v>
      </c>
      <c r="ER136" s="95">
        <f t="shared" si="68"/>
        <v>0</v>
      </c>
      <c r="ES136" s="95">
        <f t="shared" si="68"/>
        <v>0</v>
      </c>
      <c r="ET136" s="95">
        <f t="shared" si="68"/>
        <v>0</v>
      </c>
      <c r="EU136" s="95">
        <f>EU250</f>
        <v>0</v>
      </c>
      <c r="EV136" s="95">
        <f>EV250</f>
        <v>0</v>
      </c>
      <c r="EW136" s="95">
        <f>EW250</f>
        <v>0</v>
      </c>
      <c r="EX136" s="95">
        <f>EX250</f>
        <v>0</v>
      </c>
      <c r="EY136" s="95">
        <f>EY250</f>
        <v>0</v>
      </c>
    </row>
    <row r="137" spans="1:155" s="38" customFormat="1">
      <c r="A137" t="s">
        <v>163</v>
      </c>
      <c r="B137" s="10" t="e">
        <f>(#REF!)-1</f>
        <v>#REF!</v>
      </c>
      <c r="C137" s="6" t="s">
        <v>2</v>
      </c>
      <c r="D137" s="10" t="s">
        <v>40</v>
      </c>
      <c r="E137" s="59">
        <f t="shared" si="63"/>
        <v>0</v>
      </c>
      <c r="F137" s="59">
        <f t="shared" si="63"/>
        <v>0</v>
      </c>
      <c r="G137" s="59">
        <f t="shared" si="63"/>
        <v>100</v>
      </c>
      <c r="H137" s="59">
        <f t="shared" si="63"/>
        <v>0</v>
      </c>
      <c r="I137" s="59">
        <f t="shared" si="64"/>
        <v>1</v>
      </c>
      <c r="J137">
        <v>8</v>
      </c>
      <c r="K137">
        <v>0</v>
      </c>
      <c r="L137">
        <v>0</v>
      </c>
      <c r="M137">
        <v>8</v>
      </c>
      <c r="N137">
        <v>0</v>
      </c>
      <c r="O137">
        <v>1</v>
      </c>
      <c r="P137">
        <v>456.375</v>
      </c>
      <c r="Q137" t="s">
        <v>57</v>
      </c>
      <c r="R137">
        <v>456.375</v>
      </c>
      <c r="S137" t="s">
        <v>57</v>
      </c>
      <c r="T137">
        <v>52.375</v>
      </c>
      <c r="U137">
        <v>52.375</v>
      </c>
      <c r="V137" t="s">
        <v>57</v>
      </c>
      <c r="W137">
        <v>86.625</v>
      </c>
      <c r="X137">
        <v>86.625</v>
      </c>
      <c r="Y137" t="s">
        <v>57</v>
      </c>
      <c r="Z137">
        <v>1445</v>
      </c>
      <c r="AA137">
        <v>1445</v>
      </c>
      <c r="AB137" t="s">
        <v>57</v>
      </c>
      <c r="AC137">
        <v>28</v>
      </c>
      <c r="AD137">
        <v>8</v>
      </c>
      <c r="AE137">
        <v>20</v>
      </c>
      <c r="AF137" t="s">
        <v>57</v>
      </c>
      <c r="AG137">
        <v>8</v>
      </c>
      <c r="AH137">
        <v>8</v>
      </c>
      <c r="AI137">
        <v>12</v>
      </c>
      <c r="AJ137" t="s">
        <v>57</v>
      </c>
      <c r="AK137" t="s">
        <v>57</v>
      </c>
      <c r="AL137" t="s">
        <v>57</v>
      </c>
      <c r="AM137">
        <v>8</v>
      </c>
      <c r="AN137" t="s">
        <v>57</v>
      </c>
      <c r="AO137" t="s">
        <v>57</v>
      </c>
      <c r="AP137" t="s">
        <v>57</v>
      </c>
      <c r="AQ137" t="s">
        <v>57</v>
      </c>
      <c r="AR137" t="s">
        <v>57</v>
      </c>
      <c r="AS137" t="s">
        <v>57</v>
      </c>
      <c r="AT137">
        <v>8</v>
      </c>
      <c r="AU137">
        <v>12</v>
      </c>
      <c r="AV137" t="s">
        <v>57</v>
      </c>
      <c r="AW137" t="s">
        <v>57</v>
      </c>
      <c r="AX137" t="s">
        <v>57</v>
      </c>
      <c r="AY137" t="s">
        <v>57</v>
      </c>
      <c r="AZ137" t="s">
        <v>57</v>
      </c>
      <c r="BA137">
        <v>0</v>
      </c>
      <c r="BB137" t="s">
        <v>57</v>
      </c>
      <c r="BC137" t="s">
        <v>57</v>
      </c>
      <c r="BD137" t="s">
        <v>57</v>
      </c>
      <c r="BE137">
        <v>16</v>
      </c>
      <c r="BF137">
        <v>2</v>
      </c>
      <c r="BG137" t="s">
        <v>57</v>
      </c>
      <c r="BH137" t="s">
        <v>57</v>
      </c>
      <c r="BI137">
        <v>8</v>
      </c>
      <c r="BJ137" t="s">
        <v>57</v>
      </c>
      <c r="BK137">
        <v>6</v>
      </c>
      <c r="BL137">
        <v>130</v>
      </c>
      <c r="BM137">
        <v>32</v>
      </c>
      <c r="BN137" t="s">
        <v>57</v>
      </c>
      <c r="BO137">
        <v>59</v>
      </c>
      <c r="BP137">
        <v>8</v>
      </c>
      <c r="BQ137" t="s">
        <v>57</v>
      </c>
      <c r="BR137">
        <v>31</v>
      </c>
      <c r="BS137" t="s">
        <v>57</v>
      </c>
      <c r="BT137" t="s">
        <v>57</v>
      </c>
      <c r="BU137" t="s">
        <v>57</v>
      </c>
      <c r="BV137" t="s">
        <v>57</v>
      </c>
      <c r="BW137" t="s">
        <v>57</v>
      </c>
      <c r="BX137" t="s">
        <v>57</v>
      </c>
      <c r="BY137" t="s">
        <v>57</v>
      </c>
      <c r="BZ137" t="s">
        <v>57</v>
      </c>
      <c r="CA137" t="s">
        <v>57</v>
      </c>
      <c r="CB137" t="s">
        <v>57</v>
      </c>
      <c r="CC137" t="s">
        <v>57</v>
      </c>
      <c r="CD137" t="s">
        <v>58</v>
      </c>
      <c r="CH137" s="10">
        <f>CH280</f>
        <v>0</v>
      </c>
      <c r="CI137" s="10">
        <f t="shared" ref="CI137:ET137" si="69">CI280</f>
        <v>0</v>
      </c>
      <c r="CJ137" s="59">
        <f t="shared" si="69"/>
        <v>0</v>
      </c>
      <c r="CK137" s="59">
        <f t="shared" si="69"/>
        <v>0</v>
      </c>
      <c r="CL137" s="59">
        <f t="shared" si="69"/>
        <v>0</v>
      </c>
      <c r="CM137" s="59">
        <f t="shared" si="69"/>
        <v>0</v>
      </c>
      <c r="CN137" s="59">
        <f t="shared" si="69"/>
        <v>0</v>
      </c>
      <c r="CO137" s="59">
        <f t="shared" si="69"/>
        <v>0</v>
      </c>
      <c r="CP137" s="59">
        <f t="shared" si="69"/>
        <v>0</v>
      </c>
      <c r="CQ137" s="59">
        <f t="shared" si="69"/>
        <v>0</v>
      </c>
      <c r="CR137" s="59">
        <f t="shared" si="69"/>
        <v>0</v>
      </c>
      <c r="CS137" s="59">
        <f t="shared" si="69"/>
        <v>0</v>
      </c>
      <c r="CT137" s="59">
        <f t="shared" si="69"/>
        <v>0</v>
      </c>
      <c r="CU137" s="59">
        <f t="shared" si="69"/>
        <v>0</v>
      </c>
      <c r="CV137" s="59">
        <f t="shared" si="69"/>
        <v>0</v>
      </c>
      <c r="CW137" s="59">
        <f t="shared" si="69"/>
        <v>0</v>
      </c>
      <c r="CX137" s="59">
        <f t="shared" si="69"/>
        <v>0</v>
      </c>
      <c r="CY137" s="59">
        <f t="shared" si="69"/>
        <v>0</v>
      </c>
      <c r="CZ137" s="59">
        <f t="shared" si="69"/>
        <v>0</v>
      </c>
      <c r="DA137" s="95">
        <f t="shared" si="69"/>
        <v>0</v>
      </c>
      <c r="DB137" s="95">
        <f t="shared" si="69"/>
        <v>0</v>
      </c>
      <c r="DC137" s="95">
        <f t="shared" si="69"/>
        <v>0</v>
      </c>
      <c r="DD137" s="95">
        <f t="shared" si="69"/>
        <v>0</v>
      </c>
      <c r="DE137" s="95">
        <f t="shared" si="69"/>
        <v>0</v>
      </c>
      <c r="DF137" s="95">
        <f t="shared" si="69"/>
        <v>0</v>
      </c>
      <c r="DG137" s="95">
        <f t="shared" si="69"/>
        <v>0</v>
      </c>
      <c r="DH137" s="95">
        <f t="shared" si="69"/>
        <v>0</v>
      </c>
      <c r="DI137" s="95">
        <f t="shared" si="69"/>
        <v>0</v>
      </c>
      <c r="DJ137" s="95">
        <f t="shared" si="69"/>
        <v>0</v>
      </c>
      <c r="DK137" s="95">
        <f t="shared" si="69"/>
        <v>0</v>
      </c>
      <c r="DL137" s="95">
        <f t="shared" si="69"/>
        <v>0</v>
      </c>
      <c r="DM137" s="95">
        <f t="shared" si="69"/>
        <v>0</v>
      </c>
      <c r="DN137" s="95">
        <f t="shared" si="69"/>
        <v>0</v>
      </c>
      <c r="DO137" s="95">
        <f t="shared" si="69"/>
        <v>0</v>
      </c>
      <c r="DP137" s="95">
        <f t="shared" si="69"/>
        <v>0</v>
      </c>
      <c r="DQ137" s="95">
        <f t="shared" si="69"/>
        <v>0</v>
      </c>
      <c r="DR137" s="59">
        <f t="shared" si="69"/>
        <v>0</v>
      </c>
      <c r="DS137" s="59">
        <f t="shared" si="69"/>
        <v>0</v>
      </c>
      <c r="DT137" s="59">
        <f t="shared" si="69"/>
        <v>0</v>
      </c>
      <c r="DU137" s="59">
        <f t="shared" si="69"/>
        <v>0</v>
      </c>
      <c r="DV137" s="59">
        <f t="shared" si="69"/>
        <v>0</v>
      </c>
      <c r="DW137" s="59">
        <f t="shared" si="69"/>
        <v>0</v>
      </c>
      <c r="DX137" s="59">
        <f t="shared" si="69"/>
        <v>0</v>
      </c>
      <c r="DY137" s="59">
        <f t="shared" si="69"/>
        <v>0</v>
      </c>
      <c r="DZ137" s="59">
        <f t="shared" si="69"/>
        <v>0</v>
      </c>
      <c r="EA137" s="59">
        <f t="shared" si="69"/>
        <v>0</v>
      </c>
      <c r="EB137" s="59">
        <f t="shared" si="69"/>
        <v>0</v>
      </c>
      <c r="EC137" s="59">
        <f t="shared" si="69"/>
        <v>0</v>
      </c>
      <c r="ED137" s="59">
        <f t="shared" si="69"/>
        <v>0</v>
      </c>
      <c r="EE137" s="59">
        <f t="shared" si="69"/>
        <v>0</v>
      </c>
      <c r="EF137" s="59">
        <f t="shared" si="69"/>
        <v>0</v>
      </c>
      <c r="EG137" s="59">
        <f t="shared" si="69"/>
        <v>0</v>
      </c>
      <c r="EH137" s="59">
        <f t="shared" si="69"/>
        <v>0</v>
      </c>
      <c r="EI137" s="95">
        <f t="shared" si="69"/>
        <v>0</v>
      </c>
      <c r="EJ137" s="95">
        <f t="shared" si="69"/>
        <v>0</v>
      </c>
      <c r="EK137" s="95">
        <f t="shared" si="69"/>
        <v>0</v>
      </c>
      <c r="EL137" s="95">
        <f t="shared" si="69"/>
        <v>0</v>
      </c>
      <c r="EM137" s="95">
        <f t="shared" si="69"/>
        <v>0</v>
      </c>
      <c r="EN137" s="95">
        <f t="shared" si="69"/>
        <v>0</v>
      </c>
      <c r="EO137" s="95">
        <f t="shared" si="69"/>
        <v>0</v>
      </c>
      <c r="EP137" s="95">
        <f t="shared" si="69"/>
        <v>0</v>
      </c>
      <c r="EQ137" s="95">
        <f t="shared" si="69"/>
        <v>0</v>
      </c>
      <c r="ER137" s="95">
        <f t="shared" si="69"/>
        <v>0</v>
      </c>
      <c r="ES137" s="95">
        <f t="shared" si="69"/>
        <v>0</v>
      </c>
      <c r="ET137" s="95">
        <f t="shared" si="69"/>
        <v>0</v>
      </c>
      <c r="EU137" s="95">
        <f>EU280</f>
        <v>0</v>
      </c>
      <c r="EV137" s="95">
        <f>EV280</f>
        <v>0</v>
      </c>
      <c r="EW137" s="95">
        <f>EW280</f>
        <v>0</v>
      </c>
      <c r="EX137" s="95">
        <f>EX280</f>
        <v>0</v>
      </c>
      <c r="EY137" s="95">
        <f>EY280</f>
        <v>0</v>
      </c>
    </row>
    <row r="138" spans="1:155" s="38" customFormat="1">
      <c r="A138" t="s">
        <v>164</v>
      </c>
      <c r="B138" s="10" t="e">
        <f>(#REF!)-1</f>
        <v>#REF!</v>
      </c>
      <c r="C138" s="6" t="s">
        <v>2</v>
      </c>
      <c r="D138" s="10" t="s">
        <v>40</v>
      </c>
      <c r="E138" s="59">
        <f t="shared" si="63"/>
        <v>0</v>
      </c>
      <c r="F138" s="59">
        <f t="shared" si="63"/>
        <v>0</v>
      </c>
      <c r="G138" s="59">
        <f t="shared" si="63"/>
        <v>100</v>
      </c>
      <c r="H138" s="59">
        <f t="shared" si="63"/>
        <v>0</v>
      </c>
      <c r="I138" s="59">
        <f t="shared" si="64"/>
        <v>1</v>
      </c>
      <c r="J138">
        <v>8</v>
      </c>
      <c r="K138">
        <v>0</v>
      </c>
      <c r="L138">
        <v>0</v>
      </c>
      <c r="M138">
        <v>8</v>
      </c>
      <c r="N138">
        <v>0</v>
      </c>
      <c r="O138">
        <v>1</v>
      </c>
      <c r="P138">
        <v>675.5</v>
      </c>
      <c r="Q138" t="s">
        <v>57</v>
      </c>
      <c r="R138">
        <v>675.5</v>
      </c>
      <c r="S138" t="s">
        <v>57</v>
      </c>
      <c r="T138">
        <v>45.375</v>
      </c>
      <c r="U138">
        <v>45.375</v>
      </c>
      <c r="V138" t="s">
        <v>57</v>
      </c>
      <c r="W138">
        <v>104.875</v>
      </c>
      <c r="X138">
        <v>104.875</v>
      </c>
      <c r="Y138" t="s">
        <v>57</v>
      </c>
      <c r="Z138">
        <v>370.625</v>
      </c>
      <c r="AA138">
        <v>370.625</v>
      </c>
      <c r="AB138" t="s">
        <v>57</v>
      </c>
      <c r="AC138">
        <v>18</v>
      </c>
      <c r="AD138">
        <v>8</v>
      </c>
      <c r="AE138">
        <v>10</v>
      </c>
      <c r="AF138" t="s">
        <v>57</v>
      </c>
      <c r="AG138">
        <v>9</v>
      </c>
      <c r="AH138">
        <v>8</v>
      </c>
      <c r="AI138">
        <v>1</v>
      </c>
      <c r="AJ138" t="s">
        <v>57</v>
      </c>
      <c r="AK138" t="s">
        <v>57</v>
      </c>
      <c r="AL138" t="s">
        <v>57</v>
      </c>
      <c r="AM138">
        <v>8</v>
      </c>
      <c r="AN138" t="s">
        <v>57</v>
      </c>
      <c r="AO138" t="s">
        <v>57</v>
      </c>
      <c r="AP138" t="s">
        <v>57</v>
      </c>
      <c r="AQ138" t="s">
        <v>57</v>
      </c>
      <c r="AR138" t="s">
        <v>57</v>
      </c>
      <c r="AS138">
        <v>1</v>
      </c>
      <c r="AT138">
        <v>8</v>
      </c>
      <c r="AU138">
        <v>1</v>
      </c>
      <c r="AV138" t="s">
        <v>57</v>
      </c>
      <c r="AW138" t="s">
        <v>57</v>
      </c>
      <c r="AX138" t="s">
        <v>57</v>
      </c>
      <c r="AY138" t="s">
        <v>57</v>
      </c>
      <c r="AZ138" t="s">
        <v>57</v>
      </c>
      <c r="BA138">
        <v>0</v>
      </c>
      <c r="BB138" t="s">
        <v>57</v>
      </c>
      <c r="BC138" t="s">
        <v>57</v>
      </c>
      <c r="BD138" t="s">
        <v>57</v>
      </c>
      <c r="BE138">
        <v>29</v>
      </c>
      <c r="BF138" t="s">
        <v>57</v>
      </c>
      <c r="BG138" t="s">
        <v>57</v>
      </c>
      <c r="BH138" t="s">
        <v>57</v>
      </c>
      <c r="BI138">
        <v>8</v>
      </c>
      <c r="BJ138" t="s">
        <v>57</v>
      </c>
      <c r="BK138">
        <v>21</v>
      </c>
      <c r="BL138">
        <v>203</v>
      </c>
      <c r="BM138">
        <v>54</v>
      </c>
      <c r="BN138" t="s">
        <v>57</v>
      </c>
      <c r="BO138">
        <v>72</v>
      </c>
      <c r="BP138">
        <v>23</v>
      </c>
      <c r="BQ138" t="s">
        <v>57</v>
      </c>
      <c r="BR138">
        <v>54</v>
      </c>
      <c r="BS138" t="s">
        <v>57</v>
      </c>
      <c r="BT138" t="s">
        <v>57</v>
      </c>
      <c r="BU138" t="s">
        <v>57</v>
      </c>
      <c r="BV138" t="s">
        <v>57</v>
      </c>
      <c r="BW138" t="s">
        <v>57</v>
      </c>
      <c r="BX138" t="s">
        <v>57</v>
      </c>
      <c r="BY138" t="s">
        <v>57</v>
      </c>
      <c r="BZ138" t="s">
        <v>57</v>
      </c>
      <c r="CA138" t="s">
        <v>57</v>
      </c>
      <c r="CB138" t="s">
        <v>57</v>
      </c>
      <c r="CC138" t="s">
        <v>57</v>
      </c>
      <c r="CD138" t="s">
        <v>58</v>
      </c>
      <c r="CF138" s="58"/>
      <c r="CH138" s="10">
        <f>CH310</f>
        <v>0</v>
      </c>
      <c r="CI138" s="10">
        <f t="shared" ref="CI138:ET138" si="70">CI310</f>
        <v>0</v>
      </c>
      <c r="CJ138" s="59">
        <f t="shared" si="70"/>
        <v>0</v>
      </c>
      <c r="CK138" s="59">
        <f t="shared" si="70"/>
        <v>0</v>
      </c>
      <c r="CL138" s="59">
        <f t="shared" si="70"/>
        <v>0</v>
      </c>
      <c r="CM138" s="59">
        <f t="shared" si="70"/>
        <v>0</v>
      </c>
      <c r="CN138" s="59">
        <f t="shared" si="70"/>
        <v>0</v>
      </c>
      <c r="CO138" s="59">
        <f t="shared" si="70"/>
        <v>0</v>
      </c>
      <c r="CP138" s="59">
        <f t="shared" si="70"/>
        <v>0</v>
      </c>
      <c r="CQ138" s="59">
        <f t="shared" si="70"/>
        <v>0</v>
      </c>
      <c r="CR138" s="59">
        <f t="shared" si="70"/>
        <v>0</v>
      </c>
      <c r="CS138" s="59">
        <f t="shared" si="70"/>
        <v>0</v>
      </c>
      <c r="CT138" s="59">
        <f t="shared" si="70"/>
        <v>0</v>
      </c>
      <c r="CU138" s="59">
        <f t="shared" si="70"/>
        <v>0</v>
      </c>
      <c r="CV138" s="59">
        <f t="shared" si="70"/>
        <v>0</v>
      </c>
      <c r="CW138" s="59">
        <f t="shared" si="70"/>
        <v>0</v>
      </c>
      <c r="CX138" s="59">
        <f t="shared" si="70"/>
        <v>0</v>
      </c>
      <c r="CY138" s="59">
        <f t="shared" si="70"/>
        <v>0</v>
      </c>
      <c r="CZ138" s="59">
        <f t="shared" si="70"/>
        <v>0</v>
      </c>
      <c r="DA138" s="95">
        <f t="shared" si="70"/>
        <v>0</v>
      </c>
      <c r="DB138" s="95">
        <f t="shared" si="70"/>
        <v>0</v>
      </c>
      <c r="DC138" s="95">
        <f t="shared" si="70"/>
        <v>0</v>
      </c>
      <c r="DD138" s="95">
        <f t="shared" si="70"/>
        <v>0</v>
      </c>
      <c r="DE138" s="95">
        <f t="shared" si="70"/>
        <v>0</v>
      </c>
      <c r="DF138" s="95">
        <f t="shared" si="70"/>
        <v>0</v>
      </c>
      <c r="DG138" s="95">
        <f t="shared" si="70"/>
        <v>0</v>
      </c>
      <c r="DH138" s="95">
        <f t="shared" si="70"/>
        <v>0</v>
      </c>
      <c r="DI138" s="95">
        <f t="shared" si="70"/>
        <v>0</v>
      </c>
      <c r="DJ138" s="95">
        <f t="shared" si="70"/>
        <v>0</v>
      </c>
      <c r="DK138" s="95">
        <f t="shared" si="70"/>
        <v>0</v>
      </c>
      <c r="DL138" s="95">
        <f t="shared" si="70"/>
        <v>0</v>
      </c>
      <c r="DM138" s="95">
        <f t="shared" si="70"/>
        <v>0</v>
      </c>
      <c r="DN138" s="95">
        <f t="shared" si="70"/>
        <v>0</v>
      </c>
      <c r="DO138" s="95">
        <f t="shared" si="70"/>
        <v>0</v>
      </c>
      <c r="DP138" s="95">
        <f t="shared" si="70"/>
        <v>0</v>
      </c>
      <c r="DQ138" s="95">
        <f t="shared" si="70"/>
        <v>0</v>
      </c>
      <c r="DR138" s="59">
        <f t="shared" si="70"/>
        <v>0</v>
      </c>
      <c r="DS138" s="59">
        <f t="shared" si="70"/>
        <v>0</v>
      </c>
      <c r="DT138" s="59">
        <f t="shared" si="70"/>
        <v>0</v>
      </c>
      <c r="DU138" s="59">
        <f t="shared" si="70"/>
        <v>0</v>
      </c>
      <c r="DV138" s="59">
        <f t="shared" si="70"/>
        <v>0</v>
      </c>
      <c r="DW138" s="59">
        <f t="shared" si="70"/>
        <v>0</v>
      </c>
      <c r="DX138" s="59">
        <f t="shared" si="70"/>
        <v>0</v>
      </c>
      <c r="DY138" s="59">
        <f t="shared" si="70"/>
        <v>0</v>
      </c>
      <c r="DZ138" s="59">
        <f t="shared" si="70"/>
        <v>0</v>
      </c>
      <c r="EA138" s="59">
        <f t="shared" si="70"/>
        <v>0</v>
      </c>
      <c r="EB138" s="59">
        <f t="shared" si="70"/>
        <v>0</v>
      </c>
      <c r="EC138" s="59">
        <f t="shared" si="70"/>
        <v>0</v>
      </c>
      <c r="ED138" s="59">
        <f t="shared" si="70"/>
        <v>0</v>
      </c>
      <c r="EE138" s="59">
        <f t="shared" si="70"/>
        <v>0</v>
      </c>
      <c r="EF138" s="59">
        <f t="shared" si="70"/>
        <v>0</v>
      </c>
      <c r="EG138" s="59">
        <f t="shared" si="70"/>
        <v>0</v>
      </c>
      <c r="EH138" s="59">
        <f t="shared" si="70"/>
        <v>0</v>
      </c>
      <c r="EI138" s="95">
        <f t="shared" si="70"/>
        <v>0</v>
      </c>
      <c r="EJ138" s="95">
        <f t="shared" si="70"/>
        <v>0</v>
      </c>
      <c r="EK138" s="95">
        <f t="shared" si="70"/>
        <v>0</v>
      </c>
      <c r="EL138" s="95">
        <f t="shared" si="70"/>
        <v>0</v>
      </c>
      <c r="EM138" s="95">
        <f t="shared" si="70"/>
        <v>0</v>
      </c>
      <c r="EN138" s="95">
        <f t="shared" si="70"/>
        <v>0</v>
      </c>
      <c r="EO138" s="95">
        <f t="shared" si="70"/>
        <v>0</v>
      </c>
      <c r="EP138" s="95">
        <f t="shared" si="70"/>
        <v>0</v>
      </c>
      <c r="EQ138" s="95">
        <f t="shared" si="70"/>
        <v>0</v>
      </c>
      <c r="ER138" s="95">
        <f t="shared" si="70"/>
        <v>0</v>
      </c>
      <c r="ES138" s="95">
        <f t="shared" si="70"/>
        <v>0</v>
      </c>
      <c r="ET138" s="95">
        <f t="shared" si="70"/>
        <v>0</v>
      </c>
      <c r="EU138" s="95">
        <f>EU310</f>
        <v>0</v>
      </c>
      <c r="EV138" s="95">
        <f>EV310</f>
        <v>0</v>
      </c>
      <c r="EW138" s="95">
        <f>EW310</f>
        <v>0</v>
      </c>
      <c r="EX138" s="95">
        <f>EX310</f>
        <v>0</v>
      </c>
      <c r="EY138" s="95">
        <f>EY310</f>
        <v>0</v>
      </c>
    </row>
    <row r="139" spans="1:155" s="38" customFormat="1">
      <c r="A139" t="s">
        <v>165</v>
      </c>
      <c r="B139" s="10" t="e">
        <f>(#REF!)-1</f>
        <v>#REF!</v>
      </c>
      <c r="C139" s="6" t="s">
        <v>2</v>
      </c>
      <c r="D139" s="10" t="s">
        <v>40</v>
      </c>
      <c r="E139" s="59">
        <f t="shared" si="63"/>
        <v>0</v>
      </c>
      <c r="F139" s="59">
        <f t="shared" si="63"/>
        <v>0</v>
      </c>
      <c r="G139" s="59">
        <f t="shared" si="63"/>
        <v>75</v>
      </c>
      <c r="H139" s="59">
        <f t="shared" si="63"/>
        <v>25</v>
      </c>
      <c r="I139" s="59">
        <f t="shared" si="64"/>
        <v>0.75</v>
      </c>
      <c r="J139">
        <v>8</v>
      </c>
      <c r="K139">
        <v>0</v>
      </c>
      <c r="L139">
        <v>0</v>
      </c>
      <c r="M139">
        <v>6</v>
      </c>
      <c r="N139">
        <v>2</v>
      </c>
      <c r="O139">
        <v>0.75</v>
      </c>
      <c r="P139">
        <v>570</v>
      </c>
      <c r="Q139" t="s">
        <v>57</v>
      </c>
      <c r="R139">
        <v>223.16666670000001</v>
      </c>
      <c r="S139">
        <v>1610.5</v>
      </c>
      <c r="T139">
        <v>77.125</v>
      </c>
      <c r="U139">
        <v>79</v>
      </c>
      <c r="V139">
        <v>71.5</v>
      </c>
      <c r="W139">
        <v>115.625</v>
      </c>
      <c r="X139">
        <v>116.83333330000001</v>
      </c>
      <c r="Y139">
        <v>112</v>
      </c>
      <c r="Z139">
        <v>868.375</v>
      </c>
      <c r="AA139">
        <v>1048.833333</v>
      </c>
      <c r="AB139">
        <v>327</v>
      </c>
      <c r="AC139">
        <v>21</v>
      </c>
      <c r="AD139">
        <v>9</v>
      </c>
      <c r="AE139">
        <v>10</v>
      </c>
      <c r="AF139">
        <v>2</v>
      </c>
      <c r="AG139">
        <v>10</v>
      </c>
      <c r="AH139">
        <v>9</v>
      </c>
      <c r="AI139">
        <v>2</v>
      </c>
      <c r="AJ139" t="s">
        <v>57</v>
      </c>
      <c r="AK139" t="s">
        <v>57</v>
      </c>
      <c r="AL139" t="s">
        <v>57</v>
      </c>
      <c r="AM139">
        <v>8</v>
      </c>
      <c r="AN139">
        <v>1</v>
      </c>
      <c r="AO139" t="s">
        <v>57</v>
      </c>
      <c r="AP139" t="s">
        <v>57</v>
      </c>
      <c r="AQ139" t="s">
        <v>57</v>
      </c>
      <c r="AR139" t="s">
        <v>57</v>
      </c>
      <c r="AS139">
        <v>2</v>
      </c>
      <c r="AT139">
        <v>6</v>
      </c>
      <c r="AU139">
        <v>2</v>
      </c>
      <c r="AV139" t="s">
        <v>57</v>
      </c>
      <c r="AW139" t="s">
        <v>57</v>
      </c>
      <c r="AX139" t="s">
        <v>57</v>
      </c>
      <c r="AY139" t="s">
        <v>57</v>
      </c>
      <c r="AZ139">
        <v>2</v>
      </c>
      <c r="BA139">
        <v>0</v>
      </c>
      <c r="BB139" t="s">
        <v>57</v>
      </c>
      <c r="BC139" t="s">
        <v>57</v>
      </c>
      <c r="BD139" t="s">
        <v>57</v>
      </c>
      <c r="BE139">
        <v>8</v>
      </c>
      <c r="BF139" t="s">
        <v>57</v>
      </c>
      <c r="BG139" t="s">
        <v>57</v>
      </c>
      <c r="BH139" t="s">
        <v>57</v>
      </c>
      <c r="BI139">
        <v>6</v>
      </c>
      <c r="BJ139">
        <v>2</v>
      </c>
      <c r="BK139" t="s">
        <v>57</v>
      </c>
      <c r="BL139">
        <v>140</v>
      </c>
      <c r="BM139">
        <v>13</v>
      </c>
      <c r="BN139" t="s">
        <v>57</v>
      </c>
      <c r="BO139">
        <v>42</v>
      </c>
      <c r="BP139">
        <v>20</v>
      </c>
      <c r="BQ139">
        <v>1</v>
      </c>
      <c r="BR139">
        <v>64</v>
      </c>
      <c r="BS139" t="s">
        <v>57</v>
      </c>
      <c r="BT139" t="s">
        <v>57</v>
      </c>
      <c r="BU139" t="s">
        <v>57</v>
      </c>
      <c r="BV139" t="s">
        <v>57</v>
      </c>
      <c r="BW139" t="s">
        <v>57</v>
      </c>
      <c r="BX139" t="s">
        <v>57</v>
      </c>
      <c r="BY139" t="s">
        <v>57</v>
      </c>
      <c r="BZ139" t="s">
        <v>57</v>
      </c>
      <c r="CA139" t="s">
        <v>57</v>
      </c>
      <c r="CB139" t="s">
        <v>57</v>
      </c>
      <c r="CC139" t="s">
        <v>57</v>
      </c>
      <c r="CD139" t="s">
        <v>58</v>
      </c>
      <c r="CF139" s="58"/>
      <c r="CH139" s="10">
        <f>CH346</f>
        <v>0</v>
      </c>
      <c r="CI139" s="10">
        <f t="shared" ref="CI139:ET139" si="71">CI346</f>
        <v>0</v>
      </c>
      <c r="CJ139" s="59">
        <f t="shared" si="71"/>
        <v>0</v>
      </c>
      <c r="CK139" s="59">
        <f t="shared" si="71"/>
        <v>0</v>
      </c>
      <c r="CL139" s="59">
        <f t="shared" si="71"/>
        <v>0</v>
      </c>
      <c r="CM139" s="59">
        <f t="shared" si="71"/>
        <v>0</v>
      </c>
      <c r="CN139" s="59">
        <f t="shared" si="71"/>
        <v>0</v>
      </c>
      <c r="CO139" s="59">
        <f t="shared" si="71"/>
        <v>0</v>
      </c>
      <c r="CP139" s="59">
        <f t="shared" si="71"/>
        <v>0</v>
      </c>
      <c r="CQ139" s="59">
        <f t="shared" si="71"/>
        <v>0</v>
      </c>
      <c r="CR139" s="59">
        <f t="shared" si="71"/>
        <v>0</v>
      </c>
      <c r="CS139" s="59">
        <f t="shared" si="71"/>
        <v>0</v>
      </c>
      <c r="CT139" s="59">
        <f t="shared" si="71"/>
        <v>0</v>
      </c>
      <c r="CU139" s="59">
        <f t="shared" si="71"/>
        <v>0</v>
      </c>
      <c r="CV139" s="59">
        <f t="shared" si="71"/>
        <v>0</v>
      </c>
      <c r="CW139" s="59">
        <f t="shared" si="71"/>
        <v>0</v>
      </c>
      <c r="CX139" s="59">
        <f t="shared" si="71"/>
        <v>0</v>
      </c>
      <c r="CY139" s="59">
        <f t="shared" si="71"/>
        <v>0</v>
      </c>
      <c r="CZ139" s="59">
        <f t="shared" si="71"/>
        <v>0</v>
      </c>
      <c r="DA139" s="95">
        <f t="shared" si="71"/>
        <v>0</v>
      </c>
      <c r="DB139" s="95">
        <f t="shared" si="71"/>
        <v>0</v>
      </c>
      <c r="DC139" s="95">
        <f t="shared" si="71"/>
        <v>0</v>
      </c>
      <c r="DD139" s="95">
        <f t="shared" si="71"/>
        <v>0</v>
      </c>
      <c r="DE139" s="95">
        <f t="shared" si="71"/>
        <v>0</v>
      </c>
      <c r="DF139" s="95">
        <f t="shared" si="71"/>
        <v>0</v>
      </c>
      <c r="DG139" s="95">
        <f t="shared" si="71"/>
        <v>0</v>
      </c>
      <c r="DH139" s="95">
        <f t="shared" si="71"/>
        <v>0</v>
      </c>
      <c r="DI139" s="95">
        <f t="shared" si="71"/>
        <v>0</v>
      </c>
      <c r="DJ139" s="95">
        <f t="shared" si="71"/>
        <v>0</v>
      </c>
      <c r="DK139" s="95">
        <f t="shared" si="71"/>
        <v>0</v>
      </c>
      <c r="DL139" s="95">
        <f t="shared" si="71"/>
        <v>0</v>
      </c>
      <c r="DM139" s="95">
        <f t="shared" si="71"/>
        <v>0</v>
      </c>
      <c r="DN139" s="95">
        <f t="shared" si="71"/>
        <v>0</v>
      </c>
      <c r="DO139" s="95">
        <f t="shared" si="71"/>
        <v>0</v>
      </c>
      <c r="DP139" s="95">
        <f t="shared" si="71"/>
        <v>0</v>
      </c>
      <c r="DQ139" s="95">
        <f t="shared" si="71"/>
        <v>0</v>
      </c>
      <c r="DR139" s="59">
        <f t="shared" si="71"/>
        <v>0</v>
      </c>
      <c r="DS139" s="59">
        <f t="shared" si="71"/>
        <v>0</v>
      </c>
      <c r="DT139" s="59">
        <f t="shared" si="71"/>
        <v>0</v>
      </c>
      <c r="DU139" s="59">
        <f t="shared" si="71"/>
        <v>0</v>
      </c>
      <c r="DV139" s="59">
        <f t="shared" si="71"/>
        <v>0</v>
      </c>
      <c r="DW139" s="59">
        <f t="shared" si="71"/>
        <v>0</v>
      </c>
      <c r="DX139" s="59">
        <f t="shared" si="71"/>
        <v>0</v>
      </c>
      <c r="DY139" s="59">
        <f t="shared" si="71"/>
        <v>0</v>
      </c>
      <c r="DZ139" s="59">
        <f t="shared" si="71"/>
        <v>0</v>
      </c>
      <c r="EA139" s="59">
        <f t="shared" si="71"/>
        <v>0</v>
      </c>
      <c r="EB139" s="59">
        <f t="shared" si="71"/>
        <v>0</v>
      </c>
      <c r="EC139" s="59">
        <f t="shared" si="71"/>
        <v>0</v>
      </c>
      <c r="ED139" s="59">
        <f t="shared" si="71"/>
        <v>0</v>
      </c>
      <c r="EE139" s="59">
        <f t="shared" si="71"/>
        <v>0</v>
      </c>
      <c r="EF139" s="59">
        <f t="shared" si="71"/>
        <v>0</v>
      </c>
      <c r="EG139" s="59">
        <f t="shared" si="71"/>
        <v>0</v>
      </c>
      <c r="EH139" s="59">
        <f t="shared" si="71"/>
        <v>0</v>
      </c>
      <c r="EI139" s="95">
        <f t="shared" si="71"/>
        <v>0</v>
      </c>
      <c r="EJ139" s="95">
        <f t="shared" si="71"/>
        <v>0</v>
      </c>
      <c r="EK139" s="95">
        <f t="shared" si="71"/>
        <v>0</v>
      </c>
      <c r="EL139" s="95">
        <f t="shared" si="71"/>
        <v>0</v>
      </c>
      <c r="EM139" s="95">
        <f t="shared" si="71"/>
        <v>0</v>
      </c>
      <c r="EN139" s="95">
        <f t="shared" si="71"/>
        <v>0</v>
      </c>
      <c r="EO139" s="95">
        <f t="shared" si="71"/>
        <v>0</v>
      </c>
      <c r="EP139" s="95">
        <f t="shared" si="71"/>
        <v>0</v>
      </c>
      <c r="EQ139" s="95">
        <f t="shared" si="71"/>
        <v>0</v>
      </c>
      <c r="ER139" s="95">
        <f t="shared" si="71"/>
        <v>0</v>
      </c>
      <c r="ES139" s="95">
        <f t="shared" si="71"/>
        <v>0</v>
      </c>
      <c r="ET139" s="95">
        <f t="shared" si="71"/>
        <v>0</v>
      </c>
      <c r="EU139" s="95">
        <f>EU346</f>
        <v>0</v>
      </c>
      <c r="EV139" s="95">
        <f>EV346</f>
        <v>0</v>
      </c>
      <c r="EW139" s="95">
        <f>EW346</f>
        <v>0</v>
      </c>
      <c r="EX139" s="95">
        <f>EX346</f>
        <v>0</v>
      </c>
      <c r="EY139" s="95">
        <f>EY346</f>
        <v>0</v>
      </c>
    </row>
    <row r="140" spans="1:155" s="38" customFormat="1">
      <c r="A140" t="s">
        <v>166</v>
      </c>
      <c r="B140" s="10" t="e">
        <f>(#REF!)-1</f>
        <v>#REF!</v>
      </c>
      <c r="C140" s="4" t="s">
        <v>3</v>
      </c>
      <c r="D140" s="10" t="s">
        <v>40</v>
      </c>
      <c r="E140" s="59">
        <f t="shared" si="63"/>
        <v>0</v>
      </c>
      <c r="F140" s="59">
        <f t="shared" si="63"/>
        <v>0</v>
      </c>
      <c r="G140" s="59">
        <f t="shared" si="63"/>
        <v>87.5</v>
      </c>
      <c r="H140" s="59">
        <f t="shared" si="63"/>
        <v>12.5</v>
      </c>
      <c r="I140" s="59">
        <f t="shared" si="64"/>
        <v>0.875</v>
      </c>
      <c r="J140">
        <v>8</v>
      </c>
      <c r="K140">
        <v>0</v>
      </c>
      <c r="L140">
        <v>0</v>
      </c>
      <c r="M140">
        <v>7</v>
      </c>
      <c r="N140">
        <v>1</v>
      </c>
      <c r="O140">
        <v>0.875</v>
      </c>
      <c r="P140">
        <v>254.625</v>
      </c>
      <c r="Q140" t="s">
        <v>57</v>
      </c>
      <c r="R140">
        <v>259.42857149999998</v>
      </c>
      <c r="S140">
        <v>221</v>
      </c>
      <c r="T140">
        <v>58.375</v>
      </c>
      <c r="U140">
        <v>54.142857149999998</v>
      </c>
      <c r="V140">
        <v>88</v>
      </c>
      <c r="W140">
        <v>1051.75</v>
      </c>
      <c r="X140">
        <v>1003.857143</v>
      </c>
      <c r="Y140">
        <v>1387</v>
      </c>
      <c r="Z140">
        <v>40.625</v>
      </c>
      <c r="AA140">
        <v>45.714285719999999</v>
      </c>
      <c r="AB140">
        <v>5</v>
      </c>
      <c r="AC140">
        <v>54</v>
      </c>
      <c r="AD140">
        <v>18</v>
      </c>
      <c r="AE140">
        <v>16</v>
      </c>
      <c r="AF140">
        <v>20</v>
      </c>
      <c r="AG140">
        <v>14</v>
      </c>
      <c r="AH140">
        <v>8</v>
      </c>
      <c r="AI140">
        <v>6</v>
      </c>
      <c r="AJ140" t="s">
        <v>57</v>
      </c>
      <c r="AK140">
        <v>2</v>
      </c>
      <c r="AL140">
        <v>24</v>
      </c>
      <c r="AM140">
        <v>8</v>
      </c>
      <c r="AN140" t="s">
        <v>57</v>
      </c>
      <c r="AO140">
        <v>2</v>
      </c>
      <c r="AP140" t="s">
        <v>57</v>
      </c>
      <c r="AQ140" t="s">
        <v>57</v>
      </c>
      <c r="AR140">
        <v>8</v>
      </c>
      <c r="AS140" t="s">
        <v>57</v>
      </c>
      <c r="AT140">
        <v>7</v>
      </c>
      <c r="AU140">
        <v>2</v>
      </c>
      <c r="AV140" t="s">
        <v>57</v>
      </c>
      <c r="AW140">
        <v>1</v>
      </c>
      <c r="AX140">
        <v>6</v>
      </c>
      <c r="AY140">
        <v>6</v>
      </c>
      <c r="AZ140">
        <v>1</v>
      </c>
      <c r="BA140">
        <v>2</v>
      </c>
      <c r="BB140" t="s">
        <v>57</v>
      </c>
      <c r="BC140">
        <v>1</v>
      </c>
      <c r="BD140">
        <v>10</v>
      </c>
      <c r="BE140">
        <v>10</v>
      </c>
      <c r="BF140" t="s">
        <v>57</v>
      </c>
      <c r="BG140" t="s">
        <v>57</v>
      </c>
      <c r="BH140" t="s">
        <v>57</v>
      </c>
      <c r="BI140" t="s">
        <v>57</v>
      </c>
      <c r="BJ140">
        <v>8</v>
      </c>
      <c r="BK140">
        <v>2</v>
      </c>
      <c r="BL140">
        <v>300</v>
      </c>
      <c r="BM140">
        <v>27</v>
      </c>
      <c r="BN140">
        <v>1</v>
      </c>
      <c r="BO140">
        <v>79</v>
      </c>
      <c r="BP140">
        <v>13</v>
      </c>
      <c r="BQ140">
        <v>63</v>
      </c>
      <c r="BR140">
        <v>117</v>
      </c>
      <c r="BS140" t="s">
        <v>57</v>
      </c>
      <c r="BT140" t="s">
        <v>57</v>
      </c>
      <c r="BU140" t="s">
        <v>57</v>
      </c>
      <c r="BV140" t="s">
        <v>57</v>
      </c>
      <c r="BW140" t="s">
        <v>57</v>
      </c>
      <c r="BX140" t="s">
        <v>57</v>
      </c>
      <c r="BY140" t="s">
        <v>57</v>
      </c>
      <c r="BZ140" t="s">
        <v>57</v>
      </c>
      <c r="CA140" t="s">
        <v>57</v>
      </c>
      <c r="CB140" t="s">
        <v>57</v>
      </c>
      <c r="CC140" t="s">
        <v>57</v>
      </c>
      <c r="CD140" t="s">
        <v>58</v>
      </c>
      <c r="CF140" s="58"/>
      <c r="CH140" s="10"/>
      <c r="CI140" s="10"/>
    </row>
    <row r="141" spans="1:155" s="38" customFormat="1">
      <c r="A141" t="s">
        <v>167</v>
      </c>
      <c r="B141" s="10" t="e">
        <f>(#REF!)-1</f>
        <v>#REF!</v>
      </c>
      <c r="C141" s="6" t="s">
        <v>2</v>
      </c>
      <c r="D141" s="10" t="s">
        <v>40</v>
      </c>
      <c r="E141" s="59">
        <f t="shared" si="63"/>
        <v>0</v>
      </c>
      <c r="F141" s="59">
        <f t="shared" si="63"/>
        <v>0</v>
      </c>
      <c r="G141" s="59">
        <f t="shared" si="63"/>
        <v>100</v>
      </c>
      <c r="H141" s="59">
        <f t="shared" si="63"/>
        <v>0</v>
      </c>
      <c r="I141" s="59">
        <f t="shared" si="64"/>
        <v>1</v>
      </c>
      <c r="J141">
        <v>8</v>
      </c>
      <c r="K141">
        <v>0</v>
      </c>
      <c r="L141">
        <v>0</v>
      </c>
      <c r="M141">
        <v>8</v>
      </c>
      <c r="N141">
        <v>0</v>
      </c>
      <c r="O141">
        <v>1</v>
      </c>
      <c r="P141">
        <v>243.375</v>
      </c>
      <c r="Q141" t="s">
        <v>57</v>
      </c>
      <c r="R141">
        <v>243.375</v>
      </c>
      <c r="S141" t="s">
        <v>57</v>
      </c>
      <c r="T141">
        <v>68.25</v>
      </c>
      <c r="U141">
        <v>68.25</v>
      </c>
      <c r="V141" t="s">
        <v>57</v>
      </c>
      <c r="W141">
        <v>98.125</v>
      </c>
      <c r="X141">
        <v>98.125</v>
      </c>
      <c r="Y141" t="s">
        <v>57</v>
      </c>
      <c r="Z141">
        <v>946</v>
      </c>
      <c r="AA141">
        <v>946</v>
      </c>
      <c r="AB141" t="s">
        <v>57</v>
      </c>
      <c r="AC141">
        <v>24</v>
      </c>
      <c r="AD141">
        <v>8</v>
      </c>
      <c r="AE141">
        <v>16</v>
      </c>
      <c r="AF141" t="s">
        <v>57</v>
      </c>
      <c r="AG141">
        <v>16</v>
      </c>
      <c r="AH141">
        <v>8</v>
      </c>
      <c r="AI141" t="s">
        <v>57</v>
      </c>
      <c r="AJ141" t="s">
        <v>57</v>
      </c>
      <c r="AK141" t="s">
        <v>57</v>
      </c>
      <c r="AL141" t="s">
        <v>57</v>
      </c>
      <c r="AM141">
        <v>8</v>
      </c>
      <c r="AN141" t="s">
        <v>57</v>
      </c>
      <c r="AO141" t="s">
        <v>57</v>
      </c>
      <c r="AP141" t="s">
        <v>57</v>
      </c>
      <c r="AQ141" t="s">
        <v>57</v>
      </c>
      <c r="AR141" t="s">
        <v>57</v>
      </c>
      <c r="AS141">
        <v>8</v>
      </c>
      <c r="AT141">
        <v>8</v>
      </c>
      <c r="AU141" t="s">
        <v>57</v>
      </c>
      <c r="AV141" t="s">
        <v>57</v>
      </c>
      <c r="AW141" t="s">
        <v>57</v>
      </c>
      <c r="AX141" t="s">
        <v>57</v>
      </c>
      <c r="AY141" t="s">
        <v>57</v>
      </c>
      <c r="AZ141" t="s">
        <v>57</v>
      </c>
      <c r="BA141">
        <v>0</v>
      </c>
      <c r="BB141" t="s">
        <v>57</v>
      </c>
      <c r="BC141" t="s">
        <v>57</v>
      </c>
      <c r="BD141" t="s">
        <v>57</v>
      </c>
      <c r="BE141">
        <v>9</v>
      </c>
      <c r="BF141" t="s">
        <v>57</v>
      </c>
      <c r="BG141" t="s">
        <v>57</v>
      </c>
      <c r="BH141" t="s">
        <v>57</v>
      </c>
      <c r="BI141">
        <v>8</v>
      </c>
      <c r="BJ141" t="s">
        <v>57</v>
      </c>
      <c r="BK141">
        <v>1</v>
      </c>
      <c r="BL141">
        <v>464</v>
      </c>
      <c r="BM141">
        <v>40</v>
      </c>
      <c r="BN141">
        <v>5</v>
      </c>
      <c r="BO141">
        <v>196</v>
      </c>
      <c r="BP141">
        <v>15</v>
      </c>
      <c r="BQ141" t="s">
        <v>57</v>
      </c>
      <c r="BR141">
        <v>208</v>
      </c>
      <c r="BS141" t="s">
        <v>57</v>
      </c>
      <c r="BT141" t="s">
        <v>57</v>
      </c>
      <c r="BU141" t="s">
        <v>57</v>
      </c>
      <c r="BV141" t="s">
        <v>57</v>
      </c>
      <c r="BW141" t="s">
        <v>57</v>
      </c>
      <c r="BX141" t="s">
        <v>57</v>
      </c>
      <c r="BY141" t="s">
        <v>57</v>
      </c>
      <c r="BZ141" t="s">
        <v>57</v>
      </c>
      <c r="CA141" t="s">
        <v>57</v>
      </c>
      <c r="CB141" t="s">
        <v>57</v>
      </c>
      <c r="CC141" t="s">
        <v>57</v>
      </c>
      <c r="CD141" t="s">
        <v>58</v>
      </c>
      <c r="CH141" s="10"/>
      <c r="CI141" s="10"/>
    </row>
    <row r="142" spans="1:155" s="38" customFormat="1">
      <c r="A142" t="s">
        <v>182</v>
      </c>
      <c r="B142" s="10" t="e">
        <f>(#REF!)-1</f>
        <v>#REF!</v>
      </c>
      <c r="C142" s="4" t="s">
        <v>3</v>
      </c>
      <c r="D142" s="10" t="s">
        <v>40</v>
      </c>
      <c r="E142" s="59">
        <f t="shared" si="63"/>
        <v>50</v>
      </c>
      <c r="F142" s="59">
        <f t="shared" si="63"/>
        <v>12.5</v>
      </c>
      <c r="G142" s="59">
        <f t="shared" si="63"/>
        <v>37.5</v>
      </c>
      <c r="H142" s="59">
        <f t="shared" si="63"/>
        <v>0</v>
      </c>
      <c r="I142" s="59">
        <f t="shared" si="64"/>
        <v>0.375</v>
      </c>
      <c r="J142">
        <v>8</v>
      </c>
      <c r="K142">
        <v>4</v>
      </c>
      <c r="L142">
        <v>1</v>
      </c>
      <c r="M142">
        <v>3</v>
      </c>
      <c r="N142">
        <v>0</v>
      </c>
      <c r="O142">
        <v>1</v>
      </c>
      <c r="P142">
        <v>611.5</v>
      </c>
      <c r="Q142">
        <v>289</v>
      </c>
      <c r="R142">
        <v>719</v>
      </c>
      <c r="S142" t="s">
        <v>57</v>
      </c>
      <c r="T142">
        <v>304.66666659999999</v>
      </c>
      <c r="U142">
        <v>304.66666659999999</v>
      </c>
      <c r="V142" t="s">
        <v>57</v>
      </c>
      <c r="W142">
        <v>131.33333329999999</v>
      </c>
      <c r="X142">
        <v>131.33333329999999</v>
      </c>
      <c r="Y142" t="s">
        <v>57</v>
      </c>
      <c r="Z142">
        <v>1007.333333</v>
      </c>
      <c r="AA142">
        <v>1007.333333</v>
      </c>
      <c r="AB142" t="s">
        <v>57</v>
      </c>
      <c r="AC142">
        <v>11</v>
      </c>
      <c r="AD142">
        <v>6</v>
      </c>
      <c r="AE142">
        <v>5</v>
      </c>
      <c r="AF142" t="s">
        <v>57</v>
      </c>
      <c r="AG142">
        <v>4</v>
      </c>
      <c r="AH142">
        <v>5</v>
      </c>
      <c r="AI142">
        <v>2</v>
      </c>
      <c r="AJ142" t="s">
        <v>57</v>
      </c>
      <c r="AK142" t="s">
        <v>57</v>
      </c>
      <c r="AL142" t="s">
        <v>57</v>
      </c>
      <c r="AM142">
        <v>4</v>
      </c>
      <c r="AN142">
        <v>2</v>
      </c>
      <c r="AO142" t="s">
        <v>57</v>
      </c>
      <c r="AP142" t="s">
        <v>57</v>
      </c>
      <c r="AQ142" t="s">
        <v>57</v>
      </c>
      <c r="AR142" t="s">
        <v>57</v>
      </c>
      <c r="AS142" t="s">
        <v>57</v>
      </c>
      <c r="AT142">
        <v>3</v>
      </c>
      <c r="AU142">
        <v>2</v>
      </c>
      <c r="AV142" t="s">
        <v>57</v>
      </c>
      <c r="AW142" t="s">
        <v>57</v>
      </c>
      <c r="AX142" t="s">
        <v>57</v>
      </c>
      <c r="AY142" t="s">
        <v>57</v>
      </c>
      <c r="AZ142" t="s">
        <v>57</v>
      </c>
      <c r="BA142">
        <v>0</v>
      </c>
      <c r="BB142" t="s">
        <v>57</v>
      </c>
      <c r="BC142" t="s">
        <v>57</v>
      </c>
      <c r="BD142" t="s">
        <v>57</v>
      </c>
      <c r="BE142">
        <v>19</v>
      </c>
      <c r="BF142">
        <v>11</v>
      </c>
      <c r="BG142" t="s">
        <v>57</v>
      </c>
      <c r="BH142" t="s">
        <v>57</v>
      </c>
      <c r="BI142">
        <v>2</v>
      </c>
      <c r="BJ142">
        <v>1</v>
      </c>
      <c r="BK142">
        <v>5</v>
      </c>
      <c r="BL142" t="s">
        <v>57</v>
      </c>
      <c r="BM142" t="s">
        <v>57</v>
      </c>
      <c r="BN142" t="s">
        <v>57</v>
      </c>
      <c r="BO142" t="s">
        <v>57</v>
      </c>
      <c r="BP142" t="s">
        <v>57</v>
      </c>
      <c r="BQ142" t="s">
        <v>57</v>
      </c>
      <c r="BR142" t="s">
        <v>57</v>
      </c>
      <c r="BS142" t="s">
        <v>57</v>
      </c>
      <c r="BT142" t="s">
        <v>57</v>
      </c>
      <c r="BU142" t="s">
        <v>57</v>
      </c>
      <c r="BV142" t="s">
        <v>57</v>
      </c>
      <c r="BW142" t="s">
        <v>57</v>
      </c>
      <c r="BX142" t="s">
        <v>57</v>
      </c>
      <c r="BY142" t="s">
        <v>57</v>
      </c>
      <c r="BZ142" t="s">
        <v>57</v>
      </c>
      <c r="CA142" t="s">
        <v>57</v>
      </c>
      <c r="CB142" t="s">
        <v>57</v>
      </c>
      <c r="CC142" t="s">
        <v>57</v>
      </c>
      <c r="CD142" t="s">
        <v>58</v>
      </c>
      <c r="CH142" s="10"/>
      <c r="CI142" s="10"/>
    </row>
    <row r="143" spans="1:155" s="38" customFormat="1">
      <c r="A143" t="s">
        <v>169</v>
      </c>
      <c r="B143" s="10" t="e">
        <f>(#REF!)-1</f>
        <v>#REF!</v>
      </c>
      <c r="C143" s="6" t="s">
        <v>2</v>
      </c>
      <c r="D143" s="10" t="s">
        <v>40</v>
      </c>
      <c r="E143" s="59">
        <f t="shared" si="63"/>
        <v>12.5</v>
      </c>
      <c r="F143" s="59">
        <f t="shared" si="63"/>
        <v>0</v>
      </c>
      <c r="G143" s="59">
        <f t="shared" si="63"/>
        <v>87.5</v>
      </c>
      <c r="H143" s="59">
        <f t="shared" si="63"/>
        <v>0</v>
      </c>
      <c r="I143" s="59">
        <f t="shared" si="64"/>
        <v>0.875</v>
      </c>
      <c r="J143">
        <v>8</v>
      </c>
      <c r="K143">
        <v>1</v>
      </c>
      <c r="L143">
        <v>0</v>
      </c>
      <c r="M143">
        <v>7</v>
      </c>
      <c r="N143">
        <v>0</v>
      </c>
      <c r="O143">
        <v>1</v>
      </c>
      <c r="P143">
        <v>1414.2857140000001</v>
      </c>
      <c r="Q143" t="s">
        <v>57</v>
      </c>
      <c r="R143">
        <v>1414.2857140000001</v>
      </c>
      <c r="S143" t="s">
        <v>57</v>
      </c>
      <c r="T143">
        <v>116.4285714</v>
      </c>
      <c r="U143">
        <v>116.4285714</v>
      </c>
      <c r="V143" t="s">
        <v>57</v>
      </c>
      <c r="W143">
        <v>105.4285714</v>
      </c>
      <c r="X143">
        <v>105.4285714</v>
      </c>
      <c r="Y143" t="s">
        <v>57</v>
      </c>
      <c r="Z143">
        <v>714.71428560000004</v>
      </c>
      <c r="AA143">
        <v>714.71428560000004</v>
      </c>
      <c r="AB143" t="s">
        <v>57</v>
      </c>
      <c r="AC143">
        <v>19</v>
      </c>
      <c r="AD143">
        <v>7</v>
      </c>
      <c r="AE143">
        <v>11</v>
      </c>
      <c r="AF143">
        <v>1</v>
      </c>
      <c r="AG143">
        <v>11</v>
      </c>
      <c r="AH143">
        <v>7</v>
      </c>
      <c r="AI143">
        <v>1</v>
      </c>
      <c r="AJ143" t="s">
        <v>57</v>
      </c>
      <c r="AK143" t="s">
        <v>57</v>
      </c>
      <c r="AL143" t="s">
        <v>57</v>
      </c>
      <c r="AM143">
        <v>7</v>
      </c>
      <c r="AN143" t="s">
        <v>57</v>
      </c>
      <c r="AO143" t="s">
        <v>57</v>
      </c>
      <c r="AP143" t="s">
        <v>57</v>
      </c>
      <c r="AQ143" t="s">
        <v>57</v>
      </c>
      <c r="AR143" t="s">
        <v>57</v>
      </c>
      <c r="AS143">
        <v>3</v>
      </c>
      <c r="AT143">
        <v>7</v>
      </c>
      <c r="AU143">
        <v>1</v>
      </c>
      <c r="AV143" t="s">
        <v>57</v>
      </c>
      <c r="AW143" t="s">
        <v>57</v>
      </c>
      <c r="AX143" t="s">
        <v>57</v>
      </c>
      <c r="AY143">
        <v>1</v>
      </c>
      <c r="AZ143" t="s">
        <v>57</v>
      </c>
      <c r="BA143">
        <v>0</v>
      </c>
      <c r="BB143" t="s">
        <v>57</v>
      </c>
      <c r="BC143" t="s">
        <v>57</v>
      </c>
      <c r="BD143" t="s">
        <v>57</v>
      </c>
      <c r="BE143">
        <v>8</v>
      </c>
      <c r="BF143" t="s">
        <v>57</v>
      </c>
      <c r="BG143" t="s">
        <v>57</v>
      </c>
      <c r="BH143" t="s">
        <v>57</v>
      </c>
      <c r="BI143">
        <v>7</v>
      </c>
      <c r="BJ143" t="s">
        <v>57</v>
      </c>
      <c r="BK143">
        <v>1</v>
      </c>
      <c r="BL143">
        <v>180</v>
      </c>
      <c r="BM143">
        <v>49</v>
      </c>
      <c r="BN143">
        <v>2</v>
      </c>
      <c r="BO143">
        <v>44</v>
      </c>
      <c r="BP143">
        <v>12</v>
      </c>
      <c r="BQ143" t="s">
        <v>57</v>
      </c>
      <c r="BR143">
        <v>73</v>
      </c>
      <c r="BS143" t="s">
        <v>57</v>
      </c>
      <c r="BT143" t="s">
        <v>57</v>
      </c>
      <c r="BU143" t="s">
        <v>57</v>
      </c>
      <c r="BV143" t="s">
        <v>57</v>
      </c>
      <c r="BW143" t="s">
        <v>57</v>
      </c>
      <c r="BX143" t="s">
        <v>57</v>
      </c>
      <c r="BY143" t="s">
        <v>57</v>
      </c>
      <c r="BZ143" t="s">
        <v>57</v>
      </c>
      <c r="CA143" t="s">
        <v>57</v>
      </c>
      <c r="CB143" t="s">
        <v>57</v>
      </c>
      <c r="CC143" t="s">
        <v>57</v>
      </c>
      <c r="CD143" t="s">
        <v>58</v>
      </c>
      <c r="CH143" s="10"/>
      <c r="CI143" s="10"/>
    </row>
    <row r="144" spans="1:155" s="38" customFormat="1">
      <c r="A144" t="s">
        <v>170</v>
      </c>
      <c r="B144" s="10" t="e">
        <f>(#REF!)-1</f>
        <v>#REF!</v>
      </c>
      <c r="C144" s="6" t="s">
        <v>2</v>
      </c>
      <c r="D144" s="10" t="s">
        <v>40</v>
      </c>
      <c r="E144" s="59">
        <f t="shared" si="63"/>
        <v>0</v>
      </c>
      <c r="F144" s="59">
        <f t="shared" si="63"/>
        <v>0</v>
      </c>
      <c r="G144" s="59">
        <f t="shared" si="63"/>
        <v>100</v>
      </c>
      <c r="H144" s="59">
        <f t="shared" si="63"/>
        <v>0</v>
      </c>
      <c r="I144" s="59">
        <f t="shared" si="64"/>
        <v>1</v>
      </c>
      <c r="J144">
        <v>8</v>
      </c>
      <c r="K144">
        <v>0</v>
      </c>
      <c r="L144">
        <v>0</v>
      </c>
      <c r="M144">
        <v>8</v>
      </c>
      <c r="N144">
        <v>0</v>
      </c>
      <c r="O144">
        <v>1</v>
      </c>
      <c r="P144">
        <v>280.375</v>
      </c>
      <c r="Q144" t="s">
        <v>57</v>
      </c>
      <c r="R144">
        <v>280.375</v>
      </c>
      <c r="S144" t="s">
        <v>57</v>
      </c>
      <c r="T144">
        <v>117</v>
      </c>
      <c r="U144">
        <v>117</v>
      </c>
      <c r="V144" t="s">
        <v>57</v>
      </c>
      <c r="W144">
        <v>91.25</v>
      </c>
      <c r="X144">
        <v>91.25</v>
      </c>
      <c r="Y144" t="s">
        <v>57</v>
      </c>
      <c r="Z144">
        <v>1372</v>
      </c>
      <c r="AA144">
        <v>1372</v>
      </c>
      <c r="AB144" t="s">
        <v>57</v>
      </c>
      <c r="AC144">
        <v>103</v>
      </c>
      <c r="AD144">
        <v>34</v>
      </c>
      <c r="AE144">
        <v>69</v>
      </c>
      <c r="AF144" t="s">
        <v>57</v>
      </c>
      <c r="AG144">
        <v>8</v>
      </c>
      <c r="AH144">
        <v>22</v>
      </c>
      <c r="AI144">
        <v>72</v>
      </c>
      <c r="AJ144">
        <v>1</v>
      </c>
      <c r="AK144" t="s">
        <v>57</v>
      </c>
      <c r="AL144" t="s">
        <v>57</v>
      </c>
      <c r="AM144">
        <v>8</v>
      </c>
      <c r="AN144">
        <v>14</v>
      </c>
      <c r="AO144">
        <v>12</v>
      </c>
      <c r="AP144" t="s">
        <v>57</v>
      </c>
      <c r="AQ144" t="s">
        <v>57</v>
      </c>
      <c r="AR144" t="s">
        <v>57</v>
      </c>
      <c r="AS144" t="s">
        <v>57</v>
      </c>
      <c r="AT144">
        <v>8</v>
      </c>
      <c r="AU144">
        <v>60</v>
      </c>
      <c r="AV144">
        <v>1</v>
      </c>
      <c r="AW144" t="s">
        <v>57</v>
      </c>
      <c r="AX144" t="s">
        <v>57</v>
      </c>
      <c r="AY144" t="s">
        <v>57</v>
      </c>
      <c r="AZ144" t="s">
        <v>57</v>
      </c>
      <c r="BA144">
        <v>0</v>
      </c>
      <c r="BB144" t="s">
        <v>57</v>
      </c>
      <c r="BC144" t="s">
        <v>57</v>
      </c>
      <c r="BD144" t="s">
        <v>57</v>
      </c>
      <c r="BE144">
        <v>9</v>
      </c>
      <c r="BF144" t="s">
        <v>57</v>
      </c>
      <c r="BG144" t="s">
        <v>57</v>
      </c>
      <c r="BH144" t="s">
        <v>57</v>
      </c>
      <c r="BI144">
        <v>8</v>
      </c>
      <c r="BJ144" t="s">
        <v>57</v>
      </c>
      <c r="BK144">
        <v>1</v>
      </c>
      <c r="BL144">
        <v>64</v>
      </c>
      <c r="BM144">
        <v>8</v>
      </c>
      <c r="BN144" t="s">
        <v>57</v>
      </c>
      <c r="BO144">
        <v>13</v>
      </c>
      <c r="BP144">
        <v>14</v>
      </c>
      <c r="BQ144" t="s">
        <v>57</v>
      </c>
      <c r="BR144">
        <v>29</v>
      </c>
      <c r="BS144" t="s">
        <v>57</v>
      </c>
      <c r="BT144" t="s">
        <v>57</v>
      </c>
      <c r="BU144" t="s">
        <v>57</v>
      </c>
      <c r="BV144" t="s">
        <v>57</v>
      </c>
      <c r="BW144" t="s">
        <v>57</v>
      </c>
      <c r="BX144" t="s">
        <v>57</v>
      </c>
      <c r="BY144" t="s">
        <v>57</v>
      </c>
      <c r="BZ144" t="s">
        <v>57</v>
      </c>
      <c r="CA144" t="s">
        <v>57</v>
      </c>
      <c r="CB144" t="s">
        <v>57</v>
      </c>
      <c r="CC144" t="s">
        <v>57</v>
      </c>
      <c r="CD144" t="s">
        <v>58</v>
      </c>
      <c r="CF144" s="58"/>
      <c r="CH144" s="10"/>
      <c r="CI144" s="10"/>
    </row>
    <row r="145" spans="1:155" s="38" customFormat="1">
      <c r="A145" t="s">
        <v>171</v>
      </c>
      <c r="B145" s="10" t="e">
        <f>(#REF!)-1</f>
        <v>#REF!</v>
      </c>
      <c r="C145" s="4" t="s">
        <v>3</v>
      </c>
      <c r="D145" s="10" t="s">
        <v>40</v>
      </c>
      <c r="E145" s="59">
        <f t="shared" si="63"/>
        <v>0</v>
      </c>
      <c r="F145" s="59">
        <f t="shared" si="63"/>
        <v>0</v>
      </c>
      <c r="G145" s="59">
        <f t="shared" si="63"/>
        <v>62.5</v>
      </c>
      <c r="H145" s="59">
        <f t="shared" si="63"/>
        <v>37.5</v>
      </c>
      <c r="I145" s="59">
        <f t="shared" si="64"/>
        <v>0.625</v>
      </c>
      <c r="J145">
        <v>8</v>
      </c>
      <c r="K145">
        <v>0</v>
      </c>
      <c r="L145">
        <v>0</v>
      </c>
      <c r="M145">
        <v>5</v>
      </c>
      <c r="N145">
        <v>3</v>
      </c>
      <c r="O145">
        <v>0.625</v>
      </c>
      <c r="P145">
        <v>1043.375</v>
      </c>
      <c r="Q145" t="s">
        <v>57</v>
      </c>
      <c r="R145">
        <v>912</v>
      </c>
      <c r="S145">
        <v>1262.333333</v>
      </c>
      <c r="T145">
        <v>116.25</v>
      </c>
      <c r="U145">
        <v>127.4</v>
      </c>
      <c r="V145">
        <v>97.666666660000004</v>
      </c>
      <c r="W145">
        <v>381.25</v>
      </c>
      <c r="X145">
        <v>519.40000010000006</v>
      </c>
      <c r="Y145">
        <v>151</v>
      </c>
      <c r="Z145">
        <v>291</v>
      </c>
      <c r="AA145">
        <v>323.39999999999998</v>
      </c>
      <c r="AB145">
        <v>237</v>
      </c>
      <c r="AC145">
        <v>25</v>
      </c>
      <c r="AD145">
        <v>10</v>
      </c>
      <c r="AE145">
        <v>9</v>
      </c>
      <c r="AF145">
        <v>6</v>
      </c>
      <c r="AG145">
        <v>12</v>
      </c>
      <c r="AH145">
        <v>10</v>
      </c>
      <c r="AI145">
        <v>2</v>
      </c>
      <c r="AJ145">
        <v>1</v>
      </c>
      <c r="AK145" t="s">
        <v>57</v>
      </c>
      <c r="AL145" t="s">
        <v>57</v>
      </c>
      <c r="AM145">
        <v>8</v>
      </c>
      <c r="AN145">
        <v>2</v>
      </c>
      <c r="AO145" t="s">
        <v>57</v>
      </c>
      <c r="AP145" t="s">
        <v>57</v>
      </c>
      <c r="AQ145" t="s">
        <v>57</v>
      </c>
      <c r="AR145" t="s">
        <v>57</v>
      </c>
      <c r="AS145">
        <v>2</v>
      </c>
      <c r="AT145">
        <v>5</v>
      </c>
      <c r="AU145">
        <v>1</v>
      </c>
      <c r="AV145">
        <v>1</v>
      </c>
      <c r="AW145" t="s">
        <v>57</v>
      </c>
      <c r="AX145" t="s">
        <v>57</v>
      </c>
      <c r="AY145">
        <v>2</v>
      </c>
      <c r="AZ145">
        <v>3</v>
      </c>
      <c r="BA145">
        <v>1</v>
      </c>
      <c r="BB145" t="s">
        <v>57</v>
      </c>
      <c r="BC145" t="s">
        <v>57</v>
      </c>
      <c r="BD145" t="s">
        <v>57</v>
      </c>
      <c r="BE145">
        <v>55</v>
      </c>
      <c r="BF145">
        <v>14</v>
      </c>
      <c r="BG145" t="s">
        <v>57</v>
      </c>
      <c r="BH145">
        <v>21</v>
      </c>
      <c r="BI145">
        <v>1</v>
      </c>
      <c r="BJ145">
        <v>7</v>
      </c>
      <c r="BK145">
        <v>12</v>
      </c>
      <c r="BL145">
        <v>70</v>
      </c>
      <c r="BM145">
        <v>30</v>
      </c>
      <c r="BN145">
        <v>1</v>
      </c>
      <c r="BO145">
        <v>8</v>
      </c>
      <c r="BP145">
        <v>1</v>
      </c>
      <c r="BQ145">
        <v>1</v>
      </c>
      <c r="BR145">
        <v>29</v>
      </c>
      <c r="BS145" t="s">
        <v>57</v>
      </c>
      <c r="BT145" t="s">
        <v>57</v>
      </c>
      <c r="BU145" t="s">
        <v>57</v>
      </c>
      <c r="BV145" t="s">
        <v>57</v>
      </c>
      <c r="BW145" t="s">
        <v>57</v>
      </c>
      <c r="BX145" t="s">
        <v>57</v>
      </c>
      <c r="BY145" t="s">
        <v>57</v>
      </c>
      <c r="BZ145" t="s">
        <v>57</v>
      </c>
      <c r="CA145" t="s">
        <v>57</v>
      </c>
      <c r="CB145" t="s">
        <v>57</v>
      </c>
      <c r="CC145" t="s">
        <v>57</v>
      </c>
      <c r="CD145" t="s">
        <v>58</v>
      </c>
      <c r="CF145" s="58"/>
      <c r="CH145" s="10"/>
      <c r="CI145" s="10"/>
    </row>
    <row r="146" spans="1:155" s="38" customFormat="1">
      <c r="A146" t="s">
        <v>172</v>
      </c>
      <c r="B146" s="10" t="e">
        <f>(#REF!)-1</f>
        <v>#REF!</v>
      </c>
      <c r="C146" s="4" t="s">
        <v>3</v>
      </c>
      <c r="D146" s="10" t="s">
        <v>40</v>
      </c>
      <c r="E146" s="59">
        <f t="shared" si="63"/>
        <v>0</v>
      </c>
      <c r="F146" s="59">
        <f t="shared" si="63"/>
        <v>0</v>
      </c>
      <c r="G146" s="59">
        <f t="shared" si="63"/>
        <v>100</v>
      </c>
      <c r="H146" s="59">
        <f t="shared" si="63"/>
        <v>0</v>
      </c>
      <c r="I146" s="59">
        <f t="shared" si="64"/>
        <v>1</v>
      </c>
      <c r="J146">
        <v>8</v>
      </c>
      <c r="K146">
        <v>0</v>
      </c>
      <c r="L146">
        <v>0</v>
      </c>
      <c r="M146">
        <v>8</v>
      </c>
      <c r="N146">
        <v>0</v>
      </c>
      <c r="O146">
        <v>1</v>
      </c>
      <c r="P146">
        <v>906</v>
      </c>
      <c r="Q146" t="s">
        <v>57</v>
      </c>
      <c r="R146">
        <v>906</v>
      </c>
      <c r="S146" t="s">
        <v>57</v>
      </c>
      <c r="T146">
        <v>105</v>
      </c>
      <c r="U146">
        <v>105</v>
      </c>
      <c r="V146" t="s">
        <v>57</v>
      </c>
      <c r="W146">
        <v>104.5</v>
      </c>
      <c r="X146">
        <v>104.5</v>
      </c>
      <c r="Y146" t="s">
        <v>57</v>
      </c>
      <c r="Z146">
        <v>1109.375</v>
      </c>
      <c r="AA146">
        <v>1109.375</v>
      </c>
      <c r="AB146" t="s">
        <v>57</v>
      </c>
      <c r="AC146">
        <v>17</v>
      </c>
      <c r="AD146">
        <v>8</v>
      </c>
      <c r="AE146">
        <v>9</v>
      </c>
      <c r="AF146" t="s">
        <v>57</v>
      </c>
      <c r="AG146">
        <v>9</v>
      </c>
      <c r="AH146">
        <v>8</v>
      </c>
      <c r="AI146" t="s">
        <v>57</v>
      </c>
      <c r="AJ146" t="s">
        <v>57</v>
      </c>
      <c r="AK146" t="s">
        <v>57</v>
      </c>
      <c r="AL146" t="s">
        <v>57</v>
      </c>
      <c r="AM146">
        <v>8</v>
      </c>
      <c r="AN146" t="s">
        <v>57</v>
      </c>
      <c r="AO146" t="s">
        <v>57</v>
      </c>
      <c r="AP146" t="s">
        <v>57</v>
      </c>
      <c r="AQ146" t="s">
        <v>57</v>
      </c>
      <c r="AR146" t="s">
        <v>57</v>
      </c>
      <c r="AS146">
        <v>1</v>
      </c>
      <c r="AT146">
        <v>8</v>
      </c>
      <c r="AU146" t="s">
        <v>57</v>
      </c>
      <c r="AV146" t="s">
        <v>57</v>
      </c>
      <c r="AW146" t="s">
        <v>57</v>
      </c>
      <c r="AX146" t="s">
        <v>57</v>
      </c>
      <c r="AY146" t="s">
        <v>57</v>
      </c>
      <c r="AZ146" t="s">
        <v>57</v>
      </c>
      <c r="BA146">
        <v>0</v>
      </c>
      <c r="BB146" t="s">
        <v>57</v>
      </c>
      <c r="BC146" t="s">
        <v>57</v>
      </c>
      <c r="BD146" t="s">
        <v>57</v>
      </c>
      <c r="BE146">
        <v>8</v>
      </c>
      <c r="BF146" t="s">
        <v>57</v>
      </c>
      <c r="BG146" t="s">
        <v>57</v>
      </c>
      <c r="BH146" t="s">
        <v>57</v>
      </c>
      <c r="BI146">
        <v>8</v>
      </c>
      <c r="BJ146" t="s">
        <v>57</v>
      </c>
      <c r="BK146" t="s">
        <v>57</v>
      </c>
      <c r="BL146">
        <v>119</v>
      </c>
      <c r="BM146">
        <v>24</v>
      </c>
      <c r="BN146" t="s">
        <v>57</v>
      </c>
      <c r="BO146">
        <v>32</v>
      </c>
      <c r="BP146">
        <v>18</v>
      </c>
      <c r="BQ146" t="s">
        <v>57</v>
      </c>
      <c r="BR146">
        <v>45</v>
      </c>
      <c r="BS146" t="s">
        <v>57</v>
      </c>
      <c r="BT146" t="s">
        <v>57</v>
      </c>
      <c r="BU146" t="s">
        <v>57</v>
      </c>
      <c r="BV146" t="s">
        <v>57</v>
      </c>
      <c r="BW146" t="s">
        <v>57</v>
      </c>
      <c r="BX146" t="s">
        <v>57</v>
      </c>
      <c r="BY146" t="s">
        <v>57</v>
      </c>
      <c r="BZ146" t="s">
        <v>57</v>
      </c>
      <c r="CA146" t="s">
        <v>57</v>
      </c>
      <c r="CB146" t="s">
        <v>57</v>
      </c>
      <c r="CC146" t="s">
        <v>57</v>
      </c>
      <c r="CD146" t="s">
        <v>58</v>
      </c>
      <c r="CH146" s="10"/>
      <c r="CI146" s="10"/>
    </row>
    <row r="147" spans="1:155" s="38" customFormat="1">
      <c r="A147" t="s">
        <v>173</v>
      </c>
      <c r="B147" s="10" t="e">
        <f>(#REF!)-1</f>
        <v>#REF!</v>
      </c>
      <c r="C147" s="6" t="s">
        <v>2</v>
      </c>
      <c r="D147" s="10" t="s">
        <v>40</v>
      </c>
      <c r="E147" s="59">
        <f t="shared" si="63"/>
        <v>0</v>
      </c>
      <c r="F147" s="59">
        <f t="shared" si="63"/>
        <v>0</v>
      </c>
      <c r="G147" s="59">
        <f t="shared" si="63"/>
        <v>100</v>
      </c>
      <c r="H147" s="59">
        <f t="shared" si="63"/>
        <v>0</v>
      </c>
      <c r="I147" s="59">
        <f t="shared" si="64"/>
        <v>1</v>
      </c>
      <c r="J147">
        <v>8</v>
      </c>
      <c r="K147">
        <v>0</v>
      </c>
      <c r="L147">
        <v>0</v>
      </c>
      <c r="M147">
        <v>8</v>
      </c>
      <c r="N147">
        <v>0</v>
      </c>
      <c r="O147">
        <v>1</v>
      </c>
      <c r="P147">
        <v>270.75</v>
      </c>
      <c r="Q147" t="s">
        <v>57</v>
      </c>
      <c r="R147">
        <v>270.75</v>
      </c>
      <c r="S147" t="s">
        <v>57</v>
      </c>
      <c r="T147">
        <v>104.125</v>
      </c>
      <c r="U147">
        <v>104.125</v>
      </c>
      <c r="V147" t="s">
        <v>57</v>
      </c>
      <c r="W147">
        <v>847.75</v>
      </c>
      <c r="X147">
        <v>847.75</v>
      </c>
      <c r="Y147" t="s">
        <v>57</v>
      </c>
      <c r="Z147">
        <v>61.5</v>
      </c>
      <c r="AA147">
        <v>61.5</v>
      </c>
      <c r="AB147" t="s">
        <v>57</v>
      </c>
      <c r="AC147">
        <v>21</v>
      </c>
      <c r="AD147">
        <v>12</v>
      </c>
      <c r="AE147">
        <v>9</v>
      </c>
      <c r="AF147" t="s">
        <v>57</v>
      </c>
      <c r="AG147">
        <v>8</v>
      </c>
      <c r="AH147">
        <v>10</v>
      </c>
      <c r="AI147" t="s">
        <v>57</v>
      </c>
      <c r="AJ147" t="s">
        <v>57</v>
      </c>
      <c r="AK147" t="s">
        <v>57</v>
      </c>
      <c r="AL147">
        <v>3</v>
      </c>
      <c r="AM147">
        <v>8</v>
      </c>
      <c r="AN147">
        <v>2</v>
      </c>
      <c r="AO147" t="s">
        <v>57</v>
      </c>
      <c r="AP147" t="s">
        <v>57</v>
      </c>
      <c r="AQ147" t="s">
        <v>57</v>
      </c>
      <c r="AR147">
        <v>2</v>
      </c>
      <c r="AS147" t="s">
        <v>57</v>
      </c>
      <c r="AT147">
        <v>8</v>
      </c>
      <c r="AU147" t="s">
        <v>57</v>
      </c>
      <c r="AV147" t="s">
        <v>57</v>
      </c>
      <c r="AW147" t="s">
        <v>57</v>
      </c>
      <c r="AX147">
        <v>1</v>
      </c>
      <c r="AY147" t="s">
        <v>57</v>
      </c>
      <c r="AZ147" t="s">
        <v>57</v>
      </c>
      <c r="BA147">
        <v>0</v>
      </c>
      <c r="BB147" t="s">
        <v>57</v>
      </c>
      <c r="BC147" t="s">
        <v>57</v>
      </c>
      <c r="BD147" t="s">
        <v>57</v>
      </c>
      <c r="BE147">
        <v>20</v>
      </c>
      <c r="BF147">
        <v>2</v>
      </c>
      <c r="BG147" t="s">
        <v>57</v>
      </c>
      <c r="BH147" t="s">
        <v>57</v>
      </c>
      <c r="BI147">
        <v>2</v>
      </c>
      <c r="BJ147">
        <v>9</v>
      </c>
      <c r="BK147">
        <v>7</v>
      </c>
      <c r="BL147">
        <v>190</v>
      </c>
      <c r="BM147">
        <v>33</v>
      </c>
      <c r="BN147">
        <v>1</v>
      </c>
      <c r="BO147">
        <v>104</v>
      </c>
      <c r="BP147">
        <v>11</v>
      </c>
      <c r="BQ147" t="s">
        <v>57</v>
      </c>
      <c r="BR147">
        <v>41</v>
      </c>
      <c r="BS147" t="s">
        <v>57</v>
      </c>
      <c r="BT147" t="s">
        <v>57</v>
      </c>
      <c r="BU147" t="s">
        <v>57</v>
      </c>
      <c r="BV147" t="s">
        <v>57</v>
      </c>
      <c r="BW147" t="s">
        <v>57</v>
      </c>
      <c r="BX147" t="s">
        <v>57</v>
      </c>
      <c r="BY147" t="s">
        <v>57</v>
      </c>
      <c r="BZ147" t="s">
        <v>57</v>
      </c>
      <c r="CA147" t="s">
        <v>57</v>
      </c>
      <c r="CB147" t="s">
        <v>57</v>
      </c>
      <c r="CC147" t="s">
        <v>57</v>
      </c>
      <c r="CD147" t="s">
        <v>58</v>
      </c>
      <c r="CH147" s="10"/>
      <c r="CI147" s="10"/>
    </row>
    <row r="148" spans="1:155" s="38" customFormat="1">
      <c r="A148" t="s">
        <v>174</v>
      </c>
      <c r="B148" s="10" t="e">
        <f>(#REF!)-1</f>
        <v>#REF!</v>
      </c>
      <c r="C148" s="6" t="s">
        <v>2</v>
      </c>
      <c r="D148" s="10" t="s">
        <v>40</v>
      </c>
      <c r="E148" s="59">
        <f t="shared" si="63"/>
        <v>50</v>
      </c>
      <c r="F148" s="59">
        <f t="shared" si="63"/>
        <v>0</v>
      </c>
      <c r="G148" s="59">
        <f t="shared" si="63"/>
        <v>25</v>
      </c>
      <c r="H148" s="59">
        <f t="shared" si="63"/>
        <v>25</v>
      </c>
      <c r="I148" s="59">
        <f t="shared" si="64"/>
        <v>0.25</v>
      </c>
      <c r="J148">
        <v>8</v>
      </c>
      <c r="K148">
        <v>4</v>
      </c>
      <c r="L148">
        <v>0</v>
      </c>
      <c r="M148">
        <v>2</v>
      </c>
      <c r="N148">
        <v>2</v>
      </c>
      <c r="O148">
        <v>0.5</v>
      </c>
      <c r="P148">
        <v>1071.75</v>
      </c>
      <c r="Q148" t="s">
        <v>57</v>
      </c>
      <c r="R148">
        <v>1737.5</v>
      </c>
      <c r="S148">
        <v>406</v>
      </c>
      <c r="T148">
        <v>429.5</v>
      </c>
      <c r="U148">
        <v>346.5</v>
      </c>
      <c r="V148">
        <v>512.5</v>
      </c>
      <c r="W148">
        <v>70</v>
      </c>
      <c r="X148">
        <v>93.5</v>
      </c>
      <c r="Y148">
        <v>46.5</v>
      </c>
      <c r="Z148">
        <v>611.5</v>
      </c>
      <c r="AA148">
        <v>880</v>
      </c>
      <c r="AB148">
        <v>343</v>
      </c>
      <c r="AC148">
        <v>11</v>
      </c>
      <c r="AD148">
        <v>6</v>
      </c>
      <c r="AE148">
        <v>2</v>
      </c>
      <c r="AF148">
        <v>3</v>
      </c>
      <c r="AG148">
        <v>4</v>
      </c>
      <c r="AH148">
        <v>5</v>
      </c>
      <c r="AI148">
        <v>2</v>
      </c>
      <c r="AJ148" t="s">
        <v>57</v>
      </c>
      <c r="AK148" t="s">
        <v>57</v>
      </c>
      <c r="AL148" t="s">
        <v>57</v>
      </c>
      <c r="AM148">
        <v>4</v>
      </c>
      <c r="AN148">
        <v>1</v>
      </c>
      <c r="AO148">
        <v>1</v>
      </c>
      <c r="AP148" t="s">
        <v>57</v>
      </c>
      <c r="AQ148" t="s">
        <v>57</v>
      </c>
      <c r="AR148" t="s">
        <v>57</v>
      </c>
      <c r="AS148" t="s">
        <v>57</v>
      </c>
      <c r="AT148">
        <v>2</v>
      </c>
      <c r="AU148" t="s">
        <v>57</v>
      </c>
      <c r="AV148" t="s">
        <v>57</v>
      </c>
      <c r="AW148" t="s">
        <v>57</v>
      </c>
      <c r="AX148" t="s">
        <v>57</v>
      </c>
      <c r="AY148" t="s">
        <v>57</v>
      </c>
      <c r="AZ148">
        <v>2</v>
      </c>
      <c r="BA148">
        <v>1</v>
      </c>
      <c r="BB148" t="s">
        <v>57</v>
      </c>
      <c r="BC148" t="s">
        <v>57</v>
      </c>
      <c r="BD148" t="s">
        <v>57</v>
      </c>
      <c r="BE148">
        <v>14</v>
      </c>
      <c r="BF148">
        <v>4</v>
      </c>
      <c r="BG148" t="s">
        <v>57</v>
      </c>
      <c r="BH148">
        <v>2</v>
      </c>
      <c r="BI148">
        <v>3</v>
      </c>
      <c r="BJ148">
        <v>1</v>
      </c>
      <c r="BK148">
        <v>4</v>
      </c>
      <c r="BL148">
        <v>374</v>
      </c>
      <c r="BM148">
        <v>136</v>
      </c>
      <c r="BN148">
        <v>10</v>
      </c>
      <c r="BO148">
        <v>17</v>
      </c>
      <c r="BP148">
        <v>10</v>
      </c>
      <c r="BQ148" t="s">
        <v>57</v>
      </c>
      <c r="BR148">
        <v>201</v>
      </c>
      <c r="BS148" t="s">
        <v>57</v>
      </c>
      <c r="BT148" t="s">
        <v>57</v>
      </c>
      <c r="BU148" t="s">
        <v>57</v>
      </c>
      <c r="BV148" t="s">
        <v>57</v>
      </c>
      <c r="BW148" t="s">
        <v>57</v>
      </c>
      <c r="BX148" t="s">
        <v>57</v>
      </c>
      <c r="BY148" t="s">
        <v>57</v>
      </c>
      <c r="BZ148" t="s">
        <v>57</v>
      </c>
      <c r="CA148" t="s">
        <v>57</v>
      </c>
      <c r="CB148" t="s">
        <v>57</v>
      </c>
      <c r="CC148" t="s">
        <v>57</v>
      </c>
      <c r="CD148" t="s">
        <v>58</v>
      </c>
      <c r="CH148" s="10"/>
      <c r="CI148" s="10"/>
    </row>
    <row r="149" spans="1:155" s="38" customFormat="1">
      <c r="A149" t="s">
        <v>183</v>
      </c>
      <c r="B149" s="10" t="e">
        <f>(#REF!)-1</f>
        <v>#REF!</v>
      </c>
      <c r="C149" s="6" t="s">
        <v>2</v>
      </c>
      <c r="D149" s="10" t="s">
        <v>40</v>
      </c>
      <c r="E149" s="59">
        <f t="shared" si="63"/>
        <v>12.5</v>
      </c>
      <c r="F149" s="59">
        <f t="shared" si="63"/>
        <v>0</v>
      </c>
      <c r="G149" s="59">
        <f t="shared" si="63"/>
        <v>75</v>
      </c>
      <c r="H149" s="59">
        <f t="shared" si="63"/>
        <v>12.5</v>
      </c>
      <c r="I149" s="59">
        <f t="shared" si="64"/>
        <v>0.75</v>
      </c>
      <c r="J149">
        <v>8</v>
      </c>
      <c r="K149">
        <v>1</v>
      </c>
      <c r="L149">
        <v>0</v>
      </c>
      <c r="M149">
        <v>6</v>
      </c>
      <c r="N149">
        <v>1</v>
      </c>
      <c r="O149">
        <v>0.85714285700000004</v>
      </c>
      <c r="P149">
        <v>1066.7142859999999</v>
      </c>
      <c r="Q149" t="s">
        <v>57</v>
      </c>
      <c r="R149">
        <v>1210.666667</v>
      </c>
      <c r="S149">
        <v>203</v>
      </c>
      <c r="T149">
        <v>255</v>
      </c>
      <c r="U149">
        <v>254</v>
      </c>
      <c r="V149">
        <v>261</v>
      </c>
      <c r="W149">
        <v>265.2857143</v>
      </c>
      <c r="X149">
        <v>295</v>
      </c>
      <c r="Y149">
        <v>87</v>
      </c>
      <c r="Z149">
        <v>968.14285710000001</v>
      </c>
      <c r="AA149">
        <v>1063.833333</v>
      </c>
      <c r="AB149">
        <v>394</v>
      </c>
      <c r="AC149">
        <v>26</v>
      </c>
      <c r="AD149">
        <v>10</v>
      </c>
      <c r="AE149">
        <v>12</v>
      </c>
      <c r="AF149">
        <v>4</v>
      </c>
      <c r="AG149">
        <v>10</v>
      </c>
      <c r="AH149">
        <v>8</v>
      </c>
      <c r="AI149">
        <v>7</v>
      </c>
      <c r="AJ149" t="s">
        <v>57</v>
      </c>
      <c r="AK149" t="s">
        <v>57</v>
      </c>
      <c r="AL149">
        <v>1</v>
      </c>
      <c r="AM149">
        <v>7</v>
      </c>
      <c r="AN149">
        <v>1</v>
      </c>
      <c r="AO149">
        <v>2</v>
      </c>
      <c r="AP149" t="s">
        <v>57</v>
      </c>
      <c r="AQ149" t="s">
        <v>57</v>
      </c>
      <c r="AR149" t="s">
        <v>57</v>
      </c>
      <c r="AS149">
        <v>1</v>
      </c>
      <c r="AT149">
        <v>6</v>
      </c>
      <c r="AU149">
        <v>5</v>
      </c>
      <c r="AV149" t="s">
        <v>57</v>
      </c>
      <c r="AW149" t="s">
        <v>57</v>
      </c>
      <c r="AX149" t="s">
        <v>57</v>
      </c>
      <c r="AY149">
        <v>2</v>
      </c>
      <c r="AZ149">
        <v>1</v>
      </c>
      <c r="BA149">
        <v>0</v>
      </c>
      <c r="BB149" t="s">
        <v>57</v>
      </c>
      <c r="BC149" t="s">
        <v>57</v>
      </c>
      <c r="BD149">
        <v>1</v>
      </c>
      <c r="BE149">
        <v>7</v>
      </c>
      <c r="BF149" t="s">
        <v>57</v>
      </c>
      <c r="BG149" t="s">
        <v>57</v>
      </c>
      <c r="BH149" t="s">
        <v>57</v>
      </c>
      <c r="BI149">
        <v>2</v>
      </c>
      <c r="BJ149">
        <v>5</v>
      </c>
      <c r="BK149" t="s">
        <v>57</v>
      </c>
      <c r="BL149" t="s">
        <v>57</v>
      </c>
      <c r="BM149" t="s">
        <v>57</v>
      </c>
      <c r="BN149" t="s">
        <v>57</v>
      </c>
      <c r="BO149" t="s">
        <v>57</v>
      </c>
      <c r="BP149" t="s">
        <v>57</v>
      </c>
      <c r="BQ149" t="s">
        <v>57</v>
      </c>
      <c r="BR149" t="s">
        <v>57</v>
      </c>
      <c r="BS149" t="s">
        <v>57</v>
      </c>
      <c r="BT149" t="s">
        <v>57</v>
      </c>
      <c r="BU149" t="s">
        <v>57</v>
      </c>
      <c r="BV149" t="s">
        <v>57</v>
      </c>
      <c r="BW149" t="s">
        <v>57</v>
      </c>
      <c r="BX149" t="s">
        <v>57</v>
      </c>
      <c r="BY149" t="s">
        <v>57</v>
      </c>
      <c r="BZ149" t="s">
        <v>57</v>
      </c>
      <c r="CA149" t="s">
        <v>57</v>
      </c>
      <c r="CB149" t="s">
        <v>57</v>
      </c>
      <c r="CC149" t="s">
        <v>57</v>
      </c>
      <c r="CD149" t="s">
        <v>58</v>
      </c>
      <c r="CH149" s="10"/>
      <c r="CI149" s="10"/>
    </row>
    <row r="150" spans="1:155" s="38" customFormat="1">
      <c r="A150" t="s">
        <v>175</v>
      </c>
      <c r="B150" s="10" t="e">
        <f>(#REF!)-1</f>
        <v>#REF!</v>
      </c>
      <c r="C150" s="4" t="s">
        <v>3</v>
      </c>
      <c r="D150" s="10" t="s">
        <v>40</v>
      </c>
      <c r="E150" s="59">
        <f t="shared" si="63"/>
        <v>75</v>
      </c>
      <c r="F150" s="59">
        <f t="shared" si="63"/>
        <v>25</v>
      </c>
      <c r="G150" s="59">
        <f t="shared" si="63"/>
        <v>0</v>
      </c>
      <c r="H150" s="59">
        <f t="shared" si="63"/>
        <v>0</v>
      </c>
      <c r="I150" s="59">
        <f t="shared" si="64"/>
        <v>0</v>
      </c>
      <c r="J150">
        <v>8</v>
      </c>
      <c r="K150">
        <v>6</v>
      </c>
      <c r="L150">
        <v>2</v>
      </c>
      <c r="M150">
        <v>0</v>
      </c>
      <c r="N150">
        <v>0</v>
      </c>
      <c r="O150">
        <v>0</v>
      </c>
      <c r="P150">
        <v>1048.5</v>
      </c>
      <c r="Q150">
        <v>1048.5</v>
      </c>
      <c r="R150" t="s">
        <v>57</v>
      </c>
      <c r="S150" t="s">
        <v>57</v>
      </c>
      <c r="T150" t="s">
        <v>57</v>
      </c>
      <c r="U150" t="s">
        <v>57</v>
      </c>
      <c r="V150" t="s">
        <v>57</v>
      </c>
      <c r="W150" t="s">
        <v>57</v>
      </c>
      <c r="X150" t="s">
        <v>57</v>
      </c>
      <c r="Y150" t="s">
        <v>57</v>
      </c>
      <c r="Z150" t="s">
        <v>57</v>
      </c>
      <c r="AA150" t="s">
        <v>57</v>
      </c>
      <c r="AB150" t="s">
        <v>57</v>
      </c>
      <c r="AC150">
        <v>2</v>
      </c>
      <c r="AD150">
        <v>2</v>
      </c>
      <c r="AE150" t="s">
        <v>57</v>
      </c>
      <c r="AF150" t="s">
        <v>57</v>
      </c>
      <c r="AG150">
        <v>2</v>
      </c>
      <c r="AH150" t="s">
        <v>57</v>
      </c>
      <c r="AI150" t="s">
        <v>57</v>
      </c>
      <c r="AJ150" t="s">
        <v>57</v>
      </c>
      <c r="AK150" t="s">
        <v>57</v>
      </c>
      <c r="AL150" t="s">
        <v>57</v>
      </c>
      <c r="AM150">
        <v>2</v>
      </c>
      <c r="AN150" t="s">
        <v>57</v>
      </c>
      <c r="AO150" t="s">
        <v>57</v>
      </c>
      <c r="AP150" t="s">
        <v>57</v>
      </c>
      <c r="AQ150" t="s">
        <v>57</v>
      </c>
      <c r="AR150" t="s">
        <v>57</v>
      </c>
      <c r="AS150" t="s">
        <v>57</v>
      </c>
      <c r="AT150" t="s">
        <v>57</v>
      </c>
      <c r="AU150" t="s">
        <v>57</v>
      </c>
      <c r="AV150" t="s">
        <v>57</v>
      </c>
      <c r="AW150" t="s">
        <v>57</v>
      </c>
      <c r="AX150" t="s">
        <v>57</v>
      </c>
      <c r="AY150" t="s">
        <v>57</v>
      </c>
      <c r="AZ150" t="s">
        <v>57</v>
      </c>
      <c r="BA150">
        <v>0</v>
      </c>
      <c r="BB150" t="s">
        <v>57</v>
      </c>
      <c r="BC150" t="s">
        <v>57</v>
      </c>
      <c r="BD150" t="s">
        <v>57</v>
      </c>
      <c r="BE150">
        <v>5</v>
      </c>
      <c r="BF150">
        <v>2</v>
      </c>
      <c r="BG150">
        <v>2</v>
      </c>
      <c r="BH150" t="s">
        <v>57</v>
      </c>
      <c r="BI150" t="s">
        <v>57</v>
      </c>
      <c r="BJ150" t="s">
        <v>57</v>
      </c>
      <c r="BK150">
        <v>1</v>
      </c>
      <c r="BL150">
        <v>427</v>
      </c>
      <c r="BM150">
        <v>151</v>
      </c>
      <c r="BN150">
        <v>37</v>
      </c>
      <c r="BO150" t="s">
        <v>57</v>
      </c>
      <c r="BP150" t="s">
        <v>57</v>
      </c>
      <c r="BQ150" t="s">
        <v>57</v>
      </c>
      <c r="BR150">
        <v>239</v>
      </c>
      <c r="BS150" t="s">
        <v>57</v>
      </c>
      <c r="BT150" t="s">
        <v>57</v>
      </c>
      <c r="BU150" t="s">
        <v>57</v>
      </c>
      <c r="BV150" t="s">
        <v>57</v>
      </c>
      <c r="BW150" t="s">
        <v>57</v>
      </c>
      <c r="BX150" t="s">
        <v>57</v>
      </c>
      <c r="BY150" t="s">
        <v>57</v>
      </c>
      <c r="BZ150" t="s">
        <v>57</v>
      </c>
      <c r="CA150" t="s">
        <v>57</v>
      </c>
      <c r="CB150" t="s">
        <v>57</v>
      </c>
      <c r="CC150" t="s">
        <v>57</v>
      </c>
      <c r="CD150" t="s">
        <v>58</v>
      </c>
      <c r="CH150" s="10"/>
      <c r="CI150" s="10"/>
    </row>
    <row r="151" spans="1:155" s="38" customFormat="1">
      <c r="A151" t="s">
        <v>176</v>
      </c>
      <c r="B151" s="10" t="e">
        <f>(#REF!)-1</f>
        <v>#REF!</v>
      </c>
      <c r="C151" s="6" t="s">
        <v>2</v>
      </c>
      <c r="D151" s="10" t="s">
        <v>40</v>
      </c>
      <c r="E151" s="59">
        <f t="shared" si="63"/>
        <v>62.5</v>
      </c>
      <c r="F151" s="59">
        <f t="shared" si="63"/>
        <v>0</v>
      </c>
      <c r="G151" s="59">
        <f t="shared" si="63"/>
        <v>37.5</v>
      </c>
      <c r="H151" s="59">
        <f t="shared" si="63"/>
        <v>0</v>
      </c>
      <c r="I151" s="59">
        <f t="shared" si="64"/>
        <v>0.375</v>
      </c>
      <c r="J151">
        <v>8</v>
      </c>
      <c r="K151">
        <v>5</v>
      </c>
      <c r="L151">
        <v>0</v>
      </c>
      <c r="M151">
        <v>3</v>
      </c>
      <c r="N151">
        <v>0</v>
      </c>
      <c r="O151">
        <v>1</v>
      </c>
      <c r="P151">
        <v>2856</v>
      </c>
      <c r="Q151" t="s">
        <v>57</v>
      </c>
      <c r="R151">
        <v>2856</v>
      </c>
      <c r="S151" t="s">
        <v>57</v>
      </c>
      <c r="T151">
        <v>1045.666667</v>
      </c>
      <c r="U151">
        <v>1045.666667</v>
      </c>
      <c r="V151" t="s">
        <v>57</v>
      </c>
      <c r="W151">
        <v>198</v>
      </c>
      <c r="X151">
        <v>198</v>
      </c>
      <c r="Y151" t="s">
        <v>57</v>
      </c>
      <c r="Z151">
        <v>421.66666659999999</v>
      </c>
      <c r="AA151">
        <v>421.66666659999999</v>
      </c>
      <c r="AB151" t="s">
        <v>57</v>
      </c>
      <c r="AC151">
        <v>15</v>
      </c>
      <c r="AD151">
        <v>6</v>
      </c>
      <c r="AE151">
        <v>9</v>
      </c>
      <c r="AF151" t="s">
        <v>57</v>
      </c>
      <c r="AG151">
        <v>4</v>
      </c>
      <c r="AH151">
        <v>6</v>
      </c>
      <c r="AI151">
        <v>3</v>
      </c>
      <c r="AJ151" t="s">
        <v>57</v>
      </c>
      <c r="AK151" t="s">
        <v>57</v>
      </c>
      <c r="AL151">
        <v>2</v>
      </c>
      <c r="AM151">
        <v>3</v>
      </c>
      <c r="AN151">
        <v>3</v>
      </c>
      <c r="AO151" t="s">
        <v>57</v>
      </c>
      <c r="AP151" t="s">
        <v>57</v>
      </c>
      <c r="AQ151" t="s">
        <v>57</v>
      </c>
      <c r="AR151" t="s">
        <v>57</v>
      </c>
      <c r="AS151">
        <v>1</v>
      </c>
      <c r="AT151">
        <v>3</v>
      </c>
      <c r="AU151">
        <v>3</v>
      </c>
      <c r="AV151" t="s">
        <v>57</v>
      </c>
      <c r="AW151" t="s">
        <v>57</v>
      </c>
      <c r="AX151">
        <v>2</v>
      </c>
      <c r="AY151" t="s">
        <v>57</v>
      </c>
      <c r="AZ151" t="s">
        <v>57</v>
      </c>
      <c r="BA151">
        <v>0</v>
      </c>
      <c r="BB151" t="s">
        <v>57</v>
      </c>
      <c r="BC151" t="s">
        <v>57</v>
      </c>
      <c r="BD151" t="s">
        <v>57</v>
      </c>
      <c r="BE151">
        <v>5</v>
      </c>
      <c r="BF151" t="s">
        <v>57</v>
      </c>
      <c r="BG151" t="s">
        <v>57</v>
      </c>
      <c r="BH151" t="s">
        <v>57</v>
      </c>
      <c r="BI151">
        <v>2</v>
      </c>
      <c r="BJ151">
        <v>1</v>
      </c>
      <c r="BK151">
        <v>2</v>
      </c>
      <c r="BL151">
        <v>310</v>
      </c>
      <c r="BM151">
        <v>112</v>
      </c>
      <c r="BN151">
        <v>15</v>
      </c>
      <c r="BO151">
        <v>21</v>
      </c>
      <c r="BP151">
        <v>9</v>
      </c>
      <c r="BQ151" t="s">
        <v>57</v>
      </c>
      <c r="BR151">
        <v>153</v>
      </c>
      <c r="BS151" t="s">
        <v>57</v>
      </c>
      <c r="BT151" t="s">
        <v>57</v>
      </c>
      <c r="BU151" t="s">
        <v>57</v>
      </c>
      <c r="BV151" t="s">
        <v>57</v>
      </c>
      <c r="BW151" t="s">
        <v>57</v>
      </c>
      <c r="BX151" t="s">
        <v>57</v>
      </c>
      <c r="BY151" t="s">
        <v>57</v>
      </c>
      <c r="BZ151" t="s">
        <v>57</v>
      </c>
      <c r="CA151" t="s">
        <v>57</v>
      </c>
      <c r="CB151" t="s">
        <v>57</v>
      </c>
      <c r="CC151" t="s">
        <v>57</v>
      </c>
      <c r="CD151" t="s">
        <v>58</v>
      </c>
      <c r="CH151" s="10"/>
      <c r="CI151" s="10"/>
    </row>
    <row r="152" spans="1:155" s="38" customFormat="1">
      <c r="A152" t="s">
        <v>177</v>
      </c>
      <c r="B152" s="10" t="e">
        <f>(#REF!)-1</f>
        <v>#REF!</v>
      </c>
      <c r="C152" s="6" t="s">
        <v>2</v>
      </c>
      <c r="D152" s="10" t="s">
        <v>40</v>
      </c>
      <c r="E152" s="59">
        <f t="shared" si="63"/>
        <v>50</v>
      </c>
      <c r="F152" s="59">
        <f t="shared" si="63"/>
        <v>0</v>
      </c>
      <c r="G152" s="59">
        <f t="shared" si="63"/>
        <v>50</v>
      </c>
      <c r="H152" s="59">
        <f t="shared" si="63"/>
        <v>0</v>
      </c>
      <c r="I152" s="59">
        <f t="shared" si="64"/>
        <v>0.5</v>
      </c>
      <c r="J152">
        <v>8</v>
      </c>
      <c r="K152">
        <v>4</v>
      </c>
      <c r="L152">
        <v>0</v>
      </c>
      <c r="M152">
        <v>4</v>
      </c>
      <c r="N152">
        <v>0</v>
      </c>
      <c r="O152">
        <v>1</v>
      </c>
      <c r="P152">
        <v>581.25</v>
      </c>
      <c r="Q152" t="s">
        <v>57</v>
      </c>
      <c r="R152">
        <v>581.25</v>
      </c>
      <c r="S152" t="s">
        <v>57</v>
      </c>
      <c r="T152">
        <v>406.25</v>
      </c>
      <c r="U152">
        <v>406.25</v>
      </c>
      <c r="V152" t="s">
        <v>57</v>
      </c>
      <c r="W152">
        <v>139.25</v>
      </c>
      <c r="X152">
        <v>139.25</v>
      </c>
      <c r="Y152" t="s">
        <v>57</v>
      </c>
      <c r="Z152">
        <v>892.25</v>
      </c>
      <c r="AA152">
        <v>892.25</v>
      </c>
      <c r="AB152" t="s">
        <v>57</v>
      </c>
      <c r="AC152">
        <v>14</v>
      </c>
      <c r="AD152">
        <v>6</v>
      </c>
      <c r="AE152">
        <v>8</v>
      </c>
      <c r="AF152" t="s">
        <v>57</v>
      </c>
      <c r="AG152">
        <v>4</v>
      </c>
      <c r="AH152">
        <v>6</v>
      </c>
      <c r="AI152">
        <v>4</v>
      </c>
      <c r="AJ152" t="s">
        <v>57</v>
      </c>
      <c r="AK152" t="s">
        <v>57</v>
      </c>
      <c r="AL152" t="s">
        <v>57</v>
      </c>
      <c r="AM152">
        <v>4</v>
      </c>
      <c r="AN152">
        <v>2</v>
      </c>
      <c r="AO152" t="s">
        <v>57</v>
      </c>
      <c r="AP152" t="s">
        <v>57</v>
      </c>
      <c r="AQ152" t="s">
        <v>57</v>
      </c>
      <c r="AR152" t="s">
        <v>57</v>
      </c>
      <c r="AS152" t="s">
        <v>57</v>
      </c>
      <c r="AT152">
        <v>4</v>
      </c>
      <c r="AU152">
        <v>4</v>
      </c>
      <c r="AV152" t="s">
        <v>57</v>
      </c>
      <c r="AW152" t="s">
        <v>57</v>
      </c>
      <c r="AX152" t="s">
        <v>57</v>
      </c>
      <c r="AY152" t="s">
        <v>57</v>
      </c>
      <c r="AZ152" t="s">
        <v>57</v>
      </c>
      <c r="BA152">
        <v>0</v>
      </c>
      <c r="BB152" t="s">
        <v>57</v>
      </c>
      <c r="BC152" t="s">
        <v>57</v>
      </c>
      <c r="BD152" t="s">
        <v>57</v>
      </c>
      <c r="BE152">
        <v>10</v>
      </c>
      <c r="BF152">
        <v>6</v>
      </c>
      <c r="BG152" t="s">
        <v>57</v>
      </c>
      <c r="BH152" t="s">
        <v>57</v>
      </c>
      <c r="BI152">
        <v>4</v>
      </c>
      <c r="BJ152" t="s">
        <v>57</v>
      </c>
      <c r="BK152" t="s">
        <v>57</v>
      </c>
      <c r="BL152">
        <v>106</v>
      </c>
      <c r="BM152">
        <v>36</v>
      </c>
      <c r="BN152" t="s">
        <v>57</v>
      </c>
      <c r="BO152">
        <v>5</v>
      </c>
      <c r="BP152">
        <v>7</v>
      </c>
      <c r="BQ152" t="s">
        <v>57</v>
      </c>
      <c r="BR152">
        <v>58</v>
      </c>
      <c r="BS152" t="s">
        <v>57</v>
      </c>
      <c r="BT152" t="s">
        <v>57</v>
      </c>
      <c r="BU152" t="s">
        <v>57</v>
      </c>
      <c r="BV152" t="s">
        <v>57</v>
      </c>
      <c r="BW152" t="s">
        <v>57</v>
      </c>
      <c r="BX152" t="s">
        <v>57</v>
      </c>
      <c r="BY152" t="s">
        <v>57</v>
      </c>
      <c r="BZ152" t="s">
        <v>57</v>
      </c>
      <c r="CA152" t="s">
        <v>57</v>
      </c>
      <c r="CB152" t="s">
        <v>57</v>
      </c>
      <c r="CC152" t="s">
        <v>57</v>
      </c>
      <c r="CD152" t="s">
        <v>58</v>
      </c>
      <c r="CF152" s="58"/>
      <c r="CH152" s="10"/>
      <c r="CI152" s="10"/>
    </row>
    <row r="153" spans="1:155" s="114" customFormat="1">
      <c r="E153" s="65"/>
      <c r="F153" s="65"/>
      <c r="G153" s="65"/>
      <c r="H153" s="65"/>
      <c r="I153" s="65"/>
      <c r="J153" s="38"/>
      <c r="K153" s="38"/>
      <c r="L153" s="38"/>
      <c r="M153" s="38"/>
      <c r="N153" s="38"/>
      <c r="O153" s="80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</row>
    <row r="154" spans="1:155">
      <c r="A154" s="34" t="s">
        <v>3</v>
      </c>
      <c r="B154" s="34">
        <f>COUNTIF(C127:C152,"WT")</f>
        <v>10</v>
      </c>
      <c r="C154" s="22" t="s">
        <v>41</v>
      </c>
      <c r="D154" s="24" t="e">
        <f>AVERAGE(D130:D133,D135,D140,D142,D145:D146,D150)</f>
        <v>#DIV/0!</v>
      </c>
      <c r="E154" s="24">
        <f>AVERAGE(E130:E133,E135,E140,E142,E145:E146,E150)</f>
        <v>20</v>
      </c>
      <c r="F154" s="24">
        <f t="shared" ref="F154:BQ154" si="72">AVERAGE(F130:F133,F135,F140,F142,F145:F146,F150)</f>
        <v>5</v>
      </c>
      <c r="G154" s="24">
        <f t="shared" si="72"/>
        <v>65</v>
      </c>
      <c r="H154" s="24">
        <f t="shared" si="72"/>
        <v>10</v>
      </c>
      <c r="I154" s="24">
        <f t="shared" si="72"/>
        <v>0.65</v>
      </c>
      <c r="J154" s="24">
        <f t="shared" si="72"/>
        <v>8</v>
      </c>
      <c r="K154" s="24">
        <f t="shared" si="72"/>
        <v>1.6</v>
      </c>
      <c r="L154" s="24">
        <f t="shared" si="72"/>
        <v>0.4</v>
      </c>
      <c r="M154" s="24">
        <f t="shared" si="72"/>
        <v>5.2</v>
      </c>
      <c r="N154" s="24">
        <f t="shared" si="72"/>
        <v>0.8</v>
      </c>
      <c r="O154" s="24">
        <f t="shared" si="72"/>
        <v>0.78142857144</v>
      </c>
      <c r="P154" s="24">
        <f t="shared" si="72"/>
        <v>882.43214277999994</v>
      </c>
      <c r="Q154" s="24">
        <f t="shared" si="72"/>
        <v>651.83333333333337</v>
      </c>
      <c r="R154" s="24">
        <f t="shared" si="72"/>
        <v>907.85582014444435</v>
      </c>
      <c r="S154" s="24">
        <f t="shared" si="72"/>
        <v>931.08333325000001</v>
      </c>
      <c r="T154" s="24">
        <f t="shared" si="72"/>
        <v>206.12711637777778</v>
      </c>
      <c r="U154" s="24">
        <f t="shared" si="72"/>
        <v>203.74444442333333</v>
      </c>
      <c r="V154" s="24">
        <f t="shared" si="72"/>
        <v>143.91666666500001</v>
      </c>
      <c r="W154" s="24">
        <f t="shared" si="72"/>
        <v>391.44708993333336</v>
      </c>
      <c r="X154" s="24">
        <f t="shared" si="72"/>
        <v>416.61534394444442</v>
      </c>
      <c r="Y154" s="24">
        <f t="shared" si="72"/>
        <v>473.125</v>
      </c>
      <c r="Z154" s="24">
        <f t="shared" si="72"/>
        <v>530.6629629077778</v>
      </c>
      <c r="AA154" s="24">
        <f t="shared" si="72"/>
        <v>529.11097877888881</v>
      </c>
      <c r="AB154" s="24">
        <f t="shared" si="72"/>
        <v>129.375</v>
      </c>
      <c r="AC154" s="24">
        <f t="shared" si="72"/>
        <v>22.6</v>
      </c>
      <c r="AD154" s="24">
        <f t="shared" si="72"/>
        <v>9.6</v>
      </c>
      <c r="AE154" s="24">
        <f t="shared" si="72"/>
        <v>9.4444444444444446</v>
      </c>
      <c r="AF154" s="24">
        <f t="shared" si="72"/>
        <v>6.4285714285714288</v>
      </c>
      <c r="AG154" s="24">
        <f t="shared" si="72"/>
        <v>8.6</v>
      </c>
      <c r="AH154" s="24">
        <f t="shared" si="72"/>
        <v>8.5555555555555554</v>
      </c>
      <c r="AI154" s="24">
        <f t="shared" si="72"/>
        <v>3.7142857142857144</v>
      </c>
      <c r="AJ154" s="24">
        <f t="shared" si="72"/>
        <v>1</v>
      </c>
      <c r="AK154" s="24">
        <f t="shared" si="72"/>
        <v>2</v>
      </c>
      <c r="AL154" s="24">
        <f t="shared" si="72"/>
        <v>5.666666666666667</v>
      </c>
      <c r="AM154" s="24">
        <f t="shared" si="72"/>
        <v>6.4</v>
      </c>
      <c r="AN154" s="24">
        <f t="shared" si="72"/>
        <v>2.4285714285714284</v>
      </c>
      <c r="AO154" s="24">
        <f t="shared" si="72"/>
        <v>2</v>
      </c>
      <c r="AP154" s="24" t="e">
        <f t="shared" si="72"/>
        <v>#DIV/0!</v>
      </c>
      <c r="AQ154" s="24" t="e">
        <f t="shared" si="72"/>
        <v>#DIV/0!</v>
      </c>
      <c r="AR154" s="24">
        <f t="shared" si="72"/>
        <v>4.5</v>
      </c>
      <c r="AS154" s="24">
        <f t="shared" si="72"/>
        <v>2.5</v>
      </c>
      <c r="AT154" s="24">
        <f t="shared" si="72"/>
        <v>5.7777777777777777</v>
      </c>
      <c r="AU154" s="24">
        <f t="shared" si="72"/>
        <v>2</v>
      </c>
      <c r="AV154" s="24">
        <f t="shared" si="72"/>
        <v>1</v>
      </c>
      <c r="AW154" s="24">
        <f t="shared" si="72"/>
        <v>1</v>
      </c>
      <c r="AX154" s="24">
        <f t="shared" si="72"/>
        <v>3.5</v>
      </c>
      <c r="AY154" s="24">
        <f t="shared" si="72"/>
        <v>3</v>
      </c>
      <c r="AZ154" s="24">
        <f t="shared" si="72"/>
        <v>2</v>
      </c>
      <c r="BA154" s="24">
        <f t="shared" si="72"/>
        <v>0.6</v>
      </c>
      <c r="BB154" s="24" t="e">
        <f t="shared" si="72"/>
        <v>#DIV/0!</v>
      </c>
      <c r="BC154" s="24">
        <f t="shared" si="72"/>
        <v>1</v>
      </c>
      <c r="BD154" s="24">
        <f t="shared" si="72"/>
        <v>3</v>
      </c>
      <c r="BE154" s="24">
        <f t="shared" si="72"/>
        <v>16.8</v>
      </c>
      <c r="BF154" s="24">
        <f t="shared" si="72"/>
        <v>7.5</v>
      </c>
      <c r="BG154" s="24">
        <f t="shared" si="72"/>
        <v>2</v>
      </c>
      <c r="BH154" s="24">
        <f t="shared" si="72"/>
        <v>21</v>
      </c>
      <c r="BI154" s="24">
        <f t="shared" si="72"/>
        <v>3.75</v>
      </c>
      <c r="BJ154" s="24">
        <f t="shared" si="72"/>
        <v>6.666666666666667</v>
      </c>
      <c r="BK154" s="24">
        <f t="shared" si="72"/>
        <v>5.375</v>
      </c>
      <c r="BL154" s="24">
        <f t="shared" si="72"/>
        <v>196.33333333333334</v>
      </c>
      <c r="BM154" s="24">
        <f t="shared" si="72"/>
        <v>52.555555555555557</v>
      </c>
      <c r="BN154" s="24">
        <f t="shared" si="72"/>
        <v>9</v>
      </c>
      <c r="BO154" s="24">
        <f t="shared" si="72"/>
        <v>32.125</v>
      </c>
      <c r="BP154" s="24">
        <f t="shared" si="72"/>
        <v>10.5</v>
      </c>
      <c r="BQ154" s="24">
        <f t="shared" si="72"/>
        <v>19.2</v>
      </c>
      <c r="BR154" s="24">
        <f t="shared" ref="BR154:CC154" si="73">AVERAGE(BR130:BR133,BR135,BR140,BR142,BR145:BR146,BR150)</f>
        <v>88.222222222222229</v>
      </c>
      <c r="BS154" s="24" t="e">
        <f t="shared" si="73"/>
        <v>#DIV/0!</v>
      </c>
      <c r="BT154" s="24" t="e">
        <f t="shared" si="73"/>
        <v>#DIV/0!</v>
      </c>
      <c r="BU154" s="24" t="e">
        <f t="shared" si="73"/>
        <v>#DIV/0!</v>
      </c>
      <c r="BV154" s="24" t="e">
        <f t="shared" si="73"/>
        <v>#DIV/0!</v>
      </c>
      <c r="BW154" s="24" t="e">
        <f t="shared" si="73"/>
        <v>#DIV/0!</v>
      </c>
      <c r="BX154" s="24" t="e">
        <f t="shared" si="73"/>
        <v>#DIV/0!</v>
      </c>
      <c r="BY154" s="24" t="e">
        <f t="shared" si="73"/>
        <v>#DIV/0!</v>
      </c>
      <c r="BZ154" s="24" t="e">
        <f t="shared" si="73"/>
        <v>#DIV/0!</v>
      </c>
      <c r="CA154" s="24" t="e">
        <f t="shared" si="73"/>
        <v>#DIV/0!</v>
      </c>
      <c r="CB154" s="24" t="e">
        <f t="shared" si="73"/>
        <v>#DIV/0!</v>
      </c>
      <c r="CC154" s="24" t="e">
        <f t="shared" si="73"/>
        <v>#DIV/0!</v>
      </c>
      <c r="CD154" s="38"/>
    </row>
    <row r="155" spans="1:155">
      <c r="A155" s="35" t="s">
        <v>179</v>
      </c>
      <c r="B155" s="153">
        <f>COUNTIF(C127:C152,"+ve")</f>
        <v>13</v>
      </c>
      <c r="C155" s="18" t="s">
        <v>41</v>
      </c>
      <c r="D155" s="27" t="e">
        <f>AVERAGE(D134,D136:D139,D141,D143:D144,D147:D149,D151:D152)</f>
        <v>#DIV/0!</v>
      </c>
      <c r="E155" s="27">
        <f>AVERAGE(E134,E136:E139,E141,E143:E144,E147:E149,E151:E152)</f>
        <v>14.423076923076923</v>
      </c>
      <c r="F155" s="27">
        <f t="shared" ref="F155:BQ155" si="74">AVERAGE(F134,F136:F139,F141,F143:F144,F147:F149,F151:F152)</f>
        <v>0</v>
      </c>
      <c r="G155" s="27">
        <f t="shared" si="74"/>
        <v>77.884615384615387</v>
      </c>
      <c r="H155" s="27">
        <f t="shared" si="74"/>
        <v>7.6923076923076925</v>
      </c>
      <c r="I155" s="27">
        <f t="shared" si="74"/>
        <v>0.77884615384615385</v>
      </c>
      <c r="J155" s="27">
        <f t="shared" si="74"/>
        <v>8</v>
      </c>
      <c r="K155" s="27">
        <f t="shared" si="74"/>
        <v>1.1538461538461537</v>
      </c>
      <c r="L155" s="27">
        <f t="shared" si="74"/>
        <v>0</v>
      </c>
      <c r="M155" s="27">
        <f t="shared" si="74"/>
        <v>6.2307692307692308</v>
      </c>
      <c r="N155" s="27">
        <f t="shared" si="74"/>
        <v>0.61538461538461542</v>
      </c>
      <c r="O155" s="27">
        <f t="shared" si="74"/>
        <v>0.90247252746153839</v>
      </c>
      <c r="P155" s="27">
        <f t="shared" si="74"/>
        <v>825.40384615384619</v>
      </c>
      <c r="Q155" s="27" t="e">
        <f t="shared" si="74"/>
        <v>#DIV/0!</v>
      </c>
      <c r="R155" s="27">
        <f t="shared" si="74"/>
        <v>858.65247253076927</v>
      </c>
      <c r="S155" s="27">
        <f t="shared" si="74"/>
        <v>684.2</v>
      </c>
      <c r="T155" s="27">
        <f t="shared" si="74"/>
        <v>237.44001833846156</v>
      </c>
      <c r="U155" s="27">
        <f t="shared" si="74"/>
        <v>228.83653848999998</v>
      </c>
      <c r="V155" s="27">
        <f t="shared" si="74"/>
        <v>261.8</v>
      </c>
      <c r="W155" s="27">
        <f t="shared" si="74"/>
        <v>213.38186813076922</v>
      </c>
      <c r="X155" s="27">
        <f t="shared" si="74"/>
        <v>220.39148352307691</v>
      </c>
      <c r="Y155" s="27">
        <f t="shared" si="74"/>
        <v>116.3</v>
      </c>
      <c r="Z155" s="27">
        <f t="shared" si="74"/>
        <v>786.51144686923078</v>
      </c>
      <c r="AA155" s="27">
        <f t="shared" si="74"/>
        <v>842.46108051538477</v>
      </c>
      <c r="AB155" s="27">
        <f t="shared" si="74"/>
        <v>404.8</v>
      </c>
      <c r="AC155" s="27">
        <f t="shared" si="74"/>
        <v>28.46153846153846</v>
      </c>
      <c r="AD155" s="27">
        <f t="shared" si="74"/>
        <v>11.307692307692308</v>
      </c>
      <c r="AE155" s="27">
        <f t="shared" si="74"/>
        <v>15.23076923076923</v>
      </c>
      <c r="AF155" s="27">
        <f t="shared" si="74"/>
        <v>4.166666666666667</v>
      </c>
      <c r="AG155" s="27">
        <f t="shared" si="74"/>
        <v>8.7692307692307701</v>
      </c>
      <c r="AH155" s="27">
        <f t="shared" si="74"/>
        <v>9</v>
      </c>
      <c r="AI155" s="27">
        <f t="shared" si="74"/>
        <v>10.909090909090908</v>
      </c>
      <c r="AJ155" s="27">
        <f t="shared" si="74"/>
        <v>1</v>
      </c>
      <c r="AK155" s="27" t="e">
        <f t="shared" si="74"/>
        <v>#DIV/0!</v>
      </c>
      <c r="AL155" s="27">
        <f t="shared" si="74"/>
        <v>4.25</v>
      </c>
      <c r="AM155" s="27">
        <f t="shared" si="74"/>
        <v>6.8461538461538458</v>
      </c>
      <c r="AN155" s="27">
        <f t="shared" si="74"/>
        <v>3.1111111111111112</v>
      </c>
      <c r="AO155" s="27">
        <f t="shared" si="74"/>
        <v>5.5</v>
      </c>
      <c r="AP155" s="27">
        <f t="shared" si="74"/>
        <v>1</v>
      </c>
      <c r="AQ155" s="27" t="e">
        <f t="shared" si="74"/>
        <v>#DIV/0!</v>
      </c>
      <c r="AR155" s="27">
        <f t="shared" si="74"/>
        <v>3.5</v>
      </c>
      <c r="AS155" s="27">
        <f t="shared" si="74"/>
        <v>2.5714285714285716</v>
      </c>
      <c r="AT155" s="27">
        <f t="shared" si="74"/>
        <v>6.2307692307692308</v>
      </c>
      <c r="AU155" s="27">
        <f t="shared" si="74"/>
        <v>9.3000000000000007</v>
      </c>
      <c r="AV155" s="27">
        <f t="shared" si="74"/>
        <v>1</v>
      </c>
      <c r="AW155" s="27" t="e">
        <f t="shared" si="74"/>
        <v>#DIV/0!</v>
      </c>
      <c r="AX155" s="27">
        <f t="shared" si="74"/>
        <v>1.6666666666666667</v>
      </c>
      <c r="AY155" s="27">
        <f t="shared" si="74"/>
        <v>2.3333333333333335</v>
      </c>
      <c r="AZ155" s="27">
        <f t="shared" si="74"/>
        <v>1.6</v>
      </c>
      <c r="BA155" s="27">
        <f t="shared" si="74"/>
        <v>0.38461538461538464</v>
      </c>
      <c r="BB155" s="27" t="e">
        <f t="shared" si="74"/>
        <v>#DIV/0!</v>
      </c>
      <c r="BC155" s="27" t="e">
        <f t="shared" si="74"/>
        <v>#DIV/0!</v>
      </c>
      <c r="BD155" s="27">
        <f t="shared" si="74"/>
        <v>2.5</v>
      </c>
      <c r="BE155" s="27">
        <f t="shared" si="74"/>
        <v>11.923076923076923</v>
      </c>
      <c r="BF155" s="27">
        <f t="shared" si="74"/>
        <v>3.5</v>
      </c>
      <c r="BG155" s="27" t="e">
        <f t="shared" si="74"/>
        <v>#DIV/0!</v>
      </c>
      <c r="BH155" s="27">
        <f t="shared" si="74"/>
        <v>2</v>
      </c>
      <c r="BI155" s="27">
        <f t="shared" si="74"/>
        <v>5</v>
      </c>
      <c r="BJ155" s="27">
        <f t="shared" si="74"/>
        <v>3.8571428571428572</v>
      </c>
      <c r="BK155" s="27">
        <f t="shared" si="74"/>
        <v>4.7</v>
      </c>
      <c r="BL155" s="27">
        <f t="shared" si="74"/>
        <v>212.54545454545453</v>
      </c>
      <c r="BM155" s="27">
        <f t="shared" si="74"/>
        <v>49.454545454545453</v>
      </c>
      <c r="BN155" s="27">
        <f t="shared" si="74"/>
        <v>6.6</v>
      </c>
      <c r="BO155" s="27">
        <f t="shared" si="74"/>
        <v>56.090909090909093</v>
      </c>
      <c r="BP155" s="27">
        <f t="shared" si="74"/>
        <v>13.818181818181818</v>
      </c>
      <c r="BQ155" s="27">
        <f t="shared" si="74"/>
        <v>3</v>
      </c>
      <c r="BR155" s="27">
        <f t="shared" ref="BR155:CC155" si="75">AVERAGE(BR134,BR136:BR139,BR141,BR143:BR144,BR147:BR149,BR151:BR152)</f>
        <v>89.63636363636364</v>
      </c>
      <c r="BS155" s="27" t="e">
        <f t="shared" si="75"/>
        <v>#DIV/0!</v>
      </c>
      <c r="BT155" s="27" t="e">
        <f t="shared" si="75"/>
        <v>#DIV/0!</v>
      </c>
      <c r="BU155" s="27" t="e">
        <f t="shared" si="75"/>
        <v>#DIV/0!</v>
      </c>
      <c r="BV155" s="27" t="e">
        <f t="shared" si="75"/>
        <v>#DIV/0!</v>
      </c>
      <c r="BW155" s="27" t="e">
        <f t="shared" si="75"/>
        <v>#DIV/0!</v>
      </c>
      <c r="BX155" s="27" t="e">
        <f t="shared" si="75"/>
        <v>#DIV/0!</v>
      </c>
      <c r="BY155" s="27" t="e">
        <f t="shared" si="75"/>
        <v>#DIV/0!</v>
      </c>
      <c r="BZ155" s="27" t="e">
        <f t="shared" si="75"/>
        <v>#DIV/0!</v>
      </c>
      <c r="CA155" s="27" t="e">
        <f t="shared" si="75"/>
        <v>#DIV/0!</v>
      </c>
      <c r="CB155" s="27" t="e">
        <f t="shared" si="75"/>
        <v>#DIV/0!</v>
      </c>
      <c r="CC155" s="27" t="e">
        <f t="shared" si="75"/>
        <v>#DIV/0!</v>
      </c>
      <c r="CD155" s="38"/>
    </row>
    <row r="156" spans="1:155">
      <c r="A156" s="63"/>
      <c r="B156" s="63"/>
      <c r="C156" s="22" t="s">
        <v>43</v>
      </c>
      <c r="D156" s="24" t="e">
        <f>STDEV(D130:D133,D135,D140,D142,D145:D146,D150)/SQRT($B154)</f>
        <v>#DIV/0!</v>
      </c>
      <c r="E156" s="24">
        <f>STDEV(E130:E133,E135,E140,E142,E145:E146,E150)/SQRT($B154)</f>
        <v>8.164965809277259</v>
      </c>
      <c r="F156" s="24">
        <f t="shared" ref="F156:BQ156" si="76">STDEV(F130:F133,F135,F140,F142,F145:F146,F150)/SQRT($B154)</f>
        <v>2.7638539919628333</v>
      </c>
      <c r="G156" s="24">
        <f t="shared" si="76"/>
        <v>10.172129679778084</v>
      </c>
      <c r="H156" s="24">
        <f t="shared" si="76"/>
        <v>4.487637339278753</v>
      </c>
      <c r="I156" s="24">
        <f t="shared" si="76"/>
        <v>0.10172129679778087</v>
      </c>
      <c r="J156" s="24">
        <f t="shared" si="76"/>
        <v>0</v>
      </c>
      <c r="K156" s="24">
        <f t="shared" si="76"/>
        <v>0.65319726474218076</v>
      </c>
      <c r="L156" s="24">
        <f t="shared" si="76"/>
        <v>0.22110831935702666</v>
      </c>
      <c r="M156" s="24">
        <f t="shared" si="76"/>
        <v>0.81377037438224697</v>
      </c>
      <c r="N156" s="24">
        <f t="shared" si="76"/>
        <v>0.35901098714230018</v>
      </c>
      <c r="O156" s="24">
        <f t="shared" si="76"/>
        <v>0.10111313570811371</v>
      </c>
      <c r="P156" s="24">
        <f t="shared" si="76"/>
        <v>144.57309257015015</v>
      </c>
      <c r="Q156" s="24">
        <f t="shared" si="76"/>
        <v>120.44442010044855</v>
      </c>
      <c r="R156" s="24">
        <f t="shared" si="76"/>
        <v>167.68475419676355</v>
      </c>
      <c r="S156" s="24">
        <f t="shared" si="76"/>
        <v>183.23975640120301</v>
      </c>
      <c r="T156" s="24">
        <f t="shared" si="76"/>
        <v>42.435387669369504</v>
      </c>
      <c r="U156" s="24">
        <f t="shared" si="76"/>
        <v>42.962612224243401</v>
      </c>
      <c r="V156" s="24">
        <f t="shared" si="76"/>
        <v>22.573398799336552</v>
      </c>
      <c r="W156" s="24">
        <f t="shared" si="76"/>
        <v>118.99656209032433</v>
      </c>
      <c r="X156" s="24">
        <f t="shared" si="76"/>
        <v>121.29053574081902</v>
      </c>
      <c r="Y156" s="24">
        <f t="shared" si="76"/>
        <v>192.77596560947805</v>
      </c>
      <c r="Z156" s="24">
        <f t="shared" si="76"/>
        <v>159.40823573043622</v>
      </c>
      <c r="AA156" s="24">
        <f t="shared" si="76"/>
        <v>160.43521699869163</v>
      </c>
      <c r="AB156" s="24">
        <f t="shared" si="76"/>
        <v>33.654463547450383</v>
      </c>
      <c r="AC156" s="24">
        <f t="shared" si="76"/>
        <v>4.3721339818852245</v>
      </c>
      <c r="AD156" s="24">
        <f t="shared" si="76"/>
        <v>1.3597385369580759</v>
      </c>
      <c r="AE156" s="24">
        <f t="shared" si="76"/>
        <v>1.0260495981080919</v>
      </c>
      <c r="AF156" s="24">
        <f t="shared" si="76"/>
        <v>2.27198256197198</v>
      </c>
      <c r="AG156" s="24">
        <f t="shared" si="76"/>
        <v>1.1944315244779276</v>
      </c>
      <c r="AH156" s="24">
        <f t="shared" si="76"/>
        <v>0.80794664290272111</v>
      </c>
      <c r="AI156" s="24">
        <f t="shared" si="76"/>
        <v>0.96115010472325491</v>
      </c>
      <c r="AJ156" s="24" t="e">
        <f t="shared" si="76"/>
        <v>#DIV/0!</v>
      </c>
      <c r="AK156" s="24" t="e">
        <f t="shared" si="76"/>
        <v>#DIV/0!</v>
      </c>
      <c r="AL156" s="24">
        <f t="shared" si="76"/>
        <v>2.8821288428289717</v>
      </c>
      <c r="AM156" s="24">
        <f t="shared" si="76"/>
        <v>0.65319726474218054</v>
      </c>
      <c r="AN156" s="24">
        <f t="shared" si="76"/>
        <v>0.54335816478460619</v>
      </c>
      <c r="AO156" s="24">
        <f t="shared" si="76"/>
        <v>0</v>
      </c>
      <c r="AP156" s="24" t="e">
        <f t="shared" si="76"/>
        <v>#DIV/0!</v>
      </c>
      <c r="AQ156" s="24" t="e">
        <f t="shared" si="76"/>
        <v>#DIV/0!</v>
      </c>
      <c r="AR156" s="24">
        <f t="shared" si="76"/>
        <v>1.5652475842498528</v>
      </c>
      <c r="AS156" s="24">
        <f t="shared" si="76"/>
        <v>0.40824829046386296</v>
      </c>
      <c r="AT156" s="24">
        <f t="shared" si="76"/>
        <v>0.60781941762701552</v>
      </c>
      <c r="AU156" s="24">
        <f t="shared" si="76"/>
        <v>0.36514837167011072</v>
      </c>
      <c r="AV156" s="24" t="e">
        <f t="shared" si="76"/>
        <v>#DIV/0!</v>
      </c>
      <c r="AW156" s="24" t="e">
        <f t="shared" si="76"/>
        <v>#DIV/0!</v>
      </c>
      <c r="AX156" s="24">
        <f t="shared" si="76"/>
        <v>1.1180339887498949</v>
      </c>
      <c r="AY156" s="24">
        <f t="shared" si="76"/>
        <v>0.68313005106397329</v>
      </c>
      <c r="AZ156" s="24">
        <f t="shared" si="76"/>
        <v>0.2581988897471611</v>
      </c>
      <c r="BA156" s="24">
        <f t="shared" si="76"/>
        <v>0.33993463423951903</v>
      </c>
      <c r="BB156" s="24" t="e">
        <f t="shared" si="76"/>
        <v>#DIV/0!</v>
      </c>
      <c r="BC156" s="24" t="e">
        <f t="shared" si="76"/>
        <v>#DIV/0!</v>
      </c>
      <c r="BD156" s="24">
        <f t="shared" si="76"/>
        <v>1.1489125293076057</v>
      </c>
      <c r="BE156" s="24">
        <f t="shared" si="76"/>
        <v>4.6038631121652118</v>
      </c>
      <c r="BF156" s="24">
        <f t="shared" si="76"/>
        <v>1.8708286933869707</v>
      </c>
      <c r="BG156" s="24">
        <f t="shared" si="76"/>
        <v>0</v>
      </c>
      <c r="BH156" s="24" t="e">
        <f t="shared" si="76"/>
        <v>#DIV/0!</v>
      </c>
      <c r="BI156" s="24">
        <f t="shared" si="76"/>
        <v>0.89042525955699559</v>
      </c>
      <c r="BJ156" s="24">
        <f t="shared" si="76"/>
        <v>0.97296796795509466</v>
      </c>
      <c r="BK156" s="24">
        <f t="shared" si="76"/>
        <v>1.4034396521200536</v>
      </c>
      <c r="BL156" s="24">
        <f t="shared" si="76"/>
        <v>34.195759971084136</v>
      </c>
      <c r="BM156" s="24">
        <f t="shared" si="76"/>
        <v>13.237362946515358</v>
      </c>
      <c r="BN156" s="24">
        <f t="shared" si="76"/>
        <v>4.1231056256176606</v>
      </c>
      <c r="BO156" s="24">
        <f t="shared" si="76"/>
        <v>9.3142555871554826</v>
      </c>
      <c r="BP156" s="24">
        <f t="shared" si="76"/>
        <v>1.8205179796655988</v>
      </c>
      <c r="BQ156" s="24">
        <f t="shared" si="76"/>
        <v>8.010617953691213</v>
      </c>
      <c r="BR156" s="24">
        <f t="shared" ref="BR156:CC156" si="77">STDEV(BR130:BR133,BR135,BR140,BR142,BR145:BR146,BR150)/SQRT($B154)</f>
        <v>20.597801932352986</v>
      </c>
      <c r="BS156" s="24" t="e">
        <f t="shared" si="77"/>
        <v>#DIV/0!</v>
      </c>
      <c r="BT156" s="24" t="e">
        <f t="shared" si="77"/>
        <v>#DIV/0!</v>
      </c>
      <c r="BU156" s="24" t="e">
        <f t="shared" si="77"/>
        <v>#DIV/0!</v>
      </c>
      <c r="BV156" s="24" t="e">
        <f t="shared" si="77"/>
        <v>#DIV/0!</v>
      </c>
      <c r="BW156" s="24" t="e">
        <f t="shared" si="77"/>
        <v>#DIV/0!</v>
      </c>
      <c r="BX156" s="24" t="e">
        <f t="shared" si="77"/>
        <v>#DIV/0!</v>
      </c>
      <c r="BY156" s="24" t="e">
        <f t="shared" si="77"/>
        <v>#DIV/0!</v>
      </c>
      <c r="BZ156" s="24" t="e">
        <f t="shared" si="77"/>
        <v>#DIV/0!</v>
      </c>
      <c r="CA156" s="24" t="e">
        <f t="shared" si="77"/>
        <v>#DIV/0!</v>
      </c>
      <c r="CB156" s="24" t="e">
        <f t="shared" si="77"/>
        <v>#DIV/0!</v>
      </c>
      <c r="CC156" s="24" t="e">
        <f t="shared" si="77"/>
        <v>#DIV/0!</v>
      </c>
      <c r="CD156" s="38"/>
    </row>
    <row r="157" spans="1:155">
      <c r="A157" s="63"/>
      <c r="B157" s="2"/>
      <c r="C157" s="18" t="s">
        <v>43</v>
      </c>
      <c r="D157" s="27" t="e">
        <f>STDEV(D134,D136:D139,D141,D143:D144,D147:D149,D151:D152)/SQRT($B155)</f>
        <v>#DIV/0!</v>
      </c>
      <c r="E157" s="27">
        <f>STDEV(E134,E136:E139,E141,E143:E144,E147:E149,E151:E152)/SQRT($B155)</f>
        <v>6.4621298569410106</v>
      </c>
      <c r="F157" s="27">
        <f t="shared" ref="F157:BQ157" si="78">STDEV(F134,F136:F139,F141,F143:F144,F147:F149,F151:F152)/SQRT($B155)</f>
        <v>0</v>
      </c>
      <c r="G157" s="27">
        <f t="shared" si="78"/>
        <v>7.0984726251122119</v>
      </c>
      <c r="H157" s="27">
        <f t="shared" si="78"/>
        <v>3.0152063657414714</v>
      </c>
      <c r="I157" s="27">
        <f t="shared" si="78"/>
        <v>7.0984726251122135E-2</v>
      </c>
      <c r="J157" s="27">
        <f t="shared" si="78"/>
        <v>0</v>
      </c>
      <c r="K157" s="27">
        <f t="shared" si="78"/>
        <v>0.51697038855528088</v>
      </c>
      <c r="L157" s="27">
        <f t="shared" si="78"/>
        <v>0</v>
      </c>
      <c r="M157" s="27">
        <f t="shared" si="78"/>
        <v>0.56787781000897708</v>
      </c>
      <c r="N157" s="27">
        <f t="shared" si="78"/>
        <v>0.24121650925931767</v>
      </c>
      <c r="O157" s="27">
        <f t="shared" si="78"/>
        <v>4.2920787251237852E-2</v>
      </c>
      <c r="P157" s="27">
        <f t="shared" si="78"/>
        <v>194.6446540985859</v>
      </c>
      <c r="Q157" s="27" t="e">
        <f t="shared" si="78"/>
        <v>#DIV/0!</v>
      </c>
      <c r="R157" s="27">
        <f t="shared" si="78"/>
        <v>212.70064601316167</v>
      </c>
      <c r="S157" s="27">
        <f t="shared" si="78"/>
        <v>161.05531180789555</v>
      </c>
      <c r="T157" s="27">
        <f t="shared" si="78"/>
        <v>76.969742903346699</v>
      </c>
      <c r="U157" s="27">
        <f t="shared" si="78"/>
        <v>75.752912329241454</v>
      </c>
      <c r="V157" s="27">
        <f t="shared" si="78"/>
        <v>53.509758276124089</v>
      </c>
      <c r="W157" s="27">
        <f t="shared" si="78"/>
        <v>61.916535202869994</v>
      </c>
      <c r="X157" s="27">
        <f t="shared" si="78"/>
        <v>63.536047032928892</v>
      </c>
      <c r="Y157" s="27">
        <f t="shared" si="78"/>
        <v>15.28750117931941</v>
      </c>
      <c r="Z157" s="27">
        <f t="shared" si="78"/>
        <v>115.37808626198913</v>
      </c>
      <c r="AA157" s="27">
        <f t="shared" si="78"/>
        <v>120.92872298451</v>
      </c>
      <c r="AB157" s="27">
        <f t="shared" si="78"/>
        <v>44.83533977018233</v>
      </c>
      <c r="AC157" s="27">
        <f t="shared" si="78"/>
        <v>6.8177891226342622</v>
      </c>
      <c r="AD157" s="27">
        <f t="shared" si="78"/>
        <v>2.2993438734823268</v>
      </c>
      <c r="AE157" s="27">
        <f t="shared" si="78"/>
        <v>4.6384041328250261</v>
      </c>
      <c r="AF157" s="27">
        <f t="shared" si="78"/>
        <v>1.3746794498149704</v>
      </c>
      <c r="AG157" s="27">
        <f t="shared" si="78"/>
        <v>1.0073692964391379</v>
      </c>
      <c r="AH157" s="27">
        <f t="shared" si="78"/>
        <v>1.176696810829104</v>
      </c>
      <c r="AI157" s="27">
        <f t="shared" si="78"/>
        <v>5.7705546266629089</v>
      </c>
      <c r="AJ157" s="27">
        <f t="shared" si="78"/>
        <v>0</v>
      </c>
      <c r="AK157" s="27" t="e">
        <f t="shared" si="78"/>
        <v>#DIV/0!</v>
      </c>
      <c r="AL157" s="27">
        <f t="shared" si="78"/>
        <v>1.2684535304749478</v>
      </c>
      <c r="AM157" s="27">
        <f t="shared" si="78"/>
        <v>0.5169703885552811</v>
      </c>
      <c r="AN157" s="27">
        <f t="shared" si="78"/>
        <v>1.1556254088025608</v>
      </c>
      <c r="AO157" s="27">
        <f t="shared" si="78"/>
        <v>1.4051188470584881</v>
      </c>
      <c r="AP157" s="27" t="e">
        <f t="shared" si="78"/>
        <v>#DIV/0!</v>
      </c>
      <c r="AQ157" s="27" t="e">
        <f t="shared" si="78"/>
        <v>#DIV/0!</v>
      </c>
      <c r="AR157" s="27">
        <f t="shared" si="78"/>
        <v>0.58834840541455202</v>
      </c>
      <c r="AS157" s="27">
        <f t="shared" si="78"/>
        <v>0.69535349536511537</v>
      </c>
      <c r="AT157" s="27">
        <f t="shared" si="78"/>
        <v>0.56787781000897708</v>
      </c>
      <c r="AU157" s="27">
        <f t="shared" si="78"/>
        <v>5.0231089906176569</v>
      </c>
      <c r="AV157" s="27" t="e">
        <f t="shared" si="78"/>
        <v>#DIV/0!</v>
      </c>
      <c r="AW157" s="27" t="e">
        <f t="shared" si="78"/>
        <v>#DIV/0!</v>
      </c>
      <c r="AX157" s="27">
        <f t="shared" si="78"/>
        <v>0.16012815380508708</v>
      </c>
      <c r="AY157" s="27">
        <f t="shared" si="78"/>
        <v>0.42365927286816174</v>
      </c>
      <c r="AZ157" s="27">
        <f t="shared" si="78"/>
        <v>0.15191090506254995</v>
      </c>
      <c r="BA157" s="27">
        <f t="shared" si="78"/>
        <v>0.31088091417902924</v>
      </c>
      <c r="BB157" s="27" t="e">
        <f t="shared" si="78"/>
        <v>#DIV/0!</v>
      </c>
      <c r="BC157" s="27" t="e">
        <f t="shared" si="78"/>
        <v>#DIV/0!</v>
      </c>
      <c r="BD157" s="27">
        <f t="shared" si="78"/>
        <v>0.58834840541455202</v>
      </c>
      <c r="BE157" s="27">
        <f t="shared" si="78"/>
        <v>1.806191411831418</v>
      </c>
      <c r="BF157" s="27">
        <f t="shared" si="78"/>
        <v>0.53108500454379437</v>
      </c>
      <c r="BG157" s="27" t="e">
        <f t="shared" si="78"/>
        <v>#DIV/0!</v>
      </c>
      <c r="BH157" s="27" t="e">
        <f t="shared" si="78"/>
        <v>#DIV/0!</v>
      </c>
      <c r="BI157" s="27">
        <f t="shared" si="78"/>
        <v>0.72501105208198424</v>
      </c>
      <c r="BJ157" s="27">
        <f t="shared" si="78"/>
        <v>0.82319844366694339</v>
      </c>
      <c r="BK157" s="27">
        <f t="shared" si="78"/>
        <v>1.6948892508507962</v>
      </c>
      <c r="BL157" s="27">
        <f t="shared" si="78"/>
        <v>33.651006073967686</v>
      </c>
      <c r="BM157" s="27">
        <f t="shared" si="78"/>
        <v>10.974350260328109</v>
      </c>
      <c r="BN157" s="27">
        <f t="shared" si="78"/>
        <v>1.6243341831228999</v>
      </c>
      <c r="BO157" s="27">
        <f t="shared" si="78"/>
        <v>15.152788291499126</v>
      </c>
      <c r="BP157" s="27">
        <f t="shared" si="78"/>
        <v>1.6115839404768204</v>
      </c>
      <c r="BQ157" s="27">
        <f t="shared" si="78"/>
        <v>0.78446454055273618</v>
      </c>
      <c r="BR157" s="27">
        <f t="shared" ref="BR157:CC157" si="79">STDEV(BR134,BR136:BR139,BR141,BR143:BR144,BR147:BR149,BR151:BR152)/SQRT($B155)</f>
        <v>18.262307852839633</v>
      </c>
      <c r="BS157" s="27" t="e">
        <f t="shared" si="79"/>
        <v>#DIV/0!</v>
      </c>
      <c r="BT157" s="27" t="e">
        <f t="shared" si="79"/>
        <v>#DIV/0!</v>
      </c>
      <c r="BU157" s="27" t="e">
        <f t="shared" si="79"/>
        <v>#DIV/0!</v>
      </c>
      <c r="BV157" s="27" t="e">
        <f t="shared" si="79"/>
        <v>#DIV/0!</v>
      </c>
      <c r="BW157" s="27" t="e">
        <f t="shared" si="79"/>
        <v>#DIV/0!</v>
      </c>
      <c r="BX157" s="27" t="e">
        <f t="shared" si="79"/>
        <v>#DIV/0!</v>
      </c>
      <c r="BY157" s="27" t="e">
        <f t="shared" si="79"/>
        <v>#DIV/0!</v>
      </c>
      <c r="BZ157" s="27" t="e">
        <f t="shared" si="79"/>
        <v>#DIV/0!</v>
      </c>
      <c r="CA157" s="27" t="e">
        <f t="shared" si="79"/>
        <v>#DIV/0!</v>
      </c>
      <c r="CB157" s="27" t="e">
        <f t="shared" si="79"/>
        <v>#DIV/0!</v>
      </c>
      <c r="CC157" s="27" t="e">
        <f t="shared" si="79"/>
        <v>#DIV/0!</v>
      </c>
      <c r="CD157" s="38"/>
    </row>
    <row r="158" spans="1:155" s="114" customFormat="1">
      <c r="D158" s="131"/>
      <c r="E158" s="18"/>
      <c r="F158" s="18"/>
      <c r="G158" s="18"/>
      <c r="H158" s="18"/>
      <c r="I158" s="18"/>
      <c r="J158" s="38"/>
      <c r="K158" s="38"/>
      <c r="L158" s="38"/>
      <c r="M158" s="38"/>
      <c r="N158" s="38"/>
      <c r="O158" s="80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</row>
    <row r="159" spans="1:155" s="152" customFormat="1" ht="16">
      <c r="A159" s="83" t="s">
        <v>149</v>
      </c>
      <c r="B159" s="66"/>
      <c r="C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38"/>
      <c r="BW159" s="38"/>
      <c r="BX159" s="38"/>
      <c r="BY159" s="38"/>
      <c r="BZ159" s="38"/>
      <c r="CA159" s="38"/>
      <c r="CB159" s="38"/>
      <c r="CC159" s="38"/>
      <c r="CD159" s="38"/>
    </row>
    <row r="160" spans="1:155" s="38" customFormat="1">
      <c r="A160" t="s">
        <v>158</v>
      </c>
      <c r="B160" s="10" t="e">
        <f>(#REF!)-1</f>
        <v>#REF!</v>
      </c>
      <c r="C160" s="4" t="s">
        <v>3</v>
      </c>
      <c r="D160" s="10" t="s">
        <v>40</v>
      </c>
      <c r="E160" s="59">
        <f>(K160/$J160)*100</f>
        <v>0</v>
      </c>
      <c r="F160" s="59">
        <f>(L160/$J160)*100</f>
        <v>12.5</v>
      </c>
      <c r="G160" s="59">
        <f>(M160/$J160)*100</f>
        <v>75</v>
      </c>
      <c r="H160" s="59">
        <f>(N160/$J160)*100</f>
        <v>12.5</v>
      </c>
      <c r="I160" s="59">
        <f>M160/J160</f>
        <v>0.75</v>
      </c>
      <c r="J160">
        <v>8</v>
      </c>
      <c r="K160">
        <v>0</v>
      </c>
      <c r="L160">
        <v>1</v>
      </c>
      <c r="M160">
        <v>6</v>
      </c>
      <c r="N160">
        <v>1</v>
      </c>
      <c r="O160">
        <v>0.85714285700000004</v>
      </c>
      <c r="P160">
        <v>808.5</v>
      </c>
      <c r="Q160">
        <v>1190</v>
      </c>
      <c r="R160">
        <v>495.66666659999999</v>
      </c>
      <c r="S160">
        <v>2304</v>
      </c>
      <c r="T160">
        <v>246.14285709999999</v>
      </c>
      <c r="U160">
        <v>158</v>
      </c>
      <c r="V160">
        <v>775</v>
      </c>
      <c r="W160">
        <v>858.57142850000002</v>
      </c>
      <c r="X160">
        <v>944</v>
      </c>
      <c r="Y160">
        <v>346</v>
      </c>
      <c r="Z160">
        <v>94.857142870000004</v>
      </c>
      <c r="AA160">
        <v>76.166666660000004</v>
      </c>
      <c r="AB160">
        <v>207</v>
      </c>
      <c r="AC160">
        <v>27</v>
      </c>
      <c r="AD160">
        <v>15</v>
      </c>
      <c r="AE160">
        <v>8</v>
      </c>
      <c r="AF160">
        <v>4</v>
      </c>
      <c r="AG160">
        <v>10</v>
      </c>
      <c r="AH160">
        <v>13</v>
      </c>
      <c r="AI160">
        <v>3</v>
      </c>
      <c r="AJ160" t="s">
        <v>57</v>
      </c>
      <c r="AK160" t="s">
        <v>57</v>
      </c>
      <c r="AL160">
        <v>1</v>
      </c>
      <c r="AM160">
        <v>8</v>
      </c>
      <c r="AN160">
        <v>6</v>
      </c>
      <c r="AO160">
        <v>1</v>
      </c>
      <c r="AP160" t="s">
        <v>57</v>
      </c>
      <c r="AQ160" t="s">
        <v>57</v>
      </c>
      <c r="AR160" t="s">
        <v>57</v>
      </c>
      <c r="AS160" t="s">
        <v>57</v>
      </c>
      <c r="AT160">
        <v>6</v>
      </c>
      <c r="AU160">
        <v>1</v>
      </c>
      <c r="AV160" t="s">
        <v>57</v>
      </c>
      <c r="AW160" t="s">
        <v>57</v>
      </c>
      <c r="AX160">
        <v>1</v>
      </c>
      <c r="AY160">
        <v>2</v>
      </c>
      <c r="AZ160">
        <v>1</v>
      </c>
      <c r="BA160">
        <v>1</v>
      </c>
      <c r="BB160" t="s">
        <v>57</v>
      </c>
      <c r="BC160" t="s">
        <v>57</v>
      </c>
      <c r="BD160" t="s">
        <v>57</v>
      </c>
      <c r="BE160">
        <v>26</v>
      </c>
      <c r="BF160">
        <v>7</v>
      </c>
      <c r="BG160" t="s">
        <v>57</v>
      </c>
      <c r="BH160" t="s">
        <v>57</v>
      </c>
      <c r="BI160" t="s">
        <v>57</v>
      </c>
      <c r="BJ160">
        <v>7</v>
      </c>
      <c r="BK160">
        <v>12</v>
      </c>
      <c r="BL160">
        <v>264</v>
      </c>
      <c r="BM160">
        <v>35</v>
      </c>
      <c r="BN160">
        <v>17</v>
      </c>
      <c r="BO160">
        <v>107</v>
      </c>
      <c r="BP160">
        <v>7</v>
      </c>
      <c r="BQ160">
        <v>12</v>
      </c>
      <c r="BR160">
        <v>86</v>
      </c>
      <c r="BS160" t="s">
        <v>57</v>
      </c>
      <c r="BT160" t="s">
        <v>57</v>
      </c>
      <c r="BU160" t="s">
        <v>57</v>
      </c>
      <c r="BV160" t="s">
        <v>57</v>
      </c>
      <c r="BW160" t="s">
        <v>57</v>
      </c>
      <c r="BX160" t="s">
        <v>57</v>
      </c>
      <c r="BY160" t="s">
        <v>57</v>
      </c>
      <c r="BZ160" t="s">
        <v>57</v>
      </c>
      <c r="CA160" t="s">
        <v>57</v>
      </c>
      <c r="CB160" t="s">
        <v>57</v>
      </c>
      <c r="CC160" t="s">
        <v>57</v>
      </c>
      <c r="CD160" t="s">
        <v>58</v>
      </c>
      <c r="CF160" s="58"/>
      <c r="CH160" s="10">
        <f>$X$1</f>
        <v>0</v>
      </c>
      <c r="CI160" s="10" t="str">
        <f>C137</f>
        <v>+ve</v>
      </c>
      <c r="CJ160" s="59" t="e">
        <f>#REF!</f>
        <v>#REF!</v>
      </c>
      <c r="CK160" s="59" t="e">
        <f>#REF!</f>
        <v>#REF!</v>
      </c>
      <c r="CL160" s="59" t="e">
        <f>#REF!</f>
        <v>#REF!</v>
      </c>
      <c r="CM160" s="59" t="e">
        <f>#REF!</f>
        <v>#REF!</v>
      </c>
      <c r="CN160" s="59" t="e">
        <f>#REF!</f>
        <v>#REF!</v>
      </c>
      <c r="CO160" s="59" t="e">
        <f>#REF!</f>
        <v>#REF!</v>
      </c>
      <c r="CP160" s="59" t="e">
        <f>#REF!</f>
        <v>#REF!</v>
      </c>
      <c r="CQ160" s="59" t="e">
        <f>#REF!</f>
        <v>#REF!</v>
      </c>
      <c r="CR160" s="59" t="e">
        <f>#REF!</f>
        <v>#REF!</v>
      </c>
      <c r="CS160" s="59" t="e">
        <f>#REF!</f>
        <v>#REF!</v>
      </c>
      <c r="CT160" s="59" t="e">
        <f>#REF!</f>
        <v>#REF!</v>
      </c>
      <c r="CU160" s="59" t="e">
        <f>#REF!</f>
        <v>#REF!</v>
      </c>
      <c r="CV160" s="59" t="e">
        <f>#REF!</f>
        <v>#REF!</v>
      </c>
      <c r="CW160" s="59" t="e">
        <f>#REF!</f>
        <v>#REF!</v>
      </c>
      <c r="CX160" s="59" t="e">
        <f>#REF!</f>
        <v>#REF!</v>
      </c>
      <c r="CY160" s="59" t="e">
        <f>#REF!</f>
        <v>#REF!</v>
      </c>
      <c r="CZ160" s="59" t="e">
        <f>#REF!</f>
        <v>#REF!</v>
      </c>
      <c r="DA160" s="95" t="e">
        <f>#REF!</f>
        <v>#REF!</v>
      </c>
      <c r="DB160" s="95" t="e">
        <f>#REF!</f>
        <v>#REF!</v>
      </c>
      <c r="DC160" s="95" t="e">
        <f>#REF!</f>
        <v>#REF!</v>
      </c>
      <c r="DD160" s="95" t="e">
        <f>#REF!</f>
        <v>#REF!</v>
      </c>
      <c r="DE160" s="95" t="e">
        <f>#REF!</f>
        <v>#REF!</v>
      </c>
      <c r="DF160" s="95" t="e">
        <f>#REF!</f>
        <v>#REF!</v>
      </c>
      <c r="DG160" s="95" t="e">
        <f>#REF!</f>
        <v>#REF!</v>
      </c>
      <c r="DH160" s="95" t="e">
        <f>#REF!</f>
        <v>#REF!</v>
      </c>
      <c r="DI160" s="95" t="e">
        <f>#REF!</f>
        <v>#REF!</v>
      </c>
      <c r="DJ160" s="95" t="e">
        <f>#REF!</f>
        <v>#REF!</v>
      </c>
      <c r="DK160" s="95" t="e">
        <f>#REF!</f>
        <v>#REF!</v>
      </c>
      <c r="DL160" s="95" t="e">
        <f>#REF!</f>
        <v>#REF!</v>
      </c>
      <c r="DM160" s="95" t="e">
        <f>#REF!</f>
        <v>#REF!</v>
      </c>
      <c r="DN160" s="95" t="e">
        <f>#REF!</f>
        <v>#REF!</v>
      </c>
      <c r="DO160" s="95" t="e">
        <f>#REF!</f>
        <v>#REF!</v>
      </c>
      <c r="DP160" s="95" t="e">
        <f>#REF!</f>
        <v>#REF!</v>
      </c>
      <c r="DQ160" s="95" t="e">
        <f>#REF!</f>
        <v>#REF!</v>
      </c>
      <c r="DR160" s="59" t="e">
        <f>#REF!</f>
        <v>#REF!</v>
      </c>
      <c r="DS160" s="59" t="e">
        <f>#REF!</f>
        <v>#REF!</v>
      </c>
      <c r="DT160" s="59" t="e">
        <f>#REF!</f>
        <v>#REF!</v>
      </c>
      <c r="DU160" s="59" t="e">
        <f>#REF!</f>
        <v>#REF!</v>
      </c>
      <c r="DV160" s="59" t="e">
        <f>#REF!</f>
        <v>#REF!</v>
      </c>
      <c r="DW160" s="59" t="e">
        <f>#REF!</f>
        <v>#REF!</v>
      </c>
      <c r="DX160" s="59" t="e">
        <f>#REF!</f>
        <v>#REF!</v>
      </c>
      <c r="DY160" s="59" t="e">
        <f>#REF!</f>
        <v>#REF!</v>
      </c>
      <c r="DZ160" s="59" t="e">
        <f>#REF!</f>
        <v>#REF!</v>
      </c>
      <c r="EA160" s="59" t="e">
        <f>#REF!</f>
        <v>#REF!</v>
      </c>
      <c r="EB160" s="59" t="e">
        <f>#REF!</f>
        <v>#REF!</v>
      </c>
      <c r="EC160" s="59" t="e">
        <f>#REF!</f>
        <v>#REF!</v>
      </c>
      <c r="ED160" s="59" t="e">
        <f>#REF!</f>
        <v>#REF!</v>
      </c>
      <c r="EE160" s="59" t="e">
        <f>#REF!</f>
        <v>#REF!</v>
      </c>
      <c r="EF160" s="59" t="e">
        <f>#REF!</f>
        <v>#REF!</v>
      </c>
      <c r="EG160" s="59" t="e">
        <f>#REF!</f>
        <v>#REF!</v>
      </c>
      <c r="EH160" s="59" t="e">
        <f>#REF!</f>
        <v>#REF!</v>
      </c>
      <c r="EI160" s="95" t="e">
        <f>#REF!</f>
        <v>#REF!</v>
      </c>
      <c r="EJ160" s="95" t="e">
        <f>#REF!</f>
        <v>#REF!</v>
      </c>
      <c r="EK160" s="95" t="e">
        <f>#REF!</f>
        <v>#REF!</v>
      </c>
      <c r="EL160" s="95" t="e">
        <f>#REF!</f>
        <v>#REF!</v>
      </c>
      <c r="EM160" s="95" t="e">
        <f>#REF!</f>
        <v>#REF!</v>
      </c>
      <c r="EN160" s="95" t="e">
        <f>#REF!</f>
        <v>#REF!</v>
      </c>
      <c r="EO160" s="95" t="e">
        <f>#REF!</f>
        <v>#REF!</v>
      </c>
      <c r="EP160" s="95" t="e">
        <f>#REF!</f>
        <v>#REF!</v>
      </c>
      <c r="EQ160" s="95" t="e">
        <f>#REF!</f>
        <v>#REF!</v>
      </c>
      <c r="ER160" s="95" t="e">
        <f>#REF!</f>
        <v>#REF!</v>
      </c>
      <c r="ES160" s="95" t="e">
        <f>#REF!</f>
        <v>#REF!</v>
      </c>
      <c r="ET160" s="95" t="e">
        <f>#REF!</f>
        <v>#REF!</v>
      </c>
      <c r="EU160" s="95" t="e">
        <f>#REF!</f>
        <v>#REF!</v>
      </c>
      <c r="EV160" s="95" t="e">
        <f>#REF!</f>
        <v>#REF!</v>
      </c>
      <c r="EW160" s="95" t="e">
        <f>#REF!</f>
        <v>#REF!</v>
      </c>
      <c r="EX160" s="95" t="e">
        <f>#REF!</f>
        <v>#REF!</v>
      </c>
      <c r="EY160" s="95" t="e">
        <f>#REF!</f>
        <v>#REF!</v>
      </c>
    </row>
    <row r="161" spans="1:155" s="38" customFormat="1">
      <c r="A161" t="s">
        <v>180</v>
      </c>
      <c r="B161" s="10" t="e">
        <f>(#REF!)-1</f>
        <v>#REF!</v>
      </c>
      <c r="C161" s="4" t="s">
        <v>3</v>
      </c>
      <c r="D161" s="10" t="s">
        <v>40</v>
      </c>
      <c r="E161" s="59">
        <f t="shared" ref="E161:H182" si="80">(K161/$J161)*100</f>
        <v>87.5</v>
      </c>
      <c r="F161" s="59">
        <f t="shared" si="80"/>
        <v>12.5</v>
      </c>
      <c r="G161" s="59">
        <f t="shared" si="80"/>
        <v>0</v>
      </c>
      <c r="H161" s="59">
        <f t="shared" si="80"/>
        <v>0</v>
      </c>
      <c r="I161" s="59">
        <f t="shared" ref="I161:I182" si="81">M161/J161</f>
        <v>0</v>
      </c>
      <c r="J161">
        <v>8</v>
      </c>
      <c r="K161">
        <v>7</v>
      </c>
      <c r="L161">
        <v>1</v>
      </c>
      <c r="M161">
        <v>0</v>
      </c>
      <c r="N161">
        <v>0</v>
      </c>
      <c r="O161">
        <v>0</v>
      </c>
      <c r="P161">
        <v>1729</v>
      </c>
      <c r="Q161">
        <v>1729</v>
      </c>
      <c r="R161" t="s">
        <v>57</v>
      </c>
      <c r="S161" t="s">
        <v>57</v>
      </c>
      <c r="T161" t="s">
        <v>57</v>
      </c>
      <c r="U161" t="s">
        <v>57</v>
      </c>
      <c r="V161" t="s">
        <v>57</v>
      </c>
      <c r="W161" t="s">
        <v>57</v>
      </c>
      <c r="X161" t="s">
        <v>57</v>
      </c>
      <c r="Y161" t="s">
        <v>57</v>
      </c>
      <c r="Z161" t="s">
        <v>57</v>
      </c>
      <c r="AA161" t="s">
        <v>57</v>
      </c>
      <c r="AB161" t="s">
        <v>57</v>
      </c>
      <c r="AC161">
        <v>4</v>
      </c>
      <c r="AD161">
        <v>2</v>
      </c>
      <c r="AE161" t="s">
        <v>57</v>
      </c>
      <c r="AF161">
        <v>2</v>
      </c>
      <c r="AG161">
        <v>1</v>
      </c>
      <c r="AH161" t="s">
        <v>57</v>
      </c>
      <c r="AI161" t="s">
        <v>57</v>
      </c>
      <c r="AJ161" t="s">
        <v>57</v>
      </c>
      <c r="AK161" t="s">
        <v>57</v>
      </c>
      <c r="AL161">
        <v>3</v>
      </c>
      <c r="AM161">
        <v>1</v>
      </c>
      <c r="AN161" t="s">
        <v>57</v>
      </c>
      <c r="AO161" t="s">
        <v>57</v>
      </c>
      <c r="AP161" t="s">
        <v>57</v>
      </c>
      <c r="AQ161" t="s">
        <v>57</v>
      </c>
      <c r="AR161">
        <v>1</v>
      </c>
      <c r="AS161" t="s">
        <v>57</v>
      </c>
      <c r="AT161" t="s">
        <v>57</v>
      </c>
      <c r="AU161" t="s">
        <v>57</v>
      </c>
      <c r="AV161" t="s">
        <v>57</v>
      </c>
      <c r="AW161" t="s">
        <v>57</v>
      </c>
      <c r="AX161" t="s">
        <v>57</v>
      </c>
      <c r="AY161" t="s">
        <v>57</v>
      </c>
      <c r="AZ161" t="s">
        <v>57</v>
      </c>
      <c r="BA161">
        <v>0</v>
      </c>
      <c r="BB161" t="s">
        <v>57</v>
      </c>
      <c r="BC161" t="s">
        <v>57</v>
      </c>
      <c r="BD161">
        <v>2</v>
      </c>
      <c r="BE161">
        <v>1</v>
      </c>
      <c r="BF161">
        <v>1</v>
      </c>
      <c r="BG161" t="s">
        <v>57</v>
      </c>
      <c r="BH161" t="s">
        <v>57</v>
      </c>
      <c r="BI161" t="s">
        <v>57</v>
      </c>
      <c r="BJ161" t="s">
        <v>57</v>
      </c>
      <c r="BK161" t="s">
        <v>57</v>
      </c>
      <c r="BL161">
        <v>317</v>
      </c>
      <c r="BM161">
        <v>112</v>
      </c>
      <c r="BN161">
        <v>7</v>
      </c>
      <c r="BO161" t="s">
        <v>57</v>
      </c>
      <c r="BP161" t="s">
        <v>57</v>
      </c>
      <c r="BQ161" t="s">
        <v>57</v>
      </c>
      <c r="BR161">
        <v>198</v>
      </c>
      <c r="BS161" t="s">
        <v>57</v>
      </c>
      <c r="BT161" t="s">
        <v>57</v>
      </c>
      <c r="BU161" t="s">
        <v>57</v>
      </c>
      <c r="BV161" t="s">
        <v>57</v>
      </c>
      <c r="BW161" t="s">
        <v>57</v>
      </c>
      <c r="BX161" t="s">
        <v>57</v>
      </c>
      <c r="BY161" t="s">
        <v>57</v>
      </c>
      <c r="BZ161" t="s">
        <v>57</v>
      </c>
      <c r="CA161" t="s">
        <v>57</v>
      </c>
      <c r="CB161" t="s">
        <v>57</v>
      </c>
      <c r="CC161" t="s">
        <v>57</v>
      </c>
      <c r="CD161" t="s">
        <v>58</v>
      </c>
      <c r="CF161" s="58"/>
      <c r="CH161" s="10"/>
      <c r="CI161" s="10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</row>
    <row r="162" spans="1:155" s="38" customFormat="1">
      <c r="A162" t="s">
        <v>159</v>
      </c>
      <c r="B162" s="10" t="e">
        <f>(#REF!)-1</f>
        <v>#REF!</v>
      </c>
      <c r="C162" s="4" t="s">
        <v>3</v>
      </c>
      <c r="D162" s="10" t="s">
        <v>40</v>
      </c>
      <c r="E162" s="59">
        <f t="shared" si="80"/>
        <v>62.5</v>
      </c>
      <c r="F162" s="59">
        <f t="shared" si="80"/>
        <v>0</v>
      </c>
      <c r="G162" s="59">
        <f t="shared" si="80"/>
        <v>12.5</v>
      </c>
      <c r="H162" s="59">
        <f t="shared" si="80"/>
        <v>25</v>
      </c>
      <c r="I162" s="59">
        <f t="shared" si="81"/>
        <v>0.125</v>
      </c>
      <c r="J162">
        <v>8</v>
      </c>
      <c r="K162">
        <v>5</v>
      </c>
      <c r="L162">
        <v>0</v>
      </c>
      <c r="M162">
        <v>1</v>
      </c>
      <c r="N162">
        <v>2</v>
      </c>
      <c r="O162">
        <v>0.33333333339999999</v>
      </c>
      <c r="P162">
        <v>1559</v>
      </c>
      <c r="Q162" t="s">
        <v>57</v>
      </c>
      <c r="R162">
        <v>1962</v>
      </c>
      <c r="S162">
        <v>1357.5</v>
      </c>
      <c r="T162">
        <v>319.33333340000001</v>
      </c>
      <c r="U162">
        <v>447</v>
      </c>
      <c r="V162">
        <v>255.5</v>
      </c>
      <c r="W162">
        <v>406.66666659999999</v>
      </c>
      <c r="X162">
        <v>785</v>
      </c>
      <c r="Y162">
        <v>217.5</v>
      </c>
      <c r="Z162">
        <v>92.666666660000004</v>
      </c>
      <c r="AA162">
        <v>52</v>
      </c>
      <c r="AB162">
        <v>113</v>
      </c>
      <c r="AC162">
        <v>7</v>
      </c>
      <c r="AD162">
        <v>3</v>
      </c>
      <c r="AE162">
        <v>2</v>
      </c>
      <c r="AF162">
        <v>2</v>
      </c>
      <c r="AG162">
        <v>4</v>
      </c>
      <c r="AH162">
        <v>3</v>
      </c>
      <c r="AI162" t="s">
        <v>57</v>
      </c>
      <c r="AJ162" t="s">
        <v>57</v>
      </c>
      <c r="AK162" t="s">
        <v>57</v>
      </c>
      <c r="AL162" t="s">
        <v>57</v>
      </c>
      <c r="AM162">
        <v>3</v>
      </c>
      <c r="AN162" t="s">
        <v>57</v>
      </c>
      <c r="AO162" t="s">
        <v>57</v>
      </c>
      <c r="AP162" t="s">
        <v>57</v>
      </c>
      <c r="AQ162" t="s">
        <v>57</v>
      </c>
      <c r="AR162" t="s">
        <v>57</v>
      </c>
      <c r="AS162">
        <v>1</v>
      </c>
      <c r="AT162">
        <v>1</v>
      </c>
      <c r="AU162" t="s">
        <v>57</v>
      </c>
      <c r="AV162" t="s">
        <v>57</v>
      </c>
      <c r="AW162" t="s">
        <v>57</v>
      </c>
      <c r="AX162" t="s">
        <v>57</v>
      </c>
      <c r="AY162" t="s">
        <v>57</v>
      </c>
      <c r="AZ162">
        <v>2</v>
      </c>
      <c r="BA162">
        <v>0</v>
      </c>
      <c r="BB162" t="s">
        <v>57</v>
      </c>
      <c r="BC162" t="s">
        <v>57</v>
      </c>
      <c r="BD162" t="s">
        <v>57</v>
      </c>
      <c r="BE162">
        <v>9</v>
      </c>
      <c r="BF162">
        <v>1</v>
      </c>
      <c r="BG162" t="s">
        <v>57</v>
      </c>
      <c r="BH162" t="s">
        <v>57</v>
      </c>
      <c r="BI162" t="s">
        <v>57</v>
      </c>
      <c r="BJ162">
        <v>3</v>
      </c>
      <c r="BK162">
        <v>5</v>
      </c>
      <c r="BL162">
        <v>295</v>
      </c>
      <c r="BM162">
        <v>78</v>
      </c>
      <c r="BN162" t="s">
        <v>57</v>
      </c>
      <c r="BO162">
        <v>6</v>
      </c>
      <c r="BP162">
        <v>6</v>
      </c>
      <c r="BQ162">
        <v>4</v>
      </c>
      <c r="BR162">
        <v>201</v>
      </c>
      <c r="BS162" t="s">
        <v>57</v>
      </c>
      <c r="BT162" t="s">
        <v>57</v>
      </c>
      <c r="BU162" t="s">
        <v>57</v>
      </c>
      <c r="BV162" t="s">
        <v>57</v>
      </c>
      <c r="BW162" t="s">
        <v>57</v>
      </c>
      <c r="BX162" t="s">
        <v>57</v>
      </c>
      <c r="BY162" t="s">
        <v>57</v>
      </c>
      <c r="BZ162" t="s">
        <v>57</v>
      </c>
      <c r="CA162" t="s">
        <v>57</v>
      </c>
      <c r="CB162" t="s">
        <v>57</v>
      </c>
      <c r="CC162" t="s">
        <v>57</v>
      </c>
      <c r="CD162" t="s">
        <v>58</v>
      </c>
      <c r="CF162" s="58"/>
      <c r="CH162" s="10"/>
      <c r="CI162" s="10"/>
    </row>
    <row r="163" spans="1:155" s="38" customFormat="1">
      <c r="A163" t="s">
        <v>160</v>
      </c>
      <c r="B163" s="10" t="e">
        <f>(#REF!)-1</f>
        <v>#REF!</v>
      </c>
      <c r="C163" s="4" t="s">
        <v>3</v>
      </c>
      <c r="D163" s="10" t="s">
        <v>40</v>
      </c>
      <c r="E163" s="59">
        <f t="shared" si="80"/>
        <v>87.5</v>
      </c>
      <c r="F163" s="59">
        <f t="shared" si="80"/>
        <v>0</v>
      </c>
      <c r="G163" s="59">
        <f t="shared" si="80"/>
        <v>12.5</v>
      </c>
      <c r="H163" s="59">
        <f t="shared" si="80"/>
        <v>0</v>
      </c>
      <c r="I163" s="59">
        <f t="shared" si="81"/>
        <v>0.125</v>
      </c>
      <c r="J163">
        <v>8</v>
      </c>
      <c r="K163">
        <v>7</v>
      </c>
      <c r="L163">
        <v>0</v>
      </c>
      <c r="M163">
        <v>1</v>
      </c>
      <c r="N163">
        <v>0</v>
      </c>
      <c r="O163">
        <v>1</v>
      </c>
      <c r="P163">
        <v>2974</v>
      </c>
      <c r="Q163" t="s">
        <v>57</v>
      </c>
      <c r="R163">
        <v>2974</v>
      </c>
      <c r="S163" t="s">
        <v>57</v>
      </c>
      <c r="T163">
        <v>395</v>
      </c>
      <c r="U163">
        <v>395</v>
      </c>
      <c r="V163" t="s">
        <v>57</v>
      </c>
      <c r="W163">
        <v>77</v>
      </c>
      <c r="X163">
        <v>77</v>
      </c>
      <c r="Y163" t="s">
        <v>57</v>
      </c>
      <c r="Z163">
        <v>1278</v>
      </c>
      <c r="AA163">
        <v>1278</v>
      </c>
      <c r="AB163" t="s">
        <v>57</v>
      </c>
      <c r="AC163">
        <v>10</v>
      </c>
      <c r="AD163">
        <v>2</v>
      </c>
      <c r="AE163">
        <v>7</v>
      </c>
      <c r="AF163">
        <v>1</v>
      </c>
      <c r="AG163">
        <v>8</v>
      </c>
      <c r="AH163">
        <v>2</v>
      </c>
      <c r="AI163" t="s">
        <v>57</v>
      </c>
      <c r="AJ163" t="s">
        <v>57</v>
      </c>
      <c r="AK163" t="s">
        <v>57</v>
      </c>
      <c r="AL163" t="s">
        <v>57</v>
      </c>
      <c r="AM163">
        <v>1</v>
      </c>
      <c r="AN163">
        <v>1</v>
      </c>
      <c r="AO163" t="s">
        <v>57</v>
      </c>
      <c r="AP163" t="s">
        <v>57</v>
      </c>
      <c r="AQ163" t="s">
        <v>57</v>
      </c>
      <c r="AR163" t="s">
        <v>57</v>
      </c>
      <c r="AS163">
        <v>6</v>
      </c>
      <c r="AT163">
        <v>1</v>
      </c>
      <c r="AU163" t="s">
        <v>57</v>
      </c>
      <c r="AV163" t="s">
        <v>57</v>
      </c>
      <c r="AW163" t="s">
        <v>57</v>
      </c>
      <c r="AX163" t="s">
        <v>57</v>
      </c>
      <c r="AY163">
        <v>1</v>
      </c>
      <c r="AZ163" t="s">
        <v>57</v>
      </c>
      <c r="BA163">
        <v>0</v>
      </c>
      <c r="BB163" t="s">
        <v>57</v>
      </c>
      <c r="BC163" t="s">
        <v>57</v>
      </c>
      <c r="BD163" t="s">
        <v>57</v>
      </c>
      <c r="BE163">
        <v>17</v>
      </c>
      <c r="BF163">
        <v>9</v>
      </c>
      <c r="BG163" t="s">
        <v>57</v>
      </c>
      <c r="BH163" t="s">
        <v>57</v>
      </c>
      <c r="BI163">
        <v>1</v>
      </c>
      <c r="BJ163" t="s">
        <v>57</v>
      </c>
      <c r="BK163">
        <v>7</v>
      </c>
      <c r="BL163">
        <v>275</v>
      </c>
      <c r="BM163">
        <v>95</v>
      </c>
      <c r="BN163">
        <v>1</v>
      </c>
      <c r="BO163">
        <v>9</v>
      </c>
      <c r="BP163">
        <v>1</v>
      </c>
      <c r="BQ163" t="s">
        <v>57</v>
      </c>
      <c r="BR163">
        <v>169</v>
      </c>
      <c r="BS163" t="s">
        <v>57</v>
      </c>
      <c r="BT163" t="s">
        <v>57</v>
      </c>
      <c r="BU163" t="s">
        <v>57</v>
      </c>
      <c r="BV163" t="s">
        <v>57</v>
      </c>
      <c r="BW163" t="s">
        <v>57</v>
      </c>
      <c r="BX163" t="s">
        <v>57</v>
      </c>
      <c r="BY163" t="s">
        <v>57</v>
      </c>
      <c r="BZ163" t="s">
        <v>57</v>
      </c>
      <c r="CA163" t="s">
        <v>57</v>
      </c>
      <c r="CB163" t="s">
        <v>57</v>
      </c>
      <c r="CC163" t="s">
        <v>57</v>
      </c>
      <c r="CD163" t="s">
        <v>58</v>
      </c>
      <c r="CH163" s="10"/>
      <c r="CI163" s="10"/>
    </row>
    <row r="164" spans="1:155" s="38" customFormat="1">
      <c r="A164" t="s">
        <v>181</v>
      </c>
      <c r="B164" s="10" t="e">
        <f>(#REF!)-1</f>
        <v>#REF!</v>
      </c>
      <c r="C164" s="6" t="s">
        <v>2</v>
      </c>
      <c r="D164" s="10" t="s">
        <v>40</v>
      </c>
      <c r="E164" s="59">
        <f t="shared" si="80"/>
        <v>62.5</v>
      </c>
      <c r="F164" s="59">
        <f t="shared" si="80"/>
        <v>12.5</v>
      </c>
      <c r="G164" s="59">
        <f t="shared" si="80"/>
        <v>12.5</v>
      </c>
      <c r="H164" s="59">
        <f t="shared" si="80"/>
        <v>12.5</v>
      </c>
      <c r="I164" s="59">
        <f t="shared" si="81"/>
        <v>0.125</v>
      </c>
      <c r="J164">
        <v>8</v>
      </c>
      <c r="K164">
        <v>5</v>
      </c>
      <c r="L164">
        <v>1</v>
      </c>
      <c r="M164">
        <v>1</v>
      </c>
      <c r="N164">
        <v>1</v>
      </c>
      <c r="O164">
        <v>0.5</v>
      </c>
      <c r="P164">
        <v>1817.333333</v>
      </c>
      <c r="Q164">
        <v>2375</v>
      </c>
      <c r="R164">
        <v>156</v>
      </c>
      <c r="S164">
        <v>2921</v>
      </c>
      <c r="T164">
        <v>898.5</v>
      </c>
      <c r="U164">
        <v>169</v>
      </c>
      <c r="V164">
        <v>1628</v>
      </c>
      <c r="W164">
        <v>135</v>
      </c>
      <c r="X164">
        <v>134</v>
      </c>
      <c r="Y164">
        <v>136</v>
      </c>
      <c r="Z164">
        <v>891</v>
      </c>
      <c r="AA164">
        <v>1263</v>
      </c>
      <c r="AB164">
        <v>519</v>
      </c>
      <c r="AC164">
        <v>23</v>
      </c>
      <c r="AD164">
        <v>9</v>
      </c>
      <c r="AE164">
        <v>4</v>
      </c>
      <c r="AF164">
        <v>10</v>
      </c>
      <c r="AG164">
        <v>5</v>
      </c>
      <c r="AH164">
        <v>3</v>
      </c>
      <c r="AI164">
        <v>3</v>
      </c>
      <c r="AJ164" t="s">
        <v>57</v>
      </c>
      <c r="AK164" t="s">
        <v>57</v>
      </c>
      <c r="AL164">
        <v>12</v>
      </c>
      <c r="AM164">
        <v>3</v>
      </c>
      <c r="AN164">
        <v>1</v>
      </c>
      <c r="AO164">
        <v>2</v>
      </c>
      <c r="AP164" t="s">
        <v>57</v>
      </c>
      <c r="AQ164" t="s">
        <v>57</v>
      </c>
      <c r="AR164">
        <v>3</v>
      </c>
      <c r="AS164">
        <v>1</v>
      </c>
      <c r="AT164">
        <v>1</v>
      </c>
      <c r="AU164">
        <v>1</v>
      </c>
      <c r="AV164" t="s">
        <v>57</v>
      </c>
      <c r="AW164" t="s">
        <v>57</v>
      </c>
      <c r="AX164">
        <v>1</v>
      </c>
      <c r="AY164">
        <v>1</v>
      </c>
      <c r="AZ164">
        <v>1</v>
      </c>
      <c r="BA164">
        <v>0</v>
      </c>
      <c r="BB164" t="s">
        <v>57</v>
      </c>
      <c r="BC164" t="s">
        <v>57</v>
      </c>
      <c r="BD164">
        <v>8</v>
      </c>
      <c r="BE164">
        <v>11</v>
      </c>
      <c r="BF164">
        <v>6</v>
      </c>
      <c r="BG164" t="s">
        <v>57</v>
      </c>
      <c r="BH164" t="s">
        <v>57</v>
      </c>
      <c r="BI164">
        <v>1</v>
      </c>
      <c r="BJ164">
        <v>1</v>
      </c>
      <c r="BK164">
        <v>3</v>
      </c>
      <c r="BL164" t="s">
        <v>57</v>
      </c>
      <c r="BM164" t="s">
        <v>57</v>
      </c>
      <c r="BN164" t="s">
        <v>57</v>
      </c>
      <c r="BO164" t="s">
        <v>57</v>
      </c>
      <c r="BP164" t="s">
        <v>57</v>
      </c>
      <c r="BQ164" t="s">
        <v>57</v>
      </c>
      <c r="BR164" t="s">
        <v>57</v>
      </c>
      <c r="BS164" t="s">
        <v>57</v>
      </c>
      <c r="BT164" t="s">
        <v>57</v>
      </c>
      <c r="BU164" t="s">
        <v>57</v>
      </c>
      <c r="BV164" t="s">
        <v>57</v>
      </c>
      <c r="BW164" t="s">
        <v>57</v>
      </c>
      <c r="BX164" t="s">
        <v>57</v>
      </c>
      <c r="BY164" t="s">
        <v>57</v>
      </c>
      <c r="BZ164" t="s">
        <v>57</v>
      </c>
      <c r="CA164" t="s">
        <v>57</v>
      </c>
      <c r="CB164" t="s">
        <v>57</v>
      </c>
      <c r="CC164" t="s">
        <v>57</v>
      </c>
      <c r="CD164" t="s">
        <v>58</v>
      </c>
      <c r="CH164" s="10"/>
      <c r="CI164" s="10"/>
    </row>
    <row r="165" spans="1:155" s="38" customFormat="1">
      <c r="A165" t="s">
        <v>161</v>
      </c>
      <c r="B165" s="10" t="e">
        <f>(#REF!)-1</f>
        <v>#REF!</v>
      </c>
      <c r="C165" s="4" t="s">
        <v>3</v>
      </c>
      <c r="D165" s="10" t="s">
        <v>40</v>
      </c>
      <c r="E165" s="59">
        <f t="shared" si="80"/>
        <v>62.5</v>
      </c>
      <c r="F165" s="59">
        <f t="shared" si="80"/>
        <v>12.5</v>
      </c>
      <c r="G165" s="59">
        <f t="shared" si="80"/>
        <v>12.5</v>
      </c>
      <c r="H165" s="59">
        <f t="shared" si="80"/>
        <v>12.5</v>
      </c>
      <c r="I165" s="59">
        <f t="shared" si="81"/>
        <v>0.125</v>
      </c>
      <c r="J165">
        <v>8</v>
      </c>
      <c r="K165">
        <v>5</v>
      </c>
      <c r="L165">
        <v>1</v>
      </c>
      <c r="M165">
        <v>1</v>
      </c>
      <c r="N165">
        <v>1</v>
      </c>
      <c r="O165">
        <v>0.5</v>
      </c>
      <c r="P165">
        <v>3076.666667</v>
      </c>
      <c r="Q165">
        <v>2954</v>
      </c>
      <c r="R165">
        <v>2709</v>
      </c>
      <c r="S165">
        <v>3567</v>
      </c>
      <c r="T165">
        <v>1397.5</v>
      </c>
      <c r="U165">
        <v>1960</v>
      </c>
      <c r="V165">
        <v>835</v>
      </c>
      <c r="W165">
        <v>9031.5</v>
      </c>
      <c r="X165">
        <v>17013</v>
      </c>
      <c r="Y165">
        <v>1050</v>
      </c>
      <c r="Z165">
        <v>60.5</v>
      </c>
      <c r="AA165">
        <v>32</v>
      </c>
      <c r="AB165">
        <v>89</v>
      </c>
      <c r="AC165">
        <v>12</v>
      </c>
      <c r="AD165">
        <v>5</v>
      </c>
      <c r="AE165">
        <v>5</v>
      </c>
      <c r="AF165">
        <v>2</v>
      </c>
      <c r="AG165">
        <v>4</v>
      </c>
      <c r="AH165">
        <v>4</v>
      </c>
      <c r="AI165">
        <v>4</v>
      </c>
      <c r="AJ165" t="s">
        <v>57</v>
      </c>
      <c r="AK165" t="s">
        <v>57</v>
      </c>
      <c r="AL165" t="s">
        <v>57</v>
      </c>
      <c r="AM165">
        <v>3</v>
      </c>
      <c r="AN165">
        <v>2</v>
      </c>
      <c r="AO165" t="s">
        <v>57</v>
      </c>
      <c r="AP165" t="s">
        <v>57</v>
      </c>
      <c r="AQ165" t="s">
        <v>57</v>
      </c>
      <c r="AR165" t="s">
        <v>57</v>
      </c>
      <c r="AS165">
        <v>1</v>
      </c>
      <c r="AT165">
        <v>1</v>
      </c>
      <c r="AU165">
        <v>3</v>
      </c>
      <c r="AV165" t="s">
        <v>57</v>
      </c>
      <c r="AW165" t="s">
        <v>57</v>
      </c>
      <c r="AX165" t="s">
        <v>57</v>
      </c>
      <c r="AY165" t="s">
        <v>57</v>
      </c>
      <c r="AZ165">
        <v>1</v>
      </c>
      <c r="BA165">
        <v>1</v>
      </c>
      <c r="BB165" t="s">
        <v>57</v>
      </c>
      <c r="BC165" t="s">
        <v>57</v>
      </c>
      <c r="BD165" t="s">
        <v>57</v>
      </c>
      <c r="BE165">
        <v>2</v>
      </c>
      <c r="BF165" t="s">
        <v>57</v>
      </c>
      <c r="BG165" t="s">
        <v>57</v>
      </c>
      <c r="BH165" t="s">
        <v>57</v>
      </c>
      <c r="BI165" t="s">
        <v>57</v>
      </c>
      <c r="BJ165">
        <v>2</v>
      </c>
      <c r="BK165" t="s">
        <v>57</v>
      </c>
      <c r="BL165">
        <v>217</v>
      </c>
      <c r="BM165">
        <v>67</v>
      </c>
      <c r="BN165">
        <v>15</v>
      </c>
      <c r="BO165">
        <v>5</v>
      </c>
      <c r="BP165">
        <v>1</v>
      </c>
      <c r="BQ165">
        <v>58</v>
      </c>
      <c r="BR165">
        <v>71</v>
      </c>
      <c r="BS165" t="s">
        <v>57</v>
      </c>
      <c r="BT165" t="s">
        <v>57</v>
      </c>
      <c r="BU165" t="s">
        <v>57</v>
      </c>
      <c r="BV165" t="s">
        <v>57</v>
      </c>
      <c r="BW165" t="s">
        <v>57</v>
      </c>
      <c r="BX165" t="s">
        <v>57</v>
      </c>
      <c r="BY165" t="s">
        <v>57</v>
      </c>
      <c r="BZ165" t="s">
        <v>57</v>
      </c>
      <c r="CA165" t="s">
        <v>57</v>
      </c>
      <c r="CB165" t="s">
        <v>57</v>
      </c>
      <c r="CC165" t="s">
        <v>57</v>
      </c>
      <c r="CD165" t="s">
        <v>58</v>
      </c>
      <c r="CH165" s="10"/>
      <c r="CI165" s="10"/>
    </row>
    <row r="166" spans="1:155" s="38" customFormat="1">
      <c r="A166" t="s">
        <v>162</v>
      </c>
      <c r="B166" s="10" t="e">
        <f>(#REF!)-1</f>
        <v>#REF!</v>
      </c>
      <c r="C166" s="6" t="s">
        <v>2</v>
      </c>
      <c r="D166" s="10" t="s">
        <v>40</v>
      </c>
      <c r="E166" s="59">
        <f t="shared" si="80"/>
        <v>12.5</v>
      </c>
      <c r="F166" s="59">
        <f t="shared" si="80"/>
        <v>0</v>
      </c>
      <c r="G166" s="59">
        <f t="shared" si="80"/>
        <v>75</v>
      </c>
      <c r="H166" s="59">
        <f t="shared" si="80"/>
        <v>12.5</v>
      </c>
      <c r="I166" s="59">
        <f t="shared" si="81"/>
        <v>0.75</v>
      </c>
      <c r="J166">
        <v>8</v>
      </c>
      <c r="K166">
        <v>1</v>
      </c>
      <c r="L166">
        <v>0</v>
      </c>
      <c r="M166">
        <v>6</v>
      </c>
      <c r="N166">
        <v>1</v>
      </c>
      <c r="O166">
        <v>0.85714285700000004</v>
      </c>
      <c r="P166">
        <v>1971.4285709999999</v>
      </c>
      <c r="Q166" t="s">
        <v>57</v>
      </c>
      <c r="R166">
        <v>1921.166667</v>
      </c>
      <c r="S166">
        <v>2273</v>
      </c>
      <c r="T166">
        <v>175</v>
      </c>
      <c r="U166">
        <v>70.666666660000004</v>
      </c>
      <c r="V166">
        <v>801</v>
      </c>
      <c r="W166">
        <v>471.85714280000002</v>
      </c>
      <c r="X166">
        <v>518.33333330000005</v>
      </c>
      <c r="Y166">
        <v>193</v>
      </c>
      <c r="Z166">
        <v>272.42857149999998</v>
      </c>
      <c r="AA166">
        <v>258.66666659999999</v>
      </c>
      <c r="AB166">
        <v>355</v>
      </c>
      <c r="AC166">
        <v>18</v>
      </c>
      <c r="AD166">
        <v>8</v>
      </c>
      <c r="AE166">
        <v>9</v>
      </c>
      <c r="AF166">
        <v>1</v>
      </c>
      <c r="AG166">
        <v>8</v>
      </c>
      <c r="AH166">
        <v>8</v>
      </c>
      <c r="AI166">
        <v>2</v>
      </c>
      <c r="AJ166" t="s">
        <v>57</v>
      </c>
      <c r="AK166" t="s">
        <v>57</v>
      </c>
      <c r="AL166" t="s">
        <v>57</v>
      </c>
      <c r="AM166">
        <v>7</v>
      </c>
      <c r="AN166">
        <v>1</v>
      </c>
      <c r="AO166" t="s">
        <v>57</v>
      </c>
      <c r="AP166" t="s">
        <v>57</v>
      </c>
      <c r="AQ166" t="s">
        <v>57</v>
      </c>
      <c r="AR166" t="s">
        <v>57</v>
      </c>
      <c r="AS166">
        <v>1</v>
      </c>
      <c r="AT166">
        <v>6</v>
      </c>
      <c r="AU166">
        <v>2</v>
      </c>
      <c r="AV166" t="s">
        <v>57</v>
      </c>
      <c r="AW166" t="s">
        <v>57</v>
      </c>
      <c r="AX166" t="s">
        <v>57</v>
      </c>
      <c r="AY166" t="s">
        <v>57</v>
      </c>
      <c r="AZ166">
        <v>1</v>
      </c>
      <c r="BA166">
        <v>0</v>
      </c>
      <c r="BB166" t="s">
        <v>57</v>
      </c>
      <c r="BC166" t="s">
        <v>57</v>
      </c>
      <c r="BD166" t="s">
        <v>57</v>
      </c>
      <c r="BE166">
        <v>8</v>
      </c>
      <c r="BF166">
        <v>1</v>
      </c>
      <c r="BG166" t="s">
        <v>57</v>
      </c>
      <c r="BH166" t="s">
        <v>57</v>
      </c>
      <c r="BI166">
        <v>1</v>
      </c>
      <c r="BJ166">
        <v>6</v>
      </c>
      <c r="BK166" t="s">
        <v>57</v>
      </c>
      <c r="BL166">
        <v>240</v>
      </c>
      <c r="BM166">
        <v>84</v>
      </c>
      <c r="BN166" t="s">
        <v>57</v>
      </c>
      <c r="BO166">
        <v>75</v>
      </c>
      <c r="BP166">
        <v>14</v>
      </c>
      <c r="BQ166">
        <v>8</v>
      </c>
      <c r="BR166">
        <v>59</v>
      </c>
      <c r="BS166" t="s">
        <v>57</v>
      </c>
      <c r="BT166" t="s">
        <v>57</v>
      </c>
      <c r="BU166" t="s">
        <v>57</v>
      </c>
      <c r="BV166" t="s">
        <v>57</v>
      </c>
      <c r="BW166" t="s">
        <v>57</v>
      </c>
      <c r="BX166" t="s">
        <v>57</v>
      </c>
      <c r="BY166" t="s">
        <v>57</v>
      </c>
      <c r="BZ166" t="s">
        <v>57</v>
      </c>
      <c r="CA166" t="s">
        <v>57</v>
      </c>
      <c r="CB166" t="s">
        <v>57</v>
      </c>
      <c r="CC166" t="s">
        <v>57</v>
      </c>
      <c r="CD166" t="s">
        <v>58</v>
      </c>
      <c r="CH166" s="10"/>
      <c r="CI166" s="10"/>
    </row>
    <row r="167" spans="1:155" s="10" customFormat="1">
      <c r="A167" t="s">
        <v>163</v>
      </c>
      <c r="B167" s="10" t="e">
        <f>(#REF!)-1</f>
        <v>#REF!</v>
      </c>
      <c r="C167" s="6" t="s">
        <v>2</v>
      </c>
      <c r="D167" s="10" t="s">
        <v>40</v>
      </c>
      <c r="E167" s="59">
        <f t="shared" si="80"/>
        <v>0</v>
      </c>
      <c r="F167" s="59">
        <f t="shared" si="80"/>
        <v>12.5</v>
      </c>
      <c r="G167" s="59">
        <f t="shared" si="80"/>
        <v>87.5</v>
      </c>
      <c r="H167" s="59">
        <f t="shared" si="80"/>
        <v>0</v>
      </c>
      <c r="I167" s="59">
        <f t="shared" si="81"/>
        <v>0.875</v>
      </c>
      <c r="J167">
        <v>8</v>
      </c>
      <c r="K167">
        <v>0</v>
      </c>
      <c r="L167">
        <v>1</v>
      </c>
      <c r="M167">
        <v>7</v>
      </c>
      <c r="N167">
        <v>0</v>
      </c>
      <c r="O167">
        <v>1</v>
      </c>
      <c r="P167">
        <v>878.75</v>
      </c>
      <c r="Q167">
        <v>122</v>
      </c>
      <c r="R167">
        <v>986.85714289999999</v>
      </c>
      <c r="S167" t="s">
        <v>57</v>
      </c>
      <c r="T167">
        <v>58.142857149999998</v>
      </c>
      <c r="U167">
        <v>58.142857149999998</v>
      </c>
      <c r="V167" t="s">
        <v>57</v>
      </c>
      <c r="W167">
        <v>94.285714299999995</v>
      </c>
      <c r="X167">
        <v>94.285714299999995</v>
      </c>
      <c r="Y167" t="s">
        <v>57</v>
      </c>
      <c r="Z167">
        <v>1405.4285709999999</v>
      </c>
      <c r="AA167">
        <v>1405.4285709999999</v>
      </c>
      <c r="AB167" t="s">
        <v>57</v>
      </c>
      <c r="AC167">
        <v>30</v>
      </c>
      <c r="AD167">
        <v>11</v>
      </c>
      <c r="AE167">
        <v>19</v>
      </c>
      <c r="AF167" t="s">
        <v>57</v>
      </c>
      <c r="AG167">
        <v>8</v>
      </c>
      <c r="AH167">
        <v>10</v>
      </c>
      <c r="AI167">
        <v>11</v>
      </c>
      <c r="AJ167" t="s">
        <v>57</v>
      </c>
      <c r="AK167" t="s">
        <v>57</v>
      </c>
      <c r="AL167">
        <v>1</v>
      </c>
      <c r="AM167">
        <v>8</v>
      </c>
      <c r="AN167">
        <v>3</v>
      </c>
      <c r="AO167" t="s">
        <v>57</v>
      </c>
      <c r="AP167" t="s">
        <v>57</v>
      </c>
      <c r="AQ167" t="s">
        <v>57</v>
      </c>
      <c r="AR167" t="s">
        <v>57</v>
      </c>
      <c r="AS167" t="s">
        <v>57</v>
      </c>
      <c r="AT167">
        <v>7</v>
      </c>
      <c r="AU167">
        <v>11</v>
      </c>
      <c r="AV167" t="s">
        <v>57</v>
      </c>
      <c r="AW167" t="s">
        <v>57</v>
      </c>
      <c r="AX167">
        <v>1</v>
      </c>
      <c r="AY167" t="s">
        <v>57</v>
      </c>
      <c r="AZ167" t="s">
        <v>57</v>
      </c>
      <c r="BA167">
        <v>0</v>
      </c>
      <c r="BB167" t="s">
        <v>57</v>
      </c>
      <c r="BC167" t="s">
        <v>57</v>
      </c>
      <c r="BD167" t="s">
        <v>57</v>
      </c>
      <c r="BE167">
        <v>16</v>
      </c>
      <c r="BF167">
        <v>2</v>
      </c>
      <c r="BG167" t="s">
        <v>57</v>
      </c>
      <c r="BH167" t="s">
        <v>57</v>
      </c>
      <c r="BI167">
        <v>7</v>
      </c>
      <c r="BJ167" t="s">
        <v>57</v>
      </c>
      <c r="BK167">
        <v>7</v>
      </c>
      <c r="BL167">
        <v>133</v>
      </c>
      <c r="BM167">
        <v>20</v>
      </c>
      <c r="BN167">
        <v>2</v>
      </c>
      <c r="BO167">
        <v>69</v>
      </c>
      <c r="BP167">
        <v>9</v>
      </c>
      <c r="BQ167" t="s">
        <v>57</v>
      </c>
      <c r="BR167">
        <v>33</v>
      </c>
      <c r="BS167" t="s">
        <v>57</v>
      </c>
      <c r="BT167" t="s">
        <v>57</v>
      </c>
      <c r="BU167" t="s">
        <v>57</v>
      </c>
      <c r="BV167" t="s">
        <v>57</v>
      </c>
      <c r="BW167" t="s">
        <v>57</v>
      </c>
      <c r="BX167" t="s">
        <v>57</v>
      </c>
      <c r="BY167" t="s">
        <v>57</v>
      </c>
      <c r="BZ167" t="s">
        <v>57</v>
      </c>
      <c r="CA167" t="s">
        <v>57</v>
      </c>
      <c r="CB167" t="s">
        <v>57</v>
      </c>
      <c r="CC167" t="s">
        <v>57</v>
      </c>
      <c r="CD167" t="s">
        <v>58</v>
      </c>
      <c r="CG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</row>
    <row r="168" spans="1:155" s="10" customFormat="1">
      <c r="A168" t="s">
        <v>164</v>
      </c>
      <c r="B168" s="10" t="e">
        <f>(#REF!)-1</f>
        <v>#REF!</v>
      </c>
      <c r="C168" s="6" t="s">
        <v>2</v>
      </c>
      <c r="D168" s="10" t="s">
        <v>40</v>
      </c>
      <c r="E168" s="59">
        <f t="shared" si="80"/>
        <v>0</v>
      </c>
      <c r="F168" s="59">
        <f t="shared" si="80"/>
        <v>0</v>
      </c>
      <c r="G168" s="59">
        <f t="shared" si="80"/>
        <v>87.5</v>
      </c>
      <c r="H168" s="59">
        <f t="shared" si="80"/>
        <v>12.5</v>
      </c>
      <c r="I168" s="59">
        <f t="shared" si="81"/>
        <v>0.875</v>
      </c>
      <c r="J168">
        <v>8</v>
      </c>
      <c r="K168">
        <v>0</v>
      </c>
      <c r="L168">
        <v>0</v>
      </c>
      <c r="M168">
        <v>7</v>
      </c>
      <c r="N168">
        <v>1</v>
      </c>
      <c r="O168">
        <v>0.875</v>
      </c>
      <c r="P168">
        <v>823.125</v>
      </c>
      <c r="Q168" t="s">
        <v>57</v>
      </c>
      <c r="R168">
        <v>855.28571439999996</v>
      </c>
      <c r="S168">
        <v>598</v>
      </c>
      <c r="T168">
        <v>59.625</v>
      </c>
      <c r="U168">
        <v>59.714285719999999</v>
      </c>
      <c r="V168">
        <v>59</v>
      </c>
      <c r="W168">
        <v>138.375</v>
      </c>
      <c r="X168">
        <v>131.42857140000001</v>
      </c>
      <c r="Y168">
        <v>187</v>
      </c>
      <c r="Z168">
        <v>197.875</v>
      </c>
      <c r="AA168">
        <v>191.2857143</v>
      </c>
      <c r="AB168">
        <v>244</v>
      </c>
      <c r="AC168">
        <v>30</v>
      </c>
      <c r="AD168">
        <v>17</v>
      </c>
      <c r="AE168">
        <v>10</v>
      </c>
      <c r="AF168">
        <v>3</v>
      </c>
      <c r="AG168">
        <v>10</v>
      </c>
      <c r="AH168">
        <v>13</v>
      </c>
      <c r="AI168">
        <v>2</v>
      </c>
      <c r="AJ168">
        <v>1</v>
      </c>
      <c r="AK168" t="s">
        <v>57</v>
      </c>
      <c r="AL168">
        <v>4</v>
      </c>
      <c r="AM168">
        <v>8</v>
      </c>
      <c r="AN168">
        <v>5</v>
      </c>
      <c r="AO168">
        <v>1</v>
      </c>
      <c r="AP168" t="s">
        <v>57</v>
      </c>
      <c r="AQ168" t="s">
        <v>57</v>
      </c>
      <c r="AR168">
        <v>3</v>
      </c>
      <c r="AS168">
        <v>1</v>
      </c>
      <c r="AT168">
        <v>7</v>
      </c>
      <c r="AU168">
        <v>1</v>
      </c>
      <c r="AV168">
        <v>1</v>
      </c>
      <c r="AW168" t="s">
        <v>57</v>
      </c>
      <c r="AX168" t="s">
        <v>57</v>
      </c>
      <c r="AY168">
        <v>1</v>
      </c>
      <c r="AZ168">
        <v>1</v>
      </c>
      <c r="BA168">
        <v>0</v>
      </c>
      <c r="BB168" t="s">
        <v>57</v>
      </c>
      <c r="BC168" t="s">
        <v>57</v>
      </c>
      <c r="BD168">
        <v>1</v>
      </c>
      <c r="BE168">
        <v>34</v>
      </c>
      <c r="BF168" t="s">
        <v>57</v>
      </c>
      <c r="BG168" t="s">
        <v>57</v>
      </c>
      <c r="BH168" t="s">
        <v>57</v>
      </c>
      <c r="BI168">
        <v>6</v>
      </c>
      <c r="BJ168">
        <v>6</v>
      </c>
      <c r="BK168">
        <v>22</v>
      </c>
      <c r="BL168">
        <v>246</v>
      </c>
      <c r="BM168">
        <v>50</v>
      </c>
      <c r="BN168" t="s">
        <v>57</v>
      </c>
      <c r="BO168">
        <v>144</v>
      </c>
      <c r="BP168">
        <v>17</v>
      </c>
      <c r="BQ168">
        <v>5</v>
      </c>
      <c r="BR168">
        <v>30</v>
      </c>
      <c r="BS168" t="s">
        <v>57</v>
      </c>
      <c r="BT168" t="s">
        <v>57</v>
      </c>
      <c r="BU168" t="s">
        <v>57</v>
      </c>
      <c r="BV168" t="s">
        <v>57</v>
      </c>
      <c r="BW168" t="s">
        <v>57</v>
      </c>
      <c r="BX168" t="s">
        <v>57</v>
      </c>
      <c r="BY168" t="s">
        <v>57</v>
      </c>
      <c r="BZ168" t="s">
        <v>57</v>
      </c>
      <c r="CA168" t="s">
        <v>57</v>
      </c>
      <c r="CB168" t="s">
        <v>57</v>
      </c>
      <c r="CC168" t="s">
        <v>57</v>
      </c>
      <c r="CD168" t="s">
        <v>58</v>
      </c>
      <c r="CG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</row>
    <row r="169" spans="1:155" s="10" customFormat="1">
      <c r="A169" t="s">
        <v>165</v>
      </c>
      <c r="B169" s="10" t="e">
        <f>(#REF!)-1</f>
        <v>#REF!</v>
      </c>
      <c r="C169" s="6" t="s">
        <v>2</v>
      </c>
      <c r="D169" s="10" t="s">
        <v>40</v>
      </c>
      <c r="E169" s="59">
        <f t="shared" si="80"/>
        <v>25</v>
      </c>
      <c r="F169" s="59">
        <f t="shared" si="80"/>
        <v>25</v>
      </c>
      <c r="G169" s="59">
        <f t="shared" si="80"/>
        <v>37.5</v>
      </c>
      <c r="H169" s="59">
        <f t="shared" si="80"/>
        <v>12.5</v>
      </c>
      <c r="I169" s="59">
        <f t="shared" si="81"/>
        <v>0.375</v>
      </c>
      <c r="J169">
        <v>8</v>
      </c>
      <c r="K169">
        <v>2</v>
      </c>
      <c r="L169">
        <v>2</v>
      </c>
      <c r="M169">
        <v>3</v>
      </c>
      <c r="N169">
        <v>1</v>
      </c>
      <c r="O169">
        <v>0.75</v>
      </c>
      <c r="P169">
        <v>713.83333330000005</v>
      </c>
      <c r="Q169">
        <v>480.5</v>
      </c>
      <c r="R169">
        <v>1020.333333</v>
      </c>
      <c r="S169">
        <v>261</v>
      </c>
      <c r="T169">
        <v>111</v>
      </c>
      <c r="U169">
        <v>121.33333330000001</v>
      </c>
      <c r="V169">
        <v>80</v>
      </c>
      <c r="W169">
        <v>152.25</v>
      </c>
      <c r="X169">
        <v>158.33333329999999</v>
      </c>
      <c r="Y169">
        <v>134</v>
      </c>
      <c r="Z169">
        <v>1024.25</v>
      </c>
      <c r="AA169">
        <v>1257.333333</v>
      </c>
      <c r="AB169">
        <v>325</v>
      </c>
      <c r="AC169">
        <v>19</v>
      </c>
      <c r="AD169">
        <v>8</v>
      </c>
      <c r="AE169">
        <v>9</v>
      </c>
      <c r="AF169">
        <v>2</v>
      </c>
      <c r="AG169">
        <v>6</v>
      </c>
      <c r="AH169">
        <v>5</v>
      </c>
      <c r="AI169">
        <v>3</v>
      </c>
      <c r="AJ169" t="s">
        <v>57</v>
      </c>
      <c r="AK169" t="s">
        <v>57</v>
      </c>
      <c r="AL169">
        <v>5</v>
      </c>
      <c r="AM169">
        <v>6</v>
      </c>
      <c r="AN169">
        <v>1</v>
      </c>
      <c r="AO169">
        <v>1</v>
      </c>
      <c r="AP169" t="s">
        <v>57</v>
      </c>
      <c r="AQ169" t="s">
        <v>57</v>
      </c>
      <c r="AR169" t="s">
        <v>57</v>
      </c>
      <c r="AS169" t="s">
        <v>57</v>
      </c>
      <c r="AT169">
        <v>3</v>
      </c>
      <c r="AU169">
        <v>1</v>
      </c>
      <c r="AV169" t="s">
        <v>57</v>
      </c>
      <c r="AW169" t="s">
        <v>57</v>
      </c>
      <c r="AX169">
        <v>5</v>
      </c>
      <c r="AY169" t="s">
        <v>57</v>
      </c>
      <c r="AZ169">
        <v>1</v>
      </c>
      <c r="BA169">
        <v>1</v>
      </c>
      <c r="BB169" t="s">
        <v>57</v>
      </c>
      <c r="BC169" t="s">
        <v>57</v>
      </c>
      <c r="BD169" t="s">
        <v>57</v>
      </c>
      <c r="BE169">
        <v>11</v>
      </c>
      <c r="BF169">
        <v>5</v>
      </c>
      <c r="BG169" t="s">
        <v>57</v>
      </c>
      <c r="BH169">
        <v>1</v>
      </c>
      <c r="BI169">
        <v>2</v>
      </c>
      <c r="BJ169">
        <v>2</v>
      </c>
      <c r="BK169">
        <v>1</v>
      </c>
      <c r="BL169">
        <v>335</v>
      </c>
      <c r="BM169">
        <v>73</v>
      </c>
      <c r="BN169">
        <v>50</v>
      </c>
      <c r="BO169">
        <v>54</v>
      </c>
      <c r="BP169">
        <v>11</v>
      </c>
      <c r="BQ169">
        <v>1</v>
      </c>
      <c r="BR169">
        <v>146</v>
      </c>
      <c r="BS169" t="s">
        <v>57</v>
      </c>
      <c r="BT169" t="s">
        <v>57</v>
      </c>
      <c r="BU169" t="s">
        <v>57</v>
      </c>
      <c r="BV169" t="s">
        <v>57</v>
      </c>
      <c r="BW169" t="s">
        <v>57</v>
      </c>
      <c r="BX169" t="s">
        <v>57</v>
      </c>
      <c r="BY169" t="s">
        <v>57</v>
      </c>
      <c r="BZ169" t="s">
        <v>57</v>
      </c>
      <c r="CA169" t="s">
        <v>57</v>
      </c>
      <c r="CB169" t="s">
        <v>57</v>
      </c>
      <c r="CC169" t="s">
        <v>57</v>
      </c>
      <c r="CD169" t="s">
        <v>58</v>
      </c>
      <c r="CG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</row>
    <row r="170" spans="1:155" s="10" customFormat="1">
      <c r="A170" t="s">
        <v>166</v>
      </c>
      <c r="B170" s="10" t="e">
        <f>(#REF!)-1</f>
        <v>#REF!</v>
      </c>
      <c r="C170" s="4" t="s">
        <v>3</v>
      </c>
      <c r="D170" s="10" t="s">
        <v>40</v>
      </c>
      <c r="E170" s="59">
        <f t="shared" si="80"/>
        <v>0</v>
      </c>
      <c r="F170" s="59">
        <f t="shared" si="80"/>
        <v>0</v>
      </c>
      <c r="G170" s="59">
        <f t="shared" si="80"/>
        <v>62.5</v>
      </c>
      <c r="H170" s="59">
        <f t="shared" si="80"/>
        <v>37.5</v>
      </c>
      <c r="I170" s="59">
        <f t="shared" si="81"/>
        <v>0.625</v>
      </c>
      <c r="J170">
        <v>8</v>
      </c>
      <c r="K170">
        <v>0</v>
      </c>
      <c r="L170">
        <v>0</v>
      </c>
      <c r="M170">
        <v>5</v>
      </c>
      <c r="N170">
        <v>3</v>
      </c>
      <c r="O170">
        <v>0.625</v>
      </c>
      <c r="P170">
        <v>502.5</v>
      </c>
      <c r="Q170" t="s">
        <v>57</v>
      </c>
      <c r="R170">
        <v>456</v>
      </c>
      <c r="S170">
        <v>580</v>
      </c>
      <c r="T170">
        <v>79.75</v>
      </c>
      <c r="U170">
        <v>57.400000009999999</v>
      </c>
      <c r="V170">
        <v>117</v>
      </c>
      <c r="W170">
        <v>780.875</v>
      </c>
      <c r="X170">
        <v>834.40000010000006</v>
      </c>
      <c r="Y170">
        <v>691.66666669999995</v>
      </c>
      <c r="Z170">
        <v>32.25</v>
      </c>
      <c r="AA170">
        <v>39</v>
      </c>
      <c r="AB170">
        <v>21</v>
      </c>
      <c r="AC170">
        <v>35</v>
      </c>
      <c r="AD170">
        <v>12</v>
      </c>
      <c r="AE170">
        <v>11</v>
      </c>
      <c r="AF170">
        <v>12</v>
      </c>
      <c r="AG170">
        <v>14</v>
      </c>
      <c r="AH170">
        <v>10</v>
      </c>
      <c r="AI170">
        <v>9</v>
      </c>
      <c r="AJ170" t="s">
        <v>57</v>
      </c>
      <c r="AK170" t="s">
        <v>57</v>
      </c>
      <c r="AL170">
        <v>2</v>
      </c>
      <c r="AM170">
        <v>8</v>
      </c>
      <c r="AN170">
        <v>2</v>
      </c>
      <c r="AO170">
        <v>2</v>
      </c>
      <c r="AP170" t="s">
        <v>57</v>
      </c>
      <c r="AQ170" t="s">
        <v>57</v>
      </c>
      <c r="AR170" t="s">
        <v>57</v>
      </c>
      <c r="AS170">
        <v>1</v>
      </c>
      <c r="AT170">
        <v>5</v>
      </c>
      <c r="AU170">
        <v>3</v>
      </c>
      <c r="AV170" t="s">
        <v>57</v>
      </c>
      <c r="AW170" t="s">
        <v>57</v>
      </c>
      <c r="AX170">
        <v>2</v>
      </c>
      <c r="AY170">
        <v>5</v>
      </c>
      <c r="AZ170">
        <v>3</v>
      </c>
      <c r="BA170">
        <v>4</v>
      </c>
      <c r="BB170" t="s">
        <v>57</v>
      </c>
      <c r="BC170" t="s">
        <v>57</v>
      </c>
      <c r="BD170" t="s">
        <v>57</v>
      </c>
      <c r="BE170">
        <v>13</v>
      </c>
      <c r="BF170" t="s">
        <v>57</v>
      </c>
      <c r="BG170" t="s">
        <v>57</v>
      </c>
      <c r="BH170" t="s">
        <v>57</v>
      </c>
      <c r="BI170" t="s">
        <v>57</v>
      </c>
      <c r="BJ170">
        <v>8</v>
      </c>
      <c r="BK170">
        <v>5</v>
      </c>
      <c r="BL170">
        <v>315</v>
      </c>
      <c r="BM170">
        <v>57</v>
      </c>
      <c r="BN170">
        <v>6</v>
      </c>
      <c r="BO170">
        <v>97</v>
      </c>
      <c r="BP170">
        <v>12</v>
      </c>
      <c r="BQ170">
        <v>39</v>
      </c>
      <c r="BR170">
        <v>104</v>
      </c>
      <c r="BS170" t="s">
        <v>57</v>
      </c>
      <c r="BT170" t="s">
        <v>57</v>
      </c>
      <c r="BU170" t="s">
        <v>57</v>
      </c>
      <c r="BV170" t="s">
        <v>57</v>
      </c>
      <c r="BW170" t="s">
        <v>57</v>
      </c>
      <c r="BX170" t="s">
        <v>57</v>
      </c>
      <c r="BY170" t="s">
        <v>57</v>
      </c>
      <c r="BZ170" t="s">
        <v>57</v>
      </c>
      <c r="CA170" t="s">
        <v>57</v>
      </c>
      <c r="CB170" t="s">
        <v>57</v>
      </c>
      <c r="CC170" t="s">
        <v>57</v>
      </c>
      <c r="CD170" t="s">
        <v>58</v>
      </c>
      <c r="CG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</row>
    <row r="171" spans="1:155" s="10" customFormat="1">
      <c r="A171" t="s">
        <v>167</v>
      </c>
      <c r="B171" s="10" t="e">
        <f>(#REF!)-1</f>
        <v>#REF!</v>
      </c>
      <c r="C171" s="6" t="s">
        <v>2</v>
      </c>
      <c r="D171" s="10" t="s">
        <v>40</v>
      </c>
      <c r="E171" s="59">
        <f t="shared" si="80"/>
        <v>12.5</v>
      </c>
      <c r="F171" s="59">
        <f t="shared" si="80"/>
        <v>0</v>
      </c>
      <c r="G171" s="59">
        <f t="shared" si="80"/>
        <v>87.5</v>
      </c>
      <c r="H171" s="59">
        <f t="shared" si="80"/>
        <v>0</v>
      </c>
      <c r="I171" s="59">
        <f t="shared" si="81"/>
        <v>0.875</v>
      </c>
      <c r="J171">
        <v>8</v>
      </c>
      <c r="K171">
        <v>1</v>
      </c>
      <c r="L171">
        <v>0</v>
      </c>
      <c r="M171">
        <v>7</v>
      </c>
      <c r="N171">
        <v>0</v>
      </c>
      <c r="O171">
        <v>1</v>
      </c>
      <c r="P171">
        <v>776.28571439999996</v>
      </c>
      <c r="Q171" t="s">
        <v>57</v>
      </c>
      <c r="R171">
        <v>776.28571439999996</v>
      </c>
      <c r="S171" t="s">
        <v>57</v>
      </c>
      <c r="T171">
        <v>102.7142857</v>
      </c>
      <c r="U171">
        <v>102.7142857</v>
      </c>
      <c r="V171" t="s">
        <v>57</v>
      </c>
      <c r="W171">
        <v>145.42857140000001</v>
      </c>
      <c r="X171">
        <v>145.42857140000001</v>
      </c>
      <c r="Y171" t="s">
        <v>57</v>
      </c>
      <c r="Z171">
        <v>943</v>
      </c>
      <c r="AA171">
        <v>943</v>
      </c>
      <c r="AB171" t="s">
        <v>57</v>
      </c>
      <c r="AC171">
        <v>21</v>
      </c>
      <c r="AD171">
        <v>9</v>
      </c>
      <c r="AE171">
        <v>11</v>
      </c>
      <c r="AF171">
        <v>1</v>
      </c>
      <c r="AG171">
        <v>11</v>
      </c>
      <c r="AH171">
        <v>9</v>
      </c>
      <c r="AI171">
        <v>1</v>
      </c>
      <c r="AJ171" t="s">
        <v>57</v>
      </c>
      <c r="AK171" t="s">
        <v>57</v>
      </c>
      <c r="AL171" t="s">
        <v>57</v>
      </c>
      <c r="AM171">
        <v>7</v>
      </c>
      <c r="AN171">
        <v>2</v>
      </c>
      <c r="AO171" t="s">
        <v>57</v>
      </c>
      <c r="AP171" t="s">
        <v>57</v>
      </c>
      <c r="AQ171" t="s">
        <v>57</v>
      </c>
      <c r="AR171" t="s">
        <v>57</v>
      </c>
      <c r="AS171">
        <v>3</v>
      </c>
      <c r="AT171">
        <v>7</v>
      </c>
      <c r="AU171">
        <v>1</v>
      </c>
      <c r="AV171" t="s">
        <v>57</v>
      </c>
      <c r="AW171" t="s">
        <v>57</v>
      </c>
      <c r="AX171" t="s">
        <v>57</v>
      </c>
      <c r="AY171">
        <v>1</v>
      </c>
      <c r="AZ171" t="s">
        <v>57</v>
      </c>
      <c r="BA171">
        <v>0</v>
      </c>
      <c r="BB171" t="s">
        <v>57</v>
      </c>
      <c r="BC171" t="s">
        <v>57</v>
      </c>
      <c r="BD171" t="s">
        <v>57</v>
      </c>
      <c r="BE171">
        <v>16</v>
      </c>
      <c r="BF171">
        <v>7</v>
      </c>
      <c r="BG171">
        <v>2</v>
      </c>
      <c r="BH171" t="s">
        <v>57</v>
      </c>
      <c r="BI171">
        <v>5</v>
      </c>
      <c r="BJ171">
        <v>2</v>
      </c>
      <c r="BK171" t="s">
        <v>57</v>
      </c>
      <c r="BL171">
        <v>661</v>
      </c>
      <c r="BM171">
        <v>146</v>
      </c>
      <c r="BN171">
        <v>8</v>
      </c>
      <c r="BO171">
        <v>225</v>
      </c>
      <c r="BP171">
        <v>17</v>
      </c>
      <c r="BQ171" t="s">
        <v>57</v>
      </c>
      <c r="BR171">
        <v>265</v>
      </c>
      <c r="BS171" t="s">
        <v>57</v>
      </c>
      <c r="BT171" t="s">
        <v>57</v>
      </c>
      <c r="BU171" t="s">
        <v>57</v>
      </c>
      <c r="BV171" t="s">
        <v>57</v>
      </c>
      <c r="BW171" t="s">
        <v>57</v>
      </c>
      <c r="BX171" t="s">
        <v>57</v>
      </c>
      <c r="BY171" t="s">
        <v>57</v>
      </c>
      <c r="BZ171" t="s">
        <v>57</v>
      </c>
      <c r="CA171" t="s">
        <v>57</v>
      </c>
      <c r="CB171" t="s">
        <v>57</v>
      </c>
      <c r="CC171" t="s">
        <v>57</v>
      </c>
      <c r="CD171" t="s">
        <v>58</v>
      </c>
      <c r="CG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</row>
    <row r="172" spans="1:155" s="10" customFormat="1">
      <c r="A172" t="s">
        <v>182</v>
      </c>
      <c r="B172" s="10" t="e">
        <f>(#REF!)-1</f>
        <v>#REF!</v>
      </c>
      <c r="C172" s="4" t="s">
        <v>3</v>
      </c>
      <c r="D172" s="10" t="s">
        <v>40</v>
      </c>
      <c r="E172" s="59">
        <f t="shared" si="80"/>
        <v>62.5</v>
      </c>
      <c r="F172" s="59">
        <f t="shared" si="80"/>
        <v>0</v>
      </c>
      <c r="G172" s="59">
        <f t="shared" si="80"/>
        <v>25</v>
      </c>
      <c r="H172" s="59">
        <f t="shared" si="80"/>
        <v>12.5</v>
      </c>
      <c r="I172" s="59">
        <f t="shared" si="81"/>
        <v>0.25</v>
      </c>
      <c r="J172">
        <v>8</v>
      </c>
      <c r="K172">
        <v>5</v>
      </c>
      <c r="L172">
        <v>0</v>
      </c>
      <c r="M172">
        <v>2</v>
      </c>
      <c r="N172">
        <v>1</v>
      </c>
      <c r="O172">
        <v>0.66666666669999997</v>
      </c>
      <c r="P172">
        <v>2841</v>
      </c>
      <c r="Q172" t="s">
        <v>57</v>
      </c>
      <c r="R172">
        <v>2675.5</v>
      </c>
      <c r="S172">
        <v>3172</v>
      </c>
      <c r="T172">
        <v>1020</v>
      </c>
      <c r="U172">
        <v>956.5</v>
      </c>
      <c r="V172">
        <v>1147</v>
      </c>
      <c r="W172">
        <v>195.66666670000001</v>
      </c>
      <c r="X172">
        <v>182.5</v>
      </c>
      <c r="Y172">
        <v>222</v>
      </c>
      <c r="Z172">
        <v>439.66666659999999</v>
      </c>
      <c r="AA172">
        <v>557</v>
      </c>
      <c r="AB172">
        <v>205</v>
      </c>
      <c r="AC172">
        <v>19</v>
      </c>
      <c r="AD172">
        <v>8</v>
      </c>
      <c r="AE172">
        <v>6</v>
      </c>
      <c r="AF172">
        <v>5</v>
      </c>
      <c r="AG172">
        <v>3</v>
      </c>
      <c r="AH172">
        <v>6</v>
      </c>
      <c r="AI172">
        <v>5</v>
      </c>
      <c r="AJ172" t="s">
        <v>57</v>
      </c>
      <c r="AK172" t="s">
        <v>57</v>
      </c>
      <c r="AL172">
        <v>5</v>
      </c>
      <c r="AM172">
        <v>3</v>
      </c>
      <c r="AN172">
        <v>3</v>
      </c>
      <c r="AO172" t="s">
        <v>57</v>
      </c>
      <c r="AP172" t="s">
        <v>57</v>
      </c>
      <c r="AQ172" t="s">
        <v>57</v>
      </c>
      <c r="AR172">
        <v>2</v>
      </c>
      <c r="AS172" t="s">
        <v>57</v>
      </c>
      <c r="AT172">
        <v>2</v>
      </c>
      <c r="AU172">
        <v>3</v>
      </c>
      <c r="AV172" t="s">
        <v>57</v>
      </c>
      <c r="AW172" t="s">
        <v>57</v>
      </c>
      <c r="AX172">
        <v>1</v>
      </c>
      <c r="AY172" t="s">
        <v>57</v>
      </c>
      <c r="AZ172">
        <v>1</v>
      </c>
      <c r="BA172">
        <v>2</v>
      </c>
      <c r="BB172" t="s">
        <v>57</v>
      </c>
      <c r="BC172" t="s">
        <v>57</v>
      </c>
      <c r="BD172">
        <v>2</v>
      </c>
      <c r="BE172">
        <v>8</v>
      </c>
      <c r="BF172">
        <v>1</v>
      </c>
      <c r="BG172">
        <v>1</v>
      </c>
      <c r="BH172" t="s">
        <v>57</v>
      </c>
      <c r="BI172">
        <v>1</v>
      </c>
      <c r="BJ172">
        <v>2</v>
      </c>
      <c r="BK172">
        <v>3</v>
      </c>
      <c r="BL172" t="s">
        <v>57</v>
      </c>
      <c r="BM172" t="s">
        <v>57</v>
      </c>
      <c r="BN172" t="s">
        <v>57</v>
      </c>
      <c r="BO172" t="s">
        <v>57</v>
      </c>
      <c r="BP172" t="s">
        <v>57</v>
      </c>
      <c r="BQ172" t="s">
        <v>57</v>
      </c>
      <c r="BR172" t="s">
        <v>57</v>
      </c>
      <c r="BS172" t="s">
        <v>57</v>
      </c>
      <c r="BT172" t="s">
        <v>57</v>
      </c>
      <c r="BU172" t="s">
        <v>57</v>
      </c>
      <c r="BV172" t="s">
        <v>57</v>
      </c>
      <c r="BW172" t="s">
        <v>57</v>
      </c>
      <c r="BX172" t="s">
        <v>57</v>
      </c>
      <c r="BY172" t="s">
        <v>57</v>
      </c>
      <c r="BZ172" t="s">
        <v>57</v>
      </c>
      <c r="CA172" t="s">
        <v>57</v>
      </c>
      <c r="CB172" t="s">
        <v>57</v>
      </c>
      <c r="CC172" t="s">
        <v>57</v>
      </c>
      <c r="CD172" t="s">
        <v>58</v>
      </c>
      <c r="CG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</row>
    <row r="173" spans="1:155" s="38" customFormat="1">
      <c r="A173" t="s">
        <v>169</v>
      </c>
      <c r="B173" s="10" t="e">
        <f>(#REF!)-1</f>
        <v>#REF!</v>
      </c>
      <c r="C173" s="6" t="s">
        <v>2</v>
      </c>
      <c r="D173" s="10" t="s">
        <v>40</v>
      </c>
      <c r="E173" s="59">
        <f t="shared" si="80"/>
        <v>62.5</v>
      </c>
      <c r="F173" s="59">
        <f t="shared" si="80"/>
        <v>12.5</v>
      </c>
      <c r="G173" s="59">
        <f t="shared" si="80"/>
        <v>0</v>
      </c>
      <c r="H173" s="59">
        <f t="shared" si="80"/>
        <v>25</v>
      </c>
      <c r="I173" s="59">
        <f t="shared" si="81"/>
        <v>0</v>
      </c>
      <c r="J173">
        <v>8</v>
      </c>
      <c r="K173">
        <v>5</v>
      </c>
      <c r="L173">
        <v>1</v>
      </c>
      <c r="M173">
        <v>0</v>
      </c>
      <c r="N173">
        <v>2</v>
      </c>
      <c r="O173">
        <v>0</v>
      </c>
      <c r="P173">
        <v>1981.333333</v>
      </c>
      <c r="Q173">
        <v>1719</v>
      </c>
      <c r="R173" t="s">
        <v>57</v>
      </c>
      <c r="S173">
        <v>2112.5</v>
      </c>
      <c r="T173">
        <v>1082</v>
      </c>
      <c r="U173" t="s">
        <v>57</v>
      </c>
      <c r="V173">
        <v>1082</v>
      </c>
      <c r="W173">
        <v>1048</v>
      </c>
      <c r="X173" t="s">
        <v>57</v>
      </c>
      <c r="Y173">
        <v>1048</v>
      </c>
      <c r="Z173">
        <v>266.5</v>
      </c>
      <c r="AA173" t="s">
        <v>57</v>
      </c>
      <c r="AB173">
        <v>266.5</v>
      </c>
      <c r="AC173">
        <v>10</v>
      </c>
      <c r="AD173">
        <v>5</v>
      </c>
      <c r="AE173" t="s">
        <v>57</v>
      </c>
      <c r="AF173">
        <v>5</v>
      </c>
      <c r="AG173">
        <v>5</v>
      </c>
      <c r="AH173">
        <v>4</v>
      </c>
      <c r="AI173" t="s">
        <v>57</v>
      </c>
      <c r="AJ173" t="s">
        <v>57</v>
      </c>
      <c r="AK173" t="s">
        <v>57</v>
      </c>
      <c r="AL173">
        <v>1</v>
      </c>
      <c r="AM173">
        <v>3</v>
      </c>
      <c r="AN173">
        <v>2</v>
      </c>
      <c r="AO173" t="s">
        <v>57</v>
      </c>
      <c r="AP173" t="s">
        <v>57</v>
      </c>
      <c r="AQ173" t="s">
        <v>57</v>
      </c>
      <c r="AR173" t="s">
        <v>57</v>
      </c>
      <c r="AS173" t="s">
        <v>57</v>
      </c>
      <c r="AT173" t="s">
        <v>57</v>
      </c>
      <c r="AU173" t="s">
        <v>57</v>
      </c>
      <c r="AV173" t="s">
        <v>57</v>
      </c>
      <c r="AW173" t="s">
        <v>57</v>
      </c>
      <c r="AX173" t="s">
        <v>57</v>
      </c>
      <c r="AY173">
        <v>2</v>
      </c>
      <c r="AZ173">
        <v>2</v>
      </c>
      <c r="BA173">
        <v>0</v>
      </c>
      <c r="BB173" t="s">
        <v>57</v>
      </c>
      <c r="BC173" t="s">
        <v>57</v>
      </c>
      <c r="BD173">
        <v>1</v>
      </c>
      <c r="BE173">
        <v>8</v>
      </c>
      <c r="BF173">
        <v>3</v>
      </c>
      <c r="BG173" t="s">
        <v>57</v>
      </c>
      <c r="BH173" t="s">
        <v>57</v>
      </c>
      <c r="BI173" t="s">
        <v>57</v>
      </c>
      <c r="BJ173">
        <v>2</v>
      </c>
      <c r="BK173">
        <v>3</v>
      </c>
      <c r="BL173">
        <v>262</v>
      </c>
      <c r="BM173">
        <v>96</v>
      </c>
      <c r="BN173">
        <v>2</v>
      </c>
      <c r="BO173" t="s">
        <v>57</v>
      </c>
      <c r="BP173" t="s">
        <v>57</v>
      </c>
      <c r="BQ173">
        <v>15</v>
      </c>
      <c r="BR173">
        <v>149</v>
      </c>
      <c r="BS173" t="s">
        <v>57</v>
      </c>
      <c r="BT173" t="s">
        <v>57</v>
      </c>
      <c r="BU173" t="s">
        <v>57</v>
      </c>
      <c r="BV173" t="s">
        <v>57</v>
      </c>
      <c r="BW173" t="s">
        <v>57</v>
      </c>
      <c r="BX173" t="s">
        <v>57</v>
      </c>
      <c r="BY173" t="s">
        <v>57</v>
      </c>
      <c r="BZ173" t="s">
        <v>57</v>
      </c>
      <c r="CA173" t="s">
        <v>57</v>
      </c>
      <c r="CB173" t="s">
        <v>57</v>
      </c>
      <c r="CC173" t="s">
        <v>57</v>
      </c>
      <c r="CD173" t="s">
        <v>58</v>
      </c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</row>
    <row r="174" spans="1:155" s="38" customFormat="1">
      <c r="A174" t="s">
        <v>170</v>
      </c>
      <c r="B174" s="10" t="e">
        <f>(#REF!)-1</f>
        <v>#REF!</v>
      </c>
      <c r="C174" s="6" t="s">
        <v>2</v>
      </c>
      <c r="D174" s="10" t="s">
        <v>40</v>
      </c>
      <c r="E174" s="59">
        <f t="shared" si="80"/>
        <v>12.5</v>
      </c>
      <c r="F174" s="59">
        <f t="shared" si="80"/>
        <v>0</v>
      </c>
      <c r="G174" s="59">
        <f t="shared" si="80"/>
        <v>87.5</v>
      </c>
      <c r="H174" s="59">
        <f t="shared" si="80"/>
        <v>0</v>
      </c>
      <c r="I174" s="59">
        <f t="shared" si="81"/>
        <v>0.875</v>
      </c>
      <c r="J174">
        <v>8</v>
      </c>
      <c r="K174">
        <v>1</v>
      </c>
      <c r="L174">
        <v>0</v>
      </c>
      <c r="M174">
        <v>7</v>
      </c>
      <c r="N174">
        <v>0</v>
      </c>
      <c r="O174">
        <v>1</v>
      </c>
      <c r="P174">
        <v>396.57142850000002</v>
      </c>
      <c r="Q174" t="s">
        <v>57</v>
      </c>
      <c r="R174">
        <v>396.57142850000002</v>
      </c>
      <c r="S174" t="s">
        <v>57</v>
      </c>
      <c r="T174">
        <v>217.57142859999999</v>
      </c>
      <c r="U174">
        <v>217.57142859999999</v>
      </c>
      <c r="V174" t="s">
        <v>57</v>
      </c>
      <c r="W174">
        <v>110.1428571</v>
      </c>
      <c r="X174">
        <v>110.1428571</v>
      </c>
      <c r="Y174" t="s">
        <v>57</v>
      </c>
      <c r="Z174">
        <v>1080.7142859999999</v>
      </c>
      <c r="AA174">
        <v>1080.7142859999999</v>
      </c>
      <c r="AB174" t="s">
        <v>57</v>
      </c>
      <c r="AC174">
        <v>62</v>
      </c>
      <c r="AD174">
        <v>20</v>
      </c>
      <c r="AE174">
        <v>42</v>
      </c>
      <c r="AF174" t="s">
        <v>57</v>
      </c>
      <c r="AG174">
        <v>10</v>
      </c>
      <c r="AH174">
        <v>13</v>
      </c>
      <c r="AI174">
        <v>38</v>
      </c>
      <c r="AJ174" t="s">
        <v>57</v>
      </c>
      <c r="AK174" t="s">
        <v>57</v>
      </c>
      <c r="AL174">
        <v>1</v>
      </c>
      <c r="AM174">
        <v>7</v>
      </c>
      <c r="AN174">
        <v>6</v>
      </c>
      <c r="AO174">
        <v>6</v>
      </c>
      <c r="AP174" t="s">
        <v>57</v>
      </c>
      <c r="AQ174" t="s">
        <v>57</v>
      </c>
      <c r="AR174">
        <v>1</v>
      </c>
      <c r="AS174">
        <v>3</v>
      </c>
      <c r="AT174">
        <v>7</v>
      </c>
      <c r="AU174">
        <v>32</v>
      </c>
      <c r="AV174" t="s">
        <v>57</v>
      </c>
      <c r="AW174" t="s">
        <v>57</v>
      </c>
      <c r="AX174" t="s">
        <v>57</v>
      </c>
      <c r="AY174" t="s">
        <v>57</v>
      </c>
      <c r="AZ174" t="s">
        <v>57</v>
      </c>
      <c r="BA174">
        <v>0</v>
      </c>
      <c r="BB174" t="s">
        <v>57</v>
      </c>
      <c r="BC174" t="s">
        <v>57</v>
      </c>
      <c r="BD174" t="s">
        <v>57</v>
      </c>
      <c r="BE174">
        <v>7</v>
      </c>
      <c r="BF174" t="s">
        <v>57</v>
      </c>
      <c r="BG174" t="s">
        <v>57</v>
      </c>
      <c r="BH174" t="s">
        <v>57</v>
      </c>
      <c r="BI174">
        <v>6</v>
      </c>
      <c r="BJ174">
        <v>1</v>
      </c>
      <c r="BK174" t="s">
        <v>57</v>
      </c>
      <c r="BL174">
        <v>148</v>
      </c>
      <c r="BM174">
        <v>34</v>
      </c>
      <c r="BN174" t="s">
        <v>57</v>
      </c>
      <c r="BO174">
        <v>48</v>
      </c>
      <c r="BP174">
        <v>7</v>
      </c>
      <c r="BQ174" t="s">
        <v>57</v>
      </c>
      <c r="BR174">
        <v>59</v>
      </c>
      <c r="BS174" t="s">
        <v>57</v>
      </c>
      <c r="BT174" t="s">
        <v>57</v>
      </c>
      <c r="BU174" t="s">
        <v>57</v>
      </c>
      <c r="BV174" t="s">
        <v>57</v>
      </c>
      <c r="BW174" t="s">
        <v>57</v>
      </c>
      <c r="BX174" t="s">
        <v>57</v>
      </c>
      <c r="BY174" t="s">
        <v>57</v>
      </c>
      <c r="BZ174" t="s">
        <v>57</v>
      </c>
      <c r="CA174" t="s">
        <v>57</v>
      </c>
      <c r="CB174" t="s">
        <v>57</v>
      </c>
      <c r="CC174" t="s">
        <v>57</v>
      </c>
      <c r="CD174" t="s">
        <v>58</v>
      </c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</row>
    <row r="175" spans="1:155" s="38" customFormat="1">
      <c r="A175" t="s">
        <v>171</v>
      </c>
      <c r="B175" s="10" t="e">
        <f>(#REF!)-1</f>
        <v>#REF!</v>
      </c>
      <c r="C175" s="4" t="s">
        <v>3</v>
      </c>
      <c r="D175" s="10" t="s">
        <v>40</v>
      </c>
      <c r="E175" s="59">
        <f t="shared" si="80"/>
        <v>0</v>
      </c>
      <c r="F175" s="59">
        <f t="shared" si="80"/>
        <v>0</v>
      </c>
      <c r="G175" s="59">
        <f t="shared" si="80"/>
        <v>50</v>
      </c>
      <c r="H175" s="59">
        <f t="shared" si="80"/>
        <v>50</v>
      </c>
      <c r="I175" s="59">
        <f t="shared" si="81"/>
        <v>0.5</v>
      </c>
      <c r="J175">
        <v>8</v>
      </c>
      <c r="K175">
        <v>0</v>
      </c>
      <c r="L175">
        <v>0</v>
      </c>
      <c r="M175">
        <v>4</v>
      </c>
      <c r="N175">
        <v>4</v>
      </c>
      <c r="O175">
        <v>0.5</v>
      </c>
      <c r="P175">
        <v>662.375</v>
      </c>
      <c r="Q175" t="s">
        <v>57</v>
      </c>
      <c r="R175">
        <v>216.25</v>
      </c>
      <c r="S175">
        <v>1108.5</v>
      </c>
      <c r="T175">
        <v>163.375</v>
      </c>
      <c r="U175">
        <v>222.25</v>
      </c>
      <c r="V175">
        <v>104.5</v>
      </c>
      <c r="W175">
        <v>208.125</v>
      </c>
      <c r="X175">
        <v>302.5</v>
      </c>
      <c r="Y175">
        <v>113.75</v>
      </c>
      <c r="Z175">
        <v>251.25</v>
      </c>
      <c r="AA175">
        <v>250.25</v>
      </c>
      <c r="AB175">
        <v>252.25</v>
      </c>
      <c r="AC175">
        <v>41</v>
      </c>
      <c r="AD175">
        <v>22</v>
      </c>
      <c r="AE175">
        <v>8</v>
      </c>
      <c r="AF175">
        <v>11</v>
      </c>
      <c r="AG175">
        <v>8</v>
      </c>
      <c r="AH175">
        <v>13</v>
      </c>
      <c r="AI175">
        <v>9</v>
      </c>
      <c r="AJ175" t="s">
        <v>57</v>
      </c>
      <c r="AK175">
        <v>1</v>
      </c>
      <c r="AL175">
        <v>10</v>
      </c>
      <c r="AM175">
        <v>8</v>
      </c>
      <c r="AN175">
        <v>5</v>
      </c>
      <c r="AO175">
        <v>6</v>
      </c>
      <c r="AP175" t="s">
        <v>57</v>
      </c>
      <c r="AQ175" t="s">
        <v>57</v>
      </c>
      <c r="AR175">
        <v>3</v>
      </c>
      <c r="AS175" t="s">
        <v>57</v>
      </c>
      <c r="AT175">
        <v>4</v>
      </c>
      <c r="AU175">
        <v>1</v>
      </c>
      <c r="AV175" t="s">
        <v>57</v>
      </c>
      <c r="AW175">
        <v>1</v>
      </c>
      <c r="AX175">
        <v>2</v>
      </c>
      <c r="AY175" t="s">
        <v>57</v>
      </c>
      <c r="AZ175">
        <v>4</v>
      </c>
      <c r="BA175">
        <v>2</v>
      </c>
      <c r="BB175" t="s">
        <v>57</v>
      </c>
      <c r="BC175" t="s">
        <v>57</v>
      </c>
      <c r="BD175">
        <v>5</v>
      </c>
      <c r="BE175">
        <v>51</v>
      </c>
      <c r="BF175">
        <v>3</v>
      </c>
      <c r="BG175" t="s">
        <v>57</v>
      </c>
      <c r="BH175">
        <v>32</v>
      </c>
      <c r="BI175">
        <v>2</v>
      </c>
      <c r="BJ175">
        <v>8</v>
      </c>
      <c r="BK175">
        <v>6</v>
      </c>
      <c r="BL175">
        <v>36</v>
      </c>
      <c r="BM175">
        <v>4</v>
      </c>
      <c r="BN175" t="s">
        <v>57</v>
      </c>
      <c r="BO175">
        <v>10</v>
      </c>
      <c r="BP175">
        <v>2</v>
      </c>
      <c r="BQ175">
        <v>10</v>
      </c>
      <c r="BR175">
        <v>10</v>
      </c>
      <c r="BS175" t="s">
        <v>57</v>
      </c>
      <c r="BT175" t="s">
        <v>57</v>
      </c>
      <c r="BU175" t="s">
        <v>57</v>
      </c>
      <c r="BV175" t="s">
        <v>57</v>
      </c>
      <c r="BW175" t="s">
        <v>57</v>
      </c>
      <c r="BX175" t="s">
        <v>57</v>
      </c>
      <c r="BY175" t="s">
        <v>57</v>
      </c>
      <c r="BZ175" t="s">
        <v>57</v>
      </c>
      <c r="CA175" t="s">
        <v>57</v>
      </c>
      <c r="CB175" t="s">
        <v>57</v>
      </c>
      <c r="CC175" t="s">
        <v>57</v>
      </c>
      <c r="CD175" t="s">
        <v>58</v>
      </c>
      <c r="CF175" s="58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</row>
    <row r="176" spans="1:155" s="10" customFormat="1">
      <c r="A176" t="s">
        <v>172</v>
      </c>
      <c r="B176" s="10" t="e">
        <f>(#REF!)-1</f>
        <v>#REF!</v>
      </c>
      <c r="C176" s="4" t="s">
        <v>3</v>
      </c>
      <c r="D176" s="10" t="s">
        <v>40</v>
      </c>
      <c r="E176" s="59">
        <f t="shared" si="80"/>
        <v>25</v>
      </c>
      <c r="F176" s="59">
        <f t="shared" si="80"/>
        <v>12.5</v>
      </c>
      <c r="G176" s="59">
        <f t="shared" si="80"/>
        <v>37.5</v>
      </c>
      <c r="H176" s="59">
        <f t="shared" si="80"/>
        <v>25</v>
      </c>
      <c r="I176" s="59">
        <f t="shared" si="81"/>
        <v>0.375</v>
      </c>
      <c r="J176">
        <v>8</v>
      </c>
      <c r="K176">
        <v>2</v>
      </c>
      <c r="L176">
        <v>1</v>
      </c>
      <c r="M176">
        <v>3</v>
      </c>
      <c r="N176">
        <v>2</v>
      </c>
      <c r="O176">
        <v>0.60000000009999999</v>
      </c>
      <c r="P176">
        <v>1617.833333</v>
      </c>
      <c r="Q176">
        <v>1444</v>
      </c>
      <c r="R176">
        <v>2244.333333</v>
      </c>
      <c r="S176">
        <v>765</v>
      </c>
      <c r="T176">
        <v>530.20000000000005</v>
      </c>
      <c r="U176">
        <v>158.33333329999999</v>
      </c>
      <c r="V176">
        <v>1088</v>
      </c>
      <c r="W176">
        <v>111.4</v>
      </c>
      <c r="X176">
        <v>107.66666669999999</v>
      </c>
      <c r="Y176">
        <v>117</v>
      </c>
      <c r="Z176">
        <v>829.40000010000006</v>
      </c>
      <c r="AA176">
        <v>1125.666667</v>
      </c>
      <c r="AB176">
        <v>385</v>
      </c>
      <c r="AC176">
        <v>16</v>
      </c>
      <c r="AD176">
        <v>7</v>
      </c>
      <c r="AE176">
        <v>4</v>
      </c>
      <c r="AF176">
        <v>5</v>
      </c>
      <c r="AG176">
        <v>7</v>
      </c>
      <c r="AH176">
        <v>5</v>
      </c>
      <c r="AI176">
        <v>1</v>
      </c>
      <c r="AJ176" t="s">
        <v>57</v>
      </c>
      <c r="AK176" t="s">
        <v>57</v>
      </c>
      <c r="AL176">
        <v>3</v>
      </c>
      <c r="AM176">
        <v>6</v>
      </c>
      <c r="AN176" t="s">
        <v>57</v>
      </c>
      <c r="AO176" t="s">
        <v>57</v>
      </c>
      <c r="AP176" t="s">
        <v>57</v>
      </c>
      <c r="AQ176" t="s">
        <v>57</v>
      </c>
      <c r="AR176">
        <v>1</v>
      </c>
      <c r="AS176" t="s">
        <v>57</v>
      </c>
      <c r="AT176">
        <v>3</v>
      </c>
      <c r="AU176" t="s">
        <v>57</v>
      </c>
      <c r="AV176" t="s">
        <v>57</v>
      </c>
      <c r="AW176" t="s">
        <v>57</v>
      </c>
      <c r="AX176">
        <v>1</v>
      </c>
      <c r="AY176">
        <v>1</v>
      </c>
      <c r="AZ176">
        <v>2</v>
      </c>
      <c r="BA176">
        <v>1</v>
      </c>
      <c r="BB176" t="s">
        <v>57</v>
      </c>
      <c r="BC176" t="s">
        <v>57</v>
      </c>
      <c r="BD176">
        <v>1</v>
      </c>
      <c r="BE176">
        <v>5</v>
      </c>
      <c r="BF176" t="s">
        <v>57</v>
      </c>
      <c r="BG176" t="s">
        <v>57</v>
      </c>
      <c r="BH176" t="s">
        <v>57</v>
      </c>
      <c r="BI176">
        <v>3</v>
      </c>
      <c r="BJ176">
        <v>2</v>
      </c>
      <c r="BK176" t="s">
        <v>57</v>
      </c>
      <c r="BL176">
        <v>361</v>
      </c>
      <c r="BM176">
        <v>103</v>
      </c>
      <c r="BN176">
        <v>25</v>
      </c>
      <c r="BO176">
        <v>20</v>
      </c>
      <c r="BP176">
        <v>6</v>
      </c>
      <c r="BQ176">
        <v>1</v>
      </c>
      <c r="BR176">
        <v>206</v>
      </c>
      <c r="BS176" t="s">
        <v>57</v>
      </c>
      <c r="BT176" t="s">
        <v>57</v>
      </c>
      <c r="BU176" t="s">
        <v>57</v>
      </c>
      <c r="BV176" t="s">
        <v>57</v>
      </c>
      <c r="BW176" t="s">
        <v>57</v>
      </c>
      <c r="BX176" t="s">
        <v>57</v>
      </c>
      <c r="BY176" t="s">
        <v>57</v>
      </c>
      <c r="BZ176" t="s">
        <v>57</v>
      </c>
      <c r="CA176" t="s">
        <v>57</v>
      </c>
      <c r="CB176" t="s">
        <v>57</v>
      </c>
      <c r="CC176" t="s">
        <v>57</v>
      </c>
      <c r="CD176" t="s">
        <v>58</v>
      </c>
      <c r="CF176" s="38"/>
      <c r="CG176" s="38"/>
    </row>
    <row r="177" spans="1:155" s="10" customFormat="1">
      <c r="A177" t="s">
        <v>173</v>
      </c>
      <c r="B177" s="10" t="e">
        <f>(#REF!)-1</f>
        <v>#REF!</v>
      </c>
      <c r="C177" s="6" t="s">
        <v>2</v>
      </c>
      <c r="D177" s="10" t="s">
        <v>40</v>
      </c>
      <c r="E177" s="59">
        <f t="shared" si="80"/>
        <v>0</v>
      </c>
      <c r="F177" s="59">
        <f t="shared" si="80"/>
        <v>12.5</v>
      </c>
      <c r="G177" s="59">
        <f t="shared" si="80"/>
        <v>62.5</v>
      </c>
      <c r="H177" s="59">
        <f t="shared" si="80"/>
        <v>25</v>
      </c>
      <c r="I177" s="59">
        <f t="shared" si="81"/>
        <v>0.625</v>
      </c>
      <c r="J177">
        <v>8</v>
      </c>
      <c r="K177">
        <v>0</v>
      </c>
      <c r="L177">
        <v>1</v>
      </c>
      <c r="M177">
        <v>5</v>
      </c>
      <c r="N177">
        <v>2</v>
      </c>
      <c r="O177">
        <v>0.71428571429999999</v>
      </c>
      <c r="P177">
        <v>491.25</v>
      </c>
      <c r="Q177">
        <v>665</v>
      </c>
      <c r="R177">
        <v>525.20000000000005</v>
      </c>
      <c r="S177">
        <v>319.5</v>
      </c>
      <c r="T177">
        <v>167.14285709999999</v>
      </c>
      <c r="U177">
        <v>214.8</v>
      </c>
      <c r="V177">
        <v>48</v>
      </c>
      <c r="W177">
        <v>789.28571439999996</v>
      </c>
      <c r="X177">
        <v>882.59999989999994</v>
      </c>
      <c r="Y177">
        <v>556</v>
      </c>
      <c r="Z177">
        <v>38</v>
      </c>
      <c r="AA177">
        <v>37.200000000000003</v>
      </c>
      <c r="AB177">
        <v>40</v>
      </c>
      <c r="AC177">
        <v>20</v>
      </c>
      <c r="AD177">
        <v>10</v>
      </c>
      <c r="AE177">
        <v>5</v>
      </c>
      <c r="AF177">
        <v>5</v>
      </c>
      <c r="AG177">
        <v>10</v>
      </c>
      <c r="AH177">
        <v>9</v>
      </c>
      <c r="AI177">
        <v>1</v>
      </c>
      <c r="AJ177" t="s">
        <v>57</v>
      </c>
      <c r="AK177" t="s">
        <v>57</v>
      </c>
      <c r="AL177" t="s">
        <v>57</v>
      </c>
      <c r="AM177">
        <v>8</v>
      </c>
      <c r="AN177">
        <v>2</v>
      </c>
      <c r="AO177" t="s">
        <v>57</v>
      </c>
      <c r="AP177" t="s">
        <v>57</v>
      </c>
      <c r="AQ177" t="s">
        <v>57</v>
      </c>
      <c r="AR177" t="s">
        <v>57</v>
      </c>
      <c r="AS177" t="s">
        <v>57</v>
      </c>
      <c r="AT177">
        <v>5</v>
      </c>
      <c r="AU177" t="s">
        <v>57</v>
      </c>
      <c r="AV177" t="s">
        <v>57</v>
      </c>
      <c r="AW177" t="s">
        <v>57</v>
      </c>
      <c r="AX177" t="s">
        <v>57</v>
      </c>
      <c r="AY177">
        <v>2</v>
      </c>
      <c r="AZ177">
        <v>2</v>
      </c>
      <c r="BA177">
        <v>1</v>
      </c>
      <c r="BB177" t="s">
        <v>57</v>
      </c>
      <c r="BC177" t="s">
        <v>57</v>
      </c>
      <c r="BD177" t="s">
        <v>57</v>
      </c>
      <c r="BE177">
        <v>17</v>
      </c>
      <c r="BF177" t="s">
        <v>57</v>
      </c>
      <c r="BG177" t="s">
        <v>57</v>
      </c>
      <c r="BH177">
        <v>2</v>
      </c>
      <c r="BI177">
        <v>1</v>
      </c>
      <c r="BJ177">
        <v>8</v>
      </c>
      <c r="BK177">
        <v>6</v>
      </c>
      <c r="BL177">
        <v>182</v>
      </c>
      <c r="BM177">
        <v>37</v>
      </c>
      <c r="BN177" t="s">
        <v>57</v>
      </c>
      <c r="BO177">
        <v>103</v>
      </c>
      <c r="BP177">
        <v>8</v>
      </c>
      <c r="BQ177">
        <v>2</v>
      </c>
      <c r="BR177">
        <v>32</v>
      </c>
      <c r="BS177" t="s">
        <v>57</v>
      </c>
      <c r="BT177" t="s">
        <v>57</v>
      </c>
      <c r="BU177" t="s">
        <v>57</v>
      </c>
      <c r="BV177" t="s">
        <v>57</v>
      </c>
      <c r="BW177" t="s">
        <v>57</v>
      </c>
      <c r="BX177" t="s">
        <v>57</v>
      </c>
      <c r="BY177" t="s">
        <v>57</v>
      </c>
      <c r="BZ177" t="s">
        <v>57</v>
      </c>
      <c r="CA177" t="s">
        <v>57</v>
      </c>
      <c r="CB177" t="s">
        <v>57</v>
      </c>
      <c r="CC177" t="s">
        <v>57</v>
      </c>
      <c r="CD177" t="s">
        <v>58</v>
      </c>
      <c r="CF177" s="58"/>
      <c r="CG177" s="38"/>
    </row>
    <row r="178" spans="1:155" s="10" customFormat="1">
      <c r="A178" t="s">
        <v>174</v>
      </c>
      <c r="B178" s="10" t="e">
        <f>(#REF!)-1</f>
        <v>#REF!</v>
      </c>
      <c r="C178" s="6" t="s">
        <v>2</v>
      </c>
      <c r="D178" s="10" t="s">
        <v>40</v>
      </c>
      <c r="E178" s="59">
        <f t="shared" si="80"/>
        <v>100</v>
      </c>
      <c r="F178" s="59">
        <f t="shared" si="80"/>
        <v>0</v>
      </c>
      <c r="G178" s="59">
        <f t="shared" si="80"/>
        <v>0</v>
      </c>
      <c r="H178" s="59">
        <f t="shared" si="80"/>
        <v>0</v>
      </c>
      <c r="I178" s="59">
        <f t="shared" si="81"/>
        <v>0</v>
      </c>
      <c r="J178">
        <v>8</v>
      </c>
      <c r="K178">
        <v>8</v>
      </c>
      <c r="L178">
        <v>0</v>
      </c>
      <c r="M178">
        <v>0</v>
      </c>
      <c r="N178">
        <v>0</v>
      </c>
      <c r="O178">
        <v>0</v>
      </c>
      <c r="P178" t="s">
        <v>57</v>
      </c>
      <c r="Q178" t="s">
        <v>57</v>
      </c>
      <c r="R178" t="s">
        <v>57</v>
      </c>
      <c r="S178" t="s">
        <v>57</v>
      </c>
      <c r="T178" t="s">
        <v>57</v>
      </c>
      <c r="U178" t="s">
        <v>57</v>
      </c>
      <c r="V178" t="s">
        <v>57</v>
      </c>
      <c r="W178" t="s">
        <v>57</v>
      </c>
      <c r="X178" t="s">
        <v>57</v>
      </c>
      <c r="Y178" t="s">
        <v>57</v>
      </c>
      <c r="Z178" t="s">
        <v>57</v>
      </c>
      <c r="AA178" t="s">
        <v>57</v>
      </c>
      <c r="AB178" t="s">
        <v>57</v>
      </c>
      <c r="AC178">
        <v>1</v>
      </c>
      <c r="AD178" t="s">
        <v>57</v>
      </c>
      <c r="AE178" t="s">
        <v>57</v>
      </c>
      <c r="AF178">
        <v>1</v>
      </c>
      <c r="AG178">
        <v>1</v>
      </c>
      <c r="AH178" t="s">
        <v>57</v>
      </c>
      <c r="AI178" t="s">
        <v>57</v>
      </c>
      <c r="AJ178" t="s">
        <v>57</v>
      </c>
      <c r="AK178" t="s">
        <v>57</v>
      </c>
      <c r="AL178" t="s">
        <v>57</v>
      </c>
      <c r="AM178" t="s">
        <v>57</v>
      </c>
      <c r="AN178" t="s">
        <v>57</v>
      </c>
      <c r="AO178" t="s">
        <v>57</v>
      </c>
      <c r="AP178" t="s">
        <v>57</v>
      </c>
      <c r="AQ178" t="s">
        <v>57</v>
      </c>
      <c r="AR178" t="s">
        <v>57</v>
      </c>
      <c r="AS178" t="s">
        <v>57</v>
      </c>
      <c r="AT178" t="s">
        <v>57</v>
      </c>
      <c r="AU178" t="s">
        <v>57</v>
      </c>
      <c r="AV178" t="s">
        <v>57</v>
      </c>
      <c r="AW178" t="s">
        <v>57</v>
      </c>
      <c r="AX178" t="s">
        <v>57</v>
      </c>
      <c r="AY178">
        <v>1</v>
      </c>
      <c r="AZ178" t="s">
        <v>57</v>
      </c>
      <c r="BA178">
        <v>0</v>
      </c>
      <c r="BB178" t="s">
        <v>57</v>
      </c>
      <c r="BC178" t="s">
        <v>57</v>
      </c>
      <c r="BD178" t="s">
        <v>57</v>
      </c>
      <c r="BE178">
        <v>6</v>
      </c>
      <c r="BF178">
        <v>4</v>
      </c>
      <c r="BG178" t="s">
        <v>57</v>
      </c>
      <c r="BH178" t="s">
        <v>57</v>
      </c>
      <c r="BI178" t="s">
        <v>57</v>
      </c>
      <c r="BJ178" t="s">
        <v>57</v>
      </c>
      <c r="BK178">
        <v>2</v>
      </c>
      <c r="BL178">
        <v>479</v>
      </c>
      <c r="BM178">
        <v>160</v>
      </c>
      <c r="BN178" t="s">
        <v>57</v>
      </c>
      <c r="BO178" t="s">
        <v>57</v>
      </c>
      <c r="BP178" t="s">
        <v>57</v>
      </c>
      <c r="BQ178" t="s">
        <v>57</v>
      </c>
      <c r="BR178">
        <v>319</v>
      </c>
      <c r="BS178" t="s">
        <v>57</v>
      </c>
      <c r="BT178" t="s">
        <v>57</v>
      </c>
      <c r="BU178" t="s">
        <v>57</v>
      </c>
      <c r="BV178" t="s">
        <v>57</v>
      </c>
      <c r="BW178" t="s">
        <v>57</v>
      </c>
      <c r="BX178" t="s">
        <v>57</v>
      </c>
      <c r="BY178" t="s">
        <v>57</v>
      </c>
      <c r="BZ178" t="s">
        <v>57</v>
      </c>
      <c r="CA178" t="s">
        <v>57</v>
      </c>
      <c r="CB178" t="s">
        <v>57</v>
      </c>
      <c r="CC178" t="s">
        <v>57</v>
      </c>
      <c r="CD178" t="s">
        <v>58</v>
      </c>
      <c r="CG178" s="38"/>
    </row>
    <row r="179" spans="1:155" s="10" customFormat="1">
      <c r="A179" t="s">
        <v>183</v>
      </c>
      <c r="B179" s="10" t="e">
        <f>(#REF!)-1</f>
        <v>#REF!</v>
      </c>
      <c r="C179" s="6" t="s">
        <v>2</v>
      </c>
      <c r="D179" s="10" t="s">
        <v>40</v>
      </c>
      <c r="E179" s="59">
        <f t="shared" si="80"/>
        <v>25</v>
      </c>
      <c r="F179" s="59">
        <f t="shared" si="80"/>
        <v>12.5</v>
      </c>
      <c r="G179" s="59">
        <f t="shared" si="80"/>
        <v>50</v>
      </c>
      <c r="H179" s="59">
        <f t="shared" si="80"/>
        <v>12.5</v>
      </c>
      <c r="I179" s="59">
        <f t="shared" si="81"/>
        <v>0.5</v>
      </c>
      <c r="J179">
        <v>8</v>
      </c>
      <c r="K179">
        <v>2</v>
      </c>
      <c r="L179">
        <v>1</v>
      </c>
      <c r="M179">
        <v>4</v>
      </c>
      <c r="N179">
        <v>1</v>
      </c>
      <c r="O179">
        <v>0.8</v>
      </c>
      <c r="P179">
        <v>842.16666669999995</v>
      </c>
      <c r="Q179">
        <v>230</v>
      </c>
      <c r="R179">
        <v>902.75</v>
      </c>
      <c r="S179">
        <v>1212</v>
      </c>
      <c r="T179">
        <v>363</v>
      </c>
      <c r="U179">
        <v>234.5</v>
      </c>
      <c r="V179">
        <v>877</v>
      </c>
      <c r="W179">
        <v>461.6</v>
      </c>
      <c r="X179">
        <v>541.25</v>
      </c>
      <c r="Y179">
        <v>143</v>
      </c>
      <c r="Z179">
        <v>896</v>
      </c>
      <c r="AA179">
        <v>1007</v>
      </c>
      <c r="AB179">
        <v>452</v>
      </c>
      <c r="AC179">
        <v>15</v>
      </c>
      <c r="AD179">
        <v>8</v>
      </c>
      <c r="AE179">
        <v>5</v>
      </c>
      <c r="AF179">
        <v>2</v>
      </c>
      <c r="AG179">
        <v>7</v>
      </c>
      <c r="AH179">
        <v>5</v>
      </c>
      <c r="AI179">
        <v>3</v>
      </c>
      <c r="AJ179" t="s">
        <v>57</v>
      </c>
      <c r="AK179" t="s">
        <v>57</v>
      </c>
      <c r="AL179" t="s">
        <v>57</v>
      </c>
      <c r="AM179">
        <v>6</v>
      </c>
      <c r="AN179" t="s">
        <v>57</v>
      </c>
      <c r="AO179">
        <v>2</v>
      </c>
      <c r="AP179" t="s">
        <v>57</v>
      </c>
      <c r="AQ179" t="s">
        <v>57</v>
      </c>
      <c r="AR179" t="s">
        <v>57</v>
      </c>
      <c r="AS179" t="s">
        <v>57</v>
      </c>
      <c r="AT179">
        <v>4</v>
      </c>
      <c r="AU179">
        <v>1</v>
      </c>
      <c r="AV179" t="s">
        <v>57</v>
      </c>
      <c r="AW179" t="s">
        <v>57</v>
      </c>
      <c r="AX179" t="s">
        <v>57</v>
      </c>
      <c r="AY179">
        <v>1</v>
      </c>
      <c r="AZ179">
        <v>1</v>
      </c>
      <c r="BA179">
        <v>0</v>
      </c>
      <c r="BB179" t="s">
        <v>57</v>
      </c>
      <c r="BC179" t="s">
        <v>57</v>
      </c>
      <c r="BD179" t="s">
        <v>57</v>
      </c>
      <c r="BE179">
        <v>7</v>
      </c>
      <c r="BF179">
        <v>2</v>
      </c>
      <c r="BG179" t="s">
        <v>57</v>
      </c>
      <c r="BH179" t="s">
        <v>57</v>
      </c>
      <c r="BI179">
        <v>2</v>
      </c>
      <c r="BJ179">
        <v>3</v>
      </c>
      <c r="BK179" t="s">
        <v>57</v>
      </c>
      <c r="BL179" t="s">
        <v>57</v>
      </c>
      <c r="BM179" t="s">
        <v>57</v>
      </c>
      <c r="BN179" t="s">
        <v>57</v>
      </c>
      <c r="BO179" t="s">
        <v>57</v>
      </c>
      <c r="BP179" t="s">
        <v>57</v>
      </c>
      <c r="BQ179" t="s">
        <v>57</v>
      </c>
      <c r="BR179" t="s">
        <v>57</v>
      </c>
      <c r="BS179" t="s">
        <v>57</v>
      </c>
      <c r="BT179" t="s">
        <v>57</v>
      </c>
      <c r="BU179" t="s">
        <v>57</v>
      </c>
      <c r="BV179" t="s">
        <v>57</v>
      </c>
      <c r="BW179" t="s">
        <v>57</v>
      </c>
      <c r="BX179" t="s">
        <v>57</v>
      </c>
      <c r="BY179" t="s">
        <v>57</v>
      </c>
      <c r="BZ179" t="s">
        <v>57</v>
      </c>
      <c r="CA179" t="s">
        <v>57</v>
      </c>
      <c r="CB179" t="s">
        <v>57</v>
      </c>
      <c r="CC179" t="s">
        <v>57</v>
      </c>
      <c r="CD179" t="s">
        <v>58</v>
      </c>
      <c r="CG179" s="38"/>
    </row>
    <row r="180" spans="1:155" s="10" customFormat="1">
      <c r="A180" t="s">
        <v>175</v>
      </c>
      <c r="B180" s="10" t="e">
        <f>(#REF!)-1</f>
        <v>#REF!</v>
      </c>
      <c r="C180" s="4" t="s">
        <v>3</v>
      </c>
      <c r="D180" s="10" t="s">
        <v>40</v>
      </c>
      <c r="E180" s="59">
        <f t="shared" si="80"/>
        <v>100</v>
      </c>
      <c r="F180" s="59">
        <f t="shared" si="80"/>
        <v>0</v>
      </c>
      <c r="G180" s="59">
        <f t="shared" si="80"/>
        <v>0</v>
      </c>
      <c r="H180" s="59">
        <f t="shared" si="80"/>
        <v>0</v>
      </c>
      <c r="I180" s="59">
        <f t="shared" si="81"/>
        <v>0</v>
      </c>
      <c r="J180">
        <v>8</v>
      </c>
      <c r="K180">
        <v>8</v>
      </c>
      <c r="L180">
        <v>0</v>
      </c>
      <c r="M180">
        <v>0</v>
      </c>
      <c r="N180">
        <v>0</v>
      </c>
      <c r="O180">
        <v>0</v>
      </c>
      <c r="P180" t="s">
        <v>57</v>
      </c>
      <c r="Q180" t="s">
        <v>57</v>
      </c>
      <c r="R180" t="s">
        <v>57</v>
      </c>
      <c r="S180" t="s">
        <v>57</v>
      </c>
      <c r="T180" t="s">
        <v>57</v>
      </c>
      <c r="U180" t="s">
        <v>57</v>
      </c>
      <c r="V180" t="s">
        <v>57</v>
      </c>
      <c r="W180" t="s">
        <v>57</v>
      </c>
      <c r="X180" t="s">
        <v>57</v>
      </c>
      <c r="Y180" t="s">
        <v>57</v>
      </c>
      <c r="Z180" t="s">
        <v>57</v>
      </c>
      <c r="AA180" t="s">
        <v>57</v>
      </c>
      <c r="AB180" t="s">
        <v>57</v>
      </c>
      <c r="AC180">
        <v>3</v>
      </c>
      <c r="AD180">
        <v>1</v>
      </c>
      <c r="AE180">
        <v>1</v>
      </c>
      <c r="AF180">
        <v>1</v>
      </c>
      <c r="AG180">
        <v>2</v>
      </c>
      <c r="AH180" t="s">
        <v>57</v>
      </c>
      <c r="AI180" t="s">
        <v>57</v>
      </c>
      <c r="AJ180" t="s">
        <v>57</v>
      </c>
      <c r="AK180" t="s">
        <v>57</v>
      </c>
      <c r="AL180">
        <v>1</v>
      </c>
      <c r="AM180" t="s">
        <v>57</v>
      </c>
      <c r="AN180" t="s">
        <v>57</v>
      </c>
      <c r="AO180" t="s">
        <v>57</v>
      </c>
      <c r="AP180" t="s">
        <v>57</v>
      </c>
      <c r="AQ180" t="s">
        <v>57</v>
      </c>
      <c r="AR180">
        <v>1</v>
      </c>
      <c r="AS180">
        <v>1</v>
      </c>
      <c r="AT180" t="s">
        <v>57</v>
      </c>
      <c r="AU180" t="s">
        <v>57</v>
      </c>
      <c r="AV180" t="s">
        <v>57</v>
      </c>
      <c r="AW180" t="s">
        <v>57</v>
      </c>
      <c r="AX180" t="s">
        <v>57</v>
      </c>
      <c r="AY180">
        <v>1</v>
      </c>
      <c r="AZ180" t="s">
        <v>57</v>
      </c>
      <c r="BA180">
        <v>0</v>
      </c>
      <c r="BB180" t="s">
        <v>57</v>
      </c>
      <c r="BC180" t="s">
        <v>57</v>
      </c>
      <c r="BD180" t="s">
        <v>57</v>
      </c>
      <c r="BE180">
        <v>7</v>
      </c>
      <c r="BF180">
        <v>5</v>
      </c>
      <c r="BG180" t="s">
        <v>57</v>
      </c>
      <c r="BH180" t="s">
        <v>57</v>
      </c>
      <c r="BI180" t="s">
        <v>57</v>
      </c>
      <c r="BJ180" t="s">
        <v>57</v>
      </c>
      <c r="BK180">
        <v>2</v>
      </c>
      <c r="BL180">
        <v>457</v>
      </c>
      <c r="BM180">
        <v>208</v>
      </c>
      <c r="BN180" t="s">
        <v>57</v>
      </c>
      <c r="BO180" t="s">
        <v>57</v>
      </c>
      <c r="BP180" t="s">
        <v>57</v>
      </c>
      <c r="BQ180" t="s">
        <v>57</v>
      </c>
      <c r="BR180">
        <v>249</v>
      </c>
      <c r="BS180" t="s">
        <v>57</v>
      </c>
      <c r="BT180" t="s">
        <v>57</v>
      </c>
      <c r="BU180" t="s">
        <v>57</v>
      </c>
      <c r="BV180" t="s">
        <v>57</v>
      </c>
      <c r="BW180" t="s">
        <v>57</v>
      </c>
      <c r="BX180" t="s">
        <v>57</v>
      </c>
      <c r="BY180" t="s">
        <v>57</v>
      </c>
      <c r="BZ180" t="s">
        <v>57</v>
      </c>
      <c r="CA180" t="s">
        <v>57</v>
      </c>
      <c r="CB180" t="s">
        <v>57</v>
      </c>
      <c r="CC180" t="s">
        <v>57</v>
      </c>
      <c r="CD180" t="s">
        <v>58</v>
      </c>
      <c r="CG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</row>
    <row r="181" spans="1:155" s="38" customFormat="1">
      <c r="A181" t="s">
        <v>176</v>
      </c>
      <c r="B181" s="10" t="e">
        <f>(#REF!)-1</f>
        <v>#REF!</v>
      </c>
      <c r="C181" s="6" t="s">
        <v>2</v>
      </c>
      <c r="D181" s="10" t="s">
        <v>40</v>
      </c>
      <c r="E181" s="59">
        <f t="shared" si="80"/>
        <v>62.5</v>
      </c>
      <c r="F181" s="59">
        <f t="shared" si="80"/>
        <v>12.5</v>
      </c>
      <c r="G181" s="59">
        <f t="shared" si="80"/>
        <v>25</v>
      </c>
      <c r="H181" s="59">
        <f t="shared" si="80"/>
        <v>0</v>
      </c>
      <c r="I181" s="59">
        <f t="shared" si="81"/>
        <v>0.25</v>
      </c>
      <c r="J181">
        <v>8</v>
      </c>
      <c r="K181">
        <v>5</v>
      </c>
      <c r="L181">
        <v>1</v>
      </c>
      <c r="M181">
        <v>2</v>
      </c>
      <c r="N181">
        <v>0</v>
      </c>
      <c r="O181">
        <v>1</v>
      </c>
      <c r="P181">
        <v>2539</v>
      </c>
      <c r="Q181">
        <v>2147</v>
      </c>
      <c r="R181">
        <v>2735</v>
      </c>
      <c r="S181" t="s">
        <v>57</v>
      </c>
      <c r="T181">
        <v>221.5</v>
      </c>
      <c r="U181">
        <v>221.5</v>
      </c>
      <c r="V181" t="s">
        <v>57</v>
      </c>
      <c r="W181">
        <v>185</v>
      </c>
      <c r="X181">
        <v>185</v>
      </c>
      <c r="Y181" t="s">
        <v>57</v>
      </c>
      <c r="Z181">
        <v>500.5</v>
      </c>
      <c r="AA181">
        <v>500.5</v>
      </c>
      <c r="AB181" t="s">
        <v>57</v>
      </c>
      <c r="AC181">
        <v>9</v>
      </c>
      <c r="AD181">
        <v>5</v>
      </c>
      <c r="AE181">
        <v>4</v>
      </c>
      <c r="AF181" t="s">
        <v>57</v>
      </c>
      <c r="AG181">
        <v>3</v>
      </c>
      <c r="AH181">
        <v>4</v>
      </c>
      <c r="AI181">
        <v>2</v>
      </c>
      <c r="AJ181" t="s">
        <v>57</v>
      </c>
      <c r="AK181" t="s">
        <v>57</v>
      </c>
      <c r="AL181" t="s">
        <v>57</v>
      </c>
      <c r="AM181">
        <v>3</v>
      </c>
      <c r="AN181">
        <v>2</v>
      </c>
      <c r="AO181" t="s">
        <v>57</v>
      </c>
      <c r="AP181" t="s">
        <v>57</v>
      </c>
      <c r="AQ181" t="s">
        <v>57</v>
      </c>
      <c r="AR181" t="s">
        <v>57</v>
      </c>
      <c r="AS181" t="s">
        <v>57</v>
      </c>
      <c r="AT181">
        <v>2</v>
      </c>
      <c r="AU181">
        <v>2</v>
      </c>
      <c r="AV181" t="s">
        <v>57</v>
      </c>
      <c r="AW181" t="s">
        <v>57</v>
      </c>
      <c r="AX181" t="s">
        <v>57</v>
      </c>
      <c r="AY181" t="s">
        <v>57</v>
      </c>
      <c r="AZ181" t="s">
        <v>57</v>
      </c>
      <c r="BA181">
        <v>0</v>
      </c>
      <c r="BB181" t="s">
        <v>57</v>
      </c>
      <c r="BC181" t="s">
        <v>57</v>
      </c>
      <c r="BD181" t="s">
        <v>57</v>
      </c>
      <c r="BE181">
        <v>6</v>
      </c>
      <c r="BF181">
        <v>3</v>
      </c>
      <c r="BG181" t="s">
        <v>57</v>
      </c>
      <c r="BH181" t="s">
        <v>57</v>
      </c>
      <c r="BI181">
        <v>1</v>
      </c>
      <c r="BJ181">
        <v>1</v>
      </c>
      <c r="BK181">
        <v>1</v>
      </c>
      <c r="BL181">
        <v>333</v>
      </c>
      <c r="BM181">
        <v>98</v>
      </c>
      <c r="BN181">
        <v>8</v>
      </c>
      <c r="BO181">
        <v>16</v>
      </c>
      <c r="BP181">
        <v>5</v>
      </c>
      <c r="BQ181">
        <v>2</v>
      </c>
      <c r="BR181">
        <v>204</v>
      </c>
      <c r="BS181" t="s">
        <v>57</v>
      </c>
      <c r="BT181" t="s">
        <v>57</v>
      </c>
      <c r="BU181" t="s">
        <v>57</v>
      </c>
      <c r="BV181" t="s">
        <v>57</v>
      </c>
      <c r="BW181" t="s">
        <v>57</v>
      </c>
      <c r="BX181" t="s">
        <v>57</v>
      </c>
      <c r="BY181" t="s">
        <v>57</v>
      </c>
      <c r="BZ181" t="s">
        <v>57</v>
      </c>
      <c r="CA181" t="s">
        <v>57</v>
      </c>
      <c r="CB181" t="s">
        <v>57</v>
      </c>
      <c r="CC181" t="s">
        <v>57</v>
      </c>
      <c r="CD181" t="s">
        <v>58</v>
      </c>
      <c r="CF181" s="58"/>
      <c r="CH181" s="10"/>
      <c r="CI181" s="10"/>
    </row>
    <row r="182" spans="1:155" s="38" customFormat="1">
      <c r="A182" t="s">
        <v>177</v>
      </c>
      <c r="B182" s="10" t="e">
        <f>(#REF!)-1</f>
        <v>#REF!</v>
      </c>
      <c r="C182" s="6" t="s">
        <v>2</v>
      </c>
      <c r="D182" s="10" t="s">
        <v>40</v>
      </c>
      <c r="E182" s="59">
        <f t="shared" si="80"/>
        <v>87.5</v>
      </c>
      <c r="F182" s="59">
        <f t="shared" si="80"/>
        <v>12.5</v>
      </c>
      <c r="G182" s="59">
        <f t="shared" si="80"/>
        <v>0</v>
      </c>
      <c r="H182" s="59">
        <f t="shared" si="80"/>
        <v>0</v>
      </c>
      <c r="I182" s="59">
        <f t="shared" si="81"/>
        <v>0</v>
      </c>
      <c r="J182">
        <v>8</v>
      </c>
      <c r="K182">
        <v>7</v>
      </c>
      <c r="L182">
        <v>1</v>
      </c>
      <c r="M182">
        <v>0</v>
      </c>
      <c r="N182">
        <v>0</v>
      </c>
      <c r="O182">
        <v>0</v>
      </c>
      <c r="P182">
        <v>1848</v>
      </c>
      <c r="Q182">
        <v>1848</v>
      </c>
      <c r="R182" t="s">
        <v>57</v>
      </c>
      <c r="S182" t="s">
        <v>57</v>
      </c>
      <c r="T182" t="s">
        <v>57</v>
      </c>
      <c r="U182" t="s">
        <v>57</v>
      </c>
      <c r="V182" t="s">
        <v>57</v>
      </c>
      <c r="W182" t="s">
        <v>57</v>
      </c>
      <c r="X182" t="s">
        <v>57</v>
      </c>
      <c r="Y182" t="s">
        <v>57</v>
      </c>
      <c r="Z182" t="s">
        <v>57</v>
      </c>
      <c r="AA182" t="s">
        <v>57</v>
      </c>
      <c r="AB182" t="s">
        <v>57</v>
      </c>
      <c r="AC182">
        <v>4</v>
      </c>
      <c r="AD182">
        <v>1</v>
      </c>
      <c r="AE182">
        <v>3</v>
      </c>
      <c r="AF182" t="s">
        <v>57</v>
      </c>
      <c r="AG182">
        <v>4</v>
      </c>
      <c r="AH182" t="s">
        <v>57</v>
      </c>
      <c r="AI182" t="s">
        <v>57</v>
      </c>
      <c r="AJ182" t="s">
        <v>57</v>
      </c>
      <c r="AK182" t="s">
        <v>57</v>
      </c>
      <c r="AL182" t="s">
        <v>57</v>
      </c>
      <c r="AM182">
        <v>1</v>
      </c>
      <c r="AN182" t="s">
        <v>57</v>
      </c>
      <c r="AO182" t="s">
        <v>57</v>
      </c>
      <c r="AP182" t="s">
        <v>57</v>
      </c>
      <c r="AQ182" t="s">
        <v>57</v>
      </c>
      <c r="AR182" t="s">
        <v>57</v>
      </c>
      <c r="AS182">
        <v>3</v>
      </c>
      <c r="AT182" t="s">
        <v>57</v>
      </c>
      <c r="AU182" t="s">
        <v>57</v>
      </c>
      <c r="AV182" t="s">
        <v>57</v>
      </c>
      <c r="AW182" t="s">
        <v>57</v>
      </c>
      <c r="AX182" t="s">
        <v>57</v>
      </c>
      <c r="AY182" t="s">
        <v>57</v>
      </c>
      <c r="AZ182" t="s">
        <v>57</v>
      </c>
      <c r="BA182">
        <v>0</v>
      </c>
      <c r="BB182" t="s">
        <v>57</v>
      </c>
      <c r="BC182" t="s">
        <v>57</v>
      </c>
      <c r="BD182" t="s">
        <v>57</v>
      </c>
      <c r="BE182">
        <v>7</v>
      </c>
      <c r="BF182">
        <v>3</v>
      </c>
      <c r="BG182" t="s">
        <v>57</v>
      </c>
      <c r="BH182" t="s">
        <v>57</v>
      </c>
      <c r="BI182" t="s">
        <v>57</v>
      </c>
      <c r="BJ182" t="s">
        <v>57</v>
      </c>
      <c r="BK182">
        <v>4</v>
      </c>
      <c r="BL182">
        <v>122</v>
      </c>
      <c r="BM182">
        <v>39</v>
      </c>
      <c r="BN182">
        <v>1</v>
      </c>
      <c r="BO182" t="s">
        <v>57</v>
      </c>
      <c r="BP182" t="s">
        <v>57</v>
      </c>
      <c r="BQ182" t="s">
        <v>57</v>
      </c>
      <c r="BR182">
        <v>82</v>
      </c>
      <c r="BS182" t="s">
        <v>57</v>
      </c>
      <c r="BT182" t="s">
        <v>57</v>
      </c>
      <c r="BU182" t="s">
        <v>57</v>
      </c>
      <c r="BV182" t="s">
        <v>57</v>
      </c>
      <c r="BW182" t="s">
        <v>57</v>
      </c>
      <c r="BX182" t="s">
        <v>57</v>
      </c>
      <c r="BY182" t="s">
        <v>57</v>
      </c>
      <c r="BZ182" t="s">
        <v>57</v>
      </c>
      <c r="CA182" t="s">
        <v>57</v>
      </c>
      <c r="CB182" t="s">
        <v>57</v>
      </c>
      <c r="CC182" t="s">
        <v>57</v>
      </c>
      <c r="CD182" t="s">
        <v>58</v>
      </c>
      <c r="CF182" s="58"/>
      <c r="CH182" s="10"/>
      <c r="CI182" s="10"/>
    </row>
    <row r="183" spans="1:155">
      <c r="E183" s="65"/>
      <c r="F183" s="65"/>
      <c r="G183" s="65"/>
      <c r="H183" s="65"/>
      <c r="I183" s="6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155">
      <c r="A184" s="34" t="s">
        <v>3</v>
      </c>
      <c r="B184" s="34">
        <f>COUNTIF(C157:C182,"WT")</f>
        <v>10</v>
      </c>
      <c r="C184" s="22" t="s">
        <v>41</v>
      </c>
      <c r="D184" s="24" t="e">
        <f>AVERAGE(D160:D163,D165,D170,D172,D175:D176,D180)</f>
        <v>#DIV/0!</v>
      </c>
      <c r="E184" s="24">
        <f>AVERAGE(E160:E163,E165,E170,E172,E175:E176,E180)</f>
        <v>48.75</v>
      </c>
      <c r="F184" s="24">
        <f t="shared" ref="F184:BQ184" si="82">AVERAGE(F160:F163,F165,F170,F172,F175:F176,F180)</f>
        <v>5</v>
      </c>
      <c r="G184" s="24">
        <f t="shared" si="82"/>
        <v>28.75</v>
      </c>
      <c r="H184" s="24">
        <f t="shared" si="82"/>
        <v>17.5</v>
      </c>
      <c r="I184" s="24">
        <f t="shared" si="82"/>
        <v>0.28749999999999998</v>
      </c>
      <c r="J184" s="24">
        <f t="shared" si="82"/>
        <v>8</v>
      </c>
      <c r="K184" s="24">
        <f t="shared" si="82"/>
        <v>3.9</v>
      </c>
      <c r="L184" s="24">
        <f t="shared" si="82"/>
        <v>0.4</v>
      </c>
      <c r="M184" s="24">
        <f t="shared" si="82"/>
        <v>2.2999999999999998</v>
      </c>
      <c r="N184" s="24">
        <f t="shared" si="82"/>
        <v>1.4</v>
      </c>
      <c r="O184" s="24">
        <f t="shared" si="82"/>
        <v>0.50821428571999994</v>
      </c>
      <c r="P184" s="24">
        <f t="shared" si="82"/>
        <v>1752.3194444444443</v>
      </c>
      <c r="Q184" s="24">
        <f t="shared" si="82"/>
        <v>1829.25</v>
      </c>
      <c r="R184" s="24">
        <f t="shared" si="82"/>
        <v>1716.5937499500001</v>
      </c>
      <c r="S184" s="24">
        <f t="shared" si="82"/>
        <v>1836.2857142857142</v>
      </c>
      <c r="T184" s="24">
        <f t="shared" si="82"/>
        <v>518.91264881250004</v>
      </c>
      <c r="U184" s="24">
        <f t="shared" si="82"/>
        <v>544.31041666375006</v>
      </c>
      <c r="V184" s="24">
        <f t="shared" si="82"/>
        <v>617.42857142857144</v>
      </c>
      <c r="W184" s="24">
        <f t="shared" si="82"/>
        <v>1458.725595225</v>
      </c>
      <c r="X184" s="24">
        <f t="shared" si="82"/>
        <v>2530.7583333499997</v>
      </c>
      <c r="Y184" s="24">
        <f t="shared" si="82"/>
        <v>393.98809524285713</v>
      </c>
      <c r="Z184" s="24">
        <f t="shared" si="82"/>
        <v>384.82380952875002</v>
      </c>
      <c r="AA184" s="24">
        <f t="shared" si="82"/>
        <v>426.26041670749999</v>
      </c>
      <c r="AB184" s="24">
        <f t="shared" si="82"/>
        <v>181.75</v>
      </c>
      <c r="AC184" s="24">
        <f t="shared" si="82"/>
        <v>17.399999999999999</v>
      </c>
      <c r="AD184" s="24">
        <f t="shared" si="82"/>
        <v>7.7</v>
      </c>
      <c r="AE184" s="24">
        <f t="shared" si="82"/>
        <v>5.7777777777777777</v>
      </c>
      <c r="AF184" s="24">
        <f t="shared" si="82"/>
        <v>4.5</v>
      </c>
      <c r="AG184" s="24">
        <f t="shared" si="82"/>
        <v>6.1</v>
      </c>
      <c r="AH184" s="24">
        <f t="shared" si="82"/>
        <v>7</v>
      </c>
      <c r="AI184" s="24">
        <f t="shared" si="82"/>
        <v>5.166666666666667</v>
      </c>
      <c r="AJ184" s="24" t="e">
        <f t="shared" si="82"/>
        <v>#DIV/0!</v>
      </c>
      <c r="AK184" s="24">
        <f t="shared" si="82"/>
        <v>1</v>
      </c>
      <c r="AL184" s="24">
        <f t="shared" si="82"/>
        <v>3.5714285714285716</v>
      </c>
      <c r="AM184" s="24">
        <f t="shared" si="82"/>
        <v>4.5555555555555554</v>
      </c>
      <c r="AN184" s="24">
        <f t="shared" si="82"/>
        <v>3.1666666666666665</v>
      </c>
      <c r="AO184" s="24">
        <f t="shared" si="82"/>
        <v>3</v>
      </c>
      <c r="AP184" s="24" t="e">
        <f t="shared" si="82"/>
        <v>#DIV/0!</v>
      </c>
      <c r="AQ184" s="24" t="e">
        <f t="shared" si="82"/>
        <v>#DIV/0!</v>
      </c>
      <c r="AR184" s="24">
        <f t="shared" si="82"/>
        <v>1.6</v>
      </c>
      <c r="AS184" s="24">
        <f t="shared" si="82"/>
        <v>2</v>
      </c>
      <c r="AT184" s="24">
        <f t="shared" si="82"/>
        <v>2.875</v>
      </c>
      <c r="AU184" s="24">
        <f t="shared" si="82"/>
        <v>2.2000000000000002</v>
      </c>
      <c r="AV184" s="24" t="e">
        <f t="shared" si="82"/>
        <v>#DIV/0!</v>
      </c>
      <c r="AW184" s="24">
        <f t="shared" si="82"/>
        <v>1</v>
      </c>
      <c r="AX184" s="24">
        <f t="shared" si="82"/>
        <v>1.4</v>
      </c>
      <c r="AY184" s="24">
        <f t="shared" si="82"/>
        <v>2</v>
      </c>
      <c r="AZ184" s="24">
        <f t="shared" si="82"/>
        <v>2</v>
      </c>
      <c r="BA184" s="24">
        <f t="shared" si="82"/>
        <v>1.1000000000000001</v>
      </c>
      <c r="BB184" s="24" t="e">
        <f t="shared" si="82"/>
        <v>#DIV/0!</v>
      </c>
      <c r="BC184" s="24" t="e">
        <f t="shared" si="82"/>
        <v>#DIV/0!</v>
      </c>
      <c r="BD184" s="24">
        <f t="shared" si="82"/>
        <v>2.5</v>
      </c>
      <c r="BE184" s="24">
        <f t="shared" si="82"/>
        <v>13.9</v>
      </c>
      <c r="BF184" s="24">
        <f t="shared" si="82"/>
        <v>3.8571428571428572</v>
      </c>
      <c r="BG184" s="24">
        <f t="shared" si="82"/>
        <v>1</v>
      </c>
      <c r="BH184" s="24">
        <f t="shared" si="82"/>
        <v>32</v>
      </c>
      <c r="BI184" s="24">
        <f t="shared" si="82"/>
        <v>1.75</v>
      </c>
      <c r="BJ184" s="24">
        <f t="shared" si="82"/>
        <v>4.5714285714285712</v>
      </c>
      <c r="BK184" s="24">
        <f t="shared" si="82"/>
        <v>5.7142857142857144</v>
      </c>
      <c r="BL184" s="24">
        <f t="shared" si="82"/>
        <v>281.88888888888891</v>
      </c>
      <c r="BM184" s="24">
        <f t="shared" si="82"/>
        <v>84.333333333333329</v>
      </c>
      <c r="BN184" s="24">
        <f t="shared" si="82"/>
        <v>11.833333333333334</v>
      </c>
      <c r="BO184" s="24">
        <f t="shared" si="82"/>
        <v>36.285714285714285</v>
      </c>
      <c r="BP184" s="24">
        <f t="shared" si="82"/>
        <v>5</v>
      </c>
      <c r="BQ184" s="24">
        <f t="shared" si="82"/>
        <v>20.666666666666668</v>
      </c>
      <c r="BR184" s="24">
        <f t="shared" ref="BR184:CC184" si="83">AVERAGE(BR160:BR163,BR165,BR170,BR172,BR175:BR176,BR180)</f>
        <v>143.77777777777777</v>
      </c>
      <c r="BS184" s="24" t="e">
        <f t="shared" si="83"/>
        <v>#DIV/0!</v>
      </c>
      <c r="BT184" s="24" t="e">
        <f t="shared" si="83"/>
        <v>#DIV/0!</v>
      </c>
      <c r="BU184" s="24" t="e">
        <f t="shared" si="83"/>
        <v>#DIV/0!</v>
      </c>
      <c r="BV184" s="24" t="e">
        <f t="shared" si="83"/>
        <v>#DIV/0!</v>
      </c>
      <c r="BW184" s="24" t="e">
        <f t="shared" si="83"/>
        <v>#DIV/0!</v>
      </c>
      <c r="BX184" s="24" t="e">
        <f t="shared" si="83"/>
        <v>#DIV/0!</v>
      </c>
      <c r="BY184" s="24" t="e">
        <f t="shared" si="83"/>
        <v>#DIV/0!</v>
      </c>
      <c r="BZ184" s="24" t="e">
        <f t="shared" si="83"/>
        <v>#DIV/0!</v>
      </c>
      <c r="CA184" s="24" t="e">
        <f t="shared" si="83"/>
        <v>#DIV/0!</v>
      </c>
      <c r="CB184" s="24" t="e">
        <f t="shared" si="83"/>
        <v>#DIV/0!</v>
      </c>
      <c r="CC184" s="24" t="e">
        <f t="shared" si="83"/>
        <v>#DIV/0!</v>
      </c>
      <c r="CD184" s="10"/>
    </row>
    <row r="185" spans="1:155">
      <c r="A185" s="35" t="s">
        <v>179</v>
      </c>
      <c r="B185" s="153">
        <f>COUNTIF(C157:C182,"+ve")</f>
        <v>13</v>
      </c>
      <c r="C185" s="18" t="s">
        <v>41</v>
      </c>
      <c r="D185" s="27" t="e">
        <f>AVERAGE(D164,D166:D169,D171,D173:D174,D177:D179,D181:D182)</f>
        <v>#DIV/0!</v>
      </c>
      <c r="E185" s="27">
        <f>AVERAGE(E164,E166:E169,E171,E173:E174,E177:E179,E181:E182)</f>
        <v>35.57692307692308</v>
      </c>
      <c r="F185" s="27">
        <f t="shared" ref="F185:BQ185" si="84">AVERAGE(F164,F166:F169,F171,F173:F174,F177:F179,F181:F182)</f>
        <v>8.6538461538461533</v>
      </c>
      <c r="G185" s="27">
        <f t="shared" si="84"/>
        <v>47.115384615384613</v>
      </c>
      <c r="H185" s="27">
        <f t="shared" si="84"/>
        <v>8.6538461538461533</v>
      </c>
      <c r="I185" s="27">
        <f t="shared" si="84"/>
        <v>0.47115384615384615</v>
      </c>
      <c r="J185" s="27">
        <f t="shared" si="84"/>
        <v>8</v>
      </c>
      <c r="K185" s="27">
        <f t="shared" si="84"/>
        <v>2.8461538461538463</v>
      </c>
      <c r="L185" s="27">
        <f t="shared" si="84"/>
        <v>0.69230769230769229</v>
      </c>
      <c r="M185" s="27">
        <f t="shared" si="84"/>
        <v>3.7692307692307692</v>
      </c>
      <c r="N185" s="27">
        <f t="shared" si="84"/>
        <v>0.69230769230769229</v>
      </c>
      <c r="O185" s="27">
        <f t="shared" si="84"/>
        <v>0.65357142856153838</v>
      </c>
      <c r="P185" s="27">
        <f t="shared" si="84"/>
        <v>1256.5897816583331</v>
      </c>
      <c r="Q185" s="27">
        <f t="shared" si="84"/>
        <v>1198.3125</v>
      </c>
      <c r="R185" s="27">
        <f t="shared" si="84"/>
        <v>1027.5450000199999</v>
      </c>
      <c r="S185" s="27">
        <f t="shared" si="84"/>
        <v>1385.2857142857142</v>
      </c>
      <c r="T185" s="27">
        <f t="shared" si="84"/>
        <v>314.19967532272727</v>
      </c>
      <c r="U185" s="27">
        <f t="shared" si="84"/>
        <v>146.99428571300001</v>
      </c>
      <c r="V185" s="27">
        <f t="shared" si="84"/>
        <v>653.57142857142856</v>
      </c>
      <c r="W185" s="27">
        <f t="shared" si="84"/>
        <v>339.20227272727271</v>
      </c>
      <c r="X185" s="27">
        <f t="shared" si="84"/>
        <v>290.08023807000001</v>
      </c>
      <c r="Y185" s="27">
        <f t="shared" si="84"/>
        <v>342.42857142857144</v>
      </c>
      <c r="Z185" s="27">
        <f t="shared" si="84"/>
        <v>683.24512986363629</v>
      </c>
      <c r="AA185" s="27">
        <f t="shared" si="84"/>
        <v>794.41285708999999</v>
      </c>
      <c r="AB185" s="27">
        <f t="shared" si="84"/>
        <v>314.5</v>
      </c>
      <c r="AC185" s="27">
        <f t="shared" si="84"/>
        <v>20.153846153846153</v>
      </c>
      <c r="AD185" s="27">
        <f t="shared" si="84"/>
        <v>9.25</v>
      </c>
      <c r="AE185" s="27">
        <f t="shared" si="84"/>
        <v>11</v>
      </c>
      <c r="AF185" s="27">
        <f t="shared" si="84"/>
        <v>3.3333333333333335</v>
      </c>
      <c r="AG185" s="27">
        <f t="shared" si="84"/>
        <v>6.7692307692307692</v>
      </c>
      <c r="AH185" s="27">
        <f t="shared" si="84"/>
        <v>7.5454545454545459</v>
      </c>
      <c r="AI185" s="27">
        <f t="shared" si="84"/>
        <v>6.6</v>
      </c>
      <c r="AJ185" s="27">
        <f t="shared" si="84"/>
        <v>1</v>
      </c>
      <c r="AK185" s="27" t="e">
        <f t="shared" si="84"/>
        <v>#DIV/0!</v>
      </c>
      <c r="AL185" s="27">
        <f t="shared" si="84"/>
        <v>4</v>
      </c>
      <c r="AM185" s="27">
        <f t="shared" si="84"/>
        <v>5.583333333333333</v>
      </c>
      <c r="AN185" s="27">
        <f t="shared" si="84"/>
        <v>2.5</v>
      </c>
      <c r="AO185" s="27">
        <f t="shared" si="84"/>
        <v>2.4</v>
      </c>
      <c r="AP185" s="27" t="e">
        <f t="shared" si="84"/>
        <v>#DIV/0!</v>
      </c>
      <c r="AQ185" s="27" t="e">
        <f t="shared" si="84"/>
        <v>#DIV/0!</v>
      </c>
      <c r="AR185" s="27">
        <f t="shared" si="84"/>
        <v>2.3333333333333335</v>
      </c>
      <c r="AS185" s="27">
        <f t="shared" si="84"/>
        <v>2</v>
      </c>
      <c r="AT185" s="27">
        <f t="shared" si="84"/>
        <v>4.9000000000000004</v>
      </c>
      <c r="AU185" s="27">
        <f t="shared" si="84"/>
        <v>5.7777777777777777</v>
      </c>
      <c r="AV185" s="27">
        <f t="shared" si="84"/>
        <v>1</v>
      </c>
      <c r="AW185" s="27" t="e">
        <f t="shared" si="84"/>
        <v>#DIV/0!</v>
      </c>
      <c r="AX185" s="27">
        <f t="shared" si="84"/>
        <v>2.3333333333333335</v>
      </c>
      <c r="AY185" s="27">
        <f t="shared" si="84"/>
        <v>1.2857142857142858</v>
      </c>
      <c r="AZ185" s="27">
        <f t="shared" si="84"/>
        <v>1.2857142857142858</v>
      </c>
      <c r="BA185" s="27">
        <f t="shared" si="84"/>
        <v>0.15384615384615385</v>
      </c>
      <c r="BB185" s="27" t="e">
        <f t="shared" si="84"/>
        <v>#DIV/0!</v>
      </c>
      <c r="BC185" s="27" t="e">
        <f t="shared" si="84"/>
        <v>#DIV/0!</v>
      </c>
      <c r="BD185" s="27">
        <f t="shared" si="84"/>
        <v>3.3333333333333335</v>
      </c>
      <c r="BE185" s="27">
        <f t="shared" si="84"/>
        <v>11.846153846153847</v>
      </c>
      <c r="BF185" s="27">
        <f t="shared" si="84"/>
        <v>3.6</v>
      </c>
      <c r="BG185" s="27">
        <f t="shared" si="84"/>
        <v>2</v>
      </c>
      <c r="BH185" s="27">
        <f t="shared" si="84"/>
        <v>1.5</v>
      </c>
      <c r="BI185" s="27">
        <f t="shared" si="84"/>
        <v>3.2</v>
      </c>
      <c r="BJ185" s="27">
        <f t="shared" si="84"/>
        <v>3.2</v>
      </c>
      <c r="BK185" s="27">
        <f t="shared" si="84"/>
        <v>5.4444444444444446</v>
      </c>
      <c r="BL185" s="27">
        <f t="shared" si="84"/>
        <v>285.54545454545456</v>
      </c>
      <c r="BM185" s="27">
        <f t="shared" si="84"/>
        <v>76.090909090909093</v>
      </c>
      <c r="BN185" s="27">
        <f t="shared" si="84"/>
        <v>11.833333333333334</v>
      </c>
      <c r="BO185" s="27">
        <f t="shared" si="84"/>
        <v>91.75</v>
      </c>
      <c r="BP185" s="27">
        <f t="shared" si="84"/>
        <v>11</v>
      </c>
      <c r="BQ185" s="27">
        <f t="shared" si="84"/>
        <v>5.5</v>
      </c>
      <c r="BR185" s="27">
        <f t="shared" ref="BR185:CC185" si="85">AVERAGE(BR164,BR166:BR169,BR171,BR173:BR174,BR177:BR179,BR181:BR182)</f>
        <v>125.27272727272727</v>
      </c>
      <c r="BS185" s="27" t="e">
        <f t="shared" si="85"/>
        <v>#DIV/0!</v>
      </c>
      <c r="BT185" s="27" t="e">
        <f t="shared" si="85"/>
        <v>#DIV/0!</v>
      </c>
      <c r="BU185" s="27" t="e">
        <f t="shared" si="85"/>
        <v>#DIV/0!</v>
      </c>
      <c r="BV185" s="27" t="e">
        <f t="shared" si="85"/>
        <v>#DIV/0!</v>
      </c>
      <c r="BW185" s="27" t="e">
        <f t="shared" si="85"/>
        <v>#DIV/0!</v>
      </c>
      <c r="BX185" s="27" t="e">
        <f t="shared" si="85"/>
        <v>#DIV/0!</v>
      </c>
      <c r="BY185" s="27" t="e">
        <f t="shared" si="85"/>
        <v>#DIV/0!</v>
      </c>
      <c r="BZ185" s="27" t="e">
        <f t="shared" si="85"/>
        <v>#DIV/0!</v>
      </c>
      <c r="CA185" s="27" t="e">
        <f t="shared" si="85"/>
        <v>#DIV/0!</v>
      </c>
      <c r="CB185" s="27" t="e">
        <f t="shared" si="85"/>
        <v>#DIV/0!</v>
      </c>
      <c r="CC185" s="27" t="e">
        <f t="shared" si="85"/>
        <v>#DIV/0!</v>
      </c>
      <c r="CD185" s="10"/>
    </row>
    <row r="186" spans="1:155">
      <c r="A186" s="63"/>
      <c r="B186" s="63"/>
      <c r="C186" s="22" t="s">
        <v>43</v>
      </c>
      <c r="D186" s="24" t="e">
        <f>STDEV(D160:D163,D165,D170,D172,D175:D176,D180)/SQRT($B184)</f>
        <v>#DIV/0!</v>
      </c>
      <c r="E186" s="24">
        <f>STDEV(E160:E163,E165,E170,E172,E175:E176,E180)/SQRT($B184)</f>
        <v>12.423376263229644</v>
      </c>
      <c r="F186" s="24">
        <f t="shared" ref="F186:BQ186" si="86">STDEV(F160:F163,F165,F170,F172,F175:F176,F180)/SQRT($B184)</f>
        <v>2.0412414523193148</v>
      </c>
      <c r="G186" s="24">
        <f t="shared" si="86"/>
        <v>8.34374349770866</v>
      </c>
      <c r="H186" s="24">
        <f t="shared" si="86"/>
        <v>5.3359368645273735</v>
      </c>
      <c r="I186" s="24">
        <f t="shared" si="86"/>
        <v>8.3437434977086611E-2</v>
      </c>
      <c r="J186" s="24">
        <f t="shared" si="86"/>
        <v>0</v>
      </c>
      <c r="K186" s="24">
        <f t="shared" si="86"/>
        <v>0.99387010105837148</v>
      </c>
      <c r="L186" s="24">
        <f t="shared" si="86"/>
        <v>0.16329931618554519</v>
      </c>
      <c r="M186" s="24">
        <f t="shared" si="86"/>
        <v>0.66749947981669289</v>
      </c>
      <c r="N186" s="24">
        <f t="shared" si="86"/>
        <v>0.42687494916218988</v>
      </c>
      <c r="O186" s="24">
        <f t="shared" si="86"/>
        <v>0.10317497710048315</v>
      </c>
      <c r="P186" s="24">
        <f t="shared" si="86"/>
        <v>318.75636651322355</v>
      </c>
      <c r="Q186" s="24">
        <f t="shared" si="86"/>
        <v>247.12822245412062</v>
      </c>
      <c r="R186" s="24">
        <f t="shared" si="86"/>
        <v>361.64240521649515</v>
      </c>
      <c r="S186" s="24">
        <f t="shared" si="86"/>
        <v>376.0114344132686</v>
      </c>
      <c r="T186" s="24">
        <f t="shared" si="86"/>
        <v>145.01192710876612</v>
      </c>
      <c r="U186" s="24">
        <f t="shared" si="86"/>
        <v>201.59573689602931</v>
      </c>
      <c r="V186" s="24">
        <f t="shared" si="86"/>
        <v>142.51118168326968</v>
      </c>
      <c r="W186" s="24">
        <f t="shared" si="86"/>
        <v>972.16384725703006</v>
      </c>
      <c r="X186" s="24">
        <f t="shared" si="86"/>
        <v>1853.7613694352103</v>
      </c>
      <c r="Y186" s="24">
        <f t="shared" si="86"/>
        <v>110.84905321894769</v>
      </c>
      <c r="Z186" s="24">
        <f t="shared" si="86"/>
        <v>142.18660206657071</v>
      </c>
      <c r="AA186" s="24">
        <f t="shared" si="86"/>
        <v>161.72067303099115</v>
      </c>
      <c r="AB186" s="24">
        <f t="shared" si="86"/>
        <v>37.997505400574212</v>
      </c>
      <c r="AC186" s="24">
        <f t="shared" si="86"/>
        <v>4.1397799190026729</v>
      </c>
      <c r="AD186" s="24">
        <f t="shared" si="86"/>
        <v>2.1501937897160186</v>
      </c>
      <c r="AE186" s="24">
        <f t="shared" si="86"/>
        <v>0.99721835344343923</v>
      </c>
      <c r="AF186" s="24">
        <f t="shared" si="86"/>
        <v>1.2583057392117916</v>
      </c>
      <c r="AG186" s="24">
        <f t="shared" si="86"/>
        <v>1.2775845264491197</v>
      </c>
      <c r="AH186" s="24">
        <f t="shared" si="86"/>
        <v>1.393864104874339</v>
      </c>
      <c r="AI186" s="24">
        <f t="shared" si="86"/>
        <v>1.0279429296739517</v>
      </c>
      <c r="AJ186" s="24" t="e">
        <f t="shared" si="86"/>
        <v>#DIV/0!</v>
      </c>
      <c r="AK186" s="24" t="e">
        <f t="shared" si="86"/>
        <v>#DIV/0!</v>
      </c>
      <c r="AL186" s="24">
        <f t="shared" si="86"/>
        <v>0.99761620638304338</v>
      </c>
      <c r="AM186" s="24">
        <f t="shared" si="86"/>
        <v>0.9368979548370131</v>
      </c>
      <c r="AN186" s="24">
        <f t="shared" si="86"/>
        <v>0.61373175465073226</v>
      </c>
      <c r="AO186" s="24">
        <f t="shared" si="86"/>
        <v>0.83666002653407556</v>
      </c>
      <c r="AP186" s="24" t="e">
        <f t="shared" si="86"/>
        <v>#DIV/0!</v>
      </c>
      <c r="AQ186" s="24" t="e">
        <f t="shared" si="86"/>
        <v>#DIV/0!</v>
      </c>
      <c r="AR186" s="24">
        <f t="shared" si="86"/>
        <v>0.28284271247461895</v>
      </c>
      <c r="AS186" s="24">
        <f t="shared" si="86"/>
        <v>0.70710678118654746</v>
      </c>
      <c r="AT186" s="24">
        <f t="shared" si="86"/>
        <v>0.61961969903205261</v>
      </c>
      <c r="AU186" s="24">
        <f t="shared" si="86"/>
        <v>0.34641016151377546</v>
      </c>
      <c r="AV186" s="24" t="e">
        <f t="shared" si="86"/>
        <v>#DIV/0!</v>
      </c>
      <c r="AW186" s="24" t="e">
        <f t="shared" si="86"/>
        <v>#DIV/0!</v>
      </c>
      <c r="AX186" s="24">
        <f t="shared" si="86"/>
        <v>0.17320508075688767</v>
      </c>
      <c r="AY186" s="24">
        <f t="shared" si="86"/>
        <v>0.54772255750516607</v>
      </c>
      <c r="AZ186" s="24">
        <f t="shared" si="86"/>
        <v>0.36514837167011072</v>
      </c>
      <c r="BA186" s="24">
        <f t="shared" si="86"/>
        <v>0.40688518719112343</v>
      </c>
      <c r="BB186" s="24" t="e">
        <f t="shared" si="86"/>
        <v>#DIV/0!</v>
      </c>
      <c r="BC186" s="24" t="e">
        <f t="shared" si="86"/>
        <v>#DIV/0!</v>
      </c>
      <c r="BD186" s="24">
        <f t="shared" si="86"/>
        <v>0.54772255750516607</v>
      </c>
      <c r="BE186" s="24">
        <f t="shared" si="86"/>
        <v>4.7456412750134316</v>
      </c>
      <c r="BF186" s="24">
        <f t="shared" si="86"/>
        <v>1.023532631438318</v>
      </c>
      <c r="BG186" s="24" t="e">
        <f t="shared" si="86"/>
        <v>#DIV/0!</v>
      </c>
      <c r="BH186" s="24" t="e">
        <f t="shared" si="86"/>
        <v>#DIV/0!</v>
      </c>
      <c r="BI186" s="24">
        <f t="shared" si="86"/>
        <v>0.30276503540974914</v>
      </c>
      <c r="BJ186" s="24">
        <f t="shared" si="86"/>
        <v>0.92838826032256672</v>
      </c>
      <c r="BK186" s="24">
        <f t="shared" si="86"/>
        <v>1.0281745265969473</v>
      </c>
      <c r="BL186" s="24">
        <f t="shared" si="86"/>
        <v>36.135662594051198</v>
      </c>
      <c r="BM186" s="24">
        <f t="shared" si="86"/>
        <v>18.198901065723721</v>
      </c>
      <c r="BN186" s="24">
        <f t="shared" si="86"/>
        <v>2.7742866951104141</v>
      </c>
      <c r="BO186" s="24">
        <f t="shared" si="86"/>
        <v>14.308172822684575</v>
      </c>
      <c r="BP186" s="24">
        <f t="shared" si="86"/>
        <v>1.2649110640673518</v>
      </c>
      <c r="BQ186" s="24">
        <f t="shared" si="86"/>
        <v>7.1879528842826081</v>
      </c>
      <c r="BR186" s="24">
        <f t="shared" ref="BR186:CC186" si="87">STDEV(BR160:BR163,BR165,BR170,BR172,BR175:BR176,BR180)/SQRT($B184)</f>
        <v>24.976878196532979</v>
      </c>
      <c r="BS186" s="24" t="e">
        <f t="shared" si="87"/>
        <v>#DIV/0!</v>
      </c>
      <c r="BT186" s="24" t="e">
        <f t="shared" si="87"/>
        <v>#DIV/0!</v>
      </c>
      <c r="BU186" s="24" t="e">
        <f t="shared" si="87"/>
        <v>#DIV/0!</v>
      </c>
      <c r="BV186" s="24" t="e">
        <f t="shared" si="87"/>
        <v>#DIV/0!</v>
      </c>
      <c r="BW186" s="24" t="e">
        <f t="shared" si="87"/>
        <v>#DIV/0!</v>
      </c>
      <c r="BX186" s="24" t="e">
        <f t="shared" si="87"/>
        <v>#DIV/0!</v>
      </c>
      <c r="BY186" s="24" t="e">
        <f t="shared" si="87"/>
        <v>#DIV/0!</v>
      </c>
      <c r="BZ186" s="24" t="e">
        <f t="shared" si="87"/>
        <v>#DIV/0!</v>
      </c>
      <c r="CA186" s="24" t="e">
        <f t="shared" si="87"/>
        <v>#DIV/0!</v>
      </c>
      <c r="CB186" s="24" t="e">
        <f t="shared" si="87"/>
        <v>#DIV/0!</v>
      </c>
      <c r="CC186" s="24" t="e">
        <f t="shared" si="87"/>
        <v>#DIV/0!</v>
      </c>
      <c r="CD186" s="10"/>
    </row>
    <row r="187" spans="1:155">
      <c r="A187" s="63"/>
      <c r="B187" s="2"/>
      <c r="C187" s="18" t="s">
        <v>43</v>
      </c>
      <c r="D187" s="27" t="e">
        <f>STDEV(D164,D166:D169,D171,D173:D174,D177:D179,D181:D182)/SQRT($B185)</f>
        <v>#DIV/0!</v>
      </c>
      <c r="E187" s="27">
        <f>STDEV(E164,E166:E169,E171,E173:E174,E177:E179,E181:E182)/SQRT($B185)</f>
        <v>9.6872315767355222</v>
      </c>
      <c r="F187" s="27">
        <f t="shared" ref="F187:BQ187" si="88">STDEV(F164,F166:F169,F171,F173:F174,F177:F179,F181:F182)/SQRT($B185)</f>
        <v>2.1856060411836311</v>
      </c>
      <c r="G187" s="27">
        <f t="shared" si="88"/>
        <v>10.122828011124202</v>
      </c>
      <c r="H187" s="27">
        <f t="shared" si="88"/>
        <v>2.6038584630243462</v>
      </c>
      <c r="I187" s="27">
        <f t="shared" si="88"/>
        <v>0.10122828011124205</v>
      </c>
      <c r="J187" s="27">
        <f t="shared" si="88"/>
        <v>0</v>
      </c>
      <c r="K187" s="27">
        <f t="shared" si="88"/>
        <v>0.77497852613884177</v>
      </c>
      <c r="L187" s="27">
        <f t="shared" si="88"/>
        <v>0.17484848329469047</v>
      </c>
      <c r="M187" s="27">
        <f t="shared" si="88"/>
        <v>0.80982624088993638</v>
      </c>
      <c r="N187" s="27">
        <f t="shared" si="88"/>
        <v>0.20830867704194772</v>
      </c>
      <c r="O187" s="27">
        <f t="shared" si="88"/>
        <v>0.11065075572822823</v>
      </c>
      <c r="P187" s="27">
        <f t="shared" si="88"/>
        <v>199.61636806226849</v>
      </c>
      <c r="Q187" s="27">
        <f t="shared" si="88"/>
        <v>254.05644152583346</v>
      </c>
      <c r="R187" s="27">
        <f t="shared" si="88"/>
        <v>211.50896379734439</v>
      </c>
      <c r="S187" s="27">
        <f t="shared" si="88"/>
        <v>293.63023862158178</v>
      </c>
      <c r="T187" s="27">
        <f t="shared" si="88"/>
        <v>96.421659012343483</v>
      </c>
      <c r="U187" s="27">
        <f t="shared" si="88"/>
        <v>20.091422248094791</v>
      </c>
      <c r="V187" s="27">
        <f t="shared" si="88"/>
        <v>169.989958763999</v>
      </c>
      <c r="W187" s="27">
        <f t="shared" si="88"/>
        <v>88.938530177011643</v>
      </c>
      <c r="X187" s="27">
        <f t="shared" si="88"/>
        <v>73.718855491407936</v>
      </c>
      <c r="Y187" s="27">
        <f t="shared" si="88"/>
        <v>95.793428544869144</v>
      </c>
      <c r="Z187" s="27">
        <f t="shared" si="88"/>
        <v>123.3968662654075</v>
      </c>
      <c r="AA187" s="27">
        <f t="shared" si="88"/>
        <v>139.19769591823857</v>
      </c>
      <c r="AB187" s="27">
        <f t="shared" si="88"/>
        <v>43.130912823932221</v>
      </c>
      <c r="AC187" s="27">
        <f t="shared" si="88"/>
        <v>4.268017845717254</v>
      </c>
      <c r="AD187" s="27">
        <f t="shared" si="88"/>
        <v>1.4197655671744775</v>
      </c>
      <c r="AE187" s="27">
        <f t="shared" si="88"/>
        <v>3.1231148159883833</v>
      </c>
      <c r="AF187" s="27">
        <f t="shared" si="88"/>
        <v>0.82041265414236708</v>
      </c>
      <c r="AG187" s="27">
        <f t="shared" si="88"/>
        <v>0.85600328116018443</v>
      </c>
      <c r="AH187" s="27">
        <f t="shared" si="88"/>
        <v>0.9950928550692093</v>
      </c>
      <c r="AI187" s="27">
        <f t="shared" si="88"/>
        <v>3.1628181742583314</v>
      </c>
      <c r="AJ187" s="27" t="e">
        <f t="shared" si="88"/>
        <v>#DIV/0!</v>
      </c>
      <c r="AK187" s="27" t="e">
        <f t="shared" si="88"/>
        <v>#DIV/0!</v>
      </c>
      <c r="AL187" s="27">
        <f t="shared" si="88"/>
        <v>1.189699380257305</v>
      </c>
      <c r="AM187" s="27">
        <f t="shared" si="88"/>
        <v>0.6737675444563237</v>
      </c>
      <c r="AN187" s="27">
        <f t="shared" si="88"/>
        <v>0.47591567162232273</v>
      </c>
      <c r="AO187" s="27">
        <f t="shared" si="88"/>
        <v>0.57512540438519211</v>
      </c>
      <c r="AP187" s="27" t="e">
        <f t="shared" si="88"/>
        <v>#DIV/0!</v>
      </c>
      <c r="AQ187" s="27" t="e">
        <f t="shared" si="88"/>
        <v>#DIV/0!</v>
      </c>
      <c r="AR187" s="27">
        <f t="shared" si="88"/>
        <v>0.32025630761017432</v>
      </c>
      <c r="AS187" s="27">
        <f t="shared" si="88"/>
        <v>0.30382181012509996</v>
      </c>
      <c r="AT187" s="27">
        <f t="shared" si="88"/>
        <v>0.63313087182248584</v>
      </c>
      <c r="AU187" s="27">
        <f t="shared" si="88"/>
        <v>2.8715373052994622</v>
      </c>
      <c r="AV187" s="27" t="e">
        <f t="shared" si="88"/>
        <v>#DIV/0!</v>
      </c>
      <c r="AW187" s="27" t="e">
        <f t="shared" si="88"/>
        <v>#DIV/0!</v>
      </c>
      <c r="AX187" s="27">
        <f t="shared" si="88"/>
        <v>0.64051261522034864</v>
      </c>
      <c r="AY187" s="27">
        <f t="shared" si="88"/>
        <v>0.13533299049019171</v>
      </c>
      <c r="AZ187" s="27">
        <f t="shared" si="88"/>
        <v>0.13533299049019171</v>
      </c>
      <c r="BA187" s="27">
        <f t="shared" si="88"/>
        <v>0.10415433852097386</v>
      </c>
      <c r="BB187" s="27" t="e">
        <f t="shared" si="88"/>
        <v>#DIV/0!</v>
      </c>
      <c r="BC187" s="27" t="e">
        <f t="shared" si="88"/>
        <v>#DIV/0!</v>
      </c>
      <c r="BD187" s="27">
        <f t="shared" si="88"/>
        <v>1.1208970766356101</v>
      </c>
      <c r="BE187" s="27">
        <f t="shared" si="88"/>
        <v>2.1508679042696595</v>
      </c>
      <c r="BF187" s="27">
        <f t="shared" si="88"/>
        <v>0.52623481158421759</v>
      </c>
      <c r="BG187" s="27" t="e">
        <f t="shared" si="88"/>
        <v>#DIV/0!</v>
      </c>
      <c r="BH187" s="27">
        <f t="shared" si="88"/>
        <v>0.19611613513818404</v>
      </c>
      <c r="BI187" s="27">
        <f t="shared" si="88"/>
        <v>0.68935743646795833</v>
      </c>
      <c r="BJ187" s="27">
        <f t="shared" si="88"/>
        <v>0.70164641544562345</v>
      </c>
      <c r="BK187" s="27">
        <f t="shared" si="88"/>
        <v>1.8140006313665635</v>
      </c>
      <c r="BL187" s="27">
        <f t="shared" si="88"/>
        <v>45.314179074267976</v>
      </c>
      <c r="BM187" s="27">
        <f t="shared" si="88"/>
        <v>12.823928682472731</v>
      </c>
      <c r="BN187" s="27">
        <f t="shared" si="88"/>
        <v>5.2577171608588591</v>
      </c>
      <c r="BO187" s="27">
        <f t="shared" si="88"/>
        <v>18.303755694596468</v>
      </c>
      <c r="BP187" s="27">
        <f t="shared" si="88"/>
        <v>1.266647387553302</v>
      </c>
      <c r="BQ187" s="27">
        <f t="shared" si="88"/>
        <v>1.475439960460295</v>
      </c>
      <c r="BR187" s="27">
        <f t="shared" ref="BR187:CC187" si="89">STDEV(BR164,BR166:BR169,BR171,BR173:BR174,BR177:BR179,BR181:BR182)/SQRT($B185)</f>
        <v>27.899845852645829</v>
      </c>
      <c r="BS187" s="27" t="e">
        <f t="shared" si="89"/>
        <v>#DIV/0!</v>
      </c>
      <c r="BT187" s="27" t="e">
        <f t="shared" si="89"/>
        <v>#DIV/0!</v>
      </c>
      <c r="BU187" s="27" t="e">
        <f t="shared" si="89"/>
        <v>#DIV/0!</v>
      </c>
      <c r="BV187" s="27" t="e">
        <f t="shared" si="89"/>
        <v>#DIV/0!</v>
      </c>
      <c r="BW187" s="27" t="e">
        <f t="shared" si="89"/>
        <v>#DIV/0!</v>
      </c>
      <c r="BX187" s="27" t="e">
        <f t="shared" si="89"/>
        <v>#DIV/0!</v>
      </c>
      <c r="BY187" s="27" t="e">
        <f t="shared" si="89"/>
        <v>#DIV/0!</v>
      </c>
      <c r="BZ187" s="27" t="e">
        <f t="shared" si="89"/>
        <v>#DIV/0!</v>
      </c>
      <c r="CA187" s="27" t="e">
        <f t="shared" si="89"/>
        <v>#DIV/0!</v>
      </c>
      <c r="CB187" s="27" t="e">
        <f t="shared" si="89"/>
        <v>#DIV/0!</v>
      </c>
      <c r="CC187" s="27" t="e">
        <f t="shared" si="89"/>
        <v>#DIV/0!</v>
      </c>
      <c r="CD187" s="10"/>
    </row>
    <row r="189" spans="1:155" ht="14.25" customHeight="1"/>
    <row r="190" spans="1:155" ht="18">
      <c r="A190" s="158" t="s">
        <v>205</v>
      </c>
    </row>
    <row r="191" spans="1:155" s="152" customFormat="1" ht="16">
      <c r="A191" s="83" t="s">
        <v>147</v>
      </c>
      <c r="B191" s="66"/>
      <c r="C191" s="66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1"/>
      <c r="BT191" s="151"/>
    </row>
    <row r="192" spans="1:155" s="38" customFormat="1">
      <c r="A192" t="s">
        <v>158</v>
      </c>
      <c r="B192" s="10">
        <f>(B159)-1</f>
        <v>-1</v>
      </c>
      <c r="C192" s="4" t="s">
        <v>3</v>
      </c>
      <c r="D192" s="10" t="s">
        <v>40</v>
      </c>
      <c r="E192" s="59">
        <f>(K192/$J192)*100</f>
        <v>0</v>
      </c>
      <c r="F192" s="59">
        <f>(L192/$J192)*100</f>
        <v>0</v>
      </c>
      <c r="G192" s="59">
        <f>(M192/$J192)*100</f>
        <v>87.5</v>
      </c>
      <c r="H192" s="59">
        <f>(N192/$J192)*100</f>
        <v>12.5</v>
      </c>
      <c r="I192" s="59">
        <f>M192/J192</f>
        <v>0.875</v>
      </c>
      <c r="J192">
        <v>8</v>
      </c>
      <c r="K192">
        <v>0</v>
      </c>
      <c r="L192">
        <v>0</v>
      </c>
      <c r="M192">
        <v>7</v>
      </c>
      <c r="N192">
        <v>1</v>
      </c>
      <c r="O192">
        <v>0.875</v>
      </c>
      <c r="P192">
        <v>108.125</v>
      </c>
      <c r="Q192" t="s">
        <v>57</v>
      </c>
      <c r="R192">
        <v>114.7142857</v>
      </c>
      <c r="S192">
        <v>62</v>
      </c>
      <c r="T192">
        <v>139.875</v>
      </c>
      <c r="U192">
        <v>154.2857143</v>
      </c>
      <c r="V192">
        <v>39</v>
      </c>
      <c r="W192">
        <v>1080.25</v>
      </c>
      <c r="X192">
        <v>1187.4285709999999</v>
      </c>
      <c r="Y192">
        <v>330</v>
      </c>
      <c r="Z192">
        <v>32.5</v>
      </c>
      <c r="AA192">
        <v>29.285714280000001</v>
      </c>
      <c r="AB192">
        <v>55</v>
      </c>
      <c r="AC192">
        <v>34</v>
      </c>
      <c r="AD192">
        <v>19</v>
      </c>
      <c r="AE192">
        <v>13</v>
      </c>
      <c r="AF192">
        <v>2</v>
      </c>
      <c r="AG192">
        <v>8</v>
      </c>
      <c r="AH192">
        <v>14</v>
      </c>
      <c r="AI192">
        <v>1</v>
      </c>
      <c r="AJ192" t="s">
        <v>57</v>
      </c>
      <c r="AK192">
        <v>3</v>
      </c>
      <c r="AL192">
        <v>8</v>
      </c>
      <c r="AM192">
        <v>8</v>
      </c>
      <c r="AN192">
        <v>6</v>
      </c>
      <c r="AO192" t="s">
        <v>57</v>
      </c>
      <c r="AP192" t="s">
        <v>57</v>
      </c>
      <c r="AQ192">
        <v>1</v>
      </c>
      <c r="AR192">
        <v>4</v>
      </c>
      <c r="AS192" t="s">
        <v>57</v>
      </c>
      <c r="AT192">
        <v>7</v>
      </c>
      <c r="AU192">
        <v>1</v>
      </c>
      <c r="AV192" t="s">
        <v>57</v>
      </c>
      <c r="AW192">
        <v>2</v>
      </c>
      <c r="AX192">
        <v>3</v>
      </c>
      <c r="AY192" t="s">
        <v>57</v>
      </c>
      <c r="AZ192">
        <v>1</v>
      </c>
      <c r="BA192">
        <v>0</v>
      </c>
      <c r="BB192" t="s">
        <v>57</v>
      </c>
      <c r="BC192" t="s">
        <v>57</v>
      </c>
      <c r="BD192">
        <v>1</v>
      </c>
      <c r="BE192">
        <v>19</v>
      </c>
      <c r="BF192" t="s">
        <v>57</v>
      </c>
      <c r="BG192" t="s">
        <v>57</v>
      </c>
      <c r="BH192" t="s">
        <v>57</v>
      </c>
      <c r="BI192" t="s">
        <v>57</v>
      </c>
      <c r="BJ192">
        <v>8</v>
      </c>
      <c r="BK192">
        <v>11</v>
      </c>
      <c r="BL192">
        <v>99</v>
      </c>
      <c r="BM192">
        <v>9</v>
      </c>
      <c r="BN192">
        <v>2</v>
      </c>
      <c r="BO192">
        <v>3</v>
      </c>
      <c r="BP192">
        <v>9</v>
      </c>
      <c r="BQ192">
        <v>22</v>
      </c>
      <c r="BR192">
        <v>54</v>
      </c>
      <c r="BS192" t="s">
        <v>57</v>
      </c>
      <c r="BT192" t="s">
        <v>57</v>
      </c>
      <c r="BU192" t="s">
        <v>57</v>
      </c>
      <c r="BV192" t="s">
        <v>57</v>
      </c>
      <c r="BW192" t="s">
        <v>57</v>
      </c>
      <c r="BX192" t="s">
        <v>57</v>
      </c>
      <c r="BY192" t="s">
        <v>57</v>
      </c>
      <c r="BZ192" t="s">
        <v>57</v>
      </c>
      <c r="CA192" t="s">
        <v>57</v>
      </c>
      <c r="CB192" t="s">
        <v>57</v>
      </c>
      <c r="CC192" t="s">
        <v>57</v>
      </c>
      <c r="CD192" t="s">
        <v>58</v>
      </c>
      <c r="CF192" s="58"/>
      <c r="CH192" s="10"/>
      <c r="CI192" s="10"/>
    </row>
    <row r="193" spans="1:155" s="38" customFormat="1">
      <c r="A193" t="s">
        <v>180</v>
      </c>
      <c r="B193" s="10" t="e">
        <f t="shared" ref="B193:B214" si="90">(B160)-1</f>
        <v>#REF!</v>
      </c>
      <c r="C193" s="4" t="s">
        <v>3</v>
      </c>
      <c r="D193" s="10" t="s">
        <v>40</v>
      </c>
      <c r="E193" s="59">
        <f t="shared" ref="E193:H214" si="91">(K193/$J193)*100</f>
        <v>50</v>
      </c>
      <c r="F193" s="59">
        <f t="shared" si="91"/>
        <v>0</v>
      </c>
      <c r="G193" s="59">
        <f t="shared" si="91"/>
        <v>50</v>
      </c>
      <c r="H193" s="59">
        <f t="shared" si="91"/>
        <v>0</v>
      </c>
      <c r="I193" s="59">
        <f t="shared" ref="I193:I214" si="92">M193/J193</f>
        <v>0.5</v>
      </c>
      <c r="J193">
        <v>8</v>
      </c>
      <c r="K193">
        <v>4</v>
      </c>
      <c r="L193">
        <v>0</v>
      </c>
      <c r="M193">
        <v>4</v>
      </c>
      <c r="N193">
        <v>0</v>
      </c>
      <c r="O193">
        <v>1</v>
      </c>
      <c r="P193">
        <v>1942.75</v>
      </c>
      <c r="Q193" t="s">
        <v>57</v>
      </c>
      <c r="R193">
        <v>1942.75</v>
      </c>
      <c r="S193" t="s">
        <v>57</v>
      </c>
      <c r="T193">
        <v>747.5</v>
      </c>
      <c r="U193">
        <v>747.5</v>
      </c>
      <c r="V193" t="s">
        <v>57</v>
      </c>
      <c r="W193">
        <v>50.5</v>
      </c>
      <c r="X193">
        <v>50.5</v>
      </c>
      <c r="Y193" t="s">
        <v>57</v>
      </c>
      <c r="Z193">
        <v>1033.75</v>
      </c>
      <c r="AA193">
        <v>1033.75</v>
      </c>
      <c r="AB193" t="s">
        <v>57</v>
      </c>
      <c r="AC193">
        <v>14</v>
      </c>
      <c r="AD193">
        <v>5</v>
      </c>
      <c r="AE193">
        <v>8</v>
      </c>
      <c r="AF193">
        <v>1</v>
      </c>
      <c r="AG193">
        <v>9</v>
      </c>
      <c r="AH193">
        <v>5</v>
      </c>
      <c r="AI193" t="s">
        <v>57</v>
      </c>
      <c r="AJ193" t="s">
        <v>57</v>
      </c>
      <c r="AK193" t="s">
        <v>57</v>
      </c>
      <c r="AL193" t="s">
        <v>57</v>
      </c>
      <c r="AM193">
        <v>4</v>
      </c>
      <c r="AN193">
        <v>1</v>
      </c>
      <c r="AO193" t="s">
        <v>57</v>
      </c>
      <c r="AP193" t="s">
        <v>57</v>
      </c>
      <c r="AQ193" t="s">
        <v>57</v>
      </c>
      <c r="AR193" t="s">
        <v>57</v>
      </c>
      <c r="AS193">
        <v>4</v>
      </c>
      <c r="AT193">
        <v>4</v>
      </c>
      <c r="AU193" t="s">
        <v>57</v>
      </c>
      <c r="AV193" t="s">
        <v>57</v>
      </c>
      <c r="AW193" t="s">
        <v>57</v>
      </c>
      <c r="AX193" t="s">
        <v>57</v>
      </c>
      <c r="AY193">
        <v>1</v>
      </c>
      <c r="AZ193" t="s">
        <v>57</v>
      </c>
      <c r="BA193">
        <v>0</v>
      </c>
      <c r="BB193" t="s">
        <v>57</v>
      </c>
      <c r="BC193" t="s">
        <v>57</v>
      </c>
      <c r="BD193" t="s">
        <v>57</v>
      </c>
      <c r="BE193">
        <v>7</v>
      </c>
      <c r="BF193">
        <v>2</v>
      </c>
      <c r="BG193">
        <v>1</v>
      </c>
      <c r="BH193" t="s">
        <v>57</v>
      </c>
      <c r="BI193">
        <v>4</v>
      </c>
      <c r="BJ193" t="s">
        <v>57</v>
      </c>
      <c r="BK193" t="s">
        <v>57</v>
      </c>
      <c r="BL193">
        <v>228</v>
      </c>
      <c r="BM193">
        <v>79</v>
      </c>
      <c r="BN193">
        <v>8</v>
      </c>
      <c r="BO193" t="s">
        <v>57</v>
      </c>
      <c r="BP193">
        <v>3</v>
      </c>
      <c r="BQ193" t="s">
        <v>57</v>
      </c>
      <c r="BR193">
        <v>138</v>
      </c>
      <c r="BS193" t="s">
        <v>57</v>
      </c>
      <c r="BT193" t="s">
        <v>57</v>
      </c>
      <c r="BU193" t="s">
        <v>57</v>
      </c>
      <c r="BV193" t="s">
        <v>57</v>
      </c>
      <c r="BW193" t="s">
        <v>57</v>
      </c>
      <c r="BX193" t="s">
        <v>57</v>
      </c>
      <c r="BY193" t="s">
        <v>57</v>
      </c>
      <c r="BZ193" t="s">
        <v>57</v>
      </c>
      <c r="CA193" t="s">
        <v>57</v>
      </c>
      <c r="CB193" t="s">
        <v>57</v>
      </c>
      <c r="CC193" t="s">
        <v>57</v>
      </c>
      <c r="CD193" t="s">
        <v>58</v>
      </c>
      <c r="CF193" s="58"/>
      <c r="CH193" s="10">
        <f>$X$1</f>
        <v>0</v>
      </c>
      <c r="CI193" s="10" t="str">
        <f>C166</f>
        <v>+ve</v>
      </c>
      <c r="CJ193" s="59">
        <f>E195</f>
        <v>0</v>
      </c>
      <c r="CK193" s="59">
        <f>F195</f>
        <v>0</v>
      </c>
      <c r="CL193" s="59">
        <f>G195</f>
        <v>62.5</v>
      </c>
      <c r="CM193" s="59">
        <f>H195</f>
        <v>37.5</v>
      </c>
      <c r="CN193" s="59">
        <f>I195</f>
        <v>0.625</v>
      </c>
      <c r="CO193" s="95">
        <f>E196</f>
        <v>0</v>
      </c>
      <c r="CP193" s="95">
        <f>F196</f>
        <v>0</v>
      </c>
      <c r="CQ193" s="95">
        <f>G196</f>
        <v>75</v>
      </c>
      <c r="CR193" s="95">
        <f>H196</f>
        <v>25</v>
      </c>
      <c r="CS193" s="95">
        <f>I196</f>
        <v>0.75</v>
      </c>
      <c r="CT193" s="59">
        <f>E197</f>
        <v>0</v>
      </c>
      <c r="CU193" s="59">
        <f>F197</f>
        <v>0</v>
      </c>
      <c r="CV193" s="59">
        <f>G197</f>
        <v>87.5</v>
      </c>
      <c r="CW193" s="59">
        <f>H197</f>
        <v>12.5</v>
      </c>
      <c r="CX193" s="59">
        <f>I197</f>
        <v>0.875</v>
      </c>
      <c r="CY193" s="95">
        <f>E198</f>
        <v>0</v>
      </c>
      <c r="CZ193" s="95">
        <f>F198</f>
        <v>0</v>
      </c>
      <c r="DA193" s="95">
        <f>G198</f>
        <v>100</v>
      </c>
      <c r="DB193" s="95">
        <f>H198</f>
        <v>0</v>
      </c>
      <c r="DC193" s="95">
        <f>I198</f>
        <v>1</v>
      </c>
    </row>
    <row r="194" spans="1:155" s="10" customFormat="1">
      <c r="A194" t="s">
        <v>159</v>
      </c>
      <c r="B194" s="10" t="e">
        <f t="shared" si="90"/>
        <v>#REF!</v>
      </c>
      <c r="C194" s="4" t="s">
        <v>3</v>
      </c>
      <c r="D194" s="10" t="s">
        <v>40</v>
      </c>
      <c r="E194" s="59">
        <f t="shared" si="91"/>
        <v>37.5</v>
      </c>
      <c r="F194" s="59">
        <f t="shared" si="91"/>
        <v>0</v>
      </c>
      <c r="G194" s="59">
        <f t="shared" si="91"/>
        <v>25</v>
      </c>
      <c r="H194" s="59">
        <f t="shared" si="91"/>
        <v>37.5</v>
      </c>
      <c r="I194" s="59">
        <f t="shared" si="92"/>
        <v>0.25</v>
      </c>
      <c r="J194">
        <v>8</v>
      </c>
      <c r="K194">
        <v>3</v>
      </c>
      <c r="L194">
        <v>0</v>
      </c>
      <c r="M194">
        <v>2</v>
      </c>
      <c r="N194">
        <v>3</v>
      </c>
      <c r="O194">
        <v>0.4</v>
      </c>
      <c r="P194">
        <v>1592.6</v>
      </c>
      <c r="Q194" t="s">
        <v>57</v>
      </c>
      <c r="R194">
        <v>2296.5</v>
      </c>
      <c r="S194">
        <v>1123.333333</v>
      </c>
      <c r="T194">
        <v>185.2</v>
      </c>
      <c r="U194">
        <v>283.5</v>
      </c>
      <c r="V194">
        <v>119.66666669999999</v>
      </c>
      <c r="W194">
        <v>407.8</v>
      </c>
      <c r="X194">
        <v>753.5</v>
      </c>
      <c r="Y194">
        <v>177.33333329999999</v>
      </c>
      <c r="Z194">
        <v>244</v>
      </c>
      <c r="AA194">
        <v>147</v>
      </c>
      <c r="AB194">
        <v>308.66666659999999</v>
      </c>
      <c r="AC194">
        <v>18</v>
      </c>
      <c r="AD194">
        <v>6</v>
      </c>
      <c r="AE194">
        <v>7</v>
      </c>
      <c r="AF194">
        <v>5</v>
      </c>
      <c r="AG194">
        <v>11</v>
      </c>
      <c r="AH194">
        <v>6</v>
      </c>
      <c r="AI194">
        <v>1</v>
      </c>
      <c r="AJ194" t="s">
        <v>57</v>
      </c>
      <c r="AK194" t="s">
        <v>57</v>
      </c>
      <c r="AL194" t="s">
        <v>57</v>
      </c>
      <c r="AM194">
        <v>5</v>
      </c>
      <c r="AN194">
        <v>1</v>
      </c>
      <c r="AO194" t="s">
        <v>57</v>
      </c>
      <c r="AP194" t="s">
        <v>57</v>
      </c>
      <c r="AQ194" t="s">
        <v>57</v>
      </c>
      <c r="AR194" t="s">
        <v>57</v>
      </c>
      <c r="AS194">
        <v>4</v>
      </c>
      <c r="AT194">
        <v>2</v>
      </c>
      <c r="AU194">
        <v>1</v>
      </c>
      <c r="AV194" t="s">
        <v>57</v>
      </c>
      <c r="AW194" t="s">
        <v>57</v>
      </c>
      <c r="AX194" t="s">
        <v>57</v>
      </c>
      <c r="AY194">
        <v>2</v>
      </c>
      <c r="AZ194">
        <v>3</v>
      </c>
      <c r="BA194">
        <v>0</v>
      </c>
      <c r="BB194" t="s">
        <v>57</v>
      </c>
      <c r="BC194" t="s">
        <v>57</v>
      </c>
      <c r="BD194" t="s">
        <v>57</v>
      </c>
      <c r="BE194">
        <v>17</v>
      </c>
      <c r="BF194">
        <v>1</v>
      </c>
      <c r="BG194" t="s">
        <v>57</v>
      </c>
      <c r="BH194" t="s">
        <v>57</v>
      </c>
      <c r="BI194" t="s">
        <v>57</v>
      </c>
      <c r="BJ194">
        <v>5</v>
      </c>
      <c r="BK194">
        <v>11</v>
      </c>
      <c r="BL194">
        <v>259</v>
      </c>
      <c r="BM194">
        <v>94</v>
      </c>
      <c r="BN194" t="s">
        <v>57</v>
      </c>
      <c r="BO194" t="s">
        <v>57</v>
      </c>
      <c r="BP194">
        <v>6</v>
      </c>
      <c r="BQ194">
        <v>3</v>
      </c>
      <c r="BR194">
        <v>156</v>
      </c>
      <c r="BS194" t="s">
        <v>57</v>
      </c>
      <c r="BT194" t="s">
        <v>57</v>
      </c>
      <c r="BU194" t="s">
        <v>57</v>
      </c>
      <c r="BV194" t="s">
        <v>57</v>
      </c>
      <c r="BW194" t="s">
        <v>57</v>
      </c>
      <c r="BX194" t="s">
        <v>57</v>
      </c>
      <c r="BY194" t="s">
        <v>57</v>
      </c>
      <c r="BZ194" t="s">
        <v>57</v>
      </c>
      <c r="CA194" t="s">
        <v>57</v>
      </c>
      <c r="CB194" t="s">
        <v>57</v>
      </c>
      <c r="CC194" t="s">
        <v>57</v>
      </c>
      <c r="CD194" t="s">
        <v>58</v>
      </c>
      <c r="CF194" s="38"/>
      <c r="CJ194" s="53" t="s">
        <v>63</v>
      </c>
      <c r="CK194" s="53" t="s">
        <v>64</v>
      </c>
      <c r="CL194" s="53" t="s">
        <v>65</v>
      </c>
      <c r="CM194" s="53" t="s">
        <v>66</v>
      </c>
      <c r="CN194" s="87" t="s">
        <v>100</v>
      </c>
      <c r="CO194" s="58" t="s">
        <v>126</v>
      </c>
      <c r="CP194" s="58" t="s">
        <v>127</v>
      </c>
      <c r="CQ194" s="58" t="s">
        <v>128</v>
      </c>
      <c r="CR194" s="58" t="s">
        <v>129</v>
      </c>
      <c r="CS194" s="58" t="s">
        <v>130</v>
      </c>
      <c r="CT194" s="58" t="s">
        <v>131</v>
      </c>
      <c r="CU194" s="58" t="s">
        <v>132</v>
      </c>
      <c r="CV194" s="58" t="s">
        <v>123</v>
      </c>
      <c r="CW194" s="58" t="s">
        <v>124</v>
      </c>
      <c r="CX194" s="58" t="s">
        <v>125</v>
      </c>
      <c r="CY194" s="58" t="s">
        <v>74</v>
      </c>
      <c r="CZ194" s="58" t="s">
        <v>75</v>
      </c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</row>
    <row r="195" spans="1:155" s="38" customFormat="1">
      <c r="A195" t="s">
        <v>160</v>
      </c>
      <c r="B195" s="10" t="e">
        <f t="shared" si="90"/>
        <v>#REF!</v>
      </c>
      <c r="C195" s="4" t="s">
        <v>3</v>
      </c>
      <c r="D195" s="10" t="s">
        <v>40</v>
      </c>
      <c r="E195" s="59">
        <f t="shared" si="91"/>
        <v>0</v>
      </c>
      <c r="F195" s="59">
        <f t="shared" si="91"/>
        <v>0</v>
      </c>
      <c r="G195" s="59">
        <f t="shared" si="91"/>
        <v>62.5</v>
      </c>
      <c r="H195" s="59">
        <f t="shared" si="91"/>
        <v>37.5</v>
      </c>
      <c r="I195" s="59">
        <f t="shared" si="92"/>
        <v>0.625</v>
      </c>
      <c r="J195">
        <v>8</v>
      </c>
      <c r="K195">
        <v>0</v>
      </c>
      <c r="L195">
        <v>0</v>
      </c>
      <c r="M195">
        <v>5</v>
      </c>
      <c r="N195">
        <v>3</v>
      </c>
      <c r="O195">
        <v>0.625</v>
      </c>
      <c r="P195">
        <v>140.25</v>
      </c>
      <c r="Q195" t="s">
        <v>57</v>
      </c>
      <c r="R195">
        <v>138.80000000000001</v>
      </c>
      <c r="S195">
        <v>142.66666670000001</v>
      </c>
      <c r="T195">
        <v>137.625</v>
      </c>
      <c r="U195">
        <v>166.2</v>
      </c>
      <c r="V195">
        <v>90</v>
      </c>
      <c r="W195">
        <v>37.125</v>
      </c>
      <c r="X195">
        <v>36.200000000000003</v>
      </c>
      <c r="Y195">
        <v>38.666666669999998</v>
      </c>
      <c r="Z195">
        <v>949.5</v>
      </c>
      <c r="AA195">
        <v>1215.8</v>
      </c>
      <c r="AB195">
        <v>505.66666659999999</v>
      </c>
      <c r="AC195">
        <v>55</v>
      </c>
      <c r="AD195">
        <v>23</v>
      </c>
      <c r="AE195">
        <v>20</v>
      </c>
      <c r="AF195">
        <v>12</v>
      </c>
      <c r="AG195">
        <v>10</v>
      </c>
      <c r="AH195">
        <v>10</v>
      </c>
      <c r="AI195">
        <v>2</v>
      </c>
      <c r="AJ195" t="s">
        <v>57</v>
      </c>
      <c r="AK195" t="s">
        <v>57</v>
      </c>
      <c r="AL195">
        <v>33</v>
      </c>
      <c r="AM195">
        <v>8</v>
      </c>
      <c r="AN195">
        <v>2</v>
      </c>
      <c r="AO195" t="s">
        <v>57</v>
      </c>
      <c r="AP195" t="s">
        <v>57</v>
      </c>
      <c r="AQ195" t="s">
        <v>57</v>
      </c>
      <c r="AR195">
        <v>13</v>
      </c>
      <c r="AS195">
        <v>2</v>
      </c>
      <c r="AT195">
        <v>5</v>
      </c>
      <c r="AU195" t="s">
        <v>57</v>
      </c>
      <c r="AV195" t="s">
        <v>57</v>
      </c>
      <c r="AW195" t="s">
        <v>57</v>
      </c>
      <c r="AX195">
        <v>13</v>
      </c>
      <c r="AY195" t="s">
        <v>57</v>
      </c>
      <c r="AZ195">
        <v>3</v>
      </c>
      <c r="BA195">
        <v>2</v>
      </c>
      <c r="BB195" t="s">
        <v>57</v>
      </c>
      <c r="BC195" t="s">
        <v>57</v>
      </c>
      <c r="BD195">
        <v>7</v>
      </c>
      <c r="BE195">
        <v>8</v>
      </c>
      <c r="BF195" t="s">
        <v>57</v>
      </c>
      <c r="BG195" t="s">
        <v>57</v>
      </c>
      <c r="BH195" t="s">
        <v>57</v>
      </c>
      <c r="BI195">
        <v>8</v>
      </c>
      <c r="BJ195" t="s">
        <v>57</v>
      </c>
      <c r="BK195" t="s">
        <v>57</v>
      </c>
      <c r="BL195">
        <v>98</v>
      </c>
      <c r="BM195">
        <v>10</v>
      </c>
      <c r="BN195" t="s">
        <v>57</v>
      </c>
      <c r="BO195">
        <v>15</v>
      </c>
      <c r="BP195">
        <v>7</v>
      </c>
      <c r="BQ195" t="s">
        <v>57</v>
      </c>
      <c r="BR195">
        <v>66</v>
      </c>
      <c r="BS195" t="s">
        <v>57</v>
      </c>
      <c r="BT195" t="s">
        <v>57</v>
      </c>
      <c r="BU195" t="s">
        <v>57</v>
      </c>
      <c r="BV195" t="s">
        <v>57</v>
      </c>
      <c r="BW195" t="s">
        <v>57</v>
      </c>
      <c r="BX195" t="s">
        <v>57</v>
      </c>
      <c r="BY195" t="s">
        <v>57</v>
      </c>
      <c r="BZ195" t="s">
        <v>57</v>
      </c>
      <c r="CA195" t="s">
        <v>57</v>
      </c>
      <c r="CB195" t="s">
        <v>57</v>
      </c>
      <c r="CC195" t="s">
        <v>57</v>
      </c>
      <c r="CD195" t="s">
        <v>58</v>
      </c>
      <c r="CH195" s="10">
        <f>$X$1</f>
        <v>0</v>
      </c>
      <c r="CI195" s="10" t="str">
        <f>C166</f>
        <v>+ve</v>
      </c>
      <c r="CJ195" s="59">
        <f t="shared" ref="CJ195:CO195" si="93">K253</f>
        <v>6</v>
      </c>
      <c r="CK195" s="59">
        <f t="shared" si="93"/>
        <v>2</v>
      </c>
      <c r="CL195" s="59">
        <f t="shared" si="93"/>
        <v>0</v>
      </c>
      <c r="CM195" s="59">
        <f t="shared" si="93"/>
        <v>0</v>
      </c>
      <c r="CN195" s="59">
        <f t="shared" si="93"/>
        <v>0</v>
      </c>
      <c r="CO195" s="59">
        <f t="shared" si="93"/>
        <v>1621</v>
      </c>
      <c r="CP195" s="59" t="str">
        <f>R253</f>
        <v>.</v>
      </c>
      <c r="CQ195" s="59" t="str">
        <f>S253</f>
        <v>.</v>
      </c>
      <c r="CR195" s="59" t="str">
        <f>U253</f>
        <v>.</v>
      </c>
      <c r="CS195" s="59" t="str">
        <f>V253</f>
        <v>.</v>
      </c>
      <c r="CT195" s="59" t="str">
        <f>X253</f>
        <v>.</v>
      </c>
      <c r="CU195" s="59" t="str">
        <f>Y253</f>
        <v>.</v>
      </c>
      <c r="CV195" s="59">
        <f>AD253</f>
        <v>2</v>
      </c>
      <c r="CW195" s="59" t="str">
        <f>AE253</f>
        <v>.</v>
      </c>
      <c r="CX195" s="59" t="str">
        <f>AF253</f>
        <v>.</v>
      </c>
      <c r="CY195" s="59">
        <f>BE253</f>
        <v>6</v>
      </c>
      <c r="CZ195" s="59">
        <f>BL253</f>
        <v>268</v>
      </c>
      <c r="DA195" s="95">
        <f t="shared" ref="DA195:DF195" si="94">L373</f>
        <v>0</v>
      </c>
      <c r="DB195" s="95">
        <f t="shared" si="94"/>
        <v>0</v>
      </c>
      <c r="DC195" s="95">
        <f t="shared" si="94"/>
        <v>0</v>
      </c>
      <c r="DD195" s="95">
        <f t="shared" si="94"/>
        <v>0</v>
      </c>
      <c r="DE195" s="95">
        <f t="shared" si="94"/>
        <v>0</v>
      </c>
      <c r="DF195" s="95">
        <f t="shared" si="94"/>
        <v>0</v>
      </c>
      <c r="DG195" s="95">
        <f>S373</f>
        <v>0</v>
      </c>
      <c r="DH195" s="95">
        <f>T373</f>
        <v>0</v>
      </c>
      <c r="DI195" s="95">
        <f>V373</f>
        <v>0</v>
      </c>
      <c r="DJ195" s="95">
        <f>W373</f>
        <v>0</v>
      </c>
      <c r="DK195" s="95">
        <f>Y373</f>
        <v>0</v>
      </c>
      <c r="DL195" s="95">
        <f>Z373</f>
        <v>0</v>
      </c>
      <c r="DM195" s="95">
        <f>AE373</f>
        <v>0</v>
      </c>
      <c r="DN195" s="95">
        <f>AF373</f>
        <v>0</v>
      </c>
      <c r="DO195" s="95">
        <f>AG373</f>
        <v>0</v>
      </c>
      <c r="DP195" s="95">
        <f>BF373</f>
        <v>0</v>
      </c>
      <c r="DQ195" s="95">
        <f>BM373</f>
        <v>0</v>
      </c>
      <c r="DR195" s="59" t="str">
        <f t="shared" ref="DR195:DW195" si="95">L283</f>
        <v>Omits</v>
      </c>
      <c r="DS195" s="59" t="str">
        <f t="shared" si="95"/>
        <v>AD</v>
      </c>
      <c r="DT195" s="59" t="str">
        <f t="shared" si="95"/>
        <v>NA</v>
      </c>
      <c r="DU195" s="59" t="str">
        <f t="shared" si="95"/>
        <v>Bias</v>
      </c>
      <c r="DV195" s="59" t="str">
        <f t="shared" si="95"/>
        <v>All</v>
      </c>
      <c r="DW195" s="59" t="str">
        <f t="shared" si="95"/>
        <v>Omits</v>
      </c>
      <c r="DX195" s="59" t="str">
        <f>S283</f>
        <v>NA</v>
      </c>
      <c r="DY195" s="59" t="str">
        <f>T283</f>
        <v>All</v>
      </c>
      <c r="DZ195" s="59" t="str">
        <f>V283</f>
        <v>NA</v>
      </c>
      <c r="EA195" s="59" t="str">
        <f>W283</f>
        <v>All</v>
      </c>
      <c r="EB195" s="59" t="str">
        <f>Y283</f>
        <v>NA</v>
      </c>
      <c r="EC195" s="59" t="str">
        <f>Z283</f>
        <v>All</v>
      </c>
      <c r="ED195" s="59" t="str">
        <f>AE283</f>
        <v>AD</v>
      </c>
      <c r="EE195" s="59" t="str">
        <f>AF283</f>
        <v>NA</v>
      </c>
      <c r="EF195" s="59">
        <f>AG283</f>
        <v>0</v>
      </c>
      <c r="EG195" s="59">
        <f>BF283</f>
        <v>0</v>
      </c>
      <c r="EH195" s="59">
        <f>BM283</f>
        <v>0</v>
      </c>
      <c r="EI195" s="95">
        <f t="shared" ref="EI195:EN195" si="96">L313</f>
        <v>0</v>
      </c>
      <c r="EJ195" s="95">
        <f t="shared" si="96"/>
        <v>0</v>
      </c>
      <c r="EK195" s="95">
        <f t="shared" si="96"/>
        <v>0</v>
      </c>
      <c r="EL195" s="95">
        <f t="shared" si="96"/>
        <v>0</v>
      </c>
      <c r="EM195" s="95">
        <f t="shared" si="96"/>
        <v>0</v>
      </c>
      <c r="EN195" s="95">
        <f t="shared" si="96"/>
        <v>0</v>
      </c>
      <c r="EO195" s="95">
        <f>S313</f>
        <v>0</v>
      </c>
      <c r="EP195" s="95">
        <f>T313</f>
        <v>0</v>
      </c>
      <c r="EQ195" s="95">
        <f>V313</f>
        <v>0</v>
      </c>
      <c r="ER195" s="95">
        <f>W313</f>
        <v>0</v>
      </c>
      <c r="ES195" s="95">
        <f>Y313</f>
        <v>0</v>
      </c>
      <c r="ET195" s="95">
        <f>Z313</f>
        <v>0</v>
      </c>
      <c r="EU195" s="95">
        <f>AE313</f>
        <v>0</v>
      </c>
      <c r="EV195" s="95">
        <f>AF313</f>
        <v>0</v>
      </c>
      <c r="EW195" s="95">
        <f>AG313</f>
        <v>0</v>
      </c>
      <c r="EX195" s="95">
        <f>BF313</f>
        <v>0</v>
      </c>
      <c r="EY195" s="95">
        <f>BM313</f>
        <v>0</v>
      </c>
    </row>
    <row r="196" spans="1:155" s="38" customFormat="1">
      <c r="A196" t="s">
        <v>181</v>
      </c>
      <c r="B196" s="10" t="e">
        <f t="shared" si="90"/>
        <v>#REF!</v>
      </c>
      <c r="C196" s="6" t="s">
        <v>2</v>
      </c>
      <c r="D196" s="10" t="s">
        <v>40</v>
      </c>
      <c r="E196" s="59">
        <f t="shared" si="91"/>
        <v>0</v>
      </c>
      <c r="F196" s="59">
        <f t="shared" si="91"/>
        <v>0</v>
      </c>
      <c r="G196" s="59">
        <f t="shared" si="91"/>
        <v>75</v>
      </c>
      <c r="H196" s="59">
        <f t="shared" si="91"/>
        <v>25</v>
      </c>
      <c r="I196" s="59">
        <f t="shared" si="92"/>
        <v>0.75</v>
      </c>
      <c r="J196">
        <v>8</v>
      </c>
      <c r="K196">
        <v>0</v>
      </c>
      <c r="L196">
        <v>0</v>
      </c>
      <c r="M196">
        <v>6</v>
      </c>
      <c r="N196">
        <v>2</v>
      </c>
      <c r="O196">
        <v>0.75</v>
      </c>
      <c r="P196">
        <v>399</v>
      </c>
      <c r="Q196" t="s">
        <v>57</v>
      </c>
      <c r="R196">
        <v>493.66666659999999</v>
      </c>
      <c r="S196">
        <v>115</v>
      </c>
      <c r="T196">
        <v>251.375</v>
      </c>
      <c r="U196">
        <v>225.83333329999999</v>
      </c>
      <c r="V196">
        <v>328</v>
      </c>
      <c r="W196">
        <v>115.75</v>
      </c>
      <c r="X196">
        <v>100</v>
      </c>
      <c r="Y196">
        <v>163</v>
      </c>
      <c r="Z196">
        <v>1044.625</v>
      </c>
      <c r="AA196">
        <v>1211.333333</v>
      </c>
      <c r="AB196">
        <v>544.5</v>
      </c>
      <c r="AC196">
        <v>40</v>
      </c>
      <c r="AD196">
        <v>17</v>
      </c>
      <c r="AE196">
        <v>14</v>
      </c>
      <c r="AF196">
        <v>9</v>
      </c>
      <c r="AG196">
        <v>11</v>
      </c>
      <c r="AH196">
        <v>11</v>
      </c>
      <c r="AI196">
        <v>4</v>
      </c>
      <c r="AJ196" t="s">
        <v>57</v>
      </c>
      <c r="AK196" t="s">
        <v>57</v>
      </c>
      <c r="AL196">
        <v>14</v>
      </c>
      <c r="AM196">
        <v>8</v>
      </c>
      <c r="AN196">
        <v>3</v>
      </c>
      <c r="AO196">
        <v>1</v>
      </c>
      <c r="AP196" t="s">
        <v>57</v>
      </c>
      <c r="AQ196" t="s">
        <v>57</v>
      </c>
      <c r="AR196">
        <v>5</v>
      </c>
      <c r="AS196">
        <v>1</v>
      </c>
      <c r="AT196">
        <v>6</v>
      </c>
      <c r="AU196">
        <v>1</v>
      </c>
      <c r="AV196" t="s">
        <v>57</v>
      </c>
      <c r="AW196" t="s">
        <v>57</v>
      </c>
      <c r="AX196">
        <v>6</v>
      </c>
      <c r="AY196">
        <v>2</v>
      </c>
      <c r="AZ196">
        <v>2</v>
      </c>
      <c r="BA196">
        <v>2</v>
      </c>
      <c r="BB196" t="s">
        <v>57</v>
      </c>
      <c r="BC196" t="s">
        <v>57</v>
      </c>
      <c r="BD196">
        <v>3</v>
      </c>
      <c r="BE196">
        <v>9</v>
      </c>
      <c r="BF196" t="s">
        <v>57</v>
      </c>
      <c r="BG196" t="s">
        <v>57</v>
      </c>
      <c r="BH196" t="s">
        <v>57</v>
      </c>
      <c r="BI196">
        <v>6</v>
      </c>
      <c r="BJ196">
        <v>2</v>
      </c>
      <c r="BK196">
        <v>1</v>
      </c>
      <c r="BL196" t="s">
        <v>57</v>
      </c>
      <c r="BM196" t="s">
        <v>57</v>
      </c>
      <c r="BN196" t="s">
        <v>57</v>
      </c>
      <c r="BO196" t="s">
        <v>57</v>
      </c>
      <c r="BP196" t="s">
        <v>57</v>
      </c>
      <c r="BQ196" t="s">
        <v>57</v>
      </c>
      <c r="BR196" t="s">
        <v>57</v>
      </c>
      <c r="BS196" t="s">
        <v>57</v>
      </c>
      <c r="BT196" t="s">
        <v>57</v>
      </c>
      <c r="BU196" t="s">
        <v>57</v>
      </c>
      <c r="BV196" t="s">
        <v>57</v>
      </c>
      <c r="BW196" t="s">
        <v>57</v>
      </c>
      <c r="BX196" t="s">
        <v>57</v>
      </c>
      <c r="BY196" t="s">
        <v>57</v>
      </c>
      <c r="BZ196" t="s">
        <v>57</v>
      </c>
      <c r="CA196" t="s">
        <v>57</v>
      </c>
      <c r="CB196" t="s">
        <v>57</v>
      </c>
      <c r="CC196" t="s">
        <v>57</v>
      </c>
      <c r="CD196" t="s">
        <v>58</v>
      </c>
      <c r="CH196" s="10"/>
      <c r="CI196" s="10"/>
    </row>
    <row r="197" spans="1:155" s="38" customFormat="1">
      <c r="A197" t="s">
        <v>161</v>
      </c>
      <c r="B197" s="10" t="e">
        <f t="shared" si="90"/>
        <v>#REF!</v>
      </c>
      <c r="C197" s="4" t="s">
        <v>3</v>
      </c>
      <c r="D197" s="10" t="s">
        <v>40</v>
      </c>
      <c r="E197" s="59">
        <f t="shared" si="91"/>
        <v>0</v>
      </c>
      <c r="F197" s="59">
        <f t="shared" si="91"/>
        <v>0</v>
      </c>
      <c r="G197" s="59">
        <f t="shared" si="91"/>
        <v>87.5</v>
      </c>
      <c r="H197" s="59">
        <f t="shared" si="91"/>
        <v>12.5</v>
      </c>
      <c r="I197" s="59">
        <f t="shared" si="92"/>
        <v>0.875</v>
      </c>
      <c r="J197">
        <v>8</v>
      </c>
      <c r="K197">
        <v>0</v>
      </c>
      <c r="L197">
        <v>0</v>
      </c>
      <c r="M197">
        <v>7</v>
      </c>
      <c r="N197">
        <v>1</v>
      </c>
      <c r="O197">
        <v>0.875</v>
      </c>
      <c r="P197">
        <v>444.5</v>
      </c>
      <c r="Q197" t="s">
        <v>57</v>
      </c>
      <c r="R197">
        <v>384.57142850000002</v>
      </c>
      <c r="S197">
        <v>864</v>
      </c>
      <c r="T197">
        <v>173.625</v>
      </c>
      <c r="U197">
        <v>128.14285709999999</v>
      </c>
      <c r="V197">
        <v>492</v>
      </c>
      <c r="W197">
        <v>788.125</v>
      </c>
      <c r="X197">
        <v>878.85714289999999</v>
      </c>
      <c r="Y197">
        <v>153</v>
      </c>
      <c r="Z197">
        <v>124.5</v>
      </c>
      <c r="AA197">
        <v>114.4285714</v>
      </c>
      <c r="AB197">
        <v>195</v>
      </c>
      <c r="AC197">
        <v>30</v>
      </c>
      <c r="AD197">
        <v>15</v>
      </c>
      <c r="AE197">
        <v>14</v>
      </c>
      <c r="AF197">
        <v>1</v>
      </c>
      <c r="AG197">
        <v>13</v>
      </c>
      <c r="AH197">
        <v>15</v>
      </c>
      <c r="AI197">
        <v>1</v>
      </c>
      <c r="AJ197" t="s">
        <v>57</v>
      </c>
      <c r="AK197" t="s">
        <v>57</v>
      </c>
      <c r="AL197">
        <v>1</v>
      </c>
      <c r="AM197">
        <v>8</v>
      </c>
      <c r="AN197">
        <v>7</v>
      </c>
      <c r="AO197" t="s">
        <v>57</v>
      </c>
      <c r="AP197" t="s">
        <v>57</v>
      </c>
      <c r="AQ197" t="s">
        <v>57</v>
      </c>
      <c r="AR197" t="s">
        <v>57</v>
      </c>
      <c r="AS197">
        <v>5</v>
      </c>
      <c r="AT197">
        <v>7</v>
      </c>
      <c r="AU197">
        <v>1</v>
      </c>
      <c r="AV197" t="s">
        <v>57</v>
      </c>
      <c r="AW197" t="s">
        <v>57</v>
      </c>
      <c r="AX197">
        <v>1</v>
      </c>
      <c r="AY197" t="s">
        <v>57</v>
      </c>
      <c r="AZ197">
        <v>1</v>
      </c>
      <c r="BA197">
        <v>0</v>
      </c>
      <c r="BB197" t="s">
        <v>57</v>
      </c>
      <c r="BC197" t="s">
        <v>57</v>
      </c>
      <c r="BD197" t="s">
        <v>57</v>
      </c>
      <c r="BE197">
        <v>34</v>
      </c>
      <c r="BF197">
        <v>2</v>
      </c>
      <c r="BG197" t="s">
        <v>57</v>
      </c>
      <c r="BH197" t="s">
        <v>57</v>
      </c>
      <c r="BI197">
        <v>1</v>
      </c>
      <c r="BJ197">
        <v>10</v>
      </c>
      <c r="BK197">
        <v>21</v>
      </c>
      <c r="BL197">
        <v>76</v>
      </c>
      <c r="BM197">
        <v>24</v>
      </c>
      <c r="BN197">
        <v>3</v>
      </c>
      <c r="BO197">
        <v>1</v>
      </c>
      <c r="BP197">
        <v>21</v>
      </c>
      <c r="BQ197">
        <v>3</v>
      </c>
      <c r="BR197">
        <v>24</v>
      </c>
      <c r="BS197" t="s">
        <v>57</v>
      </c>
      <c r="BT197" t="s">
        <v>57</v>
      </c>
      <c r="BU197" t="s">
        <v>57</v>
      </c>
      <c r="BV197" t="s">
        <v>57</v>
      </c>
      <c r="BW197" t="s">
        <v>57</v>
      </c>
      <c r="BX197" t="s">
        <v>57</v>
      </c>
      <c r="BY197" t="s">
        <v>57</v>
      </c>
      <c r="BZ197" t="s">
        <v>57</v>
      </c>
      <c r="CA197" t="s">
        <v>57</v>
      </c>
      <c r="CB197" t="s">
        <v>57</v>
      </c>
      <c r="CC197" t="s">
        <v>57</v>
      </c>
      <c r="CD197" t="s">
        <v>58</v>
      </c>
      <c r="CH197" s="10"/>
      <c r="CI197" s="10"/>
    </row>
    <row r="198" spans="1:155" s="38" customFormat="1">
      <c r="A198" t="s">
        <v>162</v>
      </c>
      <c r="B198" s="10" t="e">
        <f t="shared" si="90"/>
        <v>#REF!</v>
      </c>
      <c r="C198" s="6" t="s">
        <v>2</v>
      </c>
      <c r="D198" s="10" t="s">
        <v>40</v>
      </c>
      <c r="E198" s="59">
        <f t="shared" si="91"/>
        <v>0</v>
      </c>
      <c r="F198" s="59">
        <f t="shared" si="91"/>
        <v>0</v>
      </c>
      <c r="G198" s="59">
        <f t="shared" si="91"/>
        <v>100</v>
      </c>
      <c r="H198" s="59">
        <f t="shared" si="91"/>
        <v>0</v>
      </c>
      <c r="I198" s="59">
        <f t="shared" si="92"/>
        <v>1</v>
      </c>
      <c r="J198">
        <v>8</v>
      </c>
      <c r="K198">
        <v>0</v>
      </c>
      <c r="L198">
        <v>0</v>
      </c>
      <c r="M198">
        <v>8</v>
      </c>
      <c r="N198">
        <v>0</v>
      </c>
      <c r="O198">
        <v>1</v>
      </c>
      <c r="P198">
        <v>367</v>
      </c>
      <c r="Q198" t="s">
        <v>57</v>
      </c>
      <c r="R198">
        <v>367</v>
      </c>
      <c r="S198" t="s">
        <v>57</v>
      </c>
      <c r="T198">
        <v>38.875</v>
      </c>
      <c r="U198">
        <v>38.875</v>
      </c>
      <c r="V198" t="s">
        <v>57</v>
      </c>
      <c r="W198">
        <v>429</v>
      </c>
      <c r="X198">
        <v>429</v>
      </c>
      <c r="Y198" t="s">
        <v>57</v>
      </c>
      <c r="Z198">
        <v>353.875</v>
      </c>
      <c r="AA198">
        <v>353.875</v>
      </c>
      <c r="AB198" t="s">
        <v>57</v>
      </c>
      <c r="AC198">
        <v>18</v>
      </c>
      <c r="AD198">
        <v>9</v>
      </c>
      <c r="AE198">
        <v>9</v>
      </c>
      <c r="AF198" t="s">
        <v>57</v>
      </c>
      <c r="AG198">
        <v>8</v>
      </c>
      <c r="AH198">
        <v>9</v>
      </c>
      <c r="AI198">
        <v>1</v>
      </c>
      <c r="AJ198" t="s">
        <v>57</v>
      </c>
      <c r="AK198" t="s">
        <v>57</v>
      </c>
      <c r="AL198" t="s">
        <v>57</v>
      </c>
      <c r="AM198">
        <v>8</v>
      </c>
      <c r="AN198">
        <v>1</v>
      </c>
      <c r="AO198" t="s">
        <v>57</v>
      </c>
      <c r="AP198" t="s">
        <v>57</v>
      </c>
      <c r="AQ198" t="s">
        <v>57</v>
      </c>
      <c r="AR198" t="s">
        <v>57</v>
      </c>
      <c r="AS198" t="s">
        <v>57</v>
      </c>
      <c r="AT198">
        <v>8</v>
      </c>
      <c r="AU198">
        <v>1</v>
      </c>
      <c r="AV198" t="s">
        <v>57</v>
      </c>
      <c r="AW198" t="s">
        <v>57</v>
      </c>
      <c r="AX198" t="s">
        <v>57</v>
      </c>
      <c r="AY198" t="s">
        <v>57</v>
      </c>
      <c r="AZ198" t="s">
        <v>57</v>
      </c>
      <c r="BA198">
        <v>0</v>
      </c>
      <c r="BB198" t="s">
        <v>57</v>
      </c>
      <c r="BC198" t="s">
        <v>57</v>
      </c>
      <c r="BD198" t="s">
        <v>57</v>
      </c>
      <c r="BE198">
        <v>14</v>
      </c>
      <c r="BF198">
        <v>2</v>
      </c>
      <c r="BG198" t="s">
        <v>57</v>
      </c>
      <c r="BH198" t="s">
        <v>57</v>
      </c>
      <c r="BI198">
        <v>2</v>
      </c>
      <c r="BJ198">
        <v>6</v>
      </c>
      <c r="BK198">
        <v>4</v>
      </c>
      <c r="BL198">
        <v>160</v>
      </c>
      <c r="BM198">
        <v>41</v>
      </c>
      <c r="BN198" t="s">
        <v>57</v>
      </c>
      <c r="BO198">
        <v>11</v>
      </c>
      <c r="BP198">
        <v>12</v>
      </c>
      <c r="BQ198">
        <v>2</v>
      </c>
      <c r="BR198">
        <v>94</v>
      </c>
      <c r="BS198" t="s">
        <v>57</v>
      </c>
      <c r="BT198" t="s">
        <v>57</v>
      </c>
      <c r="BU198" t="s">
        <v>57</v>
      </c>
      <c r="BV198" t="s">
        <v>57</v>
      </c>
      <c r="BW198" t="s">
        <v>57</v>
      </c>
      <c r="BX198" t="s">
        <v>57</v>
      </c>
      <c r="BY198" t="s">
        <v>57</v>
      </c>
      <c r="BZ198" t="s">
        <v>57</v>
      </c>
      <c r="CA198" t="s">
        <v>57</v>
      </c>
      <c r="CB198" t="s">
        <v>57</v>
      </c>
      <c r="CC198" t="s">
        <v>57</v>
      </c>
      <c r="CD198" t="s">
        <v>58</v>
      </c>
      <c r="CH198" s="10"/>
      <c r="CI198" s="10"/>
    </row>
    <row r="199" spans="1:155" s="38" customFormat="1">
      <c r="A199" t="s">
        <v>163</v>
      </c>
      <c r="B199" s="10" t="e">
        <f t="shared" si="90"/>
        <v>#REF!</v>
      </c>
      <c r="C199" s="6" t="s">
        <v>2</v>
      </c>
      <c r="D199" s="10" t="s">
        <v>40</v>
      </c>
      <c r="E199" s="59">
        <f t="shared" si="91"/>
        <v>0</v>
      </c>
      <c r="F199" s="59">
        <f t="shared" si="91"/>
        <v>0</v>
      </c>
      <c r="G199" s="59">
        <f t="shared" si="91"/>
        <v>100</v>
      </c>
      <c r="H199" s="59">
        <f t="shared" si="91"/>
        <v>0</v>
      </c>
      <c r="I199" s="59">
        <f t="shared" si="92"/>
        <v>1</v>
      </c>
      <c r="J199">
        <v>8</v>
      </c>
      <c r="K199">
        <v>0</v>
      </c>
      <c r="L199">
        <v>0</v>
      </c>
      <c r="M199">
        <v>8</v>
      </c>
      <c r="N199">
        <v>0</v>
      </c>
      <c r="O199">
        <v>1</v>
      </c>
      <c r="P199">
        <v>218.75</v>
      </c>
      <c r="Q199" t="s">
        <v>57</v>
      </c>
      <c r="R199">
        <v>218.75</v>
      </c>
      <c r="S199" t="s">
        <v>57</v>
      </c>
      <c r="T199">
        <v>48</v>
      </c>
      <c r="U199">
        <v>48</v>
      </c>
      <c r="V199" t="s">
        <v>57</v>
      </c>
      <c r="W199">
        <v>67.75</v>
      </c>
      <c r="X199">
        <v>67.75</v>
      </c>
      <c r="Y199" t="s">
        <v>57</v>
      </c>
      <c r="Z199">
        <v>1384.625</v>
      </c>
      <c r="AA199">
        <v>1384.625</v>
      </c>
      <c r="AB199" t="s">
        <v>57</v>
      </c>
      <c r="AC199">
        <v>51</v>
      </c>
      <c r="AD199">
        <v>12</v>
      </c>
      <c r="AE199">
        <v>39</v>
      </c>
      <c r="AF199" t="s">
        <v>57</v>
      </c>
      <c r="AG199">
        <v>9</v>
      </c>
      <c r="AH199">
        <v>9</v>
      </c>
      <c r="AI199">
        <v>13</v>
      </c>
      <c r="AJ199">
        <v>2</v>
      </c>
      <c r="AK199" t="s">
        <v>57</v>
      </c>
      <c r="AL199">
        <v>18</v>
      </c>
      <c r="AM199">
        <v>8</v>
      </c>
      <c r="AN199">
        <v>1</v>
      </c>
      <c r="AO199" t="s">
        <v>57</v>
      </c>
      <c r="AP199" t="s">
        <v>57</v>
      </c>
      <c r="AQ199" t="s">
        <v>57</v>
      </c>
      <c r="AR199">
        <v>3</v>
      </c>
      <c r="AS199">
        <v>1</v>
      </c>
      <c r="AT199">
        <v>8</v>
      </c>
      <c r="AU199">
        <v>13</v>
      </c>
      <c r="AV199">
        <v>2</v>
      </c>
      <c r="AW199" t="s">
        <v>57</v>
      </c>
      <c r="AX199">
        <v>15</v>
      </c>
      <c r="AY199" t="s">
        <v>57</v>
      </c>
      <c r="AZ199" t="s">
        <v>57</v>
      </c>
      <c r="BA199">
        <v>0</v>
      </c>
      <c r="BB199" t="s">
        <v>57</v>
      </c>
      <c r="BC199" t="s">
        <v>57</v>
      </c>
      <c r="BD199" t="s">
        <v>57</v>
      </c>
      <c r="BE199">
        <v>9</v>
      </c>
      <c r="BF199">
        <v>1</v>
      </c>
      <c r="BG199" t="s">
        <v>57</v>
      </c>
      <c r="BH199" t="s">
        <v>57</v>
      </c>
      <c r="BI199">
        <v>8</v>
      </c>
      <c r="BJ199" t="s">
        <v>57</v>
      </c>
      <c r="BK199" t="s">
        <v>57</v>
      </c>
      <c r="BL199">
        <v>97</v>
      </c>
      <c r="BM199">
        <v>23</v>
      </c>
      <c r="BN199" t="s">
        <v>57</v>
      </c>
      <c r="BO199" t="s">
        <v>57</v>
      </c>
      <c r="BP199">
        <v>11</v>
      </c>
      <c r="BQ199" t="s">
        <v>57</v>
      </c>
      <c r="BR199">
        <v>63</v>
      </c>
      <c r="BS199" t="s">
        <v>57</v>
      </c>
      <c r="BT199" t="s">
        <v>57</v>
      </c>
      <c r="BU199" t="s">
        <v>57</v>
      </c>
      <c r="BV199" t="s">
        <v>57</v>
      </c>
      <c r="BW199" t="s">
        <v>57</v>
      </c>
      <c r="BX199" t="s">
        <v>57</v>
      </c>
      <c r="BY199" t="s">
        <v>57</v>
      </c>
      <c r="BZ199" t="s">
        <v>57</v>
      </c>
      <c r="CA199" t="s">
        <v>57</v>
      </c>
      <c r="CB199" t="s">
        <v>57</v>
      </c>
      <c r="CC199" t="s">
        <v>57</v>
      </c>
      <c r="CD199" t="s">
        <v>58</v>
      </c>
      <c r="CH199" s="10"/>
      <c r="CI199" s="10"/>
    </row>
    <row r="200" spans="1:155" s="38" customFormat="1">
      <c r="A200" t="s">
        <v>164</v>
      </c>
      <c r="B200" s="10" t="e">
        <f t="shared" si="90"/>
        <v>#REF!</v>
      </c>
      <c r="C200" s="6" t="s">
        <v>2</v>
      </c>
      <c r="D200" s="10" t="s">
        <v>40</v>
      </c>
      <c r="E200" s="59">
        <f t="shared" si="91"/>
        <v>0</v>
      </c>
      <c r="F200" s="59">
        <f t="shared" si="91"/>
        <v>0</v>
      </c>
      <c r="G200" s="59">
        <f t="shared" si="91"/>
        <v>100</v>
      </c>
      <c r="H200" s="59">
        <f t="shared" si="91"/>
        <v>0</v>
      </c>
      <c r="I200" s="59">
        <f t="shared" si="92"/>
        <v>1</v>
      </c>
      <c r="J200">
        <v>8</v>
      </c>
      <c r="K200">
        <v>0</v>
      </c>
      <c r="L200">
        <v>0</v>
      </c>
      <c r="M200">
        <v>8</v>
      </c>
      <c r="N200">
        <v>0</v>
      </c>
      <c r="O200">
        <v>1</v>
      </c>
      <c r="P200">
        <v>302.5</v>
      </c>
      <c r="Q200" t="s">
        <v>57</v>
      </c>
      <c r="R200">
        <v>302.5</v>
      </c>
      <c r="S200" t="s">
        <v>57</v>
      </c>
      <c r="T200">
        <v>46.625</v>
      </c>
      <c r="U200">
        <v>46.625</v>
      </c>
      <c r="V200" t="s">
        <v>57</v>
      </c>
      <c r="W200">
        <v>78.75</v>
      </c>
      <c r="X200">
        <v>78.75</v>
      </c>
      <c r="Y200" t="s">
        <v>57</v>
      </c>
      <c r="Z200">
        <v>577.5</v>
      </c>
      <c r="AA200">
        <v>577.5</v>
      </c>
      <c r="AB200" t="s">
        <v>57</v>
      </c>
      <c r="AC200">
        <v>38</v>
      </c>
      <c r="AD200">
        <v>16</v>
      </c>
      <c r="AE200">
        <v>18</v>
      </c>
      <c r="AF200">
        <v>4</v>
      </c>
      <c r="AG200">
        <v>10</v>
      </c>
      <c r="AH200">
        <v>10</v>
      </c>
      <c r="AI200" t="s">
        <v>57</v>
      </c>
      <c r="AJ200" t="s">
        <v>57</v>
      </c>
      <c r="AK200" t="s">
        <v>57</v>
      </c>
      <c r="AL200">
        <v>18</v>
      </c>
      <c r="AM200">
        <v>8</v>
      </c>
      <c r="AN200">
        <v>2</v>
      </c>
      <c r="AO200" t="s">
        <v>57</v>
      </c>
      <c r="AP200" t="s">
        <v>57</v>
      </c>
      <c r="AQ200" t="s">
        <v>57</v>
      </c>
      <c r="AR200">
        <v>6</v>
      </c>
      <c r="AS200">
        <v>1</v>
      </c>
      <c r="AT200">
        <v>8</v>
      </c>
      <c r="AU200" t="s">
        <v>57</v>
      </c>
      <c r="AV200" t="s">
        <v>57</v>
      </c>
      <c r="AW200" t="s">
        <v>57</v>
      </c>
      <c r="AX200">
        <v>9</v>
      </c>
      <c r="AY200">
        <v>1</v>
      </c>
      <c r="AZ200" t="s">
        <v>57</v>
      </c>
      <c r="BA200">
        <v>0</v>
      </c>
      <c r="BB200" t="s">
        <v>57</v>
      </c>
      <c r="BC200" t="s">
        <v>57</v>
      </c>
      <c r="BD200">
        <v>3</v>
      </c>
      <c r="BE200">
        <v>18</v>
      </c>
      <c r="BF200" t="s">
        <v>57</v>
      </c>
      <c r="BG200" t="s">
        <v>57</v>
      </c>
      <c r="BH200" t="s">
        <v>57</v>
      </c>
      <c r="BI200">
        <v>8</v>
      </c>
      <c r="BJ200" t="s">
        <v>57</v>
      </c>
      <c r="BK200">
        <v>10</v>
      </c>
      <c r="BL200">
        <v>99</v>
      </c>
      <c r="BM200">
        <v>21</v>
      </c>
      <c r="BN200" t="s">
        <v>57</v>
      </c>
      <c r="BO200">
        <v>4</v>
      </c>
      <c r="BP200">
        <v>4</v>
      </c>
      <c r="BQ200" t="s">
        <v>57</v>
      </c>
      <c r="BR200">
        <v>70</v>
      </c>
      <c r="BS200" t="s">
        <v>57</v>
      </c>
      <c r="BT200" t="s">
        <v>57</v>
      </c>
      <c r="BU200" t="s">
        <v>57</v>
      </c>
      <c r="BV200" t="s">
        <v>57</v>
      </c>
      <c r="BW200" t="s">
        <v>57</v>
      </c>
      <c r="BX200" t="s">
        <v>57</v>
      </c>
      <c r="BY200" t="s">
        <v>57</v>
      </c>
      <c r="BZ200" t="s">
        <v>57</v>
      </c>
      <c r="CA200" t="s">
        <v>57</v>
      </c>
      <c r="CB200" t="s">
        <v>57</v>
      </c>
      <c r="CC200" t="s">
        <v>57</v>
      </c>
      <c r="CD200" t="s">
        <v>58</v>
      </c>
      <c r="CH200" s="10"/>
      <c r="CI200" s="10"/>
    </row>
    <row r="201" spans="1:155" s="38" customFormat="1">
      <c r="A201" t="s">
        <v>165</v>
      </c>
      <c r="B201" s="10" t="e">
        <f t="shared" si="90"/>
        <v>#REF!</v>
      </c>
      <c r="C201" s="6" t="s">
        <v>2</v>
      </c>
      <c r="D201" s="10" t="s">
        <v>40</v>
      </c>
      <c r="E201" s="59">
        <f t="shared" si="91"/>
        <v>0</v>
      </c>
      <c r="F201" s="59">
        <f t="shared" si="91"/>
        <v>0</v>
      </c>
      <c r="G201" s="59">
        <f t="shared" si="91"/>
        <v>87.5</v>
      </c>
      <c r="H201" s="59">
        <f t="shared" si="91"/>
        <v>12.5</v>
      </c>
      <c r="I201" s="59">
        <f t="shared" si="92"/>
        <v>0.875</v>
      </c>
      <c r="J201">
        <v>8</v>
      </c>
      <c r="K201">
        <v>0</v>
      </c>
      <c r="L201">
        <v>0</v>
      </c>
      <c r="M201">
        <v>7</v>
      </c>
      <c r="N201">
        <v>1</v>
      </c>
      <c r="O201">
        <v>0.875</v>
      </c>
      <c r="P201">
        <v>95.5</v>
      </c>
      <c r="Q201" t="s">
        <v>57</v>
      </c>
      <c r="R201">
        <v>90.571428569999995</v>
      </c>
      <c r="S201">
        <v>130</v>
      </c>
      <c r="T201">
        <v>59.625</v>
      </c>
      <c r="U201">
        <v>59.857142850000002</v>
      </c>
      <c r="V201">
        <v>58</v>
      </c>
      <c r="W201">
        <v>60.5</v>
      </c>
      <c r="X201">
        <v>46.714285719999999</v>
      </c>
      <c r="Y201">
        <v>157</v>
      </c>
      <c r="Z201">
        <v>1047.5</v>
      </c>
      <c r="AA201">
        <v>1147.857143</v>
      </c>
      <c r="AB201">
        <v>345</v>
      </c>
      <c r="AC201">
        <v>21</v>
      </c>
      <c r="AD201">
        <v>11</v>
      </c>
      <c r="AE201">
        <v>9</v>
      </c>
      <c r="AF201">
        <v>1</v>
      </c>
      <c r="AG201">
        <v>9</v>
      </c>
      <c r="AH201">
        <v>10</v>
      </c>
      <c r="AI201" t="s">
        <v>57</v>
      </c>
      <c r="AJ201" t="s">
        <v>57</v>
      </c>
      <c r="AK201" t="s">
        <v>57</v>
      </c>
      <c r="AL201">
        <v>2</v>
      </c>
      <c r="AM201">
        <v>8</v>
      </c>
      <c r="AN201">
        <v>2</v>
      </c>
      <c r="AO201" t="s">
        <v>57</v>
      </c>
      <c r="AP201" t="s">
        <v>57</v>
      </c>
      <c r="AQ201" t="s">
        <v>57</v>
      </c>
      <c r="AR201">
        <v>1</v>
      </c>
      <c r="AS201">
        <v>1</v>
      </c>
      <c r="AT201">
        <v>7</v>
      </c>
      <c r="AU201" t="s">
        <v>57</v>
      </c>
      <c r="AV201" t="s">
        <v>57</v>
      </c>
      <c r="AW201" t="s">
        <v>57</v>
      </c>
      <c r="AX201">
        <v>1</v>
      </c>
      <c r="AY201" t="s">
        <v>57</v>
      </c>
      <c r="AZ201">
        <v>1</v>
      </c>
      <c r="BA201">
        <v>0</v>
      </c>
      <c r="BB201" t="s">
        <v>57</v>
      </c>
      <c r="BC201" t="s">
        <v>57</v>
      </c>
      <c r="BD201" t="s">
        <v>57</v>
      </c>
      <c r="BE201">
        <v>8</v>
      </c>
      <c r="BF201" t="s">
        <v>57</v>
      </c>
      <c r="BG201" t="s">
        <v>57</v>
      </c>
      <c r="BH201" t="s">
        <v>57</v>
      </c>
      <c r="BI201">
        <v>7</v>
      </c>
      <c r="BJ201">
        <v>1</v>
      </c>
      <c r="BK201" t="s">
        <v>57</v>
      </c>
      <c r="BL201">
        <v>72</v>
      </c>
      <c r="BM201">
        <v>9</v>
      </c>
      <c r="BN201" t="s">
        <v>57</v>
      </c>
      <c r="BO201">
        <v>7</v>
      </c>
      <c r="BP201">
        <v>1</v>
      </c>
      <c r="BQ201">
        <v>1</v>
      </c>
      <c r="BR201">
        <v>54</v>
      </c>
      <c r="BS201" t="s">
        <v>57</v>
      </c>
      <c r="BT201" t="s">
        <v>57</v>
      </c>
      <c r="BU201" t="s">
        <v>57</v>
      </c>
      <c r="BV201" t="s">
        <v>57</v>
      </c>
      <c r="BW201" t="s">
        <v>57</v>
      </c>
      <c r="BX201" t="s">
        <v>57</v>
      </c>
      <c r="BY201" t="s">
        <v>57</v>
      </c>
      <c r="BZ201" t="s">
        <v>57</v>
      </c>
      <c r="CA201" t="s">
        <v>57</v>
      </c>
      <c r="CB201" t="s">
        <v>57</v>
      </c>
      <c r="CC201" t="s">
        <v>57</v>
      </c>
      <c r="CD201" t="s">
        <v>58</v>
      </c>
      <c r="CH201" s="10"/>
      <c r="CI201" s="10"/>
    </row>
    <row r="202" spans="1:155" s="38" customFormat="1">
      <c r="A202" t="s">
        <v>166</v>
      </c>
      <c r="B202" s="10" t="e">
        <f t="shared" si="90"/>
        <v>#REF!</v>
      </c>
      <c r="C202" s="4" t="s">
        <v>3</v>
      </c>
      <c r="D202" s="10" t="s">
        <v>40</v>
      </c>
      <c r="E202" s="59">
        <f t="shared" si="91"/>
        <v>0</v>
      </c>
      <c r="F202" s="59">
        <f t="shared" si="91"/>
        <v>0</v>
      </c>
      <c r="G202" s="59">
        <f t="shared" si="91"/>
        <v>87.5</v>
      </c>
      <c r="H202" s="59">
        <f t="shared" si="91"/>
        <v>12.5</v>
      </c>
      <c r="I202" s="59">
        <f t="shared" si="92"/>
        <v>0.875</v>
      </c>
      <c r="J202">
        <v>8</v>
      </c>
      <c r="K202">
        <v>0</v>
      </c>
      <c r="L202">
        <v>0</v>
      </c>
      <c r="M202">
        <v>7</v>
      </c>
      <c r="N202">
        <v>1</v>
      </c>
      <c r="O202">
        <v>0.875</v>
      </c>
      <c r="P202">
        <v>222</v>
      </c>
      <c r="Q202" t="s">
        <v>57</v>
      </c>
      <c r="R202">
        <v>239.7142857</v>
      </c>
      <c r="S202">
        <v>98</v>
      </c>
      <c r="T202">
        <v>70.875</v>
      </c>
      <c r="U202">
        <v>29.571428569999998</v>
      </c>
      <c r="V202">
        <v>360</v>
      </c>
      <c r="W202">
        <v>456.75</v>
      </c>
      <c r="X202">
        <v>501.42857149999998</v>
      </c>
      <c r="Y202">
        <v>144</v>
      </c>
      <c r="Z202">
        <v>54.5</v>
      </c>
      <c r="AA202">
        <v>55</v>
      </c>
      <c r="AB202">
        <v>51</v>
      </c>
      <c r="AC202">
        <v>46</v>
      </c>
      <c r="AD202">
        <v>15</v>
      </c>
      <c r="AE202">
        <v>16</v>
      </c>
      <c r="AF202">
        <v>15</v>
      </c>
      <c r="AG202">
        <v>17</v>
      </c>
      <c r="AH202">
        <v>10</v>
      </c>
      <c r="AI202">
        <v>1</v>
      </c>
      <c r="AJ202" t="s">
        <v>57</v>
      </c>
      <c r="AK202">
        <v>5</v>
      </c>
      <c r="AL202">
        <v>13</v>
      </c>
      <c r="AM202">
        <v>8</v>
      </c>
      <c r="AN202">
        <v>2</v>
      </c>
      <c r="AO202">
        <v>1</v>
      </c>
      <c r="AP202" t="s">
        <v>57</v>
      </c>
      <c r="AQ202" t="s">
        <v>57</v>
      </c>
      <c r="AR202">
        <v>4</v>
      </c>
      <c r="AS202">
        <v>2</v>
      </c>
      <c r="AT202">
        <v>7</v>
      </c>
      <c r="AU202" t="s">
        <v>57</v>
      </c>
      <c r="AV202" t="s">
        <v>57</v>
      </c>
      <c r="AW202">
        <v>5</v>
      </c>
      <c r="AX202">
        <v>2</v>
      </c>
      <c r="AY202">
        <v>7</v>
      </c>
      <c r="AZ202">
        <v>1</v>
      </c>
      <c r="BA202">
        <v>0</v>
      </c>
      <c r="BB202" t="s">
        <v>57</v>
      </c>
      <c r="BC202" t="s">
        <v>57</v>
      </c>
      <c r="BD202">
        <v>7</v>
      </c>
      <c r="BE202">
        <v>11</v>
      </c>
      <c r="BF202" t="s">
        <v>57</v>
      </c>
      <c r="BG202" t="s">
        <v>57</v>
      </c>
      <c r="BH202" t="s">
        <v>57</v>
      </c>
      <c r="BI202">
        <v>3</v>
      </c>
      <c r="BJ202">
        <v>8</v>
      </c>
      <c r="BK202" t="s">
        <v>57</v>
      </c>
      <c r="BL202">
        <v>199</v>
      </c>
      <c r="BM202">
        <v>31</v>
      </c>
      <c r="BN202">
        <v>6</v>
      </c>
      <c r="BO202">
        <v>10</v>
      </c>
      <c r="BP202" t="s">
        <v>57</v>
      </c>
      <c r="BQ202">
        <v>47</v>
      </c>
      <c r="BR202">
        <v>105</v>
      </c>
      <c r="BS202" t="s">
        <v>57</v>
      </c>
      <c r="BT202" t="s">
        <v>57</v>
      </c>
      <c r="BU202" t="s">
        <v>57</v>
      </c>
      <c r="BV202" t="s">
        <v>57</v>
      </c>
      <c r="BW202" t="s">
        <v>57</v>
      </c>
      <c r="BX202" t="s">
        <v>57</v>
      </c>
      <c r="BY202" t="s">
        <v>57</v>
      </c>
      <c r="BZ202" t="s">
        <v>57</v>
      </c>
      <c r="CA202" t="s">
        <v>57</v>
      </c>
      <c r="CB202" t="s">
        <v>57</v>
      </c>
      <c r="CC202" t="s">
        <v>57</v>
      </c>
      <c r="CD202" t="s">
        <v>58</v>
      </c>
      <c r="CH202" s="10"/>
      <c r="CI202" s="10"/>
    </row>
    <row r="203" spans="1:155" s="38" customFormat="1">
      <c r="A203" t="s">
        <v>167</v>
      </c>
      <c r="B203" s="10" t="e">
        <f t="shared" si="90"/>
        <v>#REF!</v>
      </c>
      <c r="C203" s="6" t="s">
        <v>2</v>
      </c>
      <c r="D203" s="10" t="s">
        <v>40</v>
      </c>
      <c r="E203" s="59">
        <f t="shared" si="91"/>
        <v>0</v>
      </c>
      <c r="F203" s="59">
        <f t="shared" si="91"/>
        <v>0</v>
      </c>
      <c r="G203" s="59">
        <f t="shared" si="91"/>
        <v>75</v>
      </c>
      <c r="H203" s="59">
        <f t="shared" si="91"/>
        <v>25</v>
      </c>
      <c r="I203" s="59">
        <f t="shared" si="92"/>
        <v>0.75</v>
      </c>
      <c r="J203">
        <v>8</v>
      </c>
      <c r="K203">
        <v>0</v>
      </c>
      <c r="L203">
        <v>0</v>
      </c>
      <c r="M203">
        <v>6</v>
      </c>
      <c r="N203">
        <v>2</v>
      </c>
      <c r="O203">
        <v>0.75</v>
      </c>
      <c r="P203">
        <v>137.125</v>
      </c>
      <c r="Q203" t="s">
        <v>57</v>
      </c>
      <c r="R203">
        <v>149.83333329999999</v>
      </c>
      <c r="S203">
        <v>99</v>
      </c>
      <c r="T203">
        <v>87.875</v>
      </c>
      <c r="U203">
        <v>66.833333339999996</v>
      </c>
      <c r="V203">
        <v>151</v>
      </c>
      <c r="W203">
        <v>569</v>
      </c>
      <c r="X203">
        <v>608.5</v>
      </c>
      <c r="Y203">
        <v>450.5</v>
      </c>
      <c r="Z203">
        <v>426.75</v>
      </c>
      <c r="AA203">
        <v>498</v>
      </c>
      <c r="AB203">
        <v>213</v>
      </c>
      <c r="AC203">
        <v>24</v>
      </c>
      <c r="AD203">
        <v>11</v>
      </c>
      <c r="AE203">
        <v>9</v>
      </c>
      <c r="AF203">
        <v>4</v>
      </c>
      <c r="AG203">
        <v>11</v>
      </c>
      <c r="AH203">
        <v>11</v>
      </c>
      <c r="AI203">
        <v>1</v>
      </c>
      <c r="AJ203" t="s">
        <v>57</v>
      </c>
      <c r="AK203" t="s">
        <v>57</v>
      </c>
      <c r="AL203">
        <v>1</v>
      </c>
      <c r="AM203">
        <v>8</v>
      </c>
      <c r="AN203">
        <v>3</v>
      </c>
      <c r="AO203" t="s">
        <v>57</v>
      </c>
      <c r="AP203" t="s">
        <v>57</v>
      </c>
      <c r="AQ203" t="s">
        <v>57</v>
      </c>
      <c r="AR203" t="s">
        <v>57</v>
      </c>
      <c r="AS203">
        <v>3</v>
      </c>
      <c r="AT203">
        <v>6</v>
      </c>
      <c r="AU203" t="s">
        <v>57</v>
      </c>
      <c r="AV203" t="s">
        <v>57</v>
      </c>
      <c r="AW203" t="s">
        <v>57</v>
      </c>
      <c r="AX203" t="s">
        <v>57</v>
      </c>
      <c r="AY203" t="s">
        <v>57</v>
      </c>
      <c r="AZ203">
        <v>2</v>
      </c>
      <c r="BA203">
        <v>1</v>
      </c>
      <c r="BB203" t="s">
        <v>57</v>
      </c>
      <c r="BC203" t="s">
        <v>57</v>
      </c>
      <c r="BD203">
        <v>1</v>
      </c>
      <c r="BE203">
        <v>12</v>
      </c>
      <c r="BF203" t="s">
        <v>57</v>
      </c>
      <c r="BG203" t="s">
        <v>57</v>
      </c>
      <c r="BH203">
        <v>4</v>
      </c>
      <c r="BI203">
        <v>3</v>
      </c>
      <c r="BJ203">
        <v>5</v>
      </c>
      <c r="BK203" t="s">
        <v>57</v>
      </c>
      <c r="BL203">
        <v>415</v>
      </c>
      <c r="BM203">
        <v>28</v>
      </c>
      <c r="BN203">
        <v>1</v>
      </c>
      <c r="BO203">
        <v>16</v>
      </c>
      <c r="BP203" t="s">
        <v>57</v>
      </c>
      <c r="BQ203">
        <v>26</v>
      </c>
      <c r="BR203">
        <v>344</v>
      </c>
      <c r="BS203" t="s">
        <v>57</v>
      </c>
      <c r="BT203" t="s">
        <v>57</v>
      </c>
      <c r="BU203" t="s">
        <v>57</v>
      </c>
      <c r="BV203" t="s">
        <v>57</v>
      </c>
      <c r="BW203" t="s">
        <v>57</v>
      </c>
      <c r="BX203" t="s">
        <v>57</v>
      </c>
      <c r="BY203" t="s">
        <v>57</v>
      </c>
      <c r="BZ203" t="s">
        <v>57</v>
      </c>
      <c r="CA203" t="s">
        <v>57</v>
      </c>
      <c r="CB203" t="s">
        <v>57</v>
      </c>
      <c r="CC203" t="s">
        <v>57</v>
      </c>
      <c r="CD203" t="s">
        <v>58</v>
      </c>
      <c r="CH203" s="10"/>
      <c r="CI203" s="10"/>
    </row>
    <row r="204" spans="1:155" s="38" customFormat="1">
      <c r="A204" t="s">
        <v>182</v>
      </c>
      <c r="B204" s="10" t="e">
        <f t="shared" si="90"/>
        <v>#REF!</v>
      </c>
      <c r="C204" s="4" t="s">
        <v>3</v>
      </c>
      <c r="D204" s="10" t="s">
        <v>40</v>
      </c>
      <c r="E204" s="59">
        <f t="shared" si="91"/>
        <v>0</v>
      </c>
      <c r="F204" s="59">
        <f t="shared" si="91"/>
        <v>0</v>
      </c>
      <c r="G204" s="59">
        <f t="shared" si="91"/>
        <v>87.5</v>
      </c>
      <c r="H204" s="59">
        <f t="shared" si="91"/>
        <v>12.5</v>
      </c>
      <c r="I204" s="59">
        <f t="shared" si="92"/>
        <v>0.875</v>
      </c>
      <c r="J204">
        <v>8</v>
      </c>
      <c r="K204">
        <v>0</v>
      </c>
      <c r="L204">
        <v>0</v>
      </c>
      <c r="M204">
        <v>7</v>
      </c>
      <c r="N204">
        <v>1</v>
      </c>
      <c r="O204">
        <v>0.875</v>
      </c>
      <c r="P204">
        <v>413.375</v>
      </c>
      <c r="Q204" t="s">
        <v>57</v>
      </c>
      <c r="R204">
        <v>439.2857143</v>
      </c>
      <c r="S204">
        <v>232</v>
      </c>
      <c r="T204">
        <v>371.625</v>
      </c>
      <c r="U204">
        <v>398.2857143</v>
      </c>
      <c r="V204">
        <v>185</v>
      </c>
      <c r="W204">
        <v>61.5</v>
      </c>
      <c r="X204">
        <v>57.285714280000001</v>
      </c>
      <c r="Y204">
        <v>91</v>
      </c>
      <c r="Z204">
        <v>1651.5</v>
      </c>
      <c r="AA204">
        <v>1760</v>
      </c>
      <c r="AB204">
        <v>892</v>
      </c>
      <c r="AC204">
        <v>28</v>
      </c>
      <c r="AD204">
        <v>11</v>
      </c>
      <c r="AE204">
        <v>13</v>
      </c>
      <c r="AF204">
        <v>4</v>
      </c>
      <c r="AG204">
        <v>11</v>
      </c>
      <c r="AH204">
        <v>10</v>
      </c>
      <c r="AI204">
        <v>5</v>
      </c>
      <c r="AJ204" t="s">
        <v>57</v>
      </c>
      <c r="AK204" t="s">
        <v>57</v>
      </c>
      <c r="AL204">
        <v>2</v>
      </c>
      <c r="AM204">
        <v>8</v>
      </c>
      <c r="AN204">
        <v>2</v>
      </c>
      <c r="AO204" t="s">
        <v>57</v>
      </c>
      <c r="AP204" t="s">
        <v>57</v>
      </c>
      <c r="AQ204" t="s">
        <v>57</v>
      </c>
      <c r="AR204">
        <v>1</v>
      </c>
      <c r="AS204" t="s">
        <v>57</v>
      </c>
      <c r="AT204">
        <v>7</v>
      </c>
      <c r="AU204">
        <v>5</v>
      </c>
      <c r="AV204" t="s">
        <v>57</v>
      </c>
      <c r="AW204" t="s">
        <v>57</v>
      </c>
      <c r="AX204">
        <v>1</v>
      </c>
      <c r="AY204">
        <v>3</v>
      </c>
      <c r="AZ204">
        <v>1</v>
      </c>
      <c r="BA204">
        <v>0</v>
      </c>
      <c r="BB204" t="s">
        <v>57</v>
      </c>
      <c r="BC204" t="s">
        <v>57</v>
      </c>
      <c r="BD204" t="s">
        <v>57</v>
      </c>
      <c r="BE204">
        <v>8</v>
      </c>
      <c r="BF204" t="s">
        <v>57</v>
      </c>
      <c r="BG204" t="s">
        <v>57</v>
      </c>
      <c r="BH204" t="s">
        <v>57</v>
      </c>
      <c r="BI204">
        <v>7</v>
      </c>
      <c r="BJ204">
        <v>1</v>
      </c>
      <c r="BK204" t="s">
        <v>57</v>
      </c>
      <c r="BL204" t="s">
        <v>57</v>
      </c>
      <c r="BM204" t="s">
        <v>57</v>
      </c>
      <c r="BN204" t="s">
        <v>57</v>
      </c>
      <c r="BO204" t="s">
        <v>57</v>
      </c>
      <c r="BP204" t="s">
        <v>57</v>
      </c>
      <c r="BQ204" t="s">
        <v>57</v>
      </c>
      <c r="BR204" t="s">
        <v>57</v>
      </c>
      <c r="BS204" t="s">
        <v>57</v>
      </c>
      <c r="BT204" t="s">
        <v>57</v>
      </c>
      <c r="BU204" t="s">
        <v>57</v>
      </c>
      <c r="BV204" t="s">
        <v>57</v>
      </c>
      <c r="BW204" t="s">
        <v>57</v>
      </c>
      <c r="BX204" t="s">
        <v>57</v>
      </c>
      <c r="BY204" t="s">
        <v>57</v>
      </c>
      <c r="BZ204" t="s">
        <v>57</v>
      </c>
      <c r="CA204" t="s">
        <v>57</v>
      </c>
      <c r="CB204" t="s">
        <v>57</v>
      </c>
      <c r="CC204" t="s">
        <v>57</v>
      </c>
      <c r="CD204" t="s">
        <v>58</v>
      </c>
      <c r="CH204" s="10"/>
      <c r="CI204" s="10"/>
    </row>
    <row r="205" spans="1:155" s="38" customFormat="1">
      <c r="A205" t="s">
        <v>169</v>
      </c>
      <c r="B205" s="10" t="e">
        <f t="shared" si="90"/>
        <v>#REF!</v>
      </c>
      <c r="C205" s="6" t="s">
        <v>2</v>
      </c>
      <c r="D205" s="10" t="s">
        <v>40</v>
      </c>
      <c r="E205" s="59">
        <f t="shared" si="91"/>
        <v>0</v>
      </c>
      <c r="F205" s="59">
        <f t="shared" si="91"/>
        <v>0</v>
      </c>
      <c r="G205" s="59">
        <f t="shared" si="91"/>
        <v>87.5</v>
      </c>
      <c r="H205" s="59">
        <f t="shared" si="91"/>
        <v>12.5</v>
      </c>
      <c r="I205" s="59">
        <f t="shared" si="92"/>
        <v>0.875</v>
      </c>
      <c r="J205">
        <v>8</v>
      </c>
      <c r="K205">
        <v>0</v>
      </c>
      <c r="L205">
        <v>0</v>
      </c>
      <c r="M205">
        <v>7</v>
      </c>
      <c r="N205">
        <v>1</v>
      </c>
      <c r="O205">
        <v>0.875</v>
      </c>
      <c r="P205">
        <v>190.5</v>
      </c>
      <c r="Q205" t="s">
        <v>57</v>
      </c>
      <c r="R205">
        <v>200</v>
      </c>
      <c r="S205">
        <v>124</v>
      </c>
      <c r="T205">
        <v>158.625</v>
      </c>
      <c r="U205">
        <v>146.57142859999999</v>
      </c>
      <c r="V205">
        <v>243</v>
      </c>
      <c r="W205">
        <v>124.875</v>
      </c>
      <c r="X205">
        <v>132.57142859999999</v>
      </c>
      <c r="Y205">
        <v>71</v>
      </c>
      <c r="Z205">
        <v>532.75</v>
      </c>
      <c r="AA205">
        <v>575.71428560000004</v>
      </c>
      <c r="AB205">
        <v>232</v>
      </c>
      <c r="AC205">
        <v>27</v>
      </c>
      <c r="AD205">
        <v>12</v>
      </c>
      <c r="AE205">
        <v>11</v>
      </c>
      <c r="AF205">
        <v>4</v>
      </c>
      <c r="AG205">
        <v>10</v>
      </c>
      <c r="AH205">
        <v>10</v>
      </c>
      <c r="AI205" t="s">
        <v>57</v>
      </c>
      <c r="AJ205" t="s">
        <v>57</v>
      </c>
      <c r="AK205" t="s">
        <v>57</v>
      </c>
      <c r="AL205">
        <v>7</v>
      </c>
      <c r="AM205">
        <v>8</v>
      </c>
      <c r="AN205">
        <v>2</v>
      </c>
      <c r="AO205" t="s">
        <v>57</v>
      </c>
      <c r="AP205" t="s">
        <v>57</v>
      </c>
      <c r="AQ205" t="s">
        <v>57</v>
      </c>
      <c r="AR205">
        <v>2</v>
      </c>
      <c r="AS205">
        <v>1</v>
      </c>
      <c r="AT205">
        <v>7</v>
      </c>
      <c r="AU205" t="s">
        <v>57</v>
      </c>
      <c r="AV205" t="s">
        <v>57</v>
      </c>
      <c r="AW205" t="s">
        <v>57</v>
      </c>
      <c r="AX205">
        <v>3</v>
      </c>
      <c r="AY205">
        <v>1</v>
      </c>
      <c r="AZ205">
        <v>1</v>
      </c>
      <c r="BA205">
        <v>0</v>
      </c>
      <c r="BB205" t="s">
        <v>57</v>
      </c>
      <c r="BC205" t="s">
        <v>57</v>
      </c>
      <c r="BD205">
        <v>2</v>
      </c>
      <c r="BE205">
        <v>8</v>
      </c>
      <c r="BF205" t="s">
        <v>57</v>
      </c>
      <c r="BG205" t="s">
        <v>57</v>
      </c>
      <c r="BH205" t="s">
        <v>57</v>
      </c>
      <c r="BI205">
        <v>5</v>
      </c>
      <c r="BJ205">
        <v>3</v>
      </c>
      <c r="BK205" t="s">
        <v>57</v>
      </c>
      <c r="BL205">
        <v>90</v>
      </c>
      <c r="BM205">
        <v>15</v>
      </c>
      <c r="BN205">
        <v>4</v>
      </c>
      <c r="BO205">
        <v>7</v>
      </c>
      <c r="BP205">
        <v>14</v>
      </c>
      <c r="BQ205">
        <v>1</v>
      </c>
      <c r="BR205">
        <v>49</v>
      </c>
      <c r="BS205" t="s">
        <v>57</v>
      </c>
      <c r="BT205" t="s">
        <v>57</v>
      </c>
      <c r="BU205" t="s">
        <v>57</v>
      </c>
      <c r="BV205" t="s">
        <v>57</v>
      </c>
      <c r="BW205" t="s">
        <v>57</v>
      </c>
      <c r="BX205" t="s">
        <v>57</v>
      </c>
      <c r="BY205" t="s">
        <v>57</v>
      </c>
      <c r="BZ205" t="s">
        <v>57</v>
      </c>
      <c r="CA205" t="s">
        <v>57</v>
      </c>
      <c r="CB205" t="s">
        <v>57</v>
      </c>
      <c r="CC205" t="s">
        <v>57</v>
      </c>
      <c r="CD205" t="s">
        <v>58</v>
      </c>
      <c r="CH205" s="10"/>
      <c r="CI205" s="10"/>
    </row>
    <row r="206" spans="1:155" s="38" customFormat="1">
      <c r="A206" t="s">
        <v>170</v>
      </c>
      <c r="B206" s="10" t="e">
        <f t="shared" si="90"/>
        <v>#REF!</v>
      </c>
      <c r="C206" s="6" t="s">
        <v>2</v>
      </c>
      <c r="D206" s="10" t="s">
        <v>40</v>
      </c>
      <c r="E206" s="59">
        <f t="shared" si="91"/>
        <v>0</v>
      </c>
      <c r="F206" s="59">
        <f t="shared" si="91"/>
        <v>0</v>
      </c>
      <c r="G206" s="59">
        <f t="shared" si="91"/>
        <v>100</v>
      </c>
      <c r="H206" s="59">
        <f t="shared" si="91"/>
        <v>0</v>
      </c>
      <c r="I206" s="59">
        <f t="shared" si="92"/>
        <v>1</v>
      </c>
      <c r="J206">
        <v>8</v>
      </c>
      <c r="K206">
        <v>0</v>
      </c>
      <c r="L206">
        <v>0</v>
      </c>
      <c r="M206">
        <v>8</v>
      </c>
      <c r="N206">
        <v>0</v>
      </c>
      <c r="O206">
        <v>1</v>
      </c>
      <c r="P206">
        <v>289.75</v>
      </c>
      <c r="Q206" t="s">
        <v>57</v>
      </c>
      <c r="R206">
        <v>289.75</v>
      </c>
      <c r="S206" t="s">
        <v>57</v>
      </c>
      <c r="T206">
        <v>100.25</v>
      </c>
      <c r="U206">
        <v>100.25</v>
      </c>
      <c r="V206" t="s">
        <v>57</v>
      </c>
      <c r="W206">
        <v>83.875</v>
      </c>
      <c r="X206">
        <v>83.875</v>
      </c>
      <c r="Y206" t="s">
        <v>57</v>
      </c>
      <c r="Z206">
        <v>957.375</v>
      </c>
      <c r="AA206">
        <v>957.375</v>
      </c>
      <c r="AB206" t="s">
        <v>57</v>
      </c>
      <c r="AC206">
        <v>139</v>
      </c>
      <c r="AD206">
        <v>49</v>
      </c>
      <c r="AE206">
        <v>90</v>
      </c>
      <c r="AF206" t="s">
        <v>57</v>
      </c>
      <c r="AG206">
        <v>38</v>
      </c>
      <c r="AH206">
        <v>33</v>
      </c>
      <c r="AI206">
        <v>27</v>
      </c>
      <c r="AJ206">
        <v>2</v>
      </c>
      <c r="AK206" t="s">
        <v>57</v>
      </c>
      <c r="AL206">
        <v>39</v>
      </c>
      <c r="AM206">
        <v>8</v>
      </c>
      <c r="AN206">
        <v>25</v>
      </c>
      <c r="AO206" t="s">
        <v>57</v>
      </c>
      <c r="AP206" t="s">
        <v>57</v>
      </c>
      <c r="AQ206" t="s">
        <v>57</v>
      </c>
      <c r="AR206">
        <v>16</v>
      </c>
      <c r="AS206">
        <v>30</v>
      </c>
      <c r="AT206">
        <v>8</v>
      </c>
      <c r="AU206">
        <v>27</v>
      </c>
      <c r="AV206">
        <v>2</v>
      </c>
      <c r="AW206" t="s">
        <v>57</v>
      </c>
      <c r="AX206">
        <v>23</v>
      </c>
      <c r="AY206" t="s">
        <v>57</v>
      </c>
      <c r="AZ206" t="s">
        <v>57</v>
      </c>
      <c r="BA206">
        <v>0</v>
      </c>
      <c r="BB206" t="s">
        <v>57</v>
      </c>
      <c r="BC206" t="s">
        <v>57</v>
      </c>
      <c r="BD206" t="s">
        <v>57</v>
      </c>
      <c r="BE206">
        <v>8</v>
      </c>
      <c r="BF206" t="s">
        <v>57</v>
      </c>
      <c r="BG206" t="s">
        <v>57</v>
      </c>
      <c r="BH206" t="s">
        <v>57</v>
      </c>
      <c r="BI206">
        <v>8</v>
      </c>
      <c r="BJ206" t="s">
        <v>57</v>
      </c>
      <c r="BK206" t="s">
        <v>57</v>
      </c>
      <c r="BL206">
        <v>59</v>
      </c>
      <c r="BM206">
        <v>3</v>
      </c>
      <c r="BN206" t="s">
        <v>57</v>
      </c>
      <c r="BO206" t="s">
        <v>57</v>
      </c>
      <c r="BP206">
        <v>14</v>
      </c>
      <c r="BQ206" t="s">
        <v>57</v>
      </c>
      <c r="BR206">
        <v>42</v>
      </c>
      <c r="BS206" t="s">
        <v>57</v>
      </c>
      <c r="BT206" t="s">
        <v>57</v>
      </c>
      <c r="BU206" t="s">
        <v>57</v>
      </c>
      <c r="BV206" t="s">
        <v>57</v>
      </c>
      <c r="BW206" t="s">
        <v>57</v>
      </c>
      <c r="BX206" t="s">
        <v>57</v>
      </c>
      <c r="BY206" t="s">
        <v>57</v>
      </c>
      <c r="BZ206" t="s">
        <v>57</v>
      </c>
      <c r="CA206" t="s">
        <v>57</v>
      </c>
      <c r="CB206" t="s">
        <v>57</v>
      </c>
      <c r="CC206" t="s">
        <v>57</v>
      </c>
      <c r="CD206" t="s">
        <v>58</v>
      </c>
      <c r="CH206" s="10"/>
      <c r="CI206" s="10"/>
    </row>
    <row r="207" spans="1:155" s="38" customFormat="1">
      <c r="A207" t="s">
        <v>171</v>
      </c>
      <c r="B207" s="10" t="e">
        <f t="shared" si="90"/>
        <v>#REF!</v>
      </c>
      <c r="C207" s="4" t="s">
        <v>3</v>
      </c>
      <c r="D207" s="10" t="s">
        <v>40</v>
      </c>
      <c r="E207" s="59">
        <f t="shared" si="91"/>
        <v>0</v>
      </c>
      <c r="F207" s="59">
        <f t="shared" si="91"/>
        <v>0</v>
      </c>
      <c r="G207" s="59">
        <f t="shared" si="91"/>
        <v>100</v>
      </c>
      <c r="H207" s="59">
        <f t="shared" si="91"/>
        <v>0</v>
      </c>
      <c r="I207" s="59">
        <f t="shared" si="92"/>
        <v>1</v>
      </c>
      <c r="J207">
        <v>8</v>
      </c>
      <c r="K207">
        <v>0</v>
      </c>
      <c r="L207">
        <v>0</v>
      </c>
      <c r="M207">
        <v>8</v>
      </c>
      <c r="N207">
        <v>0</v>
      </c>
      <c r="O207">
        <v>1</v>
      </c>
      <c r="P207">
        <v>404.5</v>
      </c>
      <c r="Q207" t="s">
        <v>57</v>
      </c>
      <c r="R207">
        <v>404.5</v>
      </c>
      <c r="S207" t="s">
        <v>57</v>
      </c>
      <c r="T207">
        <v>99.875</v>
      </c>
      <c r="U207">
        <v>99.875</v>
      </c>
      <c r="V207" t="s">
        <v>57</v>
      </c>
      <c r="W207">
        <v>57.5</v>
      </c>
      <c r="X207">
        <v>57.5</v>
      </c>
      <c r="Y207" t="s">
        <v>57</v>
      </c>
      <c r="Z207">
        <v>606.875</v>
      </c>
      <c r="AA207">
        <v>606.875</v>
      </c>
      <c r="AB207" t="s">
        <v>57</v>
      </c>
      <c r="AC207">
        <v>42</v>
      </c>
      <c r="AD207">
        <v>14</v>
      </c>
      <c r="AE207">
        <v>23</v>
      </c>
      <c r="AF207">
        <v>5</v>
      </c>
      <c r="AG207">
        <v>16</v>
      </c>
      <c r="AH207">
        <v>11</v>
      </c>
      <c r="AI207" t="s">
        <v>57</v>
      </c>
      <c r="AJ207" t="s">
        <v>57</v>
      </c>
      <c r="AK207" t="s">
        <v>57</v>
      </c>
      <c r="AL207">
        <v>15</v>
      </c>
      <c r="AM207">
        <v>8</v>
      </c>
      <c r="AN207">
        <v>3</v>
      </c>
      <c r="AO207" t="s">
        <v>57</v>
      </c>
      <c r="AP207" t="s">
        <v>57</v>
      </c>
      <c r="AQ207" t="s">
        <v>57</v>
      </c>
      <c r="AR207">
        <v>3</v>
      </c>
      <c r="AS207">
        <v>8</v>
      </c>
      <c r="AT207">
        <v>8</v>
      </c>
      <c r="AU207" t="s">
        <v>57</v>
      </c>
      <c r="AV207" t="s">
        <v>57</v>
      </c>
      <c r="AW207" t="s">
        <v>57</v>
      </c>
      <c r="AX207">
        <v>7</v>
      </c>
      <c r="AY207" t="s">
        <v>57</v>
      </c>
      <c r="AZ207" t="s">
        <v>57</v>
      </c>
      <c r="BA207">
        <v>0</v>
      </c>
      <c r="BB207" t="s">
        <v>57</v>
      </c>
      <c r="BC207" t="s">
        <v>57</v>
      </c>
      <c r="BD207">
        <v>5</v>
      </c>
      <c r="BE207">
        <v>21</v>
      </c>
      <c r="BF207">
        <v>6</v>
      </c>
      <c r="BG207" t="s">
        <v>57</v>
      </c>
      <c r="BH207" t="s">
        <v>57</v>
      </c>
      <c r="BI207">
        <v>8</v>
      </c>
      <c r="BJ207" t="s">
        <v>57</v>
      </c>
      <c r="BK207">
        <v>7</v>
      </c>
      <c r="BL207">
        <v>62</v>
      </c>
      <c r="BM207">
        <v>9</v>
      </c>
      <c r="BN207" t="s">
        <v>57</v>
      </c>
      <c r="BO207">
        <v>8</v>
      </c>
      <c r="BP207">
        <v>3</v>
      </c>
      <c r="BQ207" t="s">
        <v>57</v>
      </c>
      <c r="BR207">
        <v>42</v>
      </c>
      <c r="BS207" t="s">
        <v>57</v>
      </c>
      <c r="BT207" t="s">
        <v>57</v>
      </c>
      <c r="BU207" t="s">
        <v>57</v>
      </c>
      <c r="BV207" t="s">
        <v>57</v>
      </c>
      <c r="BW207" t="s">
        <v>57</v>
      </c>
      <c r="BX207" t="s">
        <v>57</v>
      </c>
      <c r="BY207" t="s">
        <v>57</v>
      </c>
      <c r="BZ207" t="s">
        <v>57</v>
      </c>
      <c r="CA207" t="s">
        <v>57</v>
      </c>
      <c r="CB207" t="s">
        <v>57</v>
      </c>
      <c r="CC207" t="s">
        <v>57</v>
      </c>
      <c r="CD207" t="s">
        <v>58</v>
      </c>
      <c r="CH207" s="10"/>
      <c r="CI207" s="10"/>
    </row>
    <row r="208" spans="1:155" s="38" customFormat="1">
      <c r="A208" t="s">
        <v>172</v>
      </c>
      <c r="B208" s="10" t="e">
        <f t="shared" si="90"/>
        <v>#REF!</v>
      </c>
      <c r="C208" s="4" t="s">
        <v>3</v>
      </c>
      <c r="D208" s="10" t="s">
        <v>40</v>
      </c>
      <c r="E208" s="59">
        <f t="shared" si="91"/>
        <v>0</v>
      </c>
      <c r="F208" s="59">
        <f t="shared" si="91"/>
        <v>0</v>
      </c>
      <c r="G208" s="59">
        <f t="shared" si="91"/>
        <v>87.5</v>
      </c>
      <c r="H208" s="59">
        <f t="shared" si="91"/>
        <v>12.5</v>
      </c>
      <c r="I208" s="59">
        <f t="shared" si="92"/>
        <v>0.875</v>
      </c>
      <c r="J208">
        <v>8</v>
      </c>
      <c r="K208">
        <v>0</v>
      </c>
      <c r="L208">
        <v>0</v>
      </c>
      <c r="M208">
        <v>7</v>
      </c>
      <c r="N208">
        <v>1</v>
      </c>
      <c r="O208">
        <v>0.875</v>
      </c>
      <c r="P208">
        <v>240.625</v>
      </c>
      <c r="Q208" t="s">
        <v>57</v>
      </c>
      <c r="R208">
        <v>240.14285709999999</v>
      </c>
      <c r="S208">
        <v>244</v>
      </c>
      <c r="T208">
        <v>43.125</v>
      </c>
      <c r="U208">
        <v>44.857142850000002</v>
      </c>
      <c r="V208">
        <v>31</v>
      </c>
      <c r="W208">
        <v>41.875</v>
      </c>
      <c r="X208">
        <v>39.714285719999999</v>
      </c>
      <c r="Y208">
        <v>57</v>
      </c>
      <c r="Z208">
        <v>950.875</v>
      </c>
      <c r="AA208">
        <v>1038.7142859999999</v>
      </c>
      <c r="AB208">
        <v>336</v>
      </c>
      <c r="AC208">
        <v>29</v>
      </c>
      <c r="AD208">
        <v>14</v>
      </c>
      <c r="AE208">
        <v>12</v>
      </c>
      <c r="AF208">
        <v>3</v>
      </c>
      <c r="AG208">
        <v>10</v>
      </c>
      <c r="AH208">
        <v>9</v>
      </c>
      <c r="AI208">
        <v>2</v>
      </c>
      <c r="AJ208" t="s">
        <v>57</v>
      </c>
      <c r="AK208" t="s">
        <v>57</v>
      </c>
      <c r="AL208">
        <v>8</v>
      </c>
      <c r="AM208">
        <v>8</v>
      </c>
      <c r="AN208">
        <v>1</v>
      </c>
      <c r="AO208">
        <v>1</v>
      </c>
      <c r="AP208" t="s">
        <v>57</v>
      </c>
      <c r="AQ208" t="s">
        <v>57</v>
      </c>
      <c r="AR208">
        <v>4</v>
      </c>
      <c r="AS208">
        <v>1</v>
      </c>
      <c r="AT208">
        <v>7</v>
      </c>
      <c r="AU208">
        <v>1</v>
      </c>
      <c r="AV208" t="s">
        <v>57</v>
      </c>
      <c r="AW208" t="s">
        <v>57</v>
      </c>
      <c r="AX208">
        <v>3</v>
      </c>
      <c r="AY208">
        <v>1</v>
      </c>
      <c r="AZ208">
        <v>1</v>
      </c>
      <c r="BA208">
        <v>0</v>
      </c>
      <c r="BB208" t="s">
        <v>57</v>
      </c>
      <c r="BC208" t="s">
        <v>57</v>
      </c>
      <c r="BD208">
        <v>1</v>
      </c>
      <c r="BE208">
        <v>8</v>
      </c>
      <c r="BF208" t="s">
        <v>57</v>
      </c>
      <c r="BG208" t="s">
        <v>57</v>
      </c>
      <c r="BH208" t="s">
        <v>57</v>
      </c>
      <c r="BI208">
        <v>7</v>
      </c>
      <c r="BJ208">
        <v>1</v>
      </c>
      <c r="BK208" t="s">
        <v>57</v>
      </c>
      <c r="BL208">
        <v>99</v>
      </c>
      <c r="BM208">
        <v>10</v>
      </c>
      <c r="BN208" t="s">
        <v>57</v>
      </c>
      <c r="BO208">
        <v>5</v>
      </c>
      <c r="BP208">
        <v>5</v>
      </c>
      <c r="BQ208" t="s">
        <v>57</v>
      </c>
      <c r="BR208">
        <v>79</v>
      </c>
      <c r="BS208" t="s">
        <v>57</v>
      </c>
      <c r="BT208" t="s">
        <v>57</v>
      </c>
      <c r="BU208" t="s">
        <v>57</v>
      </c>
      <c r="BV208" t="s">
        <v>57</v>
      </c>
      <c r="BW208" t="s">
        <v>57</v>
      </c>
      <c r="BX208" t="s">
        <v>57</v>
      </c>
      <c r="BY208" t="s">
        <v>57</v>
      </c>
      <c r="BZ208" t="s">
        <v>57</v>
      </c>
      <c r="CA208" t="s">
        <v>57</v>
      </c>
      <c r="CB208" t="s">
        <v>57</v>
      </c>
      <c r="CC208" t="s">
        <v>57</v>
      </c>
      <c r="CD208" t="s">
        <v>58</v>
      </c>
      <c r="CH208" s="10"/>
      <c r="CI208" s="10"/>
    </row>
    <row r="209" spans="1:87" s="38" customFormat="1">
      <c r="A209" t="s">
        <v>173</v>
      </c>
      <c r="B209" s="10" t="e">
        <f t="shared" si="90"/>
        <v>#REF!</v>
      </c>
      <c r="C209" s="6" t="s">
        <v>2</v>
      </c>
      <c r="D209" s="10" t="s">
        <v>40</v>
      </c>
      <c r="E209" s="59">
        <f t="shared" si="91"/>
        <v>0</v>
      </c>
      <c r="F209" s="59">
        <f t="shared" si="91"/>
        <v>0</v>
      </c>
      <c r="G209" s="59">
        <f t="shared" si="91"/>
        <v>100</v>
      </c>
      <c r="H209" s="59">
        <f t="shared" si="91"/>
        <v>0</v>
      </c>
      <c r="I209" s="59">
        <f t="shared" si="92"/>
        <v>1</v>
      </c>
      <c r="J209">
        <v>8</v>
      </c>
      <c r="K209">
        <v>0</v>
      </c>
      <c r="L209">
        <v>0</v>
      </c>
      <c r="M209">
        <v>8</v>
      </c>
      <c r="N209">
        <v>0</v>
      </c>
      <c r="O209">
        <v>1</v>
      </c>
      <c r="P209">
        <v>261.25</v>
      </c>
      <c r="Q209" t="s">
        <v>57</v>
      </c>
      <c r="R209">
        <v>261.25</v>
      </c>
      <c r="S209" t="s">
        <v>57</v>
      </c>
      <c r="T209">
        <v>133</v>
      </c>
      <c r="U209">
        <v>133</v>
      </c>
      <c r="V209" t="s">
        <v>57</v>
      </c>
      <c r="W209">
        <v>407.25</v>
      </c>
      <c r="X209">
        <v>407.25</v>
      </c>
      <c r="Y209" t="s">
        <v>57</v>
      </c>
      <c r="Z209">
        <v>65.75</v>
      </c>
      <c r="AA209">
        <v>65.75</v>
      </c>
      <c r="AB209" t="s">
        <v>57</v>
      </c>
      <c r="AC209">
        <v>23</v>
      </c>
      <c r="AD209">
        <v>13</v>
      </c>
      <c r="AE209">
        <v>10</v>
      </c>
      <c r="AF209" t="s">
        <v>57</v>
      </c>
      <c r="AG209">
        <v>8</v>
      </c>
      <c r="AH209">
        <v>10</v>
      </c>
      <c r="AI209">
        <v>2</v>
      </c>
      <c r="AJ209" t="s">
        <v>57</v>
      </c>
      <c r="AK209" t="s">
        <v>57</v>
      </c>
      <c r="AL209">
        <v>3</v>
      </c>
      <c r="AM209">
        <v>8</v>
      </c>
      <c r="AN209">
        <v>2</v>
      </c>
      <c r="AO209" t="s">
        <v>57</v>
      </c>
      <c r="AP209" t="s">
        <v>57</v>
      </c>
      <c r="AQ209" t="s">
        <v>57</v>
      </c>
      <c r="AR209">
        <v>3</v>
      </c>
      <c r="AS209" t="s">
        <v>57</v>
      </c>
      <c r="AT209">
        <v>8</v>
      </c>
      <c r="AU209">
        <v>2</v>
      </c>
      <c r="AV209" t="s">
        <v>57</v>
      </c>
      <c r="AW209" t="s">
        <v>57</v>
      </c>
      <c r="AX209" t="s">
        <v>57</v>
      </c>
      <c r="AY209" t="s">
        <v>57</v>
      </c>
      <c r="AZ209" t="s">
        <v>57</v>
      </c>
      <c r="BA209">
        <v>0</v>
      </c>
      <c r="BB209" t="s">
        <v>57</v>
      </c>
      <c r="BC209" t="s">
        <v>57</v>
      </c>
      <c r="BD209" t="s">
        <v>57</v>
      </c>
      <c r="BE209">
        <v>24</v>
      </c>
      <c r="BF209" t="s">
        <v>57</v>
      </c>
      <c r="BG209" t="s">
        <v>57</v>
      </c>
      <c r="BH209" t="s">
        <v>57</v>
      </c>
      <c r="BI209">
        <v>5</v>
      </c>
      <c r="BJ209">
        <v>11</v>
      </c>
      <c r="BK209">
        <v>8</v>
      </c>
      <c r="BL209">
        <v>116</v>
      </c>
      <c r="BM209">
        <v>28</v>
      </c>
      <c r="BN209">
        <v>5</v>
      </c>
      <c r="BO209">
        <v>13</v>
      </c>
      <c r="BP209">
        <v>25</v>
      </c>
      <c r="BQ209">
        <v>18</v>
      </c>
      <c r="BR209">
        <v>27</v>
      </c>
      <c r="BS209" t="s">
        <v>57</v>
      </c>
      <c r="BT209" t="s">
        <v>57</v>
      </c>
      <c r="BU209" t="s">
        <v>57</v>
      </c>
      <c r="BV209" t="s">
        <v>57</v>
      </c>
      <c r="BW209" t="s">
        <v>57</v>
      </c>
      <c r="BX209" t="s">
        <v>57</v>
      </c>
      <c r="BY209" t="s">
        <v>57</v>
      </c>
      <c r="BZ209" t="s">
        <v>57</v>
      </c>
      <c r="CA209" t="s">
        <v>57</v>
      </c>
      <c r="CB209" t="s">
        <v>57</v>
      </c>
      <c r="CC209" t="s">
        <v>57</v>
      </c>
      <c r="CD209" t="s">
        <v>58</v>
      </c>
      <c r="CH209" s="10"/>
      <c r="CI209" s="10"/>
    </row>
    <row r="210" spans="1:87" s="38" customFormat="1">
      <c r="A210" t="s">
        <v>174</v>
      </c>
      <c r="B210" s="10" t="e">
        <f t="shared" si="90"/>
        <v>#REF!</v>
      </c>
      <c r="C210" s="6" t="s">
        <v>2</v>
      </c>
      <c r="D210" s="10" t="s">
        <v>40</v>
      </c>
      <c r="E210" s="59">
        <f t="shared" si="91"/>
        <v>0</v>
      </c>
      <c r="F210" s="59">
        <f t="shared" si="91"/>
        <v>0</v>
      </c>
      <c r="G210" s="59">
        <f t="shared" si="91"/>
        <v>50</v>
      </c>
      <c r="H210" s="59">
        <f t="shared" si="91"/>
        <v>50</v>
      </c>
      <c r="I210" s="59">
        <f t="shared" si="92"/>
        <v>0.5</v>
      </c>
      <c r="J210">
        <v>8</v>
      </c>
      <c r="K210">
        <v>0</v>
      </c>
      <c r="L210">
        <v>0</v>
      </c>
      <c r="M210">
        <v>4</v>
      </c>
      <c r="N210">
        <v>4</v>
      </c>
      <c r="O210">
        <v>0.5</v>
      </c>
      <c r="P210">
        <v>209.5</v>
      </c>
      <c r="Q210" t="s">
        <v>57</v>
      </c>
      <c r="R210">
        <v>125</v>
      </c>
      <c r="S210">
        <v>294</v>
      </c>
      <c r="T210">
        <v>100.375</v>
      </c>
      <c r="U210">
        <v>82.5</v>
      </c>
      <c r="V210">
        <v>118.25</v>
      </c>
      <c r="W210">
        <v>13.625</v>
      </c>
      <c r="X210">
        <v>20.5</v>
      </c>
      <c r="Y210">
        <v>6.75</v>
      </c>
      <c r="Z210">
        <v>647.75</v>
      </c>
      <c r="AA210">
        <v>966.5</v>
      </c>
      <c r="AB210">
        <v>329</v>
      </c>
      <c r="AC210">
        <v>24</v>
      </c>
      <c r="AD210">
        <v>11</v>
      </c>
      <c r="AE210">
        <v>9</v>
      </c>
      <c r="AF210">
        <v>4</v>
      </c>
      <c r="AG210">
        <v>9</v>
      </c>
      <c r="AH210">
        <v>10</v>
      </c>
      <c r="AI210">
        <v>2</v>
      </c>
      <c r="AJ210" t="s">
        <v>57</v>
      </c>
      <c r="AK210" t="s">
        <v>57</v>
      </c>
      <c r="AL210">
        <v>3</v>
      </c>
      <c r="AM210">
        <v>8</v>
      </c>
      <c r="AN210">
        <v>2</v>
      </c>
      <c r="AO210" t="s">
        <v>57</v>
      </c>
      <c r="AP210" t="s">
        <v>57</v>
      </c>
      <c r="AQ210" t="s">
        <v>57</v>
      </c>
      <c r="AR210">
        <v>1</v>
      </c>
      <c r="AS210">
        <v>1</v>
      </c>
      <c r="AT210">
        <v>4</v>
      </c>
      <c r="AU210">
        <v>2</v>
      </c>
      <c r="AV210" t="s">
        <v>57</v>
      </c>
      <c r="AW210" t="s">
        <v>57</v>
      </c>
      <c r="AX210">
        <v>2</v>
      </c>
      <c r="AY210" t="s">
        <v>57</v>
      </c>
      <c r="AZ210">
        <v>4</v>
      </c>
      <c r="BA210">
        <v>0</v>
      </c>
      <c r="BB210" t="s">
        <v>57</v>
      </c>
      <c r="BC210" t="s">
        <v>57</v>
      </c>
      <c r="BD210" t="s">
        <v>57</v>
      </c>
      <c r="BE210">
        <v>8</v>
      </c>
      <c r="BF210" t="s">
        <v>57</v>
      </c>
      <c r="BG210" t="s">
        <v>57</v>
      </c>
      <c r="BH210" t="s">
        <v>57</v>
      </c>
      <c r="BI210">
        <v>8</v>
      </c>
      <c r="BJ210" t="s">
        <v>57</v>
      </c>
      <c r="BK210" t="s">
        <v>57</v>
      </c>
      <c r="BL210">
        <v>92</v>
      </c>
      <c r="BM210">
        <v>13</v>
      </c>
      <c r="BN210">
        <v>4</v>
      </c>
      <c r="BO210">
        <v>14</v>
      </c>
      <c r="BP210">
        <v>1</v>
      </c>
      <c r="BQ210" t="s">
        <v>57</v>
      </c>
      <c r="BR210">
        <v>60</v>
      </c>
      <c r="BS210" t="s">
        <v>57</v>
      </c>
      <c r="BT210" t="s">
        <v>57</v>
      </c>
      <c r="BU210" t="s">
        <v>57</v>
      </c>
      <c r="BV210" t="s">
        <v>57</v>
      </c>
      <c r="BW210" t="s">
        <v>57</v>
      </c>
      <c r="BX210" t="s">
        <v>57</v>
      </c>
      <c r="BY210" t="s">
        <v>57</v>
      </c>
      <c r="BZ210" t="s">
        <v>57</v>
      </c>
      <c r="CA210" t="s">
        <v>57</v>
      </c>
      <c r="CB210" t="s">
        <v>57</v>
      </c>
      <c r="CC210" t="s">
        <v>57</v>
      </c>
      <c r="CD210" t="s">
        <v>58</v>
      </c>
      <c r="CH210" s="10"/>
      <c r="CI210" s="10"/>
    </row>
    <row r="211" spans="1:87" s="38" customFormat="1">
      <c r="A211" t="s">
        <v>183</v>
      </c>
      <c r="B211" s="10" t="e">
        <f t="shared" si="90"/>
        <v>#REF!</v>
      </c>
      <c r="C211" s="6" t="s">
        <v>2</v>
      </c>
      <c r="D211" s="10" t="s">
        <v>40</v>
      </c>
      <c r="E211" s="59">
        <f t="shared" si="91"/>
        <v>0</v>
      </c>
      <c r="F211" s="59">
        <f t="shared" si="91"/>
        <v>0</v>
      </c>
      <c r="G211" s="59">
        <f t="shared" si="91"/>
        <v>87.5</v>
      </c>
      <c r="H211" s="59">
        <f t="shared" si="91"/>
        <v>12.5</v>
      </c>
      <c r="I211" s="59">
        <f t="shared" si="92"/>
        <v>0.875</v>
      </c>
      <c r="J211">
        <v>8</v>
      </c>
      <c r="K211">
        <v>0</v>
      </c>
      <c r="L211">
        <v>0</v>
      </c>
      <c r="M211">
        <v>7</v>
      </c>
      <c r="N211">
        <v>1</v>
      </c>
      <c r="O211">
        <v>0.875</v>
      </c>
      <c r="P211">
        <v>596.875</v>
      </c>
      <c r="Q211" t="s">
        <v>57</v>
      </c>
      <c r="R211">
        <v>623.42857149999998</v>
      </c>
      <c r="S211">
        <v>411</v>
      </c>
      <c r="T211">
        <v>169.25</v>
      </c>
      <c r="U211">
        <v>123.4285714</v>
      </c>
      <c r="V211">
        <v>490</v>
      </c>
      <c r="W211">
        <v>84.625</v>
      </c>
      <c r="X211">
        <v>80.285714299999995</v>
      </c>
      <c r="Y211">
        <v>115</v>
      </c>
      <c r="Z211">
        <v>1054.125</v>
      </c>
      <c r="AA211">
        <v>1153.5714290000001</v>
      </c>
      <c r="AB211">
        <v>358</v>
      </c>
      <c r="AC211">
        <v>26</v>
      </c>
      <c r="AD211">
        <v>11</v>
      </c>
      <c r="AE211">
        <v>8</v>
      </c>
      <c r="AF211">
        <v>7</v>
      </c>
      <c r="AG211">
        <v>12</v>
      </c>
      <c r="AH211">
        <v>9</v>
      </c>
      <c r="AI211">
        <v>1</v>
      </c>
      <c r="AJ211" t="s">
        <v>57</v>
      </c>
      <c r="AK211" t="s">
        <v>57</v>
      </c>
      <c r="AL211">
        <v>4</v>
      </c>
      <c r="AM211">
        <v>8</v>
      </c>
      <c r="AN211">
        <v>1</v>
      </c>
      <c r="AO211" t="s">
        <v>57</v>
      </c>
      <c r="AP211" t="s">
        <v>57</v>
      </c>
      <c r="AQ211" t="s">
        <v>57</v>
      </c>
      <c r="AR211">
        <v>2</v>
      </c>
      <c r="AS211" t="s">
        <v>57</v>
      </c>
      <c r="AT211">
        <v>7</v>
      </c>
      <c r="AU211">
        <v>1</v>
      </c>
      <c r="AV211" t="s">
        <v>57</v>
      </c>
      <c r="AW211" t="s">
        <v>57</v>
      </c>
      <c r="AX211" t="s">
        <v>57</v>
      </c>
      <c r="AY211">
        <v>4</v>
      </c>
      <c r="AZ211">
        <v>1</v>
      </c>
      <c r="BA211">
        <v>0</v>
      </c>
      <c r="BB211" t="s">
        <v>57</v>
      </c>
      <c r="BC211" t="s">
        <v>57</v>
      </c>
      <c r="BD211">
        <v>2</v>
      </c>
      <c r="BE211">
        <v>9</v>
      </c>
      <c r="BF211">
        <v>1</v>
      </c>
      <c r="BG211" t="s">
        <v>57</v>
      </c>
      <c r="BH211" t="s">
        <v>57</v>
      </c>
      <c r="BI211">
        <v>7</v>
      </c>
      <c r="BJ211">
        <v>1</v>
      </c>
      <c r="BK211" t="s">
        <v>57</v>
      </c>
      <c r="BL211" t="s">
        <v>57</v>
      </c>
      <c r="BM211" t="s">
        <v>57</v>
      </c>
      <c r="BN211" t="s">
        <v>57</v>
      </c>
      <c r="BO211" t="s">
        <v>57</v>
      </c>
      <c r="BP211" t="s">
        <v>57</v>
      </c>
      <c r="BQ211" t="s">
        <v>57</v>
      </c>
      <c r="BR211" t="s">
        <v>57</v>
      </c>
      <c r="BS211" t="s">
        <v>57</v>
      </c>
      <c r="BT211" t="s">
        <v>57</v>
      </c>
      <c r="BU211" t="s">
        <v>57</v>
      </c>
      <c r="BV211" t="s">
        <v>57</v>
      </c>
      <c r="BW211" t="s">
        <v>57</v>
      </c>
      <c r="BX211" t="s">
        <v>57</v>
      </c>
      <c r="BY211" t="s">
        <v>57</v>
      </c>
      <c r="BZ211" t="s">
        <v>57</v>
      </c>
      <c r="CA211" t="s">
        <v>57</v>
      </c>
      <c r="CB211" t="s">
        <v>57</v>
      </c>
      <c r="CC211" t="s">
        <v>57</v>
      </c>
      <c r="CD211" t="s">
        <v>58</v>
      </c>
      <c r="CH211" s="10"/>
      <c r="CI211" s="10"/>
    </row>
    <row r="212" spans="1:87" s="38" customFormat="1">
      <c r="A212" t="s">
        <v>175</v>
      </c>
      <c r="B212" s="10" t="e">
        <f t="shared" si="90"/>
        <v>#REF!</v>
      </c>
      <c r="C212" s="4" t="s">
        <v>3</v>
      </c>
      <c r="D212" s="10" t="s">
        <v>40</v>
      </c>
      <c r="E212" s="59">
        <f t="shared" si="91"/>
        <v>12.5</v>
      </c>
      <c r="F212" s="59">
        <f t="shared" si="91"/>
        <v>0</v>
      </c>
      <c r="G212" s="59">
        <f t="shared" si="91"/>
        <v>75</v>
      </c>
      <c r="H212" s="59">
        <f t="shared" si="91"/>
        <v>12.5</v>
      </c>
      <c r="I212" s="59">
        <f t="shared" si="92"/>
        <v>0.75</v>
      </c>
      <c r="J212">
        <v>8</v>
      </c>
      <c r="K212">
        <v>1</v>
      </c>
      <c r="L212">
        <v>0</v>
      </c>
      <c r="M212">
        <v>6</v>
      </c>
      <c r="N212">
        <v>1</v>
      </c>
      <c r="O212">
        <v>0.85714285700000004</v>
      </c>
      <c r="P212">
        <v>1049</v>
      </c>
      <c r="Q212" t="s">
        <v>57</v>
      </c>
      <c r="R212">
        <v>1144.833333</v>
      </c>
      <c r="S212">
        <v>474</v>
      </c>
      <c r="T212">
        <v>118.2857143</v>
      </c>
      <c r="U212">
        <v>93.833333339999996</v>
      </c>
      <c r="V212">
        <v>265</v>
      </c>
      <c r="W212">
        <v>340.7142857</v>
      </c>
      <c r="X212">
        <v>380</v>
      </c>
      <c r="Y212">
        <v>105</v>
      </c>
      <c r="Z212">
        <v>87.714285700000005</v>
      </c>
      <c r="AA212">
        <v>76.5</v>
      </c>
      <c r="AB212">
        <v>155</v>
      </c>
      <c r="AC212">
        <v>31</v>
      </c>
      <c r="AD212">
        <v>10</v>
      </c>
      <c r="AE212">
        <v>17</v>
      </c>
      <c r="AF212">
        <v>4</v>
      </c>
      <c r="AG212">
        <v>17</v>
      </c>
      <c r="AH212">
        <v>10</v>
      </c>
      <c r="AI212">
        <v>1</v>
      </c>
      <c r="AJ212" t="s">
        <v>57</v>
      </c>
      <c r="AK212" t="s">
        <v>57</v>
      </c>
      <c r="AL212">
        <v>3</v>
      </c>
      <c r="AM212">
        <v>7</v>
      </c>
      <c r="AN212">
        <v>3</v>
      </c>
      <c r="AO212" t="s">
        <v>57</v>
      </c>
      <c r="AP212" t="s">
        <v>57</v>
      </c>
      <c r="AQ212" t="s">
        <v>57</v>
      </c>
      <c r="AR212" t="s">
        <v>57</v>
      </c>
      <c r="AS212">
        <v>9</v>
      </c>
      <c r="AT212">
        <v>6</v>
      </c>
      <c r="AU212">
        <v>1</v>
      </c>
      <c r="AV212" t="s">
        <v>57</v>
      </c>
      <c r="AW212" t="s">
        <v>57</v>
      </c>
      <c r="AX212">
        <v>1</v>
      </c>
      <c r="AY212">
        <v>1</v>
      </c>
      <c r="AZ212">
        <v>1</v>
      </c>
      <c r="BA212">
        <v>0</v>
      </c>
      <c r="BB212" t="s">
        <v>57</v>
      </c>
      <c r="BC212" t="s">
        <v>57</v>
      </c>
      <c r="BD212">
        <v>2</v>
      </c>
      <c r="BE212">
        <v>32</v>
      </c>
      <c r="BF212" t="s">
        <v>57</v>
      </c>
      <c r="BG212" t="s">
        <v>57</v>
      </c>
      <c r="BH212" t="s">
        <v>57</v>
      </c>
      <c r="BI212">
        <v>4</v>
      </c>
      <c r="BJ212">
        <v>21</v>
      </c>
      <c r="BK212">
        <v>7</v>
      </c>
      <c r="BL212">
        <v>185</v>
      </c>
      <c r="BM212">
        <v>102</v>
      </c>
      <c r="BN212" t="s">
        <v>57</v>
      </c>
      <c r="BO212" t="s">
        <v>57</v>
      </c>
      <c r="BP212">
        <v>12</v>
      </c>
      <c r="BQ212">
        <v>4</v>
      </c>
      <c r="BR212">
        <v>67</v>
      </c>
      <c r="BS212" t="s">
        <v>57</v>
      </c>
      <c r="BT212" t="s">
        <v>57</v>
      </c>
      <c r="BU212" t="s">
        <v>57</v>
      </c>
      <c r="BV212" t="s">
        <v>57</v>
      </c>
      <c r="BW212" t="s">
        <v>57</v>
      </c>
      <c r="BX212" t="s">
        <v>57</v>
      </c>
      <c r="BY212" t="s">
        <v>57</v>
      </c>
      <c r="BZ212" t="s">
        <v>57</v>
      </c>
      <c r="CA212" t="s">
        <v>57</v>
      </c>
      <c r="CB212" t="s">
        <v>57</v>
      </c>
      <c r="CC212" t="s">
        <v>57</v>
      </c>
      <c r="CD212" t="s">
        <v>58</v>
      </c>
      <c r="CH212" s="10"/>
      <c r="CI212" s="10"/>
    </row>
    <row r="213" spans="1:87" s="38" customFormat="1">
      <c r="A213" t="s">
        <v>176</v>
      </c>
      <c r="B213" s="10" t="e">
        <f t="shared" si="90"/>
        <v>#REF!</v>
      </c>
      <c r="C213" s="6" t="s">
        <v>2</v>
      </c>
      <c r="D213" s="10" t="s">
        <v>40</v>
      </c>
      <c r="E213" s="59">
        <f t="shared" si="91"/>
        <v>0</v>
      </c>
      <c r="F213" s="59">
        <f t="shared" si="91"/>
        <v>12.5</v>
      </c>
      <c r="G213" s="59">
        <f t="shared" si="91"/>
        <v>25</v>
      </c>
      <c r="H213" s="59">
        <f t="shared" si="91"/>
        <v>62.5</v>
      </c>
      <c r="I213" s="59">
        <f t="shared" si="92"/>
        <v>0.25</v>
      </c>
      <c r="J213">
        <v>8</v>
      </c>
      <c r="K213">
        <v>0</v>
      </c>
      <c r="L213">
        <v>1</v>
      </c>
      <c r="M213">
        <v>2</v>
      </c>
      <c r="N213">
        <v>5</v>
      </c>
      <c r="O213">
        <v>0.28571428570000001</v>
      </c>
      <c r="P213">
        <v>917.625</v>
      </c>
      <c r="Q213">
        <v>3974</v>
      </c>
      <c r="R213">
        <v>247.5</v>
      </c>
      <c r="S213">
        <v>574.40000010000006</v>
      </c>
      <c r="T213">
        <v>470</v>
      </c>
      <c r="U213">
        <v>242</v>
      </c>
      <c r="V213">
        <v>561.20000000000005</v>
      </c>
      <c r="W213">
        <v>77.857142870000004</v>
      </c>
      <c r="X213">
        <v>99.5</v>
      </c>
      <c r="Y213">
        <v>69.199999989999995</v>
      </c>
      <c r="Z213">
        <v>368.7142857</v>
      </c>
      <c r="AA213">
        <v>696</v>
      </c>
      <c r="AB213">
        <v>237.8</v>
      </c>
      <c r="AC213">
        <v>22</v>
      </c>
      <c r="AD213">
        <v>13</v>
      </c>
      <c r="AE213">
        <v>3</v>
      </c>
      <c r="AF213">
        <v>6</v>
      </c>
      <c r="AG213">
        <v>9</v>
      </c>
      <c r="AH213">
        <v>8</v>
      </c>
      <c r="AI213" t="s">
        <v>57</v>
      </c>
      <c r="AJ213" t="s">
        <v>57</v>
      </c>
      <c r="AK213" t="s">
        <v>57</v>
      </c>
      <c r="AL213">
        <v>5</v>
      </c>
      <c r="AM213">
        <v>8</v>
      </c>
      <c r="AN213">
        <v>1</v>
      </c>
      <c r="AO213" t="s">
        <v>57</v>
      </c>
      <c r="AP213" t="s">
        <v>57</v>
      </c>
      <c r="AQ213" t="s">
        <v>57</v>
      </c>
      <c r="AR213">
        <v>4</v>
      </c>
      <c r="AS213" t="s">
        <v>57</v>
      </c>
      <c r="AT213">
        <v>2</v>
      </c>
      <c r="AU213" t="s">
        <v>57</v>
      </c>
      <c r="AV213" t="s">
        <v>57</v>
      </c>
      <c r="AW213" t="s">
        <v>57</v>
      </c>
      <c r="AX213">
        <v>1</v>
      </c>
      <c r="AY213">
        <v>1</v>
      </c>
      <c r="AZ213">
        <v>5</v>
      </c>
      <c r="BA213">
        <v>0</v>
      </c>
      <c r="BB213" t="s">
        <v>57</v>
      </c>
      <c r="BC213" t="s">
        <v>57</v>
      </c>
      <c r="BD213" t="s">
        <v>57</v>
      </c>
      <c r="BE213">
        <v>8</v>
      </c>
      <c r="BF213" t="s">
        <v>57</v>
      </c>
      <c r="BG213" t="s">
        <v>57</v>
      </c>
      <c r="BH213" t="s">
        <v>57</v>
      </c>
      <c r="BI213">
        <v>2</v>
      </c>
      <c r="BJ213">
        <v>5</v>
      </c>
      <c r="BK213">
        <v>1</v>
      </c>
      <c r="BL213">
        <v>184</v>
      </c>
      <c r="BM213">
        <v>50</v>
      </c>
      <c r="BN213">
        <v>35</v>
      </c>
      <c r="BO213">
        <v>3</v>
      </c>
      <c r="BP213">
        <v>18</v>
      </c>
      <c r="BQ213">
        <v>4</v>
      </c>
      <c r="BR213">
        <v>74</v>
      </c>
      <c r="BS213" t="s">
        <v>57</v>
      </c>
      <c r="BT213" t="s">
        <v>57</v>
      </c>
      <c r="BU213" t="s">
        <v>57</v>
      </c>
      <c r="BV213" t="s">
        <v>57</v>
      </c>
      <c r="BW213" t="s">
        <v>57</v>
      </c>
      <c r="BX213" t="s">
        <v>57</v>
      </c>
      <c r="BY213" t="s">
        <v>57</v>
      </c>
      <c r="BZ213" t="s">
        <v>57</v>
      </c>
      <c r="CA213" t="s">
        <v>57</v>
      </c>
      <c r="CB213" t="s">
        <v>57</v>
      </c>
      <c r="CC213" t="s">
        <v>57</v>
      </c>
      <c r="CD213" t="s">
        <v>58</v>
      </c>
      <c r="CH213" s="10"/>
      <c r="CI213" s="10"/>
    </row>
    <row r="214" spans="1:87" s="38" customFormat="1">
      <c r="A214" t="s">
        <v>177</v>
      </c>
      <c r="B214" s="10" t="e">
        <f t="shared" si="90"/>
        <v>#REF!</v>
      </c>
      <c r="C214" s="6" t="s">
        <v>2</v>
      </c>
      <c r="D214" s="10" t="s">
        <v>40</v>
      </c>
      <c r="E214" s="59">
        <f t="shared" si="91"/>
        <v>0</v>
      </c>
      <c r="F214" s="59">
        <f t="shared" si="91"/>
        <v>0</v>
      </c>
      <c r="G214" s="59">
        <f t="shared" si="91"/>
        <v>100</v>
      </c>
      <c r="H214" s="59">
        <f t="shared" si="91"/>
        <v>0</v>
      </c>
      <c r="I214" s="59">
        <f t="shared" si="92"/>
        <v>1</v>
      </c>
      <c r="J214">
        <v>8</v>
      </c>
      <c r="K214">
        <v>0</v>
      </c>
      <c r="L214">
        <v>0</v>
      </c>
      <c r="M214">
        <v>8</v>
      </c>
      <c r="N214">
        <v>0</v>
      </c>
      <c r="O214">
        <v>1</v>
      </c>
      <c r="P214">
        <v>216.625</v>
      </c>
      <c r="Q214" t="s">
        <v>57</v>
      </c>
      <c r="R214">
        <v>216.625</v>
      </c>
      <c r="S214" t="s">
        <v>57</v>
      </c>
      <c r="T214">
        <v>123.5</v>
      </c>
      <c r="U214">
        <v>123.5</v>
      </c>
      <c r="V214" t="s">
        <v>57</v>
      </c>
      <c r="W214">
        <v>90</v>
      </c>
      <c r="X214">
        <v>90</v>
      </c>
      <c r="Y214" t="s">
        <v>57</v>
      </c>
      <c r="Z214">
        <v>948.625</v>
      </c>
      <c r="AA214">
        <v>948.625</v>
      </c>
      <c r="AB214" t="s">
        <v>57</v>
      </c>
      <c r="AC214">
        <v>31</v>
      </c>
      <c r="AD214">
        <v>13</v>
      </c>
      <c r="AE214">
        <v>18</v>
      </c>
      <c r="AF214" t="s">
        <v>57</v>
      </c>
      <c r="AG214">
        <v>10</v>
      </c>
      <c r="AH214">
        <v>8</v>
      </c>
      <c r="AI214">
        <v>5</v>
      </c>
      <c r="AJ214" t="s">
        <v>57</v>
      </c>
      <c r="AK214" t="s">
        <v>57</v>
      </c>
      <c r="AL214">
        <v>8</v>
      </c>
      <c r="AM214">
        <v>8</v>
      </c>
      <c r="AN214" t="s">
        <v>57</v>
      </c>
      <c r="AO214" t="s">
        <v>57</v>
      </c>
      <c r="AP214" t="s">
        <v>57</v>
      </c>
      <c r="AQ214" t="s">
        <v>57</v>
      </c>
      <c r="AR214">
        <v>5</v>
      </c>
      <c r="AS214">
        <v>2</v>
      </c>
      <c r="AT214">
        <v>8</v>
      </c>
      <c r="AU214">
        <v>5</v>
      </c>
      <c r="AV214" t="s">
        <v>57</v>
      </c>
      <c r="AW214" t="s">
        <v>57</v>
      </c>
      <c r="AX214">
        <v>3</v>
      </c>
      <c r="AY214" t="s">
        <v>57</v>
      </c>
      <c r="AZ214" t="s">
        <v>57</v>
      </c>
      <c r="BA214">
        <v>0</v>
      </c>
      <c r="BB214" t="s">
        <v>57</v>
      </c>
      <c r="BC214" t="s">
        <v>57</v>
      </c>
      <c r="BD214" t="s">
        <v>57</v>
      </c>
      <c r="BE214">
        <v>13</v>
      </c>
      <c r="BF214" t="s">
        <v>57</v>
      </c>
      <c r="BG214" t="s">
        <v>57</v>
      </c>
      <c r="BH214" t="s">
        <v>57</v>
      </c>
      <c r="BI214">
        <v>8</v>
      </c>
      <c r="BJ214" t="s">
        <v>57</v>
      </c>
      <c r="BK214">
        <v>5</v>
      </c>
      <c r="BL214">
        <v>44</v>
      </c>
      <c r="BM214">
        <v>8</v>
      </c>
      <c r="BN214" t="s">
        <v>57</v>
      </c>
      <c r="BO214" t="s">
        <v>57</v>
      </c>
      <c r="BP214">
        <v>13</v>
      </c>
      <c r="BQ214" t="s">
        <v>57</v>
      </c>
      <c r="BR214">
        <v>23</v>
      </c>
      <c r="BS214" t="s">
        <v>57</v>
      </c>
      <c r="BT214" t="s">
        <v>57</v>
      </c>
      <c r="BU214" t="s">
        <v>57</v>
      </c>
      <c r="BV214" t="s">
        <v>57</v>
      </c>
      <c r="BW214" t="s">
        <v>57</v>
      </c>
      <c r="BX214" t="s">
        <v>57</v>
      </c>
      <c r="BY214" t="s">
        <v>57</v>
      </c>
      <c r="BZ214" t="s">
        <v>57</v>
      </c>
      <c r="CA214" t="s">
        <v>57</v>
      </c>
      <c r="CB214" t="s">
        <v>57</v>
      </c>
      <c r="CC214" t="s">
        <v>57</v>
      </c>
      <c r="CD214" t="s">
        <v>58</v>
      </c>
      <c r="CH214" s="10"/>
      <c r="CI214" s="10"/>
    </row>
    <row r="215" spans="1:87">
      <c r="B215" s="38"/>
      <c r="C215" s="38"/>
      <c r="D215" s="80"/>
      <c r="E215" s="65"/>
      <c r="F215" s="65"/>
      <c r="G215" s="65"/>
      <c r="H215" s="65"/>
      <c r="I215" s="65"/>
      <c r="J215" s="38"/>
      <c r="K215" s="38"/>
      <c r="L215" s="38"/>
      <c r="M215" s="38"/>
      <c r="N215" s="38"/>
      <c r="O215" s="80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</row>
    <row r="216" spans="1:87">
      <c r="A216" s="34" t="s">
        <v>3</v>
      </c>
      <c r="B216" s="34">
        <f>COUNTIF(C189:C214,"WT")</f>
        <v>10</v>
      </c>
      <c r="C216" s="22" t="s">
        <v>41</v>
      </c>
      <c r="D216" s="24" t="e">
        <f>AVERAGE(D192:D195,D197,D202,D204,D207:D208,D212)</f>
        <v>#DIV/0!</v>
      </c>
      <c r="E216" s="24">
        <f>AVERAGE(E192:E195,E197,E202,E204,E207:E208,E212)</f>
        <v>10</v>
      </c>
      <c r="F216" s="24">
        <f t="shared" ref="F216:BQ216" si="97">AVERAGE(F192:F195,F197,F202,F204,F207:F208,F212)</f>
        <v>0</v>
      </c>
      <c r="G216" s="24">
        <f t="shared" si="97"/>
        <v>75</v>
      </c>
      <c r="H216" s="24">
        <f t="shared" si="97"/>
        <v>15</v>
      </c>
      <c r="I216" s="24">
        <f t="shared" si="97"/>
        <v>0.75</v>
      </c>
      <c r="J216" s="24">
        <f t="shared" si="97"/>
        <v>8</v>
      </c>
      <c r="K216" s="24">
        <f t="shared" si="97"/>
        <v>0.8</v>
      </c>
      <c r="L216" s="24">
        <f t="shared" si="97"/>
        <v>0</v>
      </c>
      <c r="M216" s="24">
        <f t="shared" si="97"/>
        <v>6</v>
      </c>
      <c r="N216" s="24">
        <f t="shared" si="97"/>
        <v>1.2</v>
      </c>
      <c r="O216" s="24">
        <f t="shared" si="97"/>
        <v>0.82571428569999994</v>
      </c>
      <c r="P216" s="24">
        <f t="shared" si="97"/>
        <v>655.77250000000004</v>
      </c>
      <c r="Q216" s="24" t="e">
        <f t="shared" si="97"/>
        <v>#DIV/0!</v>
      </c>
      <c r="R216" s="24">
        <f t="shared" si="97"/>
        <v>734.58119043000011</v>
      </c>
      <c r="S216" s="24">
        <f t="shared" si="97"/>
        <v>404.9999999625</v>
      </c>
      <c r="T216" s="24">
        <f t="shared" si="97"/>
        <v>208.76107142999999</v>
      </c>
      <c r="U216" s="24">
        <f t="shared" si="97"/>
        <v>214.60511904600003</v>
      </c>
      <c r="V216" s="24">
        <f t="shared" si="97"/>
        <v>197.70833333749999</v>
      </c>
      <c r="W216" s="24">
        <f t="shared" si="97"/>
        <v>332.21392857000001</v>
      </c>
      <c r="X216" s="24">
        <f t="shared" si="97"/>
        <v>394.24142854000002</v>
      </c>
      <c r="Y216" s="24">
        <f t="shared" si="97"/>
        <v>136.99999999624998</v>
      </c>
      <c r="Z216" s="24">
        <f t="shared" si="97"/>
        <v>573.57142856999997</v>
      </c>
      <c r="AA216" s="24">
        <f t="shared" si="97"/>
        <v>607.73535716799995</v>
      </c>
      <c r="AB216" s="24">
        <f t="shared" si="97"/>
        <v>312.29166665000002</v>
      </c>
      <c r="AC216" s="24">
        <f t="shared" si="97"/>
        <v>32.700000000000003</v>
      </c>
      <c r="AD216" s="24">
        <f t="shared" si="97"/>
        <v>13.2</v>
      </c>
      <c r="AE216" s="24">
        <f t="shared" si="97"/>
        <v>14.3</v>
      </c>
      <c r="AF216" s="24">
        <f t="shared" si="97"/>
        <v>5.2</v>
      </c>
      <c r="AG216" s="24">
        <f t="shared" si="97"/>
        <v>12.2</v>
      </c>
      <c r="AH216" s="24">
        <f t="shared" si="97"/>
        <v>10</v>
      </c>
      <c r="AI216" s="24">
        <f t="shared" si="97"/>
        <v>1.75</v>
      </c>
      <c r="AJ216" s="24" t="e">
        <f t="shared" si="97"/>
        <v>#DIV/0!</v>
      </c>
      <c r="AK216" s="24">
        <f t="shared" si="97"/>
        <v>4</v>
      </c>
      <c r="AL216" s="24">
        <f t="shared" si="97"/>
        <v>10.375</v>
      </c>
      <c r="AM216" s="24">
        <f t="shared" si="97"/>
        <v>7.2</v>
      </c>
      <c r="AN216" s="24">
        <f t="shared" si="97"/>
        <v>2.8</v>
      </c>
      <c r="AO216" s="24">
        <f t="shared" si="97"/>
        <v>1</v>
      </c>
      <c r="AP216" s="24" t="e">
        <f t="shared" si="97"/>
        <v>#DIV/0!</v>
      </c>
      <c r="AQ216" s="24">
        <f t="shared" si="97"/>
        <v>1</v>
      </c>
      <c r="AR216" s="24">
        <f t="shared" si="97"/>
        <v>4.833333333333333</v>
      </c>
      <c r="AS216" s="24">
        <f t="shared" si="97"/>
        <v>4.375</v>
      </c>
      <c r="AT216" s="24">
        <f t="shared" si="97"/>
        <v>6</v>
      </c>
      <c r="AU216" s="24">
        <f t="shared" si="97"/>
        <v>1.6666666666666667</v>
      </c>
      <c r="AV216" s="24" t="e">
        <f t="shared" si="97"/>
        <v>#DIV/0!</v>
      </c>
      <c r="AW216" s="24">
        <f t="shared" si="97"/>
        <v>3.5</v>
      </c>
      <c r="AX216" s="24">
        <f t="shared" si="97"/>
        <v>3.875</v>
      </c>
      <c r="AY216" s="24">
        <f t="shared" si="97"/>
        <v>2.5</v>
      </c>
      <c r="AZ216" s="24">
        <f t="shared" si="97"/>
        <v>1.5</v>
      </c>
      <c r="BA216" s="24">
        <f t="shared" si="97"/>
        <v>0.2</v>
      </c>
      <c r="BB216" s="24" t="e">
        <f t="shared" si="97"/>
        <v>#DIV/0!</v>
      </c>
      <c r="BC216" s="24" t="e">
        <f t="shared" si="97"/>
        <v>#DIV/0!</v>
      </c>
      <c r="BD216" s="24">
        <f t="shared" si="97"/>
        <v>3.8333333333333335</v>
      </c>
      <c r="BE216" s="24">
        <f t="shared" si="97"/>
        <v>16.5</v>
      </c>
      <c r="BF216" s="24">
        <f t="shared" si="97"/>
        <v>2.75</v>
      </c>
      <c r="BG216" s="24">
        <f t="shared" si="97"/>
        <v>1</v>
      </c>
      <c r="BH216" s="24" t="e">
        <f t="shared" si="97"/>
        <v>#DIV/0!</v>
      </c>
      <c r="BI216" s="24">
        <f t="shared" si="97"/>
        <v>5.25</v>
      </c>
      <c r="BJ216" s="24">
        <f t="shared" si="97"/>
        <v>7.7142857142857144</v>
      </c>
      <c r="BK216" s="24">
        <f t="shared" si="97"/>
        <v>11.4</v>
      </c>
      <c r="BL216" s="24">
        <f t="shared" si="97"/>
        <v>145</v>
      </c>
      <c r="BM216" s="24">
        <f t="shared" si="97"/>
        <v>40.888888888888886</v>
      </c>
      <c r="BN216" s="24">
        <f t="shared" si="97"/>
        <v>4.75</v>
      </c>
      <c r="BO216" s="24">
        <f t="shared" si="97"/>
        <v>7</v>
      </c>
      <c r="BP216" s="24">
        <f t="shared" si="97"/>
        <v>8.25</v>
      </c>
      <c r="BQ216" s="24">
        <f t="shared" si="97"/>
        <v>15.8</v>
      </c>
      <c r="BR216" s="24">
        <f t="shared" ref="BR216:CC216" si="98">AVERAGE(BR192:BR195,BR197,BR202,BR204,BR207:BR208,BR212)</f>
        <v>81.222222222222229</v>
      </c>
      <c r="BS216" s="24" t="e">
        <f t="shared" si="98"/>
        <v>#DIV/0!</v>
      </c>
      <c r="BT216" s="24" t="e">
        <f t="shared" si="98"/>
        <v>#DIV/0!</v>
      </c>
      <c r="BU216" s="24" t="e">
        <f t="shared" si="98"/>
        <v>#DIV/0!</v>
      </c>
      <c r="BV216" s="24" t="e">
        <f t="shared" si="98"/>
        <v>#DIV/0!</v>
      </c>
      <c r="BW216" s="24" t="e">
        <f t="shared" si="98"/>
        <v>#DIV/0!</v>
      </c>
      <c r="BX216" s="24" t="e">
        <f t="shared" si="98"/>
        <v>#DIV/0!</v>
      </c>
      <c r="BY216" s="24" t="e">
        <f t="shared" si="98"/>
        <v>#DIV/0!</v>
      </c>
      <c r="BZ216" s="24" t="e">
        <f t="shared" si="98"/>
        <v>#DIV/0!</v>
      </c>
      <c r="CA216" s="24" t="e">
        <f t="shared" si="98"/>
        <v>#DIV/0!</v>
      </c>
      <c r="CB216" s="24" t="e">
        <f t="shared" si="98"/>
        <v>#DIV/0!</v>
      </c>
      <c r="CC216" s="24" t="e">
        <f t="shared" si="98"/>
        <v>#DIV/0!</v>
      </c>
      <c r="CD216" s="38"/>
    </row>
    <row r="217" spans="1:87">
      <c r="A217" s="35" t="s">
        <v>179</v>
      </c>
      <c r="B217" s="153">
        <f>COUNTIF(C189:C214,"+ve")</f>
        <v>13</v>
      </c>
      <c r="C217" s="18" t="s">
        <v>41</v>
      </c>
      <c r="D217" s="27" t="e">
        <f>AVERAGE(D196,D198:D201,D203,D205:D206,D209:D211,D213:D214)</f>
        <v>#DIV/0!</v>
      </c>
      <c r="E217" s="27">
        <f>AVERAGE(E196,E198:E201,E203,E205:E206,E209:E211,E213:E214)</f>
        <v>0</v>
      </c>
      <c r="F217" s="27">
        <f t="shared" ref="F217:BQ217" si="99">AVERAGE(F196,F198:F201,F203,F205:F206,F209:F211,F213:F214)</f>
        <v>0.96153846153846156</v>
      </c>
      <c r="G217" s="27">
        <f t="shared" si="99"/>
        <v>83.65384615384616</v>
      </c>
      <c r="H217" s="27">
        <f t="shared" si="99"/>
        <v>15.384615384615385</v>
      </c>
      <c r="I217" s="27">
        <f t="shared" si="99"/>
        <v>0.83653846153846156</v>
      </c>
      <c r="J217" s="27">
        <f t="shared" si="99"/>
        <v>8</v>
      </c>
      <c r="K217" s="27">
        <f t="shared" si="99"/>
        <v>0</v>
      </c>
      <c r="L217" s="27">
        <f t="shared" si="99"/>
        <v>7.6923076923076927E-2</v>
      </c>
      <c r="M217" s="27">
        <f t="shared" si="99"/>
        <v>6.6923076923076925</v>
      </c>
      <c r="N217" s="27">
        <f t="shared" si="99"/>
        <v>1.2307692307692308</v>
      </c>
      <c r="O217" s="27">
        <f t="shared" si="99"/>
        <v>0.83928571428461529</v>
      </c>
      <c r="P217" s="27">
        <f t="shared" si="99"/>
        <v>323.23076923076923</v>
      </c>
      <c r="Q217" s="27">
        <f t="shared" si="99"/>
        <v>3974</v>
      </c>
      <c r="R217" s="27">
        <f t="shared" si="99"/>
        <v>275.83653845923078</v>
      </c>
      <c r="S217" s="27">
        <f t="shared" si="99"/>
        <v>249.62857144285712</v>
      </c>
      <c r="T217" s="27">
        <f t="shared" si="99"/>
        <v>137.49038461538461</v>
      </c>
      <c r="U217" s="27">
        <f t="shared" si="99"/>
        <v>110.55952380692307</v>
      </c>
      <c r="V217" s="27">
        <f t="shared" si="99"/>
        <v>278.49285714285713</v>
      </c>
      <c r="W217" s="27">
        <f t="shared" si="99"/>
        <v>169.45054945153848</v>
      </c>
      <c r="X217" s="27">
        <f t="shared" si="99"/>
        <v>172.66895604769232</v>
      </c>
      <c r="Y217" s="27">
        <f t="shared" si="99"/>
        <v>147.49285714142857</v>
      </c>
      <c r="Z217" s="27">
        <f t="shared" si="99"/>
        <v>723.8434065923077</v>
      </c>
      <c r="AA217" s="27">
        <f t="shared" si="99"/>
        <v>810.51739927692313</v>
      </c>
      <c r="AB217" s="27">
        <f t="shared" si="99"/>
        <v>322.75714285714287</v>
      </c>
      <c r="AC217" s="27">
        <f t="shared" si="99"/>
        <v>37.230769230769234</v>
      </c>
      <c r="AD217" s="27">
        <f t="shared" si="99"/>
        <v>15.23076923076923</v>
      </c>
      <c r="AE217" s="27">
        <f t="shared" si="99"/>
        <v>19</v>
      </c>
      <c r="AF217" s="27">
        <f t="shared" si="99"/>
        <v>4.875</v>
      </c>
      <c r="AG217" s="27">
        <f t="shared" si="99"/>
        <v>11.846153846153847</v>
      </c>
      <c r="AH217" s="27">
        <f t="shared" si="99"/>
        <v>11.384615384615385</v>
      </c>
      <c r="AI217" s="27">
        <f t="shared" si="99"/>
        <v>6.2222222222222223</v>
      </c>
      <c r="AJ217" s="27">
        <f t="shared" si="99"/>
        <v>2</v>
      </c>
      <c r="AK217" s="27" t="e">
        <f t="shared" si="99"/>
        <v>#DIV/0!</v>
      </c>
      <c r="AL217" s="27">
        <f t="shared" si="99"/>
        <v>10.166666666666666</v>
      </c>
      <c r="AM217" s="27">
        <f t="shared" si="99"/>
        <v>8</v>
      </c>
      <c r="AN217" s="27">
        <f t="shared" si="99"/>
        <v>3.75</v>
      </c>
      <c r="AO217" s="27">
        <f t="shared" si="99"/>
        <v>1</v>
      </c>
      <c r="AP217" s="27" t="e">
        <f t="shared" si="99"/>
        <v>#DIV/0!</v>
      </c>
      <c r="AQ217" s="27" t="e">
        <f t="shared" si="99"/>
        <v>#DIV/0!</v>
      </c>
      <c r="AR217" s="27">
        <f t="shared" si="99"/>
        <v>4.3636363636363633</v>
      </c>
      <c r="AS217" s="27">
        <f t="shared" si="99"/>
        <v>4.5555555555555554</v>
      </c>
      <c r="AT217" s="27">
        <f t="shared" si="99"/>
        <v>6.6923076923076925</v>
      </c>
      <c r="AU217" s="27">
        <f t="shared" si="99"/>
        <v>6.5</v>
      </c>
      <c r="AV217" s="27">
        <f t="shared" si="99"/>
        <v>2</v>
      </c>
      <c r="AW217" s="27" t="e">
        <f t="shared" si="99"/>
        <v>#DIV/0!</v>
      </c>
      <c r="AX217" s="27">
        <f t="shared" si="99"/>
        <v>7</v>
      </c>
      <c r="AY217" s="27">
        <f t="shared" si="99"/>
        <v>1.8</v>
      </c>
      <c r="AZ217" s="27">
        <f t="shared" si="99"/>
        <v>2.2857142857142856</v>
      </c>
      <c r="BA217" s="27">
        <f t="shared" si="99"/>
        <v>0.23076923076923078</v>
      </c>
      <c r="BB217" s="27" t="e">
        <f t="shared" si="99"/>
        <v>#DIV/0!</v>
      </c>
      <c r="BC217" s="27" t="e">
        <f t="shared" si="99"/>
        <v>#DIV/0!</v>
      </c>
      <c r="BD217" s="27">
        <f t="shared" si="99"/>
        <v>2.2000000000000002</v>
      </c>
      <c r="BE217" s="27">
        <f t="shared" si="99"/>
        <v>11.384615384615385</v>
      </c>
      <c r="BF217" s="27">
        <f t="shared" si="99"/>
        <v>1.3333333333333333</v>
      </c>
      <c r="BG217" s="27" t="e">
        <f t="shared" si="99"/>
        <v>#DIV/0!</v>
      </c>
      <c r="BH217" s="27">
        <f t="shared" si="99"/>
        <v>4</v>
      </c>
      <c r="BI217" s="27">
        <f t="shared" si="99"/>
        <v>5.9230769230769234</v>
      </c>
      <c r="BJ217" s="27">
        <f t="shared" si="99"/>
        <v>4.25</v>
      </c>
      <c r="BK217" s="27">
        <f t="shared" si="99"/>
        <v>4.833333333333333</v>
      </c>
      <c r="BL217" s="27">
        <f t="shared" si="99"/>
        <v>129.81818181818181</v>
      </c>
      <c r="BM217" s="27">
        <f t="shared" si="99"/>
        <v>21.727272727272727</v>
      </c>
      <c r="BN217" s="27">
        <f t="shared" si="99"/>
        <v>9.8000000000000007</v>
      </c>
      <c r="BO217" s="27">
        <f t="shared" si="99"/>
        <v>9.375</v>
      </c>
      <c r="BP217" s="27">
        <f t="shared" si="99"/>
        <v>11.3</v>
      </c>
      <c r="BQ217" s="27">
        <f t="shared" si="99"/>
        <v>8.6666666666666661</v>
      </c>
      <c r="BR217" s="27">
        <f t="shared" ref="BR217:CC217" si="100">AVERAGE(BR196,BR198:BR201,BR203,BR205:BR206,BR209:BR211,BR213:BR214)</f>
        <v>81.818181818181813</v>
      </c>
      <c r="BS217" s="27" t="e">
        <f t="shared" si="100"/>
        <v>#DIV/0!</v>
      </c>
      <c r="BT217" s="27" t="e">
        <f t="shared" si="100"/>
        <v>#DIV/0!</v>
      </c>
      <c r="BU217" s="27" t="e">
        <f t="shared" si="100"/>
        <v>#DIV/0!</v>
      </c>
      <c r="BV217" s="27" t="e">
        <f t="shared" si="100"/>
        <v>#DIV/0!</v>
      </c>
      <c r="BW217" s="27" t="e">
        <f t="shared" si="100"/>
        <v>#DIV/0!</v>
      </c>
      <c r="BX217" s="27" t="e">
        <f t="shared" si="100"/>
        <v>#DIV/0!</v>
      </c>
      <c r="BY217" s="27" t="e">
        <f t="shared" si="100"/>
        <v>#DIV/0!</v>
      </c>
      <c r="BZ217" s="27" t="e">
        <f t="shared" si="100"/>
        <v>#DIV/0!</v>
      </c>
      <c r="CA217" s="27" t="e">
        <f t="shared" si="100"/>
        <v>#DIV/0!</v>
      </c>
      <c r="CB217" s="27" t="e">
        <f t="shared" si="100"/>
        <v>#DIV/0!</v>
      </c>
      <c r="CC217" s="27" t="e">
        <f t="shared" si="100"/>
        <v>#DIV/0!</v>
      </c>
      <c r="CD217" s="38"/>
    </row>
    <row r="218" spans="1:87">
      <c r="A218" s="63"/>
      <c r="B218" s="63"/>
      <c r="C218" s="22" t="s">
        <v>43</v>
      </c>
      <c r="D218" s="24" t="e">
        <f>STDEV(D192:D195,D197,D202,D204,D207:D208,D212)/SQRT($B216)</f>
        <v>#DIV/0!</v>
      </c>
      <c r="E218" s="24">
        <f>STDEV(E192:E195,E197,E202,E204,E207:E208,E212)/SQRT($B216)</f>
        <v>5.833333333333333</v>
      </c>
      <c r="F218" s="24">
        <f t="shared" ref="F218:BQ218" si="101">STDEV(F192:F195,F197,F202,F204,F207:F208,F212)/SQRT($B216)</f>
        <v>0</v>
      </c>
      <c r="G218" s="24">
        <f t="shared" si="101"/>
        <v>7.2168783648703219</v>
      </c>
      <c r="H218" s="24">
        <f t="shared" si="101"/>
        <v>4.0824829046386295</v>
      </c>
      <c r="I218" s="24">
        <f t="shared" si="101"/>
        <v>7.2168783648703216E-2</v>
      </c>
      <c r="J218" s="24">
        <f t="shared" si="101"/>
        <v>0</v>
      </c>
      <c r="K218" s="24">
        <f t="shared" si="101"/>
        <v>0.46666666666666662</v>
      </c>
      <c r="L218" s="24">
        <f t="shared" si="101"/>
        <v>0</v>
      </c>
      <c r="M218" s="24">
        <f t="shared" si="101"/>
        <v>0.57735026918962573</v>
      </c>
      <c r="N218" s="24">
        <f t="shared" si="101"/>
        <v>0.32659863237109038</v>
      </c>
      <c r="O218" s="24">
        <f t="shared" si="101"/>
        <v>5.7290978659191111E-2</v>
      </c>
      <c r="P218" s="24">
        <f t="shared" si="101"/>
        <v>204.9743199176288</v>
      </c>
      <c r="Q218" s="24" t="e">
        <f t="shared" si="101"/>
        <v>#DIV/0!</v>
      </c>
      <c r="R218" s="24">
        <f t="shared" si="101"/>
        <v>249.77282188793063</v>
      </c>
      <c r="S218" s="24">
        <f t="shared" si="101"/>
        <v>123.52047574963768</v>
      </c>
      <c r="T218" s="24">
        <f t="shared" si="101"/>
        <v>66.236062276984029</v>
      </c>
      <c r="U218" s="24">
        <f t="shared" si="101"/>
        <v>68.857331990284763</v>
      </c>
      <c r="V218" s="24">
        <f t="shared" si="101"/>
        <v>51.866233242055721</v>
      </c>
      <c r="W218" s="24">
        <f t="shared" si="101"/>
        <v>114.90084096955226</v>
      </c>
      <c r="X218" s="24">
        <f t="shared" si="101"/>
        <v>133.48874812957928</v>
      </c>
      <c r="Y218" s="24">
        <f t="shared" si="101"/>
        <v>28.881586377798818</v>
      </c>
      <c r="Z218" s="24">
        <f t="shared" si="101"/>
        <v>175.34147012005383</v>
      </c>
      <c r="AA218" s="24">
        <f t="shared" si="101"/>
        <v>195.58029023503536</v>
      </c>
      <c r="AB218" s="24">
        <f t="shared" si="101"/>
        <v>88.398546231423083</v>
      </c>
      <c r="AC218" s="24">
        <f t="shared" si="101"/>
        <v>3.9074003861618505</v>
      </c>
      <c r="AD218" s="24">
        <f t="shared" si="101"/>
        <v>1.7371752294393841</v>
      </c>
      <c r="AE218" s="24">
        <f t="shared" si="101"/>
        <v>1.5638272140986529</v>
      </c>
      <c r="AF218" s="24">
        <f t="shared" si="101"/>
        <v>1.4742229591663987</v>
      </c>
      <c r="AG218" s="24">
        <f t="shared" si="101"/>
        <v>1.0624918300339481</v>
      </c>
      <c r="AH218" s="24">
        <f t="shared" si="101"/>
        <v>0.96609178307929588</v>
      </c>
      <c r="AI218" s="24">
        <f t="shared" si="101"/>
        <v>0.43915503282683988</v>
      </c>
      <c r="AJ218" s="24" t="e">
        <f t="shared" si="101"/>
        <v>#DIV/0!</v>
      </c>
      <c r="AK218" s="24">
        <f t="shared" si="101"/>
        <v>0.44721359549995793</v>
      </c>
      <c r="AL218" s="24">
        <f t="shared" si="101"/>
        <v>3.303407331831786</v>
      </c>
      <c r="AM218" s="24">
        <f t="shared" si="101"/>
        <v>0.4666666666666669</v>
      </c>
      <c r="AN218" s="24">
        <f t="shared" si="101"/>
        <v>0.66332495807107983</v>
      </c>
      <c r="AO218" s="24">
        <f t="shared" si="101"/>
        <v>0</v>
      </c>
      <c r="AP218" s="24" t="e">
        <f t="shared" si="101"/>
        <v>#DIV/0!</v>
      </c>
      <c r="AQ218" s="24" t="e">
        <f t="shared" si="101"/>
        <v>#DIV/0!</v>
      </c>
      <c r="AR218" s="24">
        <f t="shared" si="101"/>
        <v>1.3178264933847197</v>
      </c>
      <c r="AS218" s="24">
        <f t="shared" si="101"/>
        <v>0.90927757823764355</v>
      </c>
      <c r="AT218" s="24">
        <f t="shared" si="101"/>
        <v>0.57735026918962573</v>
      </c>
      <c r="AU218" s="24">
        <f t="shared" si="101"/>
        <v>0.5163977794943222</v>
      </c>
      <c r="AV218" s="24" t="e">
        <f t="shared" si="101"/>
        <v>#DIV/0!</v>
      </c>
      <c r="AW218" s="24">
        <f t="shared" si="101"/>
        <v>0.67082039324993681</v>
      </c>
      <c r="AX218" s="24">
        <f t="shared" si="101"/>
        <v>1.3248989179771953</v>
      </c>
      <c r="AY218" s="24">
        <f t="shared" si="101"/>
        <v>0.74161984870956632</v>
      </c>
      <c r="AZ218" s="24">
        <f t="shared" si="101"/>
        <v>0.29277002188455992</v>
      </c>
      <c r="BA218" s="24">
        <f t="shared" si="101"/>
        <v>0.19999999999999998</v>
      </c>
      <c r="BB218" s="24" t="e">
        <f t="shared" si="101"/>
        <v>#DIV/0!</v>
      </c>
      <c r="BC218" s="24" t="e">
        <f t="shared" si="101"/>
        <v>#DIV/0!</v>
      </c>
      <c r="BD218" s="24">
        <f t="shared" si="101"/>
        <v>0.9036961141150639</v>
      </c>
      <c r="BE218" s="24">
        <f t="shared" si="101"/>
        <v>3.1806707887907337</v>
      </c>
      <c r="BF218" s="24">
        <f t="shared" si="101"/>
        <v>0.70118946559875428</v>
      </c>
      <c r="BG218" s="24" t="e">
        <f t="shared" si="101"/>
        <v>#DIV/0!</v>
      </c>
      <c r="BH218" s="24" t="e">
        <f t="shared" si="101"/>
        <v>#DIV/0!</v>
      </c>
      <c r="BI218" s="24">
        <f t="shared" si="101"/>
        <v>0.82375447104791399</v>
      </c>
      <c r="BJ218" s="24">
        <f t="shared" si="101"/>
        <v>2.1580414400893364</v>
      </c>
      <c r="BK218" s="24">
        <f t="shared" si="101"/>
        <v>1.8110770276274835</v>
      </c>
      <c r="BL218" s="24">
        <f t="shared" si="101"/>
        <v>23.046691736559499</v>
      </c>
      <c r="BM218" s="24">
        <f t="shared" si="101"/>
        <v>12.416163300758859</v>
      </c>
      <c r="BN218" s="24">
        <f t="shared" si="101"/>
        <v>0.87082336517420866</v>
      </c>
      <c r="BO218" s="24">
        <f t="shared" si="101"/>
        <v>1.6124515496597098</v>
      </c>
      <c r="BP218" s="24">
        <f t="shared" si="101"/>
        <v>1.8879315968238135</v>
      </c>
      <c r="BQ218" s="24">
        <f t="shared" si="101"/>
        <v>6.0802960454241042</v>
      </c>
      <c r="BR218" s="24">
        <f t="shared" ref="BR218:CC218" si="102">STDEV(BR192:BR195,BR197,BR202,BR204,BR207:BR208,BR212)/SQRT($B216)</f>
        <v>13.862519411868984</v>
      </c>
      <c r="BS218" s="24" t="e">
        <f t="shared" si="102"/>
        <v>#DIV/0!</v>
      </c>
      <c r="BT218" s="24" t="e">
        <f t="shared" si="102"/>
        <v>#DIV/0!</v>
      </c>
      <c r="BU218" s="24" t="e">
        <f t="shared" si="102"/>
        <v>#DIV/0!</v>
      </c>
      <c r="BV218" s="24" t="e">
        <f t="shared" si="102"/>
        <v>#DIV/0!</v>
      </c>
      <c r="BW218" s="24" t="e">
        <f t="shared" si="102"/>
        <v>#DIV/0!</v>
      </c>
      <c r="BX218" s="24" t="e">
        <f t="shared" si="102"/>
        <v>#DIV/0!</v>
      </c>
      <c r="BY218" s="24" t="e">
        <f t="shared" si="102"/>
        <v>#DIV/0!</v>
      </c>
      <c r="BZ218" s="24" t="e">
        <f t="shared" si="102"/>
        <v>#DIV/0!</v>
      </c>
      <c r="CA218" s="24" t="e">
        <f t="shared" si="102"/>
        <v>#DIV/0!</v>
      </c>
      <c r="CB218" s="24" t="e">
        <f t="shared" si="102"/>
        <v>#DIV/0!</v>
      </c>
      <c r="CC218" s="24" t="e">
        <f t="shared" si="102"/>
        <v>#DIV/0!</v>
      </c>
      <c r="CD218" s="38"/>
    </row>
    <row r="219" spans="1:87">
      <c r="A219" s="63"/>
      <c r="B219" s="2"/>
      <c r="C219" s="18" t="s">
        <v>43</v>
      </c>
      <c r="D219" s="27" t="e">
        <f>STDEV(D196,D198:D201,D203,D205:D206,D209:D211,D213:D214)/SQRT($B217)</f>
        <v>#DIV/0!</v>
      </c>
      <c r="E219" s="27">
        <f>STDEV(E196,E198:E201,E203,E205:E206,E209:E211,E213:E214)/SQRT($B217)</f>
        <v>0</v>
      </c>
      <c r="F219" s="27">
        <f t="shared" ref="F219:BQ219" si="103">STDEV(F196,F198:F201,F203,F205:F206,F209:F211,F213:F214)/SQRT($B217)</f>
        <v>0.96153846153846156</v>
      </c>
      <c r="G219" s="27">
        <f t="shared" si="103"/>
        <v>6.3901929606977221</v>
      </c>
      <c r="H219" s="27">
        <f t="shared" si="103"/>
        <v>5.6885382529803996</v>
      </c>
      <c r="I219" s="27">
        <f t="shared" si="103"/>
        <v>6.3901929606977159E-2</v>
      </c>
      <c r="J219" s="27">
        <f t="shared" si="103"/>
        <v>0</v>
      </c>
      <c r="K219" s="27">
        <f t="shared" si="103"/>
        <v>0</v>
      </c>
      <c r="L219" s="27">
        <f t="shared" si="103"/>
        <v>7.6923076923076927E-2</v>
      </c>
      <c r="M219" s="27">
        <f t="shared" si="103"/>
        <v>0.51121543685581727</v>
      </c>
      <c r="N219" s="27">
        <f t="shared" si="103"/>
        <v>0.45508306023843204</v>
      </c>
      <c r="O219" s="27">
        <f t="shared" si="103"/>
        <v>6.1825904268480086E-2</v>
      </c>
      <c r="P219" s="27">
        <f t="shared" si="103"/>
        <v>61.004652916927519</v>
      </c>
      <c r="Q219" s="27" t="e">
        <f t="shared" si="103"/>
        <v>#DIV/0!</v>
      </c>
      <c r="R219" s="27">
        <f t="shared" si="103"/>
        <v>41.135244706448518</v>
      </c>
      <c r="S219" s="27">
        <f t="shared" si="103"/>
        <v>51.190117529664668</v>
      </c>
      <c r="T219" s="27">
        <f t="shared" si="103"/>
        <v>32.273146451480351</v>
      </c>
      <c r="U219" s="27">
        <f t="shared" si="103"/>
        <v>18.118992928020578</v>
      </c>
      <c r="V219" s="27">
        <f t="shared" si="103"/>
        <v>52.977813709337283</v>
      </c>
      <c r="W219" s="27">
        <f t="shared" si="103"/>
        <v>48.856585912325166</v>
      </c>
      <c r="X219" s="27">
        <f t="shared" si="103"/>
        <v>50.954150345743663</v>
      </c>
      <c r="Y219" s="27">
        <f t="shared" si="103"/>
        <v>40.030349406999299</v>
      </c>
      <c r="Z219" s="27">
        <f t="shared" si="103"/>
        <v>104.59030154810964</v>
      </c>
      <c r="AA219" s="27">
        <f t="shared" si="103"/>
        <v>106.52194567209359</v>
      </c>
      <c r="AB219" s="27">
        <f t="shared" si="103"/>
        <v>31.713233738286476</v>
      </c>
      <c r="AC219" s="27">
        <f t="shared" si="103"/>
        <v>8.8586867740623241</v>
      </c>
      <c r="AD219" s="27">
        <f t="shared" si="103"/>
        <v>2.8759699504373373</v>
      </c>
      <c r="AE219" s="27">
        <f t="shared" si="103"/>
        <v>6.4001201911791048</v>
      </c>
      <c r="AF219" s="27">
        <f t="shared" si="103"/>
        <v>0.67020580732773738</v>
      </c>
      <c r="AG219" s="27">
        <f t="shared" si="103"/>
        <v>2.2038606971373187</v>
      </c>
      <c r="AH219" s="27">
        <f t="shared" si="103"/>
        <v>1.82060310357571</v>
      </c>
      <c r="AI219" s="27">
        <f t="shared" si="103"/>
        <v>2.4050338946027425</v>
      </c>
      <c r="AJ219" s="27">
        <f t="shared" si="103"/>
        <v>0</v>
      </c>
      <c r="AK219" s="27" t="e">
        <f t="shared" si="103"/>
        <v>#DIV/0!</v>
      </c>
      <c r="AL219" s="27">
        <f t="shared" si="103"/>
        <v>3.0170455917277925</v>
      </c>
      <c r="AM219" s="27">
        <f t="shared" si="103"/>
        <v>0</v>
      </c>
      <c r="AN219" s="27">
        <f t="shared" si="103"/>
        <v>1.8666187972550086</v>
      </c>
      <c r="AO219" s="27" t="e">
        <f t="shared" si="103"/>
        <v>#DIV/0!</v>
      </c>
      <c r="AP219" s="27" t="e">
        <f t="shared" si="103"/>
        <v>#DIV/0!</v>
      </c>
      <c r="AQ219" s="27" t="e">
        <f t="shared" si="103"/>
        <v>#DIV/0!</v>
      </c>
      <c r="AR219" s="27">
        <f t="shared" si="103"/>
        <v>1.1653505730216802</v>
      </c>
      <c r="AS219" s="27">
        <f t="shared" si="103"/>
        <v>2.6534125745157482</v>
      </c>
      <c r="AT219" s="27">
        <f t="shared" si="103"/>
        <v>0.51121543685581727</v>
      </c>
      <c r="AU219" s="27">
        <f t="shared" si="103"/>
        <v>2.5591894321152839</v>
      </c>
      <c r="AV219" s="27">
        <f t="shared" si="103"/>
        <v>0</v>
      </c>
      <c r="AW219" s="27" t="e">
        <f t="shared" si="103"/>
        <v>#DIV/0!</v>
      </c>
      <c r="AX219" s="27">
        <f t="shared" si="103"/>
        <v>2.0893502854678569</v>
      </c>
      <c r="AY219" s="27">
        <f t="shared" si="103"/>
        <v>0.36162028533978952</v>
      </c>
      <c r="AZ219" s="27">
        <f t="shared" si="103"/>
        <v>0.44474958999666075</v>
      </c>
      <c r="BA219" s="27">
        <f t="shared" si="103"/>
        <v>0.16617283842071437</v>
      </c>
      <c r="BB219" s="27" t="e">
        <f t="shared" si="103"/>
        <v>#DIV/0!</v>
      </c>
      <c r="BC219" s="27" t="e">
        <f t="shared" si="103"/>
        <v>#DIV/0!</v>
      </c>
      <c r="BD219" s="27">
        <f t="shared" si="103"/>
        <v>0.23204774044612861</v>
      </c>
      <c r="BE219" s="27">
        <f t="shared" si="103"/>
        <v>1.3565532375806459</v>
      </c>
      <c r="BF219" s="27">
        <f t="shared" si="103"/>
        <v>0.16012815380508716</v>
      </c>
      <c r="BG219" s="27" t="e">
        <f t="shared" si="103"/>
        <v>#DIV/0!</v>
      </c>
      <c r="BH219" s="27" t="e">
        <f t="shared" si="103"/>
        <v>#DIV/0!</v>
      </c>
      <c r="BI219" s="27">
        <f t="shared" si="103"/>
        <v>0.64511516027739091</v>
      </c>
      <c r="BJ219" s="27">
        <f t="shared" si="103"/>
        <v>0.92284795695084665</v>
      </c>
      <c r="BK219" s="27">
        <f t="shared" si="103"/>
        <v>1.0140045010773515</v>
      </c>
      <c r="BL219" s="27">
        <f t="shared" si="103"/>
        <v>28.572665307898784</v>
      </c>
      <c r="BM219" s="27">
        <f t="shared" si="103"/>
        <v>3.9944016767526964</v>
      </c>
      <c r="BN219" s="27">
        <f t="shared" si="103"/>
        <v>3.9291807719245417</v>
      </c>
      <c r="BO219" s="27">
        <f t="shared" si="103"/>
        <v>1.3337339141845925</v>
      </c>
      <c r="BP219" s="27">
        <f t="shared" si="103"/>
        <v>2.1002645336031152</v>
      </c>
      <c r="BQ219" s="27">
        <f t="shared" si="103"/>
        <v>2.9647501732428636</v>
      </c>
      <c r="BR219" s="27">
        <f t="shared" ref="BR219:CC219" si="104">STDEV(BR196,BR198:BR201,BR203,BR205:BR206,BR209:BR211,BR213:BR214)/SQRT($B217)</f>
        <v>24.778966943704553</v>
      </c>
      <c r="BS219" s="27" t="e">
        <f t="shared" si="104"/>
        <v>#DIV/0!</v>
      </c>
      <c r="BT219" s="27" t="e">
        <f t="shared" si="104"/>
        <v>#DIV/0!</v>
      </c>
      <c r="BU219" s="27" t="e">
        <f t="shared" si="104"/>
        <v>#DIV/0!</v>
      </c>
      <c r="BV219" s="27" t="e">
        <f t="shared" si="104"/>
        <v>#DIV/0!</v>
      </c>
      <c r="BW219" s="27" t="e">
        <f t="shared" si="104"/>
        <v>#DIV/0!</v>
      </c>
      <c r="BX219" s="27" t="e">
        <f t="shared" si="104"/>
        <v>#DIV/0!</v>
      </c>
      <c r="BY219" s="27" t="e">
        <f t="shared" si="104"/>
        <v>#DIV/0!</v>
      </c>
      <c r="BZ219" s="27" t="e">
        <f t="shared" si="104"/>
        <v>#DIV/0!</v>
      </c>
      <c r="CA219" s="27" t="e">
        <f t="shared" si="104"/>
        <v>#DIV/0!</v>
      </c>
      <c r="CB219" s="27" t="e">
        <f t="shared" si="104"/>
        <v>#DIV/0!</v>
      </c>
      <c r="CC219" s="27" t="e">
        <f t="shared" si="104"/>
        <v>#DIV/0!</v>
      </c>
      <c r="CD219" s="38"/>
    </row>
    <row r="220" spans="1:87">
      <c r="B220" s="24"/>
      <c r="C220" s="24"/>
      <c r="D220" s="24"/>
      <c r="E220" s="63"/>
      <c r="F220" s="63"/>
      <c r="G220" s="63"/>
      <c r="H220" s="63"/>
      <c r="I220" s="63"/>
      <c r="J220" s="38"/>
      <c r="K220" s="38"/>
      <c r="L220" s="38"/>
      <c r="M220" s="38"/>
      <c r="N220" s="38"/>
      <c r="O220" s="80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</row>
    <row r="221" spans="1:87" s="152" customFormat="1" ht="16">
      <c r="A221" s="83" t="s">
        <v>148</v>
      </c>
      <c r="B221" s="66"/>
      <c r="C221" s="66"/>
      <c r="D221" s="150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38"/>
      <c r="BW221" s="38"/>
      <c r="BX221" s="38"/>
      <c r="BY221" s="38"/>
      <c r="BZ221" s="38"/>
      <c r="CA221" s="38"/>
      <c r="CB221" s="38"/>
      <c r="CC221" s="38"/>
      <c r="CD221" s="38"/>
    </row>
    <row r="222" spans="1:87" s="38" customFormat="1">
      <c r="A222" t="s">
        <v>158</v>
      </c>
      <c r="B222" s="10">
        <v>60</v>
      </c>
      <c r="C222" s="4" t="s">
        <v>3</v>
      </c>
      <c r="D222" s="10" t="s">
        <v>40</v>
      </c>
      <c r="E222" s="59">
        <f>(K222/$J222)*100</f>
        <v>0</v>
      </c>
      <c r="F222" s="59">
        <f>(L222/$J222)*100</f>
        <v>0</v>
      </c>
      <c r="G222" s="59">
        <f>(M222/$J222)*100</f>
        <v>100</v>
      </c>
      <c r="H222" s="59">
        <f>(N222/$J222)*100</f>
        <v>0</v>
      </c>
      <c r="I222" s="59">
        <f>M222/J222</f>
        <v>1</v>
      </c>
      <c r="J222">
        <v>8</v>
      </c>
      <c r="K222">
        <v>0</v>
      </c>
      <c r="L222">
        <v>0</v>
      </c>
      <c r="M222">
        <v>8</v>
      </c>
      <c r="N222">
        <v>0</v>
      </c>
      <c r="O222">
        <v>1</v>
      </c>
      <c r="P222">
        <v>183.875</v>
      </c>
      <c r="Q222" t="s">
        <v>57</v>
      </c>
      <c r="R222">
        <v>183.875</v>
      </c>
      <c r="S222" t="s">
        <v>57</v>
      </c>
      <c r="T222">
        <v>113.125</v>
      </c>
      <c r="U222">
        <v>113.125</v>
      </c>
      <c r="V222" t="s">
        <v>57</v>
      </c>
      <c r="W222">
        <v>663</v>
      </c>
      <c r="X222">
        <v>663</v>
      </c>
      <c r="Y222" t="s">
        <v>57</v>
      </c>
      <c r="Z222">
        <v>56</v>
      </c>
      <c r="AA222">
        <v>56</v>
      </c>
      <c r="AB222" t="s">
        <v>57</v>
      </c>
      <c r="AC222">
        <v>19</v>
      </c>
      <c r="AD222">
        <v>9</v>
      </c>
      <c r="AE222">
        <v>9</v>
      </c>
      <c r="AF222">
        <v>1</v>
      </c>
      <c r="AG222">
        <v>9</v>
      </c>
      <c r="AH222">
        <v>9</v>
      </c>
      <c r="AI222" t="s">
        <v>57</v>
      </c>
      <c r="AJ222" t="s">
        <v>57</v>
      </c>
      <c r="AK222" t="s">
        <v>57</v>
      </c>
      <c r="AL222">
        <v>1</v>
      </c>
      <c r="AM222">
        <v>8</v>
      </c>
      <c r="AN222">
        <v>1</v>
      </c>
      <c r="AO222" t="s">
        <v>57</v>
      </c>
      <c r="AP222" t="s">
        <v>57</v>
      </c>
      <c r="AQ222" t="s">
        <v>57</v>
      </c>
      <c r="AR222" t="s">
        <v>57</v>
      </c>
      <c r="AS222">
        <v>1</v>
      </c>
      <c r="AT222">
        <v>8</v>
      </c>
      <c r="AU222" t="s">
        <v>57</v>
      </c>
      <c r="AV222" t="s">
        <v>57</v>
      </c>
      <c r="AW222" t="s">
        <v>57</v>
      </c>
      <c r="AX222" t="s">
        <v>57</v>
      </c>
      <c r="AY222" t="s">
        <v>57</v>
      </c>
      <c r="AZ222" t="s">
        <v>57</v>
      </c>
      <c r="BA222">
        <v>0</v>
      </c>
      <c r="BB222" t="s">
        <v>57</v>
      </c>
      <c r="BC222" t="s">
        <v>57</v>
      </c>
      <c r="BD222">
        <v>1</v>
      </c>
      <c r="BE222">
        <v>22</v>
      </c>
      <c r="BF222" t="s">
        <v>57</v>
      </c>
      <c r="BG222" t="s">
        <v>57</v>
      </c>
      <c r="BH222" t="s">
        <v>57</v>
      </c>
      <c r="BI222">
        <v>1</v>
      </c>
      <c r="BJ222">
        <v>9</v>
      </c>
      <c r="BK222">
        <v>12</v>
      </c>
      <c r="BL222">
        <v>109</v>
      </c>
      <c r="BM222">
        <v>9</v>
      </c>
      <c r="BN222" t="s">
        <v>57</v>
      </c>
      <c r="BO222">
        <v>40</v>
      </c>
      <c r="BP222">
        <v>10</v>
      </c>
      <c r="BQ222">
        <v>7</v>
      </c>
      <c r="BR222">
        <v>43</v>
      </c>
      <c r="BS222" t="s">
        <v>57</v>
      </c>
      <c r="BT222" t="s">
        <v>57</v>
      </c>
      <c r="BU222" t="s">
        <v>57</v>
      </c>
      <c r="BV222" t="s">
        <v>57</v>
      </c>
      <c r="BW222" t="s">
        <v>57</v>
      </c>
      <c r="BX222" t="s">
        <v>57</v>
      </c>
      <c r="BY222" t="s">
        <v>57</v>
      </c>
      <c r="BZ222" t="s">
        <v>57</v>
      </c>
      <c r="CA222" t="s">
        <v>57</v>
      </c>
      <c r="CB222" t="s">
        <v>57</v>
      </c>
      <c r="CC222" t="s">
        <v>57</v>
      </c>
      <c r="CD222" t="s">
        <v>58</v>
      </c>
      <c r="CF222" s="58"/>
      <c r="CH222" s="10"/>
      <c r="CI222" s="10"/>
    </row>
    <row r="223" spans="1:87" s="38" customFormat="1">
      <c r="A223" t="s">
        <v>180</v>
      </c>
      <c r="B223" s="10">
        <v>65</v>
      </c>
      <c r="C223" s="4" t="s">
        <v>3</v>
      </c>
      <c r="D223" s="10" t="s">
        <v>40</v>
      </c>
      <c r="E223" s="59">
        <f t="shared" ref="E223:H244" si="105">(K223/$J223)*100</f>
        <v>87.5</v>
      </c>
      <c r="F223" s="59">
        <f t="shared" si="105"/>
        <v>0</v>
      </c>
      <c r="G223" s="59">
        <f t="shared" si="105"/>
        <v>0</v>
      </c>
      <c r="H223" s="59">
        <f t="shared" si="105"/>
        <v>12.5</v>
      </c>
      <c r="I223" s="59">
        <f t="shared" ref="I223:I244" si="106">M223/J223</f>
        <v>0</v>
      </c>
      <c r="J223">
        <v>8</v>
      </c>
      <c r="K223">
        <v>7</v>
      </c>
      <c r="L223">
        <v>0</v>
      </c>
      <c r="M223">
        <v>0</v>
      </c>
      <c r="N223">
        <v>1</v>
      </c>
      <c r="O223">
        <v>0</v>
      </c>
      <c r="P223">
        <v>2313</v>
      </c>
      <c r="Q223" t="s">
        <v>57</v>
      </c>
      <c r="R223" t="s">
        <v>57</v>
      </c>
      <c r="S223">
        <v>2313</v>
      </c>
      <c r="T223">
        <v>606</v>
      </c>
      <c r="U223" t="s">
        <v>57</v>
      </c>
      <c r="V223">
        <v>606</v>
      </c>
      <c r="W223">
        <v>156</v>
      </c>
      <c r="X223" t="s">
        <v>57</v>
      </c>
      <c r="Y223">
        <v>156</v>
      </c>
      <c r="Z223">
        <v>269</v>
      </c>
      <c r="AA223" t="s">
        <v>57</v>
      </c>
      <c r="AB223">
        <v>269</v>
      </c>
      <c r="AC223">
        <v>8</v>
      </c>
      <c r="AD223">
        <v>1</v>
      </c>
      <c r="AE223">
        <v>1</v>
      </c>
      <c r="AF223">
        <v>6</v>
      </c>
      <c r="AG223">
        <v>5</v>
      </c>
      <c r="AH223">
        <v>1</v>
      </c>
      <c r="AI223">
        <v>2</v>
      </c>
      <c r="AJ223" t="s">
        <v>57</v>
      </c>
      <c r="AK223" t="s">
        <v>57</v>
      </c>
      <c r="AL223" t="s">
        <v>57</v>
      </c>
      <c r="AM223">
        <v>1</v>
      </c>
      <c r="AN223" t="s">
        <v>57</v>
      </c>
      <c r="AO223" t="s">
        <v>57</v>
      </c>
      <c r="AP223" t="s">
        <v>57</v>
      </c>
      <c r="AQ223" t="s">
        <v>57</v>
      </c>
      <c r="AR223" t="s">
        <v>57</v>
      </c>
      <c r="AS223">
        <v>1</v>
      </c>
      <c r="AT223" t="s">
        <v>57</v>
      </c>
      <c r="AU223" t="s">
        <v>57</v>
      </c>
      <c r="AV223" t="s">
        <v>57</v>
      </c>
      <c r="AW223" t="s">
        <v>57</v>
      </c>
      <c r="AX223" t="s">
        <v>57</v>
      </c>
      <c r="AY223">
        <v>3</v>
      </c>
      <c r="AZ223">
        <v>1</v>
      </c>
      <c r="BA223">
        <v>2</v>
      </c>
      <c r="BB223" t="s">
        <v>57</v>
      </c>
      <c r="BC223" t="s">
        <v>57</v>
      </c>
      <c r="BD223" t="s">
        <v>57</v>
      </c>
      <c r="BE223">
        <v>4</v>
      </c>
      <c r="BF223">
        <v>2</v>
      </c>
      <c r="BG223" t="s">
        <v>57</v>
      </c>
      <c r="BH223" t="s">
        <v>57</v>
      </c>
      <c r="BI223" t="s">
        <v>57</v>
      </c>
      <c r="BJ223">
        <v>1</v>
      </c>
      <c r="BK223">
        <v>1</v>
      </c>
      <c r="BL223">
        <v>190</v>
      </c>
      <c r="BM223">
        <v>81</v>
      </c>
      <c r="BN223" t="s">
        <v>57</v>
      </c>
      <c r="BO223" t="s">
        <v>57</v>
      </c>
      <c r="BP223" t="s">
        <v>57</v>
      </c>
      <c r="BQ223">
        <v>1</v>
      </c>
      <c r="BR223">
        <v>108</v>
      </c>
      <c r="BS223" t="s">
        <v>57</v>
      </c>
      <c r="BT223" t="s">
        <v>57</v>
      </c>
      <c r="BU223" t="s">
        <v>57</v>
      </c>
      <c r="BV223" t="s">
        <v>57</v>
      </c>
      <c r="BW223" t="s">
        <v>57</v>
      </c>
      <c r="BX223" t="s">
        <v>57</v>
      </c>
      <c r="BY223" t="s">
        <v>57</v>
      </c>
      <c r="BZ223" t="s">
        <v>57</v>
      </c>
      <c r="CA223" t="s">
        <v>57</v>
      </c>
      <c r="CB223" t="s">
        <v>57</v>
      </c>
      <c r="CC223" t="s">
        <v>57</v>
      </c>
      <c r="CD223" t="s">
        <v>58</v>
      </c>
      <c r="CF223" s="58"/>
      <c r="CH223" s="10"/>
      <c r="CI223" s="10"/>
    </row>
    <row r="224" spans="1:87" s="38" customFormat="1">
      <c r="A224" t="s">
        <v>159</v>
      </c>
      <c r="B224" s="10">
        <v>65</v>
      </c>
      <c r="C224" s="4" t="s">
        <v>3</v>
      </c>
      <c r="D224" s="10" t="s">
        <v>40</v>
      </c>
      <c r="E224" s="59">
        <f t="shared" si="105"/>
        <v>50</v>
      </c>
      <c r="F224" s="59">
        <f t="shared" si="105"/>
        <v>0</v>
      </c>
      <c r="G224" s="59">
        <f t="shared" si="105"/>
        <v>12.5</v>
      </c>
      <c r="H224" s="59">
        <f t="shared" si="105"/>
        <v>37.5</v>
      </c>
      <c r="I224" s="59">
        <f t="shared" si="106"/>
        <v>0.125</v>
      </c>
      <c r="J224">
        <v>8</v>
      </c>
      <c r="K224">
        <v>4</v>
      </c>
      <c r="L224">
        <v>0</v>
      </c>
      <c r="M224">
        <v>1</v>
      </c>
      <c r="N224">
        <v>3</v>
      </c>
      <c r="O224">
        <v>0.25</v>
      </c>
      <c r="P224">
        <v>659</v>
      </c>
      <c r="Q224" t="s">
        <v>57</v>
      </c>
      <c r="R224">
        <v>163</v>
      </c>
      <c r="S224">
        <v>824.33333330000005</v>
      </c>
      <c r="T224">
        <v>303.5</v>
      </c>
      <c r="U224">
        <v>412</v>
      </c>
      <c r="V224">
        <v>267.33333340000001</v>
      </c>
      <c r="W224">
        <v>334.25</v>
      </c>
      <c r="X224">
        <v>733</v>
      </c>
      <c r="Y224">
        <v>201.33333329999999</v>
      </c>
      <c r="Z224">
        <v>211.25</v>
      </c>
      <c r="AA224">
        <v>222</v>
      </c>
      <c r="AB224">
        <v>207.66666670000001</v>
      </c>
      <c r="AC224">
        <v>18</v>
      </c>
      <c r="AD224">
        <v>6</v>
      </c>
      <c r="AE224">
        <v>6</v>
      </c>
      <c r="AF224">
        <v>6</v>
      </c>
      <c r="AG224">
        <v>6</v>
      </c>
      <c r="AH224">
        <v>4</v>
      </c>
      <c r="AI224">
        <v>5</v>
      </c>
      <c r="AJ224" t="s">
        <v>57</v>
      </c>
      <c r="AK224" t="s">
        <v>57</v>
      </c>
      <c r="AL224">
        <v>3</v>
      </c>
      <c r="AM224">
        <v>4</v>
      </c>
      <c r="AN224" t="s">
        <v>57</v>
      </c>
      <c r="AO224">
        <v>2</v>
      </c>
      <c r="AP224" t="s">
        <v>57</v>
      </c>
      <c r="AQ224" t="s">
        <v>57</v>
      </c>
      <c r="AR224" t="s">
        <v>57</v>
      </c>
      <c r="AS224" t="s">
        <v>57</v>
      </c>
      <c r="AT224">
        <v>1</v>
      </c>
      <c r="AU224">
        <v>2</v>
      </c>
      <c r="AV224" t="s">
        <v>57</v>
      </c>
      <c r="AW224" t="s">
        <v>57</v>
      </c>
      <c r="AX224">
        <v>3</v>
      </c>
      <c r="AY224">
        <v>2</v>
      </c>
      <c r="AZ224">
        <v>3</v>
      </c>
      <c r="BA224">
        <v>1</v>
      </c>
      <c r="BB224" t="s">
        <v>57</v>
      </c>
      <c r="BC224" t="s">
        <v>57</v>
      </c>
      <c r="BD224" t="s">
        <v>57</v>
      </c>
      <c r="BE224">
        <v>7</v>
      </c>
      <c r="BF224" t="s">
        <v>57</v>
      </c>
      <c r="BG224" t="s">
        <v>57</v>
      </c>
      <c r="BH224" t="s">
        <v>57</v>
      </c>
      <c r="BI224" t="s">
        <v>57</v>
      </c>
      <c r="BJ224">
        <v>4</v>
      </c>
      <c r="BK224">
        <v>3</v>
      </c>
      <c r="BL224">
        <v>273</v>
      </c>
      <c r="BM224">
        <v>58</v>
      </c>
      <c r="BN224" t="s">
        <v>57</v>
      </c>
      <c r="BO224" t="s">
        <v>57</v>
      </c>
      <c r="BP224">
        <v>10</v>
      </c>
      <c r="BQ224">
        <v>4</v>
      </c>
      <c r="BR224">
        <v>201</v>
      </c>
      <c r="BS224" t="s">
        <v>57</v>
      </c>
      <c r="BT224" t="s">
        <v>57</v>
      </c>
      <c r="BU224" t="s">
        <v>57</v>
      </c>
      <c r="BV224" t="s">
        <v>57</v>
      </c>
      <c r="BW224" t="s">
        <v>57</v>
      </c>
      <c r="BX224" t="s">
        <v>57</v>
      </c>
      <c r="BY224" t="s">
        <v>57</v>
      </c>
      <c r="BZ224" t="s">
        <v>57</v>
      </c>
      <c r="CA224" t="s">
        <v>57</v>
      </c>
      <c r="CB224" t="s">
        <v>57</v>
      </c>
      <c r="CC224" t="s">
        <v>57</v>
      </c>
      <c r="CD224" t="s">
        <v>58</v>
      </c>
      <c r="CH224" s="10"/>
      <c r="CI224" s="10"/>
    </row>
    <row r="225" spans="1:87" s="38" customFormat="1">
      <c r="A225" t="s">
        <v>160</v>
      </c>
      <c r="B225" s="10">
        <v>65</v>
      </c>
      <c r="C225" s="4" t="s">
        <v>3</v>
      </c>
      <c r="D225" s="10" t="s">
        <v>40</v>
      </c>
      <c r="E225" s="59">
        <f t="shared" si="105"/>
        <v>0</v>
      </c>
      <c r="F225" s="59">
        <f t="shared" si="105"/>
        <v>0</v>
      </c>
      <c r="G225" s="59">
        <f t="shared" si="105"/>
        <v>87.5</v>
      </c>
      <c r="H225" s="59">
        <f t="shared" si="105"/>
        <v>12.5</v>
      </c>
      <c r="I225" s="59">
        <f t="shared" si="106"/>
        <v>0.875</v>
      </c>
      <c r="J225">
        <v>8</v>
      </c>
      <c r="K225">
        <v>0</v>
      </c>
      <c r="L225">
        <v>0</v>
      </c>
      <c r="M225">
        <v>7</v>
      </c>
      <c r="N225">
        <v>1</v>
      </c>
      <c r="O225">
        <v>0.875</v>
      </c>
      <c r="P225">
        <v>356.5</v>
      </c>
      <c r="Q225" t="s">
        <v>57</v>
      </c>
      <c r="R225">
        <v>380.14285719999998</v>
      </c>
      <c r="S225">
        <v>191</v>
      </c>
      <c r="T225">
        <v>298.625</v>
      </c>
      <c r="U225">
        <v>275.42857149999998</v>
      </c>
      <c r="V225">
        <v>461</v>
      </c>
      <c r="W225">
        <v>82.5</v>
      </c>
      <c r="X225">
        <v>86.571428569999995</v>
      </c>
      <c r="Y225">
        <v>54</v>
      </c>
      <c r="Z225">
        <v>1130.25</v>
      </c>
      <c r="AA225">
        <v>1223.4285709999999</v>
      </c>
      <c r="AB225">
        <v>478</v>
      </c>
      <c r="AC225">
        <v>26</v>
      </c>
      <c r="AD225">
        <v>12</v>
      </c>
      <c r="AE225">
        <v>9</v>
      </c>
      <c r="AF225">
        <v>5</v>
      </c>
      <c r="AG225">
        <v>8</v>
      </c>
      <c r="AH225">
        <v>11</v>
      </c>
      <c r="AI225">
        <v>1</v>
      </c>
      <c r="AJ225" t="s">
        <v>57</v>
      </c>
      <c r="AK225" t="s">
        <v>57</v>
      </c>
      <c r="AL225">
        <v>6</v>
      </c>
      <c r="AM225">
        <v>8</v>
      </c>
      <c r="AN225">
        <v>3</v>
      </c>
      <c r="AO225" t="s">
        <v>57</v>
      </c>
      <c r="AP225" t="s">
        <v>57</v>
      </c>
      <c r="AQ225" t="s">
        <v>57</v>
      </c>
      <c r="AR225">
        <v>1</v>
      </c>
      <c r="AS225" t="s">
        <v>57</v>
      </c>
      <c r="AT225">
        <v>7</v>
      </c>
      <c r="AU225" t="s">
        <v>57</v>
      </c>
      <c r="AV225" t="s">
        <v>57</v>
      </c>
      <c r="AW225" t="s">
        <v>57</v>
      </c>
      <c r="AX225">
        <v>2</v>
      </c>
      <c r="AY225" t="s">
        <v>57</v>
      </c>
      <c r="AZ225">
        <v>1</v>
      </c>
      <c r="BA225">
        <v>1</v>
      </c>
      <c r="BB225" t="s">
        <v>57</v>
      </c>
      <c r="BC225" t="s">
        <v>57</v>
      </c>
      <c r="BD225">
        <v>3</v>
      </c>
      <c r="BE225">
        <v>8</v>
      </c>
      <c r="BF225" t="s">
        <v>57</v>
      </c>
      <c r="BG225" t="s">
        <v>57</v>
      </c>
      <c r="BH225" t="s">
        <v>57</v>
      </c>
      <c r="BI225">
        <v>7</v>
      </c>
      <c r="BJ225">
        <v>1</v>
      </c>
      <c r="BK225" t="s">
        <v>57</v>
      </c>
      <c r="BL225">
        <v>188</v>
      </c>
      <c r="BM225">
        <v>22</v>
      </c>
      <c r="BN225">
        <v>5</v>
      </c>
      <c r="BO225">
        <v>78</v>
      </c>
      <c r="BP225">
        <v>13</v>
      </c>
      <c r="BQ225" t="s">
        <v>57</v>
      </c>
      <c r="BR225">
        <v>70</v>
      </c>
      <c r="BS225" t="s">
        <v>57</v>
      </c>
      <c r="BT225" t="s">
        <v>57</v>
      </c>
      <c r="BU225" t="s">
        <v>57</v>
      </c>
      <c r="BV225" t="s">
        <v>57</v>
      </c>
      <c r="BW225" t="s">
        <v>57</v>
      </c>
      <c r="BX225" t="s">
        <v>57</v>
      </c>
      <c r="BY225" t="s">
        <v>57</v>
      </c>
      <c r="BZ225" t="s">
        <v>57</v>
      </c>
      <c r="CA225" t="s">
        <v>57</v>
      </c>
      <c r="CB225" t="s">
        <v>57</v>
      </c>
      <c r="CC225" t="s">
        <v>57</v>
      </c>
      <c r="CD225" t="s">
        <v>58</v>
      </c>
      <c r="CH225" s="10"/>
      <c r="CI225" s="10"/>
    </row>
    <row r="226" spans="1:87" s="38" customFormat="1">
      <c r="A226" t="s">
        <v>181</v>
      </c>
      <c r="B226" s="10">
        <v>65</v>
      </c>
      <c r="C226" s="6" t="s">
        <v>2</v>
      </c>
      <c r="D226" s="10" t="s">
        <v>40</v>
      </c>
      <c r="E226" s="59">
        <f t="shared" si="105"/>
        <v>0</v>
      </c>
      <c r="F226" s="59">
        <f t="shared" si="105"/>
        <v>0</v>
      </c>
      <c r="G226" s="59">
        <f t="shared" si="105"/>
        <v>75</v>
      </c>
      <c r="H226" s="59">
        <f t="shared" si="105"/>
        <v>25</v>
      </c>
      <c r="I226" s="59">
        <f t="shared" si="106"/>
        <v>0.75</v>
      </c>
      <c r="J226">
        <v>8</v>
      </c>
      <c r="K226">
        <v>0</v>
      </c>
      <c r="L226">
        <v>0</v>
      </c>
      <c r="M226">
        <v>6</v>
      </c>
      <c r="N226">
        <v>2</v>
      </c>
      <c r="O226">
        <v>0.75</v>
      </c>
      <c r="P226">
        <v>762.625</v>
      </c>
      <c r="Q226" t="s">
        <v>57</v>
      </c>
      <c r="R226">
        <v>989.16666669999995</v>
      </c>
      <c r="S226">
        <v>83</v>
      </c>
      <c r="T226">
        <v>288.75</v>
      </c>
      <c r="U226">
        <v>159.66666670000001</v>
      </c>
      <c r="V226">
        <v>676</v>
      </c>
      <c r="W226">
        <v>99.75</v>
      </c>
      <c r="X226">
        <v>91.166666660000004</v>
      </c>
      <c r="Y226">
        <v>125.5</v>
      </c>
      <c r="Z226">
        <v>1050.375</v>
      </c>
      <c r="AA226">
        <v>1237.666667</v>
      </c>
      <c r="AB226">
        <v>488.5</v>
      </c>
      <c r="AC226">
        <v>52</v>
      </c>
      <c r="AD226">
        <v>21</v>
      </c>
      <c r="AE226">
        <v>17</v>
      </c>
      <c r="AF226">
        <v>14</v>
      </c>
      <c r="AG226">
        <v>12</v>
      </c>
      <c r="AH226">
        <v>11</v>
      </c>
      <c r="AI226">
        <v>12</v>
      </c>
      <c r="AJ226" t="s">
        <v>57</v>
      </c>
      <c r="AK226" t="s">
        <v>57</v>
      </c>
      <c r="AL226">
        <v>17</v>
      </c>
      <c r="AM226">
        <v>8</v>
      </c>
      <c r="AN226">
        <v>3</v>
      </c>
      <c r="AO226">
        <v>3</v>
      </c>
      <c r="AP226" t="s">
        <v>57</v>
      </c>
      <c r="AQ226" t="s">
        <v>57</v>
      </c>
      <c r="AR226">
        <v>7</v>
      </c>
      <c r="AS226">
        <v>1</v>
      </c>
      <c r="AT226">
        <v>6</v>
      </c>
      <c r="AU226">
        <v>7</v>
      </c>
      <c r="AV226" t="s">
        <v>57</v>
      </c>
      <c r="AW226" t="s">
        <v>57</v>
      </c>
      <c r="AX226">
        <v>3</v>
      </c>
      <c r="AY226">
        <v>3</v>
      </c>
      <c r="AZ226">
        <v>2</v>
      </c>
      <c r="BA226">
        <v>2</v>
      </c>
      <c r="BB226" t="s">
        <v>57</v>
      </c>
      <c r="BC226" t="s">
        <v>57</v>
      </c>
      <c r="BD226">
        <v>7</v>
      </c>
      <c r="BE226">
        <v>8</v>
      </c>
      <c r="BF226" t="s">
        <v>57</v>
      </c>
      <c r="BG226" t="s">
        <v>57</v>
      </c>
      <c r="BH226" t="s">
        <v>57</v>
      </c>
      <c r="BI226">
        <v>6</v>
      </c>
      <c r="BJ226">
        <v>2</v>
      </c>
      <c r="BK226" t="s">
        <v>57</v>
      </c>
      <c r="BL226" t="s">
        <v>57</v>
      </c>
      <c r="BM226" t="s">
        <v>57</v>
      </c>
      <c r="BN226" t="s">
        <v>57</v>
      </c>
      <c r="BO226" t="s">
        <v>57</v>
      </c>
      <c r="BP226" t="s">
        <v>57</v>
      </c>
      <c r="BQ226" t="s">
        <v>57</v>
      </c>
      <c r="BR226" t="s">
        <v>57</v>
      </c>
      <c r="BS226" t="s">
        <v>57</v>
      </c>
      <c r="BT226" t="s">
        <v>57</v>
      </c>
      <c r="BU226" t="s">
        <v>57</v>
      </c>
      <c r="BV226" t="s">
        <v>57</v>
      </c>
      <c r="BW226" t="s">
        <v>57</v>
      </c>
      <c r="BX226" t="s">
        <v>57</v>
      </c>
      <c r="BY226" t="s">
        <v>57</v>
      </c>
      <c r="BZ226" t="s">
        <v>57</v>
      </c>
      <c r="CA226" t="s">
        <v>57</v>
      </c>
      <c r="CB226" t="s">
        <v>57</v>
      </c>
      <c r="CC226" t="s">
        <v>57</v>
      </c>
      <c r="CD226" t="s">
        <v>58</v>
      </c>
      <c r="CH226" s="10"/>
      <c r="CI226" s="10"/>
    </row>
    <row r="227" spans="1:87" s="38" customFormat="1">
      <c r="A227" t="s">
        <v>161</v>
      </c>
      <c r="B227" s="10">
        <v>65</v>
      </c>
      <c r="C227" s="4" t="s">
        <v>3</v>
      </c>
      <c r="D227" s="10" t="s">
        <v>40</v>
      </c>
      <c r="E227" s="59">
        <f t="shared" si="105"/>
        <v>12.5</v>
      </c>
      <c r="F227" s="59">
        <f t="shared" si="105"/>
        <v>0</v>
      </c>
      <c r="G227" s="59">
        <f t="shared" si="105"/>
        <v>62.5</v>
      </c>
      <c r="H227" s="59">
        <f t="shared" si="105"/>
        <v>25</v>
      </c>
      <c r="I227" s="59">
        <f t="shared" si="106"/>
        <v>0.625</v>
      </c>
      <c r="J227">
        <v>8</v>
      </c>
      <c r="K227">
        <v>1</v>
      </c>
      <c r="L227">
        <v>0</v>
      </c>
      <c r="M227">
        <v>5</v>
      </c>
      <c r="N227">
        <v>2</v>
      </c>
      <c r="O227">
        <v>0.71428571429999999</v>
      </c>
      <c r="P227">
        <v>883.28571439999996</v>
      </c>
      <c r="Q227" t="s">
        <v>57</v>
      </c>
      <c r="R227">
        <v>883.2</v>
      </c>
      <c r="S227">
        <v>883.5</v>
      </c>
      <c r="T227">
        <v>201.7142857</v>
      </c>
      <c r="U227">
        <v>217</v>
      </c>
      <c r="V227">
        <v>163.5</v>
      </c>
      <c r="W227">
        <v>631</v>
      </c>
      <c r="X227">
        <v>815.40000010000006</v>
      </c>
      <c r="Y227">
        <v>170</v>
      </c>
      <c r="Z227">
        <v>93</v>
      </c>
      <c r="AA227">
        <v>65.599999990000001</v>
      </c>
      <c r="AB227">
        <v>161.5</v>
      </c>
      <c r="AC227">
        <v>27</v>
      </c>
      <c r="AD227">
        <v>12</v>
      </c>
      <c r="AE227">
        <v>12</v>
      </c>
      <c r="AF227">
        <v>3</v>
      </c>
      <c r="AG227">
        <v>7</v>
      </c>
      <c r="AH227">
        <v>11</v>
      </c>
      <c r="AI227">
        <v>8</v>
      </c>
      <c r="AJ227" t="s">
        <v>57</v>
      </c>
      <c r="AK227" t="s">
        <v>57</v>
      </c>
      <c r="AL227">
        <v>1</v>
      </c>
      <c r="AM227">
        <v>7</v>
      </c>
      <c r="AN227">
        <v>4</v>
      </c>
      <c r="AO227">
        <v>1</v>
      </c>
      <c r="AP227" t="s">
        <v>57</v>
      </c>
      <c r="AQ227" t="s">
        <v>57</v>
      </c>
      <c r="AR227" t="s">
        <v>57</v>
      </c>
      <c r="AS227" t="s">
        <v>57</v>
      </c>
      <c r="AT227">
        <v>5</v>
      </c>
      <c r="AU227">
        <v>7</v>
      </c>
      <c r="AV227" t="s">
        <v>57</v>
      </c>
      <c r="AW227" t="s">
        <v>57</v>
      </c>
      <c r="AX227" t="s">
        <v>57</v>
      </c>
      <c r="AY227" t="s">
        <v>57</v>
      </c>
      <c r="AZ227">
        <v>2</v>
      </c>
      <c r="BA227">
        <v>0</v>
      </c>
      <c r="BB227" t="s">
        <v>57</v>
      </c>
      <c r="BC227" t="s">
        <v>57</v>
      </c>
      <c r="BD227">
        <v>1</v>
      </c>
      <c r="BE227">
        <v>22</v>
      </c>
      <c r="BF227">
        <v>1</v>
      </c>
      <c r="BG227" t="s">
        <v>57</v>
      </c>
      <c r="BH227" t="s">
        <v>57</v>
      </c>
      <c r="BI227">
        <v>2</v>
      </c>
      <c r="BJ227">
        <v>10</v>
      </c>
      <c r="BK227">
        <v>9</v>
      </c>
      <c r="BL227">
        <v>171</v>
      </c>
      <c r="BM227">
        <v>60</v>
      </c>
      <c r="BN227">
        <v>2</v>
      </c>
      <c r="BO227">
        <v>19</v>
      </c>
      <c r="BP227">
        <v>14</v>
      </c>
      <c r="BQ227">
        <v>9</v>
      </c>
      <c r="BR227">
        <v>67</v>
      </c>
      <c r="BS227" t="s">
        <v>57</v>
      </c>
      <c r="BT227" t="s">
        <v>57</v>
      </c>
      <c r="BU227" t="s">
        <v>57</v>
      </c>
      <c r="BV227" t="s">
        <v>57</v>
      </c>
      <c r="BW227" t="s">
        <v>57</v>
      </c>
      <c r="BX227" t="s">
        <v>57</v>
      </c>
      <c r="BY227" t="s">
        <v>57</v>
      </c>
      <c r="BZ227" t="s">
        <v>57</v>
      </c>
      <c r="CA227" t="s">
        <v>57</v>
      </c>
      <c r="CB227" t="s">
        <v>57</v>
      </c>
      <c r="CC227" t="s">
        <v>57</v>
      </c>
      <c r="CD227" t="s">
        <v>58</v>
      </c>
      <c r="CH227" s="10"/>
      <c r="CI227" s="10"/>
    </row>
    <row r="228" spans="1:87" s="38" customFormat="1">
      <c r="A228" t="s">
        <v>162</v>
      </c>
      <c r="B228" s="10">
        <v>65</v>
      </c>
      <c r="C228" s="6" t="s">
        <v>2</v>
      </c>
      <c r="D228" s="10" t="s">
        <v>40</v>
      </c>
      <c r="E228" s="59">
        <f t="shared" si="105"/>
        <v>0</v>
      </c>
      <c r="F228" s="59">
        <f t="shared" si="105"/>
        <v>0</v>
      </c>
      <c r="G228" s="59">
        <f t="shared" si="105"/>
        <v>62.5</v>
      </c>
      <c r="H228" s="59">
        <f t="shared" si="105"/>
        <v>37.5</v>
      </c>
      <c r="I228" s="59">
        <f t="shared" si="106"/>
        <v>0.625</v>
      </c>
      <c r="J228">
        <v>8</v>
      </c>
      <c r="K228">
        <v>0</v>
      </c>
      <c r="L228">
        <v>0</v>
      </c>
      <c r="M228">
        <v>5</v>
      </c>
      <c r="N228">
        <v>3</v>
      </c>
      <c r="O228">
        <v>0.625</v>
      </c>
      <c r="P228">
        <v>1264.625</v>
      </c>
      <c r="Q228" t="s">
        <v>57</v>
      </c>
      <c r="R228">
        <v>1330.8</v>
      </c>
      <c r="S228">
        <v>1154.333333</v>
      </c>
      <c r="T228">
        <v>193.5</v>
      </c>
      <c r="U228">
        <v>79.199999989999995</v>
      </c>
      <c r="V228">
        <v>384</v>
      </c>
      <c r="W228">
        <v>451.375</v>
      </c>
      <c r="X228">
        <v>611.79999999999995</v>
      </c>
      <c r="Y228">
        <v>184</v>
      </c>
      <c r="Z228">
        <v>250.125</v>
      </c>
      <c r="AA228">
        <v>257.8</v>
      </c>
      <c r="AB228">
        <v>237.33333329999999</v>
      </c>
      <c r="AC228">
        <v>24</v>
      </c>
      <c r="AD228">
        <v>13</v>
      </c>
      <c r="AE228">
        <v>7</v>
      </c>
      <c r="AF228">
        <v>4</v>
      </c>
      <c r="AG228">
        <v>9</v>
      </c>
      <c r="AH228">
        <v>10</v>
      </c>
      <c r="AI228">
        <v>4</v>
      </c>
      <c r="AJ228" t="s">
        <v>57</v>
      </c>
      <c r="AK228" t="s">
        <v>57</v>
      </c>
      <c r="AL228">
        <v>1</v>
      </c>
      <c r="AM228">
        <v>8</v>
      </c>
      <c r="AN228">
        <v>2</v>
      </c>
      <c r="AO228">
        <v>3</v>
      </c>
      <c r="AP228" t="s">
        <v>57</v>
      </c>
      <c r="AQ228" t="s">
        <v>57</v>
      </c>
      <c r="AR228" t="s">
        <v>57</v>
      </c>
      <c r="AS228" t="s">
        <v>57</v>
      </c>
      <c r="AT228">
        <v>5</v>
      </c>
      <c r="AU228">
        <v>1</v>
      </c>
      <c r="AV228" t="s">
        <v>57</v>
      </c>
      <c r="AW228" t="s">
        <v>57</v>
      </c>
      <c r="AX228">
        <v>1</v>
      </c>
      <c r="AY228">
        <v>1</v>
      </c>
      <c r="AZ228">
        <v>3</v>
      </c>
      <c r="BA228">
        <v>0</v>
      </c>
      <c r="BB228" t="s">
        <v>57</v>
      </c>
      <c r="BC228" t="s">
        <v>57</v>
      </c>
      <c r="BD228" t="s">
        <v>57</v>
      </c>
      <c r="BE228">
        <v>12</v>
      </c>
      <c r="BF228">
        <v>4</v>
      </c>
      <c r="BG228" t="s">
        <v>57</v>
      </c>
      <c r="BH228" t="s">
        <v>57</v>
      </c>
      <c r="BI228" t="s">
        <v>57</v>
      </c>
      <c r="BJ228">
        <v>8</v>
      </c>
      <c r="BK228" t="s">
        <v>57</v>
      </c>
      <c r="BL228">
        <v>210</v>
      </c>
      <c r="BM228">
        <v>88</v>
      </c>
      <c r="BN228">
        <v>7</v>
      </c>
      <c r="BO228">
        <v>27</v>
      </c>
      <c r="BP228">
        <v>22</v>
      </c>
      <c r="BQ228">
        <v>1</v>
      </c>
      <c r="BR228">
        <v>65</v>
      </c>
      <c r="BS228" t="s">
        <v>57</v>
      </c>
      <c r="BT228" t="s">
        <v>57</v>
      </c>
      <c r="BU228" t="s">
        <v>57</v>
      </c>
      <c r="BV228" t="s">
        <v>57</v>
      </c>
      <c r="BW228" t="s">
        <v>57</v>
      </c>
      <c r="BX228" t="s">
        <v>57</v>
      </c>
      <c r="BY228" t="s">
        <v>57</v>
      </c>
      <c r="BZ228" t="s">
        <v>57</v>
      </c>
      <c r="CA228" t="s">
        <v>57</v>
      </c>
      <c r="CB228" t="s">
        <v>57</v>
      </c>
      <c r="CC228" t="s">
        <v>57</v>
      </c>
      <c r="CD228" t="s">
        <v>58</v>
      </c>
      <c r="CH228" s="10"/>
      <c r="CI228" s="10"/>
    </row>
    <row r="229" spans="1:87" s="38" customFormat="1">
      <c r="A229" t="s">
        <v>163</v>
      </c>
      <c r="B229" s="10">
        <v>60</v>
      </c>
      <c r="C229" s="6" t="s">
        <v>2</v>
      </c>
      <c r="D229" s="10" t="s">
        <v>40</v>
      </c>
      <c r="E229" s="59">
        <f t="shared" si="105"/>
        <v>0</v>
      </c>
      <c r="F229" s="59">
        <f t="shared" si="105"/>
        <v>0</v>
      </c>
      <c r="G229" s="59">
        <f t="shared" si="105"/>
        <v>100</v>
      </c>
      <c r="H229" s="59">
        <f t="shared" si="105"/>
        <v>0</v>
      </c>
      <c r="I229" s="59">
        <f t="shared" si="106"/>
        <v>1</v>
      </c>
      <c r="J229">
        <v>8</v>
      </c>
      <c r="K229">
        <v>0</v>
      </c>
      <c r="L229">
        <v>0</v>
      </c>
      <c r="M229">
        <v>8</v>
      </c>
      <c r="N229">
        <v>0</v>
      </c>
      <c r="O229">
        <v>1</v>
      </c>
      <c r="P229">
        <v>734.375</v>
      </c>
      <c r="Q229" t="s">
        <v>57</v>
      </c>
      <c r="R229">
        <v>734.375</v>
      </c>
      <c r="S229" t="s">
        <v>57</v>
      </c>
      <c r="T229">
        <v>61.375</v>
      </c>
      <c r="U229">
        <v>61.375</v>
      </c>
      <c r="V229" t="s">
        <v>57</v>
      </c>
      <c r="W229">
        <v>83.75</v>
      </c>
      <c r="X229">
        <v>83.75</v>
      </c>
      <c r="Y229" t="s">
        <v>57</v>
      </c>
      <c r="Z229">
        <v>1388.5</v>
      </c>
      <c r="AA229">
        <v>1388.5</v>
      </c>
      <c r="AB229" t="s">
        <v>57</v>
      </c>
      <c r="AC229">
        <v>28</v>
      </c>
      <c r="AD229">
        <v>10</v>
      </c>
      <c r="AE229">
        <v>18</v>
      </c>
      <c r="AF229" t="s">
        <v>57</v>
      </c>
      <c r="AG229">
        <v>8</v>
      </c>
      <c r="AH229">
        <v>10</v>
      </c>
      <c r="AI229">
        <v>10</v>
      </c>
      <c r="AJ229" t="s">
        <v>57</v>
      </c>
      <c r="AK229" t="s">
        <v>57</v>
      </c>
      <c r="AL229" t="s">
        <v>57</v>
      </c>
      <c r="AM229">
        <v>8</v>
      </c>
      <c r="AN229">
        <v>2</v>
      </c>
      <c r="AO229" t="s">
        <v>57</v>
      </c>
      <c r="AP229" t="s">
        <v>57</v>
      </c>
      <c r="AQ229" t="s">
        <v>57</v>
      </c>
      <c r="AR229" t="s">
        <v>57</v>
      </c>
      <c r="AS229" t="s">
        <v>57</v>
      </c>
      <c r="AT229">
        <v>8</v>
      </c>
      <c r="AU229">
        <v>10</v>
      </c>
      <c r="AV229" t="s">
        <v>57</v>
      </c>
      <c r="AW229" t="s">
        <v>57</v>
      </c>
      <c r="AX229" t="s">
        <v>57</v>
      </c>
      <c r="AY229" t="s">
        <v>57</v>
      </c>
      <c r="AZ229" t="s">
        <v>57</v>
      </c>
      <c r="BA229">
        <v>0</v>
      </c>
      <c r="BB229" t="s">
        <v>57</v>
      </c>
      <c r="BC229" t="s">
        <v>57</v>
      </c>
      <c r="BD229" t="s">
        <v>57</v>
      </c>
      <c r="BE229">
        <v>15</v>
      </c>
      <c r="BF229">
        <v>1</v>
      </c>
      <c r="BG229" t="s">
        <v>57</v>
      </c>
      <c r="BH229" t="s">
        <v>57</v>
      </c>
      <c r="BI229">
        <v>8</v>
      </c>
      <c r="BJ229" t="s">
        <v>57</v>
      </c>
      <c r="BK229">
        <v>6</v>
      </c>
      <c r="BL229">
        <v>95</v>
      </c>
      <c r="BM229">
        <v>15</v>
      </c>
      <c r="BN229" t="s">
        <v>57</v>
      </c>
      <c r="BO229">
        <v>49</v>
      </c>
      <c r="BP229">
        <v>4</v>
      </c>
      <c r="BQ229" t="s">
        <v>57</v>
      </c>
      <c r="BR229">
        <v>27</v>
      </c>
      <c r="BS229" t="s">
        <v>57</v>
      </c>
      <c r="BT229" t="s">
        <v>57</v>
      </c>
      <c r="BU229" t="s">
        <v>57</v>
      </c>
      <c r="BV229" t="s">
        <v>57</v>
      </c>
      <c r="BW229" t="s">
        <v>57</v>
      </c>
      <c r="BX229" t="s">
        <v>57</v>
      </c>
      <c r="BY229" t="s">
        <v>57</v>
      </c>
      <c r="BZ229" t="s">
        <v>57</v>
      </c>
      <c r="CA229" t="s">
        <v>57</v>
      </c>
      <c r="CB229" t="s">
        <v>57</v>
      </c>
      <c r="CC229" t="s">
        <v>57</v>
      </c>
      <c r="CD229" t="s">
        <v>58</v>
      </c>
      <c r="CH229" s="10"/>
      <c r="CI229" s="10"/>
    </row>
    <row r="230" spans="1:87" s="38" customFormat="1">
      <c r="A230" t="s">
        <v>164</v>
      </c>
      <c r="B230" s="10">
        <v>60</v>
      </c>
      <c r="C230" s="6" t="s">
        <v>2</v>
      </c>
      <c r="D230" s="10" t="s">
        <v>40</v>
      </c>
      <c r="E230" s="59">
        <f t="shared" si="105"/>
        <v>0</v>
      </c>
      <c r="F230" s="59">
        <f t="shared" si="105"/>
        <v>0</v>
      </c>
      <c r="G230" s="59">
        <f t="shared" si="105"/>
        <v>75</v>
      </c>
      <c r="H230" s="59">
        <f t="shared" si="105"/>
        <v>25</v>
      </c>
      <c r="I230" s="59">
        <f t="shared" si="106"/>
        <v>0.75</v>
      </c>
      <c r="J230">
        <v>8</v>
      </c>
      <c r="K230">
        <v>0</v>
      </c>
      <c r="L230">
        <v>0</v>
      </c>
      <c r="M230">
        <v>6</v>
      </c>
      <c r="N230">
        <v>2</v>
      </c>
      <c r="O230">
        <v>0.75</v>
      </c>
      <c r="P230">
        <v>397.875</v>
      </c>
      <c r="Q230" t="s">
        <v>57</v>
      </c>
      <c r="R230">
        <v>314.33333340000001</v>
      </c>
      <c r="S230">
        <v>648.5</v>
      </c>
      <c r="T230">
        <v>70</v>
      </c>
      <c r="U230">
        <v>66.333333339999996</v>
      </c>
      <c r="V230">
        <v>81</v>
      </c>
      <c r="W230">
        <v>133.5</v>
      </c>
      <c r="X230">
        <v>125.66666669999999</v>
      </c>
      <c r="Y230">
        <v>157</v>
      </c>
      <c r="Z230">
        <v>271.75</v>
      </c>
      <c r="AA230">
        <v>288.16666659999999</v>
      </c>
      <c r="AB230">
        <v>222.5</v>
      </c>
      <c r="AC230">
        <v>32</v>
      </c>
      <c r="AD230">
        <v>16</v>
      </c>
      <c r="AE230">
        <v>12</v>
      </c>
      <c r="AF230">
        <v>4</v>
      </c>
      <c r="AG230">
        <v>8</v>
      </c>
      <c r="AH230">
        <v>13</v>
      </c>
      <c r="AI230">
        <v>5</v>
      </c>
      <c r="AJ230">
        <v>1</v>
      </c>
      <c r="AK230" t="s">
        <v>57</v>
      </c>
      <c r="AL230">
        <v>5</v>
      </c>
      <c r="AM230">
        <v>8</v>
      </c>
      <c r="AN230">
        <v>5</v>
      </c>
      <c r="AO230" t="s">
        <v>57</v>
      </c>
      <c r="AP230" t="s">
        <v>57</v>
      </c>
      <c r="AQ230" t="s">
        <v>57</v>
      </c>
      <c r="AR230">
        <v>3</v>
      </c>
      <c r="AS230" t="s">
        <v>57</v>
      </c>
      <c r="AT230">
        <v>6</v>
      </c>
      <c r="AU230">
        <v>5</v>
      </c>
      <c r="AV230">
        <v>1</v>
      </c>
      <c r="AW230" t="s">
        <v>57</v>
      </c>
      <c r="AX230" t="s">
        <v>57</v>
      </c>
      <c r="AY230" t="s">
        <v>57</v>
      </c>
      <c r="AZ230">
        <v>2</v>
      </c>
      <c r="BA230">
        <v>0</v>
      </c>
      <c r="BB230" t="s">
        <v>57</v>
      </c>
      <c r="BC230" t="s">
        <v>57</v>
      </c>
      <c r="BD230">
        <v>2</v>
      </c>
      <c r="BE230">
        <v>24</v>
      </c>
      <c r="BF230" t="s">
        <v>57</v>
      </c>
      <c r="BG230" t="s">
        <v>57</v>
      </c>
      <c r="BH230" t="s">
        <v>57</v>
      </c>
      <c r="BI230">
        <v>4</v>
      </c>
      <c r="BJ230">
        <v>6</v>
      </c>
      <c r="BK230">
        <v>14</v>
      </c>
      <c r="BL230">
        <v>149</v>
      </c>
      <c r="BM230">
        <v>30</v>
      </c>
      <c r="BN230" t="s">
        <v>57</v>
      </c>
      <c r="BO230">
        <v>42</v>
      </c>
      <c r="BP230">
        <v>8</v>
      </c>
      <c r="BQ230">
        <v>8</v>
      </c>
      <c r="BR230">
        <v>61</v>
      </c>
      <c r="BS230" t="s">
        <v>57</v>
      </c>
      <c r="BT230" t="s">
        <v>57</v>
      </c>
      <c r="BU230" t="s">
        <v>57</v>
      </c>
      <c r="BV230" t="s">
        <v>57</v>
      </c>
      <c r="BW230" t="s">
        <v>57</v>
      </c>
      <c r="BX230" t="s">
        <v>57</v>
      </c>
      <c r="BY230" t="s">
        <v>57</v>
      </c>
      <c r="BZ230" t="s">
        <v>57</v>
      </c>
      <c r="CA230" t="s">
        <v>57</v>
      </c>
      <c r="CB230" t="s">
        <v>57</v>
      </c>
      <c r="CC230" t="s">
        <v>57</v>
      </c>
      <c r="CD230" t="s">
        <v>58</v>
      </c>
      <c r="CF230" s="58"/>
      <c r="CH230" s="10"/>
      <c r="CI230" s="10"/>
    </row>
    <row r="231" spans="1:87" s="38" customFormat="1">
      <c r="A231" t="s">
        <v>165</v>
      </c>
      <c r="B231" s="10">
        <v>60</v>
      </c>
      <c r="C231" s="6" t="s">
        <v>2</v>
      </c>
      <c r="D231" s="10" t="s">
        <v>40</v>
      </c>
      <c r="E231" s="59">
        <f t="shared" si="105"/>
        <v>12.5</v>
      </c>
      <c r="F231" s="59">
        <f t="shared" si="105"/>
        <v>0</v>
      </c>
      <c r="G231" s="59">
        <f t="shared" si="105"/>
        <v>87.5</v>
      </c>
      <c r="H231" s="59">
        <f t="shared" si="105"/>
        <v>0</v>
      </c>
      <c r="I231" s="59">
        <f t="shared" si="106"/>
        <v>0.875</v>
      </c>
      <c r="J231">
        <v>8</v>
      </c>
      <c r="K231">
        <v>1</v>
      </c>
      <c r="L231">
        <v>0</v>
      </c>
      <c r="M231">
        <v>7</v>
      </c>
      <c r="N231">
        <v>0</v>
      </c>
      <c r="O231">
        <v>1</v>
      </c>
      <c r="P231">
        <v>317.42857149999998</v>
      </c>
      <c r="Q231" t="s">
        <v>57</v>
      </c>
      <c r="R231">
        <v>317.42857149999998</v>
      </c>
      <c r="S231" t="s">
        <v>57</v>
      </c>
      <c r="T231">
        <v>106.7142857</v>
      </c>
      <c r="U231">
        <v>106.7142857</v>
      </c>
      <c r="V231" t="s">
        <v>57</v>
      </c>
      <c r="W231">
        <v>116.5714286</v>
      </c>
      <c r="X231">
        <v>116.5714286</v>
      </c>
      <c r="Y231" t="s">
        <v>57</v>
      </c>
      <c r="Z231">
        <v>1035.7142859999999</v>
      </c>
      <c r="AA231">
        <v>1035.7142859999999</v>
      </c>
      <c r="AB231" t="s">
        <v>57</v>
      </c>
      <c r="AC231">
        <v>21</v>
      </c>
      <c r="AD231">
        <v>8</v>
      </c>
      <c r="AE231">
        <v>10</v>
      </c>
      <c r="AF231">
        <v>3</v>
      </c>
      <c r="AG231">
        <v>12</v>
      </c>
      <c r="AH231">
        <v>8</v>
      </c>
      <c r="AI231">
        <v>1</v>
      </c>
      <c r="AJ231" t="s">
        <v>57</v>
      </c>
      <c r="AK231" t="s">
        <v>57</v>
      </c>
      <c r="AL231" t="s">
        <v>57</v>
      </c>
      <c r="AM231">
        <v>7</v>
      </c>
      <c r="AN231">
        <v>1</v>
      </c>
      <c r="AO231" t="s">
        <v>57</v>
      </c>
      <c r="AP231" t="s">
        <v>57</v>
      </c>
      <c r="AQ231" t="s">
        <v>57</v>
      </c>
      <c r="AR231" t="s">
        <v>57</v>
      </c>
      <c r="AS231">
        <v>2</v>
      </c>
      <c r="AT231">
        <v>7</v>
      </c>
      <c r="AU231">
        <v>1</v>
      </c>
      <c r="AV231" t="s">
        <v>57</v>
      </c>
      <c r="AW231" t="s">
        <v>57</v>
      </c>
      <c r="AX231" t="s">
        <v>57</v>
      </c>
      <c r="AY231">
        <v>3</v>
      </c>
      <c r="AZ231" t="s">
        <v>57</v>
      </c>
      <c r="BA231">
        <v>0</v>
      </c>
      <c r="BB231" t="s">
        <v>57</v>
      </c>
      <c r="BC231" t="s">
        <v>57</v>
      </c>
      <c r="BD231" t="s">
        <v>57</v>
      </c>
      <c r="BE231">
        <v>8</v>
      </c>
      <c r="BF231" t="s">
        <v>57</v>
      </c>
      <c r="BG231" t="s">
        <v>57</v>
      </c>
      <c r="BH231" t="s">
        <v>57</v>
      </c>
      <c r="BI231">
        <v>7</v>
      </c>
      <c r="BJ231" t="s">
        <v>57</v>
      </c>
      <c r="BK231">
        <v>1</v>
      </c>
      <c r="BL231">
        <v>169</v>
      </c>
      <c r="BM231">
        <v>22</v>
      </c>
      <c r="BN231" t="s">
        <v>57</v>
      </c>
      <c r="BO231">
        <v>47</v>
      </c>
      <c r="BP231">
        <v>11</v>
      </c>
      <c r="BQ231" t="s">
        <v>57</v>
      </c>
      <c r="BR231">
        <v>89</v>
      </c>
      <c r="BS231" t="s">
        <v>57</v>
      </c>
      <c r="BT231" t="s">
        <v>57</v>
      </c>
      <c r="BU231" t="s">
        <v>57</v>
      </c>
      <c r="BV231" t="s">
        <v>57</v>
      </c>
      <c r="BW231" t="s">
        <v>57</v>
      </c>
      <c r="BX231" t="s">
        <v>57</v>
      </c>
      <c r="BY231" t="s">
        <v>57</v>
      </c>
      <c r="BZ231" t="s">
        <v>57</v>
      </c>
      <c r="CA231" t="s">
        <v>57</v>
      </c>
      <c r="CB231" t="s">
        <v>57</v>
      </c>
      <c r="CC231" t="s">
        <v>57</v>
      </c>
      <c r="CD231" t="s">
        <v>58</v>
      </c>
      <c r="CF231" s="58"/>
      <c r="CH231" s="10"/>
      <c r="CI231" s="10"/>
    </row>
    <row r="232" spans="1:87" s="38" customFormat="1">
      <c r="A232" t="s">
        <v>166</v>
      </c>
      <c r="B232" s="10">
        <v>65</v>
      </c>
      <c r="C232" s="4" t="s">
        <v>3</v>
      </c>
      <c r="D232" s="10" t="s">
        <v>40</v>
      </c>
      <c r="E232" s="59">
        <f t="shared" si="105"/>
        <v>0</v>
      </c>
      <c r="F232" s="59">
        <f t="shared" si="105"/>
        <v>0</v>
      </c>
      <c r="G232" s="59">
        <f t="shared" si="105"/>
        <v>50</v>
      </c>
      <c r="H232" s="59">
        <f t="shared" si="105"/>
        <v>50</v>
      </c>
      <c r="I232" s="59">
        <f t="shared" si="106"/>
        <v>0.5</v>
      </c>
      <c r="J232">
        <v>8</v>
      </c>
      <c r="K232">
        <v>0</v>
      </c>
      <c r="L232">
        <v>0</v>
      </c>
      <c r="M232">
        <v>4</v>
      </c>
      <c r="N232">
        <v>4</v>
      </c>
      <c r="O232">
        <v>0.5</v>
      </c>
      <c r="P232">
        <v>480.125</v>
      </c>
      <c r="Q232" t="s">
        <v>57</v>
      </c>
      <c r="R232">
        <v>152.25</v>
      </c>
      <c r="S232">
        <v>808</v>
      </c>
      <c r="T232">
        <v>164.125</v>
      </c>
      <c r="U232">
        <v>84.25</v>
      </c>
      <c r="V232">
        <v>244</v>
      </c>
      <c r="W232">
        <v>1086.25</v>
      </c>
      <c r="X232">
        <v>1053.25</v>
      </c>
      <c r="Y232">
        <v>1119.25</v>
      </c>
      <c r="Z232">
        <v>29</v>
      </c>
      <c r="AA232">
        <v>23.5</v>
      </c>
      <c r="AB232">
        <v>34.5</v>
      </c>
      <c r="AC232">
        <v>32</v>
      </c>
      <c r="AD232">
        <v>13</v>
      </c>
      <c r="AE232">
        <v>7</v>
      </c>
      <c r="AF232">
        <v>12</v>
      </c>
      <c r="AG232">
        <v>13</v>
      </c>
      <c r="AH232">
        <v>9</v>
      </c>
      <c r="AI232">
        <v>1</v>
      </c>
      <c r="AJ232" t="s">
        <v>57</v>
      </c>
      <c r="AK232">
        <v>6</v>
      </c>
      <c r="AL232">
        <v>3</v>
      </c>
      <c r="AM232">
        <v>8</v>
      </c>
      <c r="AN232">
        <v>1</v>
      </c>
      <c r="AO232" t="s">
        <v>57</v>
      </c>
      <c r="AP232" t="s">
        <v>57</v>
      </c>
      <c r="AQ232">
        <v>2</v>
      </c>
      <c r="AR232">
        <v>2</v>
      </c>
      <c r="AS232">
        <v>1</v>
      </c>
      <c r="AT232">
        <v>4</v>
      </c>
      <c r="AU232">
        <v>1</v>
      </c>
      <c r="AV232" t="s">
        <v>57</v>
      </c>
      <c r="AW232" t="s">
        <v>57</v>
      </c>
      <c r="AX232">
        <v>1</v>
      </c>
      <c r="AY232">
        <v>4</v>
      </c>
      <c r="AZ232">
        <v>4</v>
      </c>
      <c r="BA232">
        <v>0</v>
      </c>
      <c r="BB232" t="s">
        <v>57</v>
      </c>
      <c r="BC232">
        <v>4</v>
      </c>
      <c r="BD232" t="s">
        <v>57</v>
      </c>
      <c r="BE232">
        <v>8</v>
      </c>
      <c r="BF232" t="s">
        <v>57</v>
      </c>
      <c r="BG232" t="s">
        <v>57</v>
      </c>
      <c r="BH232" t="s">
        <v>57</v>
      </c>
      <c r="BI232" t="s">
        <v>57</v>
      </c>
      <c r="BJ232">
        <v>8</v>
      </c>
      <c r="BK232" t="s">
        <v>57</v>
      </c>
      <c r="BL232">
        <v>323</v>
      </c>
      <c r="BM232">
        <v>45</v>
      </c>
      <c r="BN232">
        <v>13</v>
      </c>
      <c r="BO232">
        <v>53</v>
      </c>
      <c r="BP232">
        <v>11</v>
      </c>
      <c r="BQ232">
        <v>74</v>
      </c>
      <c r="BR232">
        <v>127</v>
      </c>
      <c r="BS232" t="s">
        <v>57</v>
      </c>
      <c r="BT232" t="s">
        <v>57</v>
      </c>
      <c r="BU232" t="s">
        <v>57</v>
      </c>
      <c r="BV232" t="s">
        <v>57</v>
      </c>
      <c r="BW232" t="s">
        <v>57</v>
      </c>
      <c r="BX232" t="s">
        <v>57</v>
      </c>
      <c r="BY232" t="s">
        <v>57</v>
      </c>
      <c r="BZ232" t="s">
        <v>57</v>
      </c>
      <c r="CA232" t="s">
        <v>57</v>
      </c>
      <c r="CB232" t="s">
        <v>57</v>
      </c>
      <c r="CC232" t="s">
        <v>57</v>
      </c>
      <c r="CD232" t="s">
        <v>58</v>
      </c>
      <c r="CF232" s="58"/>
      <c r="CH232" s="10"/>
      <c r="CI232" s="10"/>
    </row>
    <row r="233" spans="1:87" s="38" customFormat="1">
      <c r="A233" t="s">
        <v>167</v>
      </c>
      <c r="B233" s="10">
        <v>60</v>
      </c>
      <c r="C233" s="6" t="s">
        <v>2</v>
      </c>
      <c r="D233" s="10" t="s">
        <v>40</v>
      </c>
      <c r="E233" s="59">
        <f t="shared" si="105"/>
        <v>0</v>
      </c>
      <c r="F233" s="59">
        <f t="shared" si="105"/>
        <v>0</v>
      </c>
      <c r="G233" s="59">
        <f t="shared" si="105"/>
        <v>75</v>
      </c>
      <c r="H233" s="59">
        <f t="shared" si="105"/>
        <v>25</v>
      </c>
      <c r="I233" s="59">
        <f t="shared" si="106"/>
        <v>0.75</v>
      </c>
      <c r="J233">
        <v>8</v>
      </c>
      <c r="K233">
        <v>0</v>
      </c>
      <c r="L233">
        <v>0</v>
      </c>
      <c r="M233">
        <v>6</v>
      </c>
      <c r="N233">
        <v>2</v>
      </c>
      <c r="O233">
        <v>0.75</v>
      </c>
      <c r="P233">
        <v>141.375</v>
      </c>
      <c r="Q233" t="s">
        <v>57</v>
      </c>
      <c r="R233">
        <v>130</v>
      </c>
      <c r="S233">
        <v>175.5</v>
      </c>
      <c r="T233">
        <v>92.125</v>
      </c>
      <c r="U233">
        <v>109.33333330000001</v>
      </c>
      <c r="V233">
        <v>40.5</v>
      </c>
      <c r="W233">
        <v>99</v>
      </c>
      <c r="X233">
        <v>111.5</v>
      </c>
      <c r="Y233">
        <v>61.5</v>
      </c>
      <c r="Z233">
        <v>393.75</v>
      </c>
      <c r="AA233">
        <v>466.66666659999999</v>
      </c>
      <c r="AB233">
        <v>175</v>
      </c>
      <c r="AC233">
        <v>26</v>
      </c>
      <c r="AD233">
        <v>13</v>
      </c>
      <c r="AE233">
        <v>11</v>
      </c>
      <c r="AF233">
        <v>2</v>
      </c>
      <c r="AG233">
        <v>13</v>
      </c>
      <c r="AH233">
        <v>11</v>
      </c>
      <c r="AI233">
        <v>2</v>
      </c>
      <c r="AJ233" t="s">
        <v>57</v>
      </c>
      <c r="AK233" t="s">
        <v>57</v>
      </c>
      <c r="AL233" t="s">
        <v>57</v>
      </c>
      <c r="AM233">
        <v>8</v>
      </c>
      <c r="AN233">
        <v>3</v>
      </c>
      <c r="AO233">
        <v>2</v>
      </c>
      <c r="AP233" t="s">
        <v>57</v>
      </c>
      <c r="AQ233" t="s">
        <v>57</v>
      </c>
      <c r="AR233" t="s">
        <v>57</v>
      </c>
      <c r="AS233">
        <v>5</v>
      </c>
      <c r="AT233">
        <v>6</v>
      </c>
      <c r="AU233" t="s">
        <v>57</v>
      </c>
      <c r="AV233" t="s">
        <v>57</v>
      </c>
      <c r="AW233" t="s">
        <v>57</v>
      </c>
      <c r="AX233" t="s">
        <v>57</v>
      </c>
      <c r="AY233" t="s">
        <v>57</v>
      </c>
      <c r="AZ233">
        <v>2</v>
      </c>
      <c r="BA233">
        <v>0</v>
      </c>
      <c r="BB233" t="s">
        <v>57</v>
      </c>
      <c r="BC233" t="s">
        <v>57</v>
      </c>
      <c r="BD233" t="s">
        <v>57</v>
      </c>
      <c r="BE233">
        <v>15</v>
      </c>
      <c r="BF233" t="s">
        <v>57</v>
      </c>
      <c r="BG233" t="s">
        <v>57</v>
      </c>
      <c r="BH233" t="s">
        <v>57</v>
      </c>
      <c r="BI233">
        <v>6</v>
      </c>
      <c r="BJ233">
        <v>5</v>
      </c>
      <c r="BK233">
        <v>4</v>
      </c>
      <c r="BL233">
        <v>400</v>
      </c>
      <c r="BM233">
        <v>20</v>
      </c>
      <c r="BN233">
        <v>5</v>
      </c>
      <c r="BO233">
        <v>194</v>
      </c>
      <c r="BP233">
        <v>13</v>
      </c>
      <c r="BQ233">
        <v>7</v>
      </c>
      <c r="BR233">
        <v>161</v>
      </c>
      <c r="BS233" t="s">
        <v>57</v>
      </c>
      <c r="BT233" t="s">
        <v>57</v>
      </c>
      <c r="BU233" t="s">
        <v>57</v>
      </c>
      <c r="BV233" t="s">
        <v>57</v>
      </c>
      <c r="BW233" t="s">
        <v>57</v>
      </c>
      <c r="BX233" t="s">
        <v>57</v>
      </c>
      <c r="BY233" t="s">
        <v>57</v>
      </c>
      <c r="BZ233" t="s">
        <v>57</v>
      </c>
      <c r="CA233" t="s">
        <v>57</v>
      </c>
      <c r="CB233" t="s">
        <v>57</v>
      </c>
      <c r="CC233" t="s">
        <v>57</v>
      </c>
      <c r="CD233" t="s">
        <v>58</v>
      </c>
      <c r="CH233" s="10"/>
      <c r="CI233" s="10"/>
    </row>
    <row r="234" spans="1:87" s="38" customFormat="1">
      <c r="A234" t="s">
        <v>182</v>
      </c>
      <c r="B234" s="10">
        <v>65</v>
      </c>
      <c r="C234" s="4" t="s">
        <v>3</v>
      </c>
      <c r="D234" s="10" t="s">
        <v>40</v>
      </c>
      <c r="E234" s="59">
        <f t="shared" si="105"/>
        <v>62.5</v>
      </c>
      <c r="F234" s="59">
        <f t="shared" si="105"/>
        <v>12.5</v>
      </c>
      <c r="G234" s="59">
        <f t="shared" si="105"/>
        <v>12.5</v>
      </c>
      <c r="H234" s="59">
        <f t="shared" si="105"/>
        <v>12.5</v>
      </c>
      <c r="I234" s="59">
        <f t="shared" si="106"/>
        <v>0.125</v>
      </c>
      <c r="J234">
        <v>8</v>
      </c>
      <c r="K234">
        <v>5</v>
      </c>
      <c r="L234">
        <v>1</v>
      </c>
      <c r="M234">
        <v>1</v>
      </c>
      <c r="N234">
        <v>1</v>
      </c>
      <c r="O234">
        <v>0.5</v>
      </c>
      <c r="P234">
        <v>1754</v>
      </c>
      <c r="Q234">
        <v>2156</v>
      </c>
      <c r="R234">
        <v>2705</v>
      </c>
      <c r="S234">
        <v>401</v>
      </c>
      <c r="T234">
        <v>1601.5</v>
      </c>
      <c r="U234">
        <v>1455</v>
      </c>
      <c r="V234">
        <v>1748</v>
      </c>
      <c r="W234">
        <v>190.5</v>
      </c>
      <c r="X234">
        <v>152</v>
      </c>
      <c r="Y234">
        <v>229</v>
      </c>
      <c r="Z234">
        <v>716</v>
      </c>
      <c r="AA234">
        <v>890</v>
      </c>
      <c r="AB234">
        <v>542</v>
      </c>
      <c r="AC234">
        <v>26</v>
      </c>
      <c r="AD234">
        <v>11</v>
      </c>
      <c r="AE234">
        <v>7</v>
      </c>
      <c r="AF234">
        <v>8</v>
      </c>
      <c r="AG234">
        <v>10</v>
      </c>
      <c r="AH234">
        <v>10</v>
      </c>
      <c r="AI234">
        <v>1</v>
      </c>
      <c r="AJ234" t="s">
        <v>57</v>
      </c>
      <c r="AK234" t="s">
        <v>57</v>
      </c>
      <c r="AL234">
        <v>5</v>
      </c>
      <c r="AM234">
        <v>3</v>
      </c>
      <c r="AN234">
        <v>8</v>
      </c>
      <c r="AO234" t="s">
        <v>57</v>
      </c>
      <c r="AP234" t="s">
        <v>57</v>
      </c>
      <c r="AQ234" t="s">
        <v>57</v>
      </c>
      <c r="AR234" t="s">
        <v>57</v>
      </c>
      <c r="AS234">
        <v>3</v>
      </c>
      <c r="AT234">
        <v>1</v>
      </c>
      <c r="AU234" t="s">
        <v>57</v>
      </c>
      <c r="AV234" t="s">
        <v>57</v>
      </c>
      <c r="AW234" t="s">
        <v>57</v>
      </c>
      <c r="AX234">
        <v>3</v>
      </c>
      <c r="AY234">
        <v>4</v>
      </c>
      <c r="AZ234">
        <v>1</v>
      </c>
      <c r="BA234">
        <v>1</v>
      </c>
      <c r="BB234" t="s">
        <v>57</v>
      </c>
      <c r="BC234" t="s">
        <v>57</v>
      </c>
      <c r="BD234">
        <v>2</v>
      </c>
      <c r="BE234">
        <v>8</v>
      </c>
      <c r="BF234">
        <v>4</v>
      </c>
      <c r="BG234" t="s">
        <v>57</v>
      </c>
      <c r="BH234" t="s">
        <v>57</v>
      </c>
      <c r="BI234">
        <v>1</v>
      </c>
      <c r="BJ234">
        <v>1</v>
      </c>
      <c r="BK234">
        <v>2</v>
      </c>
      <c r="BL234" t="s">
        <v>57</v>
      </c>
      <c r="BM234" t="s">
        <v>57</v>
      </c>
      <c r="BN234" t="s">
        <v>57</v>
      </c>
      <c r="BO234" t="s">
        <v>57</v>
      </c>
      <c r="BP234" t="s">
        <v>57</v>
      </c>
      <c r="BQ234" t="s">
        <v>57</v>
      </c>
      <c r="BR234" t="s">
        <v>57</v>
      </c>
      <c r="BS234" t="s">
        <v>57</v>
      </c>
      <c r="BT234" t="s">
        <v>57</v>
      </c>
      <c r="BU234" t="s">
        <v>57</v>
      </c>
      <c r="BV234" t="s">
        <v>57</v>
      </c>
      <c r="BW234" t="s">
        <v>57</v>
      </c>
      <c r="BX234" t="s">
        <v>57</v>
      </c>
      <c r="BY234" t="s">
        <v>57</v>
      </c>
      <c r="BZ234" t="s">
        <v>57</v>
      </c>
      <c r="CA234" t="s">
        <v>57</v>
      </c>
      <c r="CB234" t="s">
        <v>57</v>
      </c>
      <c r="CC234" t="s">
        <v>57</v>
      </c>
      <c r="CD234" t="s">
        <v>58</v>
      </c>
      <c r="CH234" s="10"/>
      <c r="CI234" s="10"/>
    </row>
    <row r="235" spans="1:87" s="38" customFormat="1">
      <c r="A235" t="s">
        <v>169</v>
      </c>
      <c r="B235" s="10">
        <v>65</v>
      </c>
      <c r="C235" s="6" t="s">
        <v>2</v>
      </c>
      <c r="D235" s="10" t="s">
        <v>40</v>
      </c>
      <c r="E235" s="59">
        <f t="shared" si="105"/>
        <v>12.5</v>
      </c>
      <c r="F235" s="59">
        <f t="shared" si="105"/>
        <v>0</v>
      </c>
      <c r="G235" s="59">
        <f t="shared" si="105"/>
        <v>87.5</v>
      </c>
      <c r="H235" s="59">
        <f t="shared" si="105"/>
        <v>0</v>
      </c>
      <c r="I235" s="59">
        <f t="shared" si="106"/>
        <v>0.875</v>
      </c>
      <c r="J235">
        <v>8</v>
      </c>
      <c r="K235">
        <v>1</v>
      </c>
      <c r="L235">
        <v>0</v>
      </c>
      <c r="M235">
        <v>7</v>
      </c>
      <c r="N235">
        <v>0</v>
      </c>
      <c r="O235">
        <v>1</v>
      </c>
      <c r="P235">
        <v>1053.4285709999999</v>
      </c>
      <c r="Q235" t="s">
        <v>57</v>
      </c>
      <c r="R235">
        <v>1053.4285709999999</v>
      </c>
      <c r="S235" t="s">
        <v>57</v>
      </c>
      <c r="T235">
        <v>156</v>
      </c>
      <c r="U235">
        <v>156</v>
      </c>
      <c r="V235" t="s">
        <v>57</v>
      </c>
      <c r="W235">
        <v>123.5714286</v>
      </c>
      <c r="X235">
        <v>123.5714286</v>
      </c>
      <c r="Y235" t="s">
        <v>57</v>
      </c>
      <c r="Z235">
        <v>609.71428560000004</v>
      </c>
      <c r="AA235">
        <v>609.71428560000004</v>
      </c>
      <c r="AB235" t="s">
        <v>57</v>
      </c>
      <c r="AC235">
        <v>15</v>
      </c>
      <c r="AD235">
        <v>7</v>
      </c>
      <c r="AE235">
        <v>8</v>
      </c>
      <c r="AF235" t="s">
        <v>57</v>
      </c>
      <c r="AG235">
        <v>8</v>
      </c>
      <c r="AH235">
        <v>7</v>
      </c>
      <c r="AI235" t="s">
        <v>57</v>
      </c>
      <c r="AJ235" t="s">
        <v>57</v>
      </c>
      <c r="AK235" t="s">
        <v>57</v>
      </c>
      <c r="AL235" t="s">
        <v>57</v>
      </c>
      <c r="AM235">
        <v>7</v>
      </c>
      <c r="AN235" t="s">
        <v>57</v>
      </c>
      <c r="AO235" t="s">
        <v>57</v>
      </c>
      <c r="AP235" t="s">
        <v>57</v>
      </c>
      <c r="AQ235" t="s">
        <v>57</v>
      </c>
      <c r="AR235" t="s">
        <v>57</v>
      </c>
      <c r="AS235">
        <v>1</v>
      </c>
      <c r="AT235">
        <v>7</v>
      </c>
      <c r="AU235" t="s">
        <v>57</v>
      </c>
      <c r="AV235" t="s">
        <v>57</v>
      </c>
      <c r="AW235" t="s">
        <v>57</v>
      </c>
      <c r="AX235" t="s">
        <v>57</v>
      </c>
      <c r="AY235" t="s">
        <v>57</v>
      </c>
      <c r="AZ235" t="s">
        <v>57</v>
      </c>
      <c r="BA235">
        <v>0</v>
      </c>
      <c r="BB235" t="s">
        <v>57</v>
      </c>
      <c r="BC235" t="s">
        <v>57</v>
      </c>
      <c r="BD235" t="s">
        <v>57</v>
      </c>
      <c r="BE235">
        <v>7</v>
      </c>
      <c r="BF235" t="s">
        <v>57</v>
      </c>
      <c r="BG235" t="s">
        <v>57</v>
      </c>
      <c r="BH235" t="s">
        <v>57</v>
      </c>
      <c r="BI235">
        <v>6</v>
      </c>
      <c r="BJ235">
        <v>1</v>
      </c>
      <c r="BK235" t="s">
        <v>57</v>
      </c>
      <c r="BL235">
        <v>182</v>
      </c>
      <c r="BM235">
        <v>70</v>
      </c>
      <c r="BN235">
        <v>3</v>
      </c>
      <c r="BO235">
        <v>43</v>
      </c>
      <c r="BP235">
        <v>8</v>
      </c>
      <c r="BQ235" t="s">
        <v>57</v>
      </c>
      <c r="BR235">
        <v>58</v>
      </c>
      <c r="BS235" t="s">
        <v>57</v>
      </c>
      <c r="BT235" t="s">
        <v>57</v>
      </c>
      <c r="BU235" t="s">
        <v>57</v>
      </c>
      <c r="BV235" t="s">
        <v>57</v>
      </c>
      <c r="BW235" t="s">
        <v>57</v>
      </c>
      <c r="BX235" t="s">
        <v>57</v>
      </c>
      <c r="BY235" t="s">
        <v>57</v>
      </c>
      <c r="BZ235" t="s">
        <v>57</v>
      </c>
      <c r="CA235" t="s">
        <v>57</v>
      </c>
      <c r="CB235" t="s">
        <v>57</v>
      </c>
      <c r="CC235" t="s">
        <v>57</v>
      </c>
      <c r="CD235" t="s">
        <v>58</v>
      </c>
      <c r="CH235" s="10"/>
      <c r="CI235" s="10"/>
    </row>
    <row r="236" spans="1:87" s="38" customFormat="1">
      <c r="A236" t="s">
        <v>170</v>
      </c>
      <c r="B236" s="10">
        <v>60</v>
      </c>
      <c r="C236" s="6" t="s">
        <v>2</v>
      </c>
      <c r="D236" s="10" t="s">
        <v>40</v>
      </c>
      <c r="E236" s="59">
        <f t="shared" si="105"/>
        <v>0</v>
      </c>
      <c r="F236" s="59">
        <f t="shared" si="105"/>
        <v>0</v>
      </c>
      <c r="G236" s="59">
        <f t="shared" si="105"/>
        <v>100</v>
      </c>
      <c r="H236" s="59">
        <f t="shared" si="105"/>
        <v>0</v>
      </c>
      <c r="I236" s="59">
        <f t="shared" si="106"/>
        <v>1</v>
      </c>
      <c r="J236">
        <v>8</v>
      </c>
      <c r="K236">
        <v>0</v>
      </c>
      <c r="L236">
        <v>0</v>
      </c>
      <c r="M236">
        <v>8</v>
      </c>
      <c r="N236">
        <v>0</v>
      </c>
      <c r="O236">
        <v>1</v>
      </c>
      <c r="P236">
        <v>637.5</v>
      </c>
      <c r="Q236" t="s">
        <v>57</v>
      </c>
      <c r="R236">
        <v>637.5</v>
      </c>
      <c r="S236" t="s">
        <v>57</v>
      </c>
      <c r="T236">
        <v>52</v>
      </c>
      <c r="U236">
        <v>52</v>
      </c>
      <c r="V236" t="s">
        <v>57</v>
      </c>
      <c r="W236">
        <v>90.375</v>
      </c>
      <c r="X236">
        <v>90.375</v>
      </c>
      <c r="Y236" t="s">
        <v>57</v>
      </c>
      <c r="Z236">
        <v>965.625</v>
      </c>
      <c r="AA236">
        <v>965.625</v>
      </c>
      <c r="AB236" t="s">
        <v>57</v>
      </c>
      <c r="AC236">
        <v>86</v>
      </c>
      <c r="AD236">
        <v>24</v>
      </c>
      <c r="AE236">
        <v>62</v>
      </c>
      <c r="AF236" t="s">
        <v>57</v>
      </c>
      <c r="AG236">
        <v>8</v>
      </c>
      <c r="AH236">
        <v>14</v>
      </c>
      <c r="AI236">
        <v>61</v>
      </c>
      <c r="AJ236" t="s">
        <v>57</v>
      </c>
      <c r="AK236" t="s">
        <v>57</v>
      </c>
      <c r="AL236">
        <v>3</v>
      </c>
      <c r="AM236">
        <v>8</v>
      </c>
      <c r="AN236">
        <v>6</v>
      </c>
      <c r="AO236">
        <v>9</v>
      </c>
      <c r="AP236" t="s">
        <v>57</v>
      </c>
      <c r="AQ236" t="s">
        <v>57</v>
      </c>
      <c r="AR236">
        <v>1</v>
      </c>
      <c r="AS236" t="s">
        <v>57</v>
      </c>
      <c r="AT236">
        <v>8</v>
      </c>
      <c r="AU236">
        <v>52</v>
      </c>
      <c r="AV236" t="s">
        <v>57</v>
      </c>
      <c r="AW236" t="s">
        <v>57</v>
      </c>
      <c r="AX236">
        <v>2</v>
      </c>
      <c r="AY236" t="s">
        <v>57</v>
      </c>
      <c r="AZ236" t="s">
        <v>57</v>
      </c>
      <c r="BA236">
        <v>0</v>
      </c>
      <c r="BB236" t="s">
        <v>57</v>
      </c>
      <c r="BC236" t="s">
        <v>57</v>
      </c>
      <c r="BD236" t="s">
        <v>57</v>
      </c>
      <c r="BE236">
        <v>20</v>
      </c>
      <c r="BF236">
        <v>10</v>
      </c>
      <c r="BG236" t="s">
        <v>57</v>
      </c>
      <c r="BH236" t="s">
        <v>57</v>
      </c>
      <c r="BI236">
        <v>8</v>
      </c>
      <c r="BJ236" t="s">
        <v>57</v>
      </c>
      <c r="BK236">
        <v>2</v>
      </c>
      <c r="BL236">
        <v>102</v>
      </c>
      <c r="BM236">
        <v>43</v>
      </c>
      <c r="BN236" t="s">
        <v>57</v>
      </c>
      <c r="BO236">
        <v>13</v>
      </c>
      <c r="BP236">
        <v>15</v>
      </c>
      <c r="BQ236" t="s">
        <v>57</v>
      </c>
      <c r="BR236">
        <v>31</v>
      </c>
      <c r="BS236" t="s">
        <v>57</v>
      </c>
      <c r="BT236" t="s">
        <v>57</v>
      </c>
      <c r="BU236" t="s">
        <v>57</v>
      </c>
      <c r="BV236" t="s">
        <v>57</v>
      </c>
      <c r="BW236" t="s">
        <v>57</v>
      </c>
      <c r="BX236" t="s">
        <v>57</v>
      </c>
      <c r="BY236" t="s">
        <v>57</v>
      </c>
      <c r="BZ236" t="s">
        <v>57</v>
      </c>
      <c r="CA236" t="s">
        <v>57</v>
      </c>
      <c r="CB236" t="s">
        <v>57</v>
      </c>
      <c r="CC236" t="s">
        <v>57</v>
      </c>
      <c r="CD236" t="s">
        <v>58</v>
      </c>
      <c r="CF236" s="58"/>
      <c r="CH236" s="10"/>
      <c r="CI236" s="10"/>
    </row>
    <row r="237" spans="1:87" s="38" customFormat="1">
      <c r="A237" t="s">
        <v>171</v>
      </c>
      <c r="B237" s="10">
        <v>65</v>
      </c>
      <c r="C237" s="4" t="s">
        <v>3</v>
      </c>
      <c r="D237" s="10" t="s">
        <v>40</v>
      </c>
      <c r="E237" s="59">
        <f t="shared" si="105"/>
        <v>0</v>
      </c>
      <c r="F237" s="59">
        <f t="shared" si="105"/>
        <v>0</v>
      </c>
      <c r="G237" s="59">
        <f t="shared" si="105"/>
        <v>62.5</v>
      </c>
      <c r="H237" s="59">
        <f t="shared" si="105"/>
        <v>37.5</v>
      </c>
      <c r="I237" s="59">
        <f t="shared" si="106"/>
        <v>0.625</v>
      </c>
      <c r="J237">
        <v>8</v>
      </c>
      <c r="K237">
        <v>0</v>
      </c>
      <c r="L237">
        <v>0</v>
      </c>
      <c r="M237">
        <v>5</v>
      </c>
      <c r="N237">
        <v>3</v>
      </c>
      <c r="O237">
        <v>0.625</v>
      </c>
      <c r="P237">
        <v>558</v>
      </c>
      <c r="Q237" t="s">
        <v>57</v>
      </c>
      <c r="R237">
        <v>552.20000000000005</v>
      </c>
      <c r="S237">
        <v>567.66666669999995</v>
      </c>
      <c r="T237">
        <v>106.25</v>
      </c>
      <c r="U237">
        <v>128.19999999999999</v>
      </c>
      <c r="V237">
        <v>69.666666660000004</v>
      </c>
      <c r="W237">
        <v>60.625</v>
      </c>
      <c r="X237">
        <v>45.599999990000001</v>
      </c>
      <c r="Y237">
        <v>85.666666660000004</v>
      </c>
      <c r="Z237">
        <v>346.75</v>
      </c>
      <c r="AA237">
        <v>364.2</v>
      </c>
      <c r="AB237">
        <v>317.66666659999999</v>
      </c>
      <c r="AC237">
        <v>44</v>
      </c>
      <c r="AD237">
        <v>17</v>
      </c>
      <c r="AE237">
        <v>20</v>
      </c>
      <c r="AF237">
        <v>7</v>
      </c>
      <c r="AG237">
        <v>9</v>
      </c>
      <c r="AH237">
        <v>10</v>
      </c>
      <c r="AI237">
        <v>2</v>
      </c>
      <c r="AJ237" t="s">
        <v>57</v>
      </c>
      <c r="AK237">
        <v>5</v>
      </c>
      <c r="AL237">
        <v>18</v>
      </c>
      <c r="AM237">
        <v>8</v>
      </c>
      <c r="AN237">
        <v>2</v>
      </c>
      <c r="AO237" t="s">
        <v>57</v>
      </c>
      <c r="AP237" t="s">
        <v>57</v>
      </c>
      <c r="AQ237">
        <v>1</v>
      </c>
      <c r="AR237">
        <v>6</v>
      </c>
      <c r="AS237">
        <v>1</v>
      </c>
      <c r="AT237">
        <v>5</v>
      </c>
      <c r="AU237">
        <v>2</v>
      </c>
      <c r="AV237" t="s">
        <v>57</v>
      </c>
      <c r="AW237">
        <v>4</v>
      </c>
      <c r="AX237">
        <v>8</v>
      </c>
      <c r="AY237" t="s">
        <v>57</v>
      </c>
      <c r="AZ237">
        <v>3</v>
      </c>
      <c r="BA237">
        <v>0</v>
      </c>
      <c r="BB237" t="s">
        <v>57</v>
      </c>
      <c r="BC237" t="s">
        <v>57</v>
      </c>
      <c r="BD237">
        <v>4</v>
      </c>
      <c r="BE237">
        <v>60</v>
      </c>
      <c r="BF237">
        <v>11</v>
      </c>
      <c r="BG237" t="s">
        <v>57</v>
      </c>
      <c r="BH237">
        <v>34</v>
      </c>
      <c r="BI237">
        <v>5</v>
      </c>
      <c r="BJ237">
        <v>5</v>
      </c>
      <c r="BK237">
        <v>5</v>
      </c>
      <c r="BL237">
        <v>44</v>
      </c>
      <c r="BM237">
        <v>9</v>
      </c>
      <c r="BN237">
        <v>1</v>
      </c>
      <c r="BO237">
        <v>5</v>
      </c>
      <c r="BP237">
        <v>1</v>
      </c>
      <c r="BQ237">
        <v>6</v>
      </c>
      <c r="BR237">
        <v>22</v>
      </c>
      <c r="BS237" t="s">
        <v>57</v>
      </c>
      <c r="BT237" t="s">
        <v>57</v>
      </c>
      <c r="BU237" t="s">
        <v>57</v>
      </c>
      <c r="BV237" t="s">
        <v>57</v>
      </c>
      <c r="BW237" t="s">
        <v>57</v>
      </c>
      <c r="BX237" t="s">
        <v>57</v>
      </c>
      <c r="BY237" t="s">
        <v>57</v>
      </c>
      <c r="BZ237" t="s">
        <v>57</v>
      </c>
      <c r="CA237" t="s">
        <v>57</v>
      </c>
      <c r="CB237" t="s">
        <v>57</v>
      </c>
      <c r="CC237" t="s">
        <v>57</v>
      </c>
      <c r="CD237" t="s">
        <v>58</v>
      </c>
      <c r="CF237" s="58"/>
      <c r="CH237" s="10"/>
      <c r="CI237" s="10"/>
    </row>
    <row r="238" spans="1:87" s="38" customFormat="1">
      <c r="A238" t="s">
        <v>172</v>
      </c>
      <c r="B238" s="10">
        <v>60</v>
      </c>
      <c r="C238" s="4" t="s">
        <v>3</v>
      </c>
      <c r="D238" s="10" t="s">
        <v>40</v>
      </c>
      <c r="E238" s="59">
        <f t="shared" si="105"/>
        <v>0</v>
      </c>
      <c r="F238" s="59">
        <f t="shared" si="105"/>
        <v>0</v>
      </c>
      <c r="G238" s="59">
        <f t="shared" si="105"/>
        <v>87.5</v>
      </c>
      <c r="H238" s="59">
        <f t="shared" si="105"/>
        <v>12.5</v>
      </c>
      <c r="I238" s="59">
        <f t="shared" si="106"/>
        <v>0.875</v>
      </c>
      <c r="J238">
        <v>8</v>
      </c>
      <c r="K238">
        <v>0</v>
      </c>
      <c r="L238">
        <v>0</v>
      </c>
      <c r="M238">
        <v>7</v>
      </c>
      <c r="N238">
        <v>1</v>
      </c>
      <c r="O238">
        <v>0.875</v>
      </c>
      <c r="P238">
        <v>654.125</v>
      </c>
      <c r="Q238" t="s">
        <v>57</v>
      </c>
      <c r="R238">
        <v>639</v>
      </c>
      <c r="S238">
        <v>760</v>
      </c>
      <c r="T238">
        <v>54.25</v>
      </c>
      <c r="U238">
        <v>53.571428570000002</v>
      </c>
      <c r="V238">
        <v>59</v>
      </c>
      <c r="W238">
        <v>80</v>
      </c>
      <c r="X238">
        <v>74.857142870000004</v>
      </c>
      <c r="Y238">
        <v>116</v>
      </c>
      <c r="Z238">
        <v>945.25</v>
      </c>
      <c r="AA238">
        <v>1031</v>
      </c>
      <c r="AB238">
        <v>345</v>
      </c>
      <c r="AC238">
        <v>19</v>
      </c>
      <c r="AD238">
        <v>8</v>
      </c>
      <c r="AE238">
        <v>8</v>
      </c>
      <c r="AF238">
        <v>3</v>
      </c>
      <c r="AG238">
        <v>9</v>
      </c>
      <c r="AH238">
        <v>8</v>
      </c>
      <c r="AI238">
        <v>1</v>
      </c>
      <c r="AJ238" t="s">
        <v>57</v>
      </c>
      <c r="AK238" t="s">
        <v>57</v>
      </c>
      <c r="AL238">
        <v>1</v>
      </c>
      <c r="AM238">
        <v>8</v>
      </c>
      <c r="AN238" t="s">
        <v>57</v>
      </c>
      <c r="AO238" t="s">
        <v>57</v>
      </c>
      <c r="AP238" t="s">
        <v>57</v>
      </c>
      <c r="AQ238" t="s">
        <v>57</v>
      </c>
      <c r="AR238" t="s">
        <v>57</v>
      </c>
      <c r="AS238" t="s">
        <v>57</v>
      </c>
      <c r="AT238">
        <v>7</v>
      </c>
      <c r="AU238">
        <v>1</v>
      </c>
      <c r="AV238" t="s">
        <v>57</v>
      </c>
      <c r="AW238" t="s">
        <v>57</v>
      </c>
      <c r="AX238" t="s">
        <v>57</v>
      </c>
      <c r="AY238">
        <v>1</v>
      </c>
      <c r="AZ238">
        <v>1</v>
      </c>
      <c r="BA238">
        <v>0</v>
      </c>
      <c r="BB238" t="s">
        <v>57</v>
      </c>
      <c r="BC238" t="s">
        <v>57</v>
      </c>
      <c r="BD238">
        <v>1</v>
      </c>
      <c r="BE238">
        <v>10</v>
      </c>
      <c r="BF238" t="s">
        <v>57</v>
      </c>
      <c r="BG238" t="s">
        <v>57</v>
      </c>
      <c r="BH238" t="s">
        <v>57</v>
      </c>
      <c r="BI238">
        <v>7</v>
      </c>
      <c r="BJ238">
        <v>1</v>
      </c>
      <c r="BK238">
        <v>2</v>
      </c>
      <c r="BL238">
        <v>87</v>
      </c>
      <c r="BM238">
        <v>16</v>
      </c>
      <c r="BN238" t="s">
        <v>57</v>
      </c>
      <c r="BO238">
        <v>17</v>
      </c>
      <c r="BP238">
        <v>7</v>
      </c>
      <c r="BQ238">
        <v>1</v>
      </c>
      <c r="BR238">
        <v>46</v>
      </c>
      <c r="BS238" t="s">
        <v>57</v>
      </c>
      <c r="BT238" t="s">
        <v>57</v>
      </c>
      <c r="BU238" t="s">
        <v>57</v>
      </c>
      <c r="BV238" t="s">
        <v>57</v>
      </c>
      <c r="BW238" t="s">
        <v>57</v>
      </c>
      <c r="BX238" t="s">
        <v>57</v>
      </c>
      <c r="BY238" t="s">
        <v>57</v>
      </c>
      <c r="BZ238" t="s">
        <v>57</v>
      </c>
      <c r="CA238" t="s">
        <v>57</v>
      </c>
      <c r="CB238" t="s">
        <v>57</v>
      </c>
      <c r="CC238" t="s">
        <v>57</v>
      </c>
      <c r="CD238" t="s">
        <v>58</v>
      </c>
      <c r="CH238" s="10"/>
      <c r="CI238" s="10"/>
    </row>
    <row r="239" spans="1:87" s="38" customFormat="1">
      <c r="A239" t="s">
        <v>173</v>
      </c>
      <c r="B239" s="10">
        <v>60</v>
      </c>
      <c r="C239" s="6" t="s">
        <v>2</v>
      </c>
      <c r="D239" s="10" t="s">
        <v>40</v>
      </c>
      <c r="E239" s="59">
        <f t="shared" si="105"/>
        <v>0</v>
      </c>
      <c r="F239" s="59">
        <f t="shared" si="105"/>
        <v>0</v>
      </c>
      <c r="G239" s="59">
        <f t="shared" si="105"/>
        <v>62.5</v>
      </c>
      <c r="H239" s="59">
        <f t="shared" si="105"/>
        <v>37.5</v>
      </c>
      <c r="I239" s="59">
        <f t="shared" si="106"/>
        <v>0.625</v>
      </c>
      <c r="J239">
        <v>8</v>
      </c>
      <c r="K239">
        <v>0</v>
      </c>
      <c r="L239">
        <v>0</v>
      </c>
      <c r="M239">
        <v>5</v>
      </c>
      <c r="N239">
        <v>3</v>
      </c>
      <c r="O239">
        <v>0.625</v>
      </c>
      <c r="P239">
        <v>572.75</v>
      </c>
      <c r="Q239" t="s">
        <v>57</v>
      </c>
      <c r="R239">
        <v>296.39999999999998</v>
      </c>
      <c r="S239">
        <v>1033.333333</v>
      </c>
      <c r="T239">
        <v>239.375</v>
      </c>
      <c r="U239">
        <v>148.6</v>
      </c>
      <c r="V239">
        <v>390.66666659999999</v>
      </c>
      <c r="W239">
        <v>880.625</v>
      </c>
      <c r="X239">
        <v>1108.5999999999999</v>
      </c>
      <c r="Y239">
        <v>500.66666659999999</v>
      </c>
      <c r="Z239">
        <v>40.75</v>
      </c>
      <c r="AA239">
        <v>38.799999999999997</v>
      </c>
      <c r="AB239">
        <v>44</v>
      </c>
      <c r="AC239">
        <v>25</v>
      </c>
      <c r="AD239">
        <v>15</v>
      </c>
      <c r="AE239">
        <v>6</v>
      </c>
      <c r="AF239">
        <v>4</v>
      </c>
      <c r="AG239">
        <v>9</v>
      </c>
      <c r="AH239">
        <v>15</v>
      </c>
      <c r="AI239">
        <v>1</v>
      </c>
      <c r="AJ239" t="s">
        <v>57</v>
      </c>
      <c r="AK239" t="s">
        <v>57</v>
      </c>
      <c r="AL239" t="s">
        <v>57</v>
      </c>
      <c r="AM239">
        <v>8</v>
      </c>
      <c r="AN239">
        <v>7</v>
      </c>
      <c r="AO239" t="s">
        <v>57</v>
      </c>
      <c r="AP239" t="s">
        <v>57</v>
      </c>
      <c r="AQ239" t="s">
        <v>57</v>
      </c>
      <c r="AR239" t="s">
        <v>57</v>
      </c>
      <c r="AS239" t="s">
        <v>57</v>
      </c>
      <c r="AT239">
        <v>5</v>
      </c>
      <c r="AU239">
        <v>1</v>
      </c>
      <c r="AV239" t="s">
        <v>57</v>
      </c>
      <c r="AW239" t="s">
        <v>57</v>
      </c>
      <c r="AX239" t="s">
        <v>57</v>
      </c>
      <c r="AY239">
        <v>1</v>
      </c>
      <c r="AZ239">
        <v>3</v>
      </c>
      <c r="BA239">
        <v>0</v>
      </c>
      <c r="BB239" t="s">
        <v>57</v>
      </c>
      <c r="BC239" t="s">
        <v>57</v>
      </c>
      <c r="BD239" t="s">
        <v>57</v>
      </c>
      <c r="BE239">
        <v>17</v>
      </c>
      <c r="BF239" t="s">
        <v>57</v>
      </c>
      <c r="BG239" t="s">
        <v>57</v>
      </c>
      <c r="BH239">
        <v>1</v>
      </c>
      <c r="BI239" t="s">
        <v>57</v>
      </c>
      <c r="BJ239">
        <v>8</v>
      </c>
      <c r="BK239">
        <v>8</v>
      </c>
      <c r="BL239">
        <v>181</v>
      </c>
      <c r="BM239">
        <v>33</v>
      </c>
      <c r="BN239">
        <v>1</v>
      </c>
      <c r="BO239">
        <v>69</v>
      </c>
      <c r="BP239">
        <v>18</v>
      </c>
      <c r="BQ239">
        <v>8</v>
      </c>
      <c r="BR239">
        <v>52</v>
      </c>
      <c r="BS239" t="s">
        <v>57</v>
      </c>
      <c r="BT239" t="s">
        <v>57</v>
      </c>
      <c r="BU239" t="s">
        <v>57</v>
      </c>
      <c r="BV239" t="s">
        <v>57</v>
      </c>
      <c r="BW239" t="s">
        <v>57</v>
      </c>
      <c r="BX239" t="s">
        <v>57</v>
      </c>
      <c r="BY239" t="s">
        <v>57</v>
      </c>
      <c r="BZ239" t="s">
        <v>57</v>
      </c>
      <c r="CA239" t="s">
        <v>57</v>
      </c>
      <c r="CB239" t="s">
        <v>57</v>
      </c>
      <c r="CC239" t="s">
        <v>57</v>
      </c>
      <c r="CD239" t="s">
        <v>58</v>
      </c>
      <c r="CH239" s="10"/>
      <c r="CI239" s="10"/>
    </row>
    <row r="240" spans="1:87" s="38" customFormat="1">
      <c r="A240" t="s">
        <v>174</v>
      </c>
      <c r="B240" s="10">
        <v>65</v>
      </c>
      <c r="C240" s="6" t="s">
        <v>2</v>
      </c>
      <c r="D240" s="10" t="s">
        <v>40</v>
      </c>
      <c r="E240" s="59">
        <f t="shared" si="105"/>
        <v>75</v>
      </c>
      <c r="F240" s="59">
        <f t="shared" si="105"/>
        <v>0</v>
      </c>
      <c r="G240" s="59">
        <f t="shared" si="105"/>
        <v>25</v>
      </c>
      <c r="H240" s="59">
        <f t="shared" si="105"/>
        <v>0</v>
      </c>
      <c r="I240" s="59">
        <f t="shared" si="106"/>
        <v>0.25</v>
      </c>
      <c r="J240">
        <v>8</v>
      </c>
      <c r="K240">
        <v>6</v>
      </c>
      <c r="L240">
        <v>0</v>
      </c>
      <c r="M240">
        <v>2</v>
      </c>
      <c r="N240">
        <v>0</v>
      </c>
      <c r="O240">
        <v>1</v>
      </c>
      <c r="P240">
        <v>759</v>
      </c>
      <c r="Q240" t="s">
        <v>57</v>
      </c>
      <c r="R240">
        <v>759</v>
      </c>
      <c r="S240" t="s">
        <v>57</v>
      </c>
      <c r="T240">
        <v>768.5</v>
      </c>
      <c r="U240">
        <v>768.5</v>
      </c>
      <c r="V240" t="s">
        <v>57</v>
      </c>
      <c r="W240">
        <v>156.5</v>
      </c>
      <c r="X240">
        <v>156.5</v>
      </c>
      <c r="Y240" t="s">
        <v>57</v>
      </c>
      <c r="Z240">
        <v>744.5</v>
      </c>
      <c r="AA240">
        <v>744.5</v>
      </c>
      <c r="AB240" t="s">
        <v>57</v>
      </c>
      <c r="AC240">
        <v>7</v>
      </c>
      <c r="AD240">
        <v>2</v>
      </c>
      <c r="AE240">
        <v>4</v>
      </c>
      <c r="AF240">
        <v>1</v>
      </c>
      <c r="AG240">
        <v>2</v>
      </c>
      <c r="AH240">
        <v>2</v>
      </c>
      <c r="AI240">
        <v>2</v>
      </c>
      <c r="AJ240" t="s">
        <v>57</v>
      </c>
      <c r="AK240" t="s">
        <v>57</v>
      </c>
      <c r="AL240">
        <v>1</v>
      </c>
      <c r="AM240">
        <v>2</v>
      </c>
      <c r="AN240" t="s">
        <v>57</v>
      </c>
      <c r="AO240" t="s">
        <v>57</v>
      </c>
      <c r="AP240" t="s">
        <v>57</v>
      </c>
      <c r="AQ240" t="s">
        <v>57</v>
      </c>
      <c r="AR240" t="s">
        <v>57</v>
      </c>
      <c r="AS240" t="s">
        <v>57</v>
      </c>
      <c r="AT240">
        <v>2</v>
      </c>
      <c r="AU240">
        <v>2</v>
      </c>
      <c r="AV240" t="s">
        <v>57</v>
      </c>
      <c r="AW240" t="s">
        <v>57</v>
      </c>
      <c r="AX240" t="s">
        <v>57</v>
      </c>
      <c r="AY240" t="s">
        <v>57</v>
      </c>
      <c r="AZ240" t="s">
        <v>57</v>
      </c>
      <c r="BA240">
        <v>0</v>
      </c>
      <c r="BB240" t="s">
        <v>57</v>
      </c>
      <c r="BC240" t="s">
        <v>57</v>
      </c>
      <c r="BD240">
        <v>1</v>
      </c>
      <c r="BE240">
        <v>4</v>
      </c>
      <c r="BF240" t="s">
        <v>57</v>
      </c>
      <c r="BG240" t="s">
        <v>57</v>
      </c>
      <c r="BH240">
        <v>1</v>
      </c>
      <c r="BI240">
        <v>2</v>
      </c>
      <c r="BJ240" t="s">
        <v>57</v>
      </c>
      <c r="BK240">
        <v>1</v>
      </c>
      <c r="BL240">
        <v>334</v>
      </c>
      <c r="BM240">
        <v>88</v>
      </c>
      <c r="BN240">
        <v>11</v>
      </c>
      <c r="BO240">
        <v>12</v>
      </c>
      <c r="BP240">
        <v>3</v>
      </c>
      <c r="BQ240" t="s">
        <v>57</v>
      </c>
      <c r="BR240">
        <v>220</v>
      </c>
      <c r="BS240" t="s">
        <v>57</v>
      </c>
      <c r="BT240" t="s">
        <v>57</v>
      </c>
      <c r="BU240" t="s">
        <v>57</v>
      </c>
      <c r="BV240" t="s">
        <v>57</v>
      </c>
      <c r="BW240" t="s">
        <v>57</v>
      </c>
      <c r="BX240" t="s">
        <v>57</v>
      </c>
      <c r="BY240" t="s">
        <v>57</v>
      </c>
      <c r="BZ240" t="s">
        <v>57</v>
      </c>
      <c r="CA240" t="s">
        <v>57</v>
      </c>
      <c r="CB240" t="s">
        <v>57</v>
      </c>
      <c r="CC240" t="s">
        <v>57</v>
      </c>
      <c r="CD240" t="s">
        <v>58</v>
      </c>
      <c r="CH240" s="10"/>
      <c r="CI240" s="10"/>
    </row>
    <row r="241" spans="1:155" s="38" customFormat="1">
      <c r="A241" t="s">
        <v>183</v>
      </c>
      <c r="B241" s="10">
        <v>65</v>
      </c>
      <c r="C241" s="6" t="s">
        <v>2</v>
      </c>
      <c r="D241" s="10" t="s">
        <v>40</v>
      </c>
      <c r="E241" s="59">
        <f t="shared" si="105"/>
        <v>0</v>
      </c>
      <c r="F241" s="59">
        <f t="shared" si="105"/>
        <v>0</v>
      </c>
      <c r="G241" s="59">
        <f t="shared" si="105"/>
        <v>75</v>
      </c>
      <c r="H241" s="59">
        <f t="shared" si="105"/>
        <v>25</v>
      </c>
      <c r="I241" s="59">
        <f t="shared" si="106"/>
        <v>0.75</v>
      </c>
      <c r="J241">
        <v>8</v>
      </c>
      <c r="K241">
        <v>0</v>
      </c>
      <c r="L241">
        <v>0</v>
      </c>
      <c r="M241">
        <v>6</v>
      </c>
      <c r="N241">
        <v>2</v>
      </c>
      <c r="O241">
        <v>0.75</v>
      </c>
      <c r="P241">
        <v>466.375</v>
      </c>
      <c r="Q241" t="s">
        <v>57</v>
      </c>
      <c r="R241">
        <v>407</v>
      </c>
      <c r="S241">
        <v>644.5</v>
      </c>
      <c r="T241">
        <v>380.75</v>
      </c>
      <c r="U241">
        <v>183.16666670000001</v>
      </c>
      <c r="V241">
        <v>973.5</v>
      </c>
      <c r="W241">
        <v>141.625</v>
      </c>
      <c r="X241">
        <v>131.5</v>
      </c>
      <c r="Y241">
        <v>172</v>
      </c>
      <c r="Z241">
        <v>887.875</v>
      </c>
      <c r="AA241">
        <v>1052</v>
      </c>
      <c r="AB241">
        <v>395.5</v>
      </c>
      <c r="AC241">
        <v>36</v>
      </c>
      <c r="AD241">
        <v>13</v>
      </c>
      <c r="AE241">
        <v>10</v>
      </c>
      <c r="AF241">
        <v>13</v>
      </c>
      <c r="AG241">
        <v>11</v>
      </c>
      <c r="AH241">
        <v>11</v>
      </c>
      <c r="AI241">
        <v>13</v>
      </c>
      <c r="AJ241" t="s">
        <v>57</v>
      </c>
      <c r="AK241" t="s">
        <v>57</v>
      </c>
      <c r="AL241">
        <v>1</v>
      </c>
      <c r="AM241">
        <v>8</v>
      </c>
      <c r="AN241">
        <v>3</v>
      </c>
      <c r="AO241">
        <v>2</v>
      </c>
      <c r="AP241" t="s">
        <v>57</v>
      </c>
      <c r="AQ241" t="s">
        <v>57</v>
      </c>
      <c r="AR241" t="s">
        <v>57</v>
      </c>
      <c r="AS241" t="s">
        <v>57</v>
      </c>
      <c r="AT241">
        <v>6</v>
      </c>
      <c r="AU241">
        <v>4</v>
      </c>
      <c r="AV241" t="s">
        <v>57</v>
      </c>
      <c r="AW241" t="s">
        <v>57</v>
      </c>
      <c r="AX241" t="s">
        <v>57</v>
      </c>
      <c r="AY241">
        <v>3</v>
      </c>
      <c r="AZ241">
        <v>2</v>
      </c>
      <c r="BA241">
        <v>7</v>
      </c>
      <c r="BB241" t="s">
        <v>57</v>
      </c>
      <c r="BC241" t="s">
        <v>57</v>
      </c>
      <c r="BD241">
        <v>1</v>
      </c>
      <c r="BE241">
        <v>8</v>
      </c>
      <c r="BF241" t="s">
        <v>57</v>
      </c>
      <c r="BG241" t="s">
        <v>57</v>
      </c>
      <c r="BH241" t="s">
        <v>57</v>
      </c>
      <c r="BI241">
        <v>5</v>
      </c>
      <c r="BJ241">
        <v>3</v>
      </c>
      <c r="BK241" t="s">
        <v>57</v>
      </c>
      <c r="BL241" t="s">
        <v>57</v>
      </c>
      <c r="BM241" t="s">
        <v>57</v>
      </c>
      <c r="BN241" t="s">
        <v>57</v>
      </c>
      <c r="BO241" t="s">
        <v>57</v>
      </c>
      <c r="BP241" t="s">
        <v>57</v>
      </c>
      <c r="BQ241" t="s">
        <v>57</v>
      </c>
      <c r="BR241" t="s">
        <v>57</v>
      </c>
      <c r="BS241" t="s">
        <v>57</v>
      </c>
      <c r="BT241" t="s">
        <v>57</v>
      </c>
      <c r="BU241" t="s">
        <v>57</v>
      </c>
      <c r="BV241" t="s">
        <v>57</v>
      </c>
      <c r="BW241" t="s">
        <v>57</v>
      </c>
      <c r="BX241" t="s">
        <v>57</v>
      </c>
      <c r="BY241" t="s">
        <v>57</v>
      </c>
      <c r="BZ241" t="s">
        <v>57</v>
      </c>
      <c r="CA241" t="s">
        <v>57</v>
      </c>
      <c r="CB241" t="s">
        <v>57</v>
      </c>
      <c r="CC241" t="s">
        <v>57</v>
      </c>
      <c r="CD241" t="s">
        <v>58</v>
      </c>
      <c r="CH241" s="10"/>
      <c r="CI241" s="10"/>
    </row>
    <row r="242" spans="1:155" s="38" customFormat="1">
      <c r="A242" t="s">
        <v>175</v>
      </c>
      <c r="B242" s="10">
        <v>65</v>
      </c>
      <c r="C242" s="4" t="s">
        <v>3</v>
      </c>
      <c r="D242" s="10" t="s">
        <v>40</v>
      </c>
      <c r="E242" s="59">
        <f t="shared" si="105"/>
        <v>87.5</v>
      </c>
      <c r="F242" s="59">
        <f t="shared" si="105"/>
        <v>0</v>
      </c>
      <c r="G242" s="59">
        <f t="shared" si="105"/>
        <v>12.5</v>
      </c>
      <c r="H242" s="59">
        <f t="shared" si="105"/>
        <v>0</v>
      </c>
      <c r="I242" s="59">
        <f t="shared" si="106"/>
        <v>0.125</v>
      </c>
      <c r="J242">
        <v>8</v>
      </c>
      <c r="K242">
        <v>7</v>
      </c>
      <c r="L242">
        <v>0</v>
      </c>
      <c r="M242">
        <v>1</v>
      </c>
      <c r="N242">
        <v>0</v>
      </c>
      <c r="O242">
        <v>1</v>
      </c>
      <c r="P242">
        <v>2930</v>
      </c>
      <c r="Q242" t="s">
        <v>57</v>
      </c>
      <c r="R242">
        <v>2930</v>
      </c>
      <c r="S242" t="s">
        <v>57</v>
      </c>
      <c r="T242">
        <v>66</v>
      </c>
      <c r="U242">
        <v>66</v>
      </c>
      <c r="V242" t="s">
        <v>57</v>
      </c>
      <c r="W242">
        <v>978</v>
      </c>
      <c r="X242">
        <v>978</v>
      </c>
      <c r="Y242" t="s">
        <v>57</v>
      </c>
      <c r="Z242">
        <v>101</v>
      </c>
      <c r="AA242">
        <v>101</v>
      </c>
      <c r="AB242" t="s">
        <v>57</v>
      </c>
      <c r="AC242">
        <v>2</v>
      </c>
      <c r="AD242">
        <v>1</v>
      </c>
      <c r="AE242">
        <v>1</v>
      </c>
      <c r="AF242" t="s">
        <v>57</v>
      </c>
      <c r="AG242">
        <v>1</v>
      </c>
      <c r="AH242">
        <v>1</v>
      </c>
      <c r="AI242" t="s">
        <v>57</v>
      </c>
      <c r="AJ242" t="s">
        <v>57</v>
      </c>
      <c r="AK242" t="s">
        <v>57</v>
      </c>
      <c r="AL242" t="s">
        <v>57</v>
      </c>
      <c r="AM242">
        <v>1</v>
      </c>
      <c r="AN242" t="s">
        <v>57</v>
      </c>
      <c r="AO242" t="s">
        <v>57</v>
      </c>
      <c r="AP242" t="s">
        <v>57</v>
      </c>
      <c r="AQ242" t="s">
        <v>57</v>
      </c>
      <c r="AR242" t="s">
        <v>57</v>
      </c>
      <c r="AS242" t="s">
        <v>57</v>
      </c>
      <c r="AT242">
        <v>1</v>
      </c>
      <c r="AU242" t="s">
        <v>57</v>
      </c>
      <c r="AV242" t="s">
        <v>57</v>
      </c>
      <c r="AW242" t="s">
        <v>57</v>
      </c>
      <c r="AX242" t="s">
        <v>57</v>
      </c>
      <c r="AY242" t="s">
        <v>57</v>
      </c>
      <c r="AZ242" t="s">
        <v>57</v>
      </c>
      <c r="BA242">
        <v>0</v>
      </c>
      <c r="BB242" t="s">
        <v>57</v>
      </c>
      <c r="BC242" t="s">
        <v>57</v>
      </c>
      <c r="BD242" t="s">
        <v>57</v>
      </c>
      <c r="BE242">
        <v>14</v>
      </c>
      <c r="BF242">
        <v>13</v>
      </c>
      <c r="BG242" t="s">
        <v>57</v>
      </c>
      <c r="BH242" t="s">
        <v>57</v>
      </c>
      <c r="BI242" t="s">
        <v>57</v>
      </c>
      <c r="BJ242">
        <v>1</v>
      </c>
      <c r="BK242" t="s">
        <v>57</v>
      </c>
      <c r="BL242">
        <v>395</v>
      </c>
      <c r="BM242">
        <v>193</v>
      </c>
      <c r="BN242">
        <v>1</v>
      </c>
      <c r="BO242">
        <v>6</v>
      </c>
      <c r="BP242">
        <v>1</v>
      </c>
      <c r="BQ242" t="s">
        <v>57</v>
      </c>
      <c r="BR242">
        <v>194</v>
      </c>
      <c r="BS242" t="s">
        <v>57</v>
      </c>
      <c r="BT242" t="s">
        <v>57</v>
      </c>
      <c r="BU242" t="s">
        <v>57</v>
      </c>
      <c r="BV242" t="s">
        <v>57</v>
      </c>
      <c r="BW242" t="s">
        <v>57</v>
      </c>
      <c r="BX242" t="s">
        <v>57</v>
      </c>
      <c r="BY242" t="s">
        <v>57</v>
      </c>
      <c r="BZ242" t="s">
        <v>57</v>
      </c>
      <c r="CA242" t="s">
        <v>57</v>
      </c>
      <c r="CB242" t="s">
        <v>57</v>
      </c>
      <c r="CC242" t="s">
        <v>57</v>
      </c>
      <c r="CD242" t="s">
        <v>58</v>
      </c>
      <c r="CH242" s="10"/>
      <c r="CI242" s="10"/>
    </row>
    <row r="243" spans="1:155" s="38" customFormat="1">
      <c r="A243" t="s">
        <v>176</v>
      </c>
      <c r="B243" s="10">
        <v>65</v>
      </c>
      <c r="C243" s="6" t="s">
        <v>2</v>
      </c>
      <c r="D243" s="10" t="s">
        <v>40</v>
      </c>
      <c r="E243" s="59">
        <f t="shared" si="105"/>
        <v>25</v>
      </c>
      <c r="F243" s="59">
        <f t="shared" si="105"/>
        <v>0</v>
      </c>
      <c r="G243" s="59">
        <f t="shared" si="105"/>
        <v>75</v>
      </c>
      <c r="H243" s="59">
        <f t="shared" si="105"/>
        <v>0</v>
      </c>
      <c r="I243" s="59">
        <f t="shared" si="106"/>
        <v>0.75</v>
      </c>
      <c r="J243">
        <v>8</v>
      </c>
      <c r="K243">
        <v>2</v>
      </c>
      <c r="L243">
        <v>0</v>
      </c>
      <c r="M243">
        <v>6</v>
      </c>
      <c r="N243">
        <v>0</v>
      </c>
      <c r="O243">
        <v>1</v>
      </c>
      <c r="P243">
        <v>846.16666669999995</v>
      </c>
      <c r="Q243" t="s">
        <v>57</v>
      </c>
      <c r="R243">
        <v>846.16666669999995</v>
      </c>
      <c r="S243" t="s">
        <v>57</v>
      </c>
      <c r="T243">
        <v>316.83333340000001</v>
      </c>
      <c r="U243">
        <v>316.83333340000001</v>
      </c>
      <c r="V243" t="s">
        <v>57</v>
      </c>
      <c r="W243">
        <v>106.33333330000001</v>
      </c>
      <c r="X243">
        <v>106.33333330000001</v>
      </c>
      <c r="Y243" t="s">
        <v>57</v>
      </c>
      <c r="Z243">
        <v>562.66666669999995</v>
      </c>
      <c r="AA243">
        <v>562.66666669999995</v>
      </c>
      <c r="AB243" t="s">
        <v>57</v>
      </c>
      <c r="AC243">
        <v>26</v>
      </c>
      <c r="AD243">
        <v>9</v>
      </c>
      <c r="AE243">
        <v>16</v>
      </c>
      <c r="AF243">
        <v>1</v>
      </c>
      <c r="AG243">
        <v>6</v>
      </c>
      <c r="AH243">
        <v>8</v>
      </c>
      <c r="AI243">
        <v>10</v>
      </c>
      <c r="AJ243" t="s">
        <v>57</v>
      </c>
      <c r="AK243" t="s">
        <v>57</v>
      </c>
      <c r="AL243">
        <v>2</v>
      </c>
      <c r="AM243">
        <v>6</v>
      </c>
      <c r="AN243">
        <v>2</v>
      </c>
      <c r="AO243">
        <v>1</v>
      </c>
      <c r="AP243" t="s">
        <v>57</v>
      </c>
      <c r="AQ243" t="s">
        <v>57</v>
      </c>
      <c r="AR243" t="s">
        <v>57</v>
      </c>
      <c r="AS243" t="s">
        <v>57</v>
      </c>
      <c r="AT243">
        <v>6</v>
      </c>
      <c r="AU243">
        <v>9</v>
      </c>
      <c r="AV243" t="s">
        <v>57</v>
      </c>
      <c r="AW243" t="s">
        <v>57</v>
      </c>
      <c r="AX243">
        <v>1</v>
      </c>
      <c r="AY243" t="s">
        <v>57</v>
      </c>
      <c r="AZ243" t="s">
        <v>57</v>
      </c>
      <c r="BA243">
        <v>0</v>
      </c>
      <c r="BB243" t="s">
        <v>57</v>
      </c>
      <c r="BC243" t="s">
        <v>57</v>
      </c>
      <c r="BD243">
        <v>1</v>
      </c>
      <c r="BE243">
        <v>7</v>
      </c>
      <c r="BF243" t="s">
        <v>57</v>
      </c>
      <c r="BG243" t="s">
        <v>57</v>
      </c>
      <c r="BH243" t="s">
        <v>57</v>
      </c>
      <c r="BI243">
        <v>5</v>
      </c>
      <c r="BJ243">
        <v>1</v>
      </c>
      <c r="BK243">
        <v>1</v>
      </c>
      <c r="BL243">
        <v>211</v>
      </c>
      <c r="BM243">
        <v>87</v>
      </c>
      <c r="BN243">
        <v>5</v>
      </c>
      <c r="BO243">
        <v>32</v>
      </c>
      <c r="BP243">
        <v>16</v>
      </c>
      <c r="BQ243">
        <v>1</v>
      </c>
      <c r="BR243">
        <v>70</v>
      </c>
      <c r="BS243" t="s">
        <v>57</v>
      </c>
      <c r="BT243" t="s">
        <v>57</v>
      </c>
      <c r="BU243" t="s">
        <v>57</v>
      </c>
      <c r="BV243" t="s">
        <v>57</v>
      </c>
      <c r="BW243" t="s">
        <v>57</v>
      </c>
      <c r="BX243" t="s">
        <v>57</v>
      </c>
      <c r="BY243" t="s">
        <v>57</v>
      </c>
      <c r="BZ243" t="s">
        <v>57</v>
      </c>
      <c r="CA243" t="s">
        <v>57</v>
      </c>
      <c r="CB243" t="s">
        <v>57</v>
      </c>
      <c r="CC243" t="s">
        <v>57</v>
      </c>
      <c r="CD243" t="s">
        <v>58</v>
      </c>
      <c r="CH243" s="10"/>
      <c r="CI243" s="10"/>
    </row>
    <row r="244" spans="1:155" s="38" customFormat="1">
      <c r="A244" t="s">
        <v>177</v>
      </c>
      <c r="B244" s="10">
        <v>60</v>
      </c>
      <c r="C244" s="6" t="s">
        <v>2</v>
      </c>
      <c r="D244" s="10" t="s">
        <v>40</v>
      </c>
      <c r="E244" s="59">
        <f t="shared" si="105"/>
        <v>100</v>
      </c>
      <c r="F244" s="59">
        <f t="shared" si="105"/>
        <v>0</v>
      </c>
      <c r="G244" s="59">
        <f t="shared" si="105"/>
        <v>0</v>
      </c>
      <c r="H244" s="59">
        <f t="shared" si="105"/>
        <v>0</v>
      </c>
      <c r="I244" s="59">
        <f t="shared" si="106"/>
        <v>0</v>
      </c>
      <c r="J244">
        <v>8</v>
      </c>
      <c r="K244">
        <v>8</v>
      </c>
      <c r="L244">
        <v>0</v>
      </c>
      <c r="M244">
        <v>0</v>
      </c>
      <c r="N244">
        <v>0</v>
      </c>
      <c r="O244">
        <v>0</v>
      </c>
      <c r="P244" t="s">
        <v>57</v>
      </c>
      <c r="Q244" t="s">
        <v>57</v>
      </c>
      <c r="R244" t="s">
        <v>57</v>
      </c>
      <c r="S244" t="s">
        <v>57</v>
      </c>
      <c r="T244" t="s">
        <v>57</v>
      </c>
      <c r="U244" t="s">
        <v>57</v>
      </c>
      <c r="V244" t="s">
        <v>57</v>
      </c>
      <c r="W244" t="s">
        <v>57</v>
      </c>
      <c r="X244" t="s">
        <v>57</v>
      </c>
      <c r="Y244" t="s">
        <v>57</v>
      </c>
      <c r="Z244" t="s">
        <v>57</v>
      </c>
      <c r="AA244" t="s">
        <v>57</v>
      </c>
      <c r="AB244" t="s">
        <v>57</v>
      </c>
      <c r="AC244">
        <v>1</v>
      </c>
      <c r="AD244" t="s">
        <v>57</v>
      </c>
      <c r="AE244">
        <v>1</v>
      </c>
      <c r="AF244" t="s">
        <v>57</v>
      </c>
      <c r="AG244">
        <v>1</v>
      </c>
      <c r="AH244" t="s">
        <v>57</v>
      </c>
      <c r="AI244" t="s">
        <v>57</v>
      </c>
      <c r="AJ244" t="s">
        <v>57</v>
      </c>
      <c r="AK244" t="s">
        <v>57</v>
      </c>
      <c r="AL244" t="s">
        <v>57</v>
      </c>
      <c r="AM244" t="s">
        <v>57</v>
      </c>
      <c r="AN244" t="s">
        <v>57</v>
      </c>
      <c r="AO244" t="s">
        <v>57</v>
      </c>
      <c r="AP244" t="s">
        <v>57</v>
      </c>
      <c r="AQ244" t="s">
        <v>57</v>
      </c>
      <c r="AR244" t="s">
        <v>57</v>
      </c>
      <c r="AS244">
        <v>1</v>
      </c>
      <c r="AT244" t="s">
        <v>57</v>
      </c>
      <c r="AU244" t="s">
        <v>57</v>
      </c>
      <c r="AV244" t="s">
        <v>57</v>
      </c>
      <c r="AW244" t="s">
        <v>57</v>
      </c>
      <c r="AX244" t="s">
        <v>57</v>
      </c>
      <c r="AY244" t="s">
        <v>57</v>
      </c>
      <c r="AZ244" t="s">
        <v>57</v>
      </c>
      <c r="BA244">
        <v>0</v>
      </c>
      <c r="BB244" t="s">
        <v>57</v>
      </c>
      <c r="BC244" t="s">
        <v>57</v>
      </c>
      <c r="BD244" t="s">
        <v>57</v>
      </c>
      <c r="BE244">
        <v>12</v>
      </c>
      <c r="BF244">
        <v>5</v>
      </c>
      <c r="BG244" t="s">
        <v>57</v>
      </c>
      <c r="BH244" t="s">
        <v>57</v>
      </c>
      <c r="BI244" t="s">
        <v>57</v>
      </c>
      <c r="BJ244" t="s">
        <v>57</v>
      </c>
      <c r="BK244">
        <v>7</v>
      </c>
      <c r="BL244">
        <v>143</v>
      </c>
      <c r="BM244">
        <v>32</v>
      </c>
      <c r="BN244" t="s">
        <v>57</v>
      </c>
      <c r="BO244" t="s">
        <v>57</v>
      </c>
      <c r="BP244" t="s">
        <v>57</v>
      </c>
      <c r="BQ244" t="s">
        <v>57</v>
      </c>
      <c r="BR244">
        <v>111</v>
      </c>
      <c r="BS244" t="s">
        <v>57</v>
      </c>
      <c r="BT244" t="s">
        <v>57</v>
      </c>
      <c r="BU244" t="s">
        <v>57</v>
      </c>
      <c r="BV244" t="s">
        <v>57</v>
      </c>
      <c r="BW244" t="s">
        <v>57</v>
      </c>
      <c r="BX244" t="s">
        <v>57</v>
      </c>
      <c r="BY244" t="s">
        <v>57</v>
      </c>
      <c r="BZ244" t="s">
        <v>57</v>
      </c>
      <c r="CA244" t="s">
        <v>57</v>
      </c>
      <c r="CB244" t="s">
        <v>57</v>
      </c>
      <c r="CC244" t="s">
        <v>57</v>
      </c>
      <c r="CD244" t="s">
        <v>58</v>
      </c>
      <c r="CF244" s="58"/>
      <c r="CH244" s="10"/>
      <c r="CI244" s="10"/>
    </row>
    <row r="245" spans="1:155" s="114" customFormat="1">
      <c r="E245" s="65"/>
      <c r="F245" s="65"/>
      <c r="G245" s="65"/>
      <c r="H245" s="65"/>
      <c r="I245" s="65"/>
      <c r="J245" s="38"/>
      <c r="K245" s="38"/>
      <c r="L245" s="38"/>
      <c r="M245" s="38"/>
      <c r="N245" s="38"/>
      <c r="O245" s="80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</row>
    <row r="246" spans="1:155">
      <c r="A246" s="34" t="s">
        <v>3</v>
      </c>
      <c r="B246" s="34">
        <f>COUNTIF(C219:C244,"WT")</f>
        <v>10</v>
      </c>
      <c r="C246" s="22" t="s">
        <v>41</v>
      </c>
      <c r="D246" s="24" t="e">
        <f>AVERAGE(D222:D225,D227,D232,D234,D237:D238,D242)</f>
        <v>#DIV/0!</v>
      </c>
      <c r="E246" s="24">
        <f>AVERAGE(E222:E225,E227,E232,E234,E237:E238,E242)</f>
        <v>30</v>
      </c>
      <c r="F246" s="24">
        <f t="shared" ref="F246:BQ246" si="107">AVERAGE(F222:F225,F227,F232,F234,F237:F238,F242)</f>
        <v>1.25</v>
      </c>
      <c r="G246" s="24">
        <f t="shared" si="107"/>
        <v>48.75</v>
      </c>
      <c r="H246" s="24">
        <f t="shared" si="107"/>
        <v>20</v>
      </c>
      <c r="I246" s="24">
        <f t="shared" si="107"/>
        <v>0.48749999999999999</v>
      </c>
      <c r="J246" s="24">
        <f t="shared" si="107"/>
        <v>8</v>
      </c>
      <c r="K246" s="24">
        <f t="shared" si="107"/>
        <v>2.4</v>
      </c>
      <c r="L246" s="24">
        <f t="shared" si="107"/>
        <v>0.1</v>
      </c>
      <c r="M246" s="24">
        <f t="shared" si="107"/>
        <v>3.9</v>
      </c>
      <c r="N246" s="24">
        <f t="shared" si="107"/>
        <v>1.6</v>
      </c>
      <c r="O246" s="24">
        <f t="shared" si="107"/>
        <v>0.63392857143000003</v>
      </c>
      <c r="P246" s="24">
        <f t="shared" si="107"/>
        <v>1077.1910714400001</v>
      </c>
      <c r="Q246" s="24">
        <f t="shared" si="107"/>
        <v>2156</v>
      </c>
      <c r="R246" s="24">
        <f t="shared" si="107"/>
        <v>954.29642857777776</v>
      </c>
      <c r="S246" s="24">
        <f t="shared" si="107"/>
        <v>843.5625</v>
      </c>
      <c r="T246" s="24">
        <f t="shared" si="107"/>
        <v>351.50892856999997</v>
      </c>
      <c r="U246" s="24">
        <f t="shared" si="107"/>
        <v>311.61944445222224</v>
      </c>
      <c r="V246" s="24">
        <f t="shared" si="107"/>
        <v>452.31250000749998</v>
      </c>
      <c r="W246" s="24">
        <f t="shared" si="107"/>
        <v>426.21249999999998</v>
      </c>
      <c r="X246" s="24">
        <f t="shared" si="107"/>
        <v>511.29761905888893</v>
      </c>
      <c r="Y246" s="24">
        <f t="shared" si="107"/>
        <v>266.406249995</v>
      </c>
      <c r="Z246" s="24">
        <f t="shared" si="107"/>
        <v>389.75</v>
      </c>
      <c r="AA246" s="24">
        <f t="shared" si="107"/>
        <v>441.85873010999995</v>
      </c>
      <c r="AB246" s="24">
        <f t="shared" si="107"/>
        <v>294.41666666250001</v>
      </c>
      <c r="AC246" s="24">
        <f t="shared" si="107"/>
        <v>22.1</v>
      </c>
      <c r="AD246" s="24">
        <f t="shared" si="107"/>
        <v>9</v>
      </c>
      <c r="AE246" s="24">
        <f t="shared" si="107"/>
        <v>8</v>
      </c>
      <c r="AF246" s="24">
        <f t="shared" si="107"/>
        <v>5.666666666666667</v>
      </c>
      <c r="AG246" s="24">
        <f t="shared" si="107"/>
        <v>7.7</v>
      </c>
      <c r="AH246" s="24">
        <f t="shared" si="107"/>
        <v>7.4</v>
      </c>
      <c r="AI246" s="24">
        <f t="shared" si="107"/>
        <v>2.625</v>
      </c>
      <c r="AJ246" s="24" t="e">
        <f t="shared" si="107"/>
        <v>#DIV/0!</v>
      </c>
      <c r="AK246" s="24">
        <f t="shared" si="107"/>
        <v>5.5</v>
      </c>
      <c r="AL246" s="24">
        <f t="shared" si="107"/>
        <v>4.75</v>
      </c>
      <c r="AM246" s="24">
        <f t="shared" si="107"/>
        <v>5.6</v>
      </c>
      <c r="AN246" s="24">
        <f t="shared" si="107"/>
        <v>3.1666666666666665</v>
      </c>
      <c r="AO246" s="24">
        <f t="shared" si="107"/>
        <v>1.5</v>
      </c>
      <c r="AP246" s="24" t="e">
        <f t="shared" si="107"/>
        <v>#DIV/0!</v>
      </c>
      <c r="AQ246" s="24">
        <f t="shared" si="107"/>
        <v>1.5</v>
      </c>
      <c r="AR246" s="24">
        <f t="shared" si="107"/>
        <v>3</v>
      </c>
      <c r="AS246" s="24">
        <f t="shared" si="107"/>
        <v>1.4</v>
      </c>
      <c r="AT246" s="24">
        <f t="shared" si="107"/>
        <v>4.333333333333333</v>
      </c>
      <c r="AU246" s="24">
        <f t="shared" si="107"/>
        <v>2.6</v>
      </c>
      <c r="AV246" s="24" t="e">
        <f t="shared" si="107"/>
        <v>#DIV/0!</v>
      </c>
      <c r="AW246" s="24">
        <f t="shared" si="107"/>
        <v>4</v>
      </c>
      <c r="AX246" s="24">
        <f t="shared" si="107"/>
        <v>3.4</v>
      </c>
      <c r="AY246" s="24">
        <f t="shared" si="107"/>
        <v>2.8</v>
      </c>
      <c r="AZ246" s="24">
        <f t="shared" si="107"/>
        <v>2</v>
      </c>
      <c r="BA246" s="24">
        <f t="shared" si="107"/>
        <v>0.5</v>
      </c>
      <c r="BB246" s="24" t="e">
        <f t="shared" si="107"/>
        <v>#DIV/0!</v>
      </c>
      <c r="BC246" s="24">
        <f t="shared" si="107"/>
        <v>4</v>
      </c>
      <c r="BD246" s="24">
        <f t="shared" si="107"/>
        <v>2</v>
      </c>
      <c r="BE246" s="24">
        <f t="shared" si="107"/>
        <v>16.3</v>
      </c>
      <c r="BF246" s="24">
        <f t="shared" si="107"/>
        <v>6.2</v>
      </c>
      <c r="BG246" s="24" t="e">
        <f t="shared" si="107"/>
        <v>#DIV/0!</v>
      </c>
      <c r="BH246" s="24">
        <f t="shared" si="107"/>
        <v>34</v>
      </c>
      <c r="BI246" s="24">
        <f t="shared" si="107"/>
        <v>3.8333333333333335</v>
      </c>
      <c r="BJ246" s="24">
        <f t="shared" si="107"/>
        <v>4.0999999999999996</v>
      </c>
      <c r="BK246" s="24">
        <f t="shared" si="107"/>
        <v>4.8571428571428568</v>
      </c>
      <c r="BL246" s="24">
        <f t="shared" si="107"/>
        <v>197.77777777777777</v>
      </c>
      <c r="BM246" s="24">
        <f t="shared" si="107"/>
        <v>54.777777777777779</v>
      </c>
      <c r="BN246" s="24">
        <f t="shared" si="107"/>
        <v>4.4000000000000004</v>
      </c>
      <c r="BO246" s="24">
        <f t="shared" si="107"/>
        <v>31.142857142857142</v>
      </c>
      <c r="BP246" s="24">
        <f t="shared" si="107"/>
        <v>8.375</v>
      </c>
      <c r="BQ246" s="24">
        <f t="shared" si="107"/>
        <v>14.571428571428571</v>
      </c>
      <c r="BR246" s="24">
        <f t="shared" ref="BR246:CD246" si="108">AVERAGE(BR222:BR225,BR227,BR232,BR234,BR237:BR238,BR242)</f>
        <v>97.555555555555557</v>
      </c>
      <c r="BS246" s="24" t="e">
        <f t="shared" si="108"/>
        <v>#DIV/0!</v>
      </c>
      <c r="BT246" s="24" t="e">
        <f t="shared" si="108"/>
        <v>#DIV/0!</v>
      </c>
      <c r="BU246" s="24" t="e">
        <f t="shared" si="108"/>
        <v>#DIV/0!</v>
      </c>
      <c r="BV246" s="24" t="e">
        <f t="shared" si="108"/>
        <v>#DIV/0!</v>
      </c>
      <c r="BW246" s="24" t="e">
        <f t="shared" si="108"/>
        <v>#DIV/0!</v>
      </c>
      <c r="BX246" s="24" t="e">
        <f t="shared" si="108"/>
        <v>#DIV/0!</v>
      </c>
      <c r="BY246" s="24" t="e">
        <f t="shared" si="108"/>
        <v>#DIV/0!</v>
      </c>
      <c r="BZ246" s="24" t="e">
        <f t="shared" si="108"/>
        <v>#DIV/0!</v>
      </c>
      <c r="CA246" s="24" t="e">
        <f t="shared" si="108"/>
        <v>#DIV/0!</v>
      </c>
      <c r="CB246" s="24" t="e">
        <f t="shared" si="108"/>
        <v>#DIV/0!</v>
      </c>
      <c r="CC246" s="24" t="e">
        <f t="shared" si="108"/>
        <v>#DIV/0!</v>
      </c>
      <c r="CD246" s="24" t="e">
        <f t="shared" si="108"/>
        <v>#DIV/0!</v>
      </c>
    </row>
    <row r="247" spans="1:155">
      <c r="A247" s="35" t="s">
        <v>179</v>
      </c>
      <c r="B247" s="153">
        <f>COUNTIF(C219:C244,"+ve")</f>
        <v>13</v>
      </c>
      <c r="C247" s="18" t="s">
        <v>41</v>
      </c>
      <c r="D247" s="27" t="e">
        <f>AVERAGE(D226,D228:D231,D233,D235:D236,D239:D241,D243:D244)</f>
        <v>#DIV/0!</v>
      </c>
      <c r="E247" s="27">
        <f>AVERAGE(E226,E228:E231,E233,E235:E236,E239:E241,E243:E244)</f>
        <v>17.307692307692307</v>
      </c>
      <c r="F247" s="27">
        <f t="shared" ref="F247:BQ247" si="109">AVERAGE(F226,F228:F231,F233,F235:F236,F239:F241,F243:F244)</f>
        <v>0</v>
      </c>
      <c r="G247" s="27">
        <f t="shared" si="109"/>
        <v>69.230769230769226</v>
      </c>
      <c r="H247" s="27">
        <f t="shared" si="109"/>
        <v>13.461538461538462</v>
      </c>
      <c r="I247" s="27">
        <f t="shared" si="109"/>
        <v>0.69230769230769229</v>
      </c>
      <c r="J247" s="27">
        <f t="shared" si="109"/>
        <v>8</v>
      </c>
      <c r="K247" s="27">
        <f t="shared" si="109"/>
        <v>1.3846153846153846</v>
      </c>
      <c r="L247" s="27">
        <f t="shared" si="109"/>
        <v>0</v>
      </c>
      <c r="M247" s="27">
        <f t="shared" si="109"/>
        <v>5.5384615384615383</v>
      </c>
      <c r="N247" s="27">
        <f t="shared" si="109"/>
        <v>1.0769230769230769</v>
      </c>
      <c r="O247" s="27">
        <f t="shared" si="109"/>
        <v>0.78846153846153844</v>
      </c>
      <c r="P247" s="27">
        <f t="shared" si="109"/>
        <v>662.7936507666667</v>
      </c>
      <c r="Q247" s="27" t="e">
        <f t="shared" si="109"/>
        <v>#DIV/0!</v>
      </c>
      <c r="R247" s="27">
        <f t="shared" si="109"/>
        <v>651.29990077499997</v>
      </c>
      <c r="S247" s="27">
        <f t="shared" si="109"/>
        <v>623.19444433333331</v>
      </c>
      <c r="T247" s="27">
        <f t="shared" si="109"/>
        <v>227.16021825833332</v>
      </c>
      <c r="U247" s="27">
        <f t="shared" si="109"/>
        <v>183.97688492750001</v>
      </c>
      <c r="V247" s="27">
        <f t="shared" si="109"/>
        <v>424.2777777666667</v>
      </c>
      <c r="W247" s="27">
        <f t="shared" si="109"/>
        <v>206.91468254166668</v>
      </c>
      <c r="X247" s="27">
        <f t="shared" si="109"/>
        <v>238.11121032166668</v>
      </c>
      <c r="Y247" s="27">
        <f t="shared" si="109"/>
        <v>200.11111110000002</v>
      </c>
      <c r="Z247" s="27">
        <f t="shared" si="109"/>
        <v>683.44543652499999</v>
      </c>
      <c r="AA247" s="27">
        <f t="shared" si="109"/>
        <v>720.65168654166666</v>
      </c>
      <c r="AB247" s="27">
        <f t="shared" si="109"/>
        <v>260.47222221666669</v>
      </c>
      <c r="AC247" s="27">
        <f t="shared" si="109"/>
        <v>29.153846153846153</v>
      </c>
      <c r="AD247" s="27">
        <f t="shared" si="109"/>
        <v>12.583333333333334</v>
      </c>
      <c r="AE247" s="27">
        <f t="shared" si="109"/>
        <v>14</v>
      </c>
      <c r="AF247" s="27">
        <f t="shared" si="109"/>
        <v>5.1111111111111107</v>
      </c>
      <c r="AG247" s="27">
        <f t="shared" si="109"/>
        <v>8.2307692307692299</v>
      </c>
      <c r="AH247" s="27">
        <f t="shared" si="109"/>
        <v>10</v>
      </c>
      <c r="AI247" s="27">
        <f t="shared" si="109"/>
        <v>11</v>
      </c>
      <c r="AJ247" s="27">
        <f t="shared" si="109"/>
        <v>1</v>
      </c>
      <c r="AK247" s="27" t="e">
        <f t="shared" si="109"/>
        <v>#DIV/0!</v>
      </c>
      <c r="AL247" s="27">
        <f t="shared" si="109"/>
        <v>4.2857142857142856</v>
      </c>
      <c r="AM247" s="27">
        <f t="shared" si="109"/>
        <v>7.166666666666667</v>
      </c>
      <c r="AN247" s="27">
        <f t="shared" si="109"/>
        <v>3.4</v>
      </c>
      <c r="AO247" s="27">
        <f t="shared" si="109"/>
        <v>3.3333333333333335</v>
      </c>
      <c r="AP247" s="27" t="e">
        <f t="shared" si="109"/>
        <v>#DIV/0!</v>
      </c>
      <c r="AQ247" s="27" t="e">
        <f t="shared" si="109"/>
        <v>#DIV/0!</v>
      </c>
      <c r="AR247" s="27">
        <f t="shared" si="109"/>
        <v>3.6666666666666665</v>
      </c>
      <c r="AS247" s="27">
        <f t="shared" si="109"/>
        <v>2</v>
      </c>
      <c r="AT247" s="27">
        <f t="shared" si="109"/>
        <v>6</v>
      </c>
      <c r="AU247" s="27">
        <f t="shared" si="109"/>
        <v>9.1999999999999993</v>
      </c>
      <c r="AV247" s="27">
        <f t="shared" si="109"/>
        <v>1</v>
      </c>
      <c r="AW247" s="27" t="e">
        <f t="shared" si="109"/>
        <v>#DIV/0!</v>
      </c>
      <c r="AX247" s="27">
        <f t="shared" si="109"/>
        <v>1.75</v>
      </c>
      <c r="AY247" s="27">
        <f t="shared" si="109"/>
        <v>2.2000000000000002</v>
      </c>
      <c r="AZ247" s="27">
        <f t="shared" si="109"/>
        <v>2.3333333333333335</v>
      </c>
      <c r="BA247" s="27">
        <f t="shared" si="109"/>
        <v>0.69230769230769229</v>
      </c>
      <c r="BB247" s="27" t="e">
        <f t="shared" si="109"/>
        <v>#DIV/0!</v>
      </c>
      <c r="BC247" s="27" t="e">
        <f t="shared" si="109"/>
        <v>#DIV/0!</v>
      </c>
      <c r="BD247" s="27">
        <f t="shared" si="109"/>
        <v>2.4</v>
      </c>
      <c r="BE247" s="27">
        <f t="shared" si="109"/>
        <v>12.076923076923077</v>
      </c>
      <c r="BF247" s="27">
        <f t="shared" si="109"/>
        <v>5</v>
      </c>
      <c r="BG247" s="27" t="e">
        <f t="shared" si="109"/>
        <v>#DIV/0!</v>
      </c>
      <c r="BH247" s="27">
        <f t="shared" si="109"/>
        <v>1</v>
      </c>
      <c r="BI247" s="27">
        <f t="shared" si="109"/>
        <v>5.7</v>
      </c>
      <c r="BJ247" s="27">
        <f t="shared" si="109"/>
        <v>4.25</v>
      </c>
      <c r="BK247" s="27">
        <f t="shared" si="109"/>
        <v>4.8888888888888893</v>
      </c>
      <c r="BL247" s="27">
        <f t="shared" si="109"/>
        <v>197.81818181818181</v>
      </c>
      <c r="BM247" s="27">
        <f t="shared" si="109"/>
        <v>48</v>
      </c>
      <c r="BN247" s="27">
        <f t="shared" si="109"/>
        <v>5.333333333333333</v>
      </c>
      <c r="BO247" s="27">
        <f t="shared" si="109"/>
        <v>52.8</v>
      </c>
      <c r="BP247" s="27">
        <f t="shared" si="109"/>
        <v>11.8</v>
      </c>
      <c r="BQ247" s="27">
        <f t="shared" si="109"/>
        <v>5</v>
      </c>
      <c r="BR247" s="27">
        <f t="shared" ref="BR247:CD247" si="110">AVERAGE(BR226,BR228:BR231,BR233,BR235:BR236,BR239:BR241,BR243:BR244)</f>
        <v>85.909090909090907</v>
      </c>
      <c r="BS247" s="27" t="e">
        <f t="shared" si="110"/>
        <v>#DIV/0!</v>
      </c>
      <c r="BT247" s="27" t="e">
        <f t="shared" si="110"/>
        <v>#DIV/0!</v>
      </c>
      <c r="BU247" s="27" t="e">
        <f t="shared" si="110"/>
        <v>#DIV/0!</v>
      </c>
      <c r="BV247" s="27" t="e">
        <f t="shared" si="110"/>
        <v>#DIV/0!</v>
      </c>
      <c r="BW247" s="27" t="e">
        <f t="shared" si="110"/>
        <v>#DIV/0!</v>
      </c>
      <c r="BX247" s="27" t="e">
        <f t="shared" si="110"/>
        <v>#DIV/0!</v>
      </c>
      <c r="BY247" s="27" t="e">
        <f t="shared" si="110"/>
        <v>#DIV/0!</v>
      </c>
      <c r="BZ247" s="27" t="e">
        <f t="shared" si="110"/>
        <v>#DIV/0!</v>
      </c>
      <c r="CA247" s="27" t="e">
        <f t="shared" si="110"/>
        <v>#DIV/0!</v>
      </c>
      <c r="CB247" s="27" t="e">
        <f t="shared" si="110"/>
        <v>#DIV/0!</v>
      </c>
      <c r="CC247" s="27" t="e">
        <f t="shared" si="110"/>
        <v>#DIV/0!</v>
      </c>
      <c r="CD247" s="27" t="e">
        <f t="shared" si="110"/>
        <v>#DIV/0!</v>
      </c>
    </row>
    <row r="248" spans="1:155">
      <c r="A248" s="63"/>
      <c r="B248" s="63"/>
      <c r="C248" s="22" t="s">
        <v>43</v>
      </c>
      <c r="D248" s="24" t="e">
        <f>STDEV(D222:D225,D227,D232,D234,D237:D238,D242)/SQRT($B246)</f>
        <v>#DIV/0!</v>
      </c>
      <c r="E248" s="24">
        <f>STDEV(E222:E225,E227,E232,E234,E237:E238,E242)/SQRT($B246)</f>
        <v>11.960583412006102</v>
      </c>
      <c r="F248" s="24">
        <f t="shared" ref="F248:BQ248" si="111">STDEV(F222:F225,F227,F232,F234,F237:F238,F242)/SQRT($B246)</f>
        <v>1.25</v>
      </c>
      <c r="G248" s="24">
        <f t="shared" si="111"/>
        <v>11.703809920990116</v>
      </c>
      <c r="H248" s="24">
        <f t="shared" si="111"/>
        <v>5.3359368645273735</v>
      </c>
      <c r="I248" s="24">
        <f t="shared" si="111"/>
        <v>0.11703809920990114</v>
      </c>
      <c r="J248" s="24">
        <f t="shared" si="111"/>
        <v>0</v>
      </c>
      <c r="K248" s="24">
        <f t="shared" si="111"/>
        <v>0.95684667296048831</v>
      </c>
      <c r="L248" s="24">
        <f t="shared" si="111"/>
        <v>9.9999999999999992E-2</v>
      </c>
      <c r="M248" s="24">
        <f t="shared" si="111"/>
        <v>0.93630479367920916</v>
      </c>
      <c r="N248" s="24">
        <f t="shared" si="111"/>
        <v>0.42687494916218988</v>
      </c>
      <c r="O248" s="24">
        <f t="shared" si="111"/>
        <v>0.10413264750629123</v>
      </c>
      <c r="P248" s="24">
        <f t="shared" si="111"/>
        <v>293.50599854247844</v>
      </c>
      <c r="Q248" s="24" t="e">
        <f t="shared" si="111"/>
        <v>#DIV/0!</v>
      </c>
      <c r="R248" s="24">
        <f t="shared" si="111"/>
        <v>343.27732388767066</v>
      </c>
      <c r="S248" s="24">
        <f t="shared" si="111"/>
        <v>202.38847396676726</v>
      </c>
      <c r="T248" s="24">
        <f t="shared" si="111"/>
        <v>148.20230847228046</v>
      </c>
      <c r="U248" s="24">
        <f t="shared" si="111"/>
        <v>140.50423750888069</v>
      </c>
      <c r="V248" s="24">
        <f t="shared" si="111"/>
        <v>175.85050567724497</v>
      </c>
      <c r="W248" s="24">
        <f t="shared" si="111"/>
        <v>122.32983937165307</v>
      </c>
      <c r="X248" s="24">
        <f t="shared" si="111"/>
        <v>131.95685798054794</v>
      </c>
      <c r="Y248" s="24">
        <f t="shared" si="111"/>
        <v>110.50954264439511</v>
      </c>
      <c r="Z248" s="24">
        <f t="shared" si="111"/>
        <v>125.81371259834032</v>
      </c>
      <c r="AA248" s="24">
        <f t="shared" si="111"/>
        <v>149.78336364429771</v>
      </c>
      <c r="AB248" s="24">
        <f t="shared" si="111"/>
        <v>52.303327763261763</v>
      </c>
      <c r="AC248" s="24">
        <f t="shared" si="111"/>
        <v>3.7578066888959452</v>
      </c>
      <c r="AD248" s="24">
        <f t="shared" si="111"/>
        <v>1.6329931618554518</v>
      </c>
      <c r="AE248" s="24">
        <f t="shared" si="111"/>
        <v>1.7191729277636836</v>
      </c>
      <c r="AF248" s="24">
        <f t="shared" si="111"/>
        <v>1.0246950765959597</v>
      </c>
      <c r="AG248" s="24">
        <f t="shared" si="111"/>
        <v>1.0225241100118645</v>
      </c>
      <c r="AH248" s="24">
        <f t="shared" si="111"/>
        <v>1.2400716825158846</v>
      </c>
      <c r="AI248" s="24">
        <f t="shared" si="111"/>
        <v>0.80954131633730897</v>
      </c>
      <c r="AJ248" s="24" t="e">
        <f t="shared" si="111"/>
        <v>#DIV/0!</v>
      </c>
      <c r="AK248" s="24">
        <f t="shared" si="111"/>
        <v>0.22360679774997896</v>
      </c>
      <c r="AL248" s="24">
        <f t="shared" si="111"/>
        <v>1.7948338562186115</v>
      </c>
      <c r="AM248" s="24">
        <f t="shared" si="111"/>
        <v>0.95684667296048798</v>
      </c>
      <c r="AN248" s="24">
        <f t="shared" si="111"/>
        <v>0.83466560170326087</v>
      </c>
      <c r="AO248" s="24">
        <f t="shared" si="111"/>
        <v>0.22360679774997896</v>
      </c>
      <c r="AP248" s="24" t="e">
        <f t="shared" si="111"/>
        <v>#DIV/0!</v>
      </c>
      <c r="AQ248" s="24">
        <f t="shared" si="111"/>
        <v>0.22360679774997896</v>
      </c>
      <c r="AR248" s="24">
        <f t="shared" si="111"/>
        <v>0.83666002653407556</v>
      </c>
      <c r="AS248" s="24">
        <f t="shared" si="111"/>
        <v>0.28284271247461895</v>
      </c>
      <c r="AT248" s="24">
        <f t="shared" si="111"/>
        <v>0.88034084308295035</v>
      </c>
      <c r="AU248" s="24">
        <f t="shared" si="111"/>
        <v>0.79372539331937719</v>
      </c>
      <c r="AV248" s="24" t="e">
        <f t="shared" si="111"/>
        <v>#DIV/0!</v>
      </c>
      <c r="AW248" s="24" t="e">
        <f t="shared" si="111"/>
        <v>#DIV/0!</v>
      </c>
      <c r="AX248" s="24">
        <f t="shared" si="111"/>
        <v>0.8544003745317531</v>
      </c>
      <c r="AY248" s="24">
        <f t="shared" si="111"/>
        <v>0.41231056256176596</v>
      </c>
      <c r="AZ248" s="24">
        <f t="shared" si="111"/>
        <v>0.3779644730092272</v>
      </c>
      <c r="BA248" s="24">
        <f t="shared" si="111"/>
        <v>0.22360679774997896</v>
      </c>
      <c r="BB248" s="24" t="e">
        <f t="shared" si="111"/>
        <v>#DIV/0!</v>
      </c>
      <c r="BC248" s="24" t="e">
        <f t="shared" si="111"/>
        <v>#DIV/0!</v>
      </c>
      <c r="BD248" s="24">
        <f t="shared" si="111"/>
        <v>0.39999999999999997</v>
      </c>
      <c r="BE248" s="24">
        <f t="shared" si="111"/>
        <v>5.2324840075139161</v>
      </c>
      <c r="BF248" s="24">
        <f t="shared" si="111"/>
        <v>1.7233687939614084</v>
      </c>
      <c r="BG248" s="24" t="e">
        <f t="shared" si="111"/>
        <v>#DIV/0!</v>
      </c>
      <c r="BH248" s="24" t="e">
        <f t="shared" si="111"/>
        <v>#DIV/0!</v>
      </c>
      <c r="BI248" s="24">
        <f t="shared" si="111"/>
        <v>0.9036961141150639</v>
      </c>
      <c r="BJ248" s="24">
        <f t="shared" si="111"/>
        <v>1.168569876197207</v>
      </c>
      <c r="BK248" s="24">
        <f t="shared" si="111"/>
        <v>1.3093073414159542</v>
      </c>
      <c r="BL248" s="24">
        <f t="shared" si="111"/>
        <v>36.212835354946243</v>
      </c>
      <c r="BM248" s="24">
        <f t="shared" si="111"/>
        <v>18.267305341632749</v>
      </c>
      <c r="BN248" s="24">
        <f t="shared" si="111"/>
        <v>1.606237840420901</v>
      </c>
      <c r="BO248" s="24">
        <f t="shared" si="111"/>
        <v>8.5779340392050329</v>
      </c>
      <c r="BP248" s="24">
        <f t="shared" si="111"/>
        <v>1.5850867484147357</v>
      </c>
      <c r="BQ248" s="24">
        <f t="shared" si="111"/>
        <v>8.3403779747625801</v>
      </c>
      <c r="BR248" s="24">
        <f t="shared" ref="BR248:CD248" si="112">STDEV(BR222:BR225,BR227,BR232,BR234,BR237:BR238,BR242)/SQRT($B246)</f>
        <v>20.619839421726294</v>
      </c>
      <c r="BS248" s="24" t="e">
        <f t="shared" si="112"/>
        <v>#DIV/0!</v>
      </c>
      <c r="BT248" s="24" t="e">
        <f t="shared" si="112"/>
        <v>#DIV/0!</v>
      </c>
      <c r="BU248" s="24" t="e">
        <f t="shared" si="112"/>
        <v>#DIV/0!</v>
      </c>
      <c r="BV248" s="24" t="e">
        <f t="shared" si="112"/>
        <v>#DIV/0!</v>
      </c>
      <c r="BW248" s="24" t="e">
        <f t="shared" si="112"/>
        <v>#DIV/0!</v>
      </c>
      <c r="BX248" s="24" t="e">
        <f t="shared" si="112"/>
        <v>#DIV/0!</v>
      </c>
      <c r="BY248" s="24" t="e">
        <f t="shared" si="112"/>
        <v>#DIV/0!</v>
      </c>
      <c r="BZ248" s="24" t="e">
        <f t="shared" si="112"/>
        <v>#DIV/0!</v>
      </c>
      <c r="CA248" s="24" t="e">
        <f t="shared" si="112"/>
        <v>#DIV/0!</v>
      </c>
      <c r="CB248" s="24" t="e">
        <f t="shared" si="112"/>
        <v>#DIV/0!</v>
      </c>
      <c r="CC248" s="24" t="e">
        <f t="shared" si="112"/>
        <v>#DIV/0!</v>
      </c>
      <c r="CD248" s="24" t="e">
        <f t="shared" si="112"/>
        <v>#DIV/0!</v>
      </c>
    </row>
    <row r="249" spans="1:155">
      <c r="A249" s="63"/>
      <c r="B249" s="2"/>
      <c r="C249" s="18" t="s">
        <v>43</v>
      </c>
      <c r="D249" s="27" t="e">
        <f>STDEV(D226,D228:D231,D233,D235:D236,D239:D241,D243:D244)/SQRT($B247)</f>
        <v>#DIV/0!</v>
      </c>
      <c r="E249" s="27">
        <f>STDEV(E226,E228:E231,E233,E235:E236,E239:E241,E243:E244)/SQRT($B247)</f>
        <v>9.0114845637881729</v>
      </c>
      <c r="F249" s="27">
        <f t="shared" ref="F249:BQ249" si="113">STDEV(F226,F228:F231,F233,F235:F236,F239:F241,F243:F244)/SQRT($B247)</f>
        <v>0</v>
      </c>
      <c r="G249" s="27">
        <f t="shared" si="113"/>
        <v>7.8312767454298839</v>
      </c>
      <c r="H249" s="27">
        <f t="shared" si="113"/>
        <v>4.3535505471814497</v>
      </c>
      <c r="I249" s="27">
        <f t="shared" si="113"/>
        <v>7.8312767454298812E-2</v>
      </c>
      <c r="J249" s="27">
        <f t="shared" si="113"/>
        <v>0</v>
      </c>
      <c r="K249" s="27">
        <f t="shared" si="113"/>
        <v>0.72091876510305386</v>
      </c>
      <c r="L249" s="27">
        <f t="shared" si="113"/>
        <v>0</v>
      </c>
      <c r="M249" s="27">
        <f t="shared" si="113"/>
        <v>0.6265021396343905</v>
      </c>
      <c r="N249" s="27">
        <f t="shared" si="113"/>
        <v>0.34828404377451605</v>
      </c>
      <c r="O249" s="27">
        <f t="shared" si="113"/>
        <v>7.8017060542551794E-2</v>
      </c>
      <c r="P249" s="27">
        <f t="shared" si="113"/>
        <v>86.962429767737831</v>
      </c>
      <c r="Q249" s="27" t="e">
        <f t="shared" si="113"/>
        <v>#DIV/0!</v>
      </c>
      <c r="R249" s="27">
        <f t="shared" si="113"/>
        <v>101.61811759147106</v>
      </c>
      <c r="S249" s="27">
        <f t="shared" si="113"/>
        <v>120.4898385805711</v>
      </c>
      <c r="T249" s="27">
        <f t="shared" si="113"/>
        <v>56.123368398152813</v>
      </c>
      <c r="U249" s="27">
        <f t="shared" si="113"/>
        <v>54.884014475364324</v>
      </c>
      <c r="V249" s="27">
        <f t="shared" si="113"/>
        <v>98.674768667471</v>
      </c>
      <c r="W249" s="27">
        <f t="shared" si="113"/>
        <v>64.933857201752488</v>
      </c>
      <c r="X249" s="27">
        <f t="shared" si="113"/>
        <v>85.958085300803702</v>
      </c>
      <c r="Y249" s="27">
        <f t="shared" si="113"/>
        <v>42.611278812123885</v>
      </c>
      <c r="Z249" s="27">
        <f t="shared" si="113"/>
        <v>110.78996046581227</v>
      </c>
      <c r="AA249" s="27">
        <f t="shared" si="113"/>
        <v>116.8028083950588</v>
      </c>
      <c r="AB249" s="27">
        <f t="shared" si="113"/>
        <v>44.092942016112595</v>
      </c>
      <c r="AC249" s="27">
        <f t="shared" si="113"/>
        <v>5.8963767164796215</v>
      </c>
      <c r="AD249" s="27">
        <f t="shared" si="113"/>
        <v>1.6785705429320115</v>
      </c>
      <c r="AE249" s="27">
        <f t="shared" si="113"/>
        <v>4.2335655094821583</v>
      </c>
      <c r="AF249" s="27">
        <f t="shared" si="113"/>
        <v>1.3618740230655899</v>
      </c>
      <c r="AG249" s="27">
        <f t="shared" si="113"/>
        <v>1.0009857074842632</v>
      </c>
      <c r="AH249" s="27">
        <f t="shared" si="113"/>
        <v>0.96802011191035542</v>
      </c>
      <c r="AI249" s="27">
        <f t="shared" si="113"/>
        <v>4.7668728662590665</v>
      </c>
      <c r="AJ249" s="27" t="e">
        <f t="shared" si="113"/>
        <v>#DIV/0!</v>
      </c>
      <c r="AK249" s="27" t="e">
        <f t="shared" si="113"/>
        <v>#DIV/0!</v>
      </c>
      <c r="AL249" s="27">
        <f t="shared" si="113"/>
        <v>1.6069902247423855</v>
      </c>
      <c r="AM249" s="27">
        <f t="shared" si="113"/>
        <v>0.48521256726432299</v>
      </c>
      <c r="AN249" s="27">
        <f t="shared" si="113"/>
        <v>0.54223343129789969</v>
      </c>
      <c r="AO249" s="27">
        <f t="shared" si="113"/>
        <v>0.79743177507385288</v>
      </c>
      <c r="AP249" s="27" t="e">
        <f t="shared" si="113"/>
        <v>#DIV/0!</v>
      </c>
      <c r="AQ249" s="27" t="e">
        <f t="shared" si="113"/>
        <v>#DIV/0!</v>
      </c>
      <c r="AR249" s="27">
        <f t="shared" si="113"/>
        <v>0.84731854573632337</v>
      </c>
      <c r="AS249" s="27">
        <f t="shared" si="113"/>
        <v>0.48038446141526142</v>
      </c>
      <c r="AT249" s="27">
        <f t="shared" si="113"/>
        <v>0.44249767886870978</v>
      </c>
      <c r="AU249" s="27">
        <f t="shared" si="113"/>
        <v>4.2723519814022177</v>
      </c>
      <c r="AV249" s="27" t="e">
        <f t="shared" si="113"/>
        <v>#DIV/0!</v>
      </c>
      <c r="AW249" s="27" t="e">
        <f t="shared" si="113"/>
        <v>#DIV/0!</v>
      </c>
      <c r="AX249" s="27">
        <f t="shared" si="113"/>
        <v>0.26554250227189719</v>
      </c>
      <c r="AY249" s="27">
        <f t="shared" si="113"/>
        <v>0.30382181012510001</v>
      </c>
      <c r="AZ249" s="27">
        <f t="shared" si="113"/>
        <v>0.14322297480788673</v>
      </c>
      <c r="BA249" s="27">
        <f t="shared" si="113"/>
        <v>0.54754247446314419</v>
      </c>
      <c r="BB249" s="27" t="e">
        <f t="shared" si="113"/>
        <v>#DIV/0!</v>
      </c>
      <c r="BC249" s="27" t="e">
        <f t="shared" si="113"/>
        <v>#DIV/0!</v>
      </c>
      <c r="BD249" s="27">
        <f t="shared" si="113"/>
        <v>0.72324057067957903</v>
      </c>
      <c r="BE249" s="27">
        <f t="shared" si="113"/>
        <v>1.6269427773554161</v>
      </c>
      <c r="BF249" s="27">
        <f t="shared" si="113"/>
        <v>1.0377490433255416</v>
      </c>
      <c r="BG249" s="27" t="e">
        <f t="shared" si="113"/>
        <v>#DIV/0!</v>
      </c>
      <c r="BH249" s="27">
        <f t="shared" si="113"/>
        <v>0</v>
      </c>
      <c r="BI249" s="27">
        <f t="shared" si="113"/>
        <v>0.50721293089289188</v>
      </c>
      <c r="BJ249" s="27">
        <f t="shared" si="113"/>
        <v>0.80860754006264002</v>
      </c>
      <c r="BK249" s="27">
        <f t="shared" si="113"/>
        <v>1.2124708120550656</v>
      </c>
      <c r="BL249" s="27">
        <f t="shared" si="113"/>
        <v>25.757692855897268</v>
      </c>
      <c r="BM249" s="27">
        <f t="shared" si="113"/>
        <v>8.1259318992204967</v>
      </c>
      <c r="BN249" s="27">
        <f t="shared" si="113"/>
        <v>0.95541640807582595</v>
      </c>
      <c r="BO249" s="27">
        <f t="shared" si="113"/>
        <v>14.561276359947614</v>
      </c>
      <c r="BP249" s="27">
        <f t="shared" si="113"/>
        <v>1.703691316689764</v>
      </c>
      <c r="BQ249" s="27">
        <f t="shared" si="113"/>
        <v>1.0190493307301363</v>
      </c>
      <c r="BR249" s="27">
        <f t="shared" ref="BR249:CD249" si="114">STDEV(BR226,BR228:BR231,BR233,BR235:BR236,BR239:BR241,BR243:BR244)/SQRT($B247)</f>
        <v>16.168085632102308</v>
      </c>
      <c r="BS249" s="27" t="e">
        <f t="shared" si="114"/>
        <v>#DIV/0!</v>
      </c>
      <c r="BT249" s="27" t="e">
        <f t="shared" si="114"/>
        <v>#DIV/0!</v>
      </c>
      <c r="BU249" s="27" t="e">
        <f t="shared" si="114"/>
        <v>#DIV/0!</v>
      </c>
      <c r="BV249" s="27" t="e">
        <f t="shared" si="114"/>
        <v>#DIV/0!</v>
      </c>
      <c r="BW249" s="27" t="e">
        <f t="shared" si="114"/>
        <v>#DIV/0!</v>
      </c>
      <c r="BX249" s="27" t="e">
        <f t="shared" si="114"/>
        <v>#DIV/0!</v>
      </c>
      <c r="BY249" s="27" t="e">
        <f t="shared" si="114"/>
        <v>#DIV/0!</v>
      </c>
      <c r="BZ249" s="27" t="e">
        <f t="shared" si="114"/>
        <v>#DIV/0!</v>
      </c>
      <c r="CA249" s="27" t="e">
        <f t="shared" si="114"/>
        <v>#DIV/0!</v>
      </c>
      <c r="CB249" s="27" t="e">
        <f t="shared" si="114"/>
        <v>#DIV/0!</v>
      </c>
      <c r="CC249" s="27" t="e">
        <f t="shared" si="114"/>
        <v>#DIV/0!</v>
      </c>
      <c r="CD249" s="27" t="e">
        <f t="shared" si="114"/>
        <v>#DIV/0!</v>
      </c>
    </row>
    <row r="250" spans="1:155" s="114" customFormat="1">
      <c r="D250" s="131"/>
      <c r="E250" s="18"/>
      <c r="F250" s="18"/>
      <c r="G250" s="18"/>
      <c r="H250" s="18"/>
      <c r="I250" s="18"/>
      <c r="J250" s="38"/>
      <c r="K250" s="38"/>
      <c r="L250" s="38"/>
      <c r="M250" s="38"/>
      <c r="N250" s="38"/>
      <c r="O250" s="80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</row>
    <row r="251" spans="1:155" s="152" customFormat="1" ht="16">
      <c r="A251" s="83" t="s">
        <v>149</v>
      </c>
      <c r="B251" s="66"/>
      <c r="C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38"/>
      <c r="BW251" s="38"/>
      <c r="BX251" s="38"/>
      <c r="BY251" s="38"/>
      <c r="BZ251" s="38"/>
      <c r="CA251" s="38"/>
      <c r="CB251" s="38"/>
      <c r="CC251" s="38"/>
      <c r="CD251" s="38"/>
    </row>
    <row r="252" spans="1:155" s="38" customFormat="1">
      <c r="A252" t="s">
        <v>158</v>
      </c>
      <c r="B252" s="10">
        <v>60</v>
      </c>
      <c r="C252" s="4" t="s">
        <v>3</v>
      </c>
      <c r="D252" s="10" t="s">
        <v>40</v>
      </c>
      <c r="E252" s="59">
        <f>(K252/$J252)*100</f>
        <v>0</v>
      </c>
      <c r="F252" s="59">
        <f>(L252/$J252)*100</f>
        <v>0</v>
      </c>
      <c r="G252" s="59">
        <f>(M252/$J252)*100</f>
        <v>75</v>
      </c>
      <c r="H252" s="59">
        <f>(N252/$J252)*100</f>
        <v>25</v>
      </c>
      <c r="I252" s="59">
        <f>M252/J252</f>
        <v>0.75</v>
      </c>
      <c r="J252">
        <v>8</v>
      </c>
      <c r="K252">
        <v>0</v>
      </c>
      <c r="L252">
        <v>0</v>
      </c>
      <c r="M252">
        <v>6</v>
      </c>
      <c r="N252">
        <v>2</v>
      </c>
      <c r="O252">
        <v>0.75</v>
      </c>
      <c r="P252">
        <v>577.375</v>
      </c>
      <c r="Q252" t="s">
        <v>57</v>
      </c>
      <c r="R252">
        <v>639.66666669999995</v>
      </c>
      <c r="S252">
        <v>390.5</v>
      </c>
      <c r="T252">
        <v>191.375</v>
      </c>
      <c r="U252">
        <v>214.5</v>
      </c>
      <c r="V252">
        <v>122</v>
      </c>
      <c r="W252">
        <v>689.5</v>
      </c>
      <c r="X252">
        <v>812.5</v>
      </c>
      <c r="Y252">
        <v>320.5</v>
      </c>
      <c r="Z252">
        <v>48.75</v>
      </c>
      <c r="AA252">
        <v>39.833333330000002</v>
      </c>
      <c r="AB252">
        <v>75.5</v>
      </c>
      <c r="AC252">
        <v>22</v>
      </c>
      <c r="AD252">
        <v>11</v>
      </c>
      <c r="AE252">
        <v>8</v>
      </c>
      <c r="AF252">
        <v>3</v>
      </c>
      <c r="AG252">
        <v>9</v>
      </c>
      <c r="AH252">
        <v>11</v>
      </c>
      <c r="AI252">
        <v>2</v>
      </c>
      <c r="AJ252" t="s">
        <v>57</v>
      </c>
      <c r="AK252" t="s">
        <v>57</v>
      </c>
      <c r="AL252" t="s">
        <v>57</v>
      </c>
      <c r="AM252">
        <v>8</v>
      </c>
      <c r="AN252">
        <v>3</v>
      </c>
      <c r="AO252" t="s">
        <v>57</v>
      </c>
      <c r="AP252" t="s">
        <v>57</v>
      </c>
      <c r="AQ252" t="s">
        <v>57</v>
      </c>
      <c r="AR252" t="s">
        <v>57</v>
      </c>
      <c r="AS252" t="s">
        <v>57</v>
      </c>
      <c r="AT252">
        <v>6</v>
      </c>
      <c r="AU252">
        <v>2</v>
      </c>
      <c r="AV252" t="s">
        <v>57</v>
      </c>
      <c r="AW252" t="s">
        <v>57</v>
      </c>
      <c r="AX252" t="s">
        <v>57</v>
      </c>
      <c r="AY252">
        <v>1</v>
      </c>
      <c r="AZ252">
        <v>2</v>
      </c>
      <c r="BA252">
        <v>0</v>
      </c>
      <c r="BB252" t="s">
        <v>57</v>
      </c>
      <c r="BC252" t="s">
        <v>57</v>
      </c>
      <c r="BD252" t="s">
        <v>57</v>
      </c>
      <c r="BE252">
        <v>15</v>
      </c>
      <c r="BF252" t="s">
        <v>57</v>
      </c>
      <c r="BG252" t="s">
        <v>57</v>
      </c>
      <c r="BH252" t="s">
        <v>57</v>
      </c>
      <c r="BI252" t="s">
        <v>57</v>
      </c>
      <c r="BJ252">
        <v>8</v>
      </c>
      <c r="BK252">
        <v>7</v>
      </c>
      <c r="BL252">
        <v>178</v>
      </c>
      <c r="BM252">
        <v>36</v>
      </c>
      <c r="BN252" t="s">
        <v>57</v>
      </c>
      <c r="BO252">
        <v>77</v>
      </c>
      <c r="BP252">
        <v>12</v>
      </c>
      <c r="BQ252" t="s">
        <v>57</v>
      </c>
      <c r="BR252">
        <v>53</v>
      </c>
      <c r="BS252" t="s">
        <v>57</v>
      </c>
      <c r="BT252" t="s">
        <v>57</v>
      </c>
      <c r="BU252" t="s">
        <v>57</v>
      </c>
      <c r="BV252" t="s">
        <v>57</v>
      </c>
      <c r="BW252" t="s">
        <v>57</v>
      </c>
      <c r="BX252" t="s">
        <v>57</v>
      </c>
      <c r="BY252" t="s">
        <v>57</v>
      </c>
      <c r="BZ252" t="s">
        <v>57</v>
      </c>
      <c r="CA252" t="s">
        <v>57</v>
      </c>
      <c r="CB252" t="s">
        <v>57</v>
      </c>
      <c r="CC252" t="s">
        <v>57</v>
      </c>
      <c r="CD252" t="s">
        <v>58</v>
      </c>
      <c r="CF252" s="58"/>
      <c r="CH252" s="10"/>
      <c r="CI252" s="10"/>
    </row>
    <row r="253" spans="1:155" s="38" customFormat="1">
      <c r="A253" t="s">
        <v>180</v>
      </c>
      <c r="B253" s="10">
        <v>65</v>
      </c>
      <c r="C253" s="4" t="s">
        <v>3</v>
      </c>
      <c r="D253" s="10" t="s">
        <v>40</v>
      </c>
      <c r="E253" s="59">
        <f t="shared" ref="E253:H274" si="115">(K253/$J253)*100</f>
        <v>75</v>
      </c>
      <c r="F253" s="59">
        <f t="shared" si="115"/>
        <v>25</v>
      </c>
      <c r="G253" s="59">
        <f t="shared" si="115"/>
        <v>0</v>
      </c>
      <c r="H253" s="59">
        <f t="shared" si="115"/>
        <v>0</v>
      </c>
      <c r="I253" s="59">
        <f t="shared" ref="I253:I274" si="116">M253/J253</f>
        <v>0</v>
      </c>
      <c r="J253">
        <v>8</v>
      </c>
      <c r="K253">
        <v>6</v>
      </c>
      <c r="L253">
        <v>2</v>
      </c>
      <c r="M253">
        <v>0</v>
      </c>
      <c r="N253">
        <v>0</v>
      </c>
      <c r="O253">
        <v>0</v>
      </c>
      <c r="P253">
        <v>1621</v>
      </c>
      <c r="Q253">
        <v>1621</v>
      </c>
      <c r="R253" t="s">
        <v>57</v>
      </c>
      <c r="S253" t="s">
        <v>57</v>
      </c>
      <c r="T253" t="s">
        <v>57</v>
      </c>
      <c r="U253" t="s">
        <v>57</v>
      </c>
      <c r="V253" t="s">
        <v>57</v>
      </c>
      <c r="W253" t="s">
        <v>57</v>
      </c>
      <c r="X253" t="s">
        <v>57</v>
      </c>
      <c r="Y253" t="s">
        <v>57</v>
      </c>
      <c r="Z253" t="s">
        <v>57</v>
      </c>
      <c r="AA253" t="s">
        <v>57</v>
      </c>
      <c r="AB253" t="s">
        <v>57</v>
      </c>
      <c r="AC253">
        <v>2</v>
      </c>
      <c r="AD253">
        <v>2</v>
      </c>
      <c r="AE253" t="s">
        <v>57</v>
      </c>
      <c r="AF253" t="s">
        <v>57</v>
      </c>
      <c r="AG253">
        <v>2</v>
      </c>
      <c r="AH253" t="s">
        <v>57</v>
      </c>
      <c r="AI253" t="s">
        <v>57</v>
      </c>
      <c r="AJ253" t="s">
        <v>57</v>
      </c>
      <c r="AK253" t="s">
        <v>57</v>
      </c>
      <c r="AL253" t="s">
        <v>57</v>
      </c>
      <c r="AM253">
        <v>2</v>
      </c>
      <c r="AN253" t="s">
        <v>57</v>
      </c>
      <c r="AO253" t="s">
        <v>57</v>
      </c>
      <c r="AP253" t="s">
        <v>57</v>
      </c>
      <c r="AQ253" t="s">
        <v>57</v>
      </c>
      <c r="AR253" t="s">
        <v>57</v>
      </c>
      <c r="AS253" t="s">
        <v>57</v>
      </c>
      <c r="AT253" t="s">
        <v>57</v>
      </c>
      <c r="AU253" t="s">
        <v>57</v>
      </c>
      <c r="AV253" t="s">
        <v>57</v>
      </c>
      <c r="AW253" t="s">
        <v>57</v>
      </c>
      <c r="AX253" t="s">
        <v>57</v>
      </c>
      <c r="AY253" t="s">
        <v>57</v>
      </c>
      <c r="AZ253" t="s">
        <v>57</v>
      </c>
      <c r="BA253">
        <v>0</v>
      </c>
      <c r="BB253" t="s">
        <v>57</v>
      </c>
      <c r="BC253" t="s">
        <v>57</v>
      </c>
      <c r="BD253" t="s">
        <v>57</v>
      </c>
      <c r="BE253">
        <v>6</v>
      </c>
      <c r="BF253">
        <v>1</v>
      </c>
      <c r="BG253" t="s">
        <v>57</v>
      </c>
      <c r="BH253" t="s">
        <v>57</v>
      </c>
      <c r="BI253" t="s">
        <v>57</v>
      </c>
      <c r="BJ253" t="s">
        <v>57</v>
      </c>
      <c r="BK253">
        <v>5</v>
      </c>
      <c r="BL253">
        <v>268</v>
      </c>
      <c r="BM253">
        <v>87</v>
      </c>
      <c r="BN253">
        <v>16</v>
      </c>
      <c r="BO253" t="s">
        <v>57</v>
      </c>
      <c r="BP253" t="s">
        <v>57</v>
      </c>
      <c r="BQ253" t="s">
        <v>57</v>
      </c>
      <c r="BR253">
        <v>165</v>
      </c>
      <c r="BS253" t="s">
        <v>57</v>
      </c>
      <c r="BT253" t="s">
        <v>57</v>
      </c>
      <c r="BU253" t="s">
        <v>57</v>
      </c>
      <c r="BV253" t="s">
        <v>57</v>
      </c>
      <c r="BW253" t="s">
        <v>57</v>
      </c>
      <c r="BX253" t="s">
        <v>57</v>
      </c>
      <c r="BY253" t="s">
        <v>57</v>
      </c>
      <c r="BZ253" t="s">
        <v>57</v>
      </c>
      <c r="CA253" t="s">
        <v>57</v>
      </c>
      <c r="CB253" t="s">
        <v>57</v>
      </c>
      <c r="CC253" t="s">
        <v>57</v>
      </c>
      <c r="CD253" t="s">
        <v>58</v>
      </c>
      <c r="CF253" s="58"/>
      <c r="CH253" s="10">
        <f>$X$1</f>
        <v>0</v>
      </c>
      <c r="CI253" s="10" t="str">
        <f>C225</f>
        <v>WT</v>
      </c>
      <c r="CJ253" s="59" t="e">
        <f>#REF!</f>
        <v>#REF!</v>
      </c>
      <c r="CK253" s="59" t="e">
        <f>#REF!</f>
        <v>#REF!</v>
      </c>
      <c r="CL253" s="59" t="e">
        <f>#REF!</f>
        <v>#REF!</v>
      </c>
      <c r="CM253" s="59" t="e">
        <f>#REF!</f>
        <v>#REF!</v>
      </c>
      <c r="CN253" s="59" t="e">
        <f>#REF!</f>
        <v>#REF!</v>
      </c>
      <c r="CO253" s="59" t="e">
        <f>#REF!</f>
        <v>#REF!</v>
      </c>
      <c r="CP253" s="59" t="e">
        <f>#REF!</f>
        <v>#REF!</v>
      </c>
      <c r="CQ253" s="59" t="e">
        <f>#REF!</f>
        <v>#REF!</v>
      </c>
      <c r="CR253" s="59" t="e">
        <f>#REF!</f>
        <v>#REF!</v>
      </c>
      <c r="CS253" s="59" t="e">
        <f>#REF!</f>
        <v>#REF!</v>
      </c>
      <c r="CT253" s="59" t="e">
        <f>#REF!</f>
        <v>#REF!</v>
      </c>
      <c r="CU253" s="59" t="e">
        <f>#REF!</f>
        <v>#REF!</v>
      </c>
      <c r="CV253" s="59" t="e">
        <f>#REF!</f>
        <v>#REF!</v>
      </c>
      <c r="CW253" s="59" t="e">
        <f>#REF!</f>
        <v>#REF!</v>
      </c>
      <c r="CX253" s="59" t="e">
        <f>#REF!</f>
        <v>#REF!</v>
      </c>
      <c r="CY253" s="59" t="e">
        <f>#REF!</f>
        <v>#REF!</v>
      </c>
      <c r="CZ253" s="59" t="e">
        <f>#REF!</f>
        <v>#REF!</v>
      </c>
      <c r="DA253" s="95" t="e">
        <f>#REF!</f>
        <v>#REF!</v>
      </c>
      <c r="DB253" s="95" t="e">
        <f>#REF!</f>
        <v>#REF!</v>
      </c>
      <c r="DC253" s="95" t="e">
        <f>#REF!</f>
        <v>#REF!</v>
      </c>
      <c r="DD253" s="95" t="e">
        <f>#REF!</f>
        <v>#REF!</v>
      </c>
      <c r="DE253" s="95" t="e">
        <f>#REF!</f>
        <v>#REF!</v>
      </c>
      <c r="DF253" s="95" t="e">
        <f>#REF!</f>
        <v>#REF!</v>
      </c>
      <c r="DG253" s="95" t="e">
        <f>#REF!</f>
        <v>#REF!</v>
      </c>
      <c r="DH253" s="95" t="e">
        <f>#REF!</f>
        <v>#REF!</v>
      </c>
      <c r="DI253" s="95" t="e">
        <f>#REF!</f>
        <v>#REF!</v>
      </c>
      <c r="DJ253" s="95" t="e">
        <f>#REF!</f>
        <v>#REF!</v>
      </c>
      <c r="DK253" s="95" t="e">
        <f>#REF!</f>
        <v>#REF!</v>
      </c>
      <c r="DL253" s="95" t="e">
        <f>#REF!</f>
        <v>#REF!</v>
      </c>
      <c r="DM253" s="95" t="e">
        <f>#REF!</f>
        <v>#REF!</v>
      </c>
      <c r="DN253" s="95" t="e">
        <f>#REF!</f>
        <v>#REF!</v>
      </c>
      <c r="DO253" s="95" t="e">
        <f>#REF!</f>
        <v>#REF!</v>
      </c>
      <c r="DP253" s="95" t="e">
        <f>#REF!</f>
        <v>#REF!</v>
      </c>
      <c r="DQ253" s="95" t="e">
        <f>#REF!</f>
        <v>#REF!</v>
      </c>
      <c r="DR253" s="59" t="e">
        <f>#REF!</f>
        <v>#REF!</v>
      </c>
      <c r="DS253" s="59" t="e">
        <f>#REF!</f>
        <v>#REF!</v>
      </c>
      <c r="DT253" s="59" t="e">
        <f>#REF!</f>
        <v>#REF!</v>
      </c>
      <c r="DU253" s="59" t="e">
        <f>#REF!</f>
        <v>#REF!</v>
      </c>
      <c r="DV253" s="59" t="e">
        <f>#REF!</f>
        <v>#REF!</v>
      </c>
      <c r="DW253" s="59" t="e">
        <f>#REF!</f>
        <v>#REF!</v>
      </c>
      <c r="DX253" s="59" t="e">
        <f>#REF!</f>
        <v>#REF!</v>
      </c>
      <c r="DY253" s="59" t="e">
        <f>#REF!</f>
        <v>#REF!</v>
      </c>
      <c r="DZ253" s="59" t="e">
        <f>#REF!</f>
        <v>#REF!</v>
      </c>
      <c r="EA253" s="59" t="e">
        <f>#REF!</f>
        <v>#REF!</v>
      </c>
      <c r="EB253" s="59" t="e">
        <f>#REF!</f>
        <v>#REF!</v>
      </c>
      <c r="EC253" s="59" t="e">
        <f>#REF!</f>
        <v>#REF!</v>
      </c>
      <c r="ED253" s="59" t="e">
        <f>#REF!</f>
        <v>#REF!</v>
      </c>
      <c r="EE253" s="59" t="e">
        <f>#REF!</f>
        <v>#REF!</v>
      </c>
      <c r="EF253" s="59" t="e">
        <f>#REF!</f>
        <v>#REF!</v>
      </c>
      <c r="EG253" s="59" t="e">
        <f>#REF!</f>
        <v>#REF!</v>
      </c>
      <c r="EH253" s="59" t="e">
        <f>#REF!</f>
        <v>#REF!</v>
      </c>
      <c r="EI253" s="95" t="e">
        <f>#REF!</f>
        <v>#REF!</v>
      </c>
      <c r="EJ253" s="95" t="e">
        <f>#REF!</f>
        <v>#REF!</v>
      </c>
      <c r="EK253" s="95" t="e">
        <f>#REF!</f>
        <v>#REF!</v>
      </c>
      <c r="EL253" s="95" t="e">
        <f>#REF!</f>
        <v>#REF!</v>
      </c>
      <c r="EM253" s="95" t="e">
        <f>#REF!</f>
        <v>#REF!</v>
      </c>
      <c r="EN253" s="95" t="e">
        <f>#REF!</f>
        <v>#REF!</v>
      </c>
      <c r="EO253" s="95" t="e">
        <f>#REF!</f>
        <v>#REF!</v>
      </c>
      <c r="EP253" s="95" t="e">
        <f>#REF!</f>
        <v>#REF!</v>
      </c>
      <c r="EQ253" s="95" t="e">
        <f>#REF!</f>
        <v>#REF!</v>
      </c>
      <c r="ER253" s="95" t="e">
        <f>#REF!</f>
        <v>#REF!</v>
      </c>
      <c r="ES253" s="95" t="e">
        <f>#REF!</f>
        <v>#REF!</v>
      </c>
      <c r="ET253" s="95" t="e">
        <f>#REF!</f>
        <v>#REF!</v>
      </c>
      <c r="EU253" s="95" t="e">
        <f>#REF!</f>
        <v>#REF!</v>
      </c>
      <c r="EV253" s="95" t="e">
        <f>#REF!</f>
        <v>#REF!</v>
      </c>
      <c r="EW253" s="95" t="e">
        <f>#REF!</f>
        <v>#REF!</v>
      </c>
      <c r="EX253" s="95" t="e">
        <f>#REF!</f>
        <v>#REF!</v>
      </c>
      <c r="EY253" s="95" t="e">
        <f>#REF!</f>
        <v>#REF!</v>
      </c>
    </row>
    <row r="254" spans="1:155" s="38" customFormat="1">
      <c r="A254" t="s">
        <v>159</v>
      </c>
      <c r="B254" s="10">
        <v>65</v>
      </c>
      <c r="C254" s="4" t="s">
        <v>3</v>
      </c>
      <c r="D254" s="10" t="s">
        <v>40</v>
      </c>
      <c r="E254" s="59">
        <f t="shared" si="115"/>
        <v>75</v>
      </c>
      <c r="F254" s="59">
        <f t="shared" si="115"/>
        <v>0</v>
      </c>
      <c r="G254" s="59">
        <f t="shared" si="115"/>
        <v>0</v>
      </c>
      <c r="H254" s="59">
        <f t="shared" si="115"/>
        <v>25</v>
      </c>
      <c r="I254" s="59">
        <f t="shared" si="116"/>
        <v>0</v>
      </c>
      <c r="J254">
        <v>8</v>
      </c>
      <c r="K254">
        <v>6</v>
      </c>
      <c r="L254">
        <v>0</v>
      </c>
      <c r="M254">
        <v>0</v>
      </c>
      <c r="N254">
        <v>2</v>
      </c>
      <c r="O254">
        <v>0</v>
      </c>
      <c r="P254">
        <v>1940.5</v>
      </c>
      <c r="Q254" t="s">
        <v>57</v>
      </c>
      <c r="R254" t="s">
        <v>57</v>
      </c>
      <c r="S254">
        <v>1940.5</v>
      </c>
      <c r="T254">
        <v>245</v>
      </c>
      <c r="U254" t="s">
        <v>57</v>
      </c>
      <c r="V254">
        <v>245</v>
      </c>
      <c r="W254">
        <v>157.5</v>
      </c>
      <c r="X254" t="s">
        <v>57</v>
      </c>
      <c r="Y254">
        <v>157.5</v>
      </c>
      <c r="Z254">
        <v>273.5</v>
      </c>
      <c r="AA254" t="s">
        <v>57</v>
      </c>
      <c r="AB254">
        <v>273.5</v>
      </c>
      <c r="AC254">
        <v>19</v>
      </c>
      <c r="AD254">
        <v>5</v>
      </c>
      <c r="AE254">
        <v>5</v>
      </c>
      <c r="AF254">
        <v>9</v>
      </c>
      <c r="AG254">
        <v>7</v>
      </c>
      <c r="AH254">
        <v>2</v>
      </c>
      <c r="AI254">
        <v>6</v>
      </c>
      <c r="AJ254" t="s">
        <v>57</v>
      </c>
      <c r="AK254" t="s">
        <v>57</v>
      </c>
      <c r="AL254">
        <v>4</v>
      </c>
      <c r="AM254">
        <v>2</v>
      </c>
      <c r="AN254" t="s">
        <v>57</v>
      </c>
      <c r="AO254" t="s">
        <v>57</v>
      </c>
      <c r="AP254" t="s">
        <v>57</v>
      </c>
      <c r="AQ254" t="s">
        <v>57</v>
      </c>
      <c r="AR254">
        <v>3</v>
      </c>
      <c r="AS254">
        <v>4</v>
      </c>
      <c r="AT254" t="s">
        <v>57</v>
      </c>
      <c r="AU254" t="s">
        <v>57</v>
      </c>
      <c r="AV254" t="s">
        <v>57</v>
      </c>
      <c r="AW254" t="s">
        <v>57</v>
      </c>
      <c r="AX254">
        <v>1</v>
      </c>
      <c r="AY254">
        <v>1</v>
      </c>
      <c r="AZ254">
        <v>2</v>
      </c>
      <c r="BA254">
        <v>6</v>
      </c>
      <c r="BB254" t="s">
        <v>57</v>
      </c>
      <c r="BC254" t="s">
        <v>57</v>
      </c>
      <c r="BD254" t="s">
        <v>57</v>
      </c>
      <c r="BE254">
        <v>22</v>
      </c>
      <c r="BF254">
        <v>9</v>
      </c>
      <c r="BG254" t="s">
        <v>57</v>
      </c>
      <c r="BH254" t="s">
        <v>57</v>
      </c>
      <c r="BI254" t="s">
        <v>57</v>
      </c>
      <c r="BJ254">
        <v>2</v>
      </c>
      <c r="BK254">
        <v>11</v>
      </c>
      <c r="BL254">
        <v>444</v>
      </c>
      <c r="BM254">
        <v>146</v>
      </c>
      <c r="BN254" t="s">
        <v>57</v>
      </c>
      <c r="BO254" t="s">
        <v>57</v>
      </c>
      <c r="BP254">
        <v>2</v>
      </c>
      <c r="BQ254">
        <v>2</v>
      </c>
      <c r="BR254">
        <v>294</v>
      </c>
      <c r="BS254" t="s">
        <v>57</v>
      </c>
      <c r="BT254" t="s">
        <v>57</v>
      </c>
      <c r="BU254" t="s">
        <v>57</v>
      </c>
      <c r="BV254" t="s">
        <v>57</v>
      </c>
      <c r="BW254" t="s">
        <v>57</v>
      </c>
      <c r="BX254" t="s">
        <v>57</v>
      </c>
      <c r="BY254" t="s">
        <v>57</v>
      </c>
      <c r="BZ254" t="s">
        <v>57</v>
      </c>
      <c r="CA254" t="s">
        <v>57</v>
      </c>
      <c r="CB254" t="s">
        <v>57</v>
      </c>
      <c r="CC254" t="s">
        <v>57</v>
      </c>
      <c r="CD254" t="s">
        <v>58</v>
      </c>
      <c r="CF254" s="58"/>
      <c r="CH254" s="10"/>
      <c r="CI254" s="10"/>
    </row>
    <row r="255" spans="1:155" s="38" customFormat="1">
      <c r="A255" t="s">
        <v>160</v>
      </c>
      <c r="B255" s="10">
        <v>65</v>
      </c>
      <c r="C255" s="4" t="s">
        <v>3</v>
      </c>
      <c r="D255" s="10" t="s">
        <v>40</v>
      </c>
      <c r="E255" s="59">
        <f t="shared" si="115"/>
        <v>25</v>
      </c>
      <c r="F255" s="59">
        <f t="shared" si="115"/>
        <v>0</v>
      </c>
      <c r="G255" s="59">
        <f t="shared" si="115"/>
        <v>50</v>
      </c>
      <c r="H255" s="59">
        <f t="shared" si="115"/>
        <v>25</v>
      </c>
      <c r="I255" s="59">
        <f t="shared" si="116"/>
        <v>0.5</v>
      </c>
      <c r="J255">
        <v>8</v>
      </c>
      <c r="K255">
        <v>2</v>
      </c>
      <c r="L255">
        <v>0</v>
      </c>
      <c r="M255">
        <v>4</v>
      </c>
      <c r="N255">
        <v>2</v>
      </c>
      <c r="O255">
        <v>0.66666666669999997</v>
      </c>
      <c r="P255">
        <v>642.16666669999995</v>
      </c>
      <c r="Q255" t="s">
        <v>57</v>
      </c>
      <c r="R255">
        <v>460.25</v>
      </c>
      <c r="S255">
        <v>1006</v>
      </c>
      <c r="T255">
        <v>147.5</v>
      </c>
      <c r="U255">
        <v>80.5</v>
      </c>
      <c r="V255">
        <v>281.5</v>
      </c>
      <c r="W255">
        <v>140.83333329999999</v>
      </c>
      <c r="X255">
        <v>127.5</v>
      </c>
      <c r="Y255">
        <v>167.5</v>
      </c>
      <c r="Z255">
        <v>940.5</v>
      </c>
      <c r="AA255">
        <v>1179.5</v>
      </c>
      <c r="AB255">
        <v>462.5</v>
      </c>
      <c r="AC255">
        <v>19</v>
      </c>
      <c r="AD255">
        <v>12</v>
      </c>
      <c r="AE255">
        <v>4</v>
      </c>
      <c r="AF255">
        <v>3</v>
      </c>
      <c r="AG255">
        <v>7</v>
      </c>
      <c r="AH255">
        <v>10</v>
      </c>
      <c r="AI255">
        <v>2</v>
      </c>
      <c r="AJ255" t="s">
        <v>57</v>
      </c>
      <c r="AK255" t="s">
        <v>57</v>
      </c>
      <c r="AL255" t="s">
        <v>57</v>
      </c>
      <c r="AM255">
        <v>6</v>
      </c>
      <c r="AN255">
        <v>4</v>
      </c>
      <c r="AO255">
        <v>2</v>
      </c>
      <c r="AP255" t="s">
        <v>57</v>
      </c>
      <c r="AQ255" t="s">
        <v>57</v>
      </c>
      <c r="AR255" t="s">
        <v>57</v>
      </c>
      <c r="AS255" t="s">
        <v>57</v>
      </c>
      <c r="AT255">
        <v>4</v>
      </c>
      <c r="AU255" t="s">
        <v>57</v>
      </c>
      <c r="AV255" t="s">
        <v>57</v>
      </c>
      <c r="AW255" t="s">
        <v>57</v>
      </c>
      <c r="AX255" t="s">
        <v>57</v>
      </c>
      <c r="AY255">
        <v>1</v>
      </c>
      <c r="AZ255">
        <v>2</v>
      </c>
      <c r="BA255">
        <v>0</v>
      </c>
      <c r="BB255" t="s">
        <v>57</v>
      </c>
      <c r="BC255" t="s">
        <v>57</v>
      </c>
      <c r="BD255" t="s">
        <v>57</v>
      </c>
      <c r="BE255">
        <v>9</v>
      </c>
      <c r="BF255">
        <v>1</v>
      </c>
      <c r="BG255" t="s">
        <v>57</v>
      </c>
      <c r="BH255" t="s">
        <v>57</v>
      </c>
      <c r="BI255">
        <v>4</v>
      </c>
      <c r="BJ255">
        <v>2</v>
      </c>
      <c r="BK255">
        <v>2</v>
      </c>
      <c r="BL255">
        <v>169</v>
      </c>
      <c r="BM255">
        <v>36</v>
      </c>
      <c r="BN255" t="s">
        <v>57</v>
      </c>
      <c r="BO255">
        <v>53</v>
      </c>
      <c r="BP255">
        <v>11</v>
      </c>
      <c r="BQ255">
        <v>1</v>
      </c>
      <c r="BR255">
        <v>68</v>
      </c>
      <c r="BS255" t="s">
        <v>57</v>
      </c>
      <c r="BT255" t="s">
        <v>57</v>
      </c>
      <c r="BU255" t="s">
        <v>57</v>
      </c>
      <c r="BV255" t="s">
        <v>57</v>
      </c>
      <c r="BW255" t="s">
        <v>57</v>
      </c>
      <c r="BX255" t="s">
        <v>57</v>
      </c>
      <c r="BY255" t="s">
        <v>57</v>
      </c>
      <c r="BZ255" t="s">
        <v>57</v>
      </c>
      <c r="CA255" t="s">
        <v>57</v>
      </c>
      <c r="CB255" t="s">
        <v>57</v>
      </c>
      <c r="CC255" t="s">
        <v>57</v>
      </c>
      <c r="CD255" t="s">
        <v>58</v>
      </c>
      <c r="CH255" s="10"/>
      <c r="CI255" s="10"/>
    </row>
    <row r="256" spans="1:155" s="38" customFormat="1">
      <c r="A256" t="s">
        <v>181</v>
      </c>
      <c r="B256" s="10">
        <v>65</v>
      </c>
      <c r="C256" s="6" t="s">
        <v>2</v>
      </c>
      <c r="D256" s="10" t="s">
        <v>40</v>
      </c>
      <c r="E256" s="59">
        <f t="shared" si="115"/>
        <v>37.5</v>
      </c>
      <c r="F256" s="59">
        <f t="shared" si="115"/>
        <v>50</v>
      </c>
      <c r="G256" s="59">
        <f t="shared" si="115"/>
        <v>12.5</v>
      </c>
      <c r="H256" s="59">
        <f t="shared" si="115"/>
        <v>0</v>
      </c>
      <c r="I256" s="59">
        <f t="shared" si="116"/>
        <v>0.125</v>
      </c>
      <c r="J256">
        <v>8</v>
      </c>
      <c r="K256">
        <v>3</v>
      </c>
      <c r="L256">
        <v>4</v>
      </c>
      <c r="M256">
        <v>1</v>
      </c>
      <c r="N256">
        <v>0</v>
      </c>
      <c r="O256">
        <v>1</v>
      </c>
      <c r="P256">
        <v>1187</v>
      </c>
      <c r="Q256">
        <v>1459.5</v>
      </c>
      <c r="R256">
        <v>97</v>
      </c>
      <c r="S256" t="s">
        <v>57</v>
      </c>
      <c r="T256">
        <v>126</v>
      </c>
      <c r="U256">
        <v>126</v>
      </c>
      <c r="V256" t="s">
        <v>57</v>
      </c>
      <c r="W256">
        <v>127</v>
      </c>
      <c r="X256">
        <v>127</v>
      </c>
      <c r="Y256" t="s">
        <v>57</v>
      </c>
      <c r="Z256">
        <v>1225</v>
      </c>
      <c r="AA256">
        <v>1225</v>
      </c>
      <c r="AB256" t="s">
        <v>57</v>
      </c>
      <c r="AC256">
        <v>28</v>
      </c>
      <c r="AD256">
        <v>12</v>
      </c>
      <c r="AE256">
        <v>5</v>
      </c>
      <c r="AF256">
        <v>11</v>
      </c>
      <c r="AG256">
        <v>7</v>
      </c>
      <c r="AH256">
        <v>2</v>
      </c>
      <c r="AI256" t="s">
        <v>57</v>
      </c>
      <c r="AJ256" t="s">
        <v>57</v>
      </c>
      <c r="AK256" t="s">
        <v>57</v>
      </c>
      <c r="AL256">
        <v>19</v>
      </c>
      <c r="AM256">
        <v>5</v>
      </c>
      <c r="AN256">
        <v>1</v>
      </c>
      <c r="AO256" t="s">
        <v>57</v>
      </c>
      <c r="AP256" t="s">
        <v>57</v>
      </c>
      <c r="AQ256" t="s">
        <v>57</v>
      </c>
      <c r="AR256">
        <v>6</v>
      </c>
      <c r="AS256">
        <v>1</v>
      </c>
      <c r="AT256">
        <v>1</v>
      </c>
      <c r="AU256" t="s">
        <v>57</v>
      </c>
      <c r="AV256" t="s">
        <v>57</v>
      </c>
      <c r="AW256" t="s">
        <v>57</v>
      </c>
      <c r="AX256">
        <v>3</v>
      </c>
      <c r="AY256">
        <v>1</v>
      </c>
      <c r="AZ256" t="s">
        <v>57</v>
      </c>
      <c r="BA256">
        <v>0</v>
      </c>
      <c r="BB256" t="s">
        <v>57</v>
      </c>
      <c r="BC256" t="s">
        <v>57</v>
      </c>
      <c r="BD256">
        <v>10</v>
      </c>
      <c r="BE256">
        <v>3</v>
      </c>
      <c r="BF256" t="s">
        <v>57</v>
      </c>
      <c r="BG256" t="s">
        <v>57</v>
      </c>
      <c r="BH256" t="s">
        <v>57</v>
      </c>
      <c r="BI256">
        <v>1</v>
      </c>
      <c r="BJ256" t="s">
        <v>57</v>
      </c>
      <c r="BK256">
        <v>2</v>
      </c>
      <c r="BL256" t="s">
        <v>57</v>
      </c>
      <c r="BM256" t="s">
        <v>57</v>
      </c>
      <c r="BN256" t="s">
        <v>57</v>
      </c>
      <c r="BO256" t="s">
        <v>57</v>
      </c>
      <c r="BP256" t="s">
        <v>57</v>
      </c>
      <c r="BQ256" t="s">
        <v>57</v>
      </c>
      <c r="BR256" t="s">
        <v>57</v>
      </c>
      <c r="BS256" t="s">
        <v>57</v>
      </c>
      <c r="BT256" t="s">
        <v>57</v>
      </c>
      <c r="BU256" t="s">
        <v>57</v>
      </c>
      <c r="BV256" t="s">
        <v>57</v>
      </c>
      <c r="BW256" t="s">
        <v>57</v>
      </c>
      <c r="BX256" t="s">
        <v>57</v>
      </c>
      <c r="BY256" t="s">
        <v>57</v>
      </c>
      <c r="BZ256" t="s">
        <v>57</v>
      </c>
      <c r="CA256" t="s">
        <v>57</v>
      </c>
      <c r="CB256" t="s">
        <v>57</v>
      </c>
      <c r="CC256" t="s">
        <v>57</v>
      </c>
      <c r="CD256" t="s">
        <v>58</v>
      </c>
      <c r="CH256" s="10"/>
      <c r="CI256" s="10"/>
    </row>
    <row r="257" spans="1:87" s="38" customFormat="1">
      <c r="A257" t="s">
        <v>161</v>
      </c>
      <c r="B257" s="10">
        <v>65</v>
      </c>
      <c r="C257" s="4" t="s">
        <v>3</v>
      </c>
      <c r="D257" s="10" t="s">
        <v>40</v>
      </c>
      <c r="E257" s="59">
        <f t="shared" si="115"/>
        <v>50</v>
      </c>
      <c r="F257" s="59">
        <f t="shared" si="115"/>
        <v>0</v>
      </c>
      <c r="G257" s="59">
        <f t="shared" si="115"/>
        <v>50</v>
      </c>
      <c r="H257" s="59">
        <f t="shared" si="115"/>
        <v>0</v>
      </c>
      <c r="I257" s="59">
        <f t="shared" si="116"/>
        <v>0.5</v>
      </c>
      <c r="J257">
        <v>8</v>
      </c>
      <c r="K257">
        <v>4</v>
      </c>
      <c r="L257">
        <v>0</v>
      </c>
      <c r="M257">
        <v>4</v>
      </c>
      <c r="N257">
        <v>0</v>
      </c>
      <c r="O257">
        <v>1</v>
      </c>
      <c r="P257">
        <v>1987</v>
      </c>
      <c r="Q257" t="s">
        <v>57</v>
      </c>
      <c r="R257">
        <v>1987</v>
      </c>
      <c r="S257" t="s">
        <v>57</v>
      </c>
      <c r="T257">
        <v>512</v>
      </c>
      <c r="U257">
        <v>512</v>
      </c>
      <c r="V257" t="s">
        <v>57</v>
      </c>
      <c r="W257">
        <v>5275.5</v>
      </c>
      <c r="X257">
        <v>5275.5</v>
      </c>
      <c r="Y257" t="s">
        <v>57</v>
      </c>
      <c r="Z257">
        <v>12</v>
      </c>
      <c r="AA257">
        <v>12</v>
      </c>
      <c r="AB257" t="s">
        <v>57</v>
      </c>
      <c r="AC257">
        <v>17</v>
      </c>
      <c r="AD257">
        <v>8</v>
      </c>
      <c r="AE257">
        <v>8</v>
      </c>
      <c r="AF257">
        <v>1</v>
      </c>
      <c r="AG257">
        <v>7</v>
      </c>
      <c r="AH257">
        <v>8</v>
      </c>
      <c r="AI257">
        <v>2</v>
      </c>
      <c r="AJ257" t="s">
        <v>57</v>
      </c>
      <c r="AK257" t="s">
        <v>57</v>
      </c>
      <c r="AL257" t="s">
        <v>57</v>
      </c>
      <c r="AM257">
        <v>4</v>
      </c>
      <c r="AN257">
        <v>4</v>
      </c>
      <c r="AO257" t="s">
        <v>57</v>
      </c>
      <c r="AP257" t="s">
        <v>57</v>
      </c>
      <c r="AQ257" t="s">
        <v>57</v>
      </c>
      <c r="AR257" t="s">
        <v>57</v>
      </c>
      <c r="AS257">
        <v>2</v>
      </c>
      <c r="AT257">
        <v>4</v>
      </c>
      <c r="AU257">
        <v>2</v>
      </c>
      <c r="AV257" t="s">
        <v>57</v>
      </c>
      <c r="AW257" t="s">
        <v>57</v>
      </c>
      <c r="AX257" t="s">
        <v>57</v>
      </c>
      <c r="AY257">
        <v>1</v>
      </c>
      <c r="AZ257" t="s">
        <v>57</v>
      </c>
      <c r="BA257">
        <v>0</v>
      </c>
      <c r="BB257" t="s">
        <v>57</v>
      </c>
      <c r="BC257" t="s">
        <v>57</v>
      </c>
      <c r="BD257" t="s">
        <v>57</v>
      </c>
      <c r="BE257">
        <v>6</v>
      </c>
      <c r="BF257" t="s">
        <v>57</v>
      </c>
      <c r="BG257" t="s">
        <v>57</v>
      </c>
      <c r="BH257" t="s">
        <v>57</v>
      </c>
      <c r="BI257" t="s">
        <v>57</v>
      </c>
      <c r="BJ257">
        <v>4</v>
      </c>
      <c r="BK257">
        <v>2</v>
      </c>
      <c r="BL257">
        <v>338</v>
      </c>
      <c r="BM257">
        <v>118</v>
      </c>
      <c r="BN257" t="s">
        <v>57</v>
      </c>
      <c r="BO257">
        <v>16</v>
      </c>
      <c r="BP257">
        <v>3</v>
      </c>
      <c r="BQ257">
        <v>86</v>
      </c>
      <c r="BR257">
        <v>115</v>
      </c>
      <c r="BS257" t="s">
        <v>57</v>
      </c>
      <c r="BT257" t="s">
        <v>57</v>
      </c>
      <c r="BU257" t="s">
        <v>57</v>
      </c>
      <c r="BV257" t="s">
        <v>57</v>
      </c>
      <c r="BW257" t="s">
        <v>57</v>
      </c>
      <c r="BX257" t="s">
        <v>57</v>
      </c>
      <c r="BY257" t="s">
        <v>57</v>
      </c>
      <c r="BZ257" t="s">
        <v>57</v>
      </c>
      <c r="CA257" t="s">
        <v>57</v>
      </c>
      <c r="CB257" t="s">
        <v>57</v>
      </c>
      <c r="CC257" t="s">
        <v>57</v>
      </c>
      <c r="CD257" t="s">
        <v>58</v>
      </c>
      <c r="CH257" s="10"/>
      <c r="CI257" s="10"/>
    </row>
    <row r="258" spans="1:87" s="38" customFormat="1">
      <c r="A258" t="s">
        <v>162</v>
      </c>
      <c r="B258" s="10">
        <v>65</v>
      </c>
      <c r="C258" s="6" t="s">
        <v>2</v>
      </c>
      <c r="D258" s="10" t="s">
        <v>40</v>
      </c>
      <c r="E258" s="59">
        <f t="shared" si="115"/>
        <v>12.5</v>
      </c>
      <c r="F258" s="59">
        <f t="shared" si="115"/>
        <v>0</v>
      </c>
      <c r="G258" s="59">
        <f t="shared" si="115"/>
        <v>37.5</v>
      </c>
      <c r="H258" s="59">
        <f t="shared" si="115"/>
        <v>50</v>
      </c>
      <c r="I258" s="59">
        <f t="shared" si="116"/>
        <v>0.375</v>
      </c>
      <c r="J258">
        <v>8</v>
      </c>
      <c r="K258">
        <v>1</v>
      </c>
      <c r="L258">
        <v>0</v>
      </c>
      <c r="M258">
        <v>3</v>
      </c>
      <c r="N258">
        <v>4</v>
      </c>
      <c r="O258">
        <v>0.42857142850000002</v>
      </c>
      <c r="P258">
        <v>1453.2857140000001</v>
      </c>
      <c r="Q258" t="s">
        <v>57</v>
      </c>
      <c r="R258">
        <v>1389</v>
      </c>
      <c r="S258">
        <v>1501.5</v>
      </c>
      <c r="T258">
        <v>194.14285709999999</v>
      </c>
      <c r="U258">
        <v>63</v>
      </c>
      <c r="V258">
        <v>292.5</v>
      </c>
      <c r="W258">
        <v>334.85714280000002</v>
      </c>
      <c r="X258">
        <v>444.66666659999999</v>
      </c>
      <c r="Y258">
        <v>252.5</v>
      </c>
      <c r="Z258">
        <v>317.2857143</v>
      </c>
      <c r="AA258">
        <v>439.33333340000001</v>
      </c>
      <c r="AB258">
        <v>225.75</v>
      </c>
      <c r="AC258">
        <v>17</v>
      </c>
      <c r="AD258">
        <v>9</v>
      </c>
      <c r="AE258">
        <v>3</v>
      </c>
      <c r="AF258">
        <v>5</v>
      </c>
      <c r="AG258">
        <v>7</v>
      </c>
      <c r="AH258">
        <v>7</v>
      </c>
      <c r="AI258">
        <v>3</v>
      </c>
      <c r="AJ258" t="s">
        <v>57</v>
      </c>
      <c r="AK258" t="s">
        <v>57</v>
      </c>
      <c r="AL258" t="s">
        <v>57</v>
      </c>
      <c r="AM258">
        <v>7</v>
      </c>
      <c r="AN258" t="s">
        <v>57</v>
      </c>
      <c r="AO258">
        <v>2</v>
      </c>
      <c r="AP258" t="s">
        <v>57</v>
      </c>
      <c r="AQ258" t="s">
        <v>57</v>
      </c>
      <c r="AR258" t="s">
        <v>57</v>
      </c>
      <c r="AS258" t="s">
        <v>57</v>
      </c>
      <c r="AT258">
        <v>3</v>
      </c>
      <c r="AU258" t="s">
        <v>57</v>
      </c>
      <c r="AV258" t="s">
        <v>57</v>
      </c>
      <c r="AW258" t="s">
        <v>57</v>
      </c>
      <c r="AX258" t="s">
        <v>57</v>
      </c>
      <c r="AY258" t="s">
        <v>57</v>
      </c>
      <c r="AZ258">
        <v>4</v>
      </c>
      <c r="BA258">
        <v>1</v>
      </c>
      <c r="BB258" t="s">
        <v>57</v>
      </c>
      <c r="BC258" t="s">
        <v>57</v>
      </c>
      <c r="BD258" t="s">
        <v>57</v>
      </c>
      <c r="BE258">
        <v>10</v>
      </c>
      <c r="BF258">
        <v>3</v>
      </c>
      <c r="BG258" t="s">
        <v>57</v>
      </c>
      <c r="BH258" t="s">
        <v>57</v>
      </c>
      <c r="BI258">
        <v>1</v>
      </c>
      <c r="BJ258">
        <v>6</v>
      </c>
      <c r="BK258" t="s">
        <v>57</v>
      </c>
      <c r="BL258">
        <v>280</v>
      </c>
      <c r="BM258">
        <v>121</v>
      </c>
      <c r="BN258">
        <v>4</v>
      </c>
      <c r="BO258">
        <v>48</v>
      </c>
      <c r="BP258">
        <v>6</v>
      </c>
      <c r="BQ258">
        <v>11</v>
      </c>
      <c r="BR258">
        <v>90</v>
      </c>
      <c r="BS258" t="s">
        <v>57</v>
      </c>
      <c r="BT258" t="s">
        <v>57</v>
      </c>
      <c r="BU258" t="s">
        <v>57</v>
      </c>
      <c r="BV258" t="s">
        <v>57</v>
      </c>
      <c r="BW258" t="s">
        <v>57</v>
      </c>
      <c r="BX258" t="s">
        <v>57</v>
      </c>
      <c r="BY258" t="s">
        <v>57</v>
      </c>
      <c r="BZ258" t="s">
        <v>57</v>
      </c>
      <c r="CA258" t="s">
        <v>57</v>
      </c>
      <c r="CB258" t="s">
        <v>57</v>
      </c>
      <c r="CC258" t="s">
        <v>57</v>
      </c>
      <c r="CD258" t="s">
        <v>58</v>
      </c>
      <c r="CH258" s="10"/>
      <c r="CI258" s="10"/>
    </row>
    <row r="259" spans="1:87" s="38" customFormat="1">
      <c r="A259" t="s">
        <v>163</v>
      </c>
      <c r="B259" s="10">
        <v>60</v>
      </c>
      <c r="C259" s="6" t="s">
        <v>2</v>
      </c>
      <c r="D259" s="10" t="s">
        <v>40</v>
      </c>
      <c r="E259" s="59">
        <f t="shared" si="115"/>
        <v>25</v>
      </c>
      <c r="F259" s="59">
        <f t="shared" si="115"/>
        <v>0</v>
      </c>
      <c r="G259" s="59">
        <f t="shared" si="115"/>
        <v>75</v>
      </c>
      <c r="H259" s="59">
        <f t="shared" si="115"/>
        <v>0</v>
      </c>
      <c r="I259" s="59">
        <f t="shared" si="116"/>
        <v>0.75</v>
      </c>
      <c r="J259">
        <v>8</v>
      </c>
      <c r="K259">
        <v>2</v>
      </c>
      <c r="L259">
        <v>0</v>
      </c>
      <c r="M259">
        <v>6</v>
      </c>
      <c r="N259">
        <v>0</v>
      </c>
      <c r="O259">
        <v>1</v>
      </c>
      <c r="P259">
        <v>654.83333330000005</v>
      </c>
      <c r="Q259" t="s">
        <v>57</v>
      </c>
      <c r="R259">
        <v>654.83333330000005</v>
      </c>
      <c r="S259" t="s">
        <v>57</v>
      </c>
      <c r="T259">
        <v>52</v>
      </c>
      <c r="U259">
        <v>52</v>
      </c>
      <c r="V259" t="s">
        <v>57</v>
      </c>
      <c r="W259">
        <v>67</v>
      </c>
      <c r="X259">
        <v>67</v>
      </c>
      <c r="Y259" t="s">
        <v>57</v>
      </c>
      <c r="Z259">
        <v>1132.666667</v>
      </c>
      <c r="AA259">
        <v>1132.666667</v>
      </c>
      <c r="AB259" t="s">
        <v>57</v>
      </c>
      <c r="AC259">
        <v>22</v>
      </c>
      <c r="AD259">
        <v>6</v>
      </c>
      <c r="AE259">
        <v>16</v>
      </c>
      <c r="AF259" t="s">
        <v>57</v>
      </c>
      <c r="AG259">
        <v>6</v>
      </c>
      <c r="AH259">
        <v>6</v>
      </c>
      <c r="AI259">
        <v>10</v>
      </c>
      <c r="AJ259" t="s">
        <v>57</v>
      </c>
      <c r="AK259" t="s">
        <v>57</v>
      </c>
      <c r="AL259" t="s">
        <v>57</v>
      </c>
      <c r="AM259">
        <v>6</v>
      </c>
      <c r="AN259" t="s">
        <v>57</v>
      </c>
      <c r="AO259" t="s">
        <v>57</v>
      </c>
      <c r="AP259" t="s">
        <v>57</v>
      </c>
      <c r="AQ259" t="s">
        <v>57</v>
      </c>
      <c r="AR259" t="s">
        <v>57</v>
      </c>
      <c r="AS259" t="s">
        <v>57</v>
      </c>
      <c r="AT259">
        <v>6</v>
      </c>
      <c r="AU259">
        <v>10</v>
      </c>
      <c r="AV259" t="s">
        <v>57</v>
      </c>
      <c r="AW259" t="s">
        <v>57</v>
      </c>
      <c r="AX259" t="s">
        <v>57</v>
      </c>
      <c r="AY259" t="s">
        <v>57</v>
      </c>
      <c r="AZ259" t="s">
        <v>57</v>
      </c>
      <c r="BA259">
        <v>0</v>
      </c>
      <c r="BB259" t="s">
        <v>57</v>
      </c>
      <c r="BC259" t="s">
        <v>57</v>
      </c>
      <c r="BD259" t="s">
        <v>57</v>
      </c>
      <c r="BE259">
        <v>24</v>
      </c>
      <c r="BF259">
        <v>8</v>
      </c>
      <c r="BG259" t="s">
        <v>57</v>
      </c>
      <c r="BH259">
        <v>3</v>
      </c>
      <c r="BI259">
        <v>6</v>
      </c>
      <c r="BJ259" t="s">
        <v>57</v>
      </c>
      <c r="BK259">
        <v>7</v>
      </c>
      <c r="BL259">
        <v>123</v>
      </c>
      <c r="BM259">
        <v>26</v>
      </c>
      <c r="BN259" t="s">
        <v>57</v>
      </c>
      <c r="BO259">
        <v>55</v>
      </c>
      <c r="BP259">
        <v>2</v>
      </c>
      <c r="BQ259" t="s">
        <v>57</v>
      </c>
      <c r="BR259">
        <v>40</v>
      </c>
      <c r="BS259" t="s">
        <v>57</v>
      </c>
      <c r="BT259" t="s">
        <v>57</v>
      </c>
      <c r="BU259" t="s">
        <v>57</v>
      </c>
      <c r="BV259" t="s">
        <v>57</v>
      </c>
      <c r="BW259" t="s">
        <v>57</v>
      </c>
      <c r="BX259" t="s">
        <v>57</v>
      </c>
      <c r="BY259" t="s">
        <v>57</v>
      </c>
      <c r="BZ259" t="s">
        <v>57</v>
      </c>
      <c r="CA259" t="s">
        <v>57</v>
      </c>
      <c r="CB259" t="s">
        <v>57</v>
      </c>
      <c r="CC259" t="s">
        <v>57</v>
      </c>
      <c r="CD259" t="s">
        <v>58</v>
      </c>
      <c r="CF259" s="10"/>
      <c r="CH259" s="10"/>
      <c r="CI259" s="10"/>
    </row>
    <row r="260" spans="1:87" s="38" customFormat="1">
      <c r="A260" t="s">
        <v>164</v>
      </c>
      <c r="B260" s="10">
        <v>60</v>
      </c>
      <c r="C260" s="6" t="s">
        <v>2</v>
      </c>
      <c r="D260" s="10" t="s">
        <v>40</v>
      </c>
      <c r="E260" s="59">
        <f t="shared" si="115"/>
        <v>0</v>
      </c>
      <c r="F260" s="59">
        <f t="shared" si="115"/>
        <v>0</v>
      </c>
      <c r="G260" s="59">
        <f t="shared" si="115"/>
        <v>75</v>
      </c>
      <c r="H260" s="59">
        <f t="shared" si="115"/>
        <v>25</v>
      </c>
      <c r="I260" s="59">
        <f t="shared" si="116"/>
        <v>0.75</v>
      </c>
      <c r="J260">
        <v>8</v>
      </c>
      <c r="K260">
        <v>0</v>
      </c>
      <c r="L260">
        <v>0</v>
      </c>
      <c r="M260">
        <v>6</v>
      </c>
      <c r="N260">
        <v>2</v>
      </c>
      <c r="O260">
        <v>0.75</v>
      </c>
      <c r="P260">
        <v>442.25</v>
      </c>
      <c r="Q260" t="s">
        <v>57</v>
      </c>
      <c r="R260">
        <v>537.66666669999995</v>
      </c>
      <c r="S260">
        <v>156</v>
      </c>
      <c r="T260">
        <v>47.875</v>
      </c>
      <c r="U260">
        <v>43.5</v>
      </c>
      <c r="V260">
        <v>61</v>
      </c>
      <c r="W260">
        <v>125.25</v>
      </c>
      <c r="X260">
        <v>96.666666660000004</v>
      </c>
      <c r="Y260">
        <v>211</v>
      </c>
      <c r="Z260">
        <v>347.875</v>
      </c>
      <c r="AA260">
        <v>361.5</v>
      </c>
      <c r="AB260">
        <v>307</v>
      </c>
      <c r="AC260">
        <v>28</v>
      </c>
      <c r="AD260">
        <v>11</v>
      </c>
      <c r="AE260">
        <v>13</v>
      </c>
      <c r="AF260">
        <v>4</v>
      </c>
      <c r="AG260">
        <v>8</v>
      </c>
      <c r="AH260">
        <v>9</v>
      </c>
      <c r="AI260">
        <v>7</v>
      </c>
      <c r="AJ260">
        <v>3</v>
      </c>
      <c r="AK260" t="s">
        <v>57</v>
      </c>
      <c r="AL260">
        <v>1</v>
      </c>
      <c r="AM260">
        <v>8</v>
      </c>
      <c r="AN260">
        <v>1</v>
      </c>
      <c r="AO260">
        <v>2</v>
      </c>
      <c r="AP260" t="s">
        <v>57</v>
      </c>
      <c r="AQ260" t="s">
        <v>57</v>
      </c>
      <c r="AR260" t="s">
        <v>57</v>
      </c>
      <c r="AS260" t="s">
        <v>57</v>
      </c>
      <c r="AT260">
        <v>6</v>
      </c>
      <c r="AU260">
        <v>4</v>
      </c>
      <c r="AV260">
        <v>3</v>
      </c>
      <c r="AW260" t="s">
        <v>57</v>
      </c>
      <c r="AX260" t="s">
        <v>57</v>
      </c>
      <c r="AY260" t="s">
        <v>57</v>
      </c>
      <c r="AZ260">
        <v>2</v>
      </c>
      <c r="BA260">
        <v>1</v>
      </c>
      <c r="BB260" t="s">
        <v>57</v>
      </c>
      <c r="BC260" t="s">
        <v>57</v>
      </c>
      <c r="BD260">
        <v>1</v>
      </c>
      <c r="BE260">
        <v>26</v>
      </c>
      <c r="BF260" t="s">
        <v>57</v>
      </c>
      <c r="BG260" t="s">
        <v>57</v>
      </c>
      <c r="BH260" t="s">
        <v>57</v>
      </c>
      <c r="BI260">
        <v>6</v>
      </c>
      <c r="BJ260">
        <v>4</v>
      </c>
      <c r="BK260">
        <v>16</v>
      </c>
      <c r="BL260">
        <v>181</v>
      </c>
      <c r="BM260">
        <v>22</v>
      </c>
      <c r="BN260" t="s">
        <v>57</v>
      </c>
      <c r="BO260">
        <v>106</v>
      </c>
      <c r="BP260">
        <v>8</v>
      </c>
      <c r="BQ260">
        <v>10</v>
      </c>
      <c r="BR260">
        <v>35</v>
      </c>
      <c r="BS260" t="s">
        <v>57</v>
      </c>
      <c r="BT260" t="s">
        <v>57</v>
      </c>
      <c r="BU260" t="s">
        <v>57</v>
      </c>
      <c r="BV260" t="s">
        <v>57</v>
      </c>
      <c r="BW260" t="s">
        <v>57</v>
      </c>
      <c r="BX260" t="s">
        <v>57</v>
      </c>
      <c r="BY260" t="s">
        <v>57</v>
      </c>
      <c r="BZ260" t="s">
        <v>57</v>
      </c>
      <c r="CA260" t="s">
        <v>57</v>
      </c>
      <c r="CB260" t="s">
        <v>57</v>
      </c>
      <c r="CC260" t="s">
        <v>57</v>
      </c>
      <c r="CD260" t="s">
        <v>58</v>
      </c>
      <c r="CF260" s="10"/>
      <c r="CH260" s="10"/>
      <c r="CI260" s="10"/>
    </row>
    <row r="261" spans="1:87" s="38" customFormat="1">
      <c r="A261" t="s">
        <v>165</v>
      </c>
      <c r="B261" s="10">
        <v>60</v>
      </c>
      <c r="C261" s="6" t="s">
        <v>2</v>
      </c>
      <c r="D261" s="10" t="s">
        <v>40</v>
      </c>
      <c r="E261" s="59">
        <f t="shared" si="115"/>
        <v>12.5</v>
      </c>
      <c r="F261" s="59">
        <f t="shared" si="115"/>
        <v>0</v>
      </c>
      <c r="G261" s="59">
        <f t="shared" si="115"/>
        <v>62.5</v>
      </c>
      <c r="H261" s="59">
        <f t="shared" si="115"/>
        <v>25</v>
      </c>
      <c r="I261" s="59">
        <f t="shared" si="116"/>
        <v>0.625</v>
      </c>
      <c r="J261">
        <v>8</v>
      </c>
      <c r="K261">
        <v>1</v>
      </c>
      <c r="L261">
        <v>0</v>
      </c>
      <c r="M261">
        <v>5</v>
      </c>
      <c r="N261">
        <v>2</v>
      </c>
      <c r="O261">
        <v>0.71428571429999999</v>
      </c>
      <c r="P261">
        <v>897.28571439999996</v>
      </c>
      <c r="Q261" t="s">
        <v>57</v>
      </c>
      <c r="R261">
        <v>1196.2</v>
      </c>
      <c r="S261">
        <v>150</v>
      </c>
      <c r="T261">
        <v>109.2857143</v>
      </c>
      <c r="U261">
        <v>100.6</v>
      </c>
      <c r="V261">
        <v>131</v>
      </c>
      <c r="W261">
        <v>136</v>
      </c>
      <c r="X261">
        <v>142.6</v>
      </c>
      <c r="Y261">
        <v>119.5</v>
      </c>
      <c r="Z261">
        <v>698.57142850000002</v>
      </c>
      <c r="AA261">
        <v>845.2</v>
      </c>
      <c r="AB261">
        <v>332</v>
      </c>
      <c r="AC261">
        <v>20</v>
      </c>
      <c r="AD261">
        <v>7</v>
      </c>
      <c r="AE261">
        <v>6</v>
      </c>
      <c r="AF261">
        <v>7</v>
      </c>
      <c r="AG261">
        <v>9</v>
      </c>
      <c r="AH261">
        <v>7</v>
      </c>
      <c r="AI261">
        <v>2</v>
      </c>
      <c r="AJ261" t="s">
        <v>57</v>
      </c>
      <c r="AK261" t="s">
        <v>57</v>
      </c>
      <c r="AL261">
        <v>2</v>
      </c>
      <c r="AM261">
        <v>7</v>
      </c>
      <c r="AN261" t="s">
        <v>57</v>
      </c>
      <c r="AO261" t="s">
        <v>57</v>
      </c>
      <c r="AP261" t="s">
        <v>57</v>
      </c>
      <c r="AQ261" t="s">
        <v>57</v>
      </c>
      <c r="AR261" t="s">
        <v>57</v>
      </c>
      <c r="AS261" t="s">
        <v>57</v>
      </c>
      <c r="AT261">
        <v>5</v>
      </c>
      <c r="AU261">
        <v>1</v>
      </c>
      <c r="AV261" t="s">
        <v>57</v>
      </c>
      <c r="AW261" t="s">
        <v>57</v>
      </c>
      <c r="AX261" t="s">
        <v>57</v>
      </c>
      <c r="AY261">
        <v>2</v>
      </c>
      <c r="AZ261">
        <v>2</v>
      </c>
      <c r="BA261">
        <v>1</v>
      </c>
      <c r="BB261" t="s">
        <v>57</v>
      </c>
      <c r="BC261" t="s">
        <v>57</v>
      </c>
      <c r="BD261">
        <v>2</v>
      </c>
      <c r="BE261">
        <v>11</v>
      </c>
      <c r="BF261">
        <v>2</v>
      </c>
      <c r="BG261" t="s">
        <v>57</v>
      </c>
      <c r="BH261" t="s">
        <v>57</v>
      </c>
      <c r="BI261">
        <v>4</v>
      </c>
      <c r="BJ261">
        <v>4</v>
      </c>
      <c r="BK261">
        <v>1</v>
      </c>
      <c r="BL261">
        <v>310</v>
      </c>
      <c r="BM261">
        <v>82</v>
      </c>
      <c r="BN261">
        <v>4</v>
      </c>
      <c r="BO261">
        <v>109</v>
      </c>
      <c r="BP261">
        <v>13</v>
      </c>
      <c r="BQ261">
        <v>13</v>
      </c>
      <c r="BR261">
        <v>89</v>
      </c>
      <c r="BS261" t="s">
        <v>57</v>
      </c>
      <c r="BT261" t="s">
        <v>57</v>
      </c>
      <c r="BU261" t="s">
        <v>57</v>
      </c>
      <c r="BV261" t="s">
        <v>57</v>
      </c>
      <c r="BW261" t="s">
        <v>57</v>
      </c>
      <c r="BX261" t="s">
        <v>57</v>
      </c>
      <c r="BY261" t="s">
        <v>57</v>
      </c>
      <c r="BZ261" t="s">
        <v>57</v>
      </c>
      <c r="CA261" t="s">
        <v>57</v>
      </c>
      <c r="CB261" t="s">
        <v>57</v>
      </c>
      <c r="CC261" t="s">
        <v>57</v>
      </c>
      <c r="CD261" t="s">
        <v>58</v>
      </c>
      <c r="CF261" s="10"/>
      <c r="CH261" s="10"/>
      <c r="CI261" s="10"/>
    </row>
    <row r="262" spans="1:87" s="38" customFormat="1">
      <c r="A262" t="s">
        <v>166</v>
      </c>
      <c r="B262" s="10">
        <v>65</v>
      </c>
      <c r="C262" s="4" t="s">
        <v>3</v>
      </c>
      <c r="D262" s="10" t="s">
        <v>40</v>
      </c>
      <c r="E262" s="59">
        <f t="shared" si="115"/>
        <v>0</v>
      </c>
      <c r="F262" s="59">
        <f t="shared" si="115"/>
        <v>0</v>
      </c>
      <c r="G262" s="59">
        <f t="shared" si="115"/>
        <v>50</v>
      </c>
      <c r="H262" s="59">
        <f t="shared" si="115"/>
        <v>50</v>
      </c>
      <c r="I262" s="59">
        <f t="shared" si="116"/>
        <v>0.5</v>
      </c>
      <c r="J262">
        <v>8</v>
      </c>
      <c r="K262">
        <v>0</v>
      </c>
      <c r="L262">
        <v>0</v>
      </c>
      <c r="M262">
        <v>4</v>
      </c>
      <c r="N262">
        <v>4</v>
      </c>
      <c r="O262">
        <v>0.5</v>
      </c>
      <c r="P262">
        <v>1130.75</v>
      </c>
      <c r="Q262" t="s">
        <v>57</v>
      </c>
      <c r="R262">
        <v>1074.5</v>
      </c>
      <c r="S262">
        <v>1187</v>
      </c>
      <c r="T262">
        <v>185</v>
      </c>
      <c r="U262">
        <v>267.75</v>
      </c>
      <c r="V262">
        <v>102.25</v>
      </c>
      <c r="W262">
        <v>1225.25</v>
      </c>
      <c r="X262">
        <v>1229.5</v>
      </c>
      <c r="Y262">
        <v>1221</v>
      </c>
      <c r="Z262">
        <v>44</v>
      </c>
      <c r="AA262">
        <v>49.5</v>
      </c>
      <c r="AB262">
        <v>38.5</v>
      </c>
      <c r="AC262">
        <v>35</v>
      </c>
      <c r="AD262">
        <v>11</v>
      </c>
      <c r="AE262">
        <v>12</v>
      </c>
      <c r="AF262">
        <v>12</v>
      </c>
      <c r="AG262">
        <v>19</v>
      </c>
      <c r="AH262">
        <v>10</v>
      </c>
      <c r="AI262">
        <v>3</v>
      </c>
      <c r="AJ262" t="s">
        <v>57</v>
      </c>
      <c r="AK262">
        <v>1</v>
      </c>
      <c r="AL262">
        <v>2</v>
      </c>
      <c r="AM262">
        <v>8</v>
      </c>
      <c r="AN262">
        <v>2</v>
      </c>
      <c r="AO262" t="s">
        <v>57</v>
      </c>
      <c r="AP262" t="s">
        <v>57</v>
      </c>
      <c r="AQ262" t="s">
        <v>57</v>
      </c>
      <c r="AR262">
        <v>1</v>
      </c>
      <c r="AS262">
        <v>6</v>
      </c>
      <c r="AT262">
        <v>4</v>
      </c>
      <c r="AU262">
        <v>2</v>
      </c>
      <c r="AV262" t="s">
        <v>57</v>
      </c>
      <c r="AW262" t="s">
        <v>57</v>
      </c>
      <c r="AX262" t="s">
        <v>57</v>
      </c>
      <c r="AY262">
        <v>5</v>
      </c>
      <c r="AZ262">
        <v>4</v>
      </c>
      <c r="BA262">
        <v>1</v>
      </c>
      <c r="BB262" t="s">
        <v>57</v>
      </c>
      <c r="BC262">
        <v>1</v>
      </c>
      <c r="BD262">
        <v>1</v>
      </c>
      <c r="BE262">
        <v>18</v>
      </c>
      <c r="BF262">
        <v>3</v>
      </c>
      <c r="BG262" t="s">
        <v>57</v>
      </c>
      <c r="BH262" t="s">
        <v>57</v>
      </c>
      <c r="BI262" t="s">
        <v>57</v>
      </c>
      <c r="BJ262">
        <v>8</v>
      </c>
      <c r="BK262">
        <v>7</v>
      </c>
      <c r="BL262">
        <v>428</v>
      </c>
      <c r="BM262">
        <v>95</v>
      </c>
      <c r="BN262">
        <v>11</v>
      </c>
      <c r="BO262">
        <v>89</v>
      </c>
      <c r="BP262">
        <v>11</v>
      </c>
      <c r="BQ262">
        <v>102</v>
      </c>
      <c r="BR262">
        <v>120</v>
      </c>
      <c r="BS262" t="s">
        <v>57</v>
      </c>
      <c r="BT262" t="s">
        <v>57</v>
      </c>
      <c r="BU262" t="s">
        <v>57</v>
      </c>
      <c r="BV262" t="s">
        <v>57</v>
      </c>
      <c r="BW262" t="s">
        <v>57</v>
      </c>
      <c r="BX262" t="s">
        <v>57</v>
      </c>
      <c r="BY262" t="s">
        <v>57</v>
      </c>
      <c r="BZ262" t="s">
        <v>57</v>
      </c>
      <c r="CA262" t="s">
        <v>57</v>
      </c>
      <c r="CB262" t="s">
        <v>57</v>
      </c>
      <c r="CC262" t="s">
        <v>57</v>
      </c>
      <c r="CD262" t="s">
        <v>58</v>
      </c>
      <c r="CF262" s="10"/>
      <c r="CH262" s="10"/>
      <c r="CI262" s="10"/>
    </row>
    <row r="263" spans="1:87" s="38" customFormat="1">
      <c r="A263" t="s">
        <v>167</v>
      </c>
      <c r="B263" s="10">
        <v>60</v>
      </c>
      <c r="C263" s="6" t="s">
        <v>2</v>
      </c>
      <c r="D263" s="10" t="s">
        <v>40</v>
      </c>
      <c r="E263" s="59">
        <f t="shared" si="115"/>
        <v>12.5</v>
      </c>
      <c r="F263" s="59">
        <f t="shared" si="115"/>
        <v>0</v>
      </c>
      <c r="G263" s="59">
        <f t="shared" si="115"/>
        <v>75</v>
      </c>
      <c r="H263" s="59">
        <f t="shared" si="115"/>
        <v>12.5</v>
      </c>
      <c r="I263" s="59">
        <f t="shared" si="116"/>
        <v>0.75</v>
      </c>
      <c r="J263">
        <v>8</v>
      </c>
      <c r="K263">
        <v>1</v>
      </c>
      <c r="L263">
        <v>0</v>
      </c>
      <c r="M263">
        <v>6</v>
      </c>
      <c r="N263">
        <v>1</v>
      </c>
      <c r="O263">
        <v>0.85714285700000004</v>
      </c>
      <c r="P263">
        <v>994</v>
      </c>
      <c r="Q263" t="s">
        <v>57</v>
      </c>
      <c r="R263">
        <v>1099</v>
      </c>
      <c r="S263">
        <v>364</v>
      </c>
      <c r="T263">
        <v>88.714285700000005</v>
      </c>
      <c r="U263">
        <v>75.5</v>
      </c>
      <c r="V263">
        <v>168</v>
      </c>
      <c r="W263">
        <v>151</v>
      </c>
      <c r="X263">
        <v>146.66666670000001</v>
      </c>
      <c r="Y263">
        <v>177</v>
      </c>
      <c r="Z263">
        <v>654</v>
      </c>
      <c r="AA263">
        <v>724.83333330000005</v>
      </c>
      <c r="AB263">
        <v>229</v>
      </c>
      <c r="AC263">
        <v>22</v>
      </c>
      <c r="AD263">
        <v>10</v>
      </c>
      <c r="AE263">
        <v>11</v>
      </c>
      <c r="AF263">
        <v>1</v>
      </c>
      <c r="AG263">
        <v>12</v>
      </c>
      <c r="AH263">
        <v>10</v>
      </c>
      <c r="AI263" t="s">
        <v>57</v>
      </c>
      <c r="AJ263" t="s">
        <v>57</v>
      </c>
      <c r="AK263" t="s">
        <v>57</v>
      </c>
      <c r="AL263" t="s">
        <v>57</v>
      </c>
      <c r="AM263">
        <v>7</v>
      </c>
      <c r="AN263">
        <v>3</v>
      </c>
      <c r="AO263" t="s">
        <v>57</v>
      </c>
      <c r="AP263" t="s">
        <v>57</v>
      </c>
      <c r="AQ263" t="s">
        <v>57</v>
      </c>
      <c r="AR263" t="s">
        <v>57</v>
      </c>
      <c r="AS263">
        <v>5</v>
      </c>
      <c r="AT263">
        <v>6</v>
      </c>
      <c r="AU263" t="s">
        <v>57</v>
      </c>
      <c r="AV263" t="s">
        <v>57</v>
      </c>
      <c r="AW263" t="s">
        <v>57</v>
      </c>
      <c r="AX263" t="s">
        <v>57</v>
      </c>
      <c r="AY263" t="s">
        <v>57</v>
      </c>
      <c r="AZ263">
        <v>1</v>
      </c>
      <c r="BA263">
        <v>0</v>
      </c>
      <c r="BB263" t="s">
        <v>57</v>
      </c>
      <c r="BC263" t="s">
        <v>57</v>
      </c>
      <c r="BD263" t="s">
        <v>57</v>
      </c>
      <c r="BE263">
        <v>19</v>
      </c>
      <c r="BF263">
        <v>8</v>
      </c>
      <c r="BG263" t="s">
        <v>57</v>
      </c>
      <c r="BH263">
        <v>1</v>
      </c>
      <c r="BI263">
        <v>4</v>
      </c>
      <c r="BJ263">
        <v>4</v>
      </c>
      <c r="BK263">
        <v>2</v>
      </c>
      <c r="BL263">
        <v>487</v>
      </c>
      <c r="BM263">
        <v>88</v>
      </c>
      <c r="BN263" t="s">
        <v>57</v>
      </c>
      <c r="BO263">
        <v>247</v>
      </c>
      <c r="BP263">
        <v>12</v>
      </c>
      <c r="BQ263">
        <v>5</v>
      </c>
      <c r="BR263">
        <v>135</v>
      </c>
      <c r="BS263" t="s">
        <v>57</v>
      </c>
      <c r="BT263" t="s">
        <v>57</v>
      </c>
      <c r="BU263" t="s">
        <v>57</v>
      </c>
      <c r="BV263" t="s">
        <v>57</v>
      </c>
      <c r="BW263" t="s">
        <v>57</v>
      </c>
      <c r="BX263" t="s">
        <v>57</v>
      </c>
      <c r="BY263" t="s">
        <v>57</v>
      </c>
      <c r="BZ263" t="s">
        <v>57</v>
      </c>
      <c r="CA263" t="s">
        <v>57</v>
      </c>
      <c r="CB263" t="s">
        <v>57</v>
      </c>
      <c r="CC263" t="s">
        <v>57</v>
      </c>
      <c r="CD263" t="s">
        <v>58</v>
      </c>
      <c r="CF263" s="10"/>
      <c r="CH263" s="10"/>
      <c r="CI263" s="10"/>
    </row>
    <row r="264" spans="1:87" s="38" customFormat="1">
      <c r="A264" t="s">
        <v>182</v>
      </c>
      <c r="B264" s="10">
        <v>65</v>
      </c>
      <c r="C264" s="4" t="s">
        <v>3</v>
      </c>
      <c r="D264" s="10" t="s">
        <v>40</v>
      </c>
      <c r="E264" s="59">
        <f t="shared" si="115"/>
        <v>100</v>
      </c>
      <c r="F264" s="59">
        <f t="shared" si="115"/>
        <v>0</v>
      </c>
      <c r="G264" s="59">
        <f t="shared" si="115"/>
        <v>0</v>
      </c>
      <c r="H264" s="59">
        <f t="shared" si="115"/>
        <v>0</v>
      </c>
      <c r="I264" s="59">
        <f t="shared" si="116"/>
        <v>0</v>
      </c>
      <c r="J264">
        <v>8</v>
      </c>
      <c r="K264">
        <v>8</v>
      </c>
      <c r="L264">
        <v>0</v>
      </c>
      <c r="M264">
        <v>0</v>
      </c>
      <c r="N264">
        <v>0</v>
      </c>
      <c r="O264">
        <v>0</v>
      </c>
      <c r="P264" t="s">
        <v>57</v>
      </c>
      <c r="Q264" t="s">
        <v>57</v>
      </c>
      <c r="R264" t="s">
        <v>57</v>
      </c>
      <c r="S264" t="s">
        <v>57</v>
      </c>
      <c r="T264" t="s">
        <v>57</v>
      </c>
      <c r="U264" t="s">
        <v>57</v>
      </c>
      <c r="V264" t="s">
        <v>57</v>
      </c>
      <c r="W264" t="s">
        <v>57</v>
      </c>
      <c r="X264" t="s">
        <v>57</v>
      </c>
      <c r="Y264" t="s">
        <v>57</v>
      </c>
      <c r="Z264" t="s">
        <v>57</v>
      </c>
      <c r="AA264" t="s">
        <v>57</v>
      </c>
      <c r="AB264" t="s">
        <v>57</v>
      </c>
      <c r="AC264">
        <v>8</v>
      </c>
      <c r="AD264" t="s">
        <v>57</v>
      </c>
      <c r="AE264">
        <v>8</v>
      </c>
      <c r="AF264" t="s">
        <v>57</v>
      </c>
      <c r="AG264">
        <v>8</v>
      </c>
      <c r="AH264" t="s">
        <v>57</v>
      </c>
      <c r="AI264" t="s">
        <v>57</v>
      </c>
      <c r="AJ264" t="s">
        <v>57</v>
      </c>
      <c r="AK264" t="s">
        <v>57</v>
      </c>
      <c r="AL264" t="s">
        <v>57</v>
      </c>
      <c r="AM264" t="s">
        <v>57</v>
      </c>
      <c r="AN264" t="s">
        <v>57</v>
      </c>
      <c r="AO264" t="s">
        <v>57</v>
      </c>
      <c r="AP264" t="s">
        <v>57</v>
      </c>
      <c r="AQ264" t="s">
        <v>57</v>
      </c>
      <c r="AR264" t="s">
        <v>57</v>
      </c>
      <c r="AS264">
        <v>8</v>
      </c>
      <c r="AT264" t="s">
        <v>57</v>
      </c>
      <c r="AU264" t="s">
        <v>57</v>
      </c>
      <c r="AV264" t="s">
        <v>57</v>
      </c>
      <c r="AW264" t="s">
        <v>57</v>
      </c>
      <c r="AX264" t="s">
        <v>57</v>
      </c>
      <c r="AY264" t="s">
        <v>57</v>
      </c>
      <c r="AZ264" t="s">
        <v>57</v>
      </c>
      <c r="BA264">
        <v>0</v>
      </c>
      <c r="BB264" t="s">
        <v>57</v>
      </c>
      <c r="BC264" t="s">
        <v>57</v>
      </c>
      <c r="BD264" t="s">
        <v>57</v>
      </c>
      <c r="BE264">
        <v>32</v>
      </c>
      <c r="BF264">
        <v>17</v>
      </c>
      <c r="BG264" t="s">
        <v>57</v>
      </c>
      <c r="BH264" t="s">
        <v>57</v>
      </c>
      <c r="BI264" t="s">
        <v>57</v>
      </c>
      <c r="BJ264" t="s">
        <v>57</v>
      </c>
      <c r="BK264">
        <v>15</v>
      </c>
      <c r="BL264" t="s">
        <v>57</v>
      </c>
      <c r="BM264" t="s">
        <v>57</v>
      </c>
      <c r="BN264" t="s">
        <v>57</v>
      </c>
      <c r="BO264" t="s">
        <v>57</v>
      </c>
      <c r="BP264" t="s">
        <v>57</v>
      </c>
      <c r="BQ264" t="s">
        <v>57</v>
      </c>
      <c r="BR264" t="s">
        <v>57</v>
      </c>
      <c r="BS264" t="s">
        <v>57</v>
      </c>
      <c r="BT264" t="s">
        <v>57</v>
      </c>
      <c r="BU264" t="s">
        <v>57</v>
      </c>
      <c r="BV264" t="s">
        <v>57</v>
      </c>
      <c r="BW264" t="s">
        <v>57</v>
      </c>
      <c r="BX264" t="s">
        <v>57</v>
      </c>
      <c r="BY264" t="s">
        <v>57</v>
      </c>
      <c r="BZ264" t="s">
        <v>57</v>
      </c>
      <c r="CA264" t="s">
        <v>57</v>
      </c>
      <c r="CB264" t="s">
        <v>57</v>
      </c>
      <c r="CC264" t="s">
        <v>57</v>
      </c>
      <c r="CD264" t="s">
        <v>58</v>
      </c>
      <c r="CF264" s="10"/>
      <c r="CH264" s="10"/>
      <c r="CI264" s="10"/>
    </row>
    <row r="265" spans="1:87" s="38" customFormat="1">
      <c r="A265" t="s">
        <v>169</v>
      </c>
      <c r="B265" s="10">
        <v>65</v>
      </c>
      <c r="C265" s="6" t="s">
        <v>2</v>
      </c>
      <c r="D265" s="10" t="s">
        <v>40</v>
      </c>
      <c r="E265" s="59">
        <f t="shared" si="115"/>
        <v>87.5</v>
      </c>
      <c r="F265" s="59">
        <f t="shared" si="115"/>
        <v>12.5</v>
      </c>
      <c r="G265" s="59">
        <f t="shared" si="115"/>
        <v>0</v>
      </c>
      <c r="H265" s="59">
        <f t="shared" si="115"/>
        <v>0</v>
      </c>
      <c r="I265" s="59">
        <f t="shared" si="116"/>
        <v>0</v>
      </c>
      <c r="J265">
        <v>8</v>
      </c>
      <c r="K265">
        <v>7</v>
      </c>
      <c r="L265">
        <v>1</v>
      </c>
      <c r="M265">
        <v>0</v>
      </c>
      <c r="N265">
        <v>0</v>
      </c>
      <c r="O265">
        <v>0</v>
      </c>
      <c r="P265">
        <v>786</v>
      </c>
      <c r="Q265">
        <v>786</v>
      </c>
      <c r="R265" t="s">
        <v>57</v>
      </c>
      <c r="S265" t="s">
        <v>57</v>
      </c>
      <c r="T265" t="s">
        <v>57</v>
      </c>
      <c r="U265" t="s">
        <v>57</v>
      </c>
      <c r="V265" t="s">
        <v>57</v>
      </c>
      <c r="W265" t="s">
        <v>57</v>
      </c>
      <c r="X265" t="s">
        <v>57</v>
      </c>
      <c r="Y265" t="s">
        <v>57</v>
      </c>
      <c r="Z265" t="s">
        <v>57</v>
      </c>
      <c r="AA265" t="s">
        <v>57</v>
      </c>
      <c r="AB265" t="s">
        <v>57</v>
      </c>
      <c r="AC265">
        <v>3</v>
      </c>
      <c r="AD265">
        <v>1</v>
      </c>
      <c r="AE265">
        <v>2</v>
      </c>
      <c r="AF265" t="s">
        <v>57</v>
      </c>
      <c r="AG265">
        <v>2</v>
      </c>
      <c r="AH265" t="s">
        <v>57</v>
      </c>
      <c r="AI265" t="s">
        <v>57</v>
      </c>
      <c r="AJ265" t="s">
        <v>57</v>
      </c>
      <c r="AK265" t="s">
        <v>57</v>
      </c>
      <c r="AL265">
        <v>1</v>
      </c>
      <c r="AM265">
        <v>1</v>
      </c>
      <c r="AN265" t="s">
        <v>57</v>
      </c>
      <c r="AO265" t="s">
        <v>57</v>
      </c>
      <c r="AP265" t="s">
        <v>57</v>
      </c>
      <c r="AQ265" t="s">
        <v>57</v>
      </c>
      <c r="AR265" t="s">
        <v>57</v>
      </c>
      <c r="AS265">
        <v>1</v>
      </c>
      <c r="AT265" t="s">
        <v>57</v>
      </c>
      <c r="AU265" t="s">
        <v>57</v>
      </c>
      <c r="AV265" t="s">
        <v>57</v>
      </c>
      <c r="AW265" t="s">
        <v>57</v>
      </c>
      <c r="AX265">
        <v>1</v>
      </c>
      <c r="AY265" t="s">
        <v>57</v>
      </c>
      <c r="AZ265" t="s">
        <v>57</v>
      </c>
      <c r="BA265">
        <v>0</v>
      </c>
      <c r="BB265" t="s">
        <v>57</v>
      </c>
      <c r="BC265" t="s">
        <v>57</v>
      </c>
      <c r="BD265" t="s">
        <v>57</v>
      </c>
      <c r="BE265">
        <v>14</v>
      </c>
      <c r="BF265">
        <v>5</v>
      </c>
      <c r="BG265">
        <v>2</v>
      </c>
      <c r="BH265" t="s">
        <v>57</v>
      </c>
      <c r="BI265" t="s">
        <v>57</v>
      </c>
      <c r="BJ265" t="s">
        <v>57</v>
      </c>
      <c r="BK265">
        <v>7</v>
      </c>
      <c r="BL265">
        <v>495</v>
      </c>
      <c r="BM265">
        <v>190</v>
      </c>
      <c r="BN265">
        <v>12</v>
      </c>
      <c r="BO265" t="s">
        <v>57</v>
      </c>
      <c r="BP265" t="s">
        <v>57</v>
      </c>
      <c r="BQ265" t="s">
        <v>57</v>
      </c>
      <c r="BR265">
        <v>293</v>
      </c>
      <c r="BS265" t="s">
        <v>57</v>
      </c>
      <c r="BT265" t="s">
        <v>57</v>
      </c>
      <c r="BU265" t="s">
        <v>57</v>
      </c>
      <c r="BV265" t="s">
        <v>57</v>
      </c>
      <c r="BW265" t="s">
        <v>57</v>
      </c>
      <c r="BX265" t="s">
        <v>57</v>
      </c>
      <c r="BY265" t="s">
        <v>57</v>
      </c>
      <c r="BZ265" t="s">
        <v>57</v>
      </c>
      <c r="CA265" t="s">
        <v>57</v>
      </c>
      <c r="CB265" t="s">
        <v>57</v>
      </c>
      <c r="CC265" t="s">
        <v>57</v>
      </c>
      <c r="CD265" t="s">
        <v>58</v>
      </c>
      <c r="CH265" s="10"/>
      <c r="CI265" s="10"/>
    </row>
    <row r="266" spans="1:87" s="38" customFormat="1">
      <c r="A266" t="s">
        <v>170</v>
      </c>
      <c r="B266" s="10">
        <v>60</v>
      </c>
      <c r="C266" s="6" t="s">
        <v>2</v>
      </c>
      <c r="D266" s="10" t="s">
        <v>40</v>
      </c>
      <c r="E266" s="59">
        <f t="shared" si="115"/>
        <v>12.5</v>
      </c>
      <c r="F266" s="59">
        <f t="shared" si="115"/>
        <v>0</v>
      </c>
      <c r="G266" s="59">
        <f t="shared" si="115"/>
        <v>87.5</v>
      </c>
      <c r="H266" s="59">
        <f t="shared" si="115"/>
        <v>0</v>
      </c>
      <c r="I266" s="59">
        <f t="shared" si="116"/>
        <v>0.875</v>
      </c>
      <c r="J266">
        <v>8</v>
      </c>
      <c r="K266">
        <v>1</v>
      </c>
      <c r="L266">
        <v>0</v>
      </c>
      <c r="M266">
        <v>7</v>
      </c>
      <c r="N266">
        <v>0</v>
      </c>
      <c r="O266">
        <v>1</v>
      </c>
      <c r="P266">
        <v>629</v>
      </c>
      <c r="Q266" t="s">
        <v>57</v>
      </c>
      <c r="R266">
        <v>629</v>
      </c>
      <c r="S266" t="s">
        <v>57</v>
      </c>
      <c r="T266">
        <v>51.142857149999998</v>
      </c>
      <c r="U266">
        <v>51.142857149999998</v>
      </c>
      <c r="V266" t="s">
        <v>57</v>
      </c>
      <c r="W266">
        <v>100.4285714</v>
      </c>
      <c r="X266">
        <v>100.4285714</v>
      </c>
      <c r="Y266" t="s">
        <v>57</v>
      </c>
      <c r="Z266">
        <v>1310.2857140000001</v>
      </c>
      <c r="AA266">
        <v>1310.2857140000001</v>
      </c>
      <c r="AB266" t="s">
        <v>57</v>
      </c>
      <c r="AC266">
        <v>110</v>
      </c>
      <c r="AD266">
        <v>37</v>
      </c>
      <c r="AE266">
        <v>73</v>
      </c>
      <c r="AF266" t="s">
        <v>57</v>
      </c>
      <c r="AG266">
        <v>7</v>
      </c>
      <c r="AH266">
        <v>11</v>
      </c>
      <c r="AI266">
        <v>85</v>
      </c>
      <c r="AJ266" t="s">
        <v>57</v>
      </c>
      <c r="AK266" t="s">
        <v>57</v>
      </c>
      <c r="AL266">
        <v>7</v>
      </c>
      <c r="AM266">
        <v>7</v>
      </c>
      <c r="AN266">
        <v>4</v>
      </c>
      <c r="AO266">
        <v>23</v>
      </c>
      <c r="AP266" t="s">
        <v>57</v>
      </c>
      <c r="AQ266" t="s">
        <v>57</v>
      </c>
      <c r="AR266">
        <v>3</v>
      </c>
      <c r="AS266" t="s">
        <v>57</v>
      </c>
      <c r="AT266">
        <v>7</v>
      </c>
      <c r="AU266">
        <v>62</v>
      </c>
      <c r="AV266" t="s">
        <v>57</v>
      </c>
      <c r="AW266" t="s">
        <v>57</v>
      </c>
      <c r="AX266">
        <v>4</v>
      </c>
      <c r="AY266" t="s">
        <v>57</v>
      </c>
      <c r="AZ266" t="s">
        <v>57</v>
      </c>
      <c r="BA266">
        <v>0</v>
      </c>
      <c r="BB266" t="s">
        <v>57</v>
      </c>
      <c r="BC266" t="s">
        <v>57</v>
      </c>
      <c r="BD266" t="s">
        <v>57</v>
      </c>
      <c r="BE266">
        <v>23</v>
      </c>
      <c r="BF266">
        <v>7</v>
      </c>
      <c r="BG266" t="s">
        <v>57</v>
      </c>
      <c r="BH266" t="s">
        <v>57</v>
      </c>
      <c r="BI266">
        <v>7</v>
      </c>
      <c r="BJ266" t="s">
        <v>57</v>
      </c>
      <c r="BK266">
        <v>9</v>
      </c>
      <c r="BL266">
        <v>60</v>
      </c>
      <c r="BM266">
        <v>11</v>
      </c>
      <c r="BN266" t="s">
        <v>57</v>
      </c>
      <c r="BO266">
        <v>7</v>
      </c>
      <c r="BP266">
        <v>9</v>
      </c>
      <c r="BQ266" t="s">
        <v>57</v>
      </c>
      <c r="BR266">
        <v>33</v>
      </c>
      <c r="BS266" t="s">
        <v>57</v>
      </c>
      <c r="BT266" t="s">
        <v>57</v>
      </c>
      <c r="BU266" t="s">
        <v>57</v>
      </c>
      <c r="BV266" t="s">
        <v>57</v>
      </c>
      <c r="BW266" t="s">
        <v>57</v>
      </c>
      <c r="BX266" t="s">
        <v>57</v>
      </c>
      <c r="BY266" t="s">
        <v>57</v>
      </c>
      <c r="BZ266" t="s">
        <v>57</v>
      </c>
      <c r="CA266" t="s">
        <v>57</v>
      </c>
      <c r="CB266" t="s">
        <v>57</v>
      </c>
      <c r="CC266" t="s">
        <v>57</v>
      </c>
      <c r="CD266" t="s">
        <v>58</v>
      </c>
      <c r="CH266" s="10"/>
      <c r="CI266" s="10"/>
    </row>
    <row r="267" spans="1:87" s="38" customFormat="1">
      <c r="A267" t="s">
        <v>171</v>
      </c>
      <c r="B267" s="10">
        <v>65</v>
      </c>
      <c r="C267" s="4" t="s">
        <v>3</v>
      </c>
      <c r="D267" s="10" t="s">
        <v>40</v>
      </c>
      <c r="E267" s="59">
        <f t="shared" si="115"/>
        <v>25</v>
      </c>
      <c r="F267" s="59">
        <f t="shared" si="115"/>
        <v>0</v>
      </c>
      <c r="G267" s="59">
        <f t="shared" si="115"/>
        <v>37.5</v>
      </c>
      <c r="H267" s="59">
        <f t="shared" si="115"/>
        <v>37.5</v>
      </c>
      <c r="I267" s="59">
        <f t="shared" si="116"/>
        <v>0.375</v>
      </c>
      <c r="J267">
        <v>8</v>
      </c>
      <c r="K267">
        <v>2</v>
      </c>
      <c r="L267">
        <v>0</v>
      </c>
      <c r="M267">
        <v>3</v>
      </c>
      <c r="N267">
        <v>3</v>
      </c>
      <c r="O267">
        <v>0.5</v>
      </c>
      <c r="P267">
        <v>445.66666659999999</v>
      </c>
      <c r="Q267" t="s">
        <v>57</v>
      </c>
      <c r="R267">
        <v>405.66666659999999</v>
      </c>
      <c r="S267">
        <v>485.66666659999999</v>
      </c>
      <c r="T267">
        <v>119.66666669999999</v>
      </c>
      <c r="U267">
        <v>116.66666669999999</v>
      </c>
      <c r="V267">
        <v>122.66666669999999</v>
      </c>
      <c r="W267">
        <v>162.33333329999999</v>
      </c>
      <c r="X267">
        <v>205</v>
      </c>
      <c r="Y267">
        <v>119.66666669999999</v>
      </c>
      <c r="Z267">
        <v>169.5</v>
      </c>
      <c r="AA267">
        <v>83.666666660000004</v>
      </c>
      <c r="AB267">
        <v>255.33333329999999</v>
      </c>
      <c r="AC267">
        <v>33</v>
      </c>
      <c r="AD267">
        <v>14</v>
      </c>
      <c r="AE267">
        <v>14</v>
      </c>
      <c r="AF267">
        <v>5</v>
      </c>
      <c r="AG267">
        <v>7</v>
      </c>
      <c r="AH267">
        <v>11</v>
      </c>
      <c r="AI267" t="s">
        <v>57</v>
      </c>
      <c r="AJ267" t="s">
        <v>57</v>
      </c>
      <c r="AK267" t="s">
        <v>57</v>
      </c>
      <c r="AL267">
        <v>15</v>
      </c>
      <c r="AM267">
        <v>6</v>
      </c>
      <c r="AN267">
        <v>5</v>
      </c>
      <c r="AO267" t="s">
        <v>57</v>
      </c>
      <c r="AP267" t="s">
        <v>57</v>
      </c>
      <c r="AQ267" t="s">
        <v>57</v>
      </c>
      <c r="AR267">
        <v>3</v>
      </c>
      <c r="AS267" t="s">
        <v>57</v>
      </c>
      <c r="AT267">
        <v>3</v>
      </c>
      <c r="AU267" t="s">
        <v>57</v>
      </c>
      <c r="AV267" t="s">
        <v>57</v>
      </c>
      <c r="AW267" t="s">
        <v>57</v>
      </c>
      <c r="AX267">
        <v>11</v>
      </c>
      <c r="AY267">
        <v>1</v>
      </c>
      <c r="AZ267">
        <v>3</v>
      </c>
      <c r="BA267">
        <v>0</v>
      </c>
      <c r="BB267" t="s">
        <v>57</v>
      </c>
      <c r="BC267" t="s">
        <v>57</v>
      </c>
      <c r="BD267">
        <v>1</v>
      </c>
      <c r="BE267">
        <v>49</v>
      </c>
      <c r="BF267">
        <v>3</v>
      </c>
      <c r="BG267" t="s">
        <v>57</v>
      </c>
      <c r="BH267">
        <v>33</v>
      </c>
      <c r="BI267">
        <v>2</v>
      </c>
      <c r="BJ267">
        <v>5</v>
      </c>
      <c r="BK267">
        <v>6</v>
      </c>
      <c r="BL267">
        <v>75</v>
      </c>
      <c r="BM267">
        <v>31</v>
      </c>
      <c r="BN267" t="s">
        <v>57</v>
      </c>
      <c r="BO267">
        <v>2</v>
      </c>
      <c r="BP267">
        <v>4</v>
      </c>
      <c r="BQ267">
        <v>3</v>
      </c>
      <c r="BR267">
        <v>35</v>
      </c>
      <c r="BS267" t="s">
        <v>57</v>
      </c>
      <c r="BT267" t="s">
        <v>57</v>
      </c>
      <c r="BU267" t="s">
        <v>57</v>
      </c>
      <c r="BV267" t="s">
        <v>57</v>
      </c>
      <c r="BW267" t="s">
        <v>57</v>
      </c>
      <c r="BX267" t="s">
        <v>57</v>
      </c>
      <c r="BY267" t="s">
        <v>57</v>
      </c>
      <c r="BZ267" t="s">
        <v>57</v>
      </c>
      <c r="CA267" t="s">
        <v>57</v>
      </c>
      <c r="CB267" t="s">
        <v>57</v>
      </c>
      <c r="CC267" t="s">
        <v>57</v>
      </c>
      <c r="CD267" t="s">
        <v>58</v>
      </c>
      <c r="CF267" s="58"/>
      <c r="CH267" s="10"/>
      <c r="CI267" s="10"/>
    </row>
    <row r="268" spans="1:87" s="38" customFormat="1">
      <c r="A268" t="s">
        <v>172</v>
      </c>
      <c r="B268" s="10">
        <v>60</v>
      </c>
      <c r="C268" s="4" t="s">
        <v>3</v>
      </c>
      <c r="D268" s="10" t="s">
        <v>40</v>
      </c>
      <c r="E268" s="59">
        <f t="shared" si="115"/>
        <v>0</v>
      </c>
      <c r="F268" s="59">
        <f t="shared" si="115"/>
        <v>12.5</v>
      </c>
      <c r="G268" s="59">
        <f t="shared" si="115"/>
        <v>62.5</v>
      </c>
      <c r="H268" s="59">
        <f t="shared" si="115"/>
        <v>25</v>
      </c>
      <c r="I268" s="59">
        <f t="shared" si="116"/>
        <v>0.625</v>
      </c>
      <c r="J268">
        <v>8</v>
      </c>
      <c r="K268">
        <v>0</v>
      </c>
      <c r="L268">
        <v>1</v>
      </c>
      <c r="M268">
        <v>5</v>
      </c>
      <c r="N268">
        <v>2</v>
      </c>
      <c r="O268">
        <v>0.71428571429999999</v>
      </c>
      <c r="P268">
        <v>1774.875</v>
      </c>
      <c r="Q268">
        <v>3668</v>
      </c>
      <c r="R268">
        <v>1145</v>
      </c>
      <c r="S268">
        <v>2403</v>
      </c>
      <c r="T268">
        <v>291.42857149999998</v>
      </c>
      <c r="U268">
        <v>187.6</v>
      </c>
      <c r="V268">
        <v>551</v>
      </c>
      <c r="W268">
        <v>110.2857143</v>
      </c>
      <c r="X268">
        <v>99.800000010000005</v>
      </c>
      <c r="Y268">
        <v>136.5</v>
      </c>
      <c r="Z268">
        <v>763.71428560000004</v>
      </c>
      <c r="AA268">
        <v>960.2</v>
      </c>
      <c r="AB268">
        <v>272.5</v>
      </c>
      <c r="AC268">
        <v>23</v>
      </c>
      <c r="AD268">
        <v>12</v>
      </c>
      <c r="AE268">
        <v>6</v>
      </c>
      <c r="AF268">
        <v>5</v>
      </c>
      <c r="AG268">
        <v>12</v>
      </c>
      <c r="AH268">
        <v>10</v>
      </c>
      <c r="AI268" t="s">
        <v>57</v>
      </c>
      <c r="AJ268" t="s">
        <v>57</v>
      </c>
      <c r="AK268" t="s">
        <v>57</v>
      </c>
      <c r="AL268">
        <v>1</v>
      </c>
      <c r="AM268">
        <v>8</v>
      </c>
      <c r="AN268">
        <v>3</v>
      </c>
      <c r="AO268" t="s">
        <v>57</v>
      </c>
      <c r="AP268" t="s">
        <v>57</v>
      </c>
      <c r="AQ268" t="s">
        <v>57</v>
      </c>
      <c r="AR268">
        <v>1</v>
      </c>
      <c r="AS268">
        <v>1</v>
      </c>
      <c r="AT268">
        <v>5</v>
      </c>
      <c r="AU268" t="s">
        <v>57</v>
      </c>
      <c r="AV268" t="s">
        <v>57</v>
      </c>
      <c r="AW268" t="s">
        <v>57</v>
      </c>
      <c r="AX268" t="s">
        <v>57</v>
      </c>
      <c r="AY268">
        <v>3</v>
      </c>
      <c r="AZ268">
        <v>2</v>
      </c>
      <c r="BA268">
        <v>0</v>
      </c>
      <c r="BB268" t="s">
        <v>57</v>
      </c>
      <c r="BC268" t="s">
        <v>57</v>
      </c>
      <c r="BD268" t="s">
        <v>57</v>
      </c>
      <c r="BE268">
        <v>8</v>
      </c>
      <c r="BF268" t="s">
        <v>57</v>
      </c>
      <c r="BG268" t="s">
        <v>57</v>
      </c>
      <c r="BH268" t="s">
        <v>57</v>
      </c>
      <c r="BI268">
        <v>5</v>
      </c>
      <c r="BJ268">
        <v>2</v>
      </c>
      <c r="BK268">
        <v>1</v>
      </c>
      <c r="BL268">
        <v>260</v>
      </c>
      <c r="BM268">
        <v>88</v>
      </c>
      <c r="BN268">
        <v>24</v>
      </c>
      <c r="BO268">
        <v>46</v>
      </c>
      <c r="BP268">
        <v>9</v>
      </c>
      <c r="BQ268">
        <v>1</v>
      </c>
      <c r="BR268">
        <v>92</v>
      </c>
      <c r="BS268" t="s">
        <v>57</v>
      </c>
      <c r="BT268" t="s">
        <v>57</v>
      </c>
      <c r="BU268" t="s">
        <v>57</v>
      </c>
      <c r="BV268" t="s">
        <v>57</v>
      </c>
      <c r="BW268" t="s">
        <v>57</v>
      </c>
      <c r="BX268" t="s">
        <v>57</v>
      </c>
      <c r="BY268" t="s">
        <v>57</v>
      </c>
      <c r="BZ268" t="s">
        <v>57</v>
      </c>
      <c r="CA268" t="s">
        <v>57</v>
      </c>
      <c r="CB268" t="s">
        <v>57</v>
      </c>
      <c r="CC268" t="s">
        <v>57</v>
      </c>
      <c r="CD268" t="s">
        <v>58</v>
      </c>
      <c r="CH268" s="10"/>
      <c r="CI268" s="10"/>
    </row>
    <row r="269" spans="1:87" s="38" customFormat="1">
      <c r="A269" t="s">
        <v>173</v>
      </c>
      <c r="B269" s="10">
        <v>60</v>
      </c>
      <c r="C269" s="6" t="s">
        <v>2</v>
      </c>
      <c r="D269" s="10" t="s">
        <v>40</v>
      </c>
      <c r="E269" s="59">
        <f t="shared" si="115"/>
        <v>0</v>
      </c>
      <c r="F269" s="59">
        <f t="shared" si="115"/>
        <v>0</v>
      </c>
      <c r="G269" s="59">
        <f t="shared" si="115"/>
        <v>37.5</v>
      </c>
      <c r="H269" s="59">
        <f t="shared" si="115"/>
        <v>62.5</v>
      </c>
      <c r="I269" s="59">
        <f t="shared" si="116"/>
        <v>0.375</v>
      </c>
      <c r="J269">
        <v>8</v>
      </c>
      <c r="K269">
        <v>0</v>
      </c>
      <c r="L269">
        <v>0</v>
      </c>
      <c r="M269">
        <v>3</v>
      </c>
      <c r="N269">
        <v>5</v>
      </c>
      <c r="O269">
        <v>0.375</v>
      </c>
      <c r="P269">
        <v>700.625</v>
      </c>
      <c r="Q269" t="s">
        <v>57</v>
      </c>
      <c r="R269">
        <v>534</v>
      </c>
      <c r="S269">
        <v>800.59999989999994</v>
      </c>
      <c r="T269">
        <v>177.375</v>
      </c>
      <c r="U269">
        <v>113</v>
      </c>
      <c r="V269">
        <v>216</v>
      </c>
      <c r="W269">
        <v>717.75</v>
      </c>
      <c r="X269">
        <v>1073.666667</v>
      </c>
      <c r="Y269">
        <v>504.2</v>
      </c>
      <c r="Z269">
        <v>40.5</v>
      </c>
      <c r="AA269">
        <v>45</v>
      </c>
      <c r="AB269">
        <v>37.799999999999997</v>
      </c>
      <c r="AC269">
        <v>22</v>
      </c>
      <c r="AD269">
        <v>11</v>
      </c>
      <c r="AE269">
        <v>3</v>
      </c>
      <c r="AF269">
        <v>8</v>
      </c>
      <c r="AG269">
        <v>8</v>
      </c>
      <c r="AH269">
        <v>11</v>
      </c>
      <c r="AI269">
        <v>3</v>
      </c>
      <c r="AJ269" t="s">
        <v>57</v>
      </c>
      <c r="AK269" t="s">
        <v>57</v>
      </c>
      <c r="AL269" t="s">
        <v>57</v>
      </c>
      <c r="AM269">
        <v>8</v>
      </c>
      <c r="AN269">
        <v>3</v>
      </c>
      <c r="AO269" t="s">
        <v>57</v>
      </c>
      <c r="AP269" t="s">
        <v>57</v>
      </c>
      <c r="AQ269" t="s">
        <v>57</v>
      </c>
      <c r="AR269" t="s">
        <v>57</v>
      </c>
      <c r="AS269" t="s">
        <v>57</v>
      </c>
      <c r="AT269">
        <v>3</v>
      </c>
      <c r="AU269" t="s">
        <v>57</v>
      </c>
      <c r="AV269" t="s">
        <v>57</v>
      </c>
      <c r="AW269" t="s">
        <v>57</v>
      </c>
      <c r="AX269" t="s">
        <v>57</v>
      </c>
      <c r="AY269" t="s">
        <v>57</v>
      </c>
      <c r="AZ269">
        <v>5</v>
      </c>
      <c r="BA269">
        <v>3</v>
      </c>
      <c r="BB269" t="s">
        <v>57</v>
      </c>
      <c r="BC269" t="s">
        <v>57</v>
      </c>
      <c r="BD269" t="s">
        <v>57</v>
      </c>
      <c r="BE269">
        <v>11</v>
      </c>
      <c r="BF269">
        <v>1</v>
      </c>
      <c r="BG269" t="s">
        <v>57</v>
      </c>
      <c r="BH269" t="s">
        <v>57</v>
      </c>
      <c r="BI269" t="s">
        <v>57</v>
      </c>
      <c r="BJ269">
        <v>8</v>
      </c>
      <c r="BK269">
        <v>2</v>
      </c>
      <c r="BL269">
        <v>197</v>
      </c>
      <c r="BM269">
        <v>43</v>
      </c>
      <c r="BN269">
        <v>3</v>
      </c>
      <c r="BO269">
        <v>66</v>
      </c>
      <c r="BP269">
        <v>9</v>
      </c>
      <c r="BQ269">
        <v>19</v>
      </c>
      <c r="BR269">
        <v>57</v>
      </c>
      <c r="BS269" t="s">
        <v>57</v>
      </c>
      <c r="BT269" t="s">
        <v>57</v>
      </c>
      <c r="BU269" t="s">
        <v>57</v>
      </c>
      <c r="BV269" t="s">
        <v>57</v>
      </c>
      <c r="BW269" t="s">
        <v>57</v>
      </c>
      <c r="BX269" t="s">
        <v>57</v>
      </c>
      <c r="BY269" t="s">
        <v>57</v>
      </c>
      <c r="BZ269" t="s">
        <v>57</v>
      </c>
      <c r="CA269" t="s">
        <v>57</v>
      </c>
      <c r="CB269" t="s">
        <v>57</v>
      </c>
      <c r="CC269" t="s">
        <v>57</v>
      </c>
      <c r="CD269" t="s">
        <v>58</v>
      </c>
      <c r="CF269" s="58"/>
      <c r="CH269" s="10"/>
      <c r="CI269" s="10"/>
    </row>
    <row r="270" spans="1:87" s="38" customFormat="1">
      <c r="A270" t="s">
        <v>174</v>
      </c>
      <c r="B270" s="10">
        <v>65</v>
      </c>
      <c r="C270" s="6" t="s">
        <v>2</v>
      </c>
      <c r="D270" s="10" t="s">
        <v>40</v>
      </c>
      <c r="E270" s="59">
        <f t="shared" si="115"/>
        <v>87.5</v>
      </c>
      <c r="F270" s="59">
        <f t="shared" si="115"/>
        <v>12.5</v>
      </c>
      <c r="G270" s="59">
        <f t="shared" si="115"/>
        <v>0</v>
      </c>
      <c r="H270" s="59">
        <f t="shared" si="115"/>
        <v>0</v>
      </c>
      <c r="I270" s="59">
        <f t="shared" si="116"/>
        <v>0</v>
      </c>
      <c r="J270">
        <v>8</v>
      </c>
      <c r="K270">
        <v>7</v>
      </c>
      <c r="L270">
        <v>1</v>
      </c>
      <c r="M270">
        <v>0</v>
      </c>
      <c r="N270">
        <v>0</v>
      </c>
      <c r="O270">
        <v>0</v>
      </c>
      <c r="P270">
        <v>2137</v>
      </c>
      <c r="Q270">
        <v>2137</v>
      </c>
      <c r="R270" t="s">
        <v>57</v>
      </c>
      <c r="S270" t="s">
        <v>57</v>
      </c>
      <c r="T270" t="s">
        <v>57</v>
      </c>
      <c r="U270" t="s">
        <v>57</v>
      </c>
      <c r="V270" t="s">
        <v>57</v>
      </c>
      <c r="W270" t="s">
        <v>57</v>
      </c>
      <c r="X270" t="s">
        <v>57</v>
      </c>
      <c r="Y270" t="s">
        <v>57</v>
      </c>
      <c r="Z270" t="s">
        <v>57</v>
      </c>
      <c r="AA270" t="s">
        <v>57</v>
      </c>
      <c r="AB270" t="s">
        <v>57</v>
      </c>
      <c r="AC270">
        <v>4</v>
      </c>
      <c r="AD270">
        <v>1</v>
      </c>
      <c r="AE270">
        <v>2</v>
      </c>
      <c r="AF270">
        <v>1</v>
      </c>
      <c r="AG270">
        <v>4</v>
      </c>
      <c r="AH270" t="s">
        <v>57</v>
      </c>
      <c r="AI270" t="s">
        <v>57</v>
      </c>
      <c r="AJ270" t="s">
        <v>57</v>
      </c>
      <c r="AK270" t="s">
        <v>57</v>
      </c>
      <c r="AL270" t="s">
        <v>57</v>
      </c>
      <c r="AM270">
        <v>1</v>
      </c>
      <c r="AN270" t="s">
        <v>57</v>
      </c>
      <c r="AO270" t="s">
        <v>57</v>
      </c>
      <c r="AP270" t="s">
        <v>57</v>
      </c>
      <c r="AQ270" t="s">
        <v>57</v>
      </c>
      <c r="AR270" t="s">
        <v>57</v>
      </c>
      <c r="AS270">
        <v>2</v>
      </c>
      <c r="AT270" t="s">
        <v>57</v>
      </c>
      <c r="AU270" t="s">
        <v>57</v>
      </c>
      <c r="AV270" t="s">
        <v>57</v>
      </c>
      <c r="AW270" t="s">
        <v>57</v>
      </c>
      <c r="AX270" t="s">
        <v>57</v>
      </c>
      <c r="AY270">
        <v>1</v>
      </c>
      <c r="AZ270" t="s">
        <v>57</v>
      </c>
      <c r="BA270">
        <v>0</v>
      </c>
      <c r="BB270" t="s">
        <v>57</v>
      </c>
      <c r="BC270" t="s">
        <v>57</v>
      </c>
      <c r="BD270" t="s">
        <v>57</v>
      </c>
      <c r="BE270">
        <v>6</v>
      </c>
      <c r="BF270">
        <v>4</v>
      </c>
      <c r="BG270" t="s">
        <v>57</v>
      </c>
      <c r="BH270" t="s">
        <v>57</v>
      </c>
      <c r="BI270" t="s">
        <v>57</v>
      </c>
      <c r="BJ270" t="s">
        <v>57</v>
      </c>
      <c r="BK270">
        <v>2</v>
      </c>
      <c r="BL270">
        <v>520</v>
      </c>
      <c r="BM270">
        <v>182</v>
      </c>
      <c r="BN270">
        <v>19</v>
      </c>
      <c r="BO270" t="s">
        <v>57</v>
      </c>
      <c r="BP270" t="s">
        <v>57</v>
      </c>
      <c r="BQ270" t="s">
        <v>57</v>
      </c>
      <c r="BR270">
        <v>319</v>
      </c>
      <c r="BS270" t="s">
        <v>57</v>
      </c>
      <c r="BT270" t="s">
        <v>57</v>
      </c>
      <c r="BU270" t="s">
        <v>57</v>
      </c>
      <c r="BV270" t="s">
        <v>57</v>
      </c>
      <c r="BW270" t="s">
        <v>57</v>
      </c>
      <c r="BX270" t="s">
        <v>57</v>
      </c>
      <c r="BY270" t="s">
        <v>57</v>
      </c>
      <c r="BZ270" t="s">
        <v>57</v>
      </c>
      <c r="CA270" t="s">
        <v>57</v>
      </c>
      <c r="CB270" t="s">
        <v>57</v>
      </c>
      <c r="CC270" t="s">
        <v>57</v>
      </c>
      <c r="CD270" t="s">
        <v>58</v>
      </c>
      <c r="CF270" s="10"/>
      <c r="CH270" s="10"/>
      <c r="CI270" s="10"/>
    </row>
    <row r="271" spans="1:87" s="38" customFormat="1">
      <c r="A271" t="s">
        <v>183</v>
      </c>
      <c r="B271" s="10">
        <v>65</v>
      </c>
      <c r="C271" s="6" t="s">
        <v>2</v>
      </c>
      <c r="D271" s="10" t="s">
        <v>40</v>
      </c>
      <c r="E271" s="59">
        <f t="shared" si="115"/>
        <v>12.5</v>
      </c>
      <c r="F271" s="59">
        <f t="shared" si="115"/>
        <v>12.5</v>
      </c>
      <c r="G271" s="59">
        <f t="shared" si="115"/>
        <v>37.5</v>
      </c>
      <c r="H271" s="59">
        <f t="shared" si="115"/>
        <v>37.5</v>
      </c>
      <c r="I271" s="59">
        <f t="shared" si="116"/>
        <v>0.375</v>
      </c>
      <c r="J271">
        <v>8</v>
      </c>
      <c r="K271">
        <v>1</v>
      </c>
      <c r="L271">
        <v>1</v>
      </c>
      <c r="M271">
        <v>3</v>
      </c>
      <c r="N271">
        <v>3</v>
      </c>
      <c r="O271">
        <v>0.5</v>
      </c>
      <c r="P271">
        <v>1115.2857140000001</v>
      </c>
      <c r="Q271">
        <v>1878</v>
      </c>
      <c r="R271">
        <v>968</v>
      </c>
      <c r="S271">
        <v>1008.333333</v>
      </c>
      <c r="T271">
        <v>834.5</v>
      </c>
      <c r="U271">
        <v>777</v>
      </c>
      <c r="V271">
        <v>892</v>
      </c>
      <c r="W271">
        <v>235.66666670000001</v>
      </c>
      <c r="X271">
        <v>371.66666659999999</v>
      </c>
      <c r="Y271">
        <v>99.666666660000004</v>
      </c>
      <c r="Z271">
        <v>672.5</v>
      </c>
      <c r="AA271">
        <v>967.66666669999995</v>
      </c>
      <c r="AB271">
        <v>377.33333340000001</v>
      </c>
      <c r="AC271">
        <v>22</v>
      </c>
      <c r="AD271">
        <v>10</v>
      </c>
      <c r="AE271">
        <v>5</v>
      </c>
      <c r="AF271">
        <v>7</v>
      </c>
      <c r="AG271">
        <v>11</v>
      </c>
      <c r="AH271">
        <v>9</v>
      </c>
      <c r="AI271">
        <v>2</v>
      </c>
      <c r="AJ271" t="s">
        <v>57</v>
      </c>
      <c r="AK271" t="s">
        <v>57</v>
      </c>
      <c r="AL271" t="s">
        <v>57</v>
      </c>
      <c r="AM271">
        <v>7</v>
      </c>
      <c r="AN271">
        <v>3</v>
      </c>
      <c r="AO271" t="s">
        <v>57</v>
      </c>
      <c r="AP271" t="s">
        <v>57</v>
      </c>
      <c r="AQ271" t="s">
        <v>57</v>
      </c>
      <c r="AR271" t="s">
        <v>57</v>
      </c>
      <c r="AS271" t="s">
        <v>57</v>
      </c>
      <c r="AT271">
        <v>3</v>
      </c>
      <c r="AU271">
        <v>2</v>
      </c>
      <c r="AV271" t="s">
        <v>57</v>
      </c>
      <c r="AW271" t="s">
        <v>57</v>
      </c>
      <c r="AX271" t="s">
        <v>57</v>
      </c>
      <c r="AY271">
        <v>4</v>
      </c>
      <c r="AZ271">
        <v>3</v>
      </c>
      <c r="BA271">
        <v>0</v>
      </c>
      <c r="BB271" t="s">
        <v>57</v>
      </c>
      <c r="BC271" t="s">
        <v>57</v>
      </c>
      <c r="BD271" t="s">
        <v>57</v>
      </c>
      <c r="BE271">
        <v>6</v>
      </c>
      <c r="BF271" t="s">
        <v>57</v>
      </c>
      <c r="BG271" t="s">
        <v>57</v>
      </c>
      <c r="BH271" t="s">
        <v>57</v>
      </c>
      <c r="BI271">
        <v>2</v>
      </c>
      <c r="BJ271">
        <v>4</v>
      </c>
      <c r="BK271" t="s">
        <v>57</v>
      </c>
      <c r="BL271" t="s">
        <v>57</v>
      </c>
      <c r="BM271" t="s">
        <v>57</v>
      </c>
      <c r="BN271" t="s">
        <v>57</v>
      </c>
      <c r="BO271" t="s">
        <v>57</v>
      </c>
      <c r="BP271" t="s">
        <v>57</v>
      </c>
      <c r="BQ271" t="s">
        <v>57</v>
      </c>
      <c r="BR271" t="s">
        <v>57</v>
      </c>
      <c r="BS271" t="s">
        <v>57</v>
      </c>
      <c r="BT271" t="s">
        <v>57</v>
      </c>
      <c r="BU271" t="s">
        <v>57</v>
      </c>
      <c r="BV271" t="s">
        <v>57</v>
      </c>
      <c r="BW271" t="s">
        <v>57</v>
      </c>
      <c r="BX271" t="s">
        <v>57</v>
      </c>
      <c r="BY271" t="s">
        <v>57</v>
      </c>
      <c r="BZ271" t="s">
        <v>57</v>
      </c>
      <c r="CA271" t="s">
        <v>57</v>
      </c>
      <c r="CB271" t="s">
        <v>57</v>
      </c>
      <c r="CC271" t="s">
        <v>57</v>
      </c>
      <c r="CD271" t="s">
        <v>58</v>
      </c>
      <c r="CF271" s="10"/>
      <c r="CH271" s="10"/>
      <c r="CI271" s="10"/>
    </row>
    <row r="272" spans="1:87" s="38" customFormat="1">
      <c r="A272" t="s">
        <v>175</v>
      </c>
      <c r="B272" s="10">
        <v>65</v>
      </c>
      <c r="C272" s="4" t="s">
        <v>3</v>
      </c>
      <c r="D272" s="10" t="s">
        <v>40</v>
      </c>
      <c r="E272" s="59">
        <f t="shared" si="115"/>
        <v>75</v>
      </c>
      <c r="F272" s="59">
        <f t="shared" si="115"/>
        <v>25</v>
      </c>
      <c r="G272" s="59">
        <f t="shared" si="115"/>
        <v>0</v>
      </c>
      <c r="H272" s="59">
        <f t="shared" si="115"/>
        <v>0</v>
      </c>
      <c r="I272" s="59">
        <f t="shared" si="116"/>
        <v>0</v>
      </c>
      <c r="J272">
        <v>8</v>
      </c>
      <c r="K272">
        <v>6</v>
      </c>
      <c r="L272">
        <v>2</v>
      </c>
      <c r="M272">
        <v>0</v>
      </c>
      <c r="N272">
        <v>0</v>
      </c>
      <c r="O272">
        <v>0</v>
      </c>
      <c r="P272">
        <v>1214</v>
      </c>
      <c r="Q272">
        <v>1214</v>
      </c>
      <c r="R272" t="s">
        <v>57</v>
      </c>
      <c r="S272" t="s">
        <v>57</v>
      </c>
      <c r="T272" t="s">
        <v>57</v>
      </c>
      <c r="U272" t="s">
        <v>57</v>
      </c>
      <c r="V272" t="s">
        <v>57</v>
      </c>
      <c r="W272" t="s">
        <v>57</v>
      </c>
      <c r="X272" t="s">
        <v>57</v>
      </c>
      <c r="Y272" t="s">
        <v>57</v>
      </c>
      <c r="Z272" t="s">
        <v>57</v>
      </c>
      <c r="AA272" t="s">
        <v>57</v>
      </c>
      <c r="AB272" t="s">
        <v>57</v>
      </c>
      <c r="AC272">
        <v>2</v>
      </c>
      <c r="AD272">
        <v>2</v>
      </c>
      <c r="AE272" t="s">
        <v>57</v>
      </c>
      <c r="AF272" t="s">
        <v>57</v>
      </c>
      <c r="AG272">
        <v>2</v>
      </c>
      <c r="AH272" t="s">
        <v>57</v>
      </c>
      <c r="AI272" t="s">
        <v>57</v>
      </c>
      <c r="AJ272" t="s">
        <v>57</v>
      </c>
      <c r="AK272" t="s">
        <v>57</v>
      </c>
      <c r="AL272" t="s">
        <v>57</v>
      </c>
      <c r="AM272">
        <v>2</v>
      </c>
      <c r="AN272" t="s">
        <v>57</v>
      </c>
      <c r="AO272" t="s">
        <v>57</v>
      </c>
      <c r="AP272" t="s">
        <v>57</v>
      </c>
      <c r="AQ272" t="s">
        <v>57</v>
      </c>
      <c r="AR272" t="s">
        <v>57</v>
      </c>
      <c r="AS272" t="s">
        <v>57</v>
      </c>
      <c r="AT272" t="s">
        <v>57</v>
      </c>
      <c r="AU272" t="s">
        <v>57</v>
      </c>
      <c r="AV272" t="s">
        <v>57</v>
      </c>
      <c r="AW272" t="s">
        <v>57</v>
      </c>
      <c r="AX272" t="s">
        <v>57</v>
      </c>
      <c r="AY272" t="s">
        <v>57</v>
      </c>
      <c r="AZ272" t="s">
        <v>57</v>
      </c>
      <c r="BA272">
        <v>0</v>
      </c>
      <c r="BB272" t="s">
        <v>57</v>
      </c>
      <c r="BC272" t="s">
        <v>57</v>
      </c>
      <c r="BD272" t="s">
        <v>57</v>
      </c>
      <c r="BE272">
        <v>10</v>
      </c>
      <c r="BF272">
        <v>4</v>
      </c>
      <c r="BG272">
        <v>1</v>
      </c>
      <c r="BH272" t="s">
        <v>57</v>
      </c>
      <c r="BI272" t="s">
        <v>57</v>
      </c>
      <c r="BJ272" t="s">
        <v>57</v>
      </c>
      <c r="BK272">
        <v>5</v>
      </c>
      <c r="BL272">
        <v>445</v>
      </c>
      <c r="BM272">
        <v>146</v>
      </c>
      <c r="BN272">
        <v>16</v>
      </c>
      <c r="BO272" t="s">
        <v>57</v>
      </c>
      <c r="BP272" t="s">
        <v>57</v>
      </c>
      <c r="BQ272" t="s">
        <v>57</v>
      </c>
      <c r="BR272">
        <v>283</v>
      </c>
      <c r="BS272" t="s">
        <v>57</v>
      </c>
      <c r="BT272" t="s">
        <v>57</v>
      </c>
      <c r="BU272" t="s">
        <v>57</v>
      </c>
      <c r="BV272" t="s">
        <v>57</v>
      </c>
      <c r="BW272" t="s">
        <v>57</v>
      </c>
      <c r="BX272" t="s">
        <v>57</v>
      </c>
      <c r="BY272" t="s">
        <v>57</v>
      </c>
      <c r="BZ272" t="s">
        <v>57</v>
      </c>
      <c r="CA272" t="s">
        <v>57</v>
      </c>
      <c r="CB272" t="s">
        <v>57</v>
      </c>
      <c r="CC272" t="s">
        <v>57</v>
      </c>
      <c r="CD272" t="s">
        <v>58</v>
      </c>
      <c r="CF272" s="10"/>
      <c r="CH272" s="10"/>
      <c r="CI272" s="10"/>
    </row>
    <row r="273" spans="1:154" s="38" customFormat="1">
      <c r="A273" t="s">
        <v>176</v>
      </c>
      <c r="B273" s="10">
        <v>65</v>
      </c>
      <c r="C273" s="6" t="s">
        <v>2</v>
      </c>
      <c r="D273" s="10" t="s">
        <v>40</v>
      </c>
      <c r="E273" s="59">
        <f t="shared" si="115"/>
        <v>50</v>
      </c>
      <c r="F273" s="59">
        <f t="shared" si="115"/>
        <v>12.5</v>
      </c>
      <c r="G273" s="59">
        <f t="shared" si="115"/>
        <v>12.5</v>
      </c>
      <c r="H273" s="59">
        <f t="shared" si="115"/>
        <v>25</v>
      </c>
      <c r="I273" s="59">
        <f t="shared" si="116"/>
        <v>0.125</v>
      </c>
      <c r="J273">
        <v>8</v>
      </c>
      <c r="K273">
        <v>4</v>
      </c>
      <c r="L273">
        <v>1</v>
      </c>
      <c r="M273">
        <v>1</v>
      </c>
      <c r="N273">
        <v>2</v>
      </c>
      <c r="O273">
        <v>0.33333333339999999</v>
      </c>
      <c r="P273">
        <v>912.25</v>
      </c>
      <c r="Q273">
        <v>1300</v>
      </c>
      <c r="R273">
        <v>518</v>
      </c>
      <c r="S273">
        <v>915.5</v>
      </c>
      <c r="T273">
        <v>369.33333340000001</v>
      </c>
      <c r="U273">
        <v>65</v>
      </c>
      <c r="V273">
        <v>521.5</v>
      </c>
      <c r="W273">
        <v>116</v>
      </c>
      <c r="X273">
        <v>153</v>
      </c>
      <c r="Y273">
        <v>97.5</v>
      </c>
      <c r="Z273">
        <v>264</v>
      </c>
      <c r="AA273">
        <v>404</v>
      </c>
      <c r="AB273">
        <v>194</v>
      </c>
      <c r="AC273">
        <v>12</v>
      </c>
      <c r="AD273">
        <v>5</v>
      </c>
      <c r="AE273">
        <v>2</v>
      </c>
      <c r="AF273">
        <v>5</v>
      </c>
      <c r="AG273">
        <v>7</v>
      </c>
      <c r="AH273">
        <v>4</v>
      </c>
      <c r="AI273" t="s">
        <v>57</v>
      </c>
      <c r="AJ273" t="s">
        <v>57</v>
      </c>
      <c r="AK273" t="s">
        <v>57</v>
      </c>
      <c r="AL273">
        <v>1</v>
      </c>
      <c r="AM273">
        <v>4</v>
      </c>
      <c r="AN273">
        <v>1</v>
      </c>
      <c r="AO273" t="s">
        <v>57</v>
      </c>
      <c r="AP273" t="s">
        <v>57</v>
      </c>
      <c r="AQ273" t="s">
        <v>57</v>
      </c>
      <c r="AR273" t="s">
        <v>57</v>
      </c>
      <c r="AS273" t="s">
        <v>57</v>
      </c>
      <c r="AT273">
        <v>1</v>
      </c>
      <c r="AU273" t="s">
        <v>57</v>
      </c>
      <c r="AV273" t="s">
        <v>57</v>
      </c>
      <c r="AW273" t="s">
        <v>57</v>
      </c>
      <c r="AX273">
        <v>1</v>
      </c>
      <c r="AY273">
        <v>3</v>
      </c>
      <c r="AZ273">
        <v>2</v>
      </c>
      <c r="BA273">
        <v>0</v>
      </c>
      <c r="BB273" t="s">
        <v>57</v>
      </c>
      <c r="BC273" t="s">
        <v>57</v>
      </c>
      <c r="BD273" t="s">
        <v>57</v>
      </c>
      <c r="BE273">
        <v>6</v>
      </c>
      <c r="BF273" t="s">
        <v>57</v>
      </c>
      <c r="BG273">
        <v>1</v>
      </c>
      <c r="BH273" t="s">
        <v>57</v>
      </c>
      <c r="BI273">
        <v>1</v>
      </c>
      <c r="BJ273">
        <v>2</v>
      </c>
      <c r="BK273">
        <v>2</v>
      </c>
      <c r="BL273">
        <v>279</v>
      </c>
      <c r="BM273">
        <v>79</v>
      </c>
      <c r="BN273">
        <v>9</v>
      </c>
      <c r="BO273">
        <v>7</v>
      </c>
      <c r="BP273">
        <v>8</v>
      </c>
      <c r="BQ273">
        <v>8</v>
      </c>
      <c r="BR273">
        <v>168</v>
      </c>
      <c r="BS273" t="s">
        <v>57</v>
      </c>
      <c r="BT273" t="s">
        <v>57</v>
      </c>
      <c r="BU273" t="s">
        <v>57</v>
      </c>
      <c r="BV273" t="s">
        <v>57</v>
      </c>
      <c r="BW273" t="s">
        <v>57</v>
      </c>
      <c r="BX273" t="s">
        <v>57</v>
      </c>
      <c r="BY273" t="s">
        <v>57</v>
      </c>
      <c r="BZ273" t="s">
        <v>57</v>
      </c>
      <c r="CA273" t="s">
        <v>57</v>
      </c>
      <c r="CB273" t="s">
        <v>57</v>
      </c>
      <c r="CC273" t="s">
        <v>57</v>
      </c>
      <c r="CD273" t="s">
        <v>58</v>
      </c>
      <c r="CF273" s="58"/>
      <c r="CH273" s="10"/>
      <c r="CI273" s="10"/>
    </row>
    <row r="274" spans="1:154" s="38" customFormat="1">
      <c r="A274" t="s">
        <v>177</v>
      </c>
      <c r="B274" s="10">
        <v>60</v>
      </c>
      <c r="C274" s="6" t="s">
        <v>2</v>
      </c>
      <c r="D274" s="10" t="s">
        <v>40</v>
      </c>
      <c r="E274" s="59">
        <f t="shared" si="115"/>
        <v>87.5</v>
      </c>
      <c r="F274" s="59">
        <f t="shared" si="115"/>
        <v>0</v>
      </c>
      <c r="G274" s="59">
        <f t="shared" si="115"/>
        <v>12.5</v>
      </c>
      <c r="H274" s="59">
        <f t="shared" si="115"/>
        <v>0</v>
      </c>
      <c r="I274" s="59">
        <f t="shared" si="116"/>
        <v>0.125</v>
      </c>
      <c r="J274">
        <v>8</v>
      </c>
      <c r="K274">
        <v>7</v>
      </c>
      <c r="L274">
        <v>0</v>
      </c>
      <c r="M274">
        <v>1</v>
      </c>
      <c r="N274">
        <v>0</v>
      </c>
      <c r="O274">
        <v>1</v>
      </c>
      <c r="P274">
        <v>1551</v>
      </c>
      <c r="Q274" t="s">
        <v>57</v>
      </c>
      <c r="R274">
        <v>1551</v>
      </c>
      <c r="S274" t="s">
        <v>57</v>
      </c>
      <c r="T274">
        <v>294</v>
      </c>
      <c r="U274">
        <v>294</v>
      </c>
      <c r="V274" t="s">
        <v>57</v>
      </c>
      <c r="W274">
        <v>370</v>
      </c>
      <c r="X274">
        <v>370</v>
      </c>
      <c r="Y274" t="s">
        <v>57</v>
      </c>
      <c r="Z274">
        <v>764</v>
      </c>
      <c r="AA274">
        <v>764</v>
      </c>
      <c r="AB274" t="s">
        <v>57</v>
      </c>
      <c r="AC274">
        <v>4</v>
      </c>
      <c r="AD274">
        <v>2</v>
      </c>
      <c r="AE274">
        <v>2</v>
      </c>
      <c r="AF274" t="s">
        <v>57</v>
      </c>
      <c r="AG274">
        <v>1</v>
      </c>
      <c r="AH274">
        <v>1</v>
      </c>
      <c r="AI274">
        <v>1</v>
      </c>
      <c r="AJ274" t="s">
        <v>57</v>
      </c>
      <c r="AK274" t="s">
        <v>57</v>
      </c>
      <c r="AL274">
        <v>1</v>
      </c>
      <c r="AM274">
        <v>1</v>
      </c>
      <c r="AN274" t="s">
        <v>57</v>
      </c>
      <c r="AO274" t="s">
        <v>57</v>
      </c>
      <c r="AP274" t="s">
        <v>57</v>
      </c>
      <c r="AQ274" t="s">
        <v>57</v>
      </c>
      <c r="AR274">
        <v>1</v>
      </c>
      <c r="AS274" t="s">
        <v>57</v>
      </c>
      <c r="AT274">
        <v>1</v>
      </c>
      <c r="AU274">
        <v>1</v>
      </c>
      <c r="AV274" t="s">
        <v>57</v>
      </c>
      <c r="AW274" t="s">
        <v>57</v>
      </c>
      <c r="AX274" t="s">
        <v>57</v>
      </c>
      <c r="AY274" t="s">
        <v>57</v>
      </c>
      <c r="AZ274" t="s">
        <v>57</v>
      </c>
      <c r="BA274">
        <v>0</v>
      </c>
      <c r="BB274" t="s">
        <v>57</v>
      </c>
      <c r="BC274" t="s">
        <v>57</v>
      </c>
      <c r="BD274" t="s">
        <v>57</v>
      </c>
      <c r="BE274">
        <v>15</v>
      </c>
      <c r="BF274">
        <v>9</v>
      </c>
      <c r="BG274" t="s">
        <v>57</v>
      </c>
      <c r="BH274" t="s">
        <v>57</v>
      </c>
      <c r="BI274" t="s">
        <v>57</v>
      </c>
      <c r="BJ274">
        <v>1</v>
      </c>
      <c r="BK274">
        <v>5</v>
      </c>
      <c r="BL274">
        <v>86</v>
      </c>
      <c r="BM274">
        <v>28</v>
      </c>
      <c r="BN274" t="s">
        <v>57</v>
      </c>
      <c r="BO274" t="s">
        <v>57</v>
      </c>
      <c r="BP274" t="s">
        <v>57</v>
      </c>
      <c r="BQ274">
        <v>1</v>
      </c>
      <c r="BR274">
        <v>57</v>
      </c>
      <c r="BS274" t="s">
        <v>57</v>
      </c>
      <c r="BT274" t="s">
        <v>57</v>
      </c>
      <c r="BU274" t="s">
        <v>57</v>
      </c>
      <c r="BV274" t="s">
        <v>57</v>
      </c>
      <c r="BW274" t="s">
        <v>57</v>
      </c>
      <c r="BX274" t="s">
        <v>57</v>
      </c>
      <c r="BY274" t="s">
        <v>57</v>
      </c>
      <c r="BZ274" t="s">
        <v>57</v>
      </c>
      <c r="CA274" t="s">
        <v>57</v>
      </c>
      <c r="CB274" t="s">
        <v>57</v>
      </c>
      <c r="CC274" t="s">
        <v>57</v>
      </c>
      <c r="CD274" t="s">
        <v>58</v>
      </c>
      <c r="CF274" s="58"/>
      <c r="CH274" s="10"/>
      <c r="CI274" s="10"/>
    </row>
    <row r="275" spans="1:154">
      <c r="E275" s="65"/>
      <c r="F275" s="65"/>
      <c r="G275" s="65"/>
      <c r="H275" s="65"/>
      <c r="I275" s="65"/>
      <c r="J275" s="38"/>
      <c r="K275" s="38"/>
      <c r="L275" s="38"/>
      <c r="M275" s="38"/>
      <c r="N275" s="38"/>
      <c r="O275" s="80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</row>
    <row r="276" spans="1:154">
      <c r="A276" s="34" t="s">
        <v>3</v>
      </c>
      <c r="B276" s="34">
        <f>COUNTIF(C249:C274,"WT")</f>
        <v>10</v>
      </c>
      <c r="C276" s="22" t="s">
        <v>41</v>
      </c>
      <c r="D276" s="24" t="e">
        <f>AVERAGE(D252:D255,D257,D262,D264,D267:D268,D272)</f>
        <v>#DIV/0!</v>
      </c>
      <c r="E276" s="24">
        <f>AVERAGE(E252:E255,E257,E262,E264,E267:E268,E272)</f>
        <v>42.5</v>
      </c>
      <c r="F276" s="24">
        <f t="shared" ref="F276:BQ276" si="117">AVERAGE(F252:F255,F257,F262,F264,F267:F268,F272)</f>
        <v>6.25</v>
      </c>
      <c r="G276" s="24">
        <f t="shared" si="117"/>
        <v>32.5</v>
      </c>
      <c r="H276" s="24">
        <f t="shared" si="117"/>
        <v>18.75</v>
      </c>
      <c r="I276" s="24">
        <f t="shared" si="117"/>
        <v>0.32500000000000001</v>
      </c>
      <c r="J276" s="24">
        <f t="shared" si="117"/>
        <v>8</v>
      </c>
      <c r="K276" s="24">
        <f t="shared" si="117"/>
        <v>3.4</v>
      </c>
      <c r="L276" s="24">
        <f t="shared" si="117"/>
        <v>0.5</v>
      </c>
      <c r="M276" s="24">
        <f t="shared" si="117"/>
        <v>2.6</v>
      </c>
      <c r="N276" s="24">
        <f t="shared" si="117"/>
        <v>1.5</v>
      </c>
      <c r="O276" s="24">
        <f t="shared" si="117"/>
        <v>0.41309523810000004</v>
      </c>
      <c r="P276" s="24">
        <f t="shared" si="117"/>
        <v>1259.2592592555554</v>
      </c>
      <c r="Q276" s="24">
        <f t="shared" si="117"/>
        <v>2167.6666666666665</v>
      </c>
      <c r="R276" s="24">
        <f t="shared" si="117"/>
        <v>952.01388888333338</v>
      </c>
      <c r="S276" s="24">
        <f t="shared" si="117"/>
        <v>1235.4444444333333</v>
      </c>
      <c r="T276" s="24">
        <f t="shared" si="117"/>
        <v>241.71003402857144</v>
      </c>
      <c r="U276" s="24">
        <f t="shared" si="117"/>
        <v>229.83611111666664</v>
      </c>
      <c r="V276" s="24">
        <f t="shared" si="117"/>
        <v>237.40277778333333</v>
      </c>
      <c r="W276" s="24">
        <f t="shared" si="117"/>
        <v>1108.7431972714287</v>
      </c>
      <c r="X276" s="24">
        <f t="shared" si="117"/>
        <v>1291.6333333350001</v>
      </c>
      <c r="Y276" s="24">
        <f t="shared" si="117"/>
        <v>353.77777778333331</v>
      </c>
      <c r="Z276" s="24">
        <f t="shared" si="117"/>
        <v>321.70918365714289</v>
      </c>
      <c r="AA276" s="24">
        <f t="shared" si="117"/>
        <v>387.44999999833334</v>
      </c>
      <c r="AB276" s="24">
        <f t="shared" si="117"/>
        <v>229.63888888333335</v>
      </c>
      <c r="AC276" s="24">
        <f t="shared" si="117"/>
        <v>18</v>
      </c>
      <c r="AD276" s="24">
        <f t="shared" si="117"/>
        <v>8.5555555555555554</v>
      </c>
      <c r="AE276" s="24">
        <f t="shared" si="117"/>
        <v>8.125</v>
      </c>
      <c r="AF276" s="24">
        <f t="shared" si="117"/>
        <v>5.4285714285714288</v>
      </c>
      <c r="AG276" s="24">
        <f t="shared" si="117"/>
        <v>8</v>
      </c>
      <c r="AH276" s="24">
        <f t="shared" si="117"/>
        <v>8.8571428571428577</v>
      </c>
      <c r="AI276" s="24">
        <f t="shared" si="117"/>
        <v>3</v>
      </c>
      <c r="AJ276" s="24" t="e">
        <f t="shared" si="117"/>
        <v>#DIV/0!</v>
      </c>
      <c r="AK276" s="24">
        <f t="shared" si="117"/>
        <v>1</v>
      </c>
      <c r="AL276" s="24">
        <f t="shared" si="117"/>
        <v>5.5</v>
      </c>
      <c r="AM276" s="24">
        <f t="shared" si="117"/>
        <v>5.1111111111111107</v>
      </c>
      <c r="AN276" s="24">
        <f t="shared" si="117"/>
        <v>3.5</v>
      </c>
      <c r="AO276" s="24">
        <f t="shared" si="117"/>
        <v>2</v>
      </c>
      <c r="AP276" s="24" t="e">
        <f t="shared" si="117"/>
        <v>#DIV/0!</v>
      </c>
      <c r="AQ276" s="24" t="e">
        <f t="shared" si="117"/>
        <v>#DIV/0!</v>
      </c>
      <c r="AR276" s="24">
        <f t="shared" si="117"/>
        <v>2</v>
      </c>
      <c r="AS276" s="24">
        <f t="shared" si="117"/>
        <v>4.2</v>
      </c>
      <c r="AT276" s="24">
        <f t="shared" si="117"/>
        <v>4.333333333333333</v>
      </c>
      <c r="AU276" s="24">
        <f t="shared" si="117"/>
        <v>2</v>
      </c>
      <c r="AV276" s="24" t="e">
        <f t="shared" si="117"/>
        <v>#DIV/0!</v>
      </c>
      <c r="AW276" s="24" t="e">
        <f t="shared" si="117"/>
        <v>#DIV/0!</v>
      </c>
      <c r="AX276" s="24">
        <f t="shared" si="117"/>
        <v>6</v>
      </c>
      <c r="AY276" s="24">
        <f t="shared" si="117"/>
        <v>1.8571428571428572</v>
      </c>
      <c r="AZ276" s="24">
        <f t="shared" si="117"/>
        <v>2.5</v>
      </c>
      <c r="BA276" s="24">
        <f t="shared" si="117"/>
        <v>0.7</v>
      </c>
      <c r="BB276" s="24" t="e">
        <f t="shared" si="117"/>
        <v>#DIV/0!</v>
      </c>
      <c r="BC276" s="24">
        <f t="shared" si="117"/>
        <v>1</v>
      </c>
      <c r="BD276" s="24">
        <f t="shared" si="117"/>
        <v>1</v>
      </c>
      <c r="BE276" s="24">
        <f t="shared" si="117"/>
        <v>17.5</v>
      </c>
      <c r="BF276" s="24">
        <f t="shared" si="117"/>
        <v>5.4285714285714288</v>
      </c>
      <c r="BG276" s="24">
        <f t="shared" si="117"/>
        <v>1</v>
      </c>
      <c r="BH276" s="24">
        <f t="shared" si="117"/>
        <v>33</v>
      </c>
      <c r="BI276" s="24">
        <f t="shared" si="117"/>
        <v>3.6666666666666665</v>
      </c>
      <c r="BJ276" s="24">
        <f t="shared" si="117"/>
        <v>4.4285714285714288</v>
      </c>
      <c r="BK276" s="24">
        <f t="shared" si="117"/>
        <v>6.1</v>
      </c>
      <c r="BL276" s="24">
        <f t="shared" si="117"/>
        <v>289.44444444444446</v>
      </c>
      <c r="BM276" s="24">
        <f t="shared" si="117"/>
        <v>87</v>
      </c>
      <c r="BN276" s="24">
        <f t="shared" si="117"/>
        <v>16.75</v>
      </c>
      <c r="BO276" s="24">
        <f t="shared" si="117"/>
        <v>47.166666666666664</v>
      </c>
      <c r="BP276" s="24">
        <f t="shared" si="117"/>
        <v>7.4285714285714288</v>
      </c>
      <c r="BQ276" s="24">
        <f t="shared" si="117"/>
        <v>32.5</v>
      </c>
      <c r="BR276" s="24">
        <f t="shared" ref="BR276:CC276" si="118">AVERAGE(BR252:BR255,BR257,BR262,BR264,BR267:BR268,BR272)</f>
        <v>136.11111111111111</v>
      </c>
      <c r="BS276" s="24" t="e">
        <f t="shared" si="118"/>
        <v>#DIV/0!</v>
      </c>
      <c r="BT276" s="24" t="e">
        <f t="shared" si="118"/>
        <v>#DIV/0!</v>
      </c>
      <c r="BU276" s="24" t="e">
        <f t="shared" si="118"/>
        <v>#DIV/0!</v>
      </c>
      <c r="BV276" s="24" t="e">
        <f t="shared" si="118"/>
        <v>#DIV/0!</v>
      </c>
      <c r="BW276" s="24" t="e">
        <f t="shared" si="118"/>
        <v>#DIV/0!</v>
      </c>
      <c r="BX276" s="24" t="e">
        <f t="shared" si="118"/>
        <v>#DIV/0!</v>
      </c>
      <c r="BY276" s="24" t="e">
        <f t="shared" si="118"/>
        <v>#DIV/0!</v>
      </c>
      <c r="BZ276" s="24" t="e">
        <f t="shared" si="118"/>
        <v>#DIV/0!</v>
      </c>
      <c r="CA276" s="24" t="e">
        <f t="shared" si="118"/>
        <v>#DIV/0!</v>
      </c>
      <c r="CB276" s="24" t="e">
        <f t="shared" si="118"/>
        <v>#DIV/0!</v>
      </c>
      <c r="CC276" s="24" t="e">
        <f t="shared" si="118"/>
        <v>#DIV/0!</v>
      </c>
      <c r="CD276" s="38"/>
    </row>
    <row r="277" spans="1:154">
      <c r="A277" s="35" t="s">
        <v>179</v>
      </c>
      <c r="B277" s="153">
        <f>COUNTIF(C249:C274,"+ve")</f>
        <v>13</v>
      </c>
      <c r="C277" s="18" t="s">
        <v>41</v>
      </c>
      <c r="D277" s="27" t="e">
        <f>AVERAGE(D256,D258:D261,D263,D265:D266,D269:D271,D273:D274)</f>
        <v>#DIV/0!</v>
      </c>
      <c r="E277" s="27">
        <f>AVERAGE(E256,E258:E261,E263,E265:E266,E269:E271,E273:E274)</f>
        <v>33.653846153846153</v>
      </c>
      <c r="F277" s="27">
        <f t="shared" ref="F277:BQ277" si="119">AVERAGE(F256,F258:F261,F263,F265:F266,F269:F271,F273:F274)</f>
        <v>7.6923076923076925</v>
      </c>
      <c r="G277" s="27">
        <f t="shared" si="119"/>
        <v>40.384615384615387</v>
      </c>
      <c r="H277" s="27">
        <f t="shared" si="119"/>
        <v>18.26923076923077</v>
      </c>
      <c r="I277" s="27">
        <f t="shared" si="119"/>
        <v>0.40384615384615385</v>
      </c>
      <c r="J277" s="27">
        <f t="shared" si="119"/>
        <v>8</v>
      </c>
      <c r="K277" s="27">
        <f t="shared" si="119"/>
        <v>2.6923076923076925</v>
      </c>
      <c r="L277" s="27">
        <f t="shared" si="119"/>
        <v>0.61538461538461542</v>
      </c>
      <c r="M277" s="27">
        <f t="shared" si="119"/>
        <v>3.2307692307692308</v>
      </c>
      <c r="N277" s="27">
        <f t="shared" si="119"/>
        <v>1.4615384615384615</v>
      </c>
      <c r="O277" s="27">
        <f t="shared" si="119"/>
        <v>0.61217948716923076</v>
      </c>
      <c r="P277" s="27">
        <f t="shared" si="119"/>
        <v>1035.3704212076923</v>
      </c>
      <c r="Q277" s="27">
        <f t="shared" si="119"/>
        <v>1512.1</v>
      </c>
      <c r="R277" s="27">
        <f t="shared" si="119"/>
        <v>833.9727272727273</v>
      </c>
      <c r="S277" s="27">
        <f t="shared" si="119"/>
        <v>699.4190475571429</v>
      </c>
      <c r="T277" s="27">
        <f t="shared" si="119"/>
        <v>213.12445887727273</v>
      </c>
      <c r="U277" s="27">
        <f t="shared" si="119"/>
        <v>160.06753246818181</v>
      </c>
      <c r="V277" s="27">
        <f t="shared" si="119"/>
        <v>326</v>
      </c>
      <c r="W277" s="27">
        <f t="shared" si="119"/>
        <v>225.54112553636367</v>
      </c>
      <c r="X277" s="27">
        <f t="shared" si="119"/>
        <v>281.21471863272728</v>
      </c>
      <c r="Y277" s="27">
        <f t="shared" si="119"/>
        <v>208.76666666571427</v>
      </c>
      <c r="Z277" s="27">
        <f t="shared" si="119"/>
        <v>675.15313852727274</v>
      </c>
      <c r="AA277" s="27">
        <f t="shared" si="119"/>
        <v>747.22597403636382</v>
      </c>
      <c r="AB277" s="27">
        <f t="shared" si="119"/>
        <v>243.26904762857143</v>
      </c>
      <c r="AC277" s="27">
        <f t="shared" si="119"/>
        <v>24.153846153846153</v>
      </c>
      <c r="AD277" s="27">
        <f t="shared" si="119"/>
        <v>9.384615384615385</v>
      </c>
      <c r="AE277" s="27">
        <f t="shared" si="119"/>
        <v>11</v>
      </c>
      <c r="AF277" s="27">
        <f t="shared" si="119"/>
        <v>5.4444444444444446</v>
      </c>
      <c r="AG277" s="27">
        <f t="shared" si="119"/>
        <v>6.8461538461538458</v>
      </c>
      <c r="AH277" s="27">
        <f t="shared" si="119"/>
        <v>7</v>
      </c>
      <c r="AI277" s="27">
        <f t="shared" si="119"/>
        <v>14.125</v>
      </c>
      <c r="AJ277" s="27">
        <f t="shared" si="119"/>
        <v>3</v>
      </c>
      <c r="AK277" s="27" t="e">
        <f t="shared" si="119"/>
        <v>#DIV/0!</v>
      </c>
      <c r="AL277" s="27">
        <f t="shared" si="119"/>
        <v>4.5714285714285712</v>
      </c>
      <c r="AM277" s="27">
        <f t="shared" si="119"/>
        <v>5.3076923076923075</v>
      </c>
      <c r="AN277" s="27">
        <f t="shared" si="119"/>
        <v>2.2857142857142856</v>
      </c>
      <c r="AO277" s="27">
        <f t="shared" si="119"/>
        <v>9</v>
      </c>
      <c r="AP277" s="27" t="e">
        <f t="shared" si="119"/>
        <v>#DIV/0!</v>
      </c>
      <c r="AQ277" s="27" t="e">
        <f t="shared" si="119"/>
        <v>#DIV/0!</v>
      </c>
      <c r="AR277" s="27">
        <f t="shared" si="119"/>
        <v>3.3333333333333335</v>
      </c>
      <c r="AS277" s="27">
        <f t="shared" si="119"/>
        <v>2.25</v>
      </c>
      <c r="AT277" s="27">
        <f t="shared" si="119"/>
        <v>3.8181818181818183</v>
      </c>
      <c r="AU277" s="27">
        <f t="shared" si="119"/>
        <v>13.333333333333334</v>
      </c>
      <c r="AV277" s="27">
        <f t="shared" si="119"/>
        <v>3</v>
      </c>
      <c r="AW277" s="27" t="e">
        <f t="shared" si="119"/>
        <v>#DIV/0!</v>
      </c>
      <c r="AX277" s="27">
        <f t="shared" si="119"/>
        <v>2.25</v>
      </c>
      <c r="AY277" s="27">
        <f t="shared" si="119"/>
        <v>2.2000000000000002</v>
      </c>
      <c r="AZ277" s="27">
        <f t="shared" si="119"/>
        <v>2.7142857142857144</v>
      </c>
      <c r="BA277" s="27">
        <f t="shared" si="119"/>
        <v>0.46153846153846156</v>
      </c>
      <c r="BB277" s="27" t="e">
        <f t="shared" si="119"/>
        <v>#DIV/0!</v>
      </c>
      <c r="BC277" s="27" t="e">
        <f t="shared" si="119"/>
        <v>#DIV/0!</v>
      </c>
      <c r="BD277" s="27">
        <f t="shared" si="119"/>
        <v>4.333333333333333</v>
      </c>
      <c r="BE277" s="27">
        <f t="shared" si="119"/>
        <v>13.384615384615385</v>
      </c>
      <c r="BF277" s="27">
        <f t="shared" si="119"/>
        <v>5.2222222222222223</v>
      </c>
      <c r="BG277" s="27">
        <f t="shared" si="119"/>
        <v>1.5</v>
      </c>
      <c r="BH277" s="27">
        <f t="shared" si="119"/>
        <v>2</v>
      </c>
      <c r="BI277" s="27">
        <f t="shared" si="119"/>
        <v>3.5555555555555554</v>
      </c>
      <c r="BJ277" s="27">
        <f t="shared" si="119"/>
        <v>4.125</v>
      </c>
      <c r="BK277" s="27">
        <f t="shared" si="119"/>
        <v>5</v>
      </c>
      <c r="BL277" s="27">
        <f t="shared" si="119"/>
        <v>274.36363636363637</v>
      </c>
      <c r="BM277" s="27">
        <f t="shared" si="119"/>
        <v>79.272727272727266</v>
      </c>
      <c r="BN277" s="27">
        <f t="shared" si="119"/>
        <v>8.5</v>
      </c>
      <c r="BO277" s="27">
        <f t="shared" si="119"/>
        <v>80.625</v>
      </c>
      <c r="BP277" s="27">
        <f t="shared" si="119"/>
        <v>8.375</v>
      </c>
      <c r="BQ277" s="27">
        <f t="shared" si="119"/>
        <v>9.5714285714285712</v>
      </c>
      <c r="BR277" s="27">
        <f t="shared" ref="BR277:CC277" si="120">AVERAGE(BR256,BR258:BR261,BR263,BR265:BR266,BR269:BR271,BR273:BR274)</f>
        <v>119.63636363636364</v>
      </c>
      <c r="BS277" s="27" t="e">
        <f t="shared" si="120"/>
        <v>#DIV/0!</v>
      </c>
      <c r="BT277" s="27" t="e">
        <f t="shared" si="120"/>
        <v>#DIV/0!</v>
      </c>
      <c r="BU277" s="27" t="e">
        <f t="shared" si="120"/>
        <v>#DIV/0!</v>
      </c>
      <c r="BV277" s="27" t="e">
        <f t="shared" si="120"/>
        <v>#DIV/0!</v>
      </c>
      <c r="BW277" s="27" t="e">
        <f t="shared" si="120"/>
        <v>#DIV/0!</v>
      </c>
      <c r="BX277" s="27" t="e">
        <f t="shared" si="120"/>
        <v>#DIV/0!</v>
      </c>
      <c r="BY277" s="27" t="e">
        <f t="shared" si="120"/>
        <v>#DIV/0!</v>
      </c>
      <c r="BZ277" s="27" t="e">
        <f t="shared" si="120"/>
        <v>#DIV/0!</v>
      </c>
      <c r="CA277" s="27" t="e">
        <f t="shared" si="120"/>
        <v>#DIV/0!</v>
      </c>
      <c r="CB277" s="27" t="e">
        <f t="shared" si="120"/>
        <v>#DIV/0!</v>
      </c>
      <c r="CC277" s="27" t="e">
        <f t="shared" si="120"/>
        <v>#DIV/0!</v>
      </c>
      <c r="CD277" s="38"/>
    </row>
    <row r="278" spans="1:154">
      <c r="A278" s="63"/>
      <c r="B278" s="63"/>
      <c r="C278" s="22" t="s">
        <v>43</v>
      </c>
      <c r="D278" s="24" t="e">
        <f>STDEV(D252:D255,D257,D262,D264,D267:D268,D272)/SQRT($B276)</f>
        <v>#DIV/0!</v>
      </c>
      <c r="E278" s="24">
        <f>STDEV(E252:E255,E257,E262,E264,E267:E268,E272)/SQRT($B276)</f>
        <v>11.81453906563152</v>
      </c>
      <c r="F278" s="24">
        <f t="shared" ref="F278:BQ278" si="121">STDEV(F252:F255,F257,F262,F264,F267:F268,F272)/SQRT($B276)</f>
        <v>3.3592740617910621</v>
      </c>
      <c r="G278" s="24">
        <f t="shared" si="121"/>
        <v>9.3541434669348522</v>
      </c>
      <c r="H278" s="24">
        <f t="shared" si="121"/>
        <v>5.6672793786397673</v>
      </c>
      <c r="I278" s="24">
        <f t="shared" si="121"/>
        <v>9.3541434669348528E-2</v>
      </c>
      <c r="J278" s="24">
        <f t="shared" si="121"/>
        <v>0</v>
      </c>
      <c r="K278" s="24">
        <f t="shared" si="121"/>
        <v>0.94516312525052171</v>
      </c>
      <c r="L278" s="24">
        <f t="shared" si="121"/>
        <v>0.26874192494328497</v>
      </c>
      <c r="M278" s="24">
        <f t="shared" si="121"/>
        <v>0.74833147735478822</v>
      </c>
      <c r="N278" s="24">
        <f t="shared" si="121"/>
        <v>0.4533823502911814</v>
      </c>
      <c r="O278" s="24">
        <f t="shared" si="121"/>
        <v>0.12067733694687172</v>
      </c>
      <c r="P278" s="24">
        <f t="shared" si="121"/>
        <v>190.94098682908856</v>
      </c>
      <c r="Q278" s="24">
        <f t="shared" si="121"/>
        <v>415.89209337679557</v>
      </c>
      <c r="R278" s="24">
        <f t="shared" si="121"/>
        <v>187.68753467488659</v>
      </c>
      <c r="S278" s="24">
        <f t="shared" si="121"/>
        <v>252.64119851517603</v>
      </c>
      <c r="T278" s="24">
        <f t="shared" si="121"/>
        <v>41.844788640077866</v>
      </c>
      <c r="U278" s="24">
        <f t="shared" si="121"/>
        <v>48.61719979173882</v>
      </c>
      <c r="V278" s="24">
        <f t="shared" si="121"/>
        <v>53.869091364869419</v>
      </c>
      <c r="W278" s="24">
        <f t="shared" si="121"/>
        <v>595.61625016556934</v>
      </c>
      <c r="X278" s="24">
        <f t="shared" si="121"/>
        <v>633.42036647568398</v>
      </c>
      <c r="Y278" s="24">
        <f t="shared" si="121"/>
        <v>136.26619645379461</v>
      </c>
      <c r="Z278" s="24">
        <f t="shared" si="121"/>
        <v>119.11557626832447</v>
      </c>
      <c r="AA278" s="24">
        <f t="shared" si="121"/>
        <v>168.74124158378845</v>
      </c>
      <c r="AB278" s="24">
        <f t="shared" si="121"/>
        <v>48.772583562624057</v>
      </c>
      <c r="AC278" s="24">
        <f t="shared" si="121"/>
        <v>3.6055512754639887</v>
      </c>
      <c r="AD278" s="24">
        <f t="shared" si="121"/>
        <v>1.4327518200224967</v>
      </c>
      <c r="AE278" s="24">
        <f t="shared" si="121"/>
        <v>1.0748754080623217</v>
      </c>
      <c r="AF278" s="24">
        <f t="shared" si="121"/>
        <v>1.2090925365350502</v>
      </c>
      <c r="AG278" s="24">
        <f t="shared" si="121"/>
        <v>1.5420044674960502</v>
      </c>
      <c r="AH278" s="24">
        <f t="shared" si="121"/>
        <v>1.0071175275436897</v>
      </c>
      <c r="AI278" s="24">
        <f t="shared" si="121"/>
        <v>0.54772255750516607</v>
      </c>
      <c r="AJ278" s="24" t="e">
        <f t="shared" si="121"/>
        <v>#DIV/0!</v>
      </c>
      <c r="AK278" s="24" t="e">
        <f t="shared" si="121"/>
        <v>#DIV/0!</v>
      </c>
      <c r="AL278" s="24">
        <f t="shared" si="121"/>
        <v>2.0412414523193148</v>
      </c>
      <c r="AM278" s="24">
        <f t="shared" si="121"/>
        <v>0.8432740427115677</v>
      </c>
      <c r="AN278" s="24">
        <f t="shared" si="121"/>
        <v>0.33166247903553997</v>
      </c>
      <c r="AO278" s="24" t="e">
        <f t="shared" si="121"/>
        <v>#DIV/0!</v>
      </c>
      <c r="AP278" s="24" t="e">
        <f t="shared" si="121"/>
        <v>#DIV/0!</v>
      </c>
      <c r="AQ278" s="24" t="e">
        <f t="shared" si="121"/>
        <v>#DIV/0!</v>
      </c>
      <c r="AR278" s="24">
        <f t="shared" si="121"/>
        <v>0.36514837167011072</v>
      </c>
      <c r="AS278" s="24">
        <f t="shared" si="121"/>
        <v>0.90553851381374162</v>
      </c>
      <c r="AT278" s="24">
        <f t="shared" si="121"/>
        <v>0.32659863237109027</v>
      </c>
      <c r="AU278" s="24">
        <f t="shared" si="121"/>
        <v>0</v>
      </c>
      <c r="AV278" s="24" t="e">
        <f t="shared" si="121"/>
        <v>#DIV/0!</v>
      </c>
      <c r="AW278" s="24" t="e">
        <f t="shared" si="121"/>
        <v>#DIV/0!</v>
      </c>
      <c r="AX278" s="24">
        <f t="shared" si="121"/>
        <v>2.2360679774997898</v>
      </c>
      <c r="AY278" s="24">
        <f t="shared" si="121"/>
        <v>0.49761335152811931</v>
      </c>
      <c r="AZ278" s="24">
        <f t="shared" si="121"/>
        <v>0.26457513110645903</v>
      </c>
      <c r="BA278" s="24">
        <f t="shared" si="121"/>
        <v>0.59721576223896389</v>
      </c>
      <c r="BB278" s="24" t="e">
        <f t="shared" si="121"/>
        <v>#DIV/0!</v>
      </c>
      <c r="BC278" s="24" t="e">
        <f t="shared" si="121"/>
        <v>#DIV/0!</v>
      </c>
      <c r="BD278" s="24">
        <f t="shared" si="121"/>
        <v>0</v>
      </c>
      <c r="BE278" s="24">
        <f t="shared" si="121"/>
        <v>4.3620841094341332</v>
      </c>
      <c r="BF278" s="24">
        <f t="shared" si="121"/>
        <v>1.82443729093971</v>
      </c>
      <c r="BG278" s="24" t="e">
        <f t="shared" si="121"/>
        <v>#DIV/0!</v>
      </c>
      <c r="BH278" s="24" t="e">
        <f t="shared" si="121"/>
        <v>#DIV/0!</v>
      </c>
      <c r="BI278" s="24">
        <f t="shared" si="121"/>
        <v>0.48304589153964783</v>
      </c>
      <c r="BJ278" s="24">
        <f t="shared" si="121"/>
        <v>0.85356395693083753</v>
      </c>
      <c r="BK278" s="24">
        <f t="shared" si="121"/>
        <v>1.3617798810543664</v>
      </c>
      <c r="BL278" s="24">
        <f t="shared" si="121"/>
        <v>42.40875826734117</v>
      </c>
      <c r="BM278" s="24">
        <f t="shared" si="121"/>
        <v>14.28548214097095</v>
      </c>
      <c r="BN278" s="24">
        <f t="shared" si="121"/>
        <v>1.7004901254246279</v>
      </c>
      <c r="BO278" s="24">
        <f t="shared" si="121"/>
        <v>10.664739409224524</v>
      </c>
      <c r="BP278" s="24">
        <f t="shared" si="121"/>
        <v>1.3522468075656264</v>
      </c>
      <c r="BQ278" s="24">
        <f t="shared" si="121"/>
        <v>15.150907563575192</v>
      </c>
      <c r="BR278" s="24">
        <f t="shared" ref="BR278:CC278" si="122">STDEV(BR252:BR255,BR257,BR262,BR264,BR267:BR268,BR272)/SQRT($B276)</f>
        <v>29.950143757770363</v>
      </c>
      <c r="BS278" s="24" t="e">
        <f t="shared" si="122"/>
        <v>#DIV/0!</v>
      </c>
      <c r="BT278" s="24" t="e">
        <f t="shared" si="122"/>
        <v>#DIV/0!</v>
      </c>
      <c r="BU278" s="24" t="e">
        <f t="shared" si="122"/>
        <v>#DIV/0!</v>
      </c>
      <c r="BV278" s="24" t="e">
        <f t="shared" si="122"/>
        <v>#DIV/0!</v>
      </c>
      <c r="BW278" s="24" t="e">
        <f t="shared" si="122"/>
        <v>#DIV/0!</v>
      </c>
      <c r="BX278" s="24" t="e">
        <f t="shared" si="122"/>
        <v>#DIV/0!</v>
      </c>
      <c r="BY278" s="24" t="e">
        <f t="shared" si="122"/>
        <v>#DIV/0!</v>
      </c>
      <c r="BZ278" s="24" t="e">
        <f t="shared" si="122"/>
        <v>#DIV/0!</v>
      </c>
      <c r="CA278" s="24" t="e">
        <f t="shared" si="122"/>
        <v>#DIV/0!</v>
      </c>
      <c r="CB278" s="24" t="e">
        <f t="shared" si="122"/>
        <v>#DIV/0!</v>
      </c>
      <c r="CC278" s="24" t="e">
        <f t="shared" si="122"/>
        <v>#DIV/0!</v>
      </c>
      <c r="CD278" s="38"/>
    </row>
    <row r="279" spans="1:154">
      <c r="A279" s="63"/>
      <c r="B279" s="2"/>
      <c r="C279" s="18" t="s">
        <v>43</v>
      </c>
      <c r="D279" s="27" t="e">
        <f>STDEV(D256,D258:D261,D263,D265:D266,D269:D271,D273:D274)/SQRT($B277)</f>
        <v>#DIV/0!</v>
      </c>
      <c r="E279" s="27">
        <f>STDEV(E256,E258:E261,E263,E265:E266,E269:E271,E273:E274)/SQRT($B277)</f>
        <v>9.3224612642621718</v>
      </c>
      <c r="F279" s="27">
        <f t="shared" ref="F279:BQ279" si="123">STDEV(F256,F258:F261,F263,F265:F266,F269:F271,F273:F274)/SQRT($B277)</f>
        <v>3.8860114272378659</v>
      </c>
      <c r="G279" s="27">
        <f t="shared" si="123"/>
        <v>8.7424241647345227</v>
      </c>
      <c r="H279" s="27">
        <f t="shared" si="123"/>
        <v>5.9403054464264864</v>
      </c>
      <c r="I279" s="27">
        <f t="shared" si="123"/>
        <v>8.7424241647345233E-2</v>
      </c>
      <c r="J279" s="27">
        <f t="shared" si="123"/>
        <v>0</v>
      </c>
      <c r="K279" s="27">
        <f t="shared" si="123"/>
        <v>0.74579690114097374</v>
      </c>
      <c r="L279" s="27">
        <f t="shared" si="123"/>
        <v>0.31088091417902924</v>
      </c>
      <c r="M279" s="27">
        <f t="shared" si="123"/>
        <v>0.69939393317876186</v>
      </c>
      <c r="N279" s="27">
        <f t="shared" si="123"/>
        <v>0.47522443571411893</v>
      </c>
      <c r="O279" s="27">
        <f t="shared" si="123"/>
        <v>0.10193257955318319</v>
      </c>
      <c r="P279" s="27">
        <f t="shared" si="123"/>
        <v>127.98757039028732</v>
      </c>
      <c r="Q279" s="27">
        <f t="shared" si="123"/>
        <v>145.40111627970606</v>
      </c>
      <c r="R279" s="27">
        <f t="shared" si="123"/>
        <v>122.0481610707983</v>
      </c>
      <c r="S279" s="27">
        <f t="shared" si="123"/>
        <v>138.92268379498844</v>
      </c>
      <c r="T279" s="27">
        <f t="shared" si="123"/>
        <v>63.973883815618969</v>
      </c>
      <c r="U279" s="27">
        <f t="shared" si="123"/>
        <v>60.012735019166392</v>
      </c>
      <c r="V279" s="27">
        <f t="shared" si="123"/>
        <v>80.4643972870563</v>
      </c>
      <c r="W279" s="27">
        <f t="shared" si="123"/>
        <v>52.719928682746655</v>
      </c>
      <c r="X279" s="27">
        <f t="shared" si="123"/>
        <v>81.378932402139824</v>
      </c>
      <c r="Y279" s="27">
        <f t="shared" si="123"/>
        <v>39.623093931042561</v>
      </c>
      <c r="Z279" s="27">
        <f t="shared" si="123"/>
        <v>115.39070241809166</v>
      </c>
      <c r="AA279" s="27">
        <f t="shared" si="123"/>
        <v>111.1946463350951</v>
      </c>
      <c r="AB279" s="27">
        <f t="shared" si="123"/>
        <v>31.021816197713974</v>
      </c>
      <c r="AC279" s="27">
        <f t="shared" si="123"/>
        <v>7.5505528358016774</v>
      </c>
      <c r="AD279" s="27">
        <f t="shared" si="123"/>
        <v>2.5407914715251918</v>
      </c>
      <c r="AE279" s="27">
        <f t="shared" si="123"/>
        <v>5.3241106155069549</v>
      </c>
      <c r="AF279" s="27">
        <f t="shared" si="123"/>
        <v>0.89990502822745688</v>
      </c>
      <c r="AG279" s="27">
        <f t="shared" si="123"/>
        <v>0.8685838300489398</v>
      </c>
      <c r="AH279" s="27">
        <f t="shared" si="123"/>
        <v>0.96076892283052284</v>
      </c>
      <c r="AI279" s="27">
        <f t="shared" si="123"/>
        <v>7.9868538965499534</v>
      </c>
      <c r="AJ279" s="27" t="e">
        <f t="shared" si="123"/>
        <v>#DIV/0!</v>
      </c>
      <c r="AK279" s="27" t="e">
        <f t="shared" si="123"/>
        <v>#DIV/0!</v>
      </c>
      <c r="AL279" s="27">
        <f t="shared" si="123"/>
        <v>1.866418089152718</v>
      </c>
      <c r="AM279" s="27">
        <f t="shared" si="123"/>
        <v>0.74579690114097374</v>
      </c>
      <c r="AN279" s="27">
        <f t="shared" si="123"/>
        <v>0.34767674768255774</v>
      </c>
      <c r="AO279" s="27">
        <f t="shared" si="123"/>
        <v>3.3626912299068299</v>
      </c>
      <c r="AP279" s="27" t="e">
        <f t="shared" si="123"/>
        <v>#DIV/0!</v>
      </c>
      <c r="AQ279" s="27" t="e">
        <f t="shared" si="123"/>
        <v>#DIV/0!</v>
      </c>
      <c r="AR279" s="27">
        <f t="shared" si="123"/>
        <v>0.69798244045211277</v>
      </c>
      <c r="AS279" s="27">
        <f t="shared" si="123"/>
        <v>0.52501526229341722</v>
      </c>
      <c r="AT279" s="27">
        <f t="shared" si="123"/>
        <v>0.63024026942333433</v>
      </c>
      <c r="AU279" s="27">
        <f t="shared" si="123"/>
        <v>6.6787070758589344</v>
      </c>
      <c r="AV279" s="27" t="e">
        <f t="shared" si="123"/>
        <v>#DIV/0!</v>
      </c>
      <c r="AW279" s="27" t="e">
        <f t="shared" si="123"/>
        <v>#DIV/0!</v>
      </c>
      <c r="AX279" s="27">
        <f t="shared" si="123"/>
        <v>0.41602514716892186</v>
      </c>
      <c r="AY279" s="27">
        <f t="shared" si="123"/>
        <v>0.36162028533978952</v>
      </c>
      <c r="AZ279" s="27">
        <f t="shared" si="123"/>
        <v>0.38277950117547643</v>
      </c>
      <c r="BA279" s="27">
        <f t="shared" si="123"/>
        <v>0.24325212770525995</v>
      </c>
      <c r="BB279" s="27" t="e">
        <f t="shared" si="123"/>
        <v>#DIV/0!</v>
      </c>
      <c r="BC279" s="27" t="e">
        <f t="shared" si="123"/>
        <v>#DIV/0!</v>
      </c>
      <c r="BD279" s="27">
        <f t="shared" si="123"/>
        <v>1.3681355458414461</v>
      </c>
      <c r="BE279" s="27">
        <f t="shared" si="123"/>
        <v>2.1077952436028111</v>
      </c>
      <c r="BF279" s="27">
        <f t="shared" si="123"/>
        <v>0.80596069976931839</v>
      </c>
      <c r="BG279" s="27">
        <f t="shared" si="123"/>
        <v>0.19611613513818404</v>
      </c>
      <c r="BH279" s="27">
        <f t="shared" si="123"/>
        <v>0.39223227027636809</v>
      </c>
      <c r="BI279" s="27">
        <f t="shared" si="123"/>
        <v>0.66666666666666674</v>
      </c>
      <c r="BJ279" s="27">
        <f t="shared" si="123"/>
        <v>0.60105219096492468</v>
      </c>
      <c r="BK279" s="27">
        <f t="shared" si="123"/>
        <v>1.2588150716508699</v>
      </c>
      <c r="BL279" s="27">
        <f t="shared" si="123"/>
        <v>45.959894344002663</v>
      </c>
      <c r="BM279" s="27">
        <f t="shared" si="123"/>
        <v>17.400747512276997</v>
      </c>
      <c r="BN279" s="27">
        <f t="shared" si="123"/>
        <v>1.7253762131555765</v>
      </c>
      <c r="BO279" s="27">
        <f t="shared" si="123"/>
        <v>21.459359749981381</v>
      </c>
      <c r="BP279" s="27">
        <f t="shared" si="123"/>
        <v>0.94853849406614743</v>
      </c>
      <c r="BQ279" s="27">
        <f t="shared" si="123"/>
        <v>1.6001373567414643</v>
      </c>
      <c r="BR279" s="27">
        <f t="shared" ref="BR279:CC279" si="124">STDEV(BR256,BR258:BR261,BR263,BR265:BR266,BR269:BR271,BR273:BR274)/SQRT($B277)</f>
        <v>28.15486642654345</v>
      </c>
      <c r="BS279" s="27" t="e">
        <f t="shared" si="124"/>
        <v>#DIV/0!</v>
      </c>
      <c r="BT279" s="27" t="e">
        <f t="shared" si="124"/>
        <v>#DIV/0!</v>
      </c>
      <c r="BU279" s="27" t="e">
        <f t="shared" si="124"/>
        <v>#DIV/0!</v>
      </c>
      <c r="BV279" s="27" t="e">
        <f t="shared" si="124"/>
        <v>#DIV/0!</v>
      </c>
      <c r="BW279" s="27" t="e">
        <f t="shared" si="124"/>
        <v>#DIV/0!</v>
      </c>
      <c r="BX279" s="27" t="e">
        <f t="shared" si="124"/>
        <v>#DIV/0!</v>
      </c>
      <c r="BY279" s="27" t="e">
        <f t="shared" si="124"/>
        <v>#DIV/0!</v>
      </c>
      <c r="BZ279" s="27" t="e">
        <f t="shared" si="124"/>
        <v>#DIV/0!</v>
      </c>
      <c r="CA279" s="27" t="e">
        <f t="shared" si="124"/>
        <v>#DIV/0!</v>
      </c>
      <c r="CB279" s="27" t="e">
        <f t="shared" si="124"/>
        <v>#DIV/0!</v>
      </c>
      <c r="CC279" s="27" t="e">
        <f t="shared" si="124"/>
        <v>#DIV/0!</v>
      </c>
      <c r="CD279" s="38"/>
    </row>
    <row r="282" spans="1:154" ht="18">
      <c r="A282" s="158" t="s">
        <v>202</v>
      </c>
      <c r="B282" s="63"/>
      <c r="C282" s="63"/>
      <c r="D282" s="63"/>
      <c r="E282" s="88" t="s">
        <v>155</v>
      </c>
      <c r="F282" s="88"/>
      <c r="G282" s="88"/>
      <c r="H282" s="88"/>
      <c r="I282" s="78" t="s">
        <v>108</v>
      </c>
      <c r="J282" s="88"/>
      <c r="K282" s="88" t="s">
        <v>101</v>
      </c>
      <c r="L282" s="88"/>
      <c r="M282" s="88" t="s">
        <v>88</v>
      </c>
      <c r="N282" s="88" t="s">
        <v>88</v>
      </c>
      <c r="O282" s="159" t="s">
        <v>203</v>
      </c>
      <c r="P282" s="90" t="s">
        <v>103</v>
      </c>
      <c r="Q282" s="89"/>
      <c r="R282" s="89"/>
      <c r="S282" s="89"/>
      <c r="T282" s="90" t="s">
        <v>104</v>
      </c>
      <c r="U282" s="89"/>
      <c r="V282" s="89"/>
      <c r="W282" s="90" t="s">
        <v>105</v>
      </c>
      <c r="X282" s="89"/>
      <c r="Y282" s="89"/>
      <c r="Z282" s="90" t="s">
        <v>106</v>
      </c>
      <c r="AA282" s="89"/>
      <c r="AB282" s="89"/>
      <c r="AC282" s="88" t="s">
        <v>107</v>
      </c>
      <c r="AD282" s="88"/>
      <c r="AE282" s="88"/>
      <c r="AF282" s="88"/>
      <c r="AG282" s="88" t="s">
        <v>114</v>
      </c>
      <c r="AH282" s="55"/>
      <c r="AI282" s="58"/>
      <c r="AJ282" s="58"/>
      <c r="AK282" s="55"/>
      <c r="AL282" s="55"/>
      <c r="AM282" s="93" t="s">
        <v>115</v>
      </c>
      <c r="AN282" s="55"/>
      <c r="AO282" s="55"/>
      <c r="AP282" s="91"/>
      <c r="AQ282" s="92"/>
      <c r="AR282" s="91"/>
      <c r="AS282" s="90" t="s">
        <v>116</v>
      </c>
      <c r="AT282" s="91"/>
      <c r="AU282" s="92"/>
      <c r="AV282" s="91"/>
      <c r="AW282" s="91"/>
      <c r="AX282" s="92"/>
      <c r="AY282" s="90" t="s">
        <v>117</v>
      </c>
      <c r="AZ282" s="89"/>
      <c r="BA282" s="90"/>
      <c r="BB282" s="89"/>
      <c r="BC282" s="89"/>
      <c r="BD282" s="88"/>
      <c r="BE282" s="88" t="s">
        <v>110</v>
      </c>
      <c r="BF282" s="88"/>
      <c r="BG282" s="88"/>
      <c r="BH282" s="88"/>
      <c r="BI282" s="88"/>
      <c r="BJ282" s="97"/>
      <c r="BK282" s="97"/>
      <c r="BL282" s="88" t="s">
        <v>56</v>
      </c>
      <c r="BM282" s="97"/>
      <c r="BN282" s="97"/>
      <c r="BO282" s="97"/>
      <c r="BP282" s="97"/>
      <c r="BQ282" s="97"/>
      <c r="BR282" s="97"/>
      <c r="BS282" s="98" t="s">
        <v>101</v>
      </c>
      <c r="BT282" s="98"/>
      <c r="BU282" s="98"/>
      <c r="BV282" s="98" t="s">
        <v>122</v>
      </c>
      <c r="BW282" s="99"/>
      <c r="BX282" s="97"/>
      <c r="BY282" s="38"/>
      <c r="BZ282" s="38"/>
      <c r="CA282" s="38"/>
      <c r="CB282" s="38"/>
      <c r="CC282" s="38"/>
      <c r="CD282" s="38"/>
      <c r="CE282" s="58" t="s">
        <v>111</v>
      </c>
    </row>
    <row r="283" spans="1:154">
      <c r="A283" s="78" t="s">
        <v>83</v>
      </c>
      <c r="B283" s="58" t="s">
        <v>86</v>
      </c>
      <c r="C283" s="78" t="s">
        <v>84</v>
      </c>
      <c r="D283" s="78" t="s">
        <v>85</v>
      </c>
      <c r="E283" s="53" t="s">
        <v>63</v>
      </c>
      <c r="F283" s="53" t="s">
        <v>64</v>
      </c>
      <c r="G283" s="53" t="s">
        <v>109</v>
      </c>
      <c r="H283" s="53" t="s">
        <v>96</v>
      </c>
      <c r="I283" s="53" t="s">
        <v>99</v>
      </c>
      <c r="J283" s="53" t="s">
        <v>62</v>
      </c>
      <c r="K283" s="53" t="s">
        <v>63</v>
      </c>
      <c r="L283" s="53" t="s">
        <v>64</v>
      </c>
      <c r="M283" s="53" t="s">
        <v>109</v>
      </c>
      <c r="N283" s="53" t="s">
        <v>96</v>
      </c>
      <c r="O283" s="54" t="s">
        <v>99</v>
      </c>
      <c r="P283" s="91" t="s">
        <v>108</v>
      </c>
      <c r="Q283" s="54" t="s">
        <v>64</v>
      </c>
      <c r="R283" s="54" t="s">
        <v>109</v>
      </c>
      <c r="S283" s="54" t="s">
        <v>96</v>
      </c>
      <c r="T283" s="91" t="s">
        <v>108</v>
      </c>
      <c r="U283" s="54" t="s">
        <v>109</v>
      </c>
      <c r="V283" s="54" t="s">
        <v>96</v>
      </c>
      <c r="W283" s="91" t="s">
        <v>108</v>
      </c>
      <c r="X283" s="54" t="s">
        <v>109</v>
      </c>
      <c r="Y283" s="54" t="s">
        <v>96</v>
      </c>
      <c r="Z283" s="91" t="s">
        <v>108</v>
      </c>
      <c r="AA283" s="54" t="s">
        <v>109</v>
      </c>
      <c r="AB283" s="54" t="s">
        <v>96</v>
      </c>
      <c r="AC283" s="91" t="s">
        <v>108</v>
      </c>
      <c r="AD283" s="91" t="s">
        <v>119</v>
      </c>
      <c r="AE283" s="53" t="s">
        <v>109</v>
      </c>
      <c r="AF283" s="53" t="s">
        <v>96</v>
      </c>
      <c r="AG283" s="58">
        <v>0</v>
      </c>
      <c r="AH283" s="58">
        <v>1</v>
      </c>
      <c r="AI283" s="58">
        <v>2</v>
      </c>
      <c r="AJ283" s="58">
        <v>3</v>
      </c>
      <c r="AK283" s="58">
        <v>4</v>
      </c>
      <c r="AL283" s="58">
        <v>5</v>
      </c>
      <c r="AM283" s="58">
        <v>0</v>
      </c>
      <c r="AN283" s="58">
        <v>1</v>
      </c>
      <c r="AO283" s="58">
        <v>2</v>
      </c>
      <c r="AP283" s="58">
        <v>3</v>
      </c>
      <c r="AQ283" s="58">
        <v>4</v>
      </c>
      <c r="AR283" s="58">
        <v>5</v>
      </c>
      <c r="AS283" s="58">
        <v>0</v>
      </c>
      <c r="AT283" s="58">
        <v>1</v>
      </c>
      <c r="AU283" s="58">
        <v>2</v>
      </c>
      <c r="AV283" s="58">
        <v>3</v>
      </c>
      <c r="AW283" s="58">
        <v>4</v>
      </c>
      <c r="AX283" s="58">
        <v>5</v>
      </c>
      <c r="AY283" s="58">
        <v>0</v>
      </c>
      <c r="AZ283" s="58">
        <v>1</v>
      </c>
      <c r="BA283" s="58">
        <v>2</v>
      </c>
      <c r="BB283" s="58">
        <v>3</v>
      </c>
      <c r="BC283" s="58">
        <v>4</v>
      </c>
      <c r="BD283" s="58">
        <v>5</v>
      </c>
      <c r="BE283" s="58" t="s">
        <v>112</v>
      </c>
      <c r="BF283" s="58">
        <v>0</v>
      </c>
      <c r="BG283" s="58">
        <v>1</v>
      </c>
      <c r="BH283" s="58">
        <v>2</v>
      </c>
      <c r="BI283" s="58">
        <v>3</v>
      </c>
      <c r="BJ283" s="58">
        <v>4</v>
      </c>
      <c r="BK283" s="58">
        <v>5</v>
      </c>
      <c r="BL283" s="58" t="s">
        <v>112</v>
      </c>
      <c r="BM283" s="58">
        <v>0</v>
      </c>
      <c r="BN283" s="58">
        <v>1</v>
      </c>
      <c r="BO283" s="58">
        <v>2</v>
      </c>
      <c r="BP283" s="58">
        <v>3</v>
      </c>
      <c r="BQ283" s="58">
        <v>4</v>
      </c>
      <c r="BR283" s="58">
        <v>5</v>
      </c>
      <c r="BS283" s="58" t="s">
        <v>108</v>
      </c>
      <c r="BT283" s="58" t="s">
        <v>65</v>
      </c>
      <c r="BU283" s="58" t="s">
        <v>66</v>
      </c>
      <c r="BV283" s="58" t="s">
        <v>108</v>
      </c>
      <c r="BW283" s="58" t="s">
        <v>65</v>
      </c>
      <c r="BX283" s="58" t="s">
        <v>66</v>
      </c>
      <c r="BY283" s="38"/>
      <c r="BZ283" s="38"/>
      <c r="CA283" s="38"/>
      <c r="CB283" s="38"/>
      <c r="CC283" s="38"/>
      <c r="CD283" s="38"/>
      <c r="CE283" s="58" t="s">
        <v>111</v>
      </c>
    </row>
    <row r="284" spans="1:154" s="38" customFormat="1">
      <c r="A284" t="s">
        <v>158</v>
      </c>
      <c r="B284" s="10">
        <f>(B251)-1</f>
        <v>-1</v>
      </c>
      <c r="C284" s="4" t="s">
        <v>3</v>
      </c>
      <c r="D284" s="10">
        <v>1</v>
      </c>
      <c r="E284" s="59">
        <f>(K284/$J284)*100</f>
        <v>0</v>
      </c>
      <c r="F284" s="59">
        <f>(L284/$J284)*100</f>
        <v>0</v>
      </c>
      <c r="G284" s="59">
        <f>(M284/$J284)*100</f>
        <v>91.666666666666657</v>
      </c>
      <c r="H284" s="59">
        <f>(N284/$J284)*100</f>
        <v>8.3333333333333321</v>
      </c>
      <c r="I284" s="59">
        <f>M284/J284</f>
        <v>0.91666666666666663</v>
      </c>
      <c r="J284">
        <f t="shared" ref="J284:N299" si="125">SUM(J8,J100,J192)</f>
        <v>24</v>
      </c>
      <c r="K284">
        <f>SUM(K8,K100,K192)</f>
        <v>0</v>
      </c>
      <c r="L284">
        <f t="shared" si="125"/>
        <v>0</v>
      </c>
      <c r="M284">
        <f t="shared" si="125"/>
        <v>22</v>
      </c>
      <c r="N284">
        <f>SUM(N8,N100,N192)</f>
        <v>2</v>
      </c>
      <c r="O284">
        <f>M284/(M284+N284)</f>
        <v>0.91666666666666663</v>
      </c>
      <c r="P284">
        <f>AVERAGE(P8,P100,P192)</f>
        <v>117.66666666666667</v>
      </c>
      <c r="Q284" t="e">
        <f t="shared" ref="P284:BI289" si="126">AVERAGE(Q8,Q100,Q192)</f>
        <v>#DIV/0!</v>
      </c>
      <c r="R284">
        <f t="shared" si="126"/>
        <v>120.75595236666668</v>
      </c>
      <c r="S284">
        <f t="shared" si="126"/>
        <v>90</v>
      </c>
      <c r="T284">
        <f t="shared" si="126"/>
        <v>110.41666666666667</v>
      </c>
      <c r="U284">
        <f t="shared" si="126"/>
        <v>113.18452380999999</v>
      </c>
      <c r="V284">
        <f t="shared" si="126"/>
        <v>82.5</v>
      </c>
      <c r="W284">
        <f t="shared" si="126"/>
        <v>1420.3333333333333</v>
      </c>
      <c r="X284">
        <f t="shared" si="126"/>
        <v>1509.4702379999999</v>
      </c>
      <c r="Y284">
        <f t="shared" si="126"/>
        <v>325.5</v>
      </c>
      <c r="Z284">
        <f t="shared" si="126"/>
        <v>34.833333333333336</v>
      </c>
      <c r="AA284">
        <f t="shared" si="126"/>
        <v>34.714285710000006</v>
      </c>
      <c r="AB284">
        <f t="shared" si="126"/>
        <v>33</v>
      </c>
      <c r="AC284">
        <f t="shared" si="126"/>
        <v>29</v>
      </c>
      <c r="AD284">
        <f t="shared" si="126"/>
        <v>15</v>
      </c>
      <c r="AE284">
        <f t="shared" si="126"/>
        <v>11</v>
      </c>
      <c r="AF284">
        <f t="shared" si="126"/>
        <v>3</v>
      </c>
      <c r="AG284">
        <f t="shared" si="126"/>
        <v>9</v>
      </c>
      <c r="AH284">
        <f t="shared" si="126"/>
        <v>11.333333333333334</v>
      </c>
      <c r="AI284">
        <f t="shared" si="126"/>
        <v>1</v>
      </c>
      <c r="AJ284" t="e">
        <f t="shared" si="126"/>
        <v>#DIV/0!</v>
      </c>
      <c r="AK284">
        <f t="shared" si="126"/>
        <v>3</v>
      </c>
      <c r="AL284">
        <f t="shared" si="126"/>
        <v>6.333333333333333</v>
      </c>
      <c r="AM284">
        <f t="shared" si="126"/>
        <v>8</v>
      </c>
      <c r="AN284">
        <f t="shared" si="126"/>
        <v>3.3333333333333335</v>
      </c>
      <c r="AO284" t="e">
        <f t="shared" si="126"/>
        <v>#DIV/0!</v>
      </c>
      <c r="AP284" t="e">
        <f t="shared" si="126"/>
        <v>#DIV/0!</v>
      </c>
      <c r="AQ284">
        <f t="shared" si="126"/>
        <v>1</v>
      </c>
      <c r="AR284">
        <f t="shared" si="126"/>
        <v>3</v>
      </c>
      <c r="AS284">
        <f t="shared" si="126"/>
        <v>2</v>
      </c>
      <c r="AT284">
        <f t="shared" si="126"/>
        <v>7.333333333333333</v>
      </c>
      <c r="AU284">
        <f t="shared" si="126"/>
        <v>1</v>
      </c>
      <c r="AV284" t="e">
        <f t="shared" si="126"/>
        <v>#DIV/0!</v>
      </c>
      <c r="AW284">
        <f t="shared" si="126"/>
        <v>2</v>
      </c>
      <c r="AX284">
        <f t="shared" si="126"/>
        <v>2</v>
      </c>
      <c r="AY284">
        <f t="shared" si="126"/>
        <v>1</v>
      </c>
      <c r="AZ284">
        <f t="shared" si="126"/>
        <v>1</v>
      </c>
      <c r="BA284">
        <f t="shared" si="126"/>
        <v>0</v>
      </c>
      <c r="BB284" t="e">
        <f t="shared" si="126"/>
        <v>#DIV/0!</v>
      </c>
      <c r="BC284">
        <f t="shared" si="126"/>
        <v>2</v>
      </c>
      <c r="BD284">
        <f t="shared" si="126"/>
        <v>1.3333333333333333</v>
      </c>
      <c r="BE284">
        <f t="shared" si="126"/>
        <v>16</v>
      </c>
      <c r="BF284" t="e">
        <f t="shared" si="126"/>
        <v>#DIV/0!</v>
      </c>
      <c r="BG284" t="e">
        <f t="shared" si="126"/>
        <v>#DIV/0!</v>
      </c>
      <c r="BH284" t="e">
        <f t="shared" si="126"/>
        <v>#DIV/0!</v>
      </c>
      <c r="BI284" t="e">
        <f t="shared" si="126"/>
        <v>#DIV/0!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 s="58"/>
      <c r="CG284" s="10"/>
      <c r="CH284" s="10"/>
    </row>
    <row r="285" spans="1:154" s="38" customFormat="1">
      <c r="A285" t="s">
        <v>180</v>
      </c>
      <c r="B285" s="10">
        <f t="shared" ref="B285:B306" si="127">(B252)-1</f>
        <v>59</v>
      </c>
      <c r="C285" s="4" t="s">
        <v>3</v>
      </c>
      <c r="D285" s="10">
        <v>1</v>
      </c>
      <c r="E285" s="59">
        <f t="shared" ref="E285:H306" si="128">(K285/$J285)*100</f>
        <v>16.666666666666664</v>
      </c>
      <c r="F285" s="59">
        <f t="shared" si="128"/>
        <v>0</v>
      </c>
      <c r="G285" s="59">
        <f t="shared" si="128"/>
        <v>83.333333333333343</v>
      </c>
      <c r="H285" s="59">
        <f t="shared" si="128"/>
        <v>0</v>
      </c>
      <c r="I285" s="59">
        <f t="shared" ref="I285:I306" si="129">M285/J285</f>
        <v>0.83333333333333337</v>
      </c>
      <c r="J285">
        <f t="shared" si="125"/>
        <v>24</v>
      </c>
      <c r="K285">
        <f t="shared" si="125"/>
        <v>4</v>
      </c>
      <c r="L285">
        <f t="shared" si="125"/>
        <v>0</v>
      </c>
      <c r="M285">
        <f t="shared" si="125"/>
        <v>20</v>
      </c>
      <c r="N285">
        <f t="shared" si="125"/>
        <v>0</v>
      </c>
      <c r="O285">
        <f t="shared" ref="O285:O306" si="130">M285/(M285+N285)</f>
        <v>1</v>
      </c>
      <c r="P285">
        <f t="shared" si="126"/>
        <v>1401.8333333333333</v>
      </c>
      <c r="Q285" t="e">
        <f t="shared" si="126"/>
        <v>#DIV/0!</v>
      </c>
      <c r="R285">
        <f t="shared" si="126"/>
        <v>1401.8333333333333</v>
      </c>
      <c r="S285" t="s">
        <v>57</v>
      </c>
      <c r="T285">
        <f t="shared" si="126"/>
        <v>570.29166666666663</v>
      </c>
      <c r="U285">
        <f t="shared" si="126"/>
        <v>570.29166666666663</v>
      </c>
      <c r="V285" t="e">
        <f t="shared" si="126"/>
        <v>#DIV/0!</v>
      </c>
      <c r="W285">
        <f t="shared" si="126"/>
        <v>61.875</v>
      </c>
      <c r="X285">
        <f t="shared" si="126"/>
        <v>61.875</v>
      </c>
      <c r="Y285" t="e">
        <f t="shared" si="126"/>
        <v>#DIV/0!</v>
      </c>
      <c r="Z285">
        <f t="shared" si="126"/>
        <v>1031.75</v>
      </c>
      <c r="AA285">
        <f t="shared" si="126"/>
        <v>1031.75</v>
      </c>
      <c r="AB285" t="e">
        <f t="shared" si="126"/>
        <v>#DIV/0!</v>
      </c>
      <c r="AC285">
        <f t="shared" si="126"/>
        <v>20.333333333333332</v>
      </c>
      <c r="AD285">
        <f t="shared" si="126"/>
        <v>8.3333333333333339</v>
      </c>
      <c r="AE285">
        <f t="shared" si="126"/>
        <v>11</v>
      </c>
      <c r="AF285">
        <f t="shared" si="126"/>
        <v>1.5</v>
      </c>
      <c r="AG285">
        <f t="shared" si="126"/>
        <v>10</v>
      </c>
      <c r="AH285">
        <f t="shared" si="126"/>
        <v>8.3333333333333339</v>
      </c>
      <c r="AI285">
        <f t="shared" si="126"/>
        <v>5</v>
      </c>
      <c r="AJ285" t="e">
        <f t="shared" si="126"/>
        <v>#DIV/0!</v>
      </c>
      <c r="AK285" t="e">
        <f t="shared" si="126"/>
        <v>#DIV/0!</v>
      </c>
      <c r="AL285">
        <f t="shared" si="126"/>
        <v>1</v>
      </c>
      <c r="AM285">
        <f t="shared" si="126"/>
        <v>6.666666666666667</v>
      </c>
      <c r="AN285">
        <f t="shared" si="126"/>
        <v>1.6666666666666667</v>
      </c>
      <c r="AO285" t="e">
        <f t="shared" si="126"/>
        <v>#DIV/0!</v>
      </c>
      <c r="AP285" t="e">
        <f t="shared" si="126"/>
        <v>#DIV/0!</v>
      </c>
      <c r="AQ285" t="e">
        <f t="shared" si="126"/>
        <v>#DIV/0!</v>
      </c>
      <c r="AR285" t="e">
        <f t="shared" si="126"/>
        <v>#DIV/0!</v>
      </c>
      <c r="AS285">
        <f t="shared" si="126"/>
        <v>4</v>
      </c>
      <c r="AT285">
        <f t="shared" si="126"/>
        <v>6.666666666666667</v>
      </c>
      <c r="AU285">
        <f t="shared" si="126"/>
        <v>5</v>
      </c>
      <c r="AV285" t="e">
        <f t="shared" si="126"/>
        <v>#DIV/0!</v>
      </c>
      <c r="AW285" t="e">
        <f t="shared" si="126"/>
        <v>#DIV/0!</v>
      </c>
      <c r="AX285" t="e">
        <f t="shared" si="126"/>
        <v>#DIV/0!</v>
      </c>
      <c r="AY285">
        <f t="shared" si="126"/>
        <v>1</v>
      </c>
      <c r="AZ285" t="e">
        <f t="shared" si="126"/>
        <v>#DIV/0!</v>
      </c>
      <c r="BA285">
        <f t="shared" si="126"/>
        <v>0</v>
      </c>
      <c r="BB285" t="e">
        <f t="shared" si="126"/>
        <v>#DIV/0!</v>
      </c>
      <c r="BC285" t="e">
        <f t="shared" si="126"/>
        <v>#DIV/0!</v>
      </c>
      <c r="BD285">
        <f t="shared" si="126"/>
        <v>1</v>
      </c>
      <c r="BE285">
        <f t="shared" si="126"/>
        <v>9</v>
      </c>
      <c r="BF285">
        <f t="shared" si="126"/>
        <v>2.5</v>
      </c>
      <c r="BG285">
        <f t="shared" si="126"/>
        <v>1</v>
      </c>
      <c r="BH285" t="e">
        <f t="shared" si="126"/>
        <v>#DIV/0!</v>
      </c>
      <c r="BI285">
        <f t="shared" si="126"/>
        <v>6.666666666666667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 s="58"/>
      <c r="CG285" s="10">
        <f>$W$1</f>
        <v>0</v>
      </c>
      <c r="CH285" s="10" t="str">
        <f>C258</f>
        <v>+ve</v>
      </c>
      <c r="CI285" s="59">
        <f>E287</f>
        <v>0</v>
      </c>
      <c r="CJ285" s="59">
        <f>F287</f>
        <v>0</v>
      </c>
      <c r="CK285" s="59">
        <f>G287</f>
        <v>70.833333333333343</v>
      </c>
      <c r="CL285" s="59">
        <f>H287</f>
        <v>29.166666666666668</v>
      </c>
      <c r="CM285" s="59">
        <f>I287</f>
        <v>0.70833333333333337</v>
      </c>
      <c r="CN285" s="95">
        <f>E288</f>
        <v>0</v>
      </c>
      <c r="CO285" s="95">
        <f>F288</f>
        <v>0</v>
      </c>
      <c r="CP285" s="95">
        <f>G288</f>
        <v>79.166666666666657</v>
      </c>
      <c r="CQ285" s="95">
        <f>H288</f>
        <v>20.833333333333336</v>
      </c>
      <c r="CR285" s="95">
        <f>I288</f>
        <v>0.79166666666666663</v>
      </c>
      <c r="CS285" s="59">
        <f>E289</f>
        <v>0</v>
      </c>
      <c r="CT285" s="59">
        <f>F289</f>
        <v>0</v>
      </c>
      <c r="CU285" s="59">
        <f>G289</f>
        <v>87.5</v>
      </c>
      <c r="CV285" s="59">
        <f>H289</f>
        <v>12.5</v>
      </c>
      <c r="CW285" s="59">
        <f>I289</f>
        <v>0.875</v>
      </c>
      <c r="CX285" s="95">
        <f>E290</f>
        <v>0</v>
      </c>
      <c r="CY285" s="95">
        <f>F290</f>
        <v>0</v>
      </c>
      <c r="CZ285" s="95">
        <f>G290</f>
        <v>100</v>
      </c>
      <c r="DA285" s="95">
        <f>H290</f>
        <v>0</v>
      </c>
      <c r="DB285" s="95">
        <f>I290</f>
        <v>1</v>
      </c>
    </row>
    <row r="286" spans="1:154" s="10" customFormat="1">
      <c r="A286" t="s">
        <v>159</v>
      </c>
      <c r="B286" s="10">
        <f t="shared" si="127"/>
        <v>64</v>
      </c>
      <c r="C286" s="4" t="s">
        <v>3</v>
      </c>
      <c r="D286" s="10">
        <v>1</v>
      </c>
      <c r="E286" s="59">
        <f t="shared" si="128"/>
        <v>12.5</v>
      </c>
      <c r="F286" s="59">
        <f t="shared" si="128"/>
        <v>0</v>
      </c>
      <c r="G286" s="59">
        <f>(M286/$J286)*100</f>
        <v>37.5</v>
      </c>
      <c r="H286" s="59">
        <f t="shared" si="128"/>
        <v>50</v>
      </c>
      <c r="I286" s="59">
        <f t="shared" si="129"/>
        <v>0.375</v>
      </c>
      <c r="J286">
        <f t="shared" si="125"/>
        <v>24</v>
      </c>
      <c r="K286">
        <f t="shared" si="125"/>
        <v>3</v>
      </c>
      <c r="L286">
        <f t="shared" si="125"/>
        <v>0</v>
      </c>
      <c r="M286">
        <f t="shared" si="125"/>
        <v>9</v>
      </c>
      <c r="N286">
        <f t="shared" si="125"/>
        <v>12</v>
      </c>
      <c r="O286">
        <f t="shared" si="130"/>
        <v>0.42857142857142855</v>
      </c>
      <c r="P286">
        <f t="shared" si="126"/>
        <v>808.99166666666667</v>
      </c>
      <c r="Q286" t="e">
        <f t="shared" si="126"/>
        <v>#DIV/0!</v>
      </c>
      <c r="R286">
        <f t="shared" si="126"/>
        <v>930.27777776666665</v>
      </c>
      <c r="S286">
        <f t="shared" si="126"/>
        <v>754.01111100000014</v>
      </c>
      <c r="T286">
        <f t="shared" si="126"/>
        <v>135.31666666666666</v>
      </c>
      <c r="U286">
        <f t="shared" si="126"/>
        <v>164.91666666666666</v>
      </c>
      <c r="V286">
        <f t="shared" si="126"/>
        <v>113.18888889999999</v>
      </c>
      <c r="W286">
        <f t="shared" si="126"/>
        <v>420.89166666666665</v>
      </c>
      <c r="X286">
        <f t="shared" si="126"/>
        <v>713.36111110000002</v>
      </c>
      <c r="Y286">
        <f t="shared" si="126"/>
        <v>207.66111109999997</v>
      </c>
      <c r="Z286">
        <f t="shared" si="126"/>
        <v>260.45833333333331</v>
      </c>
      <c r="AA286">
        <f t="shared" si="126"/>
        <v>182.22222223333333</v>
      </c>
      <c r="AB286">
        <f t="shared" si="126"/>
        <v>314.50555553333334</v>
      </c>
      <c r="AC286">
        <f t="shared" si="126"/>
        <v>48.666666666666664</v>
      </c>
      <c r="AD286">
        <f t="shared" si="126"/>
        <v>12</v>
      </c>
      <c r="AE286">
        <f t="shared" si="126"/>
        <v>21</v>
      </c>
      <c r="AF286">
        <f t="shared" si="126"/>
        <v>15.666666666666666</v>
      </c>
      <c r="AG286">
        <f t="shared" si="126"/>
        <v>16.333333333333332</v>
      </c>
      <c r="AH286">
        <f t="shared" si="126"/>
        <v>9.3333333333333339</v>
      </c>
      <c r="AI286">
        <f t="shared" si="126"/>
        <v>6.333333333333333</v>
      </c>
      <c r="AJ286">
        <f t="shared" si="126"/>
        <v>1</v>
      </c>
      <c r="AK286" t="e">
        <f t="shared" si="126"/>
        <v>#DIV/0!</v>
      </c>
      <c r="AL286">
        <f t="shared" si="126"/>
        <v>24</v>
      </c>
      <c r="AM286">
        <f t="shared" si="126"/>
        <v>7</v>
      </c>
      <c r="AN286">
        <f t="shared" si="126"/>
        <v>2.3333333333333335</v>
      </c>
      <c r="AO286" t="e">
        <f t="shared" si="126"/>
        <v>#DIV/0!</v>
      </c>
      <c r="AP286" t="e">
        <f t="shared" si="126"/>
        <v>#DIV/0!</v>
      </c>
      <c r="AQ286" t="e">
        <f t="shared" si="126"/>
        <v>#DIV/0!</v>
      </c>
      <c r="AR286">
        <f t="shared" si="126"/>
        <v>4</v>
      </c>
      <c r="AS286">
        <f t="shared" si="126"/>
        <v>7</v>
      </c>
      <c r="AT286">
        <f t="shared" si="126"/>
        <v>3</v>
      </c>
      <c r="AU286">
        <f t="shared" si="126"/>
        <v>2</v>
      </c>
      <c r="AV286">
        <f t="shared" si="126"/>
        <v>1</v>
      </c>
      <c r="AW286" t="e">
        <f t="shared" si="126"/>
        <v>#DIV/0!</v>
      </c>
      <c r="AX286">
        <f t="shared" si="126"/>
        <v>13</v>
      </c>
      <c r="AY286">
        <f t="shared" si="126"/>
        <v>2.3333333333333335</v>
      </c>
      <c r="AZ286">
        <f t="shared" si="126"/>
        <v>4</v>
      </c>
      <c r="BA286">
        <f t="shared" si="126"/>
        <v>4.333333333333333</v>
      </c>
      <c r="BB286">
        <f t="shared" si="126"/>
        <v>1</v>
      </c>
      <c r="BC286" t="e">
        <f t="shared" si="126"/>
        <v>#DIV/0!</v>
      </c>
      <c r="BD286">
        <f t="shared" si="126"/>
        <v>7</v>
      </c>
      <c r="BE286">
        <f t="shared" si="126"/>
        <v>17.333333333333332</v>
      </c>
      <c r="BF286">
        <f t="shared" si="126"/>
        <v>1</v>
      </c>
      <c r="BG286" t="e">
        <f t="shared" si="126"/>
        <v>#DIV/0!</v>
      </c>
      <c r="BH286" t="e">
        <f t="shared" si="126"/>
        <v>#DIV/0!</v>
      </c>
      <c r="BI286">
        <f t="shared" si="126"/>
        <v>1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 s="38"/>
      <c r="CI286" s="53" t="s">
        <v>63</v>
      </c>
      <c r="CJ286" s="53" t="s">
        <v>64</v>
      </c>
      <c r="CK286" s="53" t="s">
        <v>65</v>
      </c>
      <c r="CL286" s="53" t="s">
        <v>66</v>
      </c>
      <c r="CM286" s="87" t="s">
        <v>100</v>
      </c>
      <c r="CN286" s="58" t="s">
        <v>126</v>
      </c>
      <c r="CO286" s="58" t="s">
        <v>127</v>
      </c>
      <c r="CP286" s="58" t="s">
        <v>128</v>
      </c>
      <c r="CQ286" s="58" t="s">
        <v>129</v>
      </c>
      <c r="CR286" s="58" t="s">
        <v>130</v>
      </c>
      <c r="CS286" s="58" t="s">
        <v>131</v>
      </c>
      <c r="CT286" s="58" t="s">
        <v>132</v>
      </c>
      <c r="CU286" s="58" t="s">
        <v>123</v>
      </c>
      <c r="CV286" s="58" t="s">
        <v>124</v>
      </c>
      <c r="CW286" s="58" t="s">
        <v>125</v>
      </c>
      <c r="CX286" s="58" t="s">
        <v>74</v>
      </c>
      <c r="CY286" s="58" t="s">
        <v>75</v>
      </c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</row>
    <row r="287" spans="1:154" s="38" customFormat="1">
      <c r="A287" t="s">
        <v>160</v>
      </c>
      <c r="B287" s="10">
        <f t="shared" si="127"/>
        <v>64</v>
      </c>
      <c r="C287" s="4" t="s">
        <v>3</v>
      </c>
      <c r="D287" s="10">
        <v>1</v>
      </c>
      <c r="E287" s="59">
        <f t="shared" si="128"/>
        <v>0</v>
      </c>
      <c r="F287" s="59">
        <f t="shared" si="128"/>
        <v>0</v>
      </c>
      <c r="G287" s="59">
        <f t="shared" si="128"/>
        <v>70.833333333333343</v>
      </c>
      <c r="H287" s="59">
        <f t="shared" si="128"/>
        <v>29.166666666666668</v>
      </c>
      <c r="I287" s="59">
        <f t="shared" si="129"/>
        <v>0.70833333333333337</v>
      </c>
      <c r="J287">
        <f t="shared" si="125"/>
        <v>24</v>
      </c>
      <c r="K287">
        <f t="shared" si="125"/>
        <v>0</v>
      </c>
      <c r="L287">
        <f t="shared" si="125"/>
        <v>0</v>
      </c>
      <c r="M287">
        <f t="shared" si="125"/>
        <v>17</v>
      </c>
      <c r="N287">
        <f t="shared" si="125"/>
        <v>7</v>
      </c>
      <c r="O287">
        <f t="shared" si="130"/>
        <v>0.70833333333333337</v>
      </c>
      <c r="P287">
        <f t="shared" si="126"/>
        <v>292.875</v>
      </c>
      <c r="Q287" t="e">
        <f t="shared" si="126"/>
        <v>#DIV/0!</v>
      </c>
      <c r="R287">
        <f t="shared" si="126"/>
        <v>224.86666666666665</v>
      </c>
      <c r="S287">
        <f t="shared" si="126"/>
        <v>385.77777779999997</v>
      </c>
      <c r="T287">
        <f t="shared" si="126"/>
        <v>211.125</v>
      </c>
      <c r="U287">
        <f t="shared" si="126"/>
        <v>180.72380953333331</v>
      </c>
      <c r="V287">
        <f t="shared" si="126"/>
        <v>295.44444446666665</v>
      </c>
      <c r="W287">
        <f t="shared" si="126"/>
        <v>49.291666666666664</v>
      </c>
      <c r="X287">
        <f t="shared" si="126"/>
        <v>50.952380949999998</v>
      </c>
      <c r="Y287">
        <f t="shared" si="126"/>
        <v>42.11111111333333</v>
      </c>
      <c r="Z287">
        <f t="shared" si="126"/>
        <v>1127.7083333333333</v>
      </c>
      <c r="AA287">
        <f t="shared" si="126"/>
        <v>1280.9809523333333</v>
      </c>
      <c r="AB287">
        <f t="shared" si="126"/>
        <v>704.44444453333335</v>
      </c>
      <c r="AC287">
        <f t="shared" si="126"/>
        <v>40</v>
      </c>
      <c r="AD287">
        <f t="shared" si="126"/>
        <v>17.666666666666668</v>
      </c>
      <c r="AE287">
        <f t="shared" si="126"/>
        <v>14</v>
      </c>
      <c r="AF287">
        <f t="shared" si="126"/>
        <v>8.3333333333333339</v>
      </c>
      <c r="AG287">
        <f t="shared" si="126"/>
        <v>10</v>
      </c>
      <c r="AH287">
        <f t="shared" si="126"/>
        <v>9.6666666666666661</v>
      </c>
      <c r="AI287">
        <f t="shared" si="126"/>
        <v>1.3333333333333333</v>
      </c>
      <c r="AJ287" t="e">
        <f t="shared" si="126"/>
        <v>#DIV/0!</v>
      </c>
      <c r="AK287" t="e">
        <f t="shared" si="126"/>
        <v>#DIV/0!</v>
      </c>
      <c r="AL287">
        <f t="shared" si="126"/>
        <v>19</v>
      </c>
      <c r="AM287">
        <f t="shared" si="126"/>
        <v>8</v>
      </c>
      <c r="AN287">
        <f t="shared" si="126"/>
        <v>2.5</v>
      </c>
      <c r="AO287" t="e">
        <f t="shared" si="126"/>
        <v>#DIV/0!</v>
      </c>
      <c r="AP287" t="e">
        <f t="shared" si="126"/>
        <v>#DIV/0!</v>
      </c>
      <c r="AQ287" t="e">
        <f t="shared" si="126"/>
        <v>#DIV/0!</v>
      </c>
      <c r="AR287">
        <f t="shared" si="126"/>
        <v>8</v>
      </c>
      <c r="AS287">
        <f t="shared" si="126"/>
        <v>2</v>
      </c>
      <c r="AT287">
        <f t="shared" si="126"/>
        <v>5.666666666666667</v>
      </c>
      <c r="AU287">
        <f t="shared" si="126"/>
        <v>1</v>
      </c>
      <c r="AV287" t="e">
        <f t="shared" si="126"/>
        <v>#DIV/0!</v>
      </c>
      <c r="AW287" t="e">
        <f t="shared" si="126"/>
        <v>#DIV/0!</v>
      </c>
      <c r="AX287">
        <f t="shared" si="126"/>
        <v>6.666666666666667</v>
      </c>
      <c r="AY287">
        <f t="shared" si="126"/>
        <v>2</v>
      </c>
      <c r="AZ287">
        <f t="shared" si="126"/>
        <v>2.3333333333333335</v>
      </c>
      <c r="BA287">
        <f t="shared" si="126"/>
        <v>1</v>
      </c>
      <c r="BB287" t="e">
        <f t="shared" si="126"/>
        <v>#DIV/0!</v>
      </c>
      <c r="BC287" t="e">
        <f t="shared" si="126"/>
        <v>#DIV/0!</v>
      </c>
      <c r="BD287">
        <f t="shared" si="126"/>
        <v>4.333333333333333</v>
      </c>
      <c r="BE287">
        <f t="shared" si="126"/>
        <v>8.3333333333333339</v>
      </c>
      <c r="BF287" t="e">
        <f t="shared" si="126"/>
        <v>#DIV/0!</v>
      </c>
      <c r="BG287" t="e">
        <f t="shared" si="126"/>
        <v>#DIV/0!</v>
      </c>
      <c r="BH287" t="e">
        <f t="shared" si="126"/>
        <v>#DIV/0!</v>
      </c>
      <c r="BI287">
        <f t="shared" si="126"/>
        <v>7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G287" s="10">
        <f>$W$1</f>
        <v>0</v>
      </c>
      <c r="CH287" s="10" t="str">
        <f>C258</f>
        <v>+ve</v>
      </c>
      <c r="CI287" s="59">
        <f t="shared" ref="CI287:CN287" si="131">K345</f>
        <v>18</v>
      </c>
      <c r="CJ287" s="59">
        <f t="shared" si="131"/>
        <v>4</v>
      </c>
      <c r="CK287" s="59">
        <f t="shared" si="131"/>
        <v>1</v>
      </c>
      <c r="CL287" s="59">
        <f t="shared" si="131"/>
        <v>1</v>
      </c>
      <c r="CM287" s="59">
        <f t="shared" si="131"/>
        <v>0.5</v>
      </c>
      <c r="CN287" s="59">
        <f t="shared" si="131"/>
        <v>1751.2222223333331</v>
      </c>
      <c r="CO287" s="59">
        <f>R345</f>
        <v>995</v>
      </c>
      <c r="CP287" s="59">
        <f>S345</f>
        <v>3973</v>
      </c>
      <c r="CQ287" s="59">
        <f>U345</f>
        <v>193</v>
      </c>
      <c r="CR287" s="59">
        <f>V345</f>
        <v>919</v>
      </c>
      <c r="CS287" s="59">
        <f>X345</f>
        <v>152</v>
      </c>
      <c r="CT287" s="59">
        <f>Y345</f>
        <v>87</v>
      </c>
      <c r="CU287" s="59">
        <f>AD345</f>
        <v>4.333333333333333</v>
      </c>
      <c r="CV287" s="59">
        <f>AE345</f>
        <v>3</v>
      </c>
      <c r="CW287" s="59">
        <f>AF345</f>
        <v>1.5</v>
      </c>
      <c r="CX287" s="59">
        <f>BE345</f>
        <v>3.6666666666666665</v>
      </c>
      <c r="CY287" s="59">
        <f>BL345</f>
        <v>0</v>
      </c>
      <c r="CZ287" s="95">
        <f t="shared" ref="CZ287:DE287" si="132">K465</f>
        <v>0</v>
      </c>
      <c r="DA287" s="95">
        <f t="shared" si="132"/>
        <v>0</v>
      </c>
      <c r="DB287" s="95">
        <f t="shared" si="132"/>
        <v>0</v>
      </c>
      <c r="DC287" s="95">
        <f t="shared" si="132"/>
        <v>0</v>
      </c>
      <c r="DD287" s="95">
        <f t="shared" si="132"/>
        <v>0</v>
      </c>
      <c r="DE287" s="95">
        <f t="shared" si="132"/>
        <v>0</v>
      </c>
      <c r="DF287" s="95">
        <f>R465</f>
        <v>0</v>
      </c>
      <c r="DG287" s="95">
        <f>S465</f>
        <v>0</v>
      </c>
      <c r="DH287" s="95">
        <f>U465</f>
        <v>0</v>
      </c>
      <c r="DI287" s="95">
        <f>V465</f>
        <v>0</v>
      </c>
      <c r="DJ287" s="95">
        <f>X465</f>
        <v>0</v>
      </c>
      <c r="DK287" s="95">
        <f>Y465</f>
        <v>0</v>
      </c>
      <c r="DL287" s="95">
        <f>AD465</f>
        <v>0</v>
      </c>
      <c r="DM287" s="95">
        <f>AE465</f>
        <v>0</v>
      </c>
      <c r="DN287" s="95">
        <f>AF465</f>
        <v>0</v>
      </c>
      <c r="DO287" s="95">
        <f>BE465</f>
        <v>0</v>
      </c>
      <c r="DP287" s="95">
        <f>BL465</f>
        <v>0</v>
      </c>
      <c r="DQ287" s="59">
        <f t="shared" ref="DQ287:DV287" si="133">K375</f>
        <v>0</v>
      </c>
      <c r="DR287" s="59">
        <f t="shared" si="133"/>
        <v>0</v>
      </c>
      <c r="DS287" s="59">
        <f t="shared" si="133"/>
        <v>0</v>
      </c>
      <c r="DT287" s="59">
        <f t="shared" si="133"/>
        <v>0</v>
      </c>
      <c r="DU287" s="59">
        <f t="shared" si="133"/>
        <v>0</v>
      </c>
      <c r="DV287" s="59">
        <f t="shared" si="133"/>
        <v>0</v>
      </c>
      <c r="DW287" s="59">
        <f>R375</f>
        <v>0</v>
      </c>
      <c r="DX287" s="59">
        <f>S375</f>
        <v>0</v>
      </c>
      <c r="DY287" s="59">
        <f>U375</f>
        <v>0</v>
      </c>
      <c r="DZ287" s="59">
        <f>V375</f>
        <v>0</v>
      </c>
      <c r="EA287" s="59">
        <f>X375</f>
        <v>0</v>
      </c>
      <c r="EB287" s="59">
        <f>Y375</f>
        <v>0</v>
      </c>
      <c r="EC287" s="59">
        <f>AD375</f>
        <v>0</v>
      </c>
      <c r="ED287" s="59">
        <f>AE375</f>
        <v>0</v>
      </c>
      <c r="EE287" s="59">
        <f>AF375</f>
        <v>0</v>
      </c>
      <c r="EF287" s="59">
        <f>BE375</f>
        <v>0</v>
      </c>
      <c r="EG287" s="59">
        <f>BL375</f>
        <v>0</v>
      </c>
      <c r="EH287" s="95">
        <f t="shared" ref="EH287:EM287" si="134">K405</f>
        <v>0</v>
      </c>
      <c r="EI287" s="95">
        <f t="shared" si="134"/>
        <v>0</v>
      </c>
      <c r="EJ287" s="95">
        <f t="shared" si="134"/>
        <v>0</v>
      </c>
      <c r="EK287" s="95">
        <f t="shared" si="134"/>
        <v>0</v>
      </c>
      <c r="EL287" s="95">
        <f t="shared" si="134"/>
        <v>0</v>
      </c>
      <c r="EM287" s="95">
        <f t="shared" si="134"/>
        <v>0</v>
      </c>
      <c r="EN287" s="95">
        <f>R405</f>
        <v>0</v>
      </c>
      <c r="EO287" s="95">
        <f>S405</f>
        <v>0</v>
      </c>
      <c r="EP287" s="95">
        <f>U405</f>
        <v>0</v>
      </c>
      <c r="EQ287" s="95">
        <f>V405</f>
        <v>0</v>
      </c>
      <c r="ER287" s="95">
        <f>X405</f>
        <v>0</v>
      </c>
      <c r="ES287" s="95">
        <f>Y405</f>
        <v>0</v>
      </c>
      <c r="ET287" s="95">
        <f>AD405</f>
        <v>0</v>
      </c>
      <c r="EU287" s="95">
        <f>AE405</f>
        <v>0</v>
      </c>
      <c r="EV287" s="95">
        <f>AF405</f>
        <v>0</v>
      </c>
      <c r="EW287" s="95">
        <f>BE405</f>
        <v>0</v>
      </c>
      <c r="EX287" s="95">
        <f>BL405</f>
        <v>0</v>
      </c>
    </row>
    <row r="288" spans="1:154" s="38" customFormat="1">
      <c r="A288" t="s">
        <v>181</v>
      </c>
      <c r="B288" s="10">
        <f t="shared" si="127"/>
        <v>64</v>
      </c>
      <c r="C288" s="6" t="s">
        <v>2</v>
      </c>
      <c r="D288" s="10">
        <v>2</v>
      </c>
      <c r="E288" s="59">
        <f t="shared" si="128"/>
        <v>0</v>
      </c>
      <c r="F288" s="59">
        <f t="shared" si="128"/>
        <v>0</v>
      </c>
      <c r="G288" s="59">
        <f t="shared" si="128"/>
        <v>79.166666666666657</v>
      </c>
      <c r="H288" s="59">
        <f t="shared" si="128"/>
        <v>20.833333333333336</v>
      </c>
      <c r="I288" s="59">
        <f t="shared" si="129"/>
        <v>0.79166666666666663</v>
      </c>
      <c r="J288">
        <f t="shared" si="125"/>
        <v>24</v>
      </c>
      <c r="K288">
        <f t="shared" si="125"/>
        <v>0</v>
      </c>
      <c r="L288">
        <f t="shared" si="125"/>
        <v>0</v>
      </c>
      <c r="M288">
        <f t="shared" si="125"/>
        <v>19</v>
      </c>
      <c r="N288">
        <f t="shared" si="125"/>
        <v>5</v>
      </c>
      <c r="O288">
        <f t="shared" si="130"/>
        <v>0.79166666666666663</v>
      </c>
      <c r="P288">
        <f t="shared" si="126"/>
        <v>529.625</v>
      </c>
      <c r="Q288" t="e">
        <f t="shared" si="126"/>
        <v>#DIV/0!</v>
      </c>
      <c r="R288">
        <f t="shared" si="126"/>
        <v>544.46825390000004</v>
      </c>
      <c r="S288">
        <f t="shared" si="126"/>
        <v>400.83333333333331</v>
      </c>
      <c r="T288">
        <f t="shared" si="126"/>
        <v>277.375</v>
      </c>
      <c r="U288">
        <f t="shared" si="126"/>
        <v>238.28571426666667</v>
      </c>
      <c r="V288">
        <f t="shared" si="126"/>
        <v>425.66666666666669</v>
      </c>
      <c r="W288">
        <f t="shared" si="126"/>
        <v>112.70833333333333</v>
      </c>
      <c r="X288">
        <f t="shared" si="126"/>
        <v>102.92857143333333</v>
      </c>
      <c r="Y288">
        <f t="shared" si="126"/>
        <v>154.5</v>
      </c>
      <c r="Z288">
        <f t="shared" si="126"/>
        <v>1176.25</v>
      </c>
      <c r="AA288">
        <f t="shared" si="126"/>
        <v>1316.4285713333334</v>
      </c>
      <c r="AB288">
        <f t="shared" si="126"/>
        <v>628.16666666666663</v>
      </c>
      <c r="AC288">
        <f t="shared" si="126"/>
        <v>47.666666666666664</v>
      </c>
      <c r="AD288">
        <f t="shared" si="126"/>
        <v>18.333333333333332</v>
      </c>
      <c r="AE288">
        <f t="shared" si="126"/>
        <v>19.333333333333332</v>
      </c>
      <c r="AF288">
        <f t="shared" si="126"/>
        <v>10</v>
      </c>
      <c r="AG288">
        <f t="shared" si="126"/>
        <v>16.333333333333332</v>
      </c>
      <c r="AH288">
        <f t="shared" si="126"/>
        <v>11.333333333333334</v>
      </c>
      <c r="AI288">
        <f t="shared" si="126"/>
        <v>2.5</v>
      </c>
      <c r="AJ288">
        <f t="shared" si="126"/>
        <v>1</v>
      </c>
      <c r="AK288" t="e">
        <f t="shared" si="126"/>
        <v>#DIV/0!</v>
      </c>
      <c r="AL288">
        <f t="shared" si="126"/>
        <v>18</v>
      </c>
      <c r="AM288">
        <f t="shared" si="126"/>
        <v>8</v>
      </c>
      <c r="AN288">
        <f t="shared" si="126"/>
        <v>3.3333333333333335</v>
      </c>
      <c r="AO288">
        <f t="shared" si="126"/>
        <v>1</v>
      </c>
      <c r="AP288" t="e">
        <f t="shared" si="126"/>
        <v>#DIV/0!</v>
      </c>
      <c r="AQ288" t="e">
        <f t="shared" si="126"/>
        <v>#DIV/0!</v>
      </c>
      <c r="AR288">
        <f t="shared" si="126"/>
        <v>6.666666666666667</v>
      </c>
      <c r="AS288">
        <f t="shared" si="126"/>
        <v>3.6666666666666665</v>
      </c>
      <c r="AT288">
        <f t="shared" si="126"/>
        <v>6.333333333333333</v>
      </c>
      <c r="AU288">
        <f t="shared" si="126"/>
        <v>1</v>
      </c>
      <c r="AV288">
        <f t="shared" si="126"/>
        <v>1</v>
      </c>
      <c r="AW288" t="e">
        <f t="shared" si="126"/>
        <v>#DIV/0!</v>
      </c>
      <c r="AX288">
        <f t="shared" si="126"/>
        <v>8.3333333333333339</v>
      </c>
      <c r="AY288">
        <f t="shared" si="126"/>
        <v>4.666666666666667</v>
      </c>
      <c r="AZ288">
        <f t="shared" si="126"/>
        <v>1.6666666666666667</v>
      </c>
      <c r="BA288">
        <f t="shared" si="126"/>
        <v>0.66666666666666663</v>
      </c>
      <c r="BB288" t="e">
        <f t="shared" si="126"/>
        <v>#DIV/0!</v>
      </c>
      <c r="BC288" t="e">
        <f t="shared" si="126"/>
        <v>#DIV/0!</v>
      </c>
      <c r="BD288">
        <f t="shared" si="126"/>
        <v>3</v>
      </c>
      <c r="BE288">
        <f t="shared" si="126"/>
        <v>9.6666666666666661</v>
      </c>
      <c r="BF288">
        <f t="shared" si="126"/>
        <v>1</v>
      </c>
      <c r="BG288" t="e">
        <f t="shared" si="126"/>
        <v>#DIV/0!</v>
      </c>
      <c r="BH288" t="e">
        <f t="shared" si="126"/>
        <v>#DIV/0!</v>
      </c>
      <c r="BI288">
        <f t="shared" si="126"/>
        <v>6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G288" s="10"/>
      <c r="CH288" s="10"/>
    </row>
    <row r="289" spans="1:86" s="38" customFormat="1">
      <c r="A289" t="s">
        <v>161</v>
      </c>
      <c r="B289" s="10">
        <f t="shared" si="127"/>
        <v>64</v>
      </c>
      <c r="C289" s="4" t="s">
        <v>3</v>
      </c>
      <c r="D289" s="10">
        <v>1</v>
      </c>
      <c r="E289" s="59">
        <f t="shared" si="128"/>
        <v>0</v>
      </c>
      <c r="F289" s="59">
        <f t="shared" si="128"/>
        <v>0</v>
      </c>
      <c r="G289" s="59">
        <f t="shared" si="128"/>
        <v>87.5</v>
      </c>
      <c r="H289" s="59">
        <f t="shared" si="128"/>
        <v>12.5</v>
      </c>
      <c r="I289" s="59">
        <f t="shared" si="129"/>
        <v>0.875</v>
      </c>
      <c r="J289">
        <f t="shared" si="125"/>
        <v>24</v>
      </c>
      <c r="K289">
        <f t="shared" si="125"/>
        <v>0</v>
      </c>
      <c r="L289">
        <f t="shared" si="125"/>
        <v>0</v>
      </c>
      <c r="M289">
        <f t="shared" si="125"/>
        <v>21</v>
      </c>
      <c r="N289">
        <f t="shared" si="125"/>
        <v>3</v>
      </c>
      <c r="O289">
        <f t="shared" si="130"/>
        <v>0.875</v>
      </c>
      <c r="P289">
        <f t="shared" si="126"/>
        <v>399.66666666666669</v>
      </c>
      <c r="Q289" t="e">
        <f t="shared" si="126"/>
        <v>#DIV/0!</v>
      </c>
      <c r="R289">
        <f t="shared" si="126"/>
        <v>374.14285713333334</v>
      </c>
      <c r="S289">
        <f t="shared" si="126"/>
        <v>578.33333333333337</v>
      </c>
      <c r="T289">
        <f t="shared" si="126"/>
        <v>164.41666666666666</v>
      </c>
      <c r="U289">
        <f t="shared" si="126"/>
        <v>146.95238093333333</v>
      </c>
      <c r="V289">
        <f t="shared" si="126"/>
        <v>286.66666666666669</v>
      </c>
      <c r="W289">
        <f t="shared" si="126"/>
        <v>532.45833333333337</v>
      </c>
      <c r="X289">
        <f t="shared" si="126"/>
        <v>580.14285715666665</v>
      </c>
      <c r="Y289">
        <f t="shared" si="126"/>
        <v>198.66666666666666</v>
      </c>
      <c r="Z289">
        <f t="shared" si="126"/>
        <v>81.541666666666671</v>
      </c>
      <c r="AA289">
        <f t="shared" si="126"/>
        <v>80.809523793333327</v>
      </c>
      <c r="AB289">
        <f t="shared" si="126"/>
        <v>86.666666666666671</v>
      </c>
      <c r="AC289">
        <f t="shared" si="126"/>
        <v>25.666666666666668</v>
      </c>
      <c r="AD289">
        <f t="shared" si="126"/>
        <v>12.666666666666666</v>
      </c>
      <c r="AE289">
        <f t="shared" si="126"/>
        <v>11.666666666666666</v>
      </c>
      <c r="AF289">
        <f t="shared" si="126"/>
        <v>1.3333333333333333</v>
      </c>
      <c r="AG289">
        <f t="shared" si="126"/>
        <v>10.666666666666666</v>
      </c>
      <c r="AH289">
        <f t="shared" si="126"/>
        <v>12</v>
      </c>
      <c r="AI289">
        <f t="shared" si="126"/>
        <v>1.6666666666666667</v>
      </c>
      <c r="AJ289" t="e">
        <f t="shared" si="126"/>
        <v>#DIV/0!</v>
      </c>
      <c r="AK289" t="e">
        <f t="shared" si="126"/>
        <v>#DIV/0!</v>
      </c>
      <c r="AL289">
        <f t="shared" si="126"/>
        <v>2</v>
      </c>
      <c r="AM289">
        <f t="shared" si="126"/>
        <v>8</v>
      </c>
      <c r="AN289">
        <f t="shared" si="126"/>
        <v>4</v>
      </c>
      <c r="AO289" t="e">
        <f t="shared" si="126"/>
        <v>#DIV/0!</v>
      </c>
      <c r="AP289" t="e">
        <f t="shared" ref="AP289:BI289" si="135">AVERAGE(AP13,AP105,AP197)</f>
        <v>#DIV/0!</v>
      </c>
      <c r="AQ289" t="e">
        <f t="shared" si="135"/>
        <v>#DIV/0!</v>
      </c>
      <c r="AR289">
        <f t="shared" si="135"/>
        <v>2</v>
      </c>
      <c r="AS289">
        <f t="shared" si="135"/>
        <v>4</v>
      </c>
      <c r="AT289">
        <f t="shared" si="135"/>
        <v>7</v>
      </c>
      <c r="AU289">
        <f t="shared" si="135"/>
        <v>1.3333333333333333</v>
      </c>
      <c r="AV289" t="e">
        <f t="shared" si="135"/>
        <v>#DIV/0!</v>
      </c>
      <c r="AW289" t="e">
        <f t="shared" si="135"/>
        <v>#DIV/0!</v>
      </c>
      <c r="AX289">
        <f t="shared" si="135"/>
        <v>1</v>
      </c>
      <c r="AY289" t="e">
        <f t="shared" si="135"/>
        <v>#DIV/0!</v>
      </c>
      <c r="AZ289">
        <f t="shared" si="135"/>
        <v>1</v>
      </c>
      <c r="BA289">
        <f t="shared" si="135"/>
        <v>0.33333333333333331</v>
      </c>
      <c r="BB289" t="e">
        <f t="shared" si="135"/>
        <v>#DIV/0!</v>
      </c>
      <c r="BC289" t="e">
        <f t="shared" si="135"/>
        <v>#DIV/0!</v>
      </c>
      <c r="BD289" t="e">
        <f t="shared" si="135"/>
        <v>#DIV/0!</v>
      </c>
      <c r="BE289">
        <f t="shared" si="135"/>
        <v>33.333333333333336</v>
      </c>
      <c r="BF289">
        <f t="shared" si="135"/>
        <v>1.6666666666666667</v>
      </c>
      <c r="BG289" t="e">
        <f t="shared" si="135"/>
        <v>#DIV/0!</v>
      </c>
      <c r="BH289" t="e">
        <f t="shared" si="135"/>
        <v>#DIV/0!</v>
      </c>
      <c r="BI289">
        <f t="shared" si="135"/>
        <v>3.3333333333333335</v>
      </c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G289" s="10"/>
      <c r="CH289" s="10"/>
    </row>
    <row r="290" spans="1:86" s="38" customFormat="1">
      <c r="A290" t="s">
        <v>162</v>
      </c>
      <c r="B290" s="10">
        <f t="shared" si="127"/>
        <v>64</v>
      </c>
      <c r="C290" s="6" t="s">
        <v>2</v>
      </c>
      <c r="D290" s="10">
        <v>2</v>
      </c>
      <c r="E290" s="59">
        <f t="shared" si="128"/>
        <v>0</v>
      </c>
      <c r="F290" s="59">
        <f t="shared" si="128"/>
        <v>0</v>
      </c>
      <c r="G290" s="59">
        <f t="shared" si="128"/>
        <v>100</v>
      </c>
      <c r="H290" s="59">
        <f t="shared" si="128"/>
        <v>0</v>
      </c>
      <c r="I290" s="59">
        <f t="shared" si="129"/>
        <v>1</v>
      </c>
      <c r="J290">
        <f t="shared" si="125"/>
        <v>24</v>
      </c>
      <c r="K290">
        <f t="shared" si="125"/>
        <v>0</v>
      </c>
      <c r="L290">
        <f t="shared" si="125"/>
        <v>0</v>
      </c>
      <c r="M290">
        <f t="shared" si="125"/>
        <v>24</v>
      </c>
      <c r="N290">
        <f t="shared" si="125"/>
        <v>0</v>
      </c>
      <c r="O290">
        <f t="shared" si="130"/>
        <v>1</v>
      </c>
      <c r="P290">
        <f t="shared" ref="P290:BI295" si="136">AVERAGE(P14,P106,P198)</f>
        <v>325.25</v>
      </c>
      <c r="Q290" t="e">
        <f t="shared" si="136"/>
        <v>#DIV/0!</v>
      </c>
      <c r="R290">
        <f t="shared" si="136"/>
        <v>325.25</v>
      </c>
      <c r="S290" t="s">
        <v>57</v>
      </c>
      <c r="T290">
        <f t="shared" si="136"/>
        <v>39.458333333333336</v>
      </c>
      <c r="U290">
        <f t="shared" si="136"/>
        <v>39.458333333333336</v>
      </c>
      <c r="V290" t="e">
        <f t="shared" si="136"/>
        <v>#DIV/0!</v>
      </c>
      <c r="W290">
        <f t="shared" si="136"/>
        <v>412.25</v>
      </c>
      <c r="X290">
        <f t="shared" si="136"/>
        <v>412.25</v>
      </c>
      <c r="Y290" t="e">
        <f t="shared" si="136"/>
        <v>#DIV/0!</v>
      </c>
      <c r="Z290">
        <f t="shared" si="136"/>
        <v>437.125</v>
      </c>
      <c r="AA290">
        <f t="shared" si="136"/>
        <v>437.125</v>
      </c>
      <c r="AB290" t="e">
        <f t="shared" si="136"/>
        <v>#DIV/0!</v>
      </c>
      <c r="AC290">
        <f t="shared" si="136"/>
        <v>24.666666666666668</v>
      </c>
      <c r="AD290">
        <f t="shared" si="136"/>
        <v>11.333333333333334</v>
      </c>
      <c r="AE290">
        <f t="shared" si="136"/>
        <v>13.333333333333334</v>
      </c>
      <c r="AF290" t="e">
        <f t="shared" si="136"/>
        <v>#DIV/0!</v>
      </c>
      <c r="AG290">
        <f t="shared" si="136"/>
        <v>9.3333333333333339</v>
      </c>
      <c r="AH290">
        <f t="shared" si="136"/>
        <v>9.6666666666666661</v>
      </c>
      <c r="AI290">
        <f t="shared" si="136"/>
        <v>2.3333333333333335</v>
      </c>
      <c r="AJ290" t="e">
        <f t="shared" si="136"/>
        <v>#DIV/0!</v>
      </c>
      <c r="AK290" t="e">
        <f t="shared" si="136"/>
        <v>#DIV/0!</v>
      </c>
      <c r="AL290">
        <f t="shared" si="136"/>
        <v>5</v>
      </c>
      <c r="AM290">
        <f t="shared" si="136"/>
        <v>8</v>
      </c>
      <c r="AN290">
        <f t="shared" si="136"/>
        <v>1.6666666666666667</v>
      </c>
      <c r="AO290" t="e">
        <f t="shared" si="136"/>
        <v>#DIV/0!</v>
      </c>
      <c r="AP290" t="e">
        <f t="shared" si="136"/>
        <v>#DIV/0!</v>
      </c>
      <c r="AQ290" t="e">
        <f t="shared" si="136"/>
        <v>#DIV/0!</v>
      </c>
      <c r="AR290">
        <f t="shared" si="136"/>
        <v>2.5</v>
      </c>
      <c r="AS290">
        <f t="shared" si="136"/>
        <v>4</v>
      </c>
      <c r="AT290">
        <f t="shared" si="136"/>
        <v>8</v>
      </c>
      <c r="AU290">
        <f t="shared" si="136"/>
        <v>2.3333333333333335</v>
      </c>
      <c r="AV290" t="e">
        <f t="shared" si="136"/>
        <v>#DIV/0!</v>
      </c>
      <c r="AW290" t="e">
        <f t="shared" si="136"/>
        <v>#DIV/0!</v>
      </c>
      <c r="AX290">
        <f t="shared" si="136"/>
        <v>2.5</v>
      </c>
      <c r="AY290" t="e">
        <f t="shared" si="136"/>
        <v>#DIV/0!</v>
      </c>
      <c r="AZ290" t="e">
        <f t="shared" si="136"/>
        <v>#DIV/0!</v>
      </c>
      <c r="BA290">
        <f t="shared" si="136"/>
        <v>0</v>
      </c>
      <c r="BB290" t="e">
        <f t="shared" si="136"/>
        <v>#DIV/0!</v>
      </c>
      <c r="BC290" t="e">
        <f t="shared" si="136"/>
        <v>#DIV/0!</v>
      </c>
      <c r="BD290" t="e">
        <f t="shared" si="136"/>
        <v>#DIV/0!</v>
      </c>
      <c r="BE290">
        <f t="shared" si="136"/>
        <v>10</v>
      </c>
      <c r="BF290">
        <f t="shared" si="136"/>
        <v>2</v>
      </c>
      <c r="BG290" t="e">
        <f t="shared" si="136"/>
        <v>#DIV/0!</v>
      </c>
      <c r="BH290" t="e">
        <f t="shared" si="136"/>
        <v>#DIV/0!</v>
      </c>
      <c r="BI290">
        <f t="shared" si="136"/>
        <v>3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G290" s="10"/>
      <c r="CH290" s="10"/>
    </row>
    <row r="291" spans="1:86" s="38" customFormat="1">
      <c r="A291" t="s">
        <v>163</v>
      </c>
      <c r="B291" s="10">
        <f t="shared" si="127"/>
        <v>64</v>
      </c>
      <c r="C291" s="6" t="s">
        <v>2</v>
      </c>
      <c r="D291" s="10">
        <v>2</v>
      </c>
      <c r="E291" s="59">
        <f t="shared" si="128"/>
        <v>0</v>
      </c>
      <c r="F291" s="59">
        <f t="shared" si="128"/>
        <v>0</v>
      </c>
      <c r="G291" s="59">
        <f t="shared" si="128"/>
        <v>100</v>
      </c>
      <c r="H291" s="59">
        <f t="shared" si="128"/>
        <v>0</v>
      </c>
      <c r="I291" s="59">
        <f t="shared" si="129"/>
        <v>1</v>
      </c>
      <c r="J291">
        <f t="shared" si="125"/>
        <v>24</v>
      </c>
      <c r="K291">
        <f t="shared" si="125"/>
        <v>0</v>
      </c>
      <c r="L291">
        <f t="shared" si="125"/>
        <v>0</v>
      </c>
      <c r="M291">
        <f t="shared" si="125"/>
        <v>24</v>
      </c>
      <c r="N291">
        <f t="shared" si="125"/>
        <v>0</v>
      </c>
      <c r="O291">
        <f t="shared" si="130"/>
        <v>1</v>
      </c>
      <c r="P291">
        <f t="shared" si="136"/>
        <v>211.16666666666666</v>
      </c>
      <c r="Q291" t="e">
        <f t="shared" si="136"/>
        <v>#DIV/0!</v>
      </c>
      <c r="R291">
        <f t="shared" si="136"/>
        <v>211.16666666666666</v>
      </c>
      <c r="S291" t="s">
        <v>57</v>
      </c>
      <c r="T291">
        <f t="shared" si="136"/>
        <v>41.833333333333336</v>
      </c>
      <c r="U291">
        <f t="shared" si="136"/>
        <v>41.833333333333336</v>
      </c>
      <c r="V291" t="e">
        <f t="shared" si="136"/>
        <v>#DIV/0!</v>
      </c>
      <c r="W291">
        <f t="shared" si="136"/>
        <v>63.416666666666664</v>
      </c>
      <c r="X291">
        <f t="shared" si="136"/>
        <v>63.416666666666664</v>
      </c>
      <c r="Y291" t="e">
        <f t="shared" si="136"/>
        <v>#DIV/0!</v>
      </c>
      <c r="Z291">
        <f t="shared" si="136"/>
        <v>1373.0833333333333</v>
      </c>
      <c r="AA291">
        <f t="shared" si="136"/>
        <v>1373.0833333333333</v>
      </c>
      <c r="AB291" t="e">
        <f t="shared" si="136"/>
        <v>#DIV/0!</v>
      </c>
      <c r="AC291">
        <f t="shared" si="136"/>
        <v>39</v>
      </c>
      <c r="AD291">
        <f t="shared" si="136"/>
        <v>10.333333333333334</v>
      </c>
      <c r="AE291">
        <f t="shared" si="136"/>
        <v>28.666666666666668</v>
      </c>
      <c r="AF291" t="e">
        <f t="shared" si="136"/>
        <v>#DIV/0!</v>
      </c>
      <c r="AG291">
        <f t="shared" si="136"/>
        <v>11</v>
      </c>
      <c r="AH291">
        <f t="shared" si="136"/>
        <v>9</v>
      </c>
      <c r="AI291">
        <f t="shared" si="136"/>
        <v>11.333333333333334</v>
      </c>
      <c r="AJ291">
        <f t="shared" si="136"/>
        <v>1.5</v>
      </c>
      <c r="AK291" t="e">
        <f t="shared" si="136"/>
        <v>#DIV/0!</v>
      </c>
      <c r="AL291">
        <f t="shared" si="136"/>
        <v>6.666666666666667</v>
      </c>
      <c r="AM291">
        <f t="shared" si="136"/>
        <v>8</v>
      </c>
      <c r="AN291">
        <f t="shared" si="136"/>
        <v>1.5</v>
      </c>
      <c r="AO291" t="e">
        <f t="shared" si="136"/>
        <v>#DIV/0!</v>
      </c>
      <c r="AP291" t="e">
        <f t="shared" si="136"/>
        <v>#DIV/0!</v>
      </c>
      <c r="AQ291" t="e">
        <f t="shared" si="136"/>
        <v>#DIV/0!</v>
      </c>
      <c r="AR291">
        <f t="shared" si="136"/>
        <v>2</v>
      </c>
      <c r="AS291">
        <f t="shared" si="136"/>
        <v>3</v>
      </c>
      <c r="AT291">
        <f t="shared" si="136"/>
        <v>8</v>
      </c>
      <c r="AU291">
        <f t="shared" si="136"/>
        <v>11.333333333333334</v>
      </c>
      <c r="AV291">
        <f t="shared" si="136"/>
        <v>1.5</v>
      </c>
      <c r="AW291" t="e">
        <f t="shared" si="136"/>
        <v>#DIV/0!</v>
      </c>
      <c r="AX291">
        <f t="shared" si="136"/>
        <v>8</v>
      </c>
      <c r="AY291" t="e">
        <f t="shared" si="136"/>
        <v>#DIV/0!</v>
      </c>
      <c r="AZ291" t="e">
        <f t="shared" si="136"/>
        <v>#DIV/0!</v>
      </c>
      <c r="BA291">
        <f t="shared" si="136"/>
        <v>0</v>
      </c>
      <c r="BB291" t="e">
        <f t="shared" si="136"/>
        <v>#DIV/0!</v>
      </c>
      <c r="BC291" t="e">
        <f t="shared" si="136"/>
        <v>#DIV/0!</v>
      </c>
      <c r="BD291" t="e">
        <f t="shared" si="136"/>
        <v>#DIV/0!</v>
      </c>
      <c r="BE291">
        <f t="shared" si="136"/>
        <v>10.333333333333334</v>
      </c>
      <c r="BF291">
        <f t="shared" si="136"/>
        <v>1.5</v>
      </c>
      <c r="BG291" t="e">
        <f t="shared" si="136"/>
        <v>#DIV/0!</v>
      </c>
      <c r="BH291" t="e">
        <f t="shared" si="136"/>
        <v>#DIV/0!</v>
      </c>
      <c r="BI291">
        <f t="shared" si="136"/>
        <v>8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G291" s="10"/>
      <c r="CH291" s="10"/>
    </row>
    <row r="292" spans="1:86" s="38" customFormat="1">
      <c r="A292" t="s">
        <v>164</v>
      </c>
      <c r="B292" s="10">
        <f t="shared" si="127"/>
        <v>59</v>
      </c>
      <c r="C292" s="6" t="s">
        <v>2</v>
      </c>
      <c r="D292" s="10">
        <v>2</v>
      </c>
      <c r="E292" s="59">
        <f t="shared" si="128"/>
        <v>0</v>
      </c>
      <c r="F292" s="59">
        <f t="shared" si="128"/>
        <v>0</v>
      </c>
      <c r="G292" s="59">
        <f t="shared" si="128"/>
        <v>100</v>
      </c>
      <c r="H292" s="59">
        <f t="shared" si="128"/>
        <v>0</v>
      </c>
      <c r="I292" s="59">
        <f t="shared" si="129"/>
        <v>1</v>
      </c>
      <c r="J292">
        <f t="shared" si="125"/>
        <v>24</v>
      </c>
      <c r="K292">
        <f t="shared" si="125"/>
        <v>0</v>
      </c>
      <c r="L292">
        <f t="shared" si="125"/>
        <v>0</v>
      </c>
      <c r="M292">
        <f t="shared" si="125"/>
        <v>24</v>
      </c>
      <c r="N292">
        <f t="shared" si="125"/>
        <v>0</v>
      </c>
      <c r="O292">
        <f t="shared" si="130"/>
        <v>1</v>
      </c>
      <c r="P292">
        <f t="shared" si="136"/>
        <v>262.375</v>
      </c>
      <c r="Q292" t="e">
        <f t="shared" si="136"/>
        <v>#DIV/0!</v>
      </c>
      <c r="R292">
        <f t="shared" si="136"/>
        <v>262.375</v>
      </c>
      <c r="S292" t="s">
        <v>57</v>
      </c>
      <c r="T292">
        <f t="shared" si="136"/>
        <v>53.333333333333336</v>
      </c>
      <c r="U292">
        <f t="shared" si="136"/>
        <v>53.333333333333336</v>
      </c>
      <c r="V292" t="e">
        <f t="shared" si="136"/>
        <v>#DIV/0!</v>
      </c>
      <c r="W292">
        <f t="shared" si="136"/>
        <v>91.041666666666671</v>
      </c>
      <c r="X292">
        <f t="shared" si="136"/>
        <v>91.041666666666671</v>
      </c>
      <c r="Y292" t="e">
        <f t="shared" si="136"/>
        <v>#DIV/0!</v>
      </c>
      <c r="Z292">
        <f t="shared" si="136"/>
        <v>526.70833333333337</v>
      </c>
      <c r="AA292">
        <f t="shared" si="136"/>
        <v>526.70833333333337</v>
      </c>
      <c r="AB292" t="e">
        <f t="shared" si="136"/>
        <v>#DIV/0!</v>
      </c>
      <c r="AC292">
        <f t="shared" si="136"/>
        <v>31.333333333333332</v>
      </c>
      <c r="AD292">
        <f t="shared" si="136"/>
        <v>13.333333333333334</v>
      </c>
      <c r="AE292">
        <f t="shared" si="136"/>
        <v>16</v>
      </c>
      <c r="AF292">
        <f t="shared" si="136"/>
        <v>3</v>
      </c>
      <c r="AG292">
        <f t="shared" si="136"/>
        <v>8.6666666666666661</v>
      </c>
      <c r="AH292">
        <f t="shared" si="136"/>
        <v>9.3333333333333339</v>
      </c>
      <c r="AI292">
        <f t="shared" si="136"/>
        <v>2</v>
      </c>
      <c r="AJ292" t="e">
        <f t="shared" si="136"/>
        <v>#DIV/0!</v>
      </c>
      <c r="AK292" t="e">
        <f t="shared" si="136"/>
        <v>#DIV/0!</v>
      </c>
      <c r="AL292">
        <f t="shared" si="136"/>
        <v>12</v>
      </c>
      <c r="AM292">
        <f t="shared" si="136"/>
        <v>8</v>
      </c>
      <c r="AN292">
        <f t="shared" si="136"/>
        <v>2</v>
      </c>
      <c r="AO292" t="e">
        <f t="shared" si="136"/>
        <v>#DIV/0!</v>
      </c>
      <c r="AP292" t="e">
        <f t="shared" si="136"/>
        <v>#DIV/0!</v>
      </c>
      <c r="AQ292" t="e">
        <f t="shared" si="136"/>
        <v>#DIV/0!</v>
      </c>
      <c r="AR292">
        <f t="shared" si="136"/>
        <v>4</v>
      </c>
      <c r="AS292">
        <f t="shared" si="136"/>
        <v>1</v>
      </c>
      <c r="AT292">
        <f t="shared" si="136"/>
        <v>8</v>
      </c>
      <c r="AU292">
        <f t="shared" si="136"/>
        <v>2</v>
      </c>
      <c r="AV292" t="e">
        <f t="shared" si="136"/>
        <v>#DIV/0!</v>
      </c>
      <c r="AW292" t="e">
        <f t="shared" si="136"/>
        <v>#DIV/0!</v>
      </c>
      <c r="AX292">
        <f t="shared" si="136"/>
        <v>6.333333333333333</v>
      </c>
      <c r="AY292">
        <f t="shared" si="136"/>
        <v>1</v>
      </c>
      <c r="AZ292" t="e">
        <f t="shared" si="136"/>
        <v>#DIV/0!</v>
      </c>
      <c r="BA292">
        <f t="shared" si="136"/>
        <v>0</v>
      </c>
      <c r="BB292" t="e">
        <f t="shared" si="136"/>
        <v>#DIV/0!</v>
      </c>
      <c r="BC292" t="e">
        <f t="shared" si="136"/>
        <v>#DIV/0!</v>
      </c>
      <c r="BD292">
        <f t="shared" si="136"/>
        <v>2.5</v>
      </c>
      <c r="BE292">
        <f t="shared" si="136"/>
        <v>19.666666666666668</v>
      </c>
      <c r="BF292" t="e">
        <f t="shared" si="136"/>
        <v>#DIV/0!</v>
      </c>
      <c r="BG292" t="e">
        <f t="shared" si="136"/>
        <v>#DIV/0!</v>
      </c>
      <c r="BH292" t="e">
        <f t="shared" si="136"/>
        <v>#DIV/0!</v>
      </c>
      <c r="BI292">
        <f t="shared" si="136"/>
        <v>7.666666666666667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G292" s="10"/>
      <c r="CH292" s="10"/>
    </row>
    <row r="293" spans="1:86" s="38" customFormat="1">
      <c r="A293" t="s">
        <v>165</v>
      </c>
      <c r="B293" s="10">
        <f t="shared" si="127"/>
        <v>59</v>
      </c>
      <c r="C293" s="6" t="s">
        <v>2</v>
      </c>
      <c r="D293" s="10">
        <v>2</v>
      </c>
      <c r="E293" s="59">
        <f t="shared" si="128"/>
        <v>0</v>
      </c>
      <c r="F293" s="59">
        <f t="shared" si="128"/>
        <v>0</v>
      </c>
      <c r="G293" s="59">
        <f t="shared" si="128"/>
        <v>95.833333333333343</v>
      </c>
      <c r="H293" s="59">
        <f t="shared" si="128"/>
        <v>4.1666666666666661</v>
      </c>
      <c r="I293" s="59">
        <f t="shared" si="129"/>
        <v>0.95833333333333337</v>
      </c>
      <c r="J293">
        <f t="shared" si="125"/>
        <v>24</v>
      </c>
      <c r="K293">
        <f t="shared" si="125"/>
        <v>0</v>
      </c>
      <c r="L293">
        <f t="shared" si="125"/>
        <v>0</v>
      </c>
      <c r="M293">
        <f t="shared" si="125"/>
        <v>23</v>
      </c>
      <c r="N293">
        <f t="shared" si="125"/>
        <v>1</v>
      </c>
      <c r="O293">
        <f t="shared" si="130"/>
        <v>0.95833333333333337</v>
      </c>
      <c r="P293">
        <f t="shared" si="136"/>
        <v>128</v>
      </c>
      <c r="Q293" t="e">
        <f t="shared" si="136"/>
        <v>#DIV/0!</v>
      </c>
      <c r="R293">
        <f t="shared" si="136"/>
        <v>126.35714285666666</v>
      </c>
      <c r="S293">
        <f t="shared" si="136"/>
        <v>130</v>
      </c>
      <c r="T293">
        <f t="shared" si="136"/>
        <v>94.75</v>
      </c>
      <c r="U293">
        <f t="shared" si="136"/>
        <v>94.827380950000006</v>
      </c>
      <c r="V293">
        <f t="shared" si="136"/>
        <v>58</v>
      </c>
      <c r="W293">
        <f t="shared" si="136"/>
        <v>35.583333333333336</v>
      </c>
      <c r="X293">
        <f t="shared" si="136"/>
        <v>30.988095239999996</v>
      </c>
      <c r="Y293">
        <f t="shared" si="136"/>
        <v>157</v>
      </c>
      <c r="Z293">
        <f t="shared" si="136"/>
        <v>1063.2083333333333</v>
      </c>
      <c r="AA293">
        <f t="shared" si="136"/>
        <v>1096.6607143333333</v>
      </c>
      <c r="AB293">
        <f t="shared" si="136"/>
        <v>345</v>
      </c>
      <c r="AC293">
        <f t="shared" si="136"/>
        <v>22.333333333333332</v>
      </c>
      <c r="AD293">
        <f t="shared" si="136"/>
        <v>10.666666666666666</v>
      </c>
      <c r="AE293">
        <f t="shared" si="136"/>
        <v>11.333333333333334</v>
      </c>
      <c r="AF293">
        <f t="shared" si="136"/>
        <v>1</v>
      </c>
      <c r="AG293">
        <f t="shared" si="136"/>
        <v>10.666666666666666</v>
      </c>
      <c r="AH293">
        <f t="shared" si="136"/>
        <v>9</v>
      </c>
      <c r="AI293">
        <f t="shared" si="136"/>
        <v>3</v>
      </c>
      <c r="AJ293" t="e">
        <f t="shared" si="136"/>
        <v>#DIV/0!</v>
      </c>
      <c r="AK293" t="e">
        <f t="shared" si="136"/>
        <v>#DIV/0!</v>
      </c>
      <c r="AL293">
        <f t="shared" si="136"/>
        <v>1.6666666666666667</v>
      </c>
      <c r="AM293">
        <f t="shared" si="136"/>
        <v>8</v>
      </c>
      <c r="AN293">
        <f t="shared" si="136"/>
        <v>1.5</v>
      </c>
      <c r="AO293">
        <f t="shared" si="136"/>
        <v>2</v>
      </c>
      <c r="AP293" t="e">
        <f t="shared" si="136"/>
        <v>#DIV/0!</v>
      </c>
      <c r="AQ293" t="e">
        <f t="shared" si="136"/>
        <v>#DIV/0!</v>
      </c>
      <c r="AR293">
        <f t="shared" si="136"/>
        <v>1.5</v>
      </c>
      <c r="AS293">
        <f t="shared" si="136"/>
        <v>2.6666666666666665</v>
      </c>
      <c r="AT293">
        <f t="shared" si="136"/>
        <v>7.666666666666667</v>
      </c>
      <c r="AU293">
        <f t="shared" si="136"/>
        <v>1</v>
      </c>
      <c r="AV293" t="e">
        <f t="shared" si="136"/>
        <v>#DIV/0!</v>
      </c>
      <c r="AW293" t="e">
        <f t="shared" si="136"/>
        <v>#DIV/0!</v>
      </c>
      <c r="AX293">
        <f t="shared" si="136"/>
        <v>1</v>
      </c>
      <c r="AY293" t="e">
        <f t="shared" si="136"/>
        <v>#DIV/0!</v>
      </c>
      <c r="AZ293">
        <f t="shared" si="136"/>
        <v>1</v>
      </c>
      <c r="BA293">
        <f t="shared" si="136"/>
        <v>0</v>
      </c>
      <c r="BB293" t="e">
        <f t="shared" si="136"/>
        <v>#DIV/0!</v>
      </c>
      <c r="BC293" t="e">
        <f t="shared" si="136"/>
        <v>#DIV/0!</v>
      </c>
      <c r="BD293" t="e">
        <f t="shared" si="136"/>
        <v>#DIV/0!</v>
      </c>
      <c r="BE293">
        <f t="shared" si="136"/>
        <v>8</v>
      </c>
      <c r="BF293" t="e">
        <f t="shared" si="136"/>
        <v>#DIV/0!</v>
      </c>
      <c r="BG293" t="e">
        <f t="shared" si="136"/>
        <v>#DIV/0!</v>
      </c>
      <c r="BH293" t="e">
        <f t="shared" si="136"/>
        <v>#DIV/0!</v>
      </c>
      <c r="BI293">
        <f t="shared" si="136"/>
        <v>7.666666666666667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G293" s="10"/>
      <c r="CH293" s="10"/>
    </row>
    <row r="294" spans="1:86" s="38" customFormat="1">
      <c r="A294" t="s">
        <v>166</v>
      </c>
      <c r="B294" s="10">
        <f t="shared" si="127"/>
        <v>59</v>
      </c>
      <c r="C294" s="4" t="s">
        <v>3</v>
      </c>
      <c r="D294" s="10">
        <v>1</v>
      </c>
      <c r="E294" s="59">
        <f t="shared" si="128"/>
        <v>0</v>
      </c>
      <c r="F294" s="59">
        <f t="shared" si="128"/>
        <v>0</v>
      </c>
      <c r="G294" s="59">
        <f t="shared" si="128"/>
        <v>87.5</v>
      </c>
      <c r="H294" s="59">
        <f t="shared" si="128"/>
        <v>12.5</v>
      </c>
      <c r="I294" s="59">
        <f t="shared" si="129"/>
        <v>0.875</v>
      </c>
      <c r="J294">
        <f t="shared" si="125"/>
        <v>24</v>
      </c>
      <c r="K294">
        <f t="shared" si="125"/>
        <v>0</v>
      </c>
      <c r="L294">
        <f t="shared" si="125"/>
        <v>0</v>
      </c>
      <c r="M294">
        <f t="shared" si="125"/>
        <v>21</v>
      </c>
      <c r="N294">
        <f t="shared" si="125"/>
        <v>3</v>
      </c>
      <c r="O294">
        <f t="shared" si="130"/>
        <v>0.875</v>
      </c>
      <c r="P294">
        <f t="shared" si="136"/>
        <v>277.04166666666669</v>
      </c>
      <c r="Q294" t="e">
        <f t="shared" si="136"/>
        <v>#DIV/0!</v>
      </c>
      <c r="R294">
        <f t="shared" si="136"/>
        <v>274.80952383333334</v>
      </c>
      <c r="S294">
        <f t="shared" si="136"/>
        <v>292.66666666666669</v>
      </c>
      <c r="T294">
        <f t="shared" si="136"/>
        <v>131.25</v>
      </c>
      <c r="U294">
        <f t="shared" si="136"/>
        <v>119.61904761333335</v>
      </c>
      <c r="V294">
        <f t="shared" si="136"/>
        <v>212.66666666666666</v>
      </c>
      <c r="W294">
        <f t="shared" si="136"/>
        <v>573.875</v>
      </c>
      <c r="X294">
        <f t="shared" si="136"/>
        <v>559.28571433333343</v>
      </c>
      <c r="Y294">
        <f t="shared" si="136"/>
        <v>676</v>
      </c>
      <c r="Z294">
        <f t="shared" si="136"/>
        <v>65.125</v>
      </c>
      <c r="AA294">
        <f t="shared" si="136"/>
        <v>64.571428566666668</v>
      </c>
      <c r="AB294">
        <f t="shared" si="136"/>
        <v>69</v>
      </c>
      <c r="AC294">
        <f t="shared" si="136"/>
        <v>52.333333333333336</v>
      </c>
      <c r="AD294">
        <f t="shared" si="136"/>
        <v>19.666666666666668</v>
      </c>
      <c r="AE294">
        <f t="shared" si="136"/>
        <v>16</v>
      </c>
      <c r="AF294">
        <f t="shared" si="136"/>
        <v>16.666666666666668</v>
      </c>
      <c r="AG294">
        <f t="shared" si="136"/>
        <v>17.666666666666668</v>
      </c>
      <c r="AH294">
        <f t="shared" si="136"/>
        <v>10</v>
      </c>
      <c r="AI294">
        <f t="shared" si="136"/>
        <v>1</v>
      </c>
      <c r="AJ294" t="e">
        <f t="shared" si="136"/>
        <v>#DIV/0!</v>
      </c>
      <c r="AK294">
        <f t="shared" si="136"/>
        <v>5.666666666666667</v>
      </c>
      <c r="AL294">
        <f t="shared" si="136"/>
        <v>18.666666666666668</v>
      </c>
      <c r="AM294">
        <f t="shared" si="136"/>
        <v>8</v>
      </c>
      <c r="AN294">
        <f t="shared" si="136"/>
        <v>2</v>
      </c>
      <c r="AO294">
        <f t="shared" si="136"/>
        <v>1</v>
      </c>
      <c r="AP294" t="e">
        <f t="shared" si="136"/>
        <v>#DIV/0!</v>
      </c>
      <c r="AQ294">
        <f t="shared" si="136"/>
        <v>2</v>
      </c>
      <c r="AR294">
        <f t="shared" si="136"/>
        <v>8</v>
      </c>
      <c r="AS294">
        <f t="shared" si="136"/>
        <v>3.6666666666666665</v>
      </c>
      <c r="AT294">
        <f t="shared" si="136"/>
        <v>7</v>
      </c>
      <c r="AU294" t="e">
        <f t="shared" si="136"/>
        <v>#DIV/0!</v>
      </c>
      <c r="AV294" t="e">
        <f t="shared" si="136"/>
        <v>#DIV/0!</v>
      </c>
      <c r="AW294">
        <f t="shared" si="136"/>
        <v>2.6666666666666665</v>
      </c>
      <c r="AX294">
        <f t="shared" si="136"/>
        <v>4</v>
      </c>
      <c r="AY294">
        <f t="shared" si="136"/>
        <v>6</v>
      </c>
      <c r="AZ294">
        <f t="shared" si="136"/>
        <v>1</v>
      </c>
      <c r="BA294">
        <f t="shared" si="136"/>
        <v>0</v>
      </c>
      <c r="BB294" t="e">
        <f t="shared" si="136"/>
        <v>#DIV/0!</v>
      </c>
      <c r="BC294">
        <f t="shared" si="136"/>
        <v>2.5</v>
      </c>
      <c r="BD294">
        <f t="shared" si="136"/>
        <v>8</v>
      </c>
      <c r="BE294">
        <f t="shared" si="136"/>
        <v>14.333333333333334</v>
      </c>
      <c r="BF294" t="e">
        <f t="shared" si="136"/>
        <v>#DIV/0!</v>
      </c>
      <c r="BG294" t="e">
        <f t="shared" si="136"/>
        <v>#DIV/0!</v>
      </c>
      <c r="BH294" t="e">
        <f t="shared" si="136"/>
        <v>#DIV/0!</v>
      </c>
      <c r="BI294">
        <f t="shared" si="136"/>
        <v>2.3333333333333335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G294" s="10"/>
      <c r="CH294" s="10"/>
    </row>
    <row r="295" spans="1:86" s="38" customFormat="1">
      <c r="A295" t="s">
        <v>167</v>
      </c>
      <c r="B295" s="10">
        <f t="shared" si="127"/>
        <v>64</v>
      </c>
      <c r="C295" s="6" t="s">
        <v>2</v>
      </c>
      <c r="D295" s="10">
        <v>2</v>
      </c>
      <c r="E295" s="59">
        <f t="shared" si="128"/>
        <v>0</v>
      </c>
      <c r="F295" s="59">
        <f t="shared" si="128"/>
        <v>0</v>
      </c>
      <c r="G295" s="59">
        <f t="shared" si="128"/>
        <v>79.166666666666657</v>
      </c>
      <c r="H295" s="59">
        <f t="shared" si="128"/>
        <v>20.833333333333336</v>
      </c>
      <c r="I295" s="59">
        <f t="shared" si="129"/>
        <v>0.79166666666666663</v>
      </c>
      <c r="J295">
        <f t="shared" si="125"/>
        <v>24</v>
      </c>
      <c r="K295">
        <f t="shared" si="125"/>
        <v>0</v>
      </c>
      <c r="L295">
        <f t="shared" si="125"/>
        <v>0</v>
      </c>
      <c r="M295">
        <f t="shared" si="125"/>
        <v>19</v>
      </c>
      <c r="N295">
        <f t="shared" si="125"/>
        <v>5</v>
      </c>
      <c r="O295">
        <f t="shared" si="130"/>
        <v>0.79166666666666663</v>
      </c>
      <c r="P295">
        <f t="shared" si="136"/>
        <v>124.41666666666667</v>
      </c>
      <c r="Q295" t="e">
        <f t="shared" si="136"/>
        <v>#DIV/0!</v>
      </c>
      <c r="R295">
        <f t="shared" si="136"/>
        <v>125.53611110333333</v>
      </c>
      <c r="S295">
        <f t="shared" si="136"/>
        <v>110.16666665</v>
      </c>
      <c r="T295">
        <f t="shared" si="136"/>
        <v>84.708333333333329</v>
      </c>
      <c r="U295">
        <f t="shared" si="136"/>
        <v>72.277777779999994</v>
      </c>
      <c r="V295">
        <f t="shared" si="136"/>
        <v>120.16666667</v>
      </c>
      <c r="W295">
        <f t="shared" si="136"/>
        <v>721.5</v>
      </c>
      <c r="X295">
        <f t="shared" si="136"/>
        <v>813.30833333333339</v>
      </c>
      <c r="Y295">
        <f t="shared" si="136"/>
        <v>526.58333334999998</v>
      </c>
      <c r="Z295">
        <f t="shared" si="136"/>
        <v>345.75</v>
      </c>
      <c r="AA295">
        <f t="shared" si="136"/>
        <v>369.54166666666669</v>
      </c>
      <c r="AB295">
        <f t="shared" si="136"/>
        <v>110.833333334</v>
      </c>
      <c r="AC295">
        <f t="shared" si="136"/>
        <v>23.666666666666668</v>
      </c>
      <c r="AD295">
        <f t="shared" si="136"/>
        <v>9</v>
      </c>
      <c r="AE295">
        <f t="shared" si="136"/>
        <v>12.333333333333334</v>
      </c>
      <c r="AF295">
        <f t="shared" si="136"/>
        <v>3.5</v>
      </c>
      <c r="AG295">
        <f t="shared" si="136"/>
        <v>13.333333333333334</v>
      </c>
      <c r="AH295">
        <f t="shared" si="136"/>
        <v>9</v>
      </c>
      <c r="AI295">
        <f t="shared" si="136"/>
        <v>1</v>
      </c>
      <c r="AJ295" t="e">
        <f t="shared" si="136"/>
        <v>#DIV/0!</v>
      </c>
      <c r="AK295" t="e">
        <f t="shared" si="136"/>
        <v>#DIV/0!</v>
      </c>
      <c r="AL295">
        <f t="shared" si="136"/>
        <v>1.5</v>
      </c>
      <c r="AM295">
        <f t="shared" si="136"/>
        <v>8</v>
      </c>
      <c r="AN295">
        <f t="shared" si="136"/>
        <v>3</v>
      </c>
      <c r="AO295" t="e">
        <f t="shared" ref="AO295:BI295" si="137">AVERAGE(AO19,AO111,AO203)</f>
        <v>#DIV/0!</v>
      </c>
      <c r="AP295" t="e">
        <f t="shared" si="137"/>
        <v>#DIV/0!</v>
      </c>
      <c r="AQ295" t="e">
        <f t="shared" si="137"/>
        <v>#DIV/0!</v>
      </c>
      <c r="AR295" t="e">
        <f t="shared" si="137"/>
        <v>#DIV/0!</v>
      </c>
      <c r="AS295">
        <f t="shared" si="137"/>
        <v>5.333333333333333</v>
      </c>
      <c r="AT295">
        <f t="shared" si="137"/>
        <v>6.333333333333333</v>
      </c>
      <c r="AU295" t="e">
        <f t="shared" si="137"/>
        <v>#DIV/0!</v>
      </c>
      <c r="AV295" t="e">
        <f t="shared" si="137"/>
        <v>#DIV/0!</v>
      </c>
      <c r="AW295" t="e">
        <f t="shared" si="137"/>
        <v>#DIV/0!</v>
      </c>
      <c r="AX295">
        <f t="shared" si="137"/>
        <v>2</v>
      </c>
      <c r="AY295" t="e">
        <f t="shared" si="137"/>
        <v>#DIV/0!</v>
      </c>
      <c r="AZ295">
        <f t="shared" si="137"/>
        <v>2.5</v>
      </c>
      <c r="BA295">
        <f t="shared" si="137"/>
        <v>0.33333333333333331</v>
      </c>
      <c r="BB295" t="e">
        <f t="shared" si="137"/>
        <v>#DIV/0!</v>
      </c>
      <c r="BC295" t="e">
        <f t="shared" si="137"/>
        <v>#DIV/0!</v>
      </c>
      <c r="BD295">
        <f t="shared" si="137"/>
        <v>1</v>
      </c>
      <c r="BE295">
        <f t="shared" si="137"/>
        <v>13.666666666666666</v>
      </c>
      <c r="BF295" t="e">
        <f t="shared" si="137"/>
        <v>#DIV/0!</v>
      </c>
      <c r="BG295">
        <f t="shared" si="137"/>
        <v>1</v>
      </c>
      <c r="BH295">
        <f t="shared" si="137"/>
        <v>5</v>
      </c>
      <c r="BI295">
        <f t="shared" si="137"/>
        <v>4</v>
      </c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G295" s="10"/>
      <c r="CH295" s="10"/>
    </row>
    <row r="296" spans="1:86" s="38" customFormat="1">
      <c r="A296" t="s">
        <v>182</v>
      </c>
      <c r="B296" s="10">
        <f t="shared" si="127"/>
        <v>59</v>
      </c>
      <c r="C296" s="4" t="s">
        <v>3</v>
      </c>
      <c r="D296" s="10">
        <v>1</v>
      </c>
      <c r="E296" s="59">
        <f t="shared" si="128"/>
        <v>0</v>
      </c>
      <c r="F296" s="59">
        <f t="shared" si="128"/>
        <v>0</v>
      </c>
      <c r="G296" s="59">
        <f t="shared" si="128"/>
        <v>87.5</v>
      </c>
      <c r="H296" s="59">
        <f t="shared" si="128"/>
        <v>12.5</v>
      </c>
      <c r="I296" s="59">
        <f t="shared" si="129"/>
        <v>0.875</v>
      </c>
      <c r="J296">
        <f t="shared" si="125"/>
        <v>24</v>
      </c>
      <c r="K296">
        <f t="shared" si="125"/>
        <v>0</v>
      </c>
      <c r="L296">
        <f t="shared" si="125"/>
        <v>0</v>
      </c>
      <c r="M296">
        <f t="shared" si="125"/>
        <v>21</v>
      </c>
      <c r="N296">
        <f t="shared" si="125"/>
        <v>3</v>
      </c>
      <c r="O296">
        <f t="shared" si="130"/>
        <v>0.875</v>
      </c>
      <c r="P296">
        <f t="shared" ref="P296:BI301" si="138">AVERAGE(P20,P112,P204)</f>
        <v>321.70833333333331</v>
      </c>
      <c r="Q296" t="e">
        <f t="shared" si="138"/>
        <v>#DIV/0!</v>
      </c>
      <c r="R296">
        <f t="shared" si="138"/>
        <v>327.98412696666668</v>
      </c>
      <c r="S296">
        <f t="shared" si="138"/>
        <v>278.75</v>
      </c>
      <c r="T296">
        <f t="shared" si="138"/>
        <v>274.41666666666669</v>
      </c>
      <c r="U296">
        <f t="shared" si="138"/>
        <v>258.69246033333337</v>
      </c>
      <c r="V296">
        <f t="shared" si="138"/>
        <v>307</v>
      </c>
      <c r="W296">
        <f t="shared" si="138"/>
        <v>55.916666666666664</v>
      </c>
      <c r="X296">
        <f t="shared" si="138"/>
        <v>53.109126983333333</v>
      </c>
      <c r="Y296">
        <f t="shared" si="138"/>
        <v>77.25</v>
      </c>
      <c r="Z296">
        <f t="shared" si="138"/>
        <v>1332.8333333333333</v>
      </c>
      <c r="AA296">
        <f t="shared" si="138"/>
        <v>1422.7916666666667</v>
      </c>
      <c r="AB296">
        <f t="shared" si="138"/>
        <v>738.25</v>
      </c>
      <c r="AC296">
        <f t="shared" si="138"/>
        <v>33</v>
      </c>
      <c r="AD296">
        <f t="shared" si="138"/>
        <v>13</v>
      </c>
      <c r="AE296">
        <f t="shared" si="138"/>
        <v>15</v>
      </c>
      <c r="AF296">
        <f t="shared" si="138"/>
        <v>5</v>
      </c>
      <c r="AG296">
        <f t="shared" si="138"/>
        <v>10.333333333333334</v>
      </c>
      <c r="AH296">
        <f t="shared" si="138"/>
        <v>9.6666666666666661</v>
      </c>
      <c r="AI296">
        <f t="shared" si="138"/>
        <v>3</v>
      </c>
      <c r="AJ296" t="e">
        <f t="shared" si="138"/>
        <v>#DIV/0!</v>
      </c>
      <c r="AK296" t="e">
        <f t="shared" si="138"/>
        <v>#DIV/0!</v>
      </c>
      <c r="AL296">
        <f t="shared" si="138"/>
        <v>10</v>
      </c>
      <c r="AM296">
        <f t="shared" si="138"/>
        <v>8</v>
      </c>
      <c r="AN296">
        <f t="shared" si="138"/>
        <v>1.6666666666666667</v>
      </c>
      <c r="AO296" t="e">
        <f t="shared" si="138"/>
        <v>#DIV/0!</v>
      </c>
      <c r="AP296" t="e">
        <f t="shared" si="138"/>
        <v>#DIV/0!</v>
      </c>
      <c r="AQ296" t="e">
        <f t="shared" si="138"/>
        <v>#DIV/0!</v>
      </c>
      <c r="AR296">
        <f t="shared" si="138"/>
        <v>3.3333333333333335</v>
      </c>
      <c r="AS296">
        <f t="shared" si="138"/>
        <v>1</v>
      </c>
      <c r="AT296">
        <f t="shared" si="138"/>
        <v>7</v>
      </c>
      <c r="AU296">
        <f t="shared" si="138"/>
        <v>4</v>
      </c>
      <c r="AV296" t="e">
        <f t="shared" si="138"/>
        <v>#DIV/0!</v>
      </c>
      <c r="AW296" t="e">
        <f t="shared" si="138"/>
        <v>#DIV/0!</v>
      </c>
      <c r="AX296">
        <f t="shared" si="138"/>
        <v>5</v>
      </c>
      <c r="AY296">
        <f t="shared" si="138"/>
        <v>3</v>
      </c>
      <c r="AZ296">
        <f t="shared" si="138"/>
        <v>1.5</v>
      </c>
      <c r="BA296">
        <f t="shared" si="138"/>
        <v>0.33333333333333331</v>
      </c>
      <c r="BB296" t="e">
        <f t="shared" si="138"/>
        <v>#DIV/0!</v>
      </c>
      <c r="BC296" t="e">
        <f t="shared" si="138"/>
        <v>#DIV/0!</v>
      </c>
      <c r="BD296">
        <f t="shared" si="138"/>
        <v>2.5</v>
      </c>
      <c r="BE296">
        <f t="shared" si="138"/>
        <v>8.3333333333333339</v>
      </c>
      <c r="BF296" t="e">
        <f t="shared" si="138"/>
        <v>#DIV/0!</v>
      </c>
      <c r="BG296" t="e">
        <f t="shared" si="138"/>
        <v>#DIV/0!</v>
      </c>
      <c r="BH296" t="e">
        <f t="shared" si="138"/>
        <v>#DIV/0!</v>
      </c>
      <c r="BI296">
        <f t="shared" si="138"/>
        <v>7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G296" s="10"/>
      <c r="CH296" s="10"/>
    </row>
    <row r="297" spans="1:86" s="38" customFormat="1">
      <c r="A297" t="s">
        <v>169</v>
      </c>
      <c r="B297" s="10">
        <f t="shared" si="127"/>
        <v>64</v>
      </c>
      <c r="C297" s="6" t="s">
        <v>2</v>
      </c>
      <c r="D297" s="10">
        <v>2</v>
      </c>
      <c r="E297" s="59">
        <f t="shared" si="128"/>
        <v>0</v>
      </c>
      <c r="F297" s="59">
        <f t="shared" si="128"/>
        <v>0</v>
      </c>
      <c r="G297" s="59">
        <f t="shared" si="128"/>
        <v>95.833333333333343</v>
      </c>
      <c r="H297" s="59">
        <f t="shared" si="128"/>
        <v>4.1666666666666661</v>
      </c>
      <c r="I297" s="59">
        <f t="shared" si="129"/>
        <v>0.95833333333333337</v>
      </c>
      <c r="J297">
        <f t="shared" si="125"/>
        <v>24</v>
      </c>
      <c r="K297">
        <f t="shared" si="125"/>
        <v>0</v>
      </c>
      <c r="L297">
        <f t="shared" si="125"/>
        <v>0</v>
      </c>
      <c r="M297">
        <f t="shared" si="125"/>
        <v>23</v>
      </c>
      <c r="N297">
        <f t="shared" si="125"/>
        <v>1</v>
      </c>
      <c r="O297">
        <f t="shared" si="130"/>
        <v>0.95833333333333337</v>
      </c>
      <c r="P297">
        <f t="shared" si="138"/>
        <v>278.58333333333331</v>
      </c>
      <c r="Q297" t="e">
        <f t="shared" si="138"/>
        <v>#DIV/0!</v>
      </c>
      <c r="R297">
        <f t="shared" si="138"/>
        <v>281.75</v>
      </c>
      <c r="S297">
        <f t="shared" si="138"/>
        <v>124</v>
      </c>
      <c r="T297">
        <f t="shared" si="138"/>
        <v>147.41666666666666</v>
      </c>
      <c r="U297">
        <f t="shared" si="138"/>
        <v>143.39880953333332</v>
      </c>
      <c r="V297">
        <f t="shared" si="138"/>
        <v>243</v>
      </c>
      <c r="W297">
        <f t="shared" si="138"/>
        <v>98.708333333333329</v>
      </c>
      <c r="X297">
        <f t="shared" si="138"/>
        <v>101.27380953333333</v>
      </c>
      <c r="Y297">
        <f t="shared" si="138"/>
        <v>71</v>
      </c>
      <c r="Z297">
        <f t="shared" si="138"/>
        <v>641.25</v>
      </c>
      <c r="AA297">
        <f t="shared" si="138"/>
        <v>655.57142853333335</v>
      </c>
      <c r="AB297">
        <f t="shared" si="138"/>
        <v>232</v>
      </c>
      <c r="AC297">
        <f t="shared" si="138"/>
        <v>23.666666666666668</v>
      </c>
      <c r="AD297">
        <f t="shared" si="138"/>
        <v>10</v>
      </c>
      <c r="AE297">
        <f t="shared" si="138"/>
        <v>11.666666666666666</v>
      </c>
      <c r="AF297">
        <f t="shared" si="138"/>
        <v>2</v>
      </c>
      <c r="AG297">
        <f t="shared" si="138"/>
        <v>9.6666666666666661</v>
      </c>
      <c r="AH297">
        <f t="shared" si="138"/>
        <v>9</v>
      </c>
      <c r="AI297">
        <f t="shared" si="138"/>
        <v>1</v>
      </c>
      <c r="AJ297" t="e">
        <f t="shared" si="138"/>
        <v>#DIV/0!</v>
      </c>
      <c r="AK297" t="e">
        <f t="shared" si="138"/>
        <v>#DIV/0!</v>
      </c>
      <c r="AL297">
        <f t="shared" si="138"/>
        <v>4.666666666666667</v>
      </c>
      <c r="AM297">
        <f t="shared" si="138"/>
        <v>8</v>
      </c>
      <c r="AN297">
        <f t="shared" si="138"/>
        <v>1.5</v>
      </c>
      <c r="AO297" t="e">
        <f t="shared" si="138"/>
        <v>#DIV/0!</v>
      </c>
      <c r="AP297" t="e">
        <f t="shared" si="138"/>
        <v>#DIV/0!</v>
      </c>
      <c r="AQ297" t="e">
        <f t="shared" si="138"/>
        <v>#DIV/0!</v>
      </c>
      <c r="AR297">
        <f t="shared" si="138"/>
        <v>1.5</v>
      </c>
      <c r="AS297">
        <f t="shared" si="138"/>
        <v>1.3333333333333333</v>
      </c>
      <c r="AT297">
        <f t="shared" si="138"/>
        <v>7.666666666666667</v>
      </c>
      <c r="AU297">
        <f t="shared" si="138"/>
        <v>1</v>
      </c>
      <c r="AV297" t="e">
        <f t="shared" si="138"/>
        <v>#DIV/0!</v>
      </c>
      <c r="AW297" t="e">
        <f t="shared" si="138"/>
        <v>#DIV/0!</v>
      </c>
      <c r="AX297">
        <f t="shared" si="138"/>
        <v>2.3333333333333335</v>
      </c>
      <c r="AY297">
        <f t="shared" si="138"/>
        <v>1</v>
      </c>
      <c r="AZ297">
        <f t="shared" si="138"/>
        <v>1</v>
      </c>
      <c r="BA297">
        <f t="shared" si="138"/>
        <v>0</v>
      </c>
      <c r="BB297" t="e">
        <f t="shared" si="138"/>
        <v>#DIV/0!</v>
      </c>
      <c r="BC297" t="e">
        <f t="shared" si="138"/>
        <v>#DIV/0!</v>
      </c>
      <c r="BD297">
        <f t="shared" si="138"/>
        <v>1.3333333333333333</v>
      </c>
      <c r="BE297">
        <f t="shared" si="138"/>
        <v>8</v>
      </c>
      <c r="BF297" t="e">
        <f t="shared" si="138"/>
        <v>#DIV/0!</v>
      </c>
      <c r="BG297" t="e">
        <f t="shared" si="138"/>
        <v>#DIV/0!</v>
      </c>
      <c r="BH297" t="e">
        <f t="shared" si="138"/>
        <v>#DIV/0!</v>
      </c>
      <c r="BI297">
        <f t="shared" si="138"/>
        <v>6.666666666666667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G297" s="10"/>
      <c r="CH297" s="10"/>
    </row>
    <row r="298" spans="1:86" s="38" customFormat="1">
      <c r="A298" t="s">
        <v>170</v>
      </c>
      <c r="B298" s="10">
        <f t="shared" si="127"/>
        <v>64</v>
      </c>
      <c r="C298" s="6" t="s">
        <v>2</v>
      </c>
      <c r="D298" s="10">
        <v>2</v>
      </c>
      <c r="E298" s="59">
        <f t="shared" si="128"/>
        <v>0</v>
      </c>
      <c r="F298" s="59">
        <f t="shared" si="128"/>
        <v>0</v>
      </c>
      <c r="G298" s="59">
        <f t="shared" si="128"/>
        <v>100</v>
      </c>
      <c r="H298" s="59">
        <f t="shared" si="128"/>
        <v>0</v>
      </c>
      <c r="I298" s="59">
        <f t="shared" si="129"/>
        <v>1</v>
      </c>
      <c r="J298">
        <f t="shared" si="125"/>
        <v>24</v>
      </c>
      <c r="K298">
        <f t="shared" si="125"/>
        <v>0</v>
      </c>
      <c r="L298">
        <f t="shared" si="125"/>
        <v>0</v>
      </c>
      <c r="M298">
        <f t="shared" si="125"/>
        <v>24</v>
      </c>
      <c r="N298">
        <f t="shared" si="125"/>
        <v>0</v>
      </c>
      <c r="O298">
        <f t="shared" si="130"/>
        <v>1</v>
      </c>
      <c r="P298">
        <f t="shared" si="138"/>
        <v>274.95833333333331</v>
      </c>
      <c r="Q298" t="e">
        <f t="shared" si="138"/>
        <v>#DIV/0!</v>
      </c>
      <c r="R298">
        <f t="shared" si="138"/>
        <v>274.95833333333331</v>
      </c>
      <c r="S298" t="s">
        <v>57</v>
      </c>
      <c r="T298">
        <f t="shared" si="138"/>
        <v>117.83333333333333</v>
      </c>
      <c r="U298">
        <f t="shared" si="138"/>
        <v>117.83333333333333</v>
      </c>
      <c r="V298" t="e">
        <f t="shared" si="138"/>
        <v>#DIV/0!</v>
      </c>
      <c r="W298">
        <f t="shared" si="138"/>
        <v>132.54166666666666</v>
      </c>
      <c r="X298">
        <f t="shared" si="138"/>
        <v>132.54166666666666</v>
      </c>
      <c r="Y298" t="e">
        <f t="shared" si="138"/>
        <v>#DIV/0!</v>
      </c>
      <c r="Z298">
        <f t="shared" si="138"/>
        <v>1152.2083333333333</v>
      </c>
      <c r="AA298">
        <f t="shared" si="138"/>
        <v>1152.2083333333333</v>
      </c>
      <c r="AB298" t="e">
        <f t="shared" si="138"/>
        <v>#DIV/0!</v>
      </c>
      <c r="AC298">
        <f t="shared" si="138"/>
        <v>135</v>
      </c>
      <c r="AD298">
        <f t="shared" si="138"/>
        <v>51.333333333333336</v>
      </c>
      <c r="AE298">
        <f t="shared" si="138"/>
        <v>83.666666666666671</v>
      </c>
      <c r="AF298" t="e">
        <f t="shared" si="138"/>
        <v>#DIV/0!</v>
      </c>
      <c r="AG298">
        <f t="shared" si="138"/>
        <v>26</v>
      </c>
      <c r="AH298">
        <f t="shared" si="138"/>
        <v>34</v>
      </c>
      <c r="AI298">
        <f t="shared" si="138"/>
        <v>25.333333333333332</v>
      </c>
      <c r="AJ298">
        <f t="shared" si="138"/>
        <v>3.6666666666666665</v>
      </c>
      <c r="AK298">
        <f t="shared" si="138"/>
        <v>23</v>
      </c>
      <c r="AL298">
        <f t="shared" si="138"/>
        <v>38.333333333333336</v>
      </c>
      <c r="AM298">
        <f t="shared" si="138"/>
        <v>8</v>
      </c>
      <c r="AN298">
        <f t="shared" si="138"/>
        <v>26</v>
      </c>
      <c r="AO298" t="e">
        <f t="shared" si="138"/>
        <v>#DIV/0!</v>
      </c>
      <c r="AP298" t="e">
        <f t="shared" si="138"/>
        <v>#DIV/0!</v>
      </c>
      <c r="AQ298">
        <f t="shared" si="138"/>
        <v>1</v>
      </c>
      <c r="AR298">
        <f t="shared" si="138"/>
        <v>17</v>
      </c>
      <c r="AS298">
        <f t="shared" si="138"/>
        <v>18</v>
      </c>
      <c r="AT298">
        <f t="shared" si="138"/>
        <v>8</v>
      </c>
      <c r="AU298">
        <f t="shared" si="138"/>
        <v>25.333333333333332</v>
      </c>
      <c r="AV298">
        <f t="shared" si="138"/>
        <v>3.6666666666666665</v>
      </c>
      <c r="AW298">
        <f t="shared" si="138"/>
        <v>22</v>
      </c>
      <c r="AX298">
        <f t="shared" si="138"/>
        <v>21.333333333333332</v>
      </c>
      <c r="AY298" t="e">
        <f t="shared" si="138"/>
        <v>#DIV/0!</v>
      </c>
      <c r="AZ298" t="e">
        <f t="shared" si="138"/>
        <v>#DIV/0!</v>
      </c>
      <c r="BA298">
        <f t="shared" si="138"/>
        <v>0</v>
      </c>
      <c r="BB298" t="e">
        <f t="shared" si="138"/>
        <v>#DIV/0!</v>
      </c>
      <c r="BC298" t="e">
        <f t="shared" si="138"/>
        <v>#DIV/0!</v>
      </c>
      <c r="BD298" t="e">
        <f t="shared" si="138"/>
        <v>#DIV/0!</v>
      </c>
      <c r="BE298">
        <f t="shared" si="138"/>
        <v>8.6666666666666661</v>
      </c>
      <c r="BF298" t="e">
        <f t="shared" si="138"/>
        <v>#DIV/0!</v>
      </c>
      <c r="BG298" t="e">
        <f t="shared" si="138"/>
        <v>#DIV/0!</v>
      </c>
      <c r="BH298" t="e">
        <f t="shared" si="138"/>
        <v>#DIV/0!</v>
      </c>
      <c r="BI298">
        <f t="shared" si="138"/>
        <v>7.666666666666667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G298" s="10"/>
      <c r="CH298" s="10"/>
    </row>
    <row r="299" spans="1:86" s="38" customFormat="1">
      <c r="A299" t="s">
        <v>171</v>
      </c>
      <c r="B299" s="10">
        <f t="shared" si="127"/>
        <v>59</v>
      </c>
      <c r="C299" s="4" t="s">
        <v>3</v>
      </c>
      <c r="D299" s="10">
        <v>1</v>
      </c>
      <c r="E299" s="59">
        <f t="shared" si="128"/>
        <v>0</v>
      </c>
      <c r="F299" s="59">
        <f t="shared" si="128"/>
        <v>0</v>
      </c>
      <c r="G299" s="59">
        <f t="shared" si="128"/>
        <v>83.333333333333343</v>
      </c>
      <c r="H299" s="59">
        <f t="shared" si="128"/>
        <v>16.666666666666664</v>
      </c>
      <c r="I299" s="59">
        <f t="shared" si="129"/>
        <v>0.83333333333333337</v>
      </c>
      <c r="J299">
        <f t="shared" si="125"/>
        <v>24</v>
      </c>
      <c r="K299">
        <f t="shared" si="125"/>
        <v>0</v>
      </c>
      <c r="L299">
        <f t="shared" si="125"/>
        <v>0</v>
      </c>
      <c r="M299">
        <f t="shared" si="125"/>
        <v>20</v>
      </c>
      <c r="N299">
        <f t="shared" si="125"/>
        <v>4</v>
      </c>
      <c r="O299">
        <f t="shared" si="130"/>
        <v>0.83333333333333337</v>
      </c>
      <c r="P299">
        <f t="shared" si="138"/>
        <v>295.79166666666669</v>
      </c>
      <c r="Q299" t="e">
        <f t="shared" si="138"/>
        <v>#DIV/0!</v>
      </c>
      <c r="R299">
        <f t="shared" si="138"/>
        <v>302.54761906666664</v>
      </c>
      <c r="S299">
        <f t="shared" si="138"/>
        <v>184.5</v>
      </c>
      <c r="T299">
        <f t="shared" si="138"/>
        <v>121.04166666666667</v>
      </c>
      <c r="U299">
        <f t="shared" si="138"/>
        <v>120.66309523333332</v>
      </c>
      <c r="V299">
        <f t="shared" si="138"/>
        <v>100.33333335</v>
      </c>
      <c r="W299">
        <f t="shared" si="138"/>
        <v>78.5</v>
      </c>
      <c r="X299">
        <f t="shared" si="138"/>
        <v>82.852380956666664</v>
      </c>
      <c r="Y299">
        <f t="shared" si="138"/>
        <v>73.5</v>
      </c>
      <c r="Z299">
        <f t="shared" si="138"/>
        <v>518.20833333333337</v>
      </c>
      <c r="AA299">
        <f t="shared" si="138"/>
        <v>551.39642853333328</v>
      </c>
      <c r="AB299">
        <f t="shared" si="138"/>
        <v>302</v>
      </c>
      <c r="AC299">
        <f t="shared" si="138"/>
        <v>47.333333333333336</v>
      </c>
      <c r="AD299">
        <f t="shared" si="138"/>
        <v>19</v>
      </c>
      <c r="AE299">
        <f t="shared" si="138"/>
        <v>19.666666666666668</v>
      </c>
      <c r="AF299">
        <f t="shared" si="138"/>
        <v>8.6666666666666661</v>
      </c>
      <c r="AG299">
        <f t="shared" si="138"/>
        <v>14.333333333333334</v>
      </c>
      <c r="AH299">
        <f t="shared" si="138"/>
        <v>11.333333333333334</v>
      </c>
      <c r="AI299" t="e">
        <f t="shared" si="138"/>
        <v>#DIV/0!</v>
      </c>
      <c r="AJ299" t="e">
        <f t="shared" si="138"/>
        <v>#DIV/0!</v>
      </c>
      <c r="AK299" t="e">
        <f t="shared" si="138"/>
        <v>#DIV/0!</v>
      </c>
      <c r="AL299">
        <f t="shared" si="138"/>
        <v>21.666666666666668</v>
      </c>
      <c r="AM299">
        <f t="shared" si="138"/>
        <v>8</v>
      </c>
      <c r="AN299">
        <f t="shared" si="138"/>
        <v>3.3333333333333335</v>
      </c>
      <c r="AO299" t="e">
        <f t="shared" si="138"/>
        <v>#DIV/0!</v>
      </c>
      <c r="AP299" t="e">
        <f t="shared" si="138"/>
        <v>#DIV/0!</v>
      </c>
      <c r="AQ299" t="e">
        <f t="shared" si="138"/>
        <v>#DIV/0!</v>
      </c>
      <c r="AR299">
        <f t="shared" si="138"/>
        <v>7.666666666666667</v>
      </c>
      <c r="AS299">
        <f t="shared" si="138"/>
        <v>5.666666666666667</v>
      </c>
      <c r="AT299">
        <f t="shared" si="138"/>
        <v>6.666666666666667</v>
      </c>
      <c r="AU299" t="e">
        <f t="shared" si="138"/>
        <v>#DIV/0!</v>
      </c>
      <c r="AV299" t="e">
        <f t="shared" si="138"/>
        <v>#DIV/0!</v>
      </c>
      <c r="AW299" t="e">
        <f t="shared" si="138"/>
        <v>#DIV/0!</v>
      </c>
      <c r="AX299">
        <f t="shared" si="138"/>
        <v>7.333333333333333</v>
      </c>
      <c r="AY299">
        <f t="shared" si="138"/>
        <v>2</v>
      </c>
      <c r="AZ299">
        <f t="shared" si="138"/>
        <v>2</v>
      </c>
      <c r="BA299">
        <f t="shared" si="138"/>
        <v>0</v>
      </c>
      <c r="BB299" t="e">
        <f t="shared" si="138"/>
        <v>#DIV/0!</v>
      </c>
      <c r="BC299" t="e">
        <f t="shared" si="138"/>
        <v>#DIV/0!</v>
      </c>
      <c r="BD299">
        <f t="shared" si="138"/>
        <v>6.666666666666667</v>
      </c>
      <c r="BE299">
        <f t="shared" si="138"/>
        <v>17.666666666666668</v>
      </c>
      <c r="BF299">
        <f t="shared" si="138"/>
        <v>6</v>
      </c>
      <c r="BG299" t="e">
        <f t="shared" si="138"/>
        <v>#DIV/0!</v>
      </c>
      <c r="BH299" t="e">
        <f t="shared" si="138"/>
        <v>#DIV/0!</v>
      </c>
      <c r="BI299">
        <f t="shared" si="138"/>
        <v>6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G299" s="10"/>
      <c r="CH299" s="10"/>
    </row>
    <row r="300" spans="1:86" s="38" customFormat="1">
      <c r="A300" t="s">
        <v>172</v>
      </c>
      <c r="B300" s="10">
        <f t="shared" si="127"/>
        <v>64</v>
      </c>
      <c r="C300" s="4" t="s">
        <v>3</v>
      </c>
      <c r="D300" s="10">
        <v>1</v>
      </c>
      <c r="E300" s="59">
        <f t="shared" si="128"/>
        <v>0</v>
      </c>
      <c r="F300" s="59">
        <f t="shared" si="128"/>
        <v>4.1666666666666661</v>
      </c>
      <c r="G300" s="59">
        <f t="shared" si="128"/>
        <v>62.5</v>
      </c>
      <c r="H300" s="59">
        <f t="shared" si="128"/>
        <v>33.333333333333329</v>
      </c>
      <c r="I300" s="59">
        <f t="shared" si="129"/>
        <v>0.625</v>
      </c>
      <c r="J300">
        <f t="shared" ref="J300:N306" si="139">SUM(J24,J116,J208)</f>
        <v>24</v>
      </c>
      <c r="K300">
        <f t="shared" si="139"/>
        <v>0</v>
      </c>
      <c r="L300">
        <f t="shared" si="139"/>
        <v>1</v>
      </c>
      <c r="M300">
        <f t="shared" si="139"/>
        <v>15</v>
      </c>
      <c r="N300">
        <f t="shared" si="139"/>
        <v>8</v>
      </c>
      <c r="O300">
        <f t="shared" si="130"/>
        <v>0.65217391304347827</v>
      </c>
      <c r="P300">
        <f t="shared" si="138"/>
        <v>377.33333333333331</v>
      </c>
      <c r="Q300">
        <f t="shared" si="138"/>
        <v>423</v>
      </c>
      <c r="R300">
        <f t="shared" si="138"/>
        <v>197.50892855000001</v>
      </c>
      <c r="S300">
        <f t="shared" si="138"/>
        <v>512.64285719999998</v>
      </c>
      <c r="T300">
        <f t="shared" si="138"/>
        <v>172.08928573333333</v>
      </c>
      <c r="U300">
        <f t="shared" si="138"/>
        <v>46.928571425000001</v>
      </c>
      <c r="V300">
        <f t="shared" si="138"/>
        <v>227.57142859999999</v>
      </c>
      <c r="W300">
        <f t="shared" si="138"/>
        <v>49.011904766666667</v>
      </c>
      <c r="X300">
        <f t="shared" si="138"/>
        <v>39.294642859999996</v>
      </c>
      <c r="Y300">
        <f t="shared" si="138"/>
        <v>61.642857149999998</v>
      </c>
      <c r="Z300">
        <f t="shared" si="138"/>
        <v>861.79166666666663</v>
      </c>
      <c r="AA300">
        <f t="shared" si="138"/>
        <v>1125.107143</v>
      </c>
      <c r="AB300">
        <f t="shared" si="138"/>
        <v>379.5</v>
      </c>
      <c r="AC300">
        <f t="shared" si="138"/>
        <v>27.333333333333332</v>
      </c>
      <c r="AD300">
        <f t="shared" si="138"/>
        <v>15.333333333333334</v>
      </c>
      <c r="AE300">
        <f t="shared" si="138"/>
        <v>11</v>
      </c>
      <c r="AF300">
        <f t="shared" si="138"/>
        <v>7</v>
      </c>
      <c r="AG300">
        <f t="shared" si="138"/>
        <v>8.6666666666666661</v>
      </c>
      <c r="AH300">
        <f t="shared" si="138"/>
        <v>12</v>
      </c>
      <c r="AI300">
        <f t="shared" si="138"/>
        <v>2.6666666666666665</v>
      </c>
      <c r="AJ300" t="e">
        <f t="shared" si="138"/>
        <v>#DIV/0!</v>
      </c>
      <c r="AK300" t="e">
        <f t="shared" si="138"/>
        <v>#DIV/0!</v>
      </c>
      <c r="AL300">
        <f t="shared" si="138"/>
        <v>4</v>
      </c>
      <c r="AM300">
        <f t="shared" si="138"/>
        <v>8</v>
      </c>
      <c r="AN300">
        <f t="shared" si="138"/>
        <v>4.333333333333333</v>
      </c>
      <c r="AO300">
        <f t="shared" si="138"/>
        <v>1.5</v>
      </c>
      <c r="AP300" t="e">
        <f t="shared" si="138"/>
        <v>#DIV/0!</v>
      </c>
      <c r="AQ300" t="e">
        <f t="shared" si="138"/>
        <v>#DIV/0!</v>
      </c>
      <c r="AR300">
        <f t="shared" si="138"/>
        <v>3</v>
      </c>
      <c r="AS300">
        <f t="shared" si="138"/>
        <v>1</v>
      </c>
      <c r="AT300">
        <f t="shared" si="138"/>
        <v>7.5</v>
      </c>
      <c r="AU300">
        <f t="shared" si="138"/>
        <v>1</v>
      </c>
      <c r="AV300" t="e">
        <f t="shared" si="138"/>
        <v>#DIV/0!</v>
      </c>
      <c r="AW300" t="e">
        <f t="shared" si="138"/>
        <v>#DIV/0!</v>
      </c>
      <c r="AX300">
        <f t="shared" si="138"/>
        <v>2</v>
      </c>
      <c r="AY300">
        <f t="shared" si="138"/>
        <v>1</v>
      </c>
      <c r="AZ300">
        <f t="shared" si="138"/>
        <v>4</v>
      </c>
      <c r="BA300">
        <f t="shared" si="138"/>
        <v>1</v>
      </c>
      <c r="BB300" t="e">
        <f t="shared" si="138"/>
        <v>#DIV/0!</v>
      </c>
      <c r="BC300" t="e">
        <f t="shared" si="138"/>
        <v>#DIV/0!</v>
      </c>
      <c r="BD300">
        <f t="shared" si="138"/>
        <v>1</v>
      </c>
      <c r="BE300">
        <f t="shared" si="138"/>
        <v>11.333333333333334</v>
      </c>
      <c r="BF300">
        <f t="shared" si="138"/>
        <v>8</v>
      </c>
      <c r="BG300" t="e">
        <f t="shared" si="138"/>
        <v>#DIV/0!</v>
      </c>
      <c r="BH300" t="e">
        <f t="shared" si="138"/>
        <v>#DIV/0!</v>
      </c>
      <c r="BI300">
        <f t="shared" si="138"/>
        <v>5.666666666666667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G300" s="10"/>
      <c r="CH300" s="10"/>
    </row>
    <row r="301" spans="1:86" s="38" customFormat="1">
      <c r="A301" t="s">
        <v>173</v>
      </c>
      <c r="B301" s="10">
        <f t="shared" si="127"/>
        <v>59</v>
      </c>
      <c r="C301" s="6" t="s">
        <v>2</v>
      </c>
      <c r="D301" s="10">
        <v>2</v>
      </c>
      <c r="E301" s="59">
        <f t="shared" si="128"/>
        <v>0</v>
      </c>
      <c r="F301" s="59">
        <f t="shared" si="128"/>
        <v>0</v>
      </c>
      <c r="G301" s="59">
        <f t="shared" si="128"/>
        <v>100</v>
      </c>
      <c r="H301" s="59">
        <f t="shared" si="128"/>
        <v>0</v>
      </c>
      <c r="I301" s="59">
        <f t="shared" si="129"/>
        <v>1</v>
      </c>
      <c r="J301">
        <f t="shared" si="139"/>
        <v>24</v>
      </c>
      <c r="K301">
        <f t="shared" si="139"/>
        <v>0</v>
      </c>
      <c r="L301">
        <f t="shared" si="139"/>
        <v>0</v>
      </c>
      <c r="M301">
        <f t="shared" si="139"/>
        <v>24</v>
      </c>
      <c r="N301">
        <f t="shared" si="139"/>
        <v>0</v>
      </c>
      <c r="O301">
        <f t="shared" si="130"/>
        <v>1</v>
      </c>
      <c r="P301">
        <f t="shared" si="138"/>
        <v>202.33333333333334</v>
      </c>
      <c r="Q301" t="e">
        <f t="shared" si="138"/>
        <v>#DIV/0!</v>
      </c>
      <c r="R301">
        <f t="shared" si="138"/>
        <v>202.33333333333334</v>
      </c>
      <c r="S301" t="s">
        <v>57</v>
      </c>
      <c r="T301">
        <f t="shared" si="138"/>
        <v>130.54166666666666</v>
      </c>
      <c r="U301">
        <f t="shared" si="138"/>
        <v>130.54166666666666</v>
      </c>
      <c r="V301" t="e">
        <f t="shared" si="138"/>
        <v>#DIV/0!</v>
      </c>
      <c r="W301">
        <f t="shared" si="138"/>
        <v>295.33333333333331</v>
      </c>
      <c r="X301">
        <f t="shared" si="138"/>
        <v>295.33333333333331</v>
      </c>
      <c r="Y301" t="e">
        <f t="shared" si="138"/>
        <v>#DIV/0!</v>
      </c>
      <c r="Z301">
        <f t="shared" si="138"/>
        <v>85.958333333333329</v>
      </c>
      <c r="AA301">
        <f t="shared" si="138"/>
        <v>85.958333333333329</v>
      </c>
      <c r="AB301" t="e">
        <f t="shared" si="138"/>
        <v>#DIV/0!</v>
      </c>
      <c r="AC301">
        <f t="shared" si="138"/>
        <v>21</v>
      </c>
      <c r="AD301">
        <f t="shared" si="138"/>
        <v>10</v>
      </c>
      <c r="AE301">
        <f t="shared" si="138"/>
        <v>10.666666666666666</v>
      </c>
      <c r="AF301">
        <f t="shared" si="138"/>
        <v>1</v>
      </c>
      <c r="AG301">
        <f t="shared" si="138"/>
        <v>8</v>
      </c>
      <c r="AH301">
        <f t="shared" si="138"/>
        <v>8.6666666666666661</v>
      </c>
      <c r="AI301">
        <f t="shared" si="138"/>
        <v>2.6666666666666665</v>
      </c>
      <c r="AJ301" t="e">
        <f t="shared" si="138"/>
        <v>#DIV/0!</v>
      </c>
      <c r="AK301" t="e">
        <f t="shared" si="138"/>
        <v>#DIV/0!</v>
      </c>
      <c r="AL301">
        <f t="shared" si="138"/>
        <v>2.5</v>
      </c>
      <c r="AM301">
        <f t="shared" si="138"/>
        <v>8</v>
      </c>
      <c r="AN301">
        <f t="shared" si="138"/>
        <v>2</v>
      </c>
      <c r="AO301" t="e">
        <f t="shared" ref="AO301:BI301" si="140">AVERAGE(AO25,AO117,AO209)</f>
        <v>#DIV/0!</v>
      </c>
      <c r="AP301" t="e">
        <f t="shared" si="140"/>
        <v>#DIV/0!</v>
      </c>
      <c r="AQ301" t="e">
        <f t="shared" si="140"/>
        <v>#DIV/0!</v>
      </c>
      <c r="AR301">
        <f t="shared" si="140"/>
        <v>2</v>
      </c>
      <c r="AS301" t="e">
        <f t="shared" si="140"/>
        <v>#DIV/0!</v>
      </c>
      <c r="AT301">
        <f t="shared" si="140"/>
        <v>8</v>
      </c>
      <c r="AU301">
        <f t="shared" si="140"/>
        <v>2.6666666666666665</v>
      </c>
      <c r="AV301" t="e">
        <f t="shared" si="140"/>
        <v>#DIV/0!</v>
      </c>
      <c r="AW301" t="e">
        <f t="shared" si="140"/>
        <v>#DIV/0!</v>
      </c>
      <c r="AX301" t="e">
        <f t="shared" si="140"/>
        <v>#DIV/0!</v>
      </c>
      <c r="AY301" t="e">
        <f t="shared" si="140"/>
        <v>#DIV/0!</v>
      </c>
      <c r="AZ301" t="e">
        <f t="shared" si="140"/>
        <v>#DIV/0!</v>
      </c>
      <c r="BA301">
        <f t="shared" si="140"/>
        <v>0</v>
      </c>
      <c r="BB301" t="e">
        <f t="shared" si="140"/>
        <v>#DIV/0!</v>
      </c>
      <c r="BC301" t="e">
        <f t="shared" si="140"/>
        <v>#DIV/0!</v>
      </c>
      <c r="BD301">
        <f t="shared" si="140"/>
        <v>1</v>
      </c>
      <c r="BE301">
        <f t="shared" si="140"/>
        <v>26</v>
      </c>
      <c r="BF301">
        <f t="shared" si="140"/>
        <v>4</v>
      </c>
      <c r="BG301" t="e">
        <f t="shared" si="140"/>
        <v>#DIV/0!</v>
      </c>
      <c r="BH301" t="e">
        <f t="shared" si="140"/>
        <v>#DIV/0!</v>
      </c>
      <c r="BI301">
        <f t="shared" si="140"/>
        <v>6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G301" s="10"/>
      <c r="CH301" s="10"/>
    </row>
    <row r="302" spans="1:86" s="38" customFormat="1">
      <c r="A302" t="s">
        <v>174</v>
      </c>
      <c r="B302" s="10">
        <f t="shared" si="127"/>
        <v>59</v>
      </c>
      <c r="C302" s="6" t="s">
        <v>2</v>
      </c>
      <c r="D302" s="10">
        <v>2</v>
      </c>
      <c r="E302" s="59">
        <f t="shared" si="128"/>
        <v>0</v>
      </c>
      <c r="F302" s="59">
        <f t="shared" si="128"/>
        <v>0</v>
      </c>
      <c r="G302" s="59">
        <f t="shared" si="128"/>
        <v>58.333333333333336</v>
      </c>
      <c r="H302" s="59">
        <f t="shared" si="128"/>
        <v>41.666666666666671</v>
      </c>
      <c r="I302" s="59">
        <f t="shared" si="129"/>
        <v>0.58333333333333337</v>
      </c>
      <c r="J302">
        <f t="shared" si="139"/>
        <v>24</v>
      </c>
      <c r="K302">
        <f t="shared" si="139"/>
        <v>0</v>
      </c>
      <c r="L302">
        <f t="shared" si="139"/>
        <v>0</v>
      </c>
      <c r="M302">
        <f t="shared" si="139"/>
        <v>14</v>
      </c>
      <c r="N302">
        <f t="shared" si="139"/>
        <v>10</v>
      </c>
      <c r="O302">
        <f t="shared" si="130"/>
        <v>0.58333333333333337</v>
      </c>
      <c r="P302">
        <f t="shared" ref="P302:BI306" si="141">AVERAGE(P26,P118,P210)</f>
        <v>202.95833333333334</v>
      </c>
      <c r="Q302" t="e">
        <f t="shared" si="141"/>
        <v>#DIV/0!</v>
      </c>
      <c r="R302">
        <f t="shared" si="141"/>
        <v>157.86666666666667</v>
      </c>
      <c r="S302">
        <f t="shared" si="141"/>
        <v>259.33333329999999</v>
      </c>
      <c r="T302">
        <f t="shared" si="141"/>
        <v>93.375</v>
      </c>
      <c r="U302">
        <f t="shared" si="141"/>
        <v>76.899999999999991</v>
      </c>
      <c r="V302">
        <f t="shared" si="141"/>
        <v>116.86111111999999</v>
      </c>
      <c r="W302">
        <f t="shared" si="141"/>
        <v>161.33333333333334</v>
      </c>
      <c r="X302">
        <f t="shared" si="141"/>
        <v>116.96666666666665</v>
      </c>
      <c r="Y302">
        <f t="shared" si="141"/>
        <v>236.80555555666669</v>
      </c>
      <c r="Z302">
        <f t="shared" si="141"/>
        <v>625.375</v>
      </c>
      <c r="AA302">
        <f t="shared" si="141"/>
        <v>877.70000003333337</v>
      </c>
      <c r="AB302">
        <f t="shared" si="141"/>
        <v>275.66666670000001</v>
      </c>
      <c r="AC302">
        <f t="shared" si="141"/>
        <v>25.666666666666668</v>
      </c>
      <c r="AD302">
        <f t="shared" si="141"/>
        <v>11.666666666666666</v>
      </c>
      <c r="AE302">
        <f t="shared" si="141"/>
        <v>9.3333333333333339</v>
      </c>
      <c r="AF302">
        <f t="shared" si="141"/>
        <v>4.666666666666667</v>
      </c>
      <c r="AG302">
        <f t="shared" si="141"/>
        <v>10</v>
      </c>
      <c r="AH302">
        <f t="shared" si="141"/>
        <v>9.3333333333333339</v>
      </c>
      <c r="AI302">
        <f t="shared" si="141"/>
        <v>1.5</v>
      </c>
      <c r="AJ302" t="e">
        <f t="shared" si="141"/>
        <v>#DIV/0!</v>
      </c>
      <c r="AK302" t="e">
        <f t="shared" si="141"/>
        <v>#DIV/0!</v>
      </c>
      <c r="AL302">
        <f t="shared" si="141"/>
        <v>5.333333333333333</v>
      </c>
      <c r="AM302">
        <f t="shared" si="141"/>
        <v>8</v>
      </c>
      <c r="AN302">
        <f t="shared" si="141"/>
        <v>1.3333333333333333</v>
      </c>
      <c r="AO302" t="e">
        <f t="shared" si="141"/>
        <v>#DIV/0!</v>
      </c>
      <c r="AP302" t="e">
        <f t="shared" si="141"/>
        <v>#DIV/0!</v>
      </c>
      <c r="AQ302" t="e">
        <f t="shared" si="141"/>
        <v>#DIV/0!</v>
      </c>
      <c r="AR302">
        <f t="shared" si="141"/>
        <v>2.3333333333333335</v>
      </c>
      <c r="AS302">
        <f t="shared" si="141"/>
        <v>2</v>
      </c>
      <c r="AT302">
        <f t="shared" si="141"/>
        <v>4.666666666666667</v>
      </c>
      <c r="AU302">
        <f t="shared" si="141"/>
        <v>1.5</v>
      </c>
      <c r="AV302" t="e">
        <f t="shared" si="141"/>
        <v>#DIV/0!</v>
      </c>
      <c r="AW302" t="e">
        <f t="shared" si="141"/>
        <v>#DIV/0!</v>
      </c>
      <c r="AX302">
        <f t="shared" si="141"/>
        <v>2.3333333333333335</v>
      </c>
      <c r="AY302">
        <f t="shared" si="141"/>
        <v>2</v>
      </c>
      <c r="AZ302">
        <f t="shared" si="141"/>
        <v>3.3333333333333335</v>
      </c>
      <c r="BA302">
        <f t="shared" si="141"/>
        <v>0</v>
      </c>
      <c r="BB302" t="e">
        <f t="shared" si="141"/>
        <v>#DIV/0!</v>
      </c>
      <c r="BC302" t="e">
        <f t="shared" si="141"/>
        <v>#DIV/0!</v>
      </c>
      <c r="BD302">
        <f t="shared" si="141"/>
        <v>2</v>
      </c>
      <c r="BE302">
        <f t="shared" si="141"/>
        <v>9</v>
      </c>
      <c r="BF302" t="e">
        <f t="shared" si="141"/>
        <v>#DIV/0!</v>
      </c>
      <c r="BG302" t="e">
        <f t="shared" si="141"/>
        <v>#DIV/0!</v>
      </c>
      <c r="BH302">
        <f t="shared" si="141"/>
        <v>1.5</v>
      </c>
      <c r="BI302">
        <f t="shared" si="141"/>
        <v>7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G302" s="10"/>
      <c r="CH302" s="10"/>
    </row>
    <row r="303" spans="1:86" s="38" customFormat="1">
      <c r="A303" t="s">
        <v>183</v>
      </c>
      <c r="B303" s="10">
        <f t="shared" si="127"/>
        <v>64</v>
      </c>
      <c r="C303" s="6" t="s">
        <v>2</v>
      </c>
      <c r="D303" s="10">
        <v>2</v>
      </c>
      <c r="E303" s="59">
        <f t="shared" si="128"/>
        <v>4.1666666666666661</v>
      </c>
      <c r="F303" s="59">
        <f t="shared" si="128"/>
        <v>0</v>
      </c>
      <c r="G303" s="59">
        <f t="shared" si="128"/>
        <v>87.5</v>
      </c>
      <c r="H303" s="59">
        <f t="shared" si="128"/>
        <v>8.3333333333333321</v>
      </c>
      <c r="I303" s="59">
        <f t="shared" si="129"/>
        <v>0.875</v>
      </c>
      <c r="J303">
        <f t="shared" si="139"/>
        <v>24</v>
      </c>
      <c r="K303">
        <f t="shared" si="139"/>
        <v>1</v>
      </c>
      <c r="L303">
        <f t="shared" si="139"/>
        <v>0</v>
      </c>
      <c r="M303">
        <f t="shared" si="139"/>
        <v>21</v>
      </c>
      <c r="N303">
        <f t="shared" si="139"/>
        <v>2</v>
      </c>
      <c r="O303">
        <f t="shared" si="130"/>
        <v>0.91304347826086951</v>
      </c>
      <c r="P303">
        <f t="shared" si="141"/>
        <v>495.36904763333331</v>
      </c>
      <c r="Q303" t="e">
        <f t="shared" si="141"/>
        <v>#DIV/0!</v>
      </c>
      <c r="R303">
        <f t="shared" si="141"/>
        <v>490.85714290000004</v>
      </c>
      <c r="S303">
        <f t="shared" si="141"/>
        <v>470</v>
      </c>
      <c r="T303">
        <f t="shared" si="141"/>
        <v>113.18452380000001</v>
      </c>
      <c r="U303">
        <f t="shared" si="141"/>
        <v>96.428571410000004</v>
      </c>
      <c r="V303">
        <f t="shared" si="141"/>
        <v>289.5</v>
      </c>
      <c r="W303">
        <f t="shared" si="141"/>
        <v>94.547619043333327</v>
      </c>
      <c r="X303">
        <f t="shared" si="141"/>
        <v>91.619047609999996</v>
      </c>
      <c r="Y303">
        <f t="shared" si="141"/>
        <v>126</v>
      </c>
      <c r="Z303">
        <f t="shared" si="141"/>
        <v>1078.25</v>
      </c>
      <c r="AA303">
        <f t="shared" si="141"/>
        <v>1142.0952383333333</v>
      </c>
      <c r="AB303">
        <f t="shared" si="141"/>
        <v>372.5</v>
      </c>
      <c r="AC303">
        <f t="shared" si="141"/>
        <v>26.666666666666668</v>
      </c>
      <c r="AD303">
        <f t="shared" si="141"/>
        <v>10.666666666666666</v>
      </c>
      <c r="AE303">
        <f t="shared" si="141"/>
        <v>11.333333333333334</v>
      </c>
      <c r="AF303">
        <f t="shared" si="141"/>
        <v>4.666666666666667</v>
      </c>
      <c r="AG303">
        <f t="shared" si="141"/>
        <v>12.666666666666666</v>
      </c>
      <c r="AH303">
        <f t="shared" si="141"/>
        <v>8.6666666666666661</v>
      </c>
      <c r="AI303">
        <f t="shared" si="141"/>
        <v>1</v>
      </c>
      <c r="AJ303" t="e">
        <f t="shared" si="141"/>
        <v>#DIV/0!</v>
      </c>
      <c r="AK303" t="e">
        <f t="shared" si="141"/>
        <v>#DIV/0!</v>
      </c>
      <c r="AL303">
        <f t="shared" si="141"/>
        <v>5</v>
      </c>
      <c r="AM303">
        <f t="shared" si="141"/>
        <v>7.666666666666667</v>
      </c>
      <c r="AN303">
        <f t="shared" si="141"/>
        <v>1.5</v>
      </c>
      <c r="AO303" t="e">
        <f t="shared" si="141"/>
        <v>#DIV/0!</v>
      </c>
      <c r="AP303" t="e">
        <f t="shared" si="141"/>
        <v>#DIV/0!</v>
      </c>
      <c r="AQ303" t="e">
        <f t="shared" si="141"/>
        <v>#DIV/0!</v>
      </c>
      <c r="AR303">
        <f t="shared" si="141"/>
        <v>2</v>
      </c>
      <c r="AS303">
        <f t="shared" si="141"/>
        <v>4</v>
      </c>
      <c r="AT303">
        <f t="shared" si="141"/>
        <v>7</v>
      </c>
      <c r="AU303">
        <f t="shared" si="141"/>
        <v>1</v>
      </c>
      <c r="AV303" t="e">
        <f t="shared" si="141"/>
        <v>#DIV/0!</v>
      </c>
      <c r="AW303" t="e">
        <f t="shared" si="141"/>
        <v>#DIV/0!</v>
      </c>
      <c r="AX303">
        <f t="shared" si="141"/>
        <v>2</v>
      </c>
      <c r="AY303">
        <f t="shared" si="141"/>
        <v>3.5</v>
      </c>
      <c r="AZ303">
        <f t="shared" si="141"/>
        <v>1</v>
      </c>
      <c r="BA303">
        <f t="shared" si="141"/>
        <v>0</v>
      </c>
      <c r="BB303" t="e">
        <f t="shared" si="141"/>
        <v>#DIV/0!</v>
      </c>
      <c r="BC303" t="e">
        <f t="shared" si="141"/>
        <v>#DIV/0!</v>
      </c>
      <c r="BD303">
        <f t="shared" si="141"/>
        <v>2.5</v>
      </c>
      <c r="BE303">
        <f t="shared" si="141"/>
        <v>8.6666666666666661</v>
      </c>
      <c r="BF303">
        <f t="shared" si="141"/>
        <v>1.5</v>
      </c>
      <c r="BG303" t="e">
        <f t="shared" si="141"/>
        <v>#DIV/0!</v>
      </c>
      <c r="BH303" t="e">
        <f t="shared" si="141"/>
        <v>#DIV/0!</v>
      </c>
      <c r="BI303">
        <f t="shared" si="141"/>
        <v>7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G303" s="10"/>
      <c r="CH303" s="10"/>
    </row>
    <row r="304" spans="1:86" s="38" customFormat="1">
      <c r="A304" t="s">
        <v>175</v>
      </c>
      <c r="B304" s="10">
        <f t="shared" si="127"/>
        <v>64</v>
      </c>
      <c r="C304" s="4" t="s">
        <v>3</v>
      </c>
      <c r="D304" s="10">
        <v>1</v>
      </c>
      <c r="E304" s="59">
        <f t="shared" si="128"/>
        <v>12.5</v>
      </c>
      <c r="F304" s="59">
        <f t="shared" si="128"/>
        <v>0</v>
      </c>
      <c r="G304" s="59">
        <f t="shared" si="128"/>
        <v>79.166666666666657</v>
      </c>
      <c r="H304" s="59">
        <f t="shared" si="128"/>
        <v>8.3333333333333321</v>
      </c>
      <c r="I304" s="59">
        <f t="shared" si="129"/>
        <v>0.79166666666666663</v>
      </c>
      <c r="J304">
        <f t="shared" si="139"/>
        <v>24</v>
      </c>
      <c r="K304">
        <f t="shared" si="139"/>
        <v>3</v>
      </c>
      <c r="L304">
        <f t="shared" si="139"/>
        <v>0</v>
      </c>
      <c r="M304">
        <f t="shared" si="139"/>
        <v>19</v>
      </c>
      <c r="N304">
        <f t="shared" si="139"/>
        <v>2</v>
      </c>
      <c r="O304">
        <f t="shared" si="130"/>
        <v>0.90476190476190477</v>
      </c>
      <c r="P304">
        <f t="shared" si="141"/>
        <v>939.125</v>
      </c>
      <c r="Q304" t="e">
        <f t="shared" si="141"/>
        <v>#DIV/0!</v>
      </c>
      <c r="R304">
        <f t="shared" si="141"/>
        <v>936.00277766666659</v>
      </c>
      <c r="S304">
        <f t="shared" si="141"/>
        <v>1135.5</v>
      </c>
      <c r="T304">
        <f t="shared" si="141"/>
        <v>173.03968256666667</v>
      </c>
      <c r="U304">
        <f t="shared" si="141"/>
        <v>104.07777778000001</v>
      </c>
      <c r="V304">
        <f t="shared" si="141"/>
        <v>753.5</v>
      </c>
      <c r="W304">
        <f t="shared" si="141"/>
        <v>571.18253966666668</v>
      </c>
      <c r="X304">
        <f t="shared" si="141"/>
        <v>598.83333333333337</v>
      </c>
      <c r="Y304">
        <f t="shared" si="141"/>
        <v>236.5</v>
      </c>
      <c r="Z304">
        <f t="shared" si="141"/>
        <v>62.307539676666671</v>
      </c>
      <c r="AA304">
        <f t="shared" si="141"/>
        <v>56.958333333333336</v>
      </c>
      <c r="AB304">
        <f t="shared" si="141"/>
        <v>112.5</v>
      </c>
      <c r="AC304">
        <f t="shared" si="141"/>
        <v>28</v>
      </c>
      <c r="AD304">
        <f t="shared" si="141"/>
        <v>10.666666666666666</v>
      </c>
      <c r="AE304">
        <f t="shared" si="141"/>
        <v>15.333333333333334</v>
      </c>
      <c r="AF304">
        <f t="shared" si="141"/>
        <v>2</v>
      </c>
      <c r="AG304">
        <f t="shared" si="141"/>
        <v>14.666666666666666</v>
      </c>
      <c r="AH304">
        <f t="shared" si="141"/>
        <v>9.6666666666666661</v>
      </c>
      <c r="AI304">
        <f t="shared" si="141"/>
        <v>1.5</v>
      </c>
      <c r="AJ304" t="e">
        <f t="shared" si="141"/>
        <v>#DIV/0!</v>
      </c>
      <c r="AK304" t="e">
        <f t="shared" si="141"/>
        <v>#DIV/0!</v>
      </c>
      <c r="AL304">
        <f t="shared" si="141"/>
        <v>4</v>
      </c>
      <c r="AM304">
        <f t="shared" si="141"/>
        <v>7</v>
      </c>
      <c r="AN304">
        <f t="shared" si="141"/>
        <v>2.6666666666666665</v>
      </c>
      <c r="AO304">
        <f t="shared" si="141"/>
        <v>1</v>
      </c>
      <c r="AP304" t="e">
        <f t="shared" si="141"/>
        <v>#DIV/0!</v>
      </c>
      <c r="AQ304" t="e">
        <f t="shared" si="141"/>
        <v>#DIV/0!</v>
      </c>
      <c r="AR304">
        <f t="shared" si="141"/>
        <v>2</v>
      </c>
      <c r="AS304">
        <f t="shared" si="141"/>
        <v>7.333333333333333</v>
      </c>
      <c r="AT304">
        <f t="shared" si="141"/>
        <v>6.333333333333333</v>
      </c>
      <c r="AU304">
        <f t="shared" si="141"/>
        <v>1</v>
      </c>
      <c r="AV304" t="e">
        <f t="shared" si="141"/>
        <v>#DIV/0!</v>
      </c>
      <c r="AW304" t="e">
        <f t="shared" si="141"/>
        <v>#DIV/0!</v>
      </c>
      <c r="AX304">
        <f t="shared" si="141"/>
        <v>1.5</v>
      </c>
      <c r="AY304">
        <f t="shared" si="141"/>
        <v>1</v>
      </c>
      <c r="AZ304">
        <f t="shared" si="141"/>
        <v>1</v>
      </c>
      <c r="BA304">
        <f t="shared" si="141"/>
        <v>0</v>
      </c>
      <c r="BB304" t="e">
        <f t="shared" si="141"/>
        <v>#DIV/0!</v>
      </c>
      <c r="BC304" t="e">
        <f t="shared" si="141"/>
        <v>#DIV/0!</v>
      </c>
      <c r="BD304">
        <f t="shared" si="141"/>
        <v>1.5</v>
      </c>
      <c r="BE304">
        <f t="shared" si="141"/>
        <v>33</v>
      </c>
      <c r="BF304">
        <f t="shared" si="141"/>
        <v>5</v>
      </c>
      <c r="BG304" t="e">
        <f t="shared" si="141"/>
        <v>#DIV/0!</v>
      </c>
      <c r="BH304" t="e">
        <f t="shared" si="141"/>
        <v>#DIV/0!</v>
      </c>
      <c r="BI304">
        <f t="shared" si="141"/>
        <v>2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G304" s="10"/>
      <c r="CH304" s="10"/>
    </row>
    <row r="305" spans="1:86" s="38" customFormat="1">
      <c r="A305" t="s">
        <v>176</v>
      </c>
      <c r="B305" s="10">
        <f t="shared" si="127"/>
        <v>64</v>
      </c>
      <c r="C305" s="6" t="s">
        <v>2</v>
      </c>
      <c r="D305" s="10">
        <v>2</v>
      </c>
      <c r="E305" s="59">
        <f t="shared" si="128"/>
        <v>0</v>
      </c>
      <c r="F305" s="59">
        <f t="shared" si="128"/>
        <v>4.1666666666666661</v>
      </c>
      <c r="G305" s="59">
        <f t="shared" si="128"/>
        <v>62.5</v>
      </c>
      <c r="H305" s="59">
        <f t="shared" si="128"/>
        <v>33.333333333333329</v>
      </c>
      <c r="I305" s="59">
        <f t="shared" si="129"/>
        <v>0.625</v>
      </c>
      <c r="J305">
        <f t="shared" si="139"/>
        <v>24</v>
      </c>
      <c r="K305">
        <f t="shared" si="139"/>
        <v>0</v>
      </c>
      <c r="L305">
        <f t="shared" si="139"/>
        <v>1</v>
      </c>
      <c r="M305">
        <f t="shared" si="139"/>
        <v>15</v>
      </c>
      <c r="N305">
        <f t="shared" si="139"/>
        <v>8</v>
      </c>
      <c r="O305">
        <f t="shared" si="130"/>
        <v>0.65217391304347827</v>
      </c>
      <c r="P305">
        <f t="shared" si="141"/>
        <v>577.58333333333337</v>
      </c>
      <c r="Q305">
        <f t="shared" si="141"/>
        <v>3974</v>
      </c>
      <c r="R305">
        <f t="shared" si="141"/>
        <v>336.98333333333335</v>
      </c>
      <c r="S305">
        <f t="shared" si="141"/>
        <v>557.20000004999997</v>
      </c>
      <c r="T305">
        <f t="shared" si="141"/>
        <v>302.875</v>
      </c>
      <c r="U305">
        <f t="shared" si="141"/>
        <v>212.45000000000002</v>
      </c>
      <c r="V305">
        <f t="shared" si="141"/>
        <v>433.6</v>
      </c>
      <c r="W305">
        <f t="shared" si="141"/>
        <v>106.49404762333334</v>
      </c>
      <c r="X305">
        <f t="shared" si="141"/>
        <v>111.86666666333333</v>
      </c>
      <c r="Y305">
        <f t="shared" si="141"/>
        <v>71.766666665000002</v>
      </c>
      <c r="Z305">
        <f t="shared" si="141"/>
        <v>426.52976189999998</v>
      </c>
      <c r="AA305">
        <f t="shared" si="141"/>
        <v>567.23333333333335</v>
      </c>
      <c r="AB305">
        <f t="shared" si="141"/>
        <v>238.06666665</v>
      </c>
      <c r="AC305">
        <f t="shared" si="141"/>
        <v>25.333333333333332</v>
      </c>
      <c r="AD305">
        <f t="shared" si="141"/>
        <v>12.666666666666666</v>
      </c>
      <c r="AE305">
        <f t="shared" si="141"/>
        <v>9</v>
      </c>
      <c r="AF305">
        <f t="shared" si="141"/>
        <v>3.6666666666666665</v>
      </c>
      <c r="AG305">
        <f t="shared" si="141"/>
        <v>8.3333333333333339</v>
      </c>
      <c r="AH305">
        <f t="shared" si="141"/>
        <v>8.6666666666666661</v>
      </c>
      <c r="AI305">
        <f t="shared" si="141"/>
        <v>1</v>
      </c>
      <c r="AJ305" t="e">
        <f t="shared" si="141"/>
        <v>#DIV/0!</v>
      </c>
      <c r="AK305" t="e">
        <f t="shared" si="141"/>
        <v>#DIV/0!</v>
      </c>
      <c r="AL305">
        <f t="shared" si="141"/>
        <v>8</v>
      </c>
      <c r="AM305">
        <f t="shared" si="141"/>
        <v>8</v>
      </c>
      <c r="AN305">
        <f t="shared" si="141"/>
        <v>1</v>
      </c>
      <c r="AO305" t="e">
        <f t="shared" si="141"/>
        <v>#DIV/0!</v>
      </c>
      <c r="AP305" t="e">
        <f t="shared" si="141"/>
        <v>#DIV/0!</v>
      </c>
      <c r="AQ305" t="e">
        <f t="shared" si="141"/>
        <v>#DIV/0!</v>
      </c>
      <c r="AR305">
        <f t="shared" si="141"/>
        <v>3.6666666666666665</v>
      </c>
      <c r="AS305" t="e">
        <f t="shared" si="141"/>
        <v>#DIV/0!</v>
      </c>
      <c r="AT305">
        <f t="shared" si="141"/>
        <v>5</v>
      </c>
      <c r="AU305">
        <f t="shared" si="141"/>
        <v>1</v>
      </c>
      <c r="AV305" t="e">
        <f t="shared" si="141"/>
        <v>#DIV/0!</v>
      </c>
      <c r="AW305" t="e">
        <f t="shared" si="141"/>
        <v>#DIV/0!</v>
      </c>
      <c r="AX305">
        <f t="shared" si="141"/>
        <v>3.6666666666666665</v>
      </c>
      <c r="AY305">
        <f t="shared" si="141"/>
        <v>1</v>
      </c>
      <c r="AZ305">
        <f t="shared" si="141"/>
        <v>4</v>
      </c>
      <c r="BA305">
        <f t="shared" si="141"/>
        <v>0</v>
      </c>
      <c r="BB305" t="e">
        <f t="shared" si="141"/>
        <v>#DIV/0!</v>
      </c>
      <c r="BC305" t="e">
        <f t="shared" si="141"/>
        <v>#DIV/0!</v>
      </c>
      <c r="BD305">
        <f t="shared" si="141"/>
        <v>2</v>
      </c>
      <c r="BE305">
        <f t="shared" si="141"/>
        <v>8</v>
      </c>
      <c r="BF305" t="e">
        <f t="shared" si="141"/>
        <v>#DIV/0!</v>
      </c>
      <c r="BG305" t="e">
        <f t="shared" si="141"/>
        <v>#DIV/0!</v>
      </c>
      <c r="BH305" t="e">
        <f t="shared" si="141"/>
        <v>#DIV/0!</v>
      </c>
      <c r="BI305">
        <f t="shared" si="141"/>
        <v>3.6666666666666665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G305" s="10"/>
      <c r="CH305" s="10"/>
    </row>
    <row r="306" spans="1:86" s="38" customFormat="1">
      <c r="A306" t="s">
        <v>177</v>
      </c>
      <c r="B306" s="10">
        <f t="shared" si="127"/>
        <v>64</v>
      </c>
      <c r="C306" s="6" t="s">
        <v>2</v>
      </c>
      <c r="D306" s="10">
        <v>2</v>
      </c>
      <c r="E306" s="59">
        <f t="shared" si="128"/>
        <v>0</v>
      </c>
      <c r="F306" s="59">
        <f t="shared" si="128"/>
        <v>0</v>
      </c>
      <c r="G306" s="59">
        <f t="shared" si="128"/>
        <v>100</v>
      </c>
      <c r="H306" s="59">
        <f t="shared" si="128"/>
        <v>0</v>
      </c>
      <c r="I306" s="59">
        <f t="shared" si="129"/>
        <v>1</v>
      </c>
      <c r="J306">
        <f t="shared" si="139"/>
        <v>24</v>
      </c>
      <c r="K306">
        <f t="shared" si="139"/>
        <v>0</v>
      </c>
      <c r="L306">
        <f t="shared" si="139"/>
        <v>0</v>
      </c>
      <c r="M306">
        <f t="shared" si="139"/>
        <v>24</v>
      </c>
      <c r="N306">
        <f t="shared" si="139"/>
        <v>0</v>
      </c>
      <c r="O306">
        <f t="shared" si="130"/>
        <v>1</v>
      </c>
      <c r="P306">
        <f t="shared" si="141"/>
        <v>225.875</v>
      </c>
      <c r="Q306" t="e">
        <f t="shared" si="141"/>
        <v>#DIV/0!</v>
      </c>
      <c r="R306">
        <f t="shared" si="141"/>
        <v>225.875</v>
      </c>
      <c r="S306" t="s">
        <v>57</v>
      </c>
      <c r="T306">
        <f t="shared" si="141"/>
        <v>92.791666666666671</v>
      </c>
      <c r="U306">
        <f t="shared" si="141"/>
        <v>92.791666666666671</v>
      </c>
      <c r="V306" t="e">
        <f t="shared" si="141"/>
        <v>#DIV/0!</v>
      </c>
      <c r="W306">
        <f t="shared" si="141"/>
        <v>90.333333333333329</v>
      </c>
      <c r="X306">
        <f t="shared" si="141"/>
        <v>90.333333333333329</v>
      </c>
      <c r="Y306" t="e">
        <f t="shared" si="141"/>
        <v>#DIV/0!</v>
      </c>
      <c r="Z306">
        <f t="shared" si="141"/>
        <v>950.20833333333337</v>
      </c>
      <c r="AA306">
        <f t="shared" si="141"/>
        <v>950.20833333333337</v>
      </c>
      <c r="AB306" t="e">
        <f t="shared" si="141"/>
        <v>#DIV/0!</v>
      </c>
      <c r="AC306">
        <f t="shared" si="141"/>
        <v>29.666666666666668</v>
      </c>
      <c r="AD306">
        <f t="shared" si="141"/>
        <v>13</v>
      </c>
      <c r="AE306">
        <f t="shared" si="141"/>
        <v>16.666666666666668</v>
      </c>
      <c r="AF306" t="e">
        <f t="shared" si="141"/>
        <v>#DIV/0!</v>
      </c>
      <c r="AG306">
        <f t="shared" si="141"/>
        <v>9.6666666666666661</v>
      </c>
      <c r="AH306">
        <f t="shared" si="141"/>
        <v>9</v>
      </c>
      <c r="AI306">
        <f t="shared" si="141"/>
        <v>3.3333333333333335</v>
      </c>
      <c r="AJ306">
        <f t="shared" si="141"/>
        <v>2</v>
      </c>
      <c r="AK306" t="e">
        <f t="shared" si="141"/>
        <v>#DIV/0!</v>
      </c>
      <c r="AL306">
        <f t="shared" si="141"/>
        <v>7</v>
      </c>
      <c r="AM306">
        <f t="shared" si="141"/>
        <v>8</v>
      </c>
      <c r="AN306">
        <f t="shared" si="141"/>
        <v>3</v>
      </c>
      <c r="AO306" t="e">
        <f t="shared" si="141"/>
        <v>#DIV/0!</v>
      </c>
      <c r="AP306">
        <f t="shared" si="141"/>
        <v>1</v>
      </c>
      <c r="AQ306" t="e">
        <f t="shared" si="141"/>
        <v>#DIV/0!</v>
      </c>
      <c r="AR306">
        <f t="shared" si="141"/>
        <v>5.5</v>
      </c>
      <c r="AS306">
        <f t="shared" si="141"/>
        <v>1.6666666666666667</v>
      </c>
      <c r="AT306">
        <f t="shared" si="141"/>
        <v>8</v>
      </c>
      <c r="AU306">
        <f t="shared" si="141"/>
        <v>3.3333333333333335</v>
      </c>
      <c r="AV306">
        <f t="shared" si="141"/>
        <v>1</v>
      </c>
      <c r="AW306" t="e">
        <f t="shared" si="141"/>
        <v>#DIV/0!</v>
      </c>
      <c r="AX306">
        <f t="shared" si="141"/>
        <v>3.3333333333333335</v>
      </c>
      <c r="AY306" t="e">
        <f t="shared" si="141"/>
        <v>#DIV/0!</v>
      </c>
      <c r="AZ306" t="e">
        <f t="shared" si="141"/>
        <v>#DIV/0!</v>
      </c>
      <c r="BA306">
        <f t="shared" si="141"/>
        <v>0</v>
      </c>
      <c r="BB306" t="e">
        <f t="shared" si="141"/>
        <v>#DIV/0!</v>
      </c>
      <c r="BC306" t="e">
        <f t="shared" si="141"/>
        <v>#DIV/0!</v>
      </c>
      <c r="BD306" t="e">
        <f t="shared" si="141"/>
        <v>#DIV/0!</v>
      </c>
      <c r="BE306">
        <f t="shared" si="141"/>
        <v>11.333333333333334</v>
      </c>
      <c r="BF306" t="e">
        <f t="shared" si="141"/>
        <v>#DIV/0!</v>
      </c>
      <c r="BG306" t="e">
        <f t="shared" si="141"/>
        <v>#DIV/0!</v>
      </c>
      <c r="BH306" t="e">
        <f t="shared" si="141"/>
        <v>#DIV/0!</v>
      </c>
      <c r="BI306">
        <f t="shared" si="141"/>
        <v>8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G306" s="10"/>
      <c r="CH306" s="10"/>
    </row>
    <row r="307" spans="1:86">
      <c r="B307" s="38"/>
      <c r="C307" s="38"/>
      <c r="D307" s="80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</row>
    <row r="308" spans="1:86">
      <c r="A308" s="34" t="s">
        <v>3</v>
      </c>
      <c r="B308" s="34">
        <f>COUNTIF(C281:C306,"WT")</f>
        <v>10</v>
      </c>
      <c r="C308" s="22" t="s">
        <v>41</v>
      </c>
      <c r="D308" s="24">
        <f>AVERAGE(D284:D287,D289,D294,D296,D299:D300,D304)</f>
        <v>1</v>
      </c>
      <c r="E308" s="24">
        <f t="shared" ref="E308:J308" si="142">AVERAGE(E284:E287,E289,E294,E296,E299:E300,E304)</f>
        <v>4.1666666666666661</v>
      </c>
      <c r="F308" s="24">
        <f t="shared" si="142"/>
        <v>0.41666666666666663</v>
      </c>
      <c r="G308" s="24">
        <f t="shared" si="142"/>
        <v>77.083333333333343</v>
      </c>
      <c r="H308" s="24">
        <f t="shared" si="142"/>
        <v>18.333333333333336</v>
      </c>
      <c r="I308" s="24">
        <f t="shared" si="142"/>
        <v>0.77083333333333337</v>
      </c>
      <c r="J308" s="24">
        <f t="shared" si="142"/>
        <v>24</v>
      </c>
      <c r="K308" s="24">
        <f>AVERAGE(K284:K287,K289,K294,K296,K299:K300,K304)</f>
        <v>1</v>
      </c>
      <c r="L308" s="24">
        <f t="shared" ref="L308:BI308" si="143">AVERAGE(L284:L287,L289,L294,L296,L299:L300,L304)</f>
        <v>0.1</v>
      </c>
      <c r="M308" s="24">
        <f t="shared" si="143"/>
        <v>18.5</v>
      </c>
      <c r="N308" s="24">
        <f t="shared" si="143"/>
        <v>4.4000000000000004</v>
      </c>
      <c r="O308" s="24">
        <f>AVERAGE(O284:O287,O289,O294,O296,O299:O300,O304)</f>
        <v>0.80688405797101448</v>
      </c>
      <c r="P308" s="24">
        <f t="shared" si="143"/>
        <v>523.20333333333326</v>
      </c>
      <c r="Q308" s="24" t="e">
        <f t="shared" si="143"/>
        <v>#DIV/0!</v>
      </c>
      <c r="R308" s="24">
        <f t="shared" si="143"/>
        <v>509.07295633499996</v>
      </c>
      <c r="S308" s="24">
        <f t="shared" si="143"/>
        <v>468.020194</v>
      </c>
      <c r="T308" s="24">
        <f t="shared" si="143"/>
        <v>206.34039683</v>
      </c>
      <c r="U308" s="24">
        <f t="shared" si="143"/>
        <v>182.60499999949997</v>
      </c>
      <c r="V308" s="24" t="e">
        <f t="shared" si="143"/>
        <v>#DIV/0!</v>
      </c>
      <c r="W308" s="24">
        <f t="shared" si="143"/>
        <v>381.33361110999999</v>
      </c>
      <c r="X308" s="24">
        <f t="shared" si="143"/>
        <v>424.91767856733333</v>
      </c>
      <c r="Y308" s="24" t="e">
        <f t="shared" si="143"/>
        <v>#DIV/0!</v>
      </c>
      <c r="Z308" s="24">
        <f t="shared" si="143"/>
        <v>537.65575396766667</v>
      </c>
      <c r="AA308" s="24">
        <f t="shared" si="143"/>
        <v>583.13019841699997</v>
      </c>
      <c r="AB308" s="24" t="e">
        <f t="shared" si="143"/>
        <v>#DIV/0!</v>
      </c>
      <c r="AC308" s="24">
        <f t="shared" si="143"/>
        <v>35.166666666666664</v>
      </c>
      <c r="AD308" s="24">
        <f t="shared" si="143"/>
        <v>14.333333333333334</v>
      </c>
      <c r="AE308" s="24">
        <f t="shared" si="143"/>
        <v>14.566666666666668</v>
      </c>
      <c r="AF308" s="24">
        <f t="shared" si="143"/>
        <v>6.9166666666666661</v>
      </c>
      <c r="AG308" s="24">
        <f t="shared" si="143"/>
        <v>12.166666666666666</v>
      </c>
      <c r="AH308" s="24">
        <f t="shared" si="143"/>
        <v>10.333333333333332</v>
      </c>
      <c r="AI308" s="24" t="e">
        <f t="shared" si="143"/>
        <v>#DIV/0!</v>
      </c>
      <c r="AJ308" s="24" t="e">
        <f t="shared" si="143"/>
        <v>#DIV/0!</v>
      </c>
      <c r="AK308" s="24" t="e">
        <f t="shared" si="143"/>
        <v>#DIV/0!</v>
      </c>
      <c r="AL308" s="24">
        <f t="shared" si="143"/>
        <v>11.066666666666666</v>
      </c>
      <c r="AM308" s="24">
        <f t="shared" si="143"/>
        <v>7.666666666666667</v>
      </c>
      <c r="AN308" s="24">
        <f t="shared" si="143"/>
        <v>2.7833333333333332</v>
      </c>
      <c r="AO308" s="24" t="e">
        <f t="shared" si="143"/>
        <v>#DIV/0!</v>
      </c>
      <c r="AP308" s="24" t="e">
        <f t="shared" si="143"/>
        <v>#DIV/0!</v>
      </c>
      <c r="AQ308" s="24" t="e">
        <f t="shared" si="143"/>
        <v>#DIV/0!</v>
      </c>
      <c r="AR308" s="24" t="e">
        <f t="shared" si="143"/>
        <v>#DIV/0!</v>
      </c>
      <c r="AS308" s="24">
        <f t="shared" si="143"/>
        <v>3.7666666666666671</v>
      </c>
      <c r="AT308" s="24">
        <f t="shared" si="143"/>
        <v>6.416666666666667</v>
      </c>
      <c r="AU308" s="24" t="e">
        <f t="shared" si="143"/>
        <v>#DIV/0!</v>
      </c>
      <c r="AV308" s="24" t="e">
        <f t="shared" si="143"/>
        <v>#DIV/0!</v>
      </c>
      <c r="AW308" s="24" t="e">
        <f t="shared" si="143"/>
        <v>#DIV/0!</v>
      </c>
      <c r="AX308" s="24" t="e">
        <f t="shared" si="143"/>
        <v>#DIV/0!</v>
      </c>
      <c r="AY308" s="24" t="e">
        <f t="shared" si="143"/>
        <v>#DIV/0!</v>
      </c>
      <c r="AZ308" s="24" t="e">
        <f t="shared" si="143"/>
        <v>#DIV/0!</v>
      </c>
      <c r="BA308" s="24">
        <f t="shared" si="143"/>
        <v>0.7</v>
      </c>
      <c r="BB308" s="24" t="e">
        <f t="shared" si="143"/>
        <v>#DIV/0!</v>
      </c>
      <c r="BC308" s="24" t="e">
        <f t="shared" si="143"/>
        <v>#DIV/0!</v>
      </c>
      <c r="BD308" s="24" t="e">
        <f t="shared" si="143"/>
        <v>#DIV/0!</v>
      </c>
      <c r="BE308" s="24">
        <f t="shared" si="143"/>
        <v>16.866666666666667</v>
      </c>
      <c r="BF308" s="24" t="e">
        <f t="shared" si="143"/>
        <v>#DIV/0!</v>
      </c>
      <c r="BG308" s="24" t="e">
        <f t="shared" si="143"/>
        <v>#DIV/0!</v>
      </c>
      <c r="BH308" s="24" t="e">
        <f t="shared" si="143"/>
        <v>#DIV/0!</v>
      </c>
      <c r="BI308" s="24" t="e">
        <f t="shared" si="143"/>
        <v>#DIV/0!</v>
      </c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</row>
    <row r="309" spans="1:86">
      <c r="A309" s="35" t="s">
        <v>179</v>
      </c>
      <c r="B309" s="153">
        <f>COUNTIF(C281:C306,"+ve")</f>
        <v>13</v>
      </c>
      <c r="C309" s="18" t="s">
        <v>41</v>
      </c>
      <c r="D309" s="27">
        <f t="shared" ref="D309:I309" si="144">AVERAGE(D288,D290:D293,D295,D297:D298,D301:D303,D305:D306)</f>
        <v>2</v>
      </c>
      <c r="E309" s="27">
        <f t="shared" si="144"/>
        <v>0.32051282051282048</v>
      </c>
      <c r="F309" s="27">
        <f t="shared" si="144"/>
        <v>0.32051282051282048</v>
      </c>
      <c r="G309" s="27">
        <f t="shared" si="144"/>
        <v>89.102564102564116</v>
      </c>
      <c r="H309" s="27">
        <f t="shared" si="144"/>
        <v>10.256410256410255</v>
      </c>
      <c r="I309" s="27">
        <f t="shared" si="144"/>
        <v>0.89102564102564108</v>
      </c>
      <c r="J309" s="27">
        <f t="shared" ref="J309:O309" si="145">AVERAGE(J288,J290:J293,J295,J297:J298,J301:J303,J305:J306)</f>
        <v>24</v>
      </c>
      <c r="K309" s="27">
        <f t="shared" si="145"/>
        <v>7.6923076923076927E-2</v>
      </c>
      <c r="L309" s="27">
        <f t="shared" si="145"/>
        <v>7.6923076923076927E-2</v>
      </c>
      <c r="M309" s="27">
        <f t="shared" si="145"/>
        <v>21.384615384615383</v>
      </c>
      <c r="N309" s="27">
        <f t="shared" si="145"/>
        <v>2.4615384615384617</v>
      </c>
      <c r="O309" s="27">
        <f t="shared" si="145"/>
        <v>0.89604236343366783</v>
      </c>
      <c r="P309" s="27">
        <f>AVERAGE(P288,P290:P293,P295,P297:P298,P301:P303,P305:P306)</f>
        <v>295.2687728948718</v>
      </c>
      <c r="Q309" s="27" t="e">
        <f>AVERAGE(Q288,Q290:Q293,Q295,Q297:Q298,Q301:Q303,Q305:Q306)</f>
        <v>#DIV/0!</v>
      </c>
      <c r="R309" s="27">
        <f t="shared" ref="R309:BI309" si="146">AVERAGE(R288,R290:R293,R295,R297:R298,R301:R303,R305:R306)</f>
        <v>274.29053723794874</v>
      </c>
      <c r="S309" s="27">
        <f t="shared" si="146"/>
        <v>293.07619047619045</v>
      </c>
      <c r="T309" s="27">
        <f t="shared" si="146"/>
        <v>122.26739926666667</v>
      </c>
      <c r="U309" s="27">
        <f t="shared" si="146"/>
        <v>108.48922466205129</v>
      </c>
      <c r="V309" s="27" t="e">
        <f t="shared" si="146"/>
        <v>#DIV/0!</v>
      </c>
      <c r="W309" s="27">
        <f t="shared" si="146"/>
        <v>185.8301282051282</v>
      </c>
      <c r="X309" s="27">
        <f t="shared" si="146"/>
        <v>188.759065934359</v>
      </c>
      <c r="Y309" s="27" t="e">
        <f t="shared" si="146"/>
        <v>#DIV/0!</v>
      </c>
      <c r="Z309" s="27">
        <f t="shared" si="146"/>
        <v>760.14652014615376</v>
      </c>
      <c r="AA309" s="27">
        <f t="shared" si="146"/>
        <v>811.57866301794877</v>
      </c>
      <c r="AB309" s="27" t="e">
        <f t="shared" si="146"/>
        <v>#DIV/0!</v>
      </c>
      <c r="AC309" s="27">
        <f t="shared" si="146"/>
        <v>36.589743589743591</v>
      </c>
      <c r="AD309" s="27">
        <f t="shared" si="146"/>
        <v>14.794871794871794</v>
      </c>
      <c r="AE309" s="27">
        <f t="shared" si="146"/>
        <v>19.487179487179485</v>
      </c>
      <c r="AF309" s="27" t="e">
        <f t="shared" si="146"/>
        <v>#DIV/0!</v>
      </c>
      <c r="AG309" s="27">
        <f t="shared" si="146"/>
        <v>11.820512820512819</v>
      </c>
      <c r="AH309" s="27">
        <f t="shared" si="146"/>
        <v>11.12820512820513</v>
      </c>
      <c r="AI309" s="27">
        <f t="shared" si="146"/>
        <v>4.4615384615384617</v>
      </c>
      <c r="AJ309" s="27" t="e">
        <f t="shared" si="146"/>
        <v>#DIV/0!</v>
      </c>
      <c r="AK309" s="27" t="e">
        <f t="shared" si="146"/>
        <v>#DIV/0!</v>
      </c>
      <c r="AL309" s="27">
        <f t="shared" si="146"/>
        <v>8.8974358974358978</v>
      </c>
      <c r="AM309" s="27">
        <f t="shared" si="146"/>
        <v>7.9743589743589745</v>
      </c>
      <c r="AN309" s="27">
        <f t="shared" si="146"/>
        <v>3.7948717948717952</v>
      </c>
      <c r="AO309" s="27" t="e">
        <f t="shared" si="146"/>
        <v>#DIV/0!</v>
      </c>
      <c r="AP309" s="27" t="e">
        <f t="shared" si="146"/>
        <v>#DIV/0!</v>
      </c>
      <c r="AQ309" s="27" t="e">
        <f t="shared" si="146"/>
        <v>#DIV/0!</v>
      </c>
      <c r="AR309" s="27" t="e">
        <f t="shared" si="146"/>
        <v>#DIV/0!</v>
      </c>
      <c r="AS309" s="27" t="e">
        <f t="shared" si="146"/>
        <v>#DIV/0!</v>
      </c>
      <c r="AT309" s="27">
        <f t="shared" si="146"/>
        <v>7.1282051282051286</v>
      </c>
      <c r="AU309" s="27" t="e">
        <f t="shared" si="146"/>
        <v>#DIV/0!</v>
      </c>
      <c r="AV309" s="27" t="e">
        <f t="shared" si="146"/>
        <v>#DIV/0!</v>
      </c>
      <c r="AW309" s="27" t="e">
        <f t="shared" si="146"/>
        <v>#DIV/0!</v>
      </c>
      <c r="AX309" s="27" t="e">
        <f t="shared" si="146"/>
        <v>#DIV/0!</v>
      </c>
      <c r="AY309" s="27" t="e">
        <f t="shared" si="146"/>
        <v>#DIV/0!</v>
      </c>
      <c r="AZ309" s="27" t="e">
        <f t="shared" si="146"/>
        <v>#DIV/0!</v>
      </c>
      <c r="BA309" s="27">
        <f t="shared" si="146"/>
        <v>7.6923076923076927E-2</v>
      </c>
      <c r="BB309" s="27" t="e">
        <f t="shared" si="146"/>
        <v>#DIV/0!</v>
      </c>
      <c r="BC309" s="27" t="e">
        <f t="shared" si="146"/>
        <v>#DIV/0!</v>
      </c>
      <c r="BD309" s="27" t="e">
        <f t="shared" si="146"/>
        <v>#DIV/0!</v>
      </c>
      <c r="BE309" s="27">
        <f t="shared" si="146"/>
        <v>11.615384615384617</v>
      </c>
      <c r="BF309" s="27" t="e">
        <f t="shared" si="146"/>
        <v>#DIV/0!</v>
      </c>
      <c r="BG309" s="27" t="e">
        <f t="shared" si="146"/>
        <v>#DIV/0!</v>
      </c>
      <c r="BH309" s="27" t="e">
        <f t="shared" si="146"/>
        <v>#DIV/0!</v>
      </c>
      <c r="BI309" s="27">
        <f t="shared" si="146"/>
        <v>6.333333333333333</v>
      </c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</row>
    <row r="310" spans="1:86">
      <c r="A310" s="63"/>
      <c r="B310" s="63"/>
      <c r="C310" s="22" t="s">
        <v>43</v>
      </c>
      <c r="D310" s="24">
        <f>STDEV(D284:D287,D289,D294,D296,D299:D300,D304)/SQRT($B308)</f>
        <v>0</v>
      </c>
      <c r="E310" s="24">
        <f t="shared" ref="E310:BI310" si="147">STDEV(E284:E287,E289,E294,E296,E299:E300,E304)/SQRT($B308)</f>
        <v>2.1516574145596761</v>
      </c>
      <c r="F310" s="24">
        <f t="shared" si="147"/>
        <v>0.41666666666666657</v>
      </c>
      <c r="G310" s="24">
        <f t="shared" si="147"/>
        <v>5.2060180038864656</v>
      </c>
      <c r="H310" s="24">
        <f t="shared" si="147"/>
        <v>4.6976484792465989</v>
      </c>
      <c r="I310" s="24">
        <f t="shared" si="147"/>
        <v>5.2060180038864715E-2</v>
      </c>
      <c r="J310" s="24">
        <f t="shared" si="147"/>
        <v>0</v>
      </c>
      <c r="K310" s="24">
        <f t="shared" si="147"/>
        <v>0.5163977794943222</v>
      </c>
      <c r="L310" s="24">
        <f t="shared" si="147"/>
        <v>9.9999999999999992E-2</v>
      </c>
      <c r="M310" s="24">
        <f t="shared" si="147"/>
        <v>1.2494443209327539</v>
      </c>
      <c r="N310" s="24">
        <f t="shared" si="147"/>
        <v>1.1274356350191843</v>
      </c>
      <c r="O310" s="24">
        <f t="shared" si="147"/>
        <v>5.2737598837831662E-2</v>
      </c>
      <c r="P310" s="24">
        <f t="shared" si="147"/>
        <v>126.21053145561444</v>
      </c>
      <c r="Q310" s="24" t="e">
        <f t="shared" si="147"/>
        <v>#DIV/0!</v>
      </c>
      <c r="R310" s="24">
        <f t="shared" si="147"/>
        <v>134.73721276285264</v>
      </c>
      <c r="S310" s="24">
        <f t="shared" si="147"/>
        <v>102.35349989069644</v>
      </c>
      <c r="T310" s="24">
        <f t="shared" si="147"/>
        <v>43.245763621555305</v>
      </c>
      <c r="U310" s="24">
        <f t="shared" si="147"/>
        <v>46.532620406449453</v>
      </c>
      <c r="V310" s="24" t="e">
        <f t="shared" si="147"/>
        <v>#DIV/0!</v>
      </c>
      <c r="W310" s="24">
        <f t="shared" si="147"/>
        <v>137.33116922462426</v>
      </c>
      <c r="X310" s="24">
        <f t="shared" si="147"/>
        <v>149.34879275751834</v>
      </c>
      <c r="Y310" s="24" t="e">
        <f t="shared" si="147"/>
        <v>#DIV/0!</v>
      </c>
      <c r="Z310" s="24">
        <f t="shared" si="147"/>
        <v>160.45044028134376</v>
      </c>
      <c r="AA310" s="24">
        <f t="shared" si="147"/>
        <v>180.97286878345824</v>
      </c>
      <c r="AB310" s="24" t="e">
        <f t="shared" si="147"/>
        <v>#DIV/0!</v>
      </c>
      <c r="AC310" s="24">
        <f t="shared" si="147"/>
        <v>3.5182943398369084</v>
      </c>
      <c r="AD310" s="24">
        <f t="shared" si="147"/>
        <v>1.1653431646335015</v>
      </c>
      <c r="AE310" s="24">
        <f t="shared" si="147"/>
        <v>1.1407708028746828</v>
      </c>
      <c r="AF310" s="24">
        <f t="shared" si="147"/>
        <v>1.765102382229736</v>
      </c>
      <c r="AG310" s="24">
        <f t="shared" si="147"/>
        <v>1.0318986456114834</v>
      </c>
      <c r="AH310" s="24">
        <f t="shared" si="147"/>
        <v>0.39440531887330771</v>
      </c>
      <c r="AI310" s="24" t="e">
        <f t="shared" si="147"/>
        <v>#DIV/0!</v>
      </c>
      <c r="AJ310" s="24" t="e">
        <f t="shared" si="147"/>
        <v>#DIV/0!</v>
      </c>
      <c r="AK310" s="24" t="e">
        <f t="shared" si="147"/>
        <v>#DIV/0!</v>
      </c>
      <c r="AL310" s="24">
        <f t="shared" si="147"/>
        <v>2.8033489672352188</v>
      </c>
      <c r="AM310" s="24">
        <f t="shared" si="147"/>
        <v>0.17213259316477403</v>
      </c>
      <c r="AN310" s="24">
        <f t="shared" si="147"/>
        <v>0.29611684380525422</v>
      </c>
      <c r="AO310" s="24" t="e">
        <f t="shared" si="147"/>
        <v>#DIV/0!</v>
      </c>
      <c r="AP310" s="24" t="e">
        <f t="shared" si="147"/>
        <v>#DIV/0!</v>
      </c>
      <c r="AQ310" s="24" t="e">
        <f t="shared" si="147"/>
        <v>#DIV/0!</v>
      </c>
      <c r="AR310" s="24" t="e">
        <f t="shared" si="147"/>
        <v>#DIV/0!</v>
      </c>
      <c r="AS310" s="24">
        <f t="shared" si="147"/>
        <v>0.73375408804884668</v>
      </c>
      <c r="AT310" s="24">
        <f t="shared" si="147"/>
        <v>0.41369309313625469</v>
      </c>
      <c r="AU310" s="24" t="e">
        <f t="shared" si="147"/>
        <v>#DIV/0!</v>
      </c>
      <c r="AV310" s="24" t="e">
        <f t="shared" si="147"/>
        <v>#DIV/0!</v>
      </c>
      <c r="AW310" s="24" t="e">
        <f t="shared" si="147"/>
        <v>#DIV/0!</v>
      </c>
      <c r="AX310" s="24" t="e">
        <f t="shared" si="147"/>
        <v>#DIV/0!</v>
      </c>
      <c r="AY310" s="24" t="e">
        <f t="shared" si="147"/>
        <v>#DIV/0!</v>
      </c>
      <c r="AZ310" s="24" t="e">
        <f t="shared" si="147"/>
        <v>#DIV/0!</v>
      </c>
      <c r="BA310" s="24">
        <f t="shared" si="147"/>
        <v>0.42295258468165065</v>
      </c>
      <c r="BB310" s="24" t="e">
        <f t="shared" si="147"/>
        <v>#DIV/0!</v>
      </c>
      <c r="BC310" s="24" t="e">
        <f t="shared" si="147"/>
        <v>#DIV/0!</v>
      </c>
      <c r="BD310" s="24" t="e">
        <f t="shared" si="147"/>
        <v>#DIV/0!</v>
      </c>
      <c r="BE310" s="24">
        <f t="shared" si="147"/>
        <v>2.9393876913398143</v>
      </c>
      <c r="BF310" s="24" t="e">
        <f t="shared" si="147"/>
        <v>#DIV/0!</v>
      </c>
      <c r="BG310" s="24" t="e">
        <f t="shared" si="147"/>
        <v>#DIV/0!</v>
      </c>
      <c r="BH310" s="24" t="e">
        <f t="shared" si="147"/>
        <v>#DIV/0!</v>
      </c>
      <c r="BI310" s="24" t="e">
        <f t="shared" si="147"/>
        <v>#DIV/0!</v>
      </c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</row>
    <row r="311" spans="1:86">
      <c r="A311" s="63"/>
      <c r="B311" s="2"/>
      <c r="C311" s="18" t="s">
        <v>43</v>
      </c>
      <c r="D311" s="27">
        <f t="shared" ref="D311:K311" si="148">STDEV(D288,D290:D293,D295,D297:D298,D301:D303,D305:D306)/SQRT($B309)</f>
        <v>0</v>
      </c>
      <c r="E311" s="27">
        <f t="shared" si="148"/>
        <v>0.32051282051282048</v>
      </c>
      <c r="F311" s="27">
        <f t="shared" si="148"/>
        <v>0.32051282051282048</v>
      </c>
      <c r="G311" s="27">
        <f t="shared" si="148"/>
        <v>4.1274452504448291</v>
      </c>
      <c r="H311" s="27">
        <f t="shared" si="148"/>
        <v>3.964524640016982</v>
      </c>
      <c r="I311" s="27">
        <f t="shared" si="148"/>
        <v>4.1274452504448542E-2</v>
      </c>
      <c r="J311" s="27">
        <f t="shared" si="148"/>
        <v>0</v>
      </c>
      <c r="K311" s="27">
        <f t="shared" si="148"/>
        <v>7.6923076923076927E-2</v>
      </c>
      <c r="L311" s="27">
        <f t="shared" ref="L311:BI311" si="149">STDEV(L288,L290:L293,L295,L297:L298,L301:L303,L305:L306)/SQRT($B309)</f>
        <v>7.6923076923076927E-2</v>
      </c>
      <c r="M311" s="27">
        <f t="shared" si="149"/>
        <v>0.99058686010676145</v>
      </c>
      <c r="N311" s="27">
        <f t="shared" si="149"/>
        <v>0.95148591360407553</v>
      </c>
      <c r="O311" s="27">
        <f t="shared" si="149"/>
        <v>4.0187049811921574E-2</v>
      </c>
      <c r="P311" s="27">
        <f t="shared" si="149"/>
        <v>41.102780962669542</v>
      </c>
      <c r="Q311" s="27" t="e">
        <f t="shared" si="149"/>
        <v>#DIV/0!</v>
      </c>
      <c r="R311" s="27">
        <f t="shared" si="149"/>
        <v>35.418344962551629</v>
      </c>
      <c r="S311" s="27">
        <f t="shared" si="149"/>
        <v>50.946188227086438</v>
      </c>
      <c r="T311" s="27">
        <f t="shared" si="149"/>
        <v>22.564856385994482</v>
      </c>
      <c r="U311" s="27">
        <f t="shared" si="149"/>
        <v>16.905731090131756</v>
      </c>
      <c r="V311" s="27" t="e">
        <f t="shared" si="149"/>
        <v>#DIV/0!</v>
      </c>
      <c r="W311" s="27">
        <f t="shared" si="149"/>
        <v>52.919037962965191</v>
      </c>
      <c r="X311" s="27">
        <f t="shared" si="149"/>
        <v>59.371196686180191</v>
      </c>
      <c r="Y311" s="27" t="e">
        <f t="shared" si="149"/>
        <v>#DIV/0!</v>
      </c>
      <c r="Z311" s="27">
        <f t="shared" si="149"/>
        <v>109.20447331698969</v>
      </c>
      <c r="AA311" s="27">
        <f t="shared" si="149"/>
        <v>111.16007783532146</v>
      </c>
      <c r="AB311" s="27" t="e">
        <f t="shared" si="149"/>
        <v>#DIV/0!</v>
      </c>
      <c r="AC311" s="27">
        <f t="shared" si="149"/>
        <v>8.4563698277710611</v>
      </c>
      <c r="AD311" s="27">
        <f t="shared" si="149"/>
        <v>3.1140565562959486</v>
      </c>
      <c r="AE311" s="27">
        <f t="shared" si="149"/>
        <v>5.5455399528267764</v>
      </c>
      <c r="AF311" s="27" t="e">
        <f t="shared" si="149"/>
        <v>#DIV/0!</v>
      </c>
      <c r="AG311" s="27">
        <f t="shared" si="149"/>
        <v>1.3443007187861788</v>
      </c>
      <c r="AH311" s="27">
        <f t="shared" si="149"/>
        <v>1.9157981910275008</v>
      </c>
      <c r="AI311" s="27">
        <f t="shared" si="149"/>
        <v>1.895709829371915</v>
      </c>
      <c r="AJ311" s="27" t="e">
        <f t="shared" si="149"/>
        <v>#DIV/0!</v>
      </c>
      <c r="AK311" s="27" t="e">
        <f t="shared" si="149"/>
        <v>#DIV/0!</v>
      </c>
      <c r="AL311" s="27">
        <f t="shared" si="149"/>
        <v>2.747087194849017</v>
      </c>
      <c r="AM311" s="27">
        <f t="shared" si="149"/>
        <v>2.5641025641025623E-2</v>
      </c>
      <c r="AN311" s="27">
        <f t="shared" si="149"/>
        <v>1.8613012257299437</v>
      </c>
      <c r="AO311" s="27" t="e">
        <f t="shared" si="149"/>
        <v>#DIV/0!</v>
      </c>
      <c r="AP311" s="27" t="e">
        <f t="shared" si="149"/>
        <v>#DIV/0!</v>
      </c>
      <c r="AQ311" s="27" t="e">
        <f t="shared" si="149"/>
        <v>#DIV/0!</v>
      </c>
      <c r="AR311" s="27" t="e">
        <f t="shared" si="149"/>
        <v>#DIV/0!</v>
      </c>
      <c r="AS311" s="27" t="e">
        <f t="shared" si="149"/>
        <v>#DIV/0!</v>
      </c>
      <c r="AT311" s="27">
        <f t="shared" si="149"/>
        <v>0.33019562003558833</v>
      </c>
      <c r="AU311" s="27" t="e">
        <f t="shared" si="149"/>
        <v>#DIV/0!</v>
      </c>
      <c r="AV311" s="27" t="e">
        <f t="shared" si="149"/>
        <v>#DIV/0!</v>
      </c>
      <c r="AW311" s="27" t="e">
        <f t="shared" si="149"/>
        <v>#DIV/0!</v>
      </c>
      <c r="AX311" s="27" t="e">
        <f t="shared" si="149"/>
        <v>#DIV/0!</v>
      </c>
      <c r="AY311" s="27" t="e">
        <f t="shared" si="149"/>
        <v>#DIV/0!</v>
      </c>
      <c r="AZ311" s="27" t="e">
        <f t="shared" si="149"/>
        <v>#DIV/0!</v>
      </c>
      <c r="BA311" s="27">
        <f t="shared" si="149"/>
        <v>5.5390946140238123E-2</v>
      </c>
      <c r="BB311" s="27" t="e">
        <f t="shared" si="149"/>
        <v>#DIV/0!</v>
      </c>
      <c r="BC311" s="27" t="e">
        <f t="shared" si="149"/>
        <v>#DIV/0!</v>
      </c>
      <c r="BD311" s="27" t="e">
        <f t="shared" si="149"/>
        <v>#DIV/0!</v>
      </c>
      <c r="BE311" s="27">
        <f t="shared" si="149"/>
        <v>1.4925485164157697</v>
      </c>
      <c r="BF311" s="27" t="e">
        <f t="shared" si="149"/>
        <v>#DIV/0!</v>
      </c>
      <c r="BG311" s="27" t="e">
        <f t="shared" si="149"/>
        <v>#DIV/0!</v>
      </c>
      <c r="BH311" s="27" t="e">
        <f t="shared" si="149"/>
        <v>#DIV/0!</v>
      </c>
      <c r="BI311" s="27">
        <f t="shared" si="149"/>
        <v>0.47889949816713001</v>
      </c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</row>
    <row r="312" spans="1:86"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38"/>
      <c r="BT312" s="38"/>
    </row>
    <row r="313" spans="1:86" s="152" customFormat="1" ht="16">
      <c r="A313" s="83" t="s">
        <v>148</v>
      </c>
      <c r="B313" s="66"/>
      <c r="C313" s="66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1"/>
      <c r="BT313" s="151"/>
    </row>
    <row r="314" spans="1:86" s="38" customFormat="1">
      <c r="A314" t="s">
        <v>158</v>
      </c>
      <c r="B314" s="10">
        <v>60</v>
      </c>
      <c r="C314" s="4" t="s">
        <v>3</v>
      </c>
      <c r="D314" s="10" t="s">
        <v>40</v>
      </c>
      <c r="E314" s="59">
        <f>(K314/$J314)*100</f>
        <v>0</v>
      </c>
      <c r="F314" s="59">
        <f>(L314/$J314)*100</f>
        <v>0</v>
      </c>
      <c r="G314" s="59">
        <f>(M314/$J314)*100</f>
        <v>95.833333333333343</v>
      </c>
      <c r="H314" s="59">
        <f>(N314/$J314)*100</f>
        <v>4.1666666666666661</v>
      </c>
      <c r="I314" s="59">
        <f>M314/J314</f>
        <v>0.95833333333333337</v>
      </c>
      <c r="J314">
        <f t="shared" ref="J314:N329" si="150">SUM(J38,J130,J222)</f>
        <v>24</v>
      </c>
      <c r="K314">
        <f t="shared" si="150"/>
        <v>0</v>
      </c>
      <c r="L314">
        <f t="shared" si="150"/>
        <v>0</v>
      </c>
      <c r="M314">
        <f t="shared" si="150"/>
        <v>23</v>
      </c>
      <c r="N314">
        <f>SUM(N38,N130,N222)</f>
        <v>1</v>
      </c>
      <c r="O314">
        <f>M314/(M314+N314)</f>
        <v>0.95833333333333337</v>
      </c>
      <c r="P314">
        <f>AVERAGE(P38,P130,P222)</f>
        <v>264</v>
      </c>
      <c r="Q314" t="e">
        <f t="shared" ref="Q314:BI319" si="151">AVERAGE(Q38,Q130,Q222)</f>
        <v>#DIV/0!</v>
      </c>
      <c r="R314">
        <f t="shared" si="151"/>
        <v>272.77976189999998</v>
      </c>
      <c r="S314">
        <f t="shared" si="151"/>
        <v>108</v>
      </c>
      <c r="T314">
        <f t="shared" si="151"/>
        <v>135.33333333333334</v>
      </c>
      <c r="U314">
        <f t="shared" si="151"/>
        <v>139.70833333333334</v>
      </c>
      <c r="V314">
        <f t="shared" si="151"/>
        <v>63</v>
      </c>
      <c r="W314">
        <f t="shared" si="151"/>
        <v>745.125</v>
      </c>
      <c r="X314">
        <f t="shared" si="151"/>
        <v>769.57142853333335</v>
      </c>
      <c r="Y314">
        <f t="shared" si="151"/>
        <v>126</v>
      </c>
      <c r="Z314">
        <f t="shared" si="151"/>
        <v>75.5</v>
      </c>
      <c r="AA314">
        <f t="shared" si="151"/>
        <v>56.547619043333327</v>
      </c>
      <c r="AB314">
        <f t="shared" si="151"/>
        <v>523</v>
      </c>
      <c r="AC314">
        <f t="shared" si="151"/>
        <v>21.333333333333332</v>
      </c>
      <c r="AD314">
        <f t="shared" si="151"/>
        <v>10.666666666666666</v>
      </c>
      <c r="AE314">
        <f t="shared" si="151"/>
        <v>9</v>
      </c>
      <c r="AF314">
        <f t="shared" si="151"/>
        <v>1.6666666666666667</v>
      </c>
      <c r="AG314">
        <f t="shared" si="151"/>
        <v>8.3333333333333339</v>
      </c>
      <c r="AH314">
        <f t="shared" si="151"/>
        <v>10.666666666666666</v>
      </c>
      <c r="AI314">
        <f t="shared" si="151"/>
        <v>2.5</v>
      </c>
      <c r="AJ314" t="e">
        <f t="shared" si="151"/>
        <v>#DIV/0!</v>
      </c>
      <c r="AK314" t="e">
        <f t="shared" si="151"/>
        <v>#DIV/0!</v>
      </c>
      <c r="AL314">
        <f t="shared" si="151"/>
        <v>1</v>
      </c>
      <c r="AM314">
        <f t="shared" si="151"/>
        <v>8</v>
      </c>
      <c r="AN314">
        <f t="shared" si="151"/>
        <v>2.6666666666666665</v>
      </c>
      <c r="AO314" t="e">
        <f t="shared" si="151"/>
        <v>#DIV/0!</v>
      </c>
      <c r="AP314" t="e">
        <f t="shared" si="151"/>
        <v>#DIV/0!</v>
      </c>
      <c r="AQ314" t="e">
        <f t="shared" si="151"/>
        <v>#DIV/0!</v>
      </c>
      <c r="AR314" t="e">
        <f t="shared" si="151"/>
        <v>#DIV/0!</v>
      </c>
      <c r="AS314">
        <f t="shared" si="151"/>
        <v>1</v>
      </c>
      <c r="AT314">
        <f t="shared" si="151"/>
        <v>7.666666666666667</v>
      </c>
      <c r="AU314">
        <f t="shared" si="151"/>
        <v>1.5</v>
      </c>
      <c r="AV314" t="e">
        <f t="shared" si="151"/>
        <v>#DIV/0!</v>
      </c>
      <c r="AW314" t="e">
        <f t="shared" si="151"/>
        <v>#DIV/0!</v>
      </c>
      <c r="AX314" t="e">
        <f t="shared" si="151"/>
        <v>#DIV/0!</v>
      </c>
      <c r="AY314" t="e">
        <f t="shared" si="151"/>
        <v>#DIV/0!</v>
      </c>
      <c r="AZ314">
        <f t="shared" si="151"/>
        <v>1</v>
      </c>
      <c r="BA314">
        <f t="shared" si="151"/>
        <v>0.66666666666666663</v>
      </c>
      <c r="BB314" t="e">
        <f t="shared" si="151"/>
        <v>#DIV/0!</v>
      </c>
      <c r="BC314" t="e">
        <f t="shared" si="151"/>
        <v>#DIV/0!</v>
      </c>
      <c r="BD314">
        <f t="shared" si="151"/>
        <v>1</v>
      </c>
      <c r="BE314">
        <f t="shared" si="151"/>
        <v>21</v>
      </c>
      <c r="BF314">
        <f t="shared" si="151"/>
        <v>5</v>
      </c>
      <c r="BG314" t="e">
        <f t="shared" si="151"/>
        <v>#DIV/0!</v>
      </c>
      <c r="BH314" t="e">
        <f t="shared" si="151"/>
        <v>#DIV/0!</v>
      </c>
      <c r="BI314">
        <f t="shared" si="151"/>
        <v>1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 s="58"/>
      <c r="CG314" s="10"/>
      <c r="CH314" s="10"/>
    </row>
    <row r="315" spans="1:86" s="38" customFormat="1">
      <c r="A315" t="s">
        <v>180</v>
      </c>
      <c r="B315" s="10">
        <v>65</v>
      </c>
      <c r="C315" s="4" t="s">
        <v>3</v>
      </c>
      <c r="D315" s="10" t="s">
        <v>40</v>
      </c>
      <c r="E315" s="59">
        <f t="shared" ref="E315:H336" si="152">(K315/$J315)*100</f>
        <v>54.166666666666664</v>
      </c>
      <c r="F315" s="59">
        <f t="shared" si="152"/>
        <v>4.1666666666666661</v>
      </c>
      <c r="G315" s="59">
        <f t="shared" si="152"/>
        <v>37.5</v>
      </c>
      <c r="H315" s="59">
        <f t="shared" si="152"/>
        <v>4.1666666666666661</v>
      </c>
      <c r="I315" s="59">
        <f t="shared" ref="I315:I336" si="153">M315/J315</f>
        <v>0.375</v>
      </c>
      <c r="J315">
        <f t="shared" si="150"/>
        <v>24</v>
      </c>
      <c r="K315">
        <f t="shared" si="150"/>
        <v>13</v>
      </c>
      <c r="L315">
        <f t="shared" si="150"/>
        <v>1</v>
      </c>
      <c r="M315">
        <f t="shared" si="150"/>
        <v>9</v>
      </c>
      <c r="N315">
        <f t="shared" si="150"/>
        <v>1</v>
      </c>
      <c r="O315">
        <f t="shared" ref="O315:O336" si="154">M315/(M315+N315)</f>
        <v>0.9</v>
      </c>
      <c r="P315">
        <f t="shared" ref="P315:AE330" si="155">AVERAGE(P39,P131,P223)</f>
        <v>1724.206349</v>
      </c>
      <c r="Q315">
        <f t="shared" si="155"/>
        <v>618</v>
      </c>
      <c r="R315">
        <f t="shared" si="155"/>
        <v>1478.5</v>
      </c>
      <c r="S315">
        <f t="shared" si="155"/>
        <v>2313</v>
      </c>
      <c r="T315">
        <f t="shared" si="155"/>
        <v>411.72222220000003</v>
      </c>
      <c r="U315">
        <f t="shared" si="155"/>
        <v>314.58333329999999</v>
      </c>
      <c r="V315">
        <f t="shared" si="155"/>
        <v>606</v>
      </c>
      <c r="W315">
        <f t="shared" si="155"/>
        <v>132.2222222</v>
      </c>
      <c r="X315">
        <f t="shared" si="155"/>
        <v>120.33333330000001</v>
      </c>
      <c r="Y315">
        <f t="shared" si="155"/>
        <v>156</v>
      </c>
      <c r="Z315">
        <f t="shared" si="155"/>
        <v>655.11111110000002</v>
      </c>
      <c r="AA315">
        <f t="shared" si="155"/>
        <v>848.16666665000002</v>
      </c>
      <c r="AB315">
        <f t="shared" si="155"/>
        <v>269</v>
      </c>
      <c r="AC315">
        <f t="shared" si="155"/>
        <v>10.666666666666666</v>
      </c>
      <c r="AD315">
        <f t="shared" si="155"/>
        <v>4.666666666666667</v>
      </c>
      <c r="AE315">
        <f t="shared" si="155"/>
        <v>3.6666666666666665</v>
      </c>
      <c r="AF315">
        <f t="shared" si="151"/>
        <v>3.5</v>
      </c>
      <c r="AG315">
        <f t="shared" si="151"/>
        <v>5</v>
      </c>
      <c r="AH315">
        <f t="shared" si="151"/>
        <v>4.333333333333333</v>
      </c>
      <c r="AI315">
        <f t="shared" si="151"/>
        <v>1.5</v>
      </c>
      <c r="AJ315" t="e">
        <f t="shared" si="151"/>
        <v>#DIV/0!</v>
      </c>
      <c r="AK315" t="e">
        <f t="shared" si="151"/>
        <v>#DIV/0!</v>
      </c>
      <c r="AL315">
        <f t="shared" si="151"/>
        <v>1</v>
      </c>
      <c r="AM315">
        <f t="shared" si="151"/>
        <v>3.6666666666666665</v>
      </c>
      <c r="AN315">
        <f t="shared" si="151"/>
        <v>3</v>
      </c>
      <c r="AO315" t="e">
        <f t="shared" si="151"/>
        <v>#DIV/0!</v>
      </c>
      <c r="AP315" t="e">
        <f t="shared" si="151"/>
        <v>#DIV/0!</v>
      </c>
      <c r="AQ315" t="e">
        <f t="shared" si="151"/>
        <v>#DIV/0!</v>
      </c>
      <c r="AR315" t="e">
        <f t="shared" si="151"/>
        <v>#DIV/0!</v>
      </c>
      <c r="AS315">
        <f t="shared" si="151"/>
        <v>1</v>
      </c>
      <c r="AT315">
        <f t="shared" si="151"/>
        <v>4.5</v>
      </c>
      <c r="AU315">
        <f t="shared" si="151"/>
        <v>1</v>
      </c>
      <c r="AV315" t="e">
        <f t="shared" si="151"/>
        <v>#DIV/0!</v>
      </c>
      <c r="AW315" t="e">
        <f t="shared" si="151"/>
        <v>#DIV/0!</v>
      </c>
      <c r="AX315" t="e">
        <f t="shared" si="151"/>
        <v>#DIV/0!</v>
      </c>
      <c r="AY315">
        <f t="shared" si="151"/>
        <v>3</v>
      </c>
      <c r="AZ315">
        <f t="shared" si="151"/>
        <v>1</v>
      </c>
      <c r="BA315">
        <f t="shared" si="151"/>
        <v>0.66666666666666663</v>
      </c>
      <c r="BB315" t="e">
        <f t="shared" si="151"/>
        <v>#DIV/0!</v>
      </c>
      <c r="BC315" t="e">
        <f t="shared" si="151"/>
        <v>#DIV/0!</v>
      </c>
      <c r="BD315">
        <f t="shared" si="151"/>
        <v>1</v>
      </c>
      <c r="BE315">
        <f t="shared" si="151"/>
        <v>6</v>
      </c>
      <c r="BF315">
        <f t="shared" si="151"/>
        <v>1.5</v>
      </c>
      <c r="BG315">
        <f t="shared" si="151"/>
        <v>2</v>
      </c>
      <c r="BH315" t="e">
        <f t="shared" si="151"/>
        <v>#DIV/0!</v>
      </c>
      <c r="BI315">
        <f t="shared" si="151"/>
        <v>4.5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 s="58"/>
      <c r="CG315" s="10"/>
      <c r="CH315" s="10"/>
    </row>
    <row r="316" spans="1:86" s="38" customFormat="1">
      <c r="A316" t="s">
        <v>159</v>
      </c>
      <c r="B316" s="10">
        <v>65</v>
      </c>
      <c r="C316" s="4" t="s">
        <v>3</v>
      </c>
      <c r="D316" s="10" t="s">
        <v>40</v>
      </c>
      <c r="E316" s="59">
        <f t="shared" si="152"/>
        <v>33.333333333333329</v>
      </c>
      <c r="F316" s="59">
        <f t="shared" si="152"/>
        <v>0</v>
      </c>
      <c r="G316" s="59">
        <f t="shared" si="152"/>
        <v>29.166666666666668</v>
      </c>
      <c r="H316" s="59">
        <f t="shared" si="152"/>
        <v>37.5</v>
      </c>
      <c r="I316" s="59">
        <f t="shared" si="153"/>
        <v>0.29166666666666669</v>
      </c>
      <c r="J316">
        <f t="shared" si="150"/>
        <v>24</v>
      </c>
      <c r="K316">
        <f t="shared" si="150"/>
        <v>8</v>
      </c>
      <c r="L316">
        <f t="shared" si="150"/>
        <v>0</v>
      </c>
      <c r="M316">
        <f t="shared" si="150"/>
        <v>7</v>
      </c>
      <c r="N316">
        <f t="shared" si="150"/>
        <v>9</v>
      </c>
      <c r="O316">
        <f t="shared" si="154"/>
        <v>0.4375</v>
      </c>
      <c r="P316">
        <f t="shared" si="155"/>
        <v>961</v>
      </c>
      <c r="Q316" t="e">
        <f t="shared" si="151"/>
        <v>#DIV/0!</v>
      </c>
      <c r="R316">
        <f t="shared" si="151"/>
        <v>857.33333333333337</v>
      </c>
      <c r="S316">
        <f t="shared" si="151"/>
        <v>956.11111110000002</v>
      </c>
      <c r="T316">
        <f t="shared" si="151"/>
        <v>171.68095237666668</v>
      </c>
      <c r="U316">
        <f t="shared" si="151"/>
        <v>208.66666665333332</v>
      </c>
      <c r="V316">
        <f t="shared" si="151"/>
        <v>164.44444446666668</v>
      </c>
      <c r="W316">
        <f t="shared" si="151"/>
        <v>224.84523809999999</v>
      </c>
      <c r="X316">
        <f t="shared" si="151"/>
        <v>343.11111110000002</v>
      </c>
      <c r="Y316">
        <f t="shared" si="151"/>
        <v>198.02777776666667</v>
      </c>
      <c r="Z316">
        <f t="shared" si="151"/>
        <v>157.92142856666666</v>
      </c>
      <c r="AA316">
        <f t="shared" si="151"/>
        <v>107.77777777666667</v>
      </c>
      <c r="AB316">
        <f t="shared" si="151"/>
        <v>210.72222223333333</v>
      </c>
      <c r="AC316">
        <f t="shared" si="151"/>
        <v>29</v>
      </c>
      <c r="AD316">
        <f t="shared" si="151"/>
        <v>7.666666666666667</v>
      </c>
      <c r="AE316">
        <f t="shared" si="151"/>
        <v>10.333333333333334</v>
      </c>
      <c r="AF316">
        <f t="shared" si="151"/>
        <v>11</v>
      </c>
      <c r="AG316">
        <f t="shared" si="151"/>
        <v>9.6666666666666661</v>
      </c>
      <c r="AH316">
        <f t="shared" si="151"/>
        <v>6</v>
      </c>
      <c r="AI316">
        <f t="shared" si="151"/>
        <v>8</v>
      </c>
      <c r="AJ316" t="e">
        <f t="shared" si="151"/>
        <v>#DIV/0!</v>
      </c>
      <c r="AK316" t="e">
        <f t="shared" si="151"/>
        <v>#DIV/0!</v>
      </c>
      <c r="AL316">
        <f t="shared" si="151"/>
        <v>5.333333333333333</v>
      </c>
      <c r="AM316">
        <f t="shared" si="151"/>
        <v>5.333333333333333</v>
      </c>
      <c r="AN316">
        <f t="shared" si="151"/>
        <v>1</v>
      </c>
      <c r="AO316">
        <f t="shared" si="151"/>
        <v>2</v>
      </c>
      <c r="AP316" t="e">
        <f t="shared" si="151"/>
        <v>#DIV/0!</v>
      </c>
      <c r="AQ316" t="e">
        <f t="shared" si="151"/>
        <v>#DIV/0!</v>
      </c>
      <c r="AR316">
        <f t="shared" si="151"/>
        <v>1</v>
      </c>
      <c r="AS316">
        <f t="shared" si="151"/>
        <v>4</v>
      </c>
      <c r="AT316">
        <f t="shared" si="151"/>
        <v>2.3333333333333335</v>
      </c>
      <c r="AU316">
        <f t="shared" si="151"/>
        <v>3.3333333333333335</v>
      </c>
      <c r="AV316" t="e">
        <f t="shared" si="151"/>
        <v>#DIV/0!</v>
      </c>
      <c r="AW316" t="e">
        <f t="shared" si="151"/>
        <v>#DIV/0!</v>
      </c>
      <c r="AX316">
        <f t="shared" si="151"/>
        <v>2</v>
      </c>
      <c r="AY316">
        <f t="shared" si="151"/>
        <v>2.5</v>
      </c>
      <c r="AZ316">
        <f t="shared" si="151"/>
        <v>3</v>
      </c>
      <c r="BA316">
        <f t="shared" si="151"/>
        <v>3.3333333333333335</v>
      </c>
      <c r="BB316" t="e">
        <f t="shared" si="151"/>
        <v>#DIV/0!</v>
      </c>
      <c r="BC316" t="e">
        <f t="shared" si="151"/>
        <v>#DIV/0!</v>
      </c>
      <c r="BD316">
        <f t="shared" si="151"/>
        <v>4.5</v>
      </c>
      <c r="BE316">
        <f t="shared" si="151"/>
        <v>15.333333333333334</v>
      </c>
      <c r="BF316">
        <f t="shared" si="151"/>
        <v>2.5</v>
      </c>
      <c r="BG316" t="e">
        <f t="shared" si="151"/>
        <v>#DIV/0!</v>
      </c>
      <c r="BH316" t="e">
        <f t="shared" si="151"/>
        <v>#DIV/0!</v>
      </c>
      <c r="BI316">
        <f t="shared" si="151"/>
        <v>2.5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G316" s="10"/>
      <c r="CH316" s="10"/>
    </row>
    <row r="317" spans="1:86" s="38" customFormat="1">
      <c r="A317" t="s">
        <v>160</v>
      </c>
      <c r="B317" s="10">
        <v>65</v>
      </c>
      <c r="C317" s="4" t="s">
        <v>3</v>
      </c>
      <c r="D317" s="10" t="s">
        <v>40</v>
      </c>
      <c r="E317" s="59">
        <f t="shared" si="152"/>
        <v>8.3333333333333321</v>
      </c>
      <c r="F317" s="59">
        <f t="shared" si="152"/>
        <v>4.1666666666666661</v>
      </c>
      <c r="G317" s="59">
        <f t="shared" si="152"/>
        <v>79.166666666666657</v>
      </c>
      <c r="H317" s="59">
        <f t="shared" si="152"/>
        <v>8.3333333333333321</v>
      </c>
      <c r="I317" s="59">
        <f t="shared" si="153"/>
        <v>0.79166666666666663</v>
      </c>
      <c r="J317">
        <f t="shared" si="150"/>
        <v>24</v>
      </c>
      <c r="K317">
        <f t="shared" si="150"/>
        <v>2</v>
      </c>
      <c r="L317">
        <f t="shared" si="150"/>
        <v>1</v>
      </c>
      <c r="M317">
        <f t="shared" si="150"/>
        <v>19</v>
      </c>
      <c r="N317">
        <f t="shared" si="150"/>
        <v>2</v>
      </c>
      <c r="O317">
        <f t="shared" si="154"/>
        <v>0.90476190476190477</v>
      </c>
      <c r="P317">
        <f t="shared" si="155"/>
        <v>711.78571426666667</v>
      </c>
      <c r="Q317">
        <f t="shared" si="151"/>
        <v>2338</v>
      </c>
      <c r="R317">
        <f t="shared" si="151"/>
        <v>688.86666666666667</v>
      </c>
      <c r="S317">
        <f t="shared" si="151"/>
        <v>471.5</v>
      </c>
      <c r="T317">
        <f t="shared" si="151"/>
        <v>334.71626983333334</v>
      </c>
      <c r="U317">
        <f t="shared" si="151"/>
        <v>323.89523809999997</v>
      </c>
      <c r="V317">
        <f t="shared" si="151"/>
        <v>376</v>
      </c>
      <c r="W317">
        <f t="shared" si="151"/>
        <v>88.682539679999991</v>
      </c>
      <c r="X317">
        <f t="shared" si="151"/>
        <v>93.161904756666672</v>
      </c>
      <c r="Y317">
        <f t="shared" si="151"/>
        <v>52.5</v>
      </c>
      <c r="Z317">
        <f t="shared" si="151"/>
        <v>1158.0198413333335</v>
      </c>
      <c r="AA317">
        <f t="shared" si="151"/>
        <v>1210.390476</v>
      </c>
      <c r="AB317">
        <f t="shared" si="151"/>
        <v>653</v>
      </c>
      <c r="AC317">
        <f t="shared" si="151"/>
        <v>20.666666666666668</v>
      </c>
      <c r="AD317">
        <f t="shared" si="151"/>
        <v>10</v>
      </c>
      <c r="AE317">
        <f t="shared" si="151"/>
        <v>8</v>
      </c>
      <c r="AF317">
        <f t="shared" si="151"/>
        <v>2.6666666666666665</v>
      </c>
      <c r="AG317">
        <f t="shared" si="151"/>
        <v>7.666666666666667</v>
      </c>
      <c r="AH317">
        <f t="shared" si="151"/>
        <v>9</v>
      </c>
      <c r="AI317">
        <f t="shared" si="151"/>
        <v>2</v>
      </c>
      <c r="AJ317" t="e">
        <f t="shared" si="151"/>
        <v>#DIV/0!</v>
      </c>
      <c r="AK317" t="e">
        <f t="shared" si="151"/>
        <v>#DIV/0!</v>
      </c>
      <c r="AL317">
        <f t="shared" si="151"/>
        <v>4</v>
      </c>
      <c r="AM317">
        <f t="shared" si="151"/>
        <v>7.333333333333333</v>
      </c>
      <c r="AN317">
        <f t="shared" si="151"/>
        <v>2</v>
      </c>
      <c r="AO317" t="e">
        <f t="shared" si="151"/>
        <v>#DIV/0!</v>
      </c>
      <c r="AP317" t="e">
        <f t="shared" si="151"/>
        <v>#DIV/0!</v>
      </c>
      <c r="AQ317" t="e">
        <f t="shared" si="151"/>
        <v>#DIV/0!</v>
      </c>
      <c r="AR317">
        <f t="shared" si="151"/>
        <v>1</v>
      </c>
      <c r="AS317">
        <f t="shared" si="151"/>
        <v>1</v>
      </c>
      <c r="AT317">
        <f t="shared" si="151"/>
        <v>6.333333333333333</v>
      </c>
      <c r="AU317">
        <f t="shared" si="151"/>
        <v>2</v>
      </c>
      <c r="AV317" t="e">
        <f t="shared" si="151"/>
        <v>#DIV/0!</v>
      </c>
      <c r="AW317" t="e">
        <f t="shared" si="151"/>
        <v>#DIV/0!</v>
      </c>
      <c r="AX317">
        <f t="shared" si="151"/>
        <v>2</v>
      </c>
      <c r="AY317" t="e">
        <f t="shared" si="151"/>
        <v>#DIV/0!</v>
      </c>
      <c r="AZ317">
        <f t="shared" si="151"/>
        <v>1</v>
      </c>
      <c r="BA317">
        <f t="shared" si="151"/>
        <v>0.66666666666666663</v>
      </c>
      <c r="BB317" t="e">
        <f t="shared" si="151"/>
        <v>#DIV/0!</v>
      </c>
      <c r="BC317" t="e">
        <f t="shared" si="151"/>
        <v>#DIV/0!</v>
      </c>
      <c r="BD317">
        <f t="shared" si="151"/>
        <v>2</v>
      </c>
      <c r="BE317">
        <f t="shared" si="151"/>
        <v>7.666666666666667</v>
      </c>
      <c r="BF317">
        <f t="shared" si="151"/>
        <v>1</v>
      </c>
      <c r="BG317" t="e">
        <f t="shared" si="151"/>
        <v>#DIV/0!</v>
      </c>
      <c r="BH317" t="e">
        <f t="shared" si="151"/>
        <v>#DIV/0!</v>
      </c>
      <c r="BI317">
        <f t="shared" si="151"/>
        <v>6.333333333333333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G317" s="10"/>
      <c r="CH317" s="10"/>
    </row>
    <row r="318" spans="1:86" s="38" customFormat="1">
      <c r="A318" t="s">
        <v>181</v>
      </c>
      <c r="B318" s="10">
        <v>65</v>
      </c>
      <c r="C318" s="6" t="s">
        <v>2</v>
      </c>
      <c r="D318" s="10" t="s">
        <v>40</v>
      </c>
      <c r="E318" s="59">
        <f t="shared" si="152"/>
        <v>0</v>
      </c>
      <c r="F318" s="59">
        <f t="shared" si="152"/>
        <v>0</v>
      </c>
      <c r="G318" s="59">
        <f t="shared" si="152"/>
        <v>66.666666666666657</v>
      </c>
      <c r="H318" s="59">
        <f t="shared" si="152"/>
        <v>33.333333333333329</v>
      </c>
      <c r="I318" s="59">
        <f t="shared" si="153"/>
        <v>0.66666666666666663</v>
      </c>
      <c r="J318">
        <f t="shared" si="150"/>
        <v>24</v>
      </c>
      <c r="K318">
        <f t="shared" si="150"/>
        <v>0</v>
      </c>
      <c r="L318">
        <f t="shared" si="150"/>
        <v>0</v>
      </c>
      <c r="M318">
        <f t="shared" si="150"/>
        <v>16</v>
      </c>
      <c r="N318">
        <f t="shared" si="150"/>
        <v>8</v>
      </c>
      <c r="O318">
        <f t="shared" si="154"/>
        <v>0.66666666666666663</v>
      </c>
      <c r="P318">
        <f t="shared" si="155"/>
        <v>878.45833333333337</v>
      </c>
      <c r="Q318" t="e">
        <f t="shared" si="151"/>
        <v>#DIV/0!</v>
      </c>
      <c r="R318">
        <f t="shared" si="151"/>
        <v>1073.6111111333332</v>
      </c>
      <c r="S318">
        <f t="shared" si="151"/>
        <v>575.08333333333337</v>
      </c>
      <c r="T318">
        <f t="shared" si="151"/>
        <v>369.58333333333331</v>
      </c>
      <c r="U318">
        <f t="shared" si="151"/>
        <v>375.00000003333338</v>
      </c>
      <c r="V318">
        <f t="shared" si="151"/>
        <v>469.16666666666669</v>
      </c>
      <c r="W318">
        <f t="shared" si="151"/>
        <v>121.70833333333333</v>
      </c>
      <c r="X318">
        <f t="shared" si="151"/>
        <v>110.27777778666666</v>
      </c>
      <c r="Y318">
        <f t="shared" si="151"/>
        <v>148.66666666666666</v>
      </c>
      <c r="Z318">
        <f t="shared" si="151"/>
        <v>1100.2916666666667</v>
      </c>
      <c r="AA318">
        <f t="shared" si="151"/>
        <v>1344.9722223333333</v>
      </c>
      <c r="AB318">
        <f t="shared" si="151"/>
        <v>616.41666666666663</v>
      </c>
      <c r="AC318">
        <f t="shared" si="151"/>
        <v>50.666666666666664</v>
      </c>
      <c r="AD318">
        <f t="shared" si="151"/>
        <v>22.333333333333332</v>
      </c>
      <c r="AE318">
        <f t="shared" si="151"/>
        <v>15</v>
      </c>
      <c r="AF318">
        <f t="shared" si="151"/>
        <v>13.333333333333334</v>
      </c>
      <c r="AG318">
        <f t="shared" si="151"/>
        <v>14</v>
      </c>
      <c r="AH318">
        <f t="shared" si="151"/>
        <v>11.333333333333334</v>
      </c>
      <c r="AI318">
        <f t="shared" si="151"/>
        <v>12.333333333333334</v>
      </c>
      <c r="AJ318">
        <f t="shared" si="151"/>
        <v>1</v>
      </c>
      <c r="AK318" t="e">
        <f t="shared" si="151"/>
        <v>#DIV/0!</v>
      </c>
      <c r="AL318">
        <f t="shared" si="151"/>
        <v>12.333333333333334</v>
      </c>
      <c r="AM318">
        <f t="shared" si="151"/>
        <v>8</v>
      </c>
      <c r="AN318">
        <f t="shared" si="151"/>
        <v>3.3333333333333335</v>
      </c>
      <c r="AO318">
        <f t="shared" si="151"/>
        <v>5</v>
      </c>
      <c r="AP318">
        <f t="shared" si="151"/>
        <v>1</v>
      </c>
      <c r="AQ318" t="e">
        <f t="shared" si="151"/>
        <v>#DIV/0!</v>
      </c>
      <c r="AR318">
        <f t="shared" si="151"/>
        <v>5.333333333333333</v>
      </c>
      <c r="AS318">
        <f t="shared" si="151"/>
        <v>2</v>
      </c>
      <c r="AT318">
        <f t="shared" si="151"/>
        <v>5.333333333333333</v>
      </c>
      <c r="AU318">
        <f t="shared" si="151"/>
        <v>5</v>
      </c>
      <c r="AV318" t="e">
        <f t="shared" si="151"/>
        <v>#DIV/0!</v>
      </c>
      <c r="AW318" t="e">
        <f t="shared" si="151"/>
        <v>#DIV/0!</v>
      </c>
      <c r="AX318">
        <f t="shared" si="151"/>
        <v>2.6666666666666665</v>
      </c>
      <c r="AY318">
        <f t="shared" si="151"/>
        <v>4</v>
      </c>
      <c r="AZ318">
        <f t="shared" si="151"/>
        <v>2.6666666666666665</v>
      </c>
      <c r="BA318">
        <f t="shared" si="151"/>
        <v>2.3333333333333335</v>
      </c>
      <c r="BB318" t="e">
        <f t="shared" si="151"/>
        <v>#DIV/0!</v>
      </c>
      <c r="BC318" t="e">
        <f t="shared" si="151"/>
        <v>#DIV/0!</v>
      </c>
      <c r="BD318">
        <f t="shared" si="151"/>
        <v>4.333333333333333</v>
      </c>
      <c r="BE318">
        <f t="shared" si="151"/>
        <v>9</v>
      </c>
      <c r="BF318" t="e">
        <f t="shared" si="151"/>
        <v>#DIV/0!</v>
      </c>
      <c r="BG318" t="e">
        <f t="shared" si="151"/>
        <v>#DIV/0!</v>
      </c>
      <c r="BH318">
        <f t="shared" si="151"/>
        <v>1</v>
      </c>
      <c r="BI318">
        <f t="shared" si="151"/>
        <v>5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G318" s="10"/>
      <c r="CH318" s="10"/>
    </row>
    <row r="319" spans="1:86" s="38" customFormat="1">
      <c r="A319" t="s">
        <v>161</v>
      </c>
      <c r="B319" s="10">
        <v>65</v>
      </c>
      <c r="C319" s="4" t="s">
        <v>3</v>
      </c>
      <c r="D319" s="10" t="s">
        <v>40</v>
      </c>
      <c r="E319" s="59">
        <f t="shared" si="152"/>
        <v>12.5</v>
      </c>
      <c r="F319" s="59">
        <f t="shared" si="152"/>
        <v>4.1666666666666661</v>
      </c>
      <c r="G319" s="59">
        <f t="shared" si="152"/>
        <v>58.333333333333336</v>
      </c>
      <c r="H319" s="59">
        <f t="shared" si="152"/>
        <v>25</v>
      </c>
      <c r="I319" s="59">
        <f t="shared" si="153"/>
        <v>0.58333333333333337</v>
      </c>
      <c r="J319">
        <f t="shared" si="150"/>
        <v>24</v>
      </c>
      <c r="K319">
        <f t="shared" si="150"/>
        <v>3</v>
      </c>
      <c r="L319">
        <f t="shared" si="150"/>
        <v>1</v>
      </c>
      <c r="M319">
        <f t="shared" si="150"/>
        <v>14</v>
      </c>
      <c r="N319">
        <f t="shared" si="150"/>
        <v>6</v>
      </c>
      <c r="O319">
        <f t="shared" si="154"/>
        <v>0.7</v>
      </c>
      <c r="P319">
        <f t="shared" si="155"/>
        <v>1163.7619047999999</v>
      </c>
      <c r="Q319">
        <f t="shared" si="151"/>
        <v>1901</v>
      </c>
      <c r="R319">
        <f t="shared" si="151"/>
        <v>1098.6499999999999</v>
      </c>
      <c r="S319">
        <f t="shared" si="151"/>
        <v>1139.3333333333333</v>
      </c>
      <c r="T319">
        <f t="shared" si="151"/>
        <v>261.99206350000003</v>
      </c>
      <c r="U319">
        <f t="shared" si="151"/>
        <v>234.93333333333331</v>
      </c>
      <c r="V319">
        <f t="shared" si="151"/>
        <v>314.66666666666669</v>
      </c>
      <c r="W319">
        <f t="shared" si="151"/>
        <v>691.04761903333338</v>
      </c>
      <c r="X319">
        <f t="shared" si="151"/>
        <v>889.10000006666667</v>
      </c>
      <c r="Y319">
        <f t="shared" si="151"/>
        <v>237.16666666666666</v>
      </c>
      <c r="Z319">
        <f t="shared" si="151"/>
        <v>73.23015873333334</v>
      </c>
      <c r="AA319">
        <f t="shared" si="151"/>
        <v>66.766666659999999</v>
      </c>
      <c r="AB319">
        <f t="shared" si="151"/>
        <v>90.166666666666671</v>
      </c>
      <c r="AC319">
        <f t="shared" si="151"/>
        <v>22.666666666666668</v>
      </c>
      <c r="AD319">
        <f t="shared" si="151"/>
        <v>10</v>
      </c>
      <c r="AE319">
        <f t="shared" si="151"/>
        <v>9.3333333333333339</v>
      </c>
      <c r="AF319">
        <f t="shared" si="151"/>
        <v>3.3333333333333335</v>
      </c>
      <c r="AG319">
        <f t="shared" si="151"/>
        <v>8.6666666666666661</v>
      </c>
      <c r="AH319">
        <f t="shared" si="151"/>
        <v>8.6666666666666661</v>
      </c>
      <c r="AI319">
        <f t="shared" si="151"/>
        <v>4.666666666666667</v>
      </c>
      <c r="AJ319" t="e">
        <f t="shared" si="151"/>
        <v>#DIV/0!</v>
      </c>
      <c r="AK319" t="e">
        <f t="shared" si="151"/>
        <v>#DIV/0!</v>
      </c>
      <c r="AL319">
        <f t="shared" si="151"/>
        <v>1</v>
      </c>
      <c r="AM319">
        <f t="shared" si="151"/>
        <v>7</v>
      </c>
      <c r="AN319">
        <f t="shared" si="151"/>
        <v>2</v>
      </c>
      <c r="AO319">
        <f t="shared" si="151"/>
        <v>1.5</v>
      </c>
      <c r="AP319" t="e">
        <f t="shared" si="151"/>
        <v>#DIV/0!</v>
      </c>
      <c r="AQ319" t="e">
        <f t="shared" si="151"/>
        <v>#DIV/0!</v>
      </c>
      <c r="AR319" t="e">
        <f t="shared" si="151"/>
        <v>#DIV/0!</v>
      </c>
      <c r="AS319">
        <f t="shared" si="151"/>
        <v>3</v>
      </c>
      <c r="AT319">
        <f t="shared" si="151"/>
        <v>4.666666666666667</v>
      </c>
      <c r="AU319">
        <f t="shared" si="151"/>
        <v>3.6666666666666665</v>
      </c>
      <c r="AV319" t="e">
        <f t="shared" si="151"/>
        <v>#DIV/0!</v>
      </c>
      <c r="AW319" t="e">
        <f t="shared" si="151"/>
        <v>#DIV/0!</v>
      </c>
      <c r="AX319" t="e">
        <f t="shared" si="151"/>
        <v>#DIV/0!</v>
      </c>
      <c r="AY319">
        <f t="shared" si="151"/>
        <v>1</v>
      </c>
      <c r="AZ319">
        <f t="shared" si="151"/>
        <v>2</v>
      </c>
      <c r="BA319">
        <f t="shared" si="151"/>
        <v>0</v>
      </c>
      <c r="BB319" t="e">
        <f t="shared" si="151"/>
        <v>#DIV/0!</v>
      </c>
      <c r="BC319" t="e">
        <f t="shared" si="151"/>
        <v>#DIV/0!</v>
      </c>
      <c r="BD319">
        <f t="shared" si="151"/>
        <v>1</v>
      </c>
      <c r="BE319">
        <f t="shared" si="151"/>
        <v>18</v>
      </c>
      <c r="BF319">
        <f t="shared" si="151"/>
        <v>1</v>
      </c>
      <c r="BG319" t="e">
        <f t="shared" si="151"/>
        <v>#DIV/0!</v>
      </c>
      <c r="BH319">
        <f t="shared" si="151"/>
        <v>1</v>
      </c>
      <c r="BI319">
        <f t="shared" si="151"/>
        <v>2</v>
      </c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G319" s="10"/>
      <c r="CH319" s="10"/>
    </row>
    <row r="320" spans="1:86" s="38" customFormat="1">
      <c r="A320" t="s">
        <v>162</v>
      </c>
      <c r="B320" s="10">
        <v>65</v>
      </c>
      <c r="C320" s="6" t="s">
        <v>2</v>
      </c>
      <c r="D320" s="10" t="s">
        <v>40</v>
      </c>
      <c r="E320" s="59">
        <f t="shared" si="152"/>
        <v>0</v>
      </c>
      <c r="F320" s="59">
        <f t="shared" si="152"/>
        <v>0</v>
      </c>
      <c r="G320" s="59">
        <f t="shared" si="152"/>
        <v>75</v>
      </c>
      <c r="H320" s="59">
        <f t="shared" si="152"/>
        <v>25</v>
      </c>
      <c r="I320" s="59">
        <f t="shared" si="153"/>
        <v>0.75</v>
      </c>
      <c r="J320">
        <f t="shared" si="150"/>
        <v>24</v>
      </c>
      <c r="K320">
        <f t="shared" si="150"/>
        <v>0</v>
      </c>
      <c r="L320">
        <f t="shared" si="150"/>
        <v>0</v>
      </c>
      <c r="M320">
        <f t="shared" si="150"/>
        <v>18</v>
      </c>
      <c r="N320">
        <f t="shared" si="150"/>
        <v>6</v>
      </c>
      <c r="O320">
        <f t="shared" si="154"/>
        <v>0.75</v>
      </c>
      <c r="P320">
        <f t="shared" si="155"/>
        <v>726.75</v>
      </c>
      <c r="Q320" t="e">
        <f t="shared" si="155"/>
        <v>#DIV/0!</v>
      </c>
      <c r="R320">
        <f t="shared" si="155"/>
        <v>791.23492063333333</v>
      </c>
      <c r="S320">
        <f t="shared" si="155"/>
        <v>517.94444433333331</v>
      </c>
      <c r="T320">
        <f t="shared" si="155"/>
        <v>114.45833333333333</v>
      </c>
      <c r="U320">
        <f t="shared" si="155"/>
        <v>64.479365076666667</v>
      </c>
      <c r="V320">
        <f t="shared" si="155"/>
        <v>215.33333333333334</v>
      </c>
      <c r="W320">
        <f t="shared" si="155"/>
        <v>478.875</v>
      </c>
      <c r="X320">
        <f t="shared" si="155"/>
        <v>577.19523813333331</v>
      </c>
      <c r="Y320">
        <f t="shared" si="155"/>
        <v>186.66666666666666</v>
      </c>
      <c r="Z320">
        <f t="shared" si="155"/>
        <v>298.04166666666669</v>
      </c>
      <c r="AA320">
        <f t="shared" si="155"/>
        <v>312.23492063333333</v>
      </c>
      <c r="AB320">
        <f t="shared" si="155"/>
        <v>243.94444443333336</v>
      </c>
      <c r="AC320">
        <f t="shared" si="155"/>
        <v>22.333333333333332</v>
      </c>
      <c r="AD320">
        <f t="shared" si="155"/>
        <v>11.333333333333334</v>
      </c>
      <c r="AE320">
        <f t="shared" si="155"/>
        <v>8</v>
      </c>
      <c r="AF320">
        <f t="shared" ref="AF320:BI328" si="156">AVERAGE(AF44,AF136,AF228)</f>
        <v>3</v>
      </c>
      <c r="AG320">
        <f t="shared" si="156"/>
        <v>9</v>
      </c>
      <c r="AH320">
        <f t="shared" si="156"/>
        <v>9.6666666666666661</v>
      </c>
      <c r="AI320">
        <f t="shared" si="156"/>
        <v>3</v>
      </c>
      <c r="AJ320">
        <f t="shared" si="156"/>
        <v>1</v>
      </c>
      <c r="AK320" t="e">
        <f t="shared" si="156"/>
        <v>#DIV/0!</v>
      </c>
      <c r="AL320">
        <f t="shared" si="156"/>
        <v>1</v>
      </c>
      <c r="AM320">
        <f t="shared" si="156"/>
        <v>8</v>
      </c>
      <c r="AN320">
        <f t="shared" si="156"/>
        <v>1.6666666666666667</v>
      </c>
      <c r="AO320">
        <f t="shared" si="156"/>
        <v>2.5</v>
      </c>
      <c r="AP320" t="e">
        <f t="shared" si="156"/>
        <v>#DIV/0!</v>
      </c>
      <c r="AQ320" t="e">
        <f t="shared" si="156"/>
        <v>#DIV/0!</v>
      </c>
      <c r="AR320" t="e">
        <f t="shared" si="156"/>
        <v>#DIV/0!</v>
      </c>
      <c r="AS320" t="e">
        <f t="shared" si="156"/>
        <v>#DIV/0!</v>
      </c>
      <c r="AT320">
        <f t="shared" si="156"/>
        <v>6</v>
      </c>
      <c r="AU320">
        <f t="shared" si="156"/>
        <v>1.3333333333333333</v>
      </c>
      <c r="AV320">
        <f t="shared" si="156"/>
        <v>1</v>
      </c>
      <c r="AW320" t="e">
        <f t="shared" si="156"/>
        <v>#DIV/0!</v>
      </c>
      <c r="AX320">
        <f t="shared" si="156"/>
        <v>1</v>
      </c>
      <c r="AY320">
        <f t="shared" si="156"/>
        <v>1.5</v>
      </c>
      <c r="AZ320">
        <f t="shared" si="156"/>
        <v>2</v>
      </c>
      <c r="BA320">
        <f t="shared" si="156"/>
        <v>0</v>
      </c>
      <c r="BB320" t="e">
        <f t="shared" si="156"/>
        <v>#DIV/0!</v>
      </c>
      <c r="BC320" t="e">
        <f t="shared" si="156"/>
        <v>#DIV/0!</v>
      </c>
      <c r="BD320" t="e">
        <f t="shared" si="156"/>
        <v>#DIV/0!</v>
      </c>
      <c r="BE320">
        <f t="shared" si="156"/>
        <v>10</v>
      </c>
      <c r="BF320">
        <f t="shared" si="156"/>
        <v>4</v>
      </c>
      <c r="BG320" t="e">
        <f t="shared" si="156"/>
        <v>#DIV/0!</v>
      </c>
      <c r="BH320" t="e">
        <f t="shared" si="156"/>
        <v>#DIV/0!</v>
      </c>
      <c r="BI320">
        <f t="shared" si="156"/>
        <v>1.5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G320" s="10"/>
      <c r="CH320" s="10"/>
    </row>
    <row r="321" spans="1:86" s="38" customFormat="1">
      <c r="A321" t="s">
        <v>163</v>
      </c>
      <c r="B321" s="10">
        <v>60</v>
      </c>
      <c r="C321" s="6" t="s">
        <v>2</v>
      </c>
      <c r="D321" s="10" t="s">
        <v>40</v>
      </c>
      <c r="E321" s="59">
        <f t="shared" si="152"/>
        <v>0</v>
      </c>
      <c r="F321" s="59">
        <f t="shared" si="152"/>
        <v>0</v>
      </c>
      <c r="G321" s="59">
        <f t="shared" si="152"/>
        <v>100</v>
      </c>
      <c r="H321" s="59">
        <f t="shared" si="152"/>
        <v>0</v>
      </c>
      <c r="I321" s="59">
        <f t="shared" si="153"/>
        <v>1</v>
      </c>
      <c r="J321">
        <f t="shared" si="150"/>
        <v>24</v>
      </c>
      <c r="K321">
        <f t="shared" si="150"/>
        <v>0</v>
      </c>
      <c r="L321">
        <f t="shared" si="150"/>
        <v>0</v>
      </c>
      <c r="M321">
        <f t="shared" si="150"/>
        <v>24</v>
      </c>
      <c r="N321">
        <f t="shared" si="150"/>
        <v>0</v>
      </c>
      <c r="O321">
        <f t="shared" si="154"/>
        <v>1</v>
      </c>
      <c r="P321">
        <f t="shared" si="155"/>
        <v>823.16666666666663</v>
      </c>
      <c r="Q321" t="e">
        <f t="shared" si="155"/>
        <v>#DIV/0!</v>
      </c>
      <c r="R321">
        <f t="shared" si="155"/>
        <v>823.16666666666663</v>
      </c>
      <c r="S321" t="s">
        <v>57</v>
      </c>
      <c r="T321">
        <f t="shared" si="155"/>
        <v>54.333333333333336</v>
      </c>
      <c r="U321">
        <f t="shared" si="155"/>
        <v>54.333333333333336</v>
      </c>
      <c r="V321" t="e">
        <f t="shared" si="155"/>
        <v>#DIV/0!</v>
      </c>
      <c r="W321">
        <f t="shared" si="155"/>
        <v>80.125</v>
      </c>
      <c r="X321">
        <f t="shared" si="155"/>
        <v>80.125</v>
      </c>
      <c r="Y321" t="e">
        <f t="shared" si="155"/>
        <v>#DIV/0!</v>
      </c>
      <c r="Z321">
        <f t="shared" si="155"/>
        <v>1353.8333333333333</v>
      </c>
      <c r="AA321">
        <f t="shared" si="155"/>
        <v>1353.8333333333333</v>
      </c>
      <c r="AB321" t="e">
        <f t="shared" si="155"/>
        <v>#DIV/0!</v>
      </c>
      <c r="AC321">
        <f t="shared" si="155"/>
        <v>27.666666666666668</v>
      </c>
      <c r="AD321">
        <f t="shared" si="155"/>
        <v>8.6666666666666661</v>
      </c>
      <c r="AE321">
        <f t="shared" si="155"/>
        <v>19</v>
      </c>
      <c r="AF321" t="e">
        <f t="shared" si="156"/>
        <v>#DIV/0!</v>
      </c>
      <c r="AG321">
        <f t="shared" si="156"/>
        <v>8</v>
      </c>
      <c r="AH321">
        <f t="shared" si="156"/>
        <v>8.6666666666666661</v>
      </c>
      <c r="AI321">
        <f t="shared" si="156"/>
        <v>11</v>
      </c>
      <c r="AJ321" t="e">
        <f t="shared" si="156"/>
        <v>#DIV/0!</v>
      </c>
      <c r="AK321" t="e">
        <f t="shared" si="156"/>
        <v>#DIV/0!</v>
      </c>
      <c r="AL321" t="e">
        <f t="shared" si="156"/>
        <v>#DIV/0!</v>
      </c>
      <c r="AM321">
        <f t="shared" si="156"/>
        <v>8</v>
      </c>
      <c r="AN321">
        <f t="shared" si="156"/>
        <v>2</v>
      </c>
      <c r="AO321" t="e">
        <f t="shared" si="156"/>
        <v>#DIV/0!</v>
      </c>
      <c r="AP321" t="e">
        <f t="shared" si="156"/>
        <v>#DIV/0!</v>
      </c>
      <c r="AQ321" t="e">
        <f t="shared" si="156"/>
        <v>#DIV/0!</v>
      </c>
      <c r="AR321" t="e">
        <f t="shared" si="156"/>
        <v>#DIV/0!</v>
      </c>
      <c r="AS321" t="e">
        <f t="shared" si="156"/>
        <v>#DIV/0!</v>
      </c>
      <c r="AT321">
        <f t="shared" si="156"/>
        <v>8</v>
      </c>
      <c r="AU321">
        <f t="shared" si="156"/>
        <v>11</v>
      </c>
      <c r="AV321" t="e">
        <f t="shared" si="156"/>
        <v>#DIV/0!</v>
      </c>
      <c r="AW321" t="e">
        <f t="shared" si="156"/>
        <v>#DIV/0!</v>
      </c>
      <c r="AX321" t="e">
        <f t="shared" si="156"/>
        <v>#DIV/0!</v>
      </c>
      <c r="AY321" t="e">
        <f t="shared" si="156"/>
        <v>#DIV/0!</v>
      </c>
      <c r="AZ321" t="e">
        <f t="shared" si="156"/>
        <v>#DIV/0!</v>
      </c>
      <c r="BA321">
        <f t="shared" si="156"/>
        <v>0</v>
      </c>
      <c r="BB321" t="e">
        <f t="shared" si="156"/>
        <v>#DIV/0!</v>
      </c>
      <c r="BC321" t="e">
        <f t="shared" si="156"/>
        <v>#DIV/0!</v>
      </c>
      <c r="BD321" t="e">
        <f t="shared" si="156"/>
        <v>#DIV/0!</v>
      </c>
      <c r="BE321">
        <f t="shared" si="156"/>
        <v>16</v>
      </c>
      <c r="BF321">
        <f t="shared" si="156"/>
        <v>2.3333333333333335</v>
      </c>
      <c r="BG321" t="e">
        <f t="shared" si="156"/>
        <v>#DIV/0!</v>
      </c>
      <c r="BH321" t="e">
        <f t="shared" si="156"/>
        <v>#DIV/0!</v>
      </c>
      <c r="BI321">
        <f t="shared" si="156"/>
        <v>8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G321" s="10"/>
      <c r="CH321" s="10"/>
    </row>
    <row r="322" spans="1:86" s="38" customFormat="1">
      <c r="A322" t="s">
        <v>164</v>
      </c>
      <c r="B322" s="10">
        <v>60</v>
      </c>
      <c r="C322" s="6" t="s">
        <v>2</v>
      </c>
      <c r="D322" s="10" t="s">
        <v>40</v>
      </c>
      <c r="E322" s="59">
        <f t="shared" si="152"/>
        <v>0</v>
      </c>
      <c r="F322" s="59">
        <f t="shared" si="152"/>
        <v>0</v>
      </c>
      <c r="G322" s="59">
        <f t="shared" si="152"/>
        <v>87.5</v>
      </c>
      <c r="H322" s="59">
        <f t="shared" si="152"/>
        <v>12.5</v>
      </c>
      <c r="I322" s="59">
        <f t="shared" si="153"/>
        <v>0.875</v>
      </c>
      <c r="J322">
        <f t="shared" si="150"/>
        <v>24</v>
      </c>
      <c r="K322">
        <f t="shared" si="150"/>
        <v>0</v>
      </c>
      <c r="L322">
        <f t="shared" si="150"/>
        <v>0</v>
      </c>
      <c r="M322">
        <f t="shared" si="150"/>
        <v>21</v>
      </c>
      <c r="N322">
        <f t="shared" si="150"/>
        <v>3</v>
      </c>
      <c r="O322">
        <f t="shared" si="154"/>
        <v>0.875</v>
      </c>
      <c r="P322">
        <f t="shared" si="155"/>
        <v>451.70833333333331</v>
      </c>
      <c r="Q322" t="e">
        <f t="shared" si="155"/>
        <v>#DIV/0!</v>
      </c>
      <c r="R322">
        <f t="shared" si="155"/>
        <v>418.61111113333328</v>
      </c>
      <c r="S322">
        <f t="shared" si="155"/>
        <v>520.25</v>
      </c>
      <c r="T322">
        <f t="shared" si="155"/>
        <v>55.541666666666664</v>
      </c>
      <c r="U322">
        <f t="shared" si="155"/>
        <v>54.093253969999999</v>
      </c>
      <c r="V322">
        <f t="shared" si="155"/>
        <v>68.5</v>
      </c>
      <c r="W322">
        <f t="shared" si="155"/>
        <v>140.08333333333334</v>
      </c>
      <c r="X322">
        <f t="shared" si="155"/>
        <v>139.27579366666666</v>
      </c>
      <c r="Y322">
        <f t="shared" si="155"/>
        <v>150.5</v>
      </c>
      <c r="Z322">
        <f t="shared" si="155"/>
        <v>307.70833333333331</v>
      </c>
      <c r="AA322">
        <f t="shared" si="155"/>
        <v>312.50198410000002</v>
      </c>
      <c r="AB322">
        <f t="shared" si="155"/>
        <v>258.75</v>
      </c>
      <c r="AC322">
        <f t="shared" si="155"/>
        <v>26.333333333333332</v>
      </c>
      <c r="AD322">
        <f t="shared" si="155"/>
        <v>11.666666666666666</v>
      </c>
      <c r="AE322">
        <f t="shared" si="155"/>
        <v>11.666666666666666</v>
      </c>
      <c r="AF322">
        <f t="shared" si="156"/>
        <v>4.5</v>
      </c>
      <c r="AG322">
        <f t="shared" si="156"/>
        <v>9</v>
      </c>
      <c r="AH322">
        <f t="shared" si="156"/>
        <v>10</v>
      </c>
      <c r="AI322">
        <f t="shared" si="156"/>
        <v>4.333333333333333</v>
      </c>
      <c r="AJ322">
        <f t="shared" si="156"/>
        <v>1</v>
      </c>
      <c r="AK322" t="e">
        <f t="shared" si="156"/>
        <v>#DIV/0!</v>
      </c>
      <c r="AL322">
        <f t="shared" si="156"/>
        <v>4</v>
      </c>
      <c r="AM322">
        <f t="shared" si="156"/>
        <v>8</v>
      </c>
      <c r="AN322">
        <f t="shared" si="156"/>
        <v>3</v>
      </c>
      <c r="AO322">
        <f t="shared" si="156"/>
        <v>2</v>
      </c>
      <c r="AP322" t="e">
        <f t="shared" si="156"/>
        <v>#DIV/0!</v>
      </c>
      <c r="AQ322" t="e">
        <f t="shared" si="156"/>
        <v>#DIV/0!</v>
      </c>
      <c r="AR322">
        <f t="shared" si="156"/>
        <v>3</v>
      </c>
      <c r="AS322">
        <f t="shared" si="156"/>
        <v>1</v>
      </c>
      <c r="AT322">
        <f t="shared" si="156"/>
        <v>7</v>
      </c>
      <c r="AU322">
        <f t="shared" si="156"/>
        <v>3.6666666666666665</v>
      </c>
      <c r="AV322">
        <f t="shared" si="156"/>
        <v>1</v>
      </c>
      <c r="AW322" t="e">
        <f t="shared" si="156"/>
        <v>#DIV/0!</v>
      </c>
      <c r="AX322">
        <f t="shared" si="156"/>
        <v>1</v>
      </c>
      <c r="AY322">
        <f t="shared" si="156"/>
        <v>2</v>
      </c>
      <c r="AZ322">
        <f t="shared" si="156"/>
        <v>1.5</v>
      </c>
      <c r="BA322">
        <f t="shared" si="156"/>
        <v>0</v>
      </c>
      <c r="BB322" t="e">
        <f t="shared" si="156"/>
        <v>#DIV/0!</v>
      </c>
      <c r="BC322" t="e">
        <f t="shared" si="156"/>
        <v>#DIV/0!</v>
      </c>
      <c r="BD322">
        <f t="shared" si="156"/>
        <v>2</v>
      </c>
      <c r="BE322">
        <f t="shared" si="156"/>
        <v>25.666666666666668</v>
      </c>
      <c r="BF322" t="e">
        <f t="shared" si="156"/>
        <v>#DIV/0!</v>
      </c>
      <c r="BG322" t="e">
        <f t="shared" si="156"/>
        <v>#DIV/0!</v>
      </c>
      <c r="BH322" t="e">
        <f t="shared" si="156"/>
        <v>#DIV/0!</v>
      </c>
      <c r="BI322">
        <f t="shared" si="156"/>
        <v>5.333333333333333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 s="58"/>
      <c r="CG322" s="10"/>
      <c r="CH322" s="10"/>
    </row>
    <row r="323" spans="1:86" s="38" customFormat="1">
      <c r="A323" t="s">
        <v>165</v>
      </c>
      <c r="B323" s="10">
        <v>60</v>
      </c>
      <c r="C323" s="6" t="s">
        <v>2</v>
      </c>
      <c r="D323" s="10" t="s">
        <v>40</v>
      </c>
      <c r="E323" s="59">
        <f t="shared" si="152"/>
        <v>4.1666666666666661</v>
      </c>
      <c r="F323" s="59">
        <f t="shared" si="152"/>
        <v>0</v>
      </c>
      <c r="G323" s="59">
        <f t="shared" si="152"/>
        <v>87.5</v>
      </c>
      <c r="H323" s="59">
        <f t="shared" si="152"/>
        <v>8.3333333333333321</v>
      </c>
      <c r="I323" s="59">
        <f t="shared" si="153"/>
        <v>0.875</v>
      </c>
      <c r="J323">
        <f t="shared" si="150"/>
        <v>24</v>
      </c>
      <c r="K323">
        <f t="shared" si="150"/>
        <v>1</v>
      </c>
      <c r="L323">
        <f t="shared" si="150"/>
        <v>0</v>
      </c>
      <c r="M323">
        <f t="shared" si="150"/>
        <v>21</v>
      </c>
      <c r="N323">
        <f t="shared" si="150"/>
        <v>2</v>
      </c>
      <c r="O323">
        <f t="shared" si="154"/>
        <v>0.91304347826086951</v>
      </c>
      <c r="P323">
        <f t="shared" si="155"/>
        <v>538.5595238333334</v>
      </c>
      <c r="Q323" t="e">
        <f t="shared" si="155"/>
        <v>#DIV/0!</v>
      </c>
      <c r="R323">
        <f t="shared" si="155"/>
        <v>422.94841273333333</v>
      </c>
      <c r="S323">
        <f t="shared" si="155"/>
        <v>1610.5</v>
      </c>
      <c r="T323">
        <f t="shared" si="155"/>
        <v>106.9047619</v>
      </c>
      <c r="U323">
        <f t="shared" si="155"/>
        <v>107.5297619</v>
      </c>
      <c r="V323">
        <f t="shared" si="155"/>
        <v>71.5</v>
      </c>
      <c r="W323">
        <f t="shared" si="155"/>
        <v>107.06547619999999</v>
      </c>
      <c r="X323">
        <f t="shared" si="155"/>
        <v>107.46825396666667</v>
      </c>
      <c r="Y323">
        <f t="shared" si="155"/>
        <v>112</v>
      </c>
      <c r="Z323">
        <f t="shared" si="155"/>
        <v>1008.904762</v>
      </c>
      <c r="AA323">
        <f t="shared" si="155"/>
        <v>1069.0575396666666</v>
      </c>
      <c r="AB323">
        <f t="shared" si="155"/>
        <v>327</v>
      </c>
      <c r="AC323">
        <f t="shared" si="155"/>
        <v>21</v>
      </c>
      <c r="AD323">
        <f t="shared" si="155"/>
        <v>9</v>
      </c>
      <c r="AE323">
        <f t="shared" si="155"/>
        <v>10.333333333333334</v>
      </c>
      <c r="AF323">
        <f t="shared" si="156"/>
        <v>2.5</v>
      </c>
      <c r="AG323">
        <f t="shared" si="156"/>
        <v>10.333333333333334</v>
      </c>
      <c r="AH323">
        <f t="shared" si="156"/>
        <v>9</v>
      </c>
      <c r="AI323">
        <f t="shared" si="156"/>
        <v>1.6666666666666667</v>
      </c>
      <c r="AJ323" t="e">
        <f t="shared" si="156"/>
        <v>#DIV/0!</v>
      </c>
      <c r="AK323" t="e">
        <f t="shared" si="156"/>
        <v>#DIV/0!</v>
      </c>
      <c r="AL323" t="e">
        <f t="shared" si="156"/>
        <v>#DIV/0!</v>
      </c>
      <c r="AM323">
        <f t="shared" si="156"/>
        <v>7.666666666666667</v>
      </c>
      <c r="AN323">
        <f t="shared" si="156"/>
        <v>1.3333333333333333</v>
      </c>
      <c r="AO323" t="e">
        <f t="shared" si="156"/>
        <v>#DIV/0!</v>
      </c>
      <c r="AP323" t="e">
        <f t="shared" si="156"/>
        <v>#DIV/0!</v>
      </c>
      <c r="AQ323" t="e">
        <f t="shared" si="156"/>
        <v>#DIV/0!</v>
      </c>
      <c r="AR323" t="e">
        <f t="shared" si="156"/>
        <v>#DIV/0!</v>
      </c>
      <c r="AS323">
        <f t="shared" si="156"/>
        <v>1.6666666666666667</v>
      </c>
      <c r="AT323">
        <f t="shared" si="156"/>
        <v>7</v>
      </c>
      <c r="AU323">
        <f t="shared" si="156"/>
        <v>1.6666666666666667</v>
      </c>
      <c r="AV323" t="e">
        <f t="shared" si="156"/>
        <v>#DIV/0!</v>
      </c>
      <c r="AW323" t="e">
        <f t="shared" si="156"/>
        <v>#DIV/0!</v>
      </c>
      <c r="AX323" t="e">
        <f t="shared" si="156"/>
        <v>#DIV/0!</v>
      </c>
      <c r="AY323">
        <f t="shared" si="156"/>
        <v>3</v>
      </c>
      <c r="AZ323">
        <f t="shared" si="156"/>
        <v>2</v>
      </c>
      <c r="BA323">
        <f t="shared" si="156"/>
        <v>0</v>
      </c>
      <c r="BB323" t="e">
        <f t="shared" si="156"/>
        <v>#DIV/0!</v>
      </c>
      <c r="BC323" t="e">
        <f t="shared" si="156"/>
        <v>#DIV/0!</v>
      </c>
      <c r="BD323" t="e">
        <f t="shared" si="156"/>
        <v>#DIV/0!</v>
      </c>
      <c r="BE323">
        <f t="shared" si="156"/>
        <v>8</v>
      </c>
      <c r="BF323" t="e">
        <f t="shared" si="156"/>
        <v>#DIV/0!</v>
      </c>
      <c r="BG323" t="e">
        <f t="shared" si="156"/>
        <v>#DIV/0!</v>
      </c>
      <c r="BH323" t="e">
        <f t="shared" si="156"/>
        <v>#DIV/0!</v>
      </c>
      <c r="BI323">
        <f t="shared" si="156"/>
        <v>7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 s="58"/>
      <c r="CG323" s="10"/>
      <c r="CH323" s="10"/>
    </row>
    <row r="324" spans="1:86" s="38" customFormat="1">
      <c r="A324" t="s">
        <v>166</v>
      </c>
      <c r="B324" s="10">
        <v>65</v>
      </c>
      <c r="C324" s="4" t="s">
        <v>3</v>
      </c>
      <c r="D324" s="10" t="s">
        <v>40</v>
      </c>
      <c r="E324" s="59">
        <f t="shared" si="152"/>
        <v>0</v>
      </c>
      <c r="F324" s="59">
        <f t="shared" si="152"/>
        <v>0</v>
      </c>
      <c r="G324" s="59">
        <f t="shared" si="152"/>
        <v>66.666666666666657</v>
      </c>
      <c r="H324" s="59">
        <f t="shared" si="152"/>
        <v>33.333333333333329</v>
      </c>
      <c r="I324" s="59">
        <f t="shared" si="153"/>
        <v>0.66666666666666663</v>
      </c>
      <c r="J324">
        <f t="shared" si="150"/>
        <v>24</v>
      </c>
      <c r="K324">
        <f t="shared" si="150"/>
        <v>0</v>
      </c>
      <c r="L324">
        <f t="shared" si="150"/>
        <v>0</v>
      </c>
      <c r="M324">
        <f t="shared" si="150"/>
        <v>16</v>
      </c>
      <c r="N324">
        <f t="shared" si="150"/>
        <v>8</v>
      </c>
      <c r="O324">
        <f t="shared" si="154"/>
        <v>0.66666666666666663</v>
      </c>
      <c r="P324">
        <f t="shared" si="155"/>
        <v>292.58333333333331</v>
      </c>
      <c r="Q324" t="e">
        <f t="shared" si="155"/>
        <v>#DIV/0!</v>
      </c>
      <c r="R324">
        <f t="shared" si="155"/>
        <v>178.02619049999998</v>
      </c>
      <c r="S324">
        <f t="shared" si="155"/>
        <v>402.11111110000002</v>
      </c>
      <c r="T324">
        <f t="shared" si="155"/>
        <v>106.95833333333333</v>
      </c>
      <c r="U324">
        <f t="shared" si="155"/>
        <v>58.464285716666666</v>
      </c>
      <c r="V324">
        <f t="shared" si="155"/>
        <v>177.55555556666664</v>
      </c>
      <c r="W324">
        <f t="shared" si="155"/>
        <v>976.33333333333337</v>
      </c>
      <c r="X324">
        <f t="shared" si="155"/>
        <v>1050.7023810000001</v>
      </c>
      <c r="Y324">
        <f t="shared" si="155"/>
        <v>930.1944444666666</v>
      </c>
      <c r="Z324">
        <f t="shared" si="155"/>
        <v>38</v>
      </c>
      <c r="AA324">
        <f t="shared" si="155"/>
        <v>31.671428573333333</v>
      </c>
      <c r="AB324">
        <f t="shared" si="155"/>
        <v>38.277777780000001</v>
      </c>
      <c r="AC324">
        <f t="shared" si="155"/>
        <v>47</v>
      </c>
      <c r="AD324">
        <f t="shared" si="155"/>
        <v>18.666666666666668</v>
      </c>
      <c r="AE324">
        <f t="shared" si="155"/>
        <v>12</v>
      </c>
      <c r="AF324">
        <f t="shared" si="156"/>
        <v>16.333333333333332</v>
      </c>
      <c r="AG324">
        <f t="shared" si="156"/>
        <v>12.666666666666666</v>
      </c>
      <c r="AH324">
        <f t="shared" si="156"/>
        <v>8.6666666666666661</v>
      </c>
      <c r="AI324">
        <f t="shared" si="156"/>
        <v>4.666666666666667</v>
      </c>
      <c r="AJ324" t="e">
        <f t="shared" si="156"/>
        <v>#DIV/0!</v>
      </c>
      <c r="AK324">
        <f t="shared" si="156"/>
        <v>4</v>
      </c>
      <c r="AL324">
        <f t="shared" si="156"/>
        <v>18.333333333333332</v>
      </c>
      <c r="AM324">
        <f t="shared" si="156"/>
        <v>8</v>
      </c>
      <c r="AN324">
        <f t="shared" si="156"/>
        <v>1</v>
      </c>
      <c r="AO324">
        <f t="shared" si="156"/>
        <v>3</v>
      </c>
      <c r="AP324" t="e">
        <f t="shared" si="156"/>
        <v>#DIV/0!</v>
      </c>
      <c r="AQ324">
        <f t="shared" si="156"/>
        <v>2</v>
      </c>
      <c r="AR324">
        <f t="shared" si="156"/>
        <v>7.333333333333333</v>
      </c>
      <c r="AS324">
        <f t="shared" si="156"/>
        <v>1</v>
      </c>
      <c r="AT324">
        <f t="shared" si="156"/>
        <v>5.333333333333333</v>
      </c>
      <c r="AU324">
        <f t="shared" si="156"/>
        <v>1.3333333333333333</v>
      </c>
      <c r="AV324" t="e">
        <f t="shared" si="156"/>
        <v>#DIV/0!</v>
      </c>
      <c r="AW324">
        <f t="shared" si="156"/>
        <v>1</v>
      </c>
      <c r="AX324">
        <f t="shared" si="156"/>
        <v>4.333333333333333</v>
      </c>
      <c r="AY324">
        <f t="shared" si="156"/>
        <v>4</v>
      </c>
      <c r="AZ324">
        <f t="shared" si="156"/>
        <v>2.6666666666666665</v>
      </c>
      <c r="BA324">
        <f t="shared" si="156"/>
        <v>1.3333333333333333</v>
      </c>
      <c r="BB324" t="e">
        <f t="shared" si="156"/>
        <v>#DIV/0!</v>
      </c>
      <c r="BC324">
        <f t="shared" si="156"/>
        <v>2.5</v>
      </c>
      <c r="BD324">
        <f t="shared" si="156"/>
        <v>10</v>
      </c>
      <c r="BE324">
        <f t="shared" si="156"/>
        <v>9.6666666666666661</v>
      </c>
      <c r="BF324" t="e">
        <f t="shared" si="156"/>
        <v>#DIV/0!</v>
      </c>
      <c r="BG324" t="e">
        <f t="shared" si="156"/>
        <v>#DIV/0!</v>
      </c>
      <c r="BH324" t="e">
        <f t="shared" si="156"/>
        <v>#DIV/0!</v>
      </c>
      <c r="BI324" t="e">
        <f t="shared" si="156"/>
        <v>#DIV/0!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 s="58"/>
      <c r="CG324" s="10"/>
      <c r="CH324" s="10"/>
    </row>
    <row r="325" spans="1:86" s="38" customFormat="1">
      <c r="A325" t="s">
        <v>167</v>
      </c>
      <c r="B325" s="10">
        <v>60</v>
      </c>
      <c r="C325" s="6" t="s">
        <v>2</v>
      </c>
      <c r="D325" s="10" t="s">
        <v>40</v>
      </c>
      <c r="E325" s="59">
        <f t="shared" si="152"/>
        <v>0</v>
      </c>
      <c r="F325" s="59">
        <f t="shared" si="152"/>
        <v>0</v>
      </c>
      <c r="G325" s="59">
        <f t="shared" si="152"/>
        <v>91.666666666666657</v>
      </c>
      <c r="H325" s="59">
        <f t="shared" si="152"/>
        <v>8.3333333333333321</v>
      </c>
      <c r="I325" s="59">
        <f t="shared" si="153"/>
        <v>0.91666666666666663</v>
      </c>
      <c r="J325">
        <f t="shared" si="150"/>
        <v>24</v>
      </c>
      <c r="K325">
        <f t="shared" si="150"/>
        <v>0</v>
      </c>
      <c r="L325">
        <f t="shared" si="150"/>
        <v>0</v>
      </c>
      <c r="M325">
        <f t="shared" si="150"/>
        <v>22</v>
      </c>
      <c r="N325">
        <f t="shared" si="150"/>
        <v>2</v>
      </c>
      <c r="O325">
        <f t="shared" si="154"/>
        <v>0.91666666666666663</v>
      </c>
      <c r="P325">
        <f t="shared" si="155"/>
        <v>171.41666666666666</v>
      </c>
      <c r="Q325" t="e">
        <f t="shared" si="155"/>
        <v>#DIV/0!</v>
      </c>
      <c r="R325">
        <f t="shared" si="155"/>
        <v>167.625</v>
      </c>
      <c r="S325">
        <f t="shared" si="155"/>
        <v>175.5</v>
      </c>
      <c r="T325">
        <f t="shared" si="155"/>
        <v>91.333333333333329</v>
      </c>
      <c r="U325">
        <f t="shared" si="155"/>
        <v>97.069444433333331</v>
      </c>
      <c r="V325">
        <f t="shared" si="155"/>
        <v>40.5</v>
      </c>
      <c r="W325">
        <f t="shared" si="155"/>
        <v>104.54166666666667</v>
      </c>
      <c r="X325">
        <f t="shared" si="155"/>
        <v>108.70833333333333</v>
      </c>
      <c r="Y325">
        <f t="shared" si="155"/>
        <v>61.5</v>
      </c>
      <c r="Z325">
        <f t="shared" si="155"/>
        <v>774.66666666666663</v>
      </c>
      <c r="AA325">
        <f t="shared" si="155"/>
        <v>798.97222220000003</v>
      </c>
      <c r="AB325">
        <f t="shared" si="155"/>
        <v>175</v>
      </c>
      <c r="AC325">
        <f t="shared" si="155"/>
        <v>23.666666666666668</v>
      </c>
      <c r="AD325">
        <f t="shared" si="155"/>
        <v>9.6666666666666661</v>
      </c>
      <c r="AE325">
        <f t="shared" si="155"/>
        <v>13.333333333333334</v>
      </c>
      <c r="AF325">
        <f t="shared" si="156"/>
        <v>2</v>
      </c>
      <c r="AG325">
        <f t="shared" si="156"/>
        <v>14</v>
      </c>
      <c r="AH325">
        <f t="shared" si="156"/>
        <v>9</v>
      </c>
      <c r="AI325">
        <f t="shared" si="156"/>
        <v>2</v>
      </c>
      <c r="AJ325" t="e">
        <f t="shared" si="156"/>
        <v>#DIV/0!</v>
      </c>
      <c r="AK325" t="e">
        <f t="shared" si="156"/>
        <v>#DIV/0!</v>
      </c>
      <c r="AL325" t="e">
        <f t="shared" si="156"/>
        <v>#DIV/0!</v>
      </c>
      <c r="AM325">
        <f t="shared" si="156"/>
        <v>8</v>
      </c>
      <c r="AN325">
        <f t="shared" si="156"/>
        <v>3</v>
      </c>
      <c r="AO325">
        <f t="shared" si="156"/>
        <v>2</v>
      </c>
      <c r="AP325" t="e">
        <f t="shared" si="156"/>
        <v>#DIV/0!</v>
      </c>
      <c r="AQ325" t="e">
        <f t="shared" si="156"/>
        <v>#DIV/0!</v>
      </c>
      <c r="AR325" t="e">
        <f t="shared" si="156"/>
        <v>#DIV/0!</v>
      </c>
      <c r="AS325">
        <f t="shared" si="156"/>
        <v>6</v>
      </c>
      <c r="AT325">
        <f t="shared" si="156"/>
        <v>7.333333333333333</v>
      </c>
      <c r="AU325" t="e">
        <f t="shared" si="156"/>
        <v>#DIV/0!</v>
      </c>
      <c r="AV325" t="e">
        <f t="shared" si="156"/>
        <v>#DIV/0!</v>
      </c>
      <c r="AW325" t="e">
        <f t="shared" si="156"/>
        <v>#DIV/0!</v>
      </c>
      <c r="AX325" t="e">
        <f t="shared" si="156"/>
        <v>#DIV/0!</v>
      </c>
      <c r="AY325" t="e">
        <f t="shared" si="156"/>
        <v>#DIV/0!</v>
      </c>
      <c r="AZ325">
        <f t="shared" si="156"/>
        <v>2</v>
      </c>
      <c r="BA325">
        <f t="shared" si="156"/>
        <v>0</v>
      </c>
      <c r="BB325" t="e">
        <f t="shared" si="156"/>
        <v>#DIV/0!</v>
      </c>
      <c r="BC325" t="e">
        <f t="shared" si="156"/>
        <v>#DIV/0!</v>
      </c>
      <c r="BD325" t="e">
        <f t="shared" si="156"/>
        <v>#DIV/0!</v>
      </c>
      <c r="BE325">
        <f t="shared" si="156"/>
        <v>11.333333333333334</v>
      </c>
      <c r="BF325" t="e">
        <f t="shared" si="156"/>
        <v>#DIV/0!</v>
      </c>
      <c r="BG325" t="e">
        <f t="shared" si="156"/>
        <v>#DIV/0!</v>
      </c>
      <c r="BH325" t="e">
        <f t="shared" si="156"/>
        <v>#DIV/0!</v>
      </c>
      <c r="BI325">
        <f t="shared" si="156"/>
        <v>7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G325" s="10"/>
      <c r="CH325" s="10"/>
    </row>
    <row r="326" spans="1:86" s="38" customFormat="1">
      <c r="A326" t="s">
        <v>182</v>
      </c>
      <c r="B326" s="10">
        <v>65</v>
      </c>
      <c r="C326" s="4" t="s">
        <v>3</v>
      </c>
      <c r="D326" s="10" t="s">
        <v>40</v>
      </c>
      <c r="E326" s="59">
        <f t="shared" si="152"/>
        <v>41.666666666666671</v>
      </c>
      <c r="F326" s="59">
        <f t="shared" si="152"/>
        <v>16.666666666666664</v>
      </c>
      <c r="G326" s="59">
        <f t="shared" si="152"/>
        <v>33.333333333333329</v>
      </c>
      <c r="H326" s="59">
        <f t="shared" si="152"/>
        <v>8.3333333333333321</v>
      </c>
      <c r="I326" s="59">
        <f t="shared" si="153"/>
        <v>0.33333333333333331</v>
      </c>
      <c r="J326">
        <f t="shared" si="150"/>
        <v>24</v>
      </c>
      <c r="K326">
        <f t="shared" si="150"/>
        <v>10</v>
      </c>
      <c r="L326">
        <f t="shared" si="150"/>
        <v>4</v>
      </c>
      <c r="M326">
        <f t="shared" si="150"/>
        <v>8</v>
      </c>
      <c r="N326">
        <f t="shared" si="150"/>
        <v>2</v>
      </c>
      <c r="O326">
        <f t="shared" si="154"/>
        <v>0.8</v>
      </c>
      <c r="P326">
        <f>AVERAGE(P50,P142,P234)</f>
        <v>963.5</v>
      </c>
      <c r="Q326">
        <f t="shared" si="155"/>
        <v>1135</v>
      </c>
      <c r="R326">
        <f t="shared" si="155"/>
        <v>1282.3333333333333</v>
      </c>
      <c r="S326">
        <f t="shared" si="155"/>
        <v>232</v>
      </c>
      <c r="T326">
        <f t="shared" si="155"/>
        <v>797.12222220000001</v>
      </c>
      <c r="U326">
        <f t="shared" si="155"/>
        <v>748.97222220000003</v>
      </c>
      <c r="V326">
        <f t="shared" si="155"/>
        <v>1112.5</v>
      </c>
      <c r="W326">
        <f t="shared" si="155"/>
        <v>130.87777776999999</v>
      </c>
      <c r="X326">
        <f t="shared" si="155"/>
        <v>116.52777776666666</v>
      </c>
      <c r="Y326">
        <f t="shared" si="155"/>
        <v>159</v>
      </c>
      <c r="Z326">
        <f t="shared" si="155"/>
        <v>937.91111100000001</v>
      </c>
      <c r="AA326">
        <f t="shared" si="155"/>
        <v>1053.5277776666667</v>
      </c>
      <c r="AB326">
        <f t="shared" si="155"/>
        <v>470.5</v>
      </c>
      <c r="AC326">
        <f t="shared" si="155"/>
        <v>18</v>
      </c>
      <c r="AD326">
        <f t="shared" si="155"/>
        <v>9.3333333333333339</v>
      </c>
      <c r="AE326">
        <f t="shared" si="155"/>
        <v>5.666666666666667</v>
      </c>
      <c r="AF326">
        <f t="shared" si="156"/>
        <v>4.5</v>
      </c>
      <c r="AG326">
        <f t="shared" si="156"/>
        <v>7.333333333333333</v>
      </c>
      <c r="AH326">
        <f t="shared" si="156"/>
        <v>7.333333333333333</v>
      </c>
      <c r="AI326">
        <f t="shared" si="156"/>
        <v>1.5</v>
      </c>
      <c r="AJ326" t="e">
        <f t="shared" si="156"/>
        <v>#DIV/0!</v>
      </c>
      <c r="AK326" t="e">
        <f t="shared" si="156"/>
        <v>#DIV/0!</v>
      </c>
      <c r="AL326">
        <f t="shared" si="156"/>
        <v>3.5</v>
      </c>
      <c r="AM326">
        <f t="shared" si="156"/>
        <v>4.666666666666667</v>
      </c>
      <c r="AN326">
        <f t="shared" si="156"/>
        <v>4</v>
      </c>
      <c r="AO326" t="e">
        <f t="shared" si="156"/>
        <v>#DIV/0!</v>
      </c>
      <c r="AP326" t="e">
        <f t="shared" si="156"/>
        <v>#DIV/0!</v>
      </c>
      <c r="AQ326" t="e">
        <f t="shared" si="156"/>
        <v>#DIV/0!</v>
      </c>
      <c r="AR326">
        <f t="shared" si="156"/>
        <v>2</v>
      </c>
      <c r="AS326">
        <f t="shared" si="156"/>
        <v>2</v>
      </c>
      <c r="AT326">
        <f t="shared" si="156"/>
        <v>2.6666666666666665</v>
      </c>
      <c r="AU326">
        <f t="shared" si="156"/>
        <v>2</v>
      </c>
      <c r="AV326" t="e">
        <f t="shared" si="156"/>
        <v>#DIV/0!</v>
      </c>
      <c r="AW326" t="e">
        <f t="shared" si="156"/>
        <v>#DIV/0!</v>
      </c>
      <c r="AX326">
        <f t="shared" si="156"/>
        <v>3</v>
      </c>
      <c r="AY326">
        <f t="shared" si="156"/>
        <v>4</v>
      </c>
      <c r="AZ326">
        <f t="shared" si="156"/>
        <v>1</v>
      </c>
      <c r="BA326">
        <f t="shared" si="156"/>
        <v>0.33333333333333331</v>
      </c>
      <c r="BB326" t="e">
        <f t="shared" si="156"/>
        <v>#DIV/0!</v>
      </c>
      <c r="BC326" t="e">
        <f t="shared" si="156"/>
        <v>#DIV/0!</v>
      </c>
      <c r="BD326">
        <f t="shared" si="156"/>
        <v>2</v>
      </c>
      <c r="BE326">
        <f t="shared" si="156"/>
        <v>11.333333333333334</v>
      </c>
      <c r="BF326">
        <f t="shared" si="156"/>
        <v>7.5</v>
      </c>
      <c r="BG326" t="e">
        <f t="shared" si="156"/>
        <v>#DIV/0!</v>
      </c>
      <c r="BH326" t="e">
        <f t="shared" si="156"/>
        <v>#DIV/0!</v>
      </c>
      <c r="BI326">
        <f t="shared" si="156"/>
        <v>2.3333333333333335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G326" s="10"/>
      <c r="CH326" s="10"/>
    </row>
    <row r="327" spans="1:86" s="38" customFormat="1">
      <c r="A327" t="s">
        <v>169</v>
      </c>
      <c r="B327" s="10">
        <v>65</v>
      </c>
      <c r="C327" s="6" t="s">
        <v>2</v>
      </c>
      <c r="D327" s="10" t="s">
        <v>40</v>
      </c>
      <c r="E327" s="59">
        <f t="shared" si="152"/>
        <v>12.5</v>
      </c>
      <c r="F327" s="59">
        <f t="shared" si="152"/>
        <v>0</v>
      </c>
      <c r="G327" s="59">
        <f t="shared" si="152"/>
        <v>87.5</v>
      </c>
      <c r="H327" s="59">
        <f t="shared" si="152"/>
        <v>0</v>
      </c>
      <c r="I327" s="59">
        <f t="shared" si="153"/>
        <v>0.875</v>
      </c>
      <c r="J327">
        <f t="shared" si="150"/>
        <v>24</v>
      </c>
      <c r="K327">
        <f t="shared" si="150"/>
        <v>3</v>
      </c>
      <c r="L327">
        <f t="shared" si="150"/>
        <v>0</v>
      </c>
      <c r="M327">
        <f t="shared" si="150"/>
        <v>21</v>
      </c>
      <c r="N327">
        <f t="shared" si="150"/>
        <v>0</v>
      </c>
      <c r="O327">
        <f t="shared" si="154"/>
        <v>1</v>
      </c>
      <c r="P327">
        <f>AVERAGE(P51,P143,P235)</f>
        <v>1104.1904759666666</v>
      </c>
      <c r="Q327" t="e">
        <f t="shared" si="155"/>
        <v>#DIV/0!</v>
      </c>
      <c r="R327">
        <f t="shared" si="155"/>
        <v>1104.1904759666666</v>
      </c>
      <c r="S327" t="s">
        <v>57</v>
      </c>
      <c r="T327">
        <f t="shared" si="155"/>
        <v>150.7142857</v>
      </c>
      <c r="U327">
        <f t="shared" si="155"/>
        <v>150.7142857</v>
      </c>
      <c r="V327" t="e">
        <f t="shared" si="155"/>
        <v>#DIV/0!</v>
      </c>
      <c r="W327">
        <f t="shared" si="155"/>
        <v>132.38095236666666</v>
      </c>
      <c r="X327">
        <f t="shared" si="155"/>
        <v>132.38095236666666</v>
      </c>
      <c r="Y327" t="e">
        <f t="shared" si="155"/>
        <v>#DIV/0!</v>
      </c>
      <c r="Z327">
        <f t="shared" si="155"/>
        <v>661.47619040000006</v>
      </c>
      <c r="AA327">
        <f t="shared" si="155"/>
        <v>661.47619040000006</v>
      </c>
      <c r="AB327" t="e">
        <f t="shared" si="155"/>
        <v>#DIV/0!</v>
      </c>
      <c r="AC327">
        <f t="shared" si="155"/>
        <v>17</v>
      </c>
      <c r="AD327">
        <f t="shared" si="155"/>
        <v>7.333333333333333</v>
      </c>
      <c r="AE327">
        <f t="shared" si="155"/>
        <v>9.3333333333333339</v>
      </c>
      <c r="AF327">
        <f t="shared" si="156"/>
        <v>1</v>
      </c>
      <c r="AG327">
        <f t="shared" si="156"/>
        <v>9</v>
      </c>
      <c r="AH327">
        <f t="shared" si="156"/>
        <v>7.333333333333333</v>
      </c>
      <c r="AI327">
        <f t="shared" si="156"/>
        <v>1</v>
      </c>
      <c r="AJ327" t="e">
        <f t="shared" si="156"/>
        <v>#DIV/0!</v>
      </c>
      <c r="AK327" t="e">
        <f t="shared" si="156"/>
        <v>#DIV/0!</v>
      </c>
      <c r="AL327" t="e">
        <f t="shared" si="156"/>
        <v>#DIV/0!</v>
      </c>
      <c r="AM327">
        <f t="shared" si="156"/>
        <v>7</v>
      </c>
      <c r="AN327">
        <f t="shared" si="156"/>
        <v>1</v>
      </c>
      <c r="AO327" t="e">
        <f t="shared" si="156"/>
        <v>#DIV/0!</v>
      </c>
      <c r="AP327" t="e">
        <f t="shared" si="156"/>
        <v>#DIV/0!</v>
      </c>
      <c r="AQ327" t="e">
        <f t="shared" si="156"/>
        <v>#DIV/0!</v>
      </c>
      <c r="AR327" t="e">
        <f t="shared" si="156"/>
        <v>#DIV/0!</v>
      </c>
      <c r="AS327">
        <f t="shared" si="156"/>
        <v>1.6666666666666667</v>
      </c>
      <c r="AT327">
        <f t="shared" si="156"/>
        <v>7</v>
      </c>
      <c r="AU327">
        <f t="shared" si="156"/>
        <v>1</v>
      </c>
      <c r="AV327" t="e">
        <f t="shared" si="156"/>
        <v>#DIV/0!</v>
      </c>
      <c r="AW327" t="e">
        <f t="shared" si="156"/>
        <v>#DIV/0!</v>
      </c>
      <c r="AX327" t="e">
        <f t="shared" si="156"/>
        <v>#DIV/0!</v>
      </c>
      <c r="AY327">
        <f t="shared" si="156"/>
        <v>1</v>
      </c>
      <c r="AZ327" t="e">
        <f t="shared" si="156"/>
        <v>#DIV/0!</v>
      </c>
      <c r="BA327">
        <f t="shared" si="156"/>
        <v>0</v>
      </c>
      <c r="BB327" t="e">
        <f t="shared" si="156"/>
        <v>#DIV/0!</v>
      </c>
      <c r="BC327" t="e">
        <f t="shared" si="156"/>
        <v>#DIV/0!</v>
      </c>
      <c r="BD327" t="e">
        <f t="shared" si="156"/>
        <v>#DIV/0!</v>
      </c>
      <c r="BE327">
        <f t="shared" si="156"/>
        <v>7.333333333333333</v>
      </c>
      <c r="BF327" t="e">
        <f t="shared" si="156"/>
        <v>#DIV/0!</v>
      </c>
      <c r="BG327" t="e">
        <f t="shared" si="156"/>
        <v>#DIV/0!</v>
      </c>
      <c r="BH327" t="e">
        <f t="shared" si="156"/>
        <v>#DIV/0!</v>
      </c>
      <c r="BI327">
        <f t="shared" si="156"/>
        <v>6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G327" s="10"/>
      <c r="CH327" s="10"/>
    </row>
    <row r="328" spans="1:86" s="38" customFormat="1">
      <c r="A328" t="s">
        <v>170</v>
      </c>
      <c r="B328" s="10">
        <v>60</v>
      </c>
      <c r="C328" s="6" t="s">
        <v>2</v>
      </c>
      <c r="D328" s="10" t="s">
        <v>40</v>
      </c>
      <c r="E328" s="59">
        <f t="shared" si="152"/>
        <v>8.3333333333333321</v>
      </c>
      <c r="F328" s="59">
        <f t="shared" si="152"/>
        <v>0</v>
      </c>
      <c r="G328" s="59">
        <f t="shared" si="152"/>
        <v>91.666666666666657</v>
      </c>
      <c r="H328" s="59">
        <f t="shared" si="152"/>
        <v>0</v>
      </c>
      <c r="I328" s="59">
        <f t="shared" si="153"/>
        <v>0.91666666666666663</v>
      </c>
      <c r="J328">
        <f t="shared" si="150"/>
        <v>24</v>
      </c>
      <c r="K328">
        <f t="shared" si="150"/>
        <v>2</v>
      </c>
      <c r="L328">
        <f t="shared" si="150"/>
        <v>0</v>
      </c>
      <c r="M328">
        <f t="shared" si="150"/>
        <v>22</v>
      </c>
      <c r="N328">
        <f t="shared" si="150"/>
        <v>0</v>
      </c>
      <c r="O328">
        <f t="shared" si="154"/>
        <v>1</v>
      </c>
      <c r="P328">
        <f t="shared" si="155"/>
        <v>517.90277776666665</v>
      </c>
      <c r="Q328" t="e">
        <f t="shared" si="155"/>
        <v>#DIV/0!</v>
      </c>
      <c r="R328">
        <f t="shared" si="155"/>
        <v>517.90277776666665</v>
      </c>
      <c r="S328" t="s">
        <v>57</v>
      </c>
      <c r="T328">
        <f t="shared" si="155"/>
        <v>93.944444433333331</v>
      </c>
      <c r="U328">
        <f t="shared" si="155"/>
        <v>93.944444433333331</v>
      </c>
      <c r="V328" t="e">
        <f t="shared" si="155"/>
        <v>#DIV/0!</v>
      </c>
      <c r="W328">
        <f t="shared" si="155"/>
        <v>103.31944443333333</v>
      </c>
      <c r="X328">
        <f t="shared" si="155"/>
        <v>103.31944443333333</v>
      </c>
      <c r="Y328" t="e">
        <f t="shared" si="155"/>
        <v>#DIV/0!</v>
      </c>
      <c r="Z328">
        <f t="shared" si="155"/>
        <v>1150.9305556666666</v>
      </c>
      <c r="AA328">
        <f t="shared" si="155"/>
        <v>1150.9305556666666</v>
      </c>
      <c r="AB328" t="e">
        <f t="shared" si="155"/>
        <v>#DIV/0!</v>
      </c>
      <c r="AC328">
        <f t="shared" si="155"/>
        <v>90</v>
      </c>
      <c r="AD328">
        <f t="shared" si="155"/>
        <v>25.666666666666668</v>
      </c>
      <c r="AE328">
        <f t="shared" si="155"/>
        <v>64.333333333333329</v>
      </c>
      <c r="AF328" t="e">
        <f t="shared" si="156"/>
        <v>#DIV/0!</v>
      </c>
      <c r="AG328">
        <f t="shared" si="156"/>
        <v>8</v>
      </c>
      <c r="AH328">
        <f t="shared" si="156"/>
        <v>17.333333333333332</v>
      </c>
      <c r="AI328">
        <f t="shared" si="156"/>
        <v>63.333333333333336</v>
      </c>
      <c r="AJ328">
        <f t="shared" si="156"/>
        <v>1</v>
      </c>
      <c r="AK328" t="e">
        <f t="shared" si="156"/>
        <v>#DIV/0!</v>
      </c>
      <c r="AL328">
        <f t="shared" si="156"/>
        <v>3</v>
      </c>
      <c r="AM328">
        <f t="shared" si="156"/>
        <v>7.333333333333333</v>
      </c>
      <c r="AN328">
        <f t="shared" si="156"/>
        <v>10</v>
      </c>
      <c r="AO328">
        <f t="shared" si="156"/>
        <v>8</v>
      </c>
      <c r="AP328" t="e">
        <f t="shared" si="156"/>
        <v>#DIV/0!</v>
      </c>
      <c r="AQ328" t="e">
        <f t="shared" si="156"/>
        <v>#DIV/0!</v>
      </c>
      <c r="AR328">
        <f t="shared" si="156"/>
        <v>1</v>
      </c>
      <c r="AS328">
        <f t="shared" si="156"/>
        <v>2</v>
      </c>
      <c r="AT328">
        <f t="shared" si="156"/>
        <v>7.333333333333333</v>
      </c>
      <c r="AU328">
        <f t="shared" ref="AU328:BI328" si="157">AVERAGE(AU52,AU144,AU236)</f>
        <v>55.333333333333336</v>
      </c>
      <c r="AV328">
        <f t="shared" si="157"/>
        <v>1</v>
      </c>
      <c r="AW328" t="e">
        <f t="shared" si="157"/>
        <v>#DIV/0!</v>
      </c>
      <c r="AX328">
        <f t="shared" si="157"/>
        <v>2</v>
      </c>
      <c r="AY328" t="e">
        <f t="shared" si="157"/>
        <v>#DIV/0!</v>
      </c>
      <c r="AZ328" t="e">
        <f t="shared" si="157"/>
        <v>#DIV/0!</v>
      </c>
      <c r="BA328">
        <f t="shared" si="157"/>
        <v>0</v>
      </c>
      <c r="BB328" t="e">
        <f t="shared" si="157"/>
        <v>#DIV/0!</v>
      </c>
      <c r="BC328" t="e">
        <f t="shared" si="157"/>
        <v>#DIV/0!</v>
      </c>
      <c r="BD328" t="e">
        <f t="shared" si="157"/>
        <v>#DIV/0!</v>
      </c>
      <c r="BE328">
        <f t="shared" si="157"/>
        <v>11.666666666666666</v>
      </c>
      <c r="BF328">
        <f t="shared" si="157"/>
        <v>10</v>
      </c>
      <c r="BG328" t="e">
        <f t="shared" si="157"/>
        <v>#DIV/0!</v>
      </c>
      <c r="BH328" t="e">
        <f t="shared" si="157"/>
        <v>#DIV/0!</v>
      </c>
      <c r="BI328">
        <f t="shared" si="157"/>
        <v>7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 s="58"/>
      <c r="CG328" s="10"/>
      <c r="CH328" s="10"/>
    </row>
    <row r="329" spans="1:86" s="38" customFormat="1">
      <c r="A329" t="s">
        <v>171</v>
      </c>
      <c r="B329" s="10">
        <v>65</v>
      </c>
      <c r="C329" s="4" t="s">
        <v>3</v>
      </c>
      <c r="D329" s="10" t="s">
        <v>40</v>
      </c>
      <c r="E329" s="59">
        <f t="shared" si="152"/>
        <v>0</v>
      </c>
      <c r="F329" s="59">
        <f t="shared" si="152"/>
        <v>0</v>
      </c>
      <c r="G329" s="59">
        <f t="shared" si="152"/>
        <v>58.333333333333336</v>
      </c>
      <c r="H329" s="59">
        <f t="shared" si="152"/>
        <v>41.666666666666671</v>
      </c>
      <c r="I329" s="59">
        <f t="shared" si="153"/>
        <v>0.58333333333333337</v>
      </c>
      <c r="J329">
        <f t="shared" si="150"/>
        <v>24</v>
      </c>
      <c r="K329">
        <f t="shared" si="150"/>
        <v>0</v>
      </c>
      <c r="L329">
        <f t="shared" si="150"/>
        <v>0</v>
      </c>
      <c r="M329">
        <f t="shared" si="150"/>
        <v>14</v>
      </c>
      <c r="N329">
        <f t="shared" si="150"/>
        <v>10</v>
      </c>
      <c r="O329">
        <f t="shared" si="154"/>
        <v>0.58333333333333337</v>
      </c>
      <c r="P329">
        <f t="shared" si="155"/>
        <v>787.5</v>
      </c>
      <c r="Q329" t="e">
        <f t="shared" si="155"/>
        <v>#DIV/0!</v>
      </c>
      <c r="R329">
        <f t="shared" si="155"/>
        <v>661.23333333333335</v>
      </c>
      <c r="S329">
        <f t="shared" si="155"/>
        <v>944.24999990000003</v>
      </c>
      <c r="T329">
        <f t="shared" si="155"/>
        <v>116.5</v>
      </c>
      <c r="U329">
        <f t="shared" si="155"/>
        <v>136.86666666666665</v>
      </c>
      <c r="V329">
        <f t="shared" si="155"/>
        <v>88.777777773333341</v>
      </c>
      <c r="W329">
        <f t="shared" si="155"/>
        <v>238.91666666666666</v>
      </c>
      <c r="X329">
        <f t="shared" si="155"/>
        <v>343.50000002999997</v>
      </c>
      <c r="Y329">
        <f t="shared" si="155"/>
        <v>106.97222222000001</v>
      </c>
      <c r="Z329">
        <f t="shared" si="155"/>
        <v>268.375</v>
      </c>
      <c r="AA329">
        <f t="shared" si="155"/>
        <v>261.86666666666662</v>
      </c>
      <c r="AB329">
        <f t="shared" si="155"/>
        <v>263.80555553333335</v>
      </c>
      <c r="AC329">
        <f t="shared" si="155"/>
        <v>34.333333333333336</v>
      </c>
      <c r="AD329">
        <f t="shared" si="155"/>
        <v>14.666666666666666</v>
      </c>
      <c r="AE329">
        <f t="shared" si="155"/>
        <v>11.666666666666666</v>
      </c>
      <c r="AF329">
        <f t="shared" ref="AF329:BI330" si="158">AVERAGE(AF53,AF145,AF237)</f>
        <v>8</v>
      </c>
      <c r="AG329">
        <f t="shared" si="158"/>
        <v>10</v>
      </c>
      <c r="AH329">
        <f t="shared" si="158"/>
        <v>11</v>
      </c>
      <c r="AI329">
        <f t="shared" si="158"/>
        <v>1.6666666666666667</v>
      </c>
      <c r="AJ329">
        <f t="shared" si="158"/>
        <v>1</v>
      </c>
      <c r="AK329">
        <f t="shared" si="158"/>
        <v>4</v>
      </c>
      <c r="AL329">
        <f t="shared" si="158"/>
        <v>13</v>
      </c>
      <c r="AM329">
        <f t="shared" si="158"/>
        <v>8</v>
      </c>
      <c r="AN329">
        <f t="shared" si="158"/>
        <v>3</v>
      </c>
      <c r="AO329" t="e">
        <f t="shared" si="158"/>
        <v>#DIV/0!</v>
      </c>
      <c r="AP329" t="e">
        <f t="shared" si="158"/>
        <v>#DIV/0!</v>
      </c>
      <c r="AQ329">
        <f t="shared" si="158"/>
        <v>1</v>
      </c>
      <c r="AR329">
        <f t="shared" si="158"/>
        <v>5</v>
      </c>
      <c r="AS329">
        <f t="shared" si="158"/>
        <v>1.5</v>
      </c>
      <c r="AT329">
        <f t="shared" si="158"/>
        <v>4.666666666666667</v>
      </c>
      <c r="AU329">
        <f t="shared" si="158"/>
        <v>1.5</v>
      </c>
      <c r="AV329">
        <f t="shared" si="158"/>
        <v>1</v>
      </c>
      <c r="AW329">
        <f t="shared" si="158"/>
        <v>4</v>
      </c>
      <c r="AX329">
        <f t="shared" si="158"/>
        <v>5</v>
      </c>
      <c r="AY329">
        <f t="shared" si="158"/>
        <v>1.5</v>
      </c>
      <c r="AZ329">
        <f t="shared" si="158"/>
        <v>3.3333333333333335</v>
      </c>
      <c r="BA329">
        <f t="shared" si="158"/>
        <v>0.66666666666666663</v>
      </c>
      <c r="BB329" t="e">
        <f t="shared" si="158"/>
        <v>#DIV/0!</v>
      </c>
      <c r="BC329">
        <f t="shared" si="158"/>
        <v>3</v>
      </c>
      <c r="BD329">
        <f t="shared" si="158"/>
        <v>3</v>
      </c>
      <c r="BE329">
        <f t="shared" si="158"/>
        <v>51.666666666666664</v>
      </c>
      <c r="BF329">
        <f t="shared" si="158"/>
        <v>12</v>
      </c>
      <c r="BG329" t="e">
        <f t="shared" si="158"/>
        <v>#DIV/0!</v>
      </c>
      <c r="BH329">
        <f t="shared" si="158"/>
        <v>22</v>
      </c>
      <c r="BI329">
        <f t="shared" si="158"/>
        <v>2.3333333333333335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 s="58"/>
      <c r="CG329" s="10"/>
      <c r="CH329" s="10"/>
    </row>
    <row r="330" spans="1:86" s="38" customFormat="1">
      <c r="A330" t="s">
        <v>172</v>
      </c>
      <c r="B330" s="10">
        <v>60</v>
      </c>
      <c r="C330" s="4" t="s">
        <v>3</v>
      </c>
      <c r="D330" s="10" t="s">
        <v>40</v>
      </c>
      <c r="E330" s="59">
        <f t="shared" si="152"/>
        <v>0</v>
      </c>
      <c r="F330" s="59">
        <f t="shared" si="152"/>
        <v>0</v>
      </c>
      <c r="G330" s="59">
        <f t="shared" si="152"/>
        <v>62.5</v>
      </c>
      <c r="H330" s="59">
        <f t="shared" si="152"/>
        <v>37.5</v>
      </c>
      <c r="I330" s="59">
        <f t="shared" si="153"/>
        <v>0.625</v>
      </c>
      <c r="J330">
        <f t="shared" ref="J330:N336" si="159">SUM(J54,J146,J238)</f>
        <v>24</v>
      </c>
      <c r="K330">
        <f t="shared" si="159"/>
        <v>0</v>
      </c>
      <c r="L330">
        <f t="shared" si="159"/>
        <v>0</v>
      </c>
      <c r="M330">
        <f t="shared" si="159"/>
        <v>15</v>
      </c>
      <c r="N330">
        <f t="shared" si="159"/>
        <v>9</v>
      </c>
      <c r="O330">
        <f t="shared" si="154"/>
        <v>0.625</v>
      </c>
      <c r="P330">
        <f t="shared" si="155"/>
        <v>805</v>
      </c>
      <c r="Q330" t="e">
        <f t="shared" si="155"/>
        <v>#DIV/0!</v>
      </c>
      <c r="R330">
        <f t="shared" si="155"/>
        <v>772.5</v>
      </c>
      <c r="S330">
        <f t="shared" si="155"/>
        <v>807.4375</v>
      </c>
      <c r="T330">
        <f t="shared" si="155"/>
        <v>164.375</v>
      </c>
      <c r="U330">
        <f t="shared" si="155"/>
        <v>79.285714284999997</v>
      </c>
      <c r="V330">
        <f t="shared" si="155"/>
        <v>196.4375</v>
      </c>
      <c r="W330">
        <f t="shared" si="155"/>
        <v>80.708333333333329</v>
      </c>
      <c r="X330">
        <f t="shared" si="155"/>
        <v>89.678571435000009</v>
      </c>
      <c r="Y330">
        <f t="shared" si="155"/>
        <v>86.8125</v>
      </c>
      <c r="Z330">
        <f t="shared" si="155"/>
        <v>821.75</v>
      </c>
      <c r="AA330">
        <f t="shared" si="155"/>
        <v>1070.1875</v>
      </c>
      <c r="AB330">
        <f t="shared" si="155"/>
        <v>377.8125</v>
      </c>
      <c r="AC330">
        <f t="shared" si="155"/>
        <v>22.333333333333332</v>
      </c>
      <c r="AD330">
        <f t="shared" si="155"/>
        <v>11.333333333333334</v>
      </c>
      <c r="AE330">
        <f t="shared" si="155"/>
        <v>8.5</v>
      </c>
      <c r="AF330">
        <f t="shared" si="158"/>
        <v>8</v>
      </c>
      <c r="AG330">
        <f t="shared" si="158"/>
        <v>9.6666666666666661</v>
      </c>
      <c r="AH330">
        <f t="shared" si="158"/>
        <v>11.333333333333334</v>
      </c>
      <c r="AI330">
        <f t="shared" si="158"/>
        <v>1.5</v>
      </c>
      <c r="AJ330" t="e">
        <f t="shared" si="158"/>
        <v>#DIV/0!</v>
      </c>
      <c r="AK330" t="e">
        <f t="shared" si="158"/>
        <v>#DIV/0!</v>
      </c>
      <c r="AL330">
        <f t="shared" si="158"/>
        <v>1</v>
      </c>
      <c r="AM330">
        <f t="shared" si="158"/>
        <v>8</v>
      </c>
      <c r="AN330">
        <f t="shared" si="158"/>
        <v>10</v>
      </c>
      <c r="AO330" t="e">
        <f t="shared" si="158"/>
        <v>#DIV/0!</v>
      </c>
      <c r="AP330" t="e">
        <f t="shared" si="158"/>
        <v>#DIV/0!</v>
      </c>
      <c r="AQ330" t="e">
        <f t="shared" si="158"/>
        <v>#DIV/0!</v>
      </c>
      <c r="AR330" t="e">
        <f t="shared" si="158"/>
        <v>#DIV/0!</v>
      </c>
      <c r="AS330">
        <f t="shared" si="158"/>
        <v>1</v>
      </c>
      <c r="AT330">
        <f t="shared" si="158"/>
        <v>7.5</v>
      </c>
      <c r="AU330">
        <f t="shared" si="158"/>
        <v>1</v>
      </c>
      <c r="AV330" t="e">
        <f t="shared" si="158"/>
        <v>#DIV/0!</v>
      </c>
      <c r="AW330" t="e">
        <f t="shared" si="158"/>
        <v>#DIV/0!</v>
      </c>
      <c r="AX330" t="e">
        <f t="shared" si="158"/>
        <v>#DIV/0!</v>
      </c>
      <c r="AY330">
        <f t="shared" si="158"/>
        <v>2</v>
      </c>
      <c r="AZ330">
        <f t="shared" si="158"/>
        <v>4.5</v>
      </c>
      <c r="BA330">
        <f t="shared" si="158"/>
        <v>0.66666666666666663</v>
      </c>
      <c r="BB330" t="e">
        <f t="shared" si="158"/>
        <v>#DIV/0!</v>
      </c>
      <c r="BC330" t="e">
        <f t="shared" si="158"/>
        <v>#DIV/0!</v>
      </c>
      <c r="BD330">
        <f t="shared" si="158"/>
        <v>1</v>
      </c>
      <c r="BE330">
        <f t="shared" si="158"/>
        <v>8.6666666666666661</v>
      </c>
      <c r="BF330" t="e">
        <f t="shared" si="158"/>
        <v>#DIV/0!</v>
      </c>
      <c r="BG330" t="e">
        <f t="shared" si="158"/>
        <v>#DIV/0!</v>
      </c>
      <c r="BH330" t="e">
        <f t="shared" si="158"/>
        <v>#DIV/0!</v>
      </c>
      <c r="BI330">
        <f t="shared" si="158"/>
        <v>6.333333333333333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G330" s="10"/>
      <c r="CH330" s="10"/>
    </row>
    <row r="331" spans="1:86" s="38" customFormat="1">
      <c r="A331" t="s">
        <v>173</v>
      </c>
      <c r="B331" s="10">
        <v>60</v>
      </c>
      <c r="C331" s="6" t="s">
        <v>2</v>
      </c>
      <c r="D331" s="10" t="s">
        <v>40</v>
      </c>
      <c r="E331" s="59">
        <f t="shared" si="152"/>
        <v>0</v>
      </c>
      <c r="F331" s="59">
        <f t="shared" si="152"/>
        <v>0</v>
      </c>
      <c r="G331" s="59">
        <f t="shared" si="152"/>
        <v>70.833333333333343</v>
      </c>
      <c r="H331" s="59">
        <f t="shared" si="152"/>
        <v>29.166666666666668</v>
      </c>
      <c r="I331" s="59">
        <f t="shared" si="153"/>
        <v>0.70833333333333337</v>
      </c>
      <c r="J331">
        <f t="shared" si="159"/>
        <v>24</v>
      </c>
      <c r="K331">
        <f t="shared" si="159"/>
        <v>0</v>
      </c>
      <c r="L331">
        <f t="shared" si="159"/>
        <v>0</v>
      </c>
      <c r="M331">
        <f t="shared" si="159"/>
        <v>17</v>
      </c>
      <c r="N331">
        <f t="shared" si="159"/>
        <v>7</v>
      </c>
      <c r="O331">
        <f t="shared" si="154"/>
        <v>0.70833333333333337</v>
      </c>
      <c r="P331">
        <f t="shared" ref="P331:BI336" si="160">AVERAGE(P55,P147,P239)</f>
        <v>375.375</v>
      </c>
      <c r="Q331" t="e">
        <f t="shared" si="160"/>
        <v>#DIV/0!</v>
      </c>
      <c r="R331">
        <f t="shared" si="160"/>
        <v>295.8</v>
      </c>
      <c r="S331">
        <f t="shared" si="160"/>
        <v>639.16666650000002</v>
      </c>
      <c r="T331">
        <f t="shared" si="160"/>
        <v>208.08333333333334</v>
      </c>
      <c r="U331">
        <f t="shared" si="160"/>
        <v>130.40833333333333</v>
      </c>
      <c r="V331">
        <f t="shared" si="160"/>
        <v>406.83333329999999</v>
      </c>
      <c r="W331">
        <f t="shared" si="160"/>
        <v>819.25</v>
      </c>
      <c r="X331">
        <f t="shared" si="160"/>
        <v>963.11666666666667</v>
      </c>
      <c r="Y331">
        <f t="shared" si="160"/>
        <v>513.20833330000005</v>
      </c>
      <c r="Z331">
        <f t="shared" si="160"/>
        <v>49.583333333333336</v>
      </c>
      <c r="AA331">
        <f t="shared" si="160"/>
        <v>49.433333333333337</v>
      </c>
      <c r="AB331">
        <f t="shared" si="160"/>
        <v>44.5</v>
      </c>
      <c r="AC331">
        <f t="shared" si="160"/>
        <v>21.666666666666668</v>
      </c>
      <c r="AD331">
        <f t="shared" si="160"/>
        <v>12.333333333333334</v>
      </c>
      <c r="AE331">
        <f t="shared" si="160"/>
        <v>6.333333333333333</v>
      </c>
      <c r="AF331">
        <f t="shared" si="160"/>
        <v>4.5</v>
      </c>
      <c r="AG331">
        <f t="shared" si="160"/>
        <v>8.3333333333333339</v>
      </c>
      <c r="AH331">
        <f t="shared" si="160"/>
        <v>11.333333333333334</v>
      </c>
      <c r="AI331">
        <f t="shared" si="160"/>
        <v>1</v>
      </c>
      <c r="AJ331" t="e">
        <f t="shared" si="160"/>
        <v>#DIV/0!</v>
      </c>
      <c r="AK331" t="e">
        <f t="shared" si="160"/>
        <v>#DIV/0!</v>
      </c>
      <c r="AL331">
        <f t="shared" si="160"/>
        <v>2</v>
      </c>
      <c r="AM331">
        <f t="shared" si="160"/>
        <v>8</v>
      </c>
      <c r="AN331">
        <f t="shared" si="160"/>
        <v>3.3333333333333335</v>
      </c>
      <c r="AO331" t="e">
        <f t="shared" si="160"/>
        <v>#DIV/0!</v>
      </c>
      <c r="AP331" t="e">
        <f t="shared" si="160"/>
        <v>#DIV/0!</v>
      </c>
      <c r="AQ331" t="e">
        <f t="shared" si="160"/>
        <v>#DIV/0!</v>
      </c>
      <c r="AR331">
        <f t="shared" si="160"/>
        <v>1.5</v>
      </c>
      <c r="AS331" t="e">
        <f t="shared" si="160"/>
        <v>#DIV/0!</v>
      </c>
      <c r="AT331">
        <f t="shared" si="160"/>
        <v>5.666666666666667</v>
      </c>
      <c r="AU331">
        <f t="shared" si="160"/>
        <v>1</v>
      </c>
      <c r="AV331" t="e">
        <f t="shared" si="160"/>
        <v>#DIV/0!</v>
      </c>
      <c r="AW331" t="e">
        <f t="shared" si="160"/>
        <v>#DIV/0!</v>
      </c>
      <c r="AX331">
        <f t="shared" si="160"/>
        <v>1</v>
      </c>
      <c r="AY331">
        <f t="shared" si="160"/>
        <v>1</v>
      </c>
      <c r="AZ331">
        <f t="shared" si="160"/>
        <v>3.5</v>
      </c>
      <c r="BA331">
        <f t="shared" si="160"/>
        <v>0.33333333333333331</v>
      </c>
      <c r="BB331" t="e">
        <f t="shared" si="160"/>
        <v>#DIV/0!</v>
      </c>
      <c r="BC331" t="e">
        <f t="shared" si="160"/>
        <v>#DIV/0!</v>
      </c>
      <c r="BD331" t="e">
        <f t="shared" si="160"/>
        <v>#DIV/0!</v>
      </c>
      <c r="BE331">
        <f t="shared" si="160"/>
        <v>17</v>
      </c>
      <c r="BF331">
        <f t="shared" si="160"/>
        <v>2</v>
      </c>
      <c r="BG331" t="e">
        <f t="shared" si="160"/>
        <v>#DIV/0!</v>
      </c>
      <c r="BH331">
        <f t="shared" si="160"/>
        <v>1</v>
      </c>
      <c r="BI331">
        <f t="shared" si="160"/>
        <v>1.5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G331" s="10"/>
      <c r="CH331" s="10"/>
    </row>
    <row r="332" spans="1:86" s="38" customFormat="1">
      <c r="A332" t="s">
        <v>174</v>
      </c>
      <c r="B332" s="10">
        <v>65</v>
      </c>
      <c r="C332" s="6" t="s">
        <v>2</v>
      </c>
      <c r="D332" s="10" t="s">
        <v>40</v>
      </c>
      <c r="E332" s="59">
        <f t="shared" si="152"/>
        <v>50</v>
      </c>
      <c r="F332" s="59">
        <f t="shared" si="152"/>
        <v>0</v>
      </c>
      <c r="G332" s="59">
        <f t="shared" si="152"/>
        <v>33.333333333333329</v>
      </c>
      <c r="H332" s="59">
        <f t="shared" si="152"/>
        <v>16.666666666666664</v>
      </c>
      <c r="I332" s="59" t="s">
        <v>57</v>
      </c>
      <c r="J332">
        <f t="shared" si="159"/>
        <v>24</v>
      </c>
      <c r="K332">
        <f t="shared" si="159"/>
        <v>12</v>
      </c>
      <c r="L332">
        <f t="shared" si="159"/>
        <v>0</v>
      </c>
      <c r="M332">
        <f t="shared" si="159"/>
        <v>8</v>
      </c>
      <c r="N332">
        <f t="shared" si="159"/>
        <v>4</v>
      </c>
      <c r="O332">
        <f t="shared" si="154"/>
        <v>0.66666666666666663</v>
      </c>
      <c r="P332">
        <f t="shared" si="160"/>
        <v>927.91666666666663</v>
      </c>
      <c r="Q332" t="e">
        <f t="shared" si="160"/>
        <v>#DIV/0!</v>
      </c>
      <c r="R332">
        <f t="shared" si="160"/>
        <v>1076.75</v>
      </c>
      <c r="S332">
        <f t="shared" si="160"/>
        <v>898.75</v>
      </c>
      <c r="T332">
        <f t="shared" si="160"/>
        <v>500.66666666666669</v>
      </c>
      <c r="U332">
        <f t="shared" si="160"/>
        <v>429.91666666666669</v>
      </c>
      <c r="V332">
        <f t="shared" si="160"/>
        <v>537.5</v>
      </c>
      <c r="W332">
        <f t="shared" si="160"/>
        <v>102.33333333333333</v>
      </c>
      <c r="X332">
        <f t="shared" si="160"/>
        <v>122.5</v>
      </c>
      <c r="Y332">
        <f t="shared" si="160"/>
        <v>26.5</v>
      </c>
      <c r="Z332">
        <f t="shared" si="160"/>
        <v>701.61111110000002</v>
      </c>
      <c r="AA332">
        <f t="shared" si="160"/>
        <v>858.33333333333337</v>
      </c>
      <c r="AB332">
        <f t="shared" si="160"/>
        <v>344.25</v>
      </c>
      <c r="AC332">
        <f t="shared" si="160"/>
        <v>12.666666666666666</v>
      </c>
      <c r="AD332">
        <f t="shared" si="160"/>
        <v>6.333333333333333</v>
      </c>
      <c r="AE332">
        <f t="shared" si="160"/>
        <v>3.6666666666666665</v>
      </c>
      <c r="AF332">
        <f t="shared" si="160"/>
        <v>2.6666666666666665</v>
      </c>
      <c r="AG332">
        <f t="shared" si="160"/>
        <v>4</v>
      </c>
      <c r="AH332">
        <f t="shared" si="160"/>
        <v>5</v>
      </c>
      <c r="AI332">
        <f t="shared" si="160"/>
        <v>3</v>
      </c>
      <c r="AJ332" t="e">
        <f t="shared" si="160"/>
        <v>#DIV/0!</v>
      </c>
      <c r="AK332" t="e">
        <f t="shared" si="160"/>
        <v>#DIV/0!</v>
      </c>
      <c r="AL332">
        <f t="shared" si="160"/>
        <v>1</v>
      </c>
      <c r="AM332">
        <f t="shared" si="160"/>
        <v>4</v>
      </c>
      <c r="AN332">
        <f t="shared" si="160"/>
        <v>1.5</v>
      </c>
      <c r="AO332">
        <f t="shared" si="160"/>
        <v>2</v>
      </c>
      <c r="AP332" t="e">
        <f t="shared" si="160"/>
        <v>#DIV/0!</v>
      </c>
      <c r="AQ332" t="e">
        <f t="shared" si="160"/>
        <v>#DIV/0!</v>
      </c>
      <c r="AR332" t="e">
        <f t="shared" si="160"/>
        <v>#DIV/0!</v>
      </c>
      <c r="AS332" t="e">
        <f t="shared" si="160"/>
        <v>#DIV/0!</v>
      </c>
      <c r="AT332">
        <f t="shared" si="160"/>
        <v>2.6666666666666665</v>
      </c>
      <c r="AU332">
        <f t="shared" si="160"/>
        <v>1.5</v>
      </c>
      <c r="AV332" t="e">
        <f t="shared" si="160"/>
        <v>#DIV/0!</v>
      </c>
      <c r="AW332" t="e">
        <f t="shared" si="160"/>
        <v>#DIV/0!</v>
      </c>
      <c r="AX332" t="e">
        <f t="shared" si="160"/>
        <v>#DIV/0!</v>
      </c>
      <c r="AY332" t="e">
        <f t="shared" si="160"/>
        <v>#DIV/0!</v>
      </c>
      <c r="AZ332">
        <f t="shared" si="160"/>
        <v>2</v>
      </c>
      <c r="BA332">
        <f t="shared" si="160"/>
        <v>0.66666666666666663</v>
      </c>
      <c r="BB332" t="e">
        <f t="shared" si="160"/>
        <v>#DIV/0!</v>
      </c>
      <c r="BC332" t="e">
        <f t="shared" si="160"/>
        <v>#DIV/0!</v>
      </c>
      <c r="BD332">
        <f t="shared" si="160"/>
        <v>1</v>
      </c>
      <c r="BE332">
        <f t="shared" si="160"/>
        <v>8.6666666666666661</v>
      </c>
      <c r="BF332">
        <f t="shared" si="160"/>
        <v>4</v>
      </c>
      <c r="BG332" t="e">
        <f t="shared" si="160"/>
        <v>#DIV/0!</v>
      </c>
      <c r="BH332">
        <f t="shared" si="160"/>
        <v>1.6666666666666667</v>
      </c>
      <c r="BI332">
        <f t="shared" si="160"/>
        <v>3.6666666666666665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G332" s="10"/>
      <c r="CH332" s="10"/>
    </row>
    <row r="333" spans="1:86" s="38" customFormat="1">
      <c r="A333" t="s">
        <v>183</v>
      </c>
      <c r="B333" s="10">
        <v>65</v>
      </c>
      <c r="C333" s="6" t="s">
        <v>2</v>
      </c>
      <c r="D333" s="10" t="s">
        <v>40</v>
      </c>
      <c r="E333" s="59">
        <f t="shared" si="152"/>
        <v>16.666666666666664</v>
      </c>
      <c r="F333" s="59">
        <f t="shared" si="152"/>
        <v>0</v>
      </c>
      <c r="G333" s="59">
        <f t="shared" si="152"/>
        <v>62.5</v>
      </c>
      <c r="H333" s="59">
        <f t="shared" si="152"/>
        <v>20.833333333333336</v>
      </c>
      <c r="I333" s="59">
        <f t="shared" si="153"/>
        <v>0.625</v>
      </c>
      <c r="J333">
        <f t="shared" si="159"/>
        <v>24</v>
      </c>
      <c r="K333">
        <f t="shared" si="159"/>
        <v>4</v>
      </c>
      <c r="L333">
        <f t="shared" si="159"/>
        <v>0</v>
      </c>
      <c r="M333">
        <f t="shared" si="159"/>
        <v>15</v>
      </c>
      <c r="N333">
        <f t="shared" si="159"/>
        <v>5</v>
      </c>
      <c r="O333">
        <f t="shared" si="154"/>
        <v>0.75</v>
      </c>
      <c r="P333">
        <f t="shared" si="160"/>
        <v>850.96309533333317</v>
      </c>
      <c r="Q333" t="e">
        <f t="shared" si="160"/>
        <v>#DIV/0!</v>
      </c>
      <c r="R333">
        <f t="shared" si="160"/>
        <v>757.77777789999993</v>
      </c>
      <c r="S333">
        <f t="shared" si="160"/>
        <v>804.5</v>
      </c>
      <c r="T333">
        <f t="shared" si="160"/>
        <v>303.31666666666666</v>
      </c>
      <c r="U333">
        <f t="shared" si="160"/>
        <v>225.94444446666668</v>
      </c>
      <c r="V333">
        <f t="shared" si="160"/>
        <v>519.66666666666663</v>
      </c>
      <c r="W333">
        <f t="shared" si="160"/>
        <v>220.03690476666665</v>
      </c>
      <c r="X333">
        <f t="shared" si="160"/>
        <v>219.72222223333333</v>
      </c>
      <c r="Y333">
        <f t="shared" si="160"/>
        <v>181</v>
      </c>
      <c r="Z333">
        <f t="shared" si="160"/>
        <v>961.47261903333344</v>
      </c>
      <c r="AA333">
        <f t="shared" si="160"/>
        <v>1118.1666666666667</v>
      </c>
      <c r="AB333">
        <f t="shared" si="160"/>
        <v>500.83333333333331</v>
      </c>
      <c r="AC333">
        <f t="shared" si="160"/>
        <v>25</v>
      </c>
      <c r="AD333">
        <f t="shared" si="160"/>
        <v>10</v>
      </c>
      <c r="AE333">
        <f t="shared" si="160"/>
        <v>8.3333333333333339</v>
      </c>
      <c r="AF333">
        <f t="shared" si="160"/>
        <v>6.666666666666667</v>
      </c>
      <c r="AG333">
        <f t="shared" si="160"/>
        <v>8.6666666666666661</v>
      </c>
      <c r="AH333">
        <f t="shared" si="160"/>
        <v>8.6666666666666661</v>
      </c>
      <c r="AI333">
        <f t="shared" si="160"/>
        <v>7</v>
      </c>
      <c r="AJ333" t="e">
        <f t="shared" si="160"/>
        <v>#DIV/0!</v>
      </c>
      <c r="AK333" t="e">
        <f t="shared" si="160"/>
        <v>#DIV/0!</v>
      </c>
      <c r="AL333">
        <f t="shared" si="160"/>
        <v>1</v>
      </c>
      <c r="AM333">
        <f t="shared" si="160"/>
        <v>6.666666666666667</v>
      </c>
      <c r="AN333">
        <f t="shared" si="160"/>
        <v>2</v>
      </c>
      <c r="AO333">
        <f t="shared" si="160"/>
        <v>2</v>
      </c>
      <c r="AP333" t="e">
        <f t="shared" si="160"/>
        <v>#DIV/0!</v>
      </c>
      <c r="AQ333" t="e">
        <f t="shared" si="160"/>
        <v>#DIV/0!</v>
      </c>
      <c r="AR333" t="e">
        <f t="shared" si="160"/>
        <v>#DIV/0!</v>
      </c>
      <c r="AS333">
        <f t="shared" si="160"/>
        <v>1</v>
      </c>
      <c r="AT333">
        <f t="shared" si="160"/>
        <v>5</v>
      </c>
      <c r="AU333">
        <f t="shared" si="160"/>
        <v>4.5</v>
      </c>
      <c r="AV333" t="e">
        <f t="shared" si="160"/>
        <v>#DIV/0!</v>
      </c>
      <c r="AW333" t="e">
        <f t="shared" si="160"/>
        <v>#DIV/0!</v>
      </c>
      <c r="AX333" t="e">
        <f t="shared" si="160"/>
        <v>#DIV/0!</v>
      </c>
      <c r="AY333">
        <f t="shared" si="160"/>
        <v>2.5</v>
      </c>
      <c r="AZ333">
        <f t="shared" si="160"/>
        <v>1.6666666666666667</v>
      </c>
      <c r="BA333">
        <f t="shared" si="160"/>
        <v>2.6666666666666665</v>
      </c>
      <c r="BB333" t="e">
        <f t="shared" si="160"/>
        <v>#DIV/0!</v>
      </c>
      <c r="BC333" t="e">
        <f t="shared" si="160"/>
        <v>#DIV/0!</v>
      </c>
      <c r="BD333">
        <f t="shared" si="160"/>
        <v>1</v>
      </c>
      <c r="BE333">
        <f t="shared" si="160"/>
        <v>9.3333333333333339</v>
      </c>
      <c r="BF333">
        <f t="shared" si="160"/>
        <v>5</v>
      </c>
      <c r="BG333" t="e">
        <f t="shared" si="160"/>
        <v>#DIV/0!</v>
      </c>
      <c r="BH333" t="e">
        <f t="shared" si="160"/>
        <v>#DIV/0!</v>
      </c>
      <c r="BI333">
        <f t="shared" si="160"/>
        <v>3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G333" s="10"/>
      <c r="CH333" s="10"/>
    </row>
    <row r="334" spans="1:86" s="38" customFormat="1">
      <c r="A334" t="s">
        <v>175</v>
      </c>
      <c r="B334" s="10">
        <v>65</v>
      </c>
      <c r="C334" s="4" t="s">
        <v>3</v>
      </c>
      <c r="D334" s="10" t="s">
        <v>40</v>
      </c>
      <c r="E334" s="59">
        <f t="shared" si="152"/>
        <v>79.166666666666657</v>
      </c>
      <c r="F334" s="59">
        <f t="shared" si="152"/>
        <v>16.666666666666664</v>
      </c>
      <c r="G334" s="59">
        <f t="shared" si="152"/>
        <v>4.1666666666666661</v>
      </c>
      <c r="H334" s="59">
        <f t="shared" si="152"/>
        <v>0</v>
      </c>
      <c r="I334" s="59">
        <f t="shared" si="153"/>
        <v>4.1666666666666664E-2</v>
      </c>
      <c r="J334">
        <f t="shared" si="159"/>
        <v>24</v>
      </c>
      <c r="K334">
        <f t="shared" si="159"/>
        <v>19</v>
      </c>
      <c r="L334">
        <f t="shared" si="159"/>
        <v>4</v>
      </c>
      <c r="M334">
        <f t="shared" si="159"/>
        <v>1</v>
      </c>
      <c r="N334">
        <f t="shared" si="159"/>
        <v>0</v>
      </c>
      <c r="O334">
        <f t="shared" si="154"/>
        <v>1</v>
      </c>
      <c r="P334">
        <f t="shared" si="160"/>
        <v>1980.6666666666667</v>
      </c>
      <c r="Q334">
        <f t="shared" si="160"/>
        <v>1506</v>
      </c>
      <c r="R334">
        <f t="shared" si="160"/>
        <v>2930</v>
      </c>
      <c r="S334" t="s">
        <v>57</v>
      </c>
      <c r="T334">
        <f t="shared" si="160"/>
        <v>66</v>
      </c>
      <c r="U334">
        <f t="shared" si="160"/>
        <v>66</v>
      </c>
      <c r="V334" t="e">
        <f t="shared" si="160"/>
        <v>#DIV/0!</v>
      </c>
      <c r="W334">
        <f t="shared" si="160"/>
        <v>978</v>
      </c>
      <c r="X334">
        <f t="shared" si="160"/>
        <v>978</v>
      </c>
      <c r="Y334" t="e">
        <f t="shared" si="160"/>
        <v>#DIV/0!</v>
      </c>
      <c r="Z334">
        <f t="shared" si="160"/>
        <v>101</v>
      </c>
      <c r="AA334">
        <f t="shared" si="160"/>
        <v>101</v>
      </c>
      <c r="AB334" t="e">
        <f t="shared" si="160"/>
        <v>#DIV/0!</v>
      </c>
      <c r="AC334">
        <f t="shared" si="160"/>
        <v>4.666666666666667</v>
      </c>
      <c r="AD334">
        <f t="shared" si="160"/>
        <v>1.6666666666666667</v>
      </c>
      <c r="AE334">
        <f t="shared" si="160"/>
        <v>1</v>
      </c>
      <c r="AF334">
        <f t="shared" si="160"/>
        <v>7</v>
      </c>
      <c r="AG334">
        <f t="shared" si="160"/>
        <v>4</v>
      </c>
      <c r="AH334">
        <f t="shared" si="160"/>
        <v>1</v>
      </c>
      <c r="AI334" t="e">
        <f t="shared" si="160"/>
        <v>#DIV/0!</v>
      </c>
      <c r="AJ334" t="e">
        <f t="shared" si="160"/>
        <v>#DIV/0!</v>
      </c>
      <c r="AK334" t="e">
        <f t="shared" si="160"/>
        <v>#DIV/0!</v>
      </c>
      <c r="AL334">
        <f t="shared" si="160"/>
        <v>1</v>
      </c>
      <c r="AM334">
        <f t="shared" si="160"/>
        <v>1.6666666666666667</v>
      </c>
      <c r="AN334" t="e">
        <f t="shared" si="160"/>
        <v>#DIV/0!</v>
      </c>
      <c r="AO334" t="e">
        <f t="shared" si="160"/>
        <v>#DIV/0!</v>
      </c>
      <c r="AP334" t="e">
        <f t="shared" si="160"/>
        <v>#DIV/0!</v>
      </c>
      <c r="AQ334" t="e">
        <f t="shared" si="160"/>
        <v>#DIV/0!</v>
      </c>
      <c r="AR334" t="e">
        <f t="shared" si="160"/>
        <v>#DIV/0!</v>
      </c>
      <c r="AS334">
        <f t="shared" si="160"/>
        <v>1</v>
      </c>
      <c r="AT334">
        <f t="shared" si="160"/>
        <v>1</v>
      </c>
      <c r="AU334" t="e">
        <f t="shared" si="160"/>
        <v>#DIV/0!</v>
      </c>
      <c r="AV334" t="e">
        <f t="shared" si="160"/>
        <v>#DIV/0!</v>
      </c>
      <c r="AW334" t="e">
        <f t="shared" si="160"/>
        <v>#DIV/0!</v>
      </c>
      <c r="AX334" t="e">
        <f t="shared" si="160"/>
        <v>#DIV/0!</v>
      </c>
      <c r="AY334">
        <f t="shared" si="160"/>
        <v>6</v>
      </c>
      <c r="AZ334" t="e">
        <f t="shared" si="160"/>
        <v>#DIV/0!</v>
      </c>
      <c r="BA334">
        <f t="shared" si="160"/>
        <v>0</v>
      </c>
      <c r="BB334" t="e">
        <f t="shared" si="160"/>
        <v>#DIV/0!</v>
      </c>
      <c r="BC334" t="e">
        <f t="shared" si="160"/>
        <v>#DIV/0!</v>
      </c>
      <c r="BD334">
        <f t="shared" si="160"/>
        <v>1</v>
      </c>
      <c r="BE334">
        <f t="shared" si="160"/>
        <v>10</v>
      </c>
      <c r="BF334">
        <f t="shared" si="160"/>
        <v>7</v>
      </c>
      <c r="BG334">
        <f t="shared" si="160"/>
        <v>2</v>
      </c>
      <c r="BH334" t="e">
        <f t="shared" si="160"/>
        <v>#DIV/0!</v>
      </c>
      <c r="BI334" t="e">
        <f t="shared" si="160"/>
        <v>#DIV/0!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G334" s="10"/>
      <c r="CH334" s="10"/>
    </row>
    <row r="335" spans="1:86" s="38" customFormat="1">
      <c r="A335" t="s">
        <v>176</v>
      </c>
      <c r="B335" s="10">
        <v>65</v>
      </c>
      <c r="C335" s="6" t="s">
        <v>2</v>
      </c>
      <c r="D335" s="10" t="s">
        <v>40</v>
      </c>
      <c r="E335" s="59">
        <f t="shared" si="152"/>
        <v>41.666666666666671</v>
      </c>
      <c r="F335" s="59">
        <f t="shared" si="152"/>
        <v>4.1666666666666661</v>
      </c>
      <c r="G335" s="59">
        <f t="shared" si="152"/>
        <v>54.166666666666664</v>
      </c>
      <c r="H335" s="59">
        <f t="shared" si="152"/>
        <v>0</v>
      </c>
      <c r="I335" s="59">
        <f t="shared" si="153"/>
        <v>0.54166666666666663</v>
      </c>
      <c r="J335">
        <f t="shared" si="159"/>
        <v>24</v>
      </c>
      <c r="K335">
        <f t="shared" si="159"/>
        <v>10</v>
      </c>
      <c r="L335">
        <f t="shared" si="159"/>
        <v>1</v>
      </c>
      <c r="M335">
        <f t="shared" si="159"/>
        <v>13</v>
      </c>
      <c r="N335">
        <f t="shared" si="159"/>
        <v>0</v>
      </c>
      <c r="O335">
        <f t="shared" si="154"/>
        <v>1</v>
      </c>
      <c r="P335">
        <f t="shared" si="160"/>
        <v>1860.1888888999999</v>
      </c>
      <c r="Q335">
        <f t="shared" si="160"/>
        <v>2605</v>
      </c>
      <c r="R335">
        <f t="shared" si="160"/>
        <v>1799.6388889</v>
      </c>
      <c r="S335" t="s">
        <v>57</v>
      </c>
      <c r="T335">
        <f t="shared" si="160"/>
        <v>512.66666679999992</v>
      </c>
      <c r="U335">
        <f t="shared" si="160"/>
        <v>512.66666679999992</v>
      </c>
      <c r="V335" t="e">
        <f t="shared" si="160"/>
        <v>#DIV/0!</v>
      </c>
      <c r="W335">
        <f t="shared" si="160"/>
        <v>156.94444443333333</v>
      </c>
      <c r="X335">
        <f t="shared" si="160"/>
        <v>156.94444443333333</v>
      </c>
      <c r="Y335" t="e">
        <f t="shared" si="160"/>
        <v>#DIV/0!</v>
      </c>
      <c r="Z335">
        <f t="shared" si="160"/>
        <v>484.11111110000002</v>
      </c>
      <c r="AA335">
        <f t="shared" si="160"/>
        <v>484.11111110000002</v>
      </c>
      <c r="AB335" t="e">
        <f t="shared" si="160"/>
        <v>#DIV/0!</v>
      </c>
      <c r="AC335">
        <f t="shared" si="160"/>
        <v>19.666666666666668</v>
      </c>
      <c r="AD335">
        <f t="shared" si="160"/>
        <v>7.333333333333333</v>
      </c>
      <c r="AE335">
        <f t="shared" si="160"/>
        <v>10.666666666666666</v>
      </c>
      <c r="AF335">
        <f t="shared" si="160"/>
        <v>2.5</v>
      </c>
      <c r="AG335">
        <f t="shared" si="160"/>
        <v>6.333333333333333</v>
      </c>
      <c r="AH335">
        <f t="shared" si="160"/>
        <v>6.666666666666667</v>
      </c>
      <c r="AI335">
        <f t="shared" si="160"/>
        <v>5.333333333333333</v>
      </c>
      <c r="AJ335" t="e">
        <f t="shared" si="160"/>
        <v>#DIV/0!</v>
      </c>
      <c r="AK335" t="e">
        <f t="shared" si="160"/>
        <v>#DIV/0!</v>
      </c>
      <c r="AL335">
        <f t="shared" si="160"/>
        <v>2</v>
      </c>
      <c r="AM335">
        <f t="shared" si="160"/>
        <v>4.666666666666667</v>
      </c>
      <c r="AN335">
        <f t="shared" si="160"/>
        <v>2.3333333333333335</v>
      </c>
      <c r="AO335">
        <f t="shared" si="160"/>
        <v>1</v>
      </c>
      <c r="AP335" t="e">
        <f t="shared" si="160"/>
        <v>#DIV/0!</v>
      </c>
      <c r="AQ335" t="e">
        <f t="shared" si="160"/>
        <v>#DIV/0!</v>
      </c>
      <c r="AR335" t="e">
        <f t="shared" si="160"/>
        <v>#DIV/0!</v>
      </c>
      <c r="AS335">
        <f t="shared" si="160"/>
        <v>1</v>
      </c>
      <c r="AT335">
        <f t="shared" si="160"/>
        <v>4.333333333333333</v>
      </c>
      <c r="AU335">
        <f t="shared" si="160"/>
        <v>5</v>
      </c>
      <c r="AV335" t="e">
        <f t="shared" si="160"/>
        <v>#DIV/0!</v>
      </c>
      <c r="AW335" t="e">
        <f t="shared" si="160"/>
        <v>#DIV/0!</v>
      </c>
      <c r="AX335">
        <f t="shared" si="160"/>
        <v>1.5</v>
      </c>
      <c r="AY335">
        <f t="shared" si="160"/>
        <v>4</v>
      </c>
      <c r="AZ335" t="e">
        <f t="shared" si="160"/>
        <v>#DIV/0!</v>
      </c>
      <c r="BA335">
        <f t="shared" si="160"/>
        <v>0</v>
      </c>
      <c r="BB335" t="e">
        <f t="shared" si="160"/>
        <v>#DIV/0!</v>
      </c>
      <c r="BC335" t="e">
        <f t="shared" si="160"/>
        <v>#DIV/0!</v>
      </c>
      <c r="BD335">
        <f t="shared" si="160"/>
        <v>1</v>
      </c>
      <c r="BE335">
        <f t="shared" si="160"/>
        <v>6</v>
      </c>
      <c r="BF335" t="e">
        <f t="shared" si="160"/>
        <v>#DIV/0!</v>
      </c>
      <c r="BG335" t="e">
        <f t="shared" si="160"/>
        <v>#DIV/0!</v>
      </c>
      <c r="BH335" t="e">
        <f t="shared" si="160"/>
        <v>#DIV/0!</v>
      </c>
      <c r="BI335">
        <f t="shared" si="160"/>
        <v>3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G335" s="10"/>
      <c r="CH335" s="10"/>
    </row>
    <row r="336" spans="1:86" s="38" customFormat="1">
      <c r="A336" t="s">
        <v>177</v>
      </c>
      <c r="B336" s="10">
        <v>60</v>
      </c>
      <c r="C336" s="6" t="s">
        <v>2</v>
      </c>
      <c r="D336" s="10" t="s">
        <v>40</v>
      </c>
      <c r="E336" s="59">
        <f t="shared" si="152"/>
        <v>75</v>
      </c>
      <c r="F336" s="59">
        <f t="shared" si="152"/>
        <v>0</v>
      </c>
      <c r="G336" s="59">
        <f t="shared" si="152"/>
        <v>25</v>
      </c>
      <c r="H336" s="59">
        <f t="shared" si="152"/>
        <v>0</v>
      </c>
      <c r="I336" s="59">
        <f t="shared" si="153"/>
        <v>0.25</v>
      </c>
      <c r="J336">
        <f t="shared" si="159"/>
        <v>24</v>
      </c>
      <c r="K336">
        <f t="shared" si="159"/>
        <v>18</v>
      </c>
      <c r="L336">
        <f t="shared" si="159"/>
        <v>0</v>
      </c>
      <c r="M336">
        <f t="shared" si="159"/>
        <v>6</v>
      </c>
      <c r="N336">
        <f t="shared" si="159"/>
        <v>0</v>
      </c>
      <c r="O336">
        <f t="shared" si="154"/>
        <v>1</v>
      </c>
      <c r="P336">
        <f t="shared" si="160"/>
        <v>715.625</v>
      </c>
      <c r="Q336" t="e">
        <f t="shared" si="160"/>
        <v>#DIV/0!</v>
      </c>
      <c r="R336">
        <f t="shared" si="160"/>
        <v>715.625</v>
      </c>
      <c r="S336" t="s">
        <v>57</v>
      </c>
      <c r="T336">
        <f t="shared" si="160"/>
        <v>232.625</v>
      </c>
      <c r="U336">
        <f t="shared" si="160"/>
        <v>232.625</v>
      </c>
      <c r="V336" t="e">
        <f t="shared" si="160"/>
        <v>#DIV/0!</v>
      </c>
      <c r="W336">
        <f t="shared" si="160"/>
        <v>158.875</v>
      </c>
      <c r="X336">
        <f t="shared" si="160"/>
        <v>158.875</v>
      </c>
      <c r="Y336" t="e">
        <f t="shared" si="160"/>
        <v>#DIV/0!</v>
      </c>
      <c r="Z336">
        <f t="shared" si="160"/>
        <v>856.375</v>
      </c>
      <c r="AA336">
        <f t="shared" si="160"/>
        <v>856.375</v>
      </c>
      <c r="AB336" t="e">
        <f t="shared" si="160"/>
        <v>#DIV/0!</v>
      </c>
      <c r="AC336">
        <f t="shared" si="160"/>
        <v>6.666666666666667</v>
      </c>
      <c r="AD336">
        <f t="shared" si="160"/>
        <v>4.5</v>
      </c>
      <c r="AE336">
        <f t="shared" si="160"/>
        <v>3.6666666666666665</v>
      </c>
      <c r="AF336" t="e">
        <f t="shared" si="160"/>
        <v>#DIV/0!</v>
      </c>
      <c r="AG336">
        <f t="shared" si="160"/>
        <v>2.3333333333333335</v>
      </c>
      <c r="AH336">
        <f t="shared" si="160"/>
        <v>4.5</v>
      </c>
      <c r="AI336">
        <f t="shared" si="160"/>
        <v>4</v>
      </c>
      <c r="AJ336" t="e">
        <f t="shared" si="160"/>
        <v>#DIV/0!</v>
      </c>
      <c r="AK336" t="e">
        <f t="shared" si="160"/>
        <v>#DIV/0!</v>
      </c>
      <c r="AL336" t="e">
        <f t="shared" si="160"/>
        <v>#DIV/0!</v>
      </c>
      <c r="AM336">
        <f t="shared" si="160"/>
        <v>3</v>
      </c>
      <c r="AN336">
        <f t="shared" si="160"/>
        <v>1.5</v>
      </c>
      <c r="AO336" t="e">
        <f t="shared" ref="AO336:BI336" si="161">AVERAGE(AO60,AO152,AO244)</f>
        <v>#DIV/0!</v>
      </c>
      <c r="AP336" t="e">
        <f t="shared" si="161"/>
        <v>#DIV/0!</v>
      </c>
      <c r="AQ336" t="e">
        <f t="shared" si="161"/>
        <v>#DIV/0!</v>
      </c>
      <c r="AR336" t="e">
        <f t="shared" si="161"/>
        <v>#DIV/0!</v>
      </c>
      <c r="AS336">
        <f t="shared" si="161"/>
        <v>1</v>
      </c>
      <c r="AT336">
        <f t="shared" si="161"/>
        <v>3</v>
      </c>
      <c r="AU336">
        <f t="shared" si="161"/>
        <v>4</v>
      </c>
      <c r="AV336" t="e">
        <f t="shared" si="161"/>
        <v>#DIV/0!</v>
      </c>
      <c r="AW336" t="e">
        <f t="shared" si="161"/>
        <v>#DIV/0!</v>
      </c>
      <c r="AX336" t="e">
        <f t="shared" si="161"/>
        <v>#DIV/0!</v>
      </c>
      <c r="AY336" t="e">
        <f t="shared" si="161"/>
        <v>#DIV/0!</v>
      </c>
      <c r="AZ336" t="e">
        <f t="shared" si="161"/>
        <v>#DIV/0!</v>
      </c>
      <c r="BA336">
        <f t="shared" si="161"/>
        <v>0</v>
      </c>
      <c r="BB336" t="e">
        <f t="shared" si="161"/>
        <v>#DIV/0!</v>
      </c>
      <c r="BC336" t="e">
        <f t="shared" si="161"/>
        <v>#DIV/0!</v>
      </c>
      <c r="BD336" t="e">
        <f t="shared" si="161"/>
        <v>#DIV/0!</v>
      </c>
      <c r="BE336">
        <f t="shared" si="161"/>
        <v>8.3333333333333339</v>
      </c>
      <c r="BF336">
        <f t="shared" si="161"/>
        <v>4</v>
      </c>
      <c r="BG336" t="e">
        <f t="shared" si="161"/>
        <v>#DIV/0!</v>
      </c>
      <c r="BH336" t="e">
        <f t="shared" si="161"/>
        <v>#DIV/0!</v>
      </c>
      <c r="BI336">
        <f t="shared" si="161"/>
        <v>3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 s="58"/>
      <c r="CG336" s="10"/>
      <c r="CH336" s="10"/>
    </row>
    <row r="337" spans="1:154" s="114" customFormat="1">
      <c r="BT337" s="101"/>
    </row>
    <row r="338" spans="1:154">
      <c r="A338" s="34" t="s">
        <v>3</v>
      </c>
      <c r="B338" s="34">
        <f>COUNTIF(C311:C336,"WT")</f>
        <v>10</v>
      </c>
      <c r="C338" s="22" t="s">
        <v>41</v>
      </c>
      <c r="D338" s="24" t="e">
        <f>AVERAGE(D314:D317,D319,D324,D326,D329:D330,D334)</f>
        <v>#DIV/0!</v>
      </c>
      <c r="E338" s="24">
        <f t="shared" ref="E338:J338" si="162">AVERAGE(E314:E317,E319,E324,E326,E329:E330,E334)</f>
        <v>22.916666666666664</v>
      </c>
      <c r="F338" s="24">
        <f t="shared" si="162"/>
        <v>4.583333333333333</v>
      </c>
      <c r="G338" s="24">
        <f t="shared" si="162"/>
        <v>52.499999999999986</v>
      </c>
      <c r="H338" s="24">
        <f t="shared" si="162"/>
        <v>20</v>
      </c>
      <c r="I338" s="24">
        <f t="shared" si="162"/>
        <v>0.52500000000000002</v>
      </c>
      <c r="J338" s="24">
        <f t="shared" si="162"/>
        <v>24</v>
      </c>
      <c r="K338" s="24">
        <f>AVERAGE(K314:K317,K319,K324,K326,K329:K330,K334)</f>
        <v>5.5</v>
      </c>
      <c r="L338" s="24">
        <f t="shared" ref="L338:BI338" si="163">AVERAGE(L314:L317,L319,L324,L326,L329:L330,L334)</f>
        <v>1.1000000000000001</v>
      </c>
      <c r="M338" s="24">
        <f t="shared" si="163"/>
        <v>12.6</v>
      </c>
      <c r="N338" s="24">
        <f t="shared" si="163"/>
        <v>4.8</v>
      </c>
      <c r="O338" s="24">
        <f t="shared" si="163"/>
        <v>0.75755952380952374</v>
      </c>
      <c r="P338" s="24">
        <f t="shared" si="163"/>
        <v>965.40039680666666</v>
      </c>
      <c r="Q338" s="24" t="e">
        <f t="shared" si="163"/>
        <v>#DIV/0!</v>
      </c>
      <c r="R338" s="24">
        <f t="shared" si="163"/>
        <v>1022.0222619066666</v>
      </c>
      <c r="S338" s="24">
        <f t="shared" si="163"/>
        <v>819.30478393703697</v>
      </c>
      <c r="T338" s="24">
        <f t="shared" si="163"/>
        <v>256.64003967766666</v>
      </c>
      <c r="U338" s="24">
        <f t="shared" si="163"/>
        <v>231.13757935883331</v>
      </c>
      <c r="V338" s="24" t="e">
        <f t="shared" si="163"/>
        <v>#DIV/0!</v>
      </c>
      <c r="W338" s="24">
        <f t="shared" si="163"/>
        <v>428.67587301166668</v>
      </c>
      <c r="X338" s="24">
        <f t="shared" si="163"/>
        <v>479.36865079883336</v>
      </c>
      <c r="Y338" s="24" t="e">
        <f t="shared" si="163"/>
        <v>#DIV/0!</v>
      </c>
      <c r="Z338" s="24">
        <f t="shared" si="163"/>
        <v>428.68186507333337</v>
      </c>
      <c r="AA338" s="24">
        <f t="shared" si="163"/>
        <v>480.79025790366666</v>
      </c>
      <c r="AB338" s="24" t="e">
        <f t="shared" si="163"/>
        <v>#DIV/0!</v>
      </c>
      <c r="AC338" s="24">
        <f t="shared" si="163"/>
        <v>23.06666666666667</v>
      </c>
      <c r="AD338" s="24">
        <f t="shared" si="163"/>
        <v>9.8666666666666671</v>
      </c>
      <c r="AE338" s="24">
        <f t="shared" si="163"/>
        <v>7.916666666666667</v>
      </c>
      <c r="AF338" s="24">
        <f t="shared" si="163"/>
        <v>6.6</v>
      </c>
      <c r="AG338" s="24">
        <f t="shared" si="163"/>
        <v>8.3000000000000007</v>
      </c>
      <c r="AH338" s="24">
        <f t="shared" si="163"/>
        <v>7.7999999999999989</v>
      </c>
      <c r="AI338" s="24" t="e">
        <f t="shared" si="163"/>
        <v>#DIV/0!</v>
      </c>
      <c r="AJ338" s="24" t="e">
        <f t="shared" si="163"/>
        <v>#DIV/0!</v>
      </c>
      <c r="AK338" s="24" t="e">
        <f t="shared" si="163"/>
        <v>#DIV/0!</v>
      </c>
      <c r="AL338" s="24">
        <f t="shared" si="163"/>
        <v>4.9166666666666661</v>
      </c>
      <c r="AM338" s="24">
        <f t="shared" si="163"/>
        <v>6.1666666666666661</v>
      </c>
      <c r="AN338" s="24" t="e">
        <f t="shared" si="163"/>
        <v>#DIV/0!</v>
      </c>
      <c r="AO338" s="24" t="e">
        <f t="shared" si="163"/>
        <v>#DIV/0!</v>
      </c>
      <c r="AP338" s="24" t="e">
        <f t="shared" si="163"/>
        <v>#DIV/0!</v>
      </c>
      <c r="AQ338" s="24" t="e">
        <f t="shared" si="163"/>
        <v>#DIV/0!</v>
      </c>
      <c r="AR338" s="24" t="e">
        <f t="shared" si="163"/>
        <v>#DIV/0!</v>
      </c>
      <c r="AS338" s="24">
        <f t="shared" si="163"/>
        <v>1.65</v>
      </c>
      <c r="AT338" s="24">
        <f t="shared" si="163"/>
        <v>4.6666666666666661</v>
      </c>
      <c r="AU338" s="24" t="e">
        <f t="shared" si="163"/>
        <v>#DIV/0!</v>
      </c>
      <c r="AV338" s="24" t="e">
        <f t="shared" si="163"/>
        <v>#DIV/0!</v>
      </c>
      <c r="AW338" s="24" t="e">
        <f t="shared" si="163"/>
        <v>#DIV/0!</v>
      </c>
      <c r="AX338" s="24" t="e">
        <f t="shared" si="163"/>
        <v>#DIV/0!</v>
      </c>
      <c r="AY338" s="24" t="e">
        <f t="shared" si="163"/>
        <v>#DIV/0!</v>
      </c>
      <c r="AZ338" s="24" t="e">
        <f t="shared" si="163"/>
        <v>#DIV/0!</v>
      </c>
      <c r="BA338" s="24">
        <f t="shared" si="163"/>
        <v>0.83333333333333337</v>
      </c>
      <c r="BB338" s="24" t="e">
        <f t="shared" si="163"/>
        <v>#DIV/0!</v>
      </c>
      <c r="BC338" s="24" t="e">
        <f t="shared" si="163"/>
        <v>#DIV/0!</v>
      </c>
      <c r="BD338" s="24">
        <f t="shared" si="163"/>
        <v>2.65</v>
      </c>
      <c r="BE338" s="24">
        <f t="shared" si="163"/>
        <v>15.933333333333332</v>
      </c>
      <c r="BF338" s="24" t="e">
        <f t="shared" si="163"/>
        <v>#DIV/0!</v>
      </c>
      <c r="BG338" s="24" t="e">
        <f t="shared" si="163"/>
        <v>#DIV/0!</v>
      </c>
      <c r="BH338" s="24" t="e">
        <f t="shared" si="163"/>
        <v>#DIV/0!</v>
      </c>
      <c r="BI338" s="24" t="e">
        <f t="shared" si="163"/>
        <v>#DIV/0!</v>
      </c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</row>
    <row r="339" spans="1:154">
      <c r="A339" s="35" t="s">
        <v>179</v>
      </c>
      <c r="B339" s="153">
        <v>13</v>
      </c>
      <c r="C339" s="18" t="s">
        <v>41</v>
      </c>
      <c r="D339" s="27" t="e">
        <f t="shared" ref="D339:I339" si="164">AVERAGE(D318,D320:D323,D325,D327:D328,D331:D333,D335:D336)</f>
        <v>#DIV/0!</v>
      </c>
      <c r="E339" s="27">
        <f t="shared" si="164"/>
        <v>16.025641025641026</v>
      </c>
      <c r="F339" s="27">
        <f t="shared" si="164"/>
        <v>0.32051282051282048</v>
      </c>
      <c r="G339" s="27">
        <f t="shared" si="164"/>
        <v>71.794871794871796</v>
      </c>
      <c r="H339" s="27">
        <f t="shared" si="164"/>
        <v>11.858974358974358</v>
      </c>
      <c r="I339" s="27">
        <f t="shared" si="164"/>
        <v>0.74999999999999989</v>
      </c>
      <c r="J339" s="27">
        <f t="shared" ref="J339:O339" si="165">AVERAGE(J318,J320:J323,J325,J327:J328,J331:J333,J335:J336)</f>
        <v>24</v>
      </c>
      <c r="K339" s="27">
        <f t="shared" si="165"/>
        <v>3.8461538461538463</v>
      </c>
      <c r="L339" s="27">
        <f t="shared" si="165"/>
        <v>7.6923076923076927E-2</v>
      </c>
      <c r="M339" s="27">
        <f t="shared" si="165"/>
        <v>17.23076923076923</v>
      </c>
      <c r="N339" s="27">
        <f t="shared" si="165"/>
        <v>2.8461538461538463</v>
      </c>
      <c r="O339" s="27">
        <f t="shared" si="165"/>
        <v>0.86510590858416947</v>
      </c>
      <c r="P339" s="27">
        <f>AVERAGE(P318,P320:P323,P325,P327:P328,P331:P333,P335:P336)</f>
        <v>764.7862637282052</v>
      </c>
      <c r="Q339" s="27" t="e">
        <f>AVERAGE(Q318,Q320:Q323,Q325,Q327:Q328,Q331:Q333,Q335:Q336)</f>
        <v>#DIV/0!</v>
      </c>
      <c r="R339" s="27">
        <f t="shared" ref="R339:BI339" si="166">AVERAGE(R318,R320:R323,R325,R327:R328,R331:R333,R335:R336)</f>
        <v>766.52939560256414</v>
      </c>
      <c r="S339" s="27">
        <f t="shared" si="166"/>
        <v>717.71180552083331</v>
      </c>
      <c r="T339" s="27">
        <f t="shared" si="166"/>
        <v>214.93629426923079</v>
      </c>
      <c r="U339" s="27">
        <f t="shared" si="166"/>
        <v>194.51730770358975</v>
      </c>
      <c r="V339" s="27" t="e">
        <f t="shared" si="166"/>
        <v>#DIV/0!</v>
      </c>
      <c r="W339" s="27">
        <f t="shared" si="166"/>
        <v>209.65683760512823</v>
      </c>
      <c r="X339" s="27">
        <f t="shared" si="166"/>
        <v>229.22377900153847</v>
      </c>
      <c r="Y339" s="27" t="e">
        <f t="shared" si="166"/>
        <v>#DIV/0!</v>
      </c>
      <c r="Z339" s="27">
        <f t="shared" si="166"/>
        <v>746.84664225384631</v>
      </c>
      <c r="AA339" s="27">
        <f t="shared" si="166"/>
        <v>797.72295482820505</v>
      </c>
      <c r="AB339" s="27" t="e">
        <f t="shared" si="166"/>
        <v>#DIV/0!</v>
      </c>
      <c r="AC339" s="27">
        <f t="shared" si="166"/>
        <v>28.025641025641029</v>
      </c>
      <c r="AD339" s="27">
        <f t="shared" si="166"/>
        <v>11.243589743589743</v>
      </c>
      <c r="AE339" s="27">
        <f t="shared" si="166"/>
        <v>14.128205128205128</v>
      </c>
      <c r="AF339" s="27" t="e">
        <f t="shared" si="166"/>
        <v>#DIV/0!</v>
      </c>
      <c r="AG339" s="27">
        <f t="shared" si="166"/>
        <v>8.5384615384615383</v>
      </c>
      <c r="AH339" s="27">
        <f t="shared" si="166"/>
        <v>9.115384615384615</v>
      </c>
      <c r="AI339" s="27">
        <f t="shared" si="166"/>
        <v>9.1538461538461533</v>
      </c>
      <c r="AJ339" s="27" t="e">
        <f t="shared" si="166"/>
        <v>#DIV/0!</v>
      </c>
      <c r="AK339" s="27" t="e">
        <f t="shared" si="166"/>
        <v>#DIV/0!</v>
      </c>
      <c r="AL339" s="27" t="e">
        <f t="shared" si="166"/>
        <v>#DIV/0!</v>
      </c>
      <c r="AM339" s="27">
        <f t="shared" si="166"/>
        <v>6.7948717948717956</v>
      </c>
      <c r="AN339" s="27">
        <f t="shared" si="166"/>
        <v>2.7692307692307696</v>
      </c>
      <c r="AO339" s="27" t="e">
        <f t="shared" si="166"/>
        <v>#DIV/0!</v>
      </c>
      <c r="AP339" s="27" t="e">
        <f t="shared" si="166"/>
        <v>#DIV/0!</v>
      </c>
      <c r="AQ339" s="27" t="e">
        <f t="shared" si="166"/>
        <v>#DIV/0!</v>
      </c>
      <c r="AR339" s="27" t="e">
        <f t="shared" si="166"/>
        <v>#DIV/0!</v>
      </c>
      <c r="AS339" s="27" t="e">
        <f t="shared" si="166"/>
        <v>#DIV/0!</v>
      </c>
      <c r="AT339" s="27">
        <f t="shared" si="166"/>
        <v>5.8205128205128194</v>
      </c>
      <c r="AU339" s="27" t="e">
        <f t="shared" si="166"/>
        <v>#DIV/0!</v>
      </c>
      <c r="AV339" s="27" t="e">
        <f t="shared" si="166"/>
        <v>#DIV/0!</v>
      </c>
      <c r="AW339" s="27" t="e">
        <f t="shared" si="166"/>
        <v>#DIV/0!</v>
      </c>
      <c r="AX339" s="27" t="e">
        <f t="shared" si="166"/>
        <v>#DIV/0!</v>
      </c>
      <c r="AY339" s="27" t="e">
        <f t="shared" si="166"/>
        <v>#DIV/0!</v>
      </c>
      <c r="AZ339" s="27" t="e">
        <f t="shared" si="166"/>
        <v>#DIV/0!</v>
      </c>
      <c r="BA339" s="27">
        <f t="shared" si="166"/>
        <v>0.46153846153846156</v>
      </c>
      <c r="BB339" s="27" t="e">
        <f t="shared" si="166"/>
        <v>#DIV/0!</v>
      </c>
      <c r="BC339" s="27" t="e">
        <f t="shared" si="166"/>
        <v>#DIV/0!</v>
      </c>
      <c r="BD339" s="27" t="e">
        <f t="shared" si="166"/>
        <v>#DIV/0!</v>
      </c>
      <c r="BE339" s="27">
        <f t="shared" si="166"/>
        <v>11.410256410256411</v>
      </c>
      <c r="BF339" s="27" t="e">
        <f t="shared" si="166"/>
        <v>#DIV/0!</v>
      </c>
      <c r="BG339" s="27" t="e">
        <f t="shared" si="166"/>
        <v>#DIV/0!</v>
      </c>
      <c r="BH339" s="27" t="e">
        <f t="shared" si="166"/>
        <v>#DIV/0!</v>
      </c>
      <c r="BI339" s="27">
        <f t="shared" si="166"/>
        <v>4.6923076923076916</v>
      </c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</row>
    <row r="340" spans="1:154">
      <c r="A340" s="63"/>
      <c r="B340" s="63"/>
      <c r="C340" s="22" t="s">
        <v>43</v>
      </c>
      <c r="D340" s="24" t="e">
        <f>STDEV(D314:D317,D319,D324,D326,D329:D330,D334)/SQRT($B338)</f>
        <v>#DIV/0!</v>
      </c>
      <c r="E340" s="24">
        <f t="shared" ref="E340:BI340" si="167">STDEV(E314:E317,E319,E324,E326,E329:E330,E334)/SQRT($B338)</f>
        <v>8.83337700897658</v>
      </c>
      <c r="F340" s="24">
        <f t="shared" si="167"/>
        <v>2.101770270891882</v>
      </c>
      <c r="G340" s="24">
        <f t="shared" si="167"/>
        <v>8.4528466970571898</v>
      </c>
      <c r="H340" s="24">
        <f t="shared" si="167"/>
        <v>5.2263577006185482</v>
      </c>
      <c r="I340" s="24">
        <f t="shared" si="167"/>
        <v>8.4528466970571856E-2</v>
      </c>
      <c r="J340" s="24">
        <f t="shared" si="167"/>
        <v>0</v>
      </c>
      <c r="K340" s="24">
        <f t="shared" si="167"/>
        <v>2.1200104821543793</v>
      </c>
      <c r="L340" s="24">
        <f t="shared" si="167"/>
        <v>0.50442486501405182</v>
      </c>
      <c r="M340" s="24">
        <f t="shared" si="167"/>
        <v>2.0286832072937253</v>
      </c>
      <c r="N340" s="24">
        <f t="shared" si="167"/>
        <v>1.2543258481484518</v>
      </c>
      <c r="O340" s="24">
        <f t="shared" si="167"/>
        <v>5.8193740897040235E-2</v>
      </c>
      <c r="P340" s="24">
        <f t="shared" si="167"/>
        <v>173.59803179484416</v>
      </c>
      <c r="Q340" s="24" t="e">
        <f t="shared" si="167"/>
        <v>#DIV/0!</v>
      </c>
      <c r="R340" s="24">
        <f t="shared" si="167"/>
        <v>247.80421113262761</v>
      </c>
      <c r="S340" s="24">
        <f t="shared" si="167"/>
        <v>209.58029233332519</v>
      </c>
      <c r="T340" s="24">
        <f t="shared" si="167"/>
        <v>69.21220866641255</v>
      </c>
      <c r="U340" s="24">
        <f t="shared" si="167"/>
        <v>65.117929898776751</v>
      </c>
      <c r="V340" s="24" t="e">
        <f t="shared" si="167"/>
        <v>#DIV/0!</v>
      </c>
      <c r="W340" s="24">
        <f t="shared" si="167"/>
        <v>118.39038556730144</v>
      </c>
      <c r="X340" s="24">
        <f t="shared" si="167"/>
        <v>125.86382230336785</v>
      </c>
      <c r="Y340" s="24" t="e">
        <f t="shared" si="167"/>
        <v>#DIV/0!</v>
      </c>
      <c r="Z340" s="24">
        <f t="shared" si="167"/>
        <v>133.62973909657731</v>
      </c>
      <c r="AA340" s="24">
        <f t="shared" si="167"/>
        <v>157.30758412903722</v>
      </c>
      <c r="AB340" s="24" t="e">
        <f t="shared" si="167"/>
        <v>#DIV/0!</v>
      </c>
      <c r="AC340" s="24">
        <f t="shared" si="167"/>
        <v>3.7452191747168335</v>
      </c>
      <c r="AD340" s="24">
        <f t="shared" si="167"/>
        <v>1.5007816893247146</v>
      </c>
      <c r="AE340" s="24">
        <f t="shared" si="167"/>
        <v>1.1109027582428643</v>
      </c>
      <c r="AF340" s="24">
        <f t="shared" si="167"/>
        <v>1.4246940325626944</v>
      </c>
      <c r="AG340" s="24">
        <f t="shared" si="167"/>
        <v>0.79263585897830047</v>
      </c>
      <c r="AH340" s="24">
        <f t="shared" si="167"/>
        <v>1.0306416555826872</v>
      </c>
      <c r="AI340" s="24" t="e">
        <f t="shared" si="167"/>
        <v>#DIV/0!</v>
      </c>
      <c r="AJ340" s="24" t="e">
        <f t="shared" si="167"/>
        <v>#DIV/0!</v>
      </c>
      <c r="AK340" s="24" t="e">
        <f t="shared" si="167"/>
        <v>#DIV/0!</v>
      </c>
      <c r="AL340" s="24">
        <f t="shared" si="167"/>
        <v>1.9004953870108137</v>
      </c>
      <c r="AM340" s="24">
        <f t="shared" si="167"/>
        <v>0.70667016071812694</v>
      </c>
      <c r="AN340" s="24" t="e">
        <f t="shared" si="167"/>
        <v>#DIV/0!</v>
      </c>
      <c r="AO340" s="24" t="e">
        <f t="shared" si="167"/>
        <v>#DIV/0!</v>
      </c>
      <c r="AP340" s="24" t="e">
        <f t="shared" si="167"/>
        <v>#DIV/0!</v>
      </c>
      <c r="AQ340" s="24" t="e">
        <f t="shared" si="167"/>
        <v>#DIV/0!</v>
      </c>
      <c r="AR340" s="24" t="e">
        <f t="shared" si="167"/>
        <v>#DIV/0!</v>
      </c>
      <c r="AS340" s="24">
        <f t="shared" si="167"/>
        <v>0.33374973990834633</v>
      </c>
      <c r="AT340" s="24">
        <f t="shared" si="167"/>
        <v>0.69255297965544127</v>
      </c>
      <c r="AU340" s="24" t="e">
        <f t="shared" si="167"/>
        <v>#DIV/0!</v>
      </c>
      <c r="AV340" s="24" t="e">
        <f t="shared" si="167"/>
        <v>#DIV/0!</v>
      </c>
      <c r="AW340" s="24" t="e">
        <f t="shared" si="167"/>
        <v>#DIV/0!</v>
      </c>
      <c r="AX340" s="24" t="e">
        <f t="shared" si="167"/>
        <v>#DIV/0!</v>
      </c>
      <c r="AY340" s="24" t="e">
        <f t="shared" si="167"/>
        <v>#DIV/0!</v>
      </c>
      <c r="AZ340" s="24" t="e">
        <f t="shared" si="167"/>
        <v>#DIV/0!</v>
      </c>
      <c r="BA340" s="24">
        <f t="shared" si="167"/>
        <v>0.30327431253235959</v>
      </c>
      <c r="BB340" s="24" t="e">
        <f t="shared" si="167"/>
        <v>#DIV/0!</v>
      </c>
      <c r="BC340" s="24" t="e">
        <f t="shared" si="167"/>
        <v>#DIV/0!</v>
      </c>
      <c r="BD340" s="24">
        <f t="shared" si="167"/>
        <v>0.89458246002130948</v>
      </c>
      <c r="BE340" s="24">
        <f t="shared" si="167"/>
        <v>4.2460729860035551</v>
      </c>
      <c r="BF340" s="24" t="e">
        <f t="shared" si="167"/>
        <v>#DIV/0!</v>
      </c>
      <c r="BG340" s="24" t="e">
        <f t="shared" si="167"/>
        <v>#DIV/0!</v>
      </c>
      <c r="BH340" s="24" t="e">
        <f t="shared" si="167"/>
        <v>#DIV/0!</v>
      </c>
      <c r="BI340" s="24" t="e">
        <f t="shared" si="167"/>
        <v>#DIV/0!</v>
      </c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</row>
    <row r="341" spans="1:154">
      <c r="A341" s="63"/>
      <c r="B341" s="2"/>
      <c r="C341" s="18" t="s">
        <v>43</v>
      </c>
      <c r="D341" s="27" t="e">
        <f t="shared" ref="D341:K341" si="168">STDEV(D318,D320:D323,D325,D327:D328,D331:D333,D335:D336)/SQRT($B339)</f>
        <v>#DIV/0!</v>
      </c>
      <c r="E341" s="27">
        <f t="shared" si="168"/>
        <v>6.7193125939860998</v>
      </c>
      <c r="F341" s="27">
        <f t="shared" si="168"/>
        <v>0.32051282051282048</v>
      </c>
      <c r="G341" s="27">
        <f t="shared" si="168"/>
        <v>6.4195978943154</v>
      </c>
      <c r="H341" s="27">
        <f t="shared" si="168"/>
        <v>3.3641124986824331</v>
      </c>
      <c r="I341" s="27">
        <f t="shared" si="168"/>
        <v>5.8095586106838966E-2</v>
      </c>
      <c r="J341" s="27">
        <f t="shared" si="168"/>
        <v>0</v>
      </c>
      <c r="K341" s="27">
        <f t="shared" si="168"/>
        <v>1.6126350225566639</v>
      </c>
      <c r="L341" s="27">
        <f t="shared" ref="L341:BI341" si="169">STDEV(L318,L320:L323,L325,L327:L328,L331:L333,L335:L336)/SQRT($B339)</f>
        <v>7.6923076923076927E-2</v>
      </c>
      <c r="M341" s="27">
        <f t="shared" si="169"/>
        <v>1.5407034946356952</v>
      </c>
      <c r="N341" s="27">
        <f t="shared" si="169"/>
        <v>0.80738699968378402</v>
      </c>
      <c r="O341" s="27">
        <f t="shared" si="169"/>
        <v>3.8051006683198101E-2</v>
      </c>
      <c r="P341" s="27">
        <f t="shared" si="169"/>
        <v>115.55911180973756</v>
      </c>
      <c r="Q341" s="27" t="e">
        <f t="shared" si="169"/>
        <v>#DIV/0!</v>
      </c>
      <c r="R341" s="27">
        <f t="shared" si="169"/>
        <v>120.35031888773011</v>
      </c>
      <c r="S341" s="27">
        <f t="shared" si="169"/>
        <v>116.5804822215801</v>
      </c>
      <c r="T341" s="27">
        <f t="shared" si="169"/>
        <v>44.533165960415012</v>
      </c>
      <c r="U341" s="27">
        <f t="shared" si="169"/>
        <v>42.451522099808216</v>
      </c>
      <c r="V341" s="27" t="e">
        <f t="shared" si="169"/>
        <v>#DIV/0!</v>
      </c>
      <c r="W341" s="27">
        <f t="shared" si="169"/>
        <v>58.24753838012937</v>
      </c>
      <c r="X341" s="27">
        <f t="shared" si="169"/>
        <v>70.728102376381443</v>
      </c>
      <c r="Y341" s="27" t="e">
        <f t="shared" si="169"/>
        <v>#DIV/0!</v>
      </c>
      <c r="Z341" s="27">
        <f t="shared" si="169"/>
        <v>105.70150368719477</v>
      </c>
      <c r="AA341" s="27">
        <f t="shared" si="169"/>
        <v>115.05040540714084</v>
      </c>
      <c r="AB341" s="27" t="e">
        <f t="shared" si="169"/>
        <v>#DIV/0!</v>
      </c>
      <c r="AC341" s="27">
        <f t="shared" si="169"/>
        <v>5.878210953589746</v>
      </c>
      <c r="AD341" s="27">
        <f t="shared" si="169"/>
        <v>1.6951219800606332</v>
      </c>
      <c r="AE341" s="27">
        <f t="shared" si="169"/>
        <v>4.3499907426201494</v>
      </c>
      <c r="AF341" s="27" t="e">
        <f t="shared" si="169"/>
        <v>#DIV/0!</v>
      </c>
      <c r="AG341" s="27">
        <f t="shared" si="169"/>
        <v>0.90624492260172074</v>
      </c>
      <c r="AH341" s="27">
        <f t="shared" si="169"/>
        <v>0.8997832548807243</v>
      </c>
      <c r="AI341" s="27">
        <f t="shared" si="169"/>
        <v>4.6229046049677045</v>
      </c>
      <c r="AJ341" s="27" t="e">
        <f t="shared" si="169"/>
        <v>#DIV/0!</v>
      </c>
      <c r="AK341" s="27" t="e">
        <f t="shared" si="169"/>
        <v>#DIV/0!</v>
      </c>
      <c r="AL341" s="27" t="e">
        <f t="shared" si="169"/>
        <v>#DIV/0!</v>
      </c>
      <c r="AM341" s="27">
        <f t="shared" si="169"/>
        <v>0.48413352791023595</v>
      </c>
      <c r="AN341" s="27">
        <f t="shared" si="169"/>
        <v>0.64066229018380261</v>
      </c>
      <c r="AO341" s="27" t="e">
        <f t="shared" si="169"/>
        <v>#DIV/0!</v>
      </c>
      <c r="AP341" s="27" t="e">
        <f t="shared" si="169"/>
        <v>#DIV/0!</v>
      </c>
      <c r="AQ341" s="27" t="e">
        <f t="shared" si="169"/>
        <v>#DIV/0!</v>
      </c>
      <c r="AR341" s="27" t="e">
        <f t="shared" si="169"/>
        <v>#DIV/0!</v>
      </c>
      <c r="AS341" s="27" t="e">
        <f t="shared" si="169"/>
        <v>#DIV/0!</v>
      </c>
      <c r="AT341" s="27">
        <f t="shared" si="169"/>
        <v>0.47082304219202414</v>
      </c>
      <c r="AU341" s="27" t="e">
        <f t="shared" si="169"/>
        <v>#DIV/0!</v>
      </c>
      <c r="AV341" s="27" t="e">
        <f t="shared" si="169"/>
        <v>#DIV/0!</v>
      </c>
      <c r="AW341" s="27" t="e">
        <f t="shared" si="169"/>
        <v>#DIV/0!</v>
      </c>
      <c r="AX341" s="27" t="e">
        <f t="shared" si="169"/>
        <v>#DIV/0!</v>
      </c>
      <c r="AY341" s="27" t="e">
        <f t="shared" si="169"/>
        <v>#DIV/0!</v>
      </c>
      <c r="AZ341" s="27" t="e">
        <f t="shared" si="169"/>
        <v>#DIV/0!</v>
      </c>
      <c r="BA341" s="27">
        <f t="shared" si="169"/>
        <v>0.25747641592123194</v>
      </c>
      <c r="BB341" s="27" t="e">
        <f t="shared" si="169"/>
        <v>#DIV/0!</v>
      </c>
      <c r="BC341" s="27" t="e">
        <f t="shared" si="169"/>
        <v>#DIV/0!</v>
      </c>
      <c r="BD341" s="27" t="e">
        <f t="shared" si="169"/>
        <v>#DIV/0!</v>
      </c>
      <c r="BE341" s="27">
        <f t="shared" si="169"/>
        <v>1.4811992937473004</v>
      </c>
      <c r="BF341" s="27" t="e">
        <f t="shared" si="169"/>
        <v>#DIV/0!</v>
      </c>
      <c r="BG341" s="27" t="e">
        <f t="shared" si="169"/>
        <v>#DIV/0!</v>
      </c>
      <c r="BH341" s="27" t="e">
        <f t="shared" si="169"/>
        <v>#DIV/0!</v>
      </c>
      <c r="BI341" s="27">
        <f t="shared" si="169"/>
        <v>0.61580736903448785</v>
      </c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</row>
    <row r="342" spans="1:154" s="114" customFormat="1">
      <c r="D342" s="131"/>
      <c r="BT342" s="101"/>
    </row>
    <row r="343" spans="1:154" s="152" customFormat="1" ht="16">
      <c r="A343" s="83" t="s">
        <v>149</v>
      </c>
      <c r="B343" s="66"/>
      <c r="C343" s="66"/>
      <c r="BT343" s="151"/>
    </row>
    <row r="344" spans="1:154" s="38" customFormat="1">
      <c r="A344" t="s">
        <v>158</v>
      </c>
      <c r="B344" s="10">
        <v>60</v>
      </c>
      <c r="C344" s="4" t="s">
        <v>3</v>
      </c>
      <c r="D344" s="10" t="s">
        <v>40</v>
      </c>
      <c r="E344" s="59">
        <f>(K344/$J344)*100</f>
        <v>0</v>
      </c>
      <c r="F344" s="59">
        <f>(L344/$J344)*100</f>
        <v>4.1666666666666661</v>
      </c>
      <c r="G344" s="59">
        <f>(M344/$J344)*100</f>
        <v>79.166666666666657</v>
      </c>
      <c r="H344" s="59">
        <f>(N344/$J344)*100</f>
        <v>16.666666666666664</v>
      </c>
      <c r="I344" s="59">
        <f>M344/J344</f>
        <v>0.79166666666666663</v>
      </c>
      <c r="J344">
        <f t="shared" ref="J344:N359" si="170">SUM(J68,J160,J252)</f>
        <v>24</v>
      </c>
      <c r="K344">
        <f>SUM(K68,K160,K252)</f>
        <v>0</v>
      </c>
      <c r="L344">
        <f t="shared" si="170"/>
        <v>1</v>
      </c>
      <c r="M344">
        <f t="shared" si="170"/>
        <v>19</v>
      </c>
      <c r="N344">
        <f>SUM(N68,N160,N252)</f>
        <v>4</v>
      </c>
      <c r="O344">
        <f>M344/(M344+N344)</f>
        <v>0.82608695652173914</v>
      </c>
      <c r="P344">
        <f>AVERAGE(P68,P160,P252)</f>
        <v>821.5</v>
      </c>
      <c r="Q344">
        <f t="shared" ref="Q344:BI349" si="171">AVERAGE(Q68,Q160,Q252)</f>
        <v>1190</v>
      </c>
      <c r="R344">
        <f t="shared" si="171"/>
        <v>737.15873009999996</v>
      </c>
      <c r="S344">
        <f t="shared" si="171"/>
        <v>1263.5</v>
      </c>
      <c r="T344">
        <f t="shared" si="171"/>
        <v>243.79761903333335</v>
      </c>
      <c r="U344">
        <f t="shared" si="171"/>
        <v>228.5</v>
      </c>
      <c r="V344">
        <f t="shared" si="171"/>
        <v>352.33333333333331</v>
      </c>
      <c r="W344">
        <f t="shared" si="171"/>
        <v>782.89880949999997</v>
      </c>
      <c r="X344">
        <f t="shared" si="171"/>
        <v>872.73809519999998</v>
      </c>
      <c r="Y344">
        <f t="shared" si="171"/>
        <v>346.5</v>
      </c>
      <c r="Z344">
        <f t="shared" si="171"/>
        <v>64.035714290000001</v>
      </c>
      <c r="AA344">
        <f t="shared" si="171"/>
        <v>53.999999996666666</v>
      </c>
      <c r="AB344">
        <f t="shared" si="171"/>
        <v>116.16666666666667</v>
      </c>
      <c r="AC344">
        <f t="shared" si="171"/>
        <v>26</v>
      </c>
      <c r="AD344">
        <f t="shared" si="171"/>
        <v>14.333333333333334</v>
      </c>
      <c r="AE344">
        <f t="shared" si="171"/>
        <v>8.3333333333333339</v>
      </c>
      <c r="AF344">
        <f t="shared" si="171"/>
        <v>3.3333333333333335</v>
      </c>
      <c r="AG344">
        <f t="shared" si="171"/>
        <v>9.3333333333333339</v>
      </c>
      <c r="AH344">
        <f t="shared" si="171"/>
        <v>13.333333333333334</v>
      </c>
      <c r="AI344">
        <f t="shared" si="171"/>
        <v>3</v>
      </c>
      <c r="AJ344" t="e">
        <f t="shared" si="171"/>
        <v>#DIV/0!</v>
      </c>
      <c r="AK344" t="e">
        <f t="shared" si="171"/>
        <v>#DIV/0!</v>
      </c>
      <c r="AL344">
        <f t="shared" si="171"/>
        <v>1</v>
      </c>
      <c r="AM344">
        <f t="shared" si="171"/>
        <v>8</v>
      </c>
      <c r="AN344">
        <f t="shared" si="171"/>
        <v>5.666666666666667</v>
      </c>
      <c r="AO344">
        <f t="shared" si="171"/>
        <v>1</v>
      </c>
      <c r="AP344" t="e">
        <f t="shared" si="171"/>
        <v>#DIV/0!</v>
      </c>
      <c r="AQ344" t="e">
        <f t="shared" si="171"/>
        <v>#DIV/0!</v>
      </c>
      <c r="AR344" t="e">
        <f t="shared" si="171"/>
        <v>#DIV/0!</v>
      </c>
      <c r="AS344">
        <f t="shared" si="171"/>
        <v>1</v>
      </c>
      <c r="AT344">
        <f t="shared" si="171"/>
        <v>6.333333333333333</v>
      </c>
      <c r="AU344">
        <f t="shared" si="171"/>
        <v>1.3333333333333333</v>
      </c>
      <c r="AV344" t="e">
        <f t="shared" si="171"/>
        <v>#DIV/0!</v>
      </c>
      <c r="AW344" t="e">
        <f t="shared" si="171"/>
        <v>#DIV/0!</v>
      </c>
      <c r="AX344">
        <f t="shared" si="171"/>
        <v>1</v>
      </c>
      <c r="AY344">
        <f t="shared" si="171"/>
        <v>1.5</v>
      </c>
      <c r="AZ344">
        <f t="shared" si="171"/>
        <v>1.3333333333333333</v>
      </c>
      <c r="BA344">
        <f t="shared" si="171"/>
        <v>1</v>
      </c>
      <c r="BB344" t="e">
        <f t="shared" si="171"/>
        <v>#DIV/0!</v>
      </c>
      <c r="BC344" t="e">
        <f t="shared" si="171"/>
        <v>#DIV/0!</v>
      </c>
      <c r="BD344" t="e">
        <f t="shared" si="171"/>
        <v>#DIV/0!</v>
      </c>
      <c r="BE344">
        <f t="shared" si="171"/>
        <v>18.666666666666668</v>
      </c>
      <c r="BF344">
        <f t="shared" si="171"/>
        <v>7</v>
      </c>
      <c r="BG344" t="e">
        <f t="shared" si="171"/>
        <v>#DIV/0!</v>
      </c>
      <c r="BH344" t="e">
        <f t="shared" si="171"/>
        <v>#DIV/0!</v>
      </c>
      <c r="BI344" t="e">
        <f t="shared" si="171"/>
        <v>#DIV/0!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 s="58"/>
      <c r="CG344" s="10"/>
      <c r="CH344" s="10"/>
    </row>
    <row r="345" spans="1:154" s="38" customFormat="1">
      <c r="A345" t="s">
        <v>180</v>
      </c>
      <c r="B345" s="10">
        <v>65</v>
      </c>
      <c r="C345" s="4" t="s">
        <v>3</v>
      </c>
      <c r="D345" s="10" t="s">
        <v>40</v>
      </c>
      <c r="E345" s="59">
        <f t="shared" ref="E345:H366" si="172">(K345/$J345)*100</f>
        <v>75</v>
      </c>
      <c r="F345" s="59">
        <f t="shared" si="172"/>
        <v>16.666666666666664</v>
      </c>
      <c r="G345" s="59">
        <f t="shared" si="172"/>
        <v>4.1666666666666661</v>
      </c>
      <c r="H345" s="59">
        <f t="shared" si="172"/>
        <v>4.1666666666666661</v>
      </c>
      <c r="I345" s="59">
        <f t="shared" ref="I345:I366" si="173">M345/J345</f>
        <v>4.1666666666666664E-2</v>
      </c>
      <c r="J345">
        <f t="shared" si="170"/>
        <v>24</v>
      </c>
      <c r="K345">
        <f t="shared" si="170"/>
        <v>18</v>
      </c>
      <c r="L345">
        <f t="shared" si="170"/>
        <v>4</v>
      </c>
      <c r="M345">
        <f t="shared" si="170"/>
        <v>1</v>
      </c>
      <c r="N345">
        <f t="shared" si="170"/>
        <v>1</v>
      </c>
      <c r="O345">
        <f t="shared" ref="O345:O366" si="174">M345/(M345+N345)</f>
        <v>0.5</v>
      </c>
      <c r="P345">
        <f t="shared" ref="P345:AE360" si="175">AVERAGE(P69,P161,P253)</f>
        <v>1751.2222223333331</v>
      </c>
      <c r="Q345">
        <f t="shared" si="175"/>
        <v>1364.3333333333333</v>
      </c>
      <c r="R345">
        <f t="shared" si="175"/>
        <v>995</v>
      </c>
      <c r="S345">
        <f t="shared" si="175"/>
        <v>3973</v>
      </c>
      <c r="T345">
        <f t="shared" si="175"/>
        <v>556</v>
      </c>
      <c r="U345">
        <f t="shared" si="175"/>
        <v>193</v>
      </c>
      <c r="V345">
        <f t="shared" si="175"/>
        <v>919</v>
      </c>
      <c r="W345">
        <f t="shared" si="175"/>
        <v>119.5</v>
      </c>
      <c r="X345">
        <f t="shared" si="175"/>
        <v>152</v>
      </c>
      <c r="Y345">
        <f t="shared" si="175"/>
        <v>87</v>
      </c>
      <c r="Z345">
        <f t="shared" si="175"/>
        <v>453</v>
      </c>
      <c r="AA345">
        <f t="shared" si="175"/>
        <v>712</v>
      </c>
      <c r="AB345">
        <f t="shared" si="175"/>
        <v>194</v>
      </c>
      <c r="AC345">
        <f t="shared" si="175"/>
        <v>6.333333333333333</v>
      </c>
      <c r="AD345">
        <f t="shared" si="175"/>
        <v>4.333333333333333</v>
      </c>
      <c r="AE345">
        <f t="shared" si="175"/>
        <v>3</v>
      </c>
      <c r="AF345">
        <f t="shared" si="171"/>
        <v>1.5</v>
      </c>
      <c r="AG345">
        <f t="shared" si="171"/>
        <v>2</v>
      </c>
      <c r="AH345">
        <f t="shared" si="171"/>
        <v>4</v>
      </c>
      <c r="AI345">
        <f t="shared" si="171"/>
        <v>1</v>
      </c>
      <c r="AJ345" t="e">
        <f t="shared" si="171"/>
        <v>#DIV/0!</v>
      </c>
      <c r="AK345" t="e">
        <f t="shared" si="171"/>
        <v>#DIV/0!</v>
      </c>
      <c r="AL345">
        <f t="shared" si="171"/>
        <v>4</v>
      </c>
      <c r="AM345">
        <f t="shared" si="171"/>
        <v>2</v>
      </c>
      <c r="AN345">
        <f t="shared" si="171"/>
        <v>2</v>
      </c>
      <c r="AO345">
        <f t="shared" si="171"/>
        <v>1</v>
      </c>
      <c r="AP345" t="e">
        <f t="shared" si="171"/>
        <v>#DIV/0!</v>
      </c>
      <c r="AQ345" t="e">
        <f t="shared" si="171"/>
        <v>#DIV/0!</v>
      </c>
      <c r="AR345">
        <f t="shared" si="171"/>
        <v>2</v>
      </c>
      <c r="AS345" t="e">
        <f t="shared" si="171"/>
        <v>#DIV/0!</v>
      </c>
      <c r="AT345">
        <f t="shared" si="171"/>
        <v>1</v>
      </c>
      <c r="AU345" t="e">
        <f t="shared" si="171"/>
        <v>#DIV/0!</v>
      </c>
      <c r="AV345" t="e">
        <f t="shared" si="171"/>
        <v>#DIV/0!</v>
      </c>
      <c r="AW345" t="e">
        <f t="shared" si="171"/>
        <v>#DIV/0!</v>
      </c>
      <c r="AX345">
        <f t="shared" si="171"/>
        <v>2</v>
      </c>
      <c r="AY345" t="e">
        <f t="shared" si="171"/>
        <v>#DIV/0!</v>
      </c>
      <c r="AZ345">
        <f t="shared" si="171"/>
        <v>1</v>
      </c>
      <c r="BA345">
        <f t="shared" si="171"/>
        <v>0</v>
      </c>
      <c r="BB345" t="e">
        <f t="shared" si="171"/>
        <v>#DIV/0!</v>
      </c>
      <c r="BC345" t="e">
        <f t="shared" si="171"/>
        <v>#DIV/0!</v>
      </c>
      <c r="BD345">
        <f t="shared" si="171"/>
        <v>2</v>
      </c>
      <c r="BE345">
        <f t="shared" si="171"/>
        <v>3.6666666666666665</v>
      </c>
      <c r="BF345">
        <f t="shared" si="171"/>
        <v>1</v>
      </c>
      <c r="BG345" t="e">
        <f t="shared" si="171"/>
        <v>#DIV/0!</v>
      </c>
      <c r="BH345" t="e">
        <f t="shared" si="171"/>
        <v>#DIV/0!</v>
      </c>
      <c r="BI345">
        <f t="shared" si="171"/>
        <v>1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 s="58"/>
      <c r="CG345" s="10">
        <f>$W$1</f>
        <v>0</v>
      </c>
      <c r="CH345" s="10" t="str">
        <f>C317</f>
        <v>WT</v>
      </c>
      <c r="CI345" s="59" t="e">
        <f>#REF!</f>
        <v>#REF!</v>
      </c>
      <c r="CJ345" s="59" t="e">
        <f>#REF!</f>
        <v>#REF!</v>
      </c>
      <c r="CK345" s="59" t="e">
        <f>#REF!</f>
        <v>#REF!</v>
      </c>
      <c r="CL345" s="59" t="e">
        <f>#REF!</f>
        <v>#REF!</v>
      </c>
      <c r="CM345" s="59" t="e">
        <f>#REF!</f>
        <v>#REF!</v>
      </c>
      <c r="CN345" s="59" t="e">
        <f>#REF!</f>
        <v>#REF!</v>
      </c>
      <c r="CO345" s="59" t="e">
        <f>#REF!</f>
        <v>#REF!</v>
      </c>
      <c r="CP345" s="59" t="e">
        <f>#REF!</f>
        <v>#REF!</v>
      </c>
      <c r="CQ345" s="59" t="e">
        <f>#REF!</f>
        <v>#REF!</v>
      </c>
      <c r="CR345" s="59" t="e">
        <f>#REF!</f>
        <v>#REF!</v>
      </c>
      <c r="CS345" s="59" t="e">
        <f>#REF!</f>
        <v>#REF!</v>
      </c>
      <c r="CT345" s="59" t="e">
        <f>#REF!</f>
        <v>#REF!</v>
      </c>
      <c r="CU345" s="59" t="e">
        <f>#REF!</f>
        <v>#REF!</v>
      </c>
      <c r="CV345" s="59" t="e">
        <f>#REF!</f>
        <v>#REF!</v>
      </c>
      <c r="CW345" s="59" t="e">
        <f>#REF!</f>
        <v>#REF!</v>
      </c>
      <c r="CX345" s="59" t="e">
        <f>#REF!</f>
        <v>#REF!</v>
      </c>
      <c r="CY345" s="59" t="e">
        <f>#REF!</f>
        <v>#REF!</v>
      </c>
      <c r="CZ345" s="95" t="e">
        <f>#REF!</f>
        <v>#REF!</v>
      </c>
      <c r="DA345" s="95" t="e">
        <f>#REF!</f>
        <v>#REF!</v>
      </c>
      <c r="DB345" s="95" t="e">
        <f>#REF!</f>
        <v>#REF!</v>
      </c>
      <c r="DC345" s="95" t="e">
        <f>#REF!</f>
        <v>#REF!</v>
      </c>
      <c r="DD345" s="95" t="e">
        <f>#REF!</f>
        <v>#REF!</v>
      </c>
      <c r="DE345" s="95" t="e">
        <f>#REF!</f>
        <v>#REF!</v>
      </c>
      <c r="DF345" s="95" t="e">
        <f>#REF!</f>
        <v>#REF!</v>
      </c>
      <c r="DG345" s="95" t="e">
        <f>#REF!</f>
        <v>#REF!</v>
      </c>
      <c r="DH345" s="95" t="e">
        <f>#REF!</f>
        <v>#REF!</v>
      </c>
      <c r="DI345" s="95" t="e">
        <f>#REF!</f>
        <v>#REF!</v>
      </c>
      <c r="DJ345" s="95" t="e">
        <f>#REF!</f>
        <v>#REF!</v>
      </c>
      <c r="DK345" s="95" t="e">
        <f>#REF!</f>
        <v>#REF!</v>
      </c>
      <c r="DL345" s="95" t="e">
        <f>#REF!</f>
        <v>#REF!</v>
      </c>
      <c r="DM345" s="95" t="e">
        <f>#REF!</f>
        <v>#REF!</v>
      </c>
      <c r="DN345" s="95" t="e">
        <f>#REF!</f>
        <v>#REF!</v>
      </c>
      <c r="DO345" s="95" t="e">
        <f>#REF!</f>
        <v>#REF!</v>
      </c>
      <c r="DP345" s="95" t="e">
        <f>#REF!</f>
        <v>#REF!</v>
      </c>
      <c r="DQ345" s="59" t="e">
        <f>#REF!</f>
        <v>#REF!</v>
      </c>
      <c r="DR345" s="59" t="e">
        <f>#REF!</f>
        <v>#REF!</v>
      </c>
      <c r="DS345" s="59" t="e">
        <f>#REF!</f>
        <v>#REF!</v>
      </c>
      <c r="DT345" s="59" t="e">
        <f>#REF!</f>
        <v>#REF!</v>
      </c>
      <c r="DU345" s="59" t="e">
        <f>#REF!</f>
        <v>#REF!</v>
      </c>
      <c r="DV345" s="59" t="e">
        <f>#REF!</f>
        <v>#REF!</v>
      </c>
      <c r="DW345" s="59" t="e">
        <f>#REF!</f>
        <v>#REF!</v>
      </c>
      <c r="DX345" s="59" t="e">
        <f>#REF!</f>
        <v>#REF!</v>
      </c>
      <c r="DY345" s="59" t="e">
        <f>#REF!</f>
        <v>#REF!</v>
      </c>
      <c r="DZ345" s="59" t="e">
        <f>#REF!</f>
        <v>#REF!</v>
      </c>
      <c r="EA345" s="59" t="e">
        <f>#REF!</f>
        <v>#REF!</v>
      </c>
      <c r="EB345" s="59" t="e">
        <f>#REF!</f>
        <v>#REF!</v>
      </c>
      <c r="EC345" s="59" t="e">
        <f>#REF!</f>
        <v>#REF!</v>
      </c>
      <c r="ED345" s="59" t="e">
        <f>#REF!</f>
        <v>#REF!</v>
      </c>
      <c r="EE345" s="59" t="e">
        <f>#REF!</f>
        <v>#REF!</v>
      </c>
      <c r="EF345" s="59" t="e">
        <f>#REF!</f>
        <v>#REF!</v>
      </c>
      <c r="EG345" s="59" t="e">
        <f>#REF!</f>
        <v>#REF!</v>
      </c>
      <c r="EH345" s="95" t="e">
        <f>#REF!</f>
        <v>#REF!</v>
      </c>
      <c r="EI345" s="95" t="e">
        <f>#REF!</f>
        <v>#REF!</v>
      </c>
      <c r="EJ345" s="95" t="e">
        <f>#REF!</f>
        <v>#REF!</v>
      </c>
      <c r="EK345" s="95" t="e">
        <f>#REF!</f>
        <v>#REF!</v>
      </c>
      <c r="EL345" s="95" t="e">
        <f>#REF!</f>
        <v>#REF!</v>
      </c>
      <c r="EM345" s="95" t="e">
        <f>#REF!</f>
        <v>#REF!</v>
      </c>
      <c r="EN345" s="95" t="e">
        <f>#REF!</f>
        <v>#REF!</v>
      </c>
      <c r="EO345" s="95" t="e">
        <f>#REF!</f>
        <v>#REF!</v>
      </c>
      <c r="EP345" s="95" t="e">
        <f>#REF!</f>
        <v>#REF!</v>
      </c>
      <c r="EQ345" s="95" t="e">
        <f>#REF!</f>
        <v>#REF!</v>
      </c>
      <c r="ER345" s="95" t="e">
        <f>#REF!</f>
        <v>#REF!</v>
      </c>
      <c r="ES345" s="95" t="e">
        <f>#REF!</f>
        <v>#REF!</v>
      </c>
      <c r="ET345" s="95" t="e">
        <f>#REF!</f>
        <v>#REF!</v>
      </c>
      <c r="EU345" s="95" t="e">
        <f>#REF!</f>
        <v>#REF!</v>
      </c>
      <c r="EV345" s="95" t="e">
        <f>#REF!</f>
        <v>#REF!</v>
      </c>
      <c r="EW345" s="95" t="e">
        <f>#REF!</f>
        <v>#REF!</v>
      </c>
      <c r="EX345" s="95" t="e">
        <f>#REF!</f>
        <v>#REF!</v>
      </c>
    </row>
    <row r="346" spans="1:154" s="38" customFormat="1">
      <c r="A346" t="s">
        <v>159</v>
      </c>
      <c r="B346" s="10">
        <v>65</v>
      </c>
      <c r="C346" s="4" t="s">
        <v>3</v>
      </c>
      <c r="D346" s="10" t="s">
        <v>40</v>
      </c>
      <c r="E346" s="59">
        <f t="shared" si="172"/>
        <v>45.833333333333329</v>
      </c>
      <c r="F346" s="59">
        <f t="shared" si="172"/>
        <v>0</v>
      </c>
      <c r="G346" s="59">
        <f t="shared" si="172"/>
        <v>20.833333333333336</v>
      </c>
      <c r="H346" s="59">
        <f t="shared" si="172"/>
        <v>33.333333333333329</v>
      </c>
      <c r="I346" s="59">
        <f t="shared" si="173"/>
        <v>0.20833333333333334</v>
      </c>
      <c r="J346">
        <f t="shared" si="170"/>
        <v>24</v>
      </c>
      <c r="K346">
        <f t="shared" si="170"/>
        <v>11</v>
      </c>
      <c r="L346">
        <f t="shared" si="170"/>
        <v>0</v>
      </c>
      <c r="M346">
        <f t="shared" si="170"/>
        <v>5</v>
      </c>
      <c r="N346">
        <f t="shared" si="170"/>
        <v>8</v>
      </c>
      <c r="O346">
        <f t="shared" si="174"/>
        <v>0.38461538461538464</v>
      </c>
      <c r="P346">
        <f t="shared" si="175"/>
        <v>1463.1666666666667</v>
      </c>
      <c r="Q346" t="e">
        <f t="shared" si="171"/>
        <v>#DIV/0!</v>
      </c>
      <c r="R346">
        <f t="shared" si="171"/>
        <v>1606</v>
      </c>
      <c r="S346">
        <f t="shared" si="171"/>
        <v>1276</v>
      </c>
      <c r="T346">
        <f t="shared" si="171"/>
        <v>289.90277780000002</v>
      </c>
      <c r="U346">
        <f t="shared" si="171"/>
        <v>384.5</v>
      </c>
      <c r="V346">
        <f t="shared" si="171"/>
        <v>263.08333333333331</v>
      </c>
      <c r="W346">
        <f t="shared" si="171"/>
        <v>270.05555553333335</v>
      </c>
      <c r="X346">
        <f t="shared" si="171"/>
        <v>525.75</v>
      </c>
      <c r="Y346">
        <f t="shared" si="171"/>
        <v>200.16666666666666</v>
      </c>
      <c r="Z346">
        <f t="shared" si="171"/>
        <v>161.22222222000002</v>
      </c>
      <c r="AA346">
        <f t="shared" si="171"/>
        <v>91.5</v>
      </c>
      <c r="AB346">
        <f t="shared" si="171"/>
        <v>163.5</v>
      </c>
      <c r="AC346">
        <f t="shared" si="171"/>
        <v>24.666666666666668</v>
      </c>
      <c r="AD346">
        <f t="shared" si="171"/>
        <v>6.333333333333333</v>
      </c>
      <c r="AE346">
        <f t="shared" si="171"/>
        <v>6.666666666666667</v>
      </c>
      <c r="AF346">
        <f t="shared" si="171"/>
        <v>11.666666666666666</v>
      </c>
      <c r="AG346">
        <f t="shared" si="171"/>
        <v>11</v>
      </c>
      <c r="AH346">
        <f t="shared" si="171"/>
        <v>5</v>
      </c>
      <c r="AI346">
        <f t="shared" si="171"/>
        <v>11</v>
      </c>
      <c r="AJ346" t="e">
        <f t="shared" si="171"/>
        <v>#DIV/0!</v>
      </c>
      <c r="AK346" t="e">
        <f t="shared" si="171"/>
        <v>#DIV/0!</v>
      </c>
      <c r="AL346">
        <f t="shared" si="171"/>
        <v>4</v>
      </c>
      <c r="AM346">
        <f t="shared" si="171"/>
        <v>4.333333333333333</v>
      </c>
      <c r="AN346">
        <f t="shared" si="171"/>
        <v>2</v>
      </c>
      <c r="AO346">
        <f t="shared" si="171"/>
        <v>1</v>
      </c>
      <c r="AP346" t="e">
        <f t="shared" si="171"/>
        <v>#DIV/0!</v>
      </c>
      <c r="AQ346" t="e">
        <f t="shared" si="171"/>
        <v>#DIV/0!</v>
      </c>
      <c r="AR346">
        <f t="shared" si="171"/>
        <v>3</v>
      </c>
      <c r="AS346">
        <f t="shared" si="171"/>
        <v>3.3333333333333335</v>
      </c>
      <c r="AT346">
        <f t="shared" si="171"/>
        <v>2.5</v>
      </c>
      <c r="AU346">
        <f t="shared" si="171"/>
        <v>4</v>
      </c>
      <c r="AV346" t="e">
        <f t="shared" si="171"/>
        <v>#DIV/0!</v>
      </c>
      <c r="AW346" t="e">
        <f t="shared" si="171"/>
        <v>#DIV/0!</v>
      </c>
      <c r="AX346">
        <f t="shared" si="171"/>
        <v>1</v>
      </c>
      <c r="AY346">
        <f t="shared" si="171"/>
        <v>5</v>
      </c>
      <c r="AZ346">
        <f t="shared" si="171"/>
        <v>2.6666666666666665</v>
      </c>
      <c r="BA346">
        <f t="shared" si="171"/>
        <v>5.666666666666667</v>
      </c>
      <c r="BB346" t="e">
        <f t="shared" si="171"/>
        <v>#DIV/0!</v>
      </c>
      <c r="BC346" t="e">
        <f t="shared" si="171"/>
        <v>#DIV/0!</v>
      </c>
      <c r="BD346" t="e">
        <f t="shared" si="171"/>
        <v>#DIV/0!</v>
      </c>
      <c r="BE346">
        <f t="shared" si="171"/>
        <v>16.666666666666668</v>
      </c>
      <c r="BF346">
        <f t="shared" si="171"/>
        <v>5</v>
      </c>
      <c r="BG346" t="e">
        <f t="shared" si="171"/>
        <v>#DIV/0!</v>
      </c>
      <c r="BH346" t="e">
        <f t="shared" si="171"/>
        <v>#DIV/0!</v>
      </c>
      <c r="BI346">
        <f t="shared" si="171"/>
        <v>3</v>
      </c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 s="58"/>
      <c r="CG346" s="10"/>
      <c r="CH346" s="10"/>
    </row>
    <row r="347" spans="1:154" s="38" customFormat="1">
      <c r="A347" t="s">
        <v>160</v>
      </c>
      <c r="B347" s="10">
        <v>65</v>
      </c>
      <c r="C347" s="4" t="s">
        <v>3</v>
      </c>
      <c r="D347" s="10" t="s">
        <v>40</v>
      </c>
      <c r="E347" s="59">
        <f t="shared" si="172"/>
        <v>66.666666666666657</v>
      </c>
      <c r="F347" s="59">
        <f t="shared" si="172"/>
        <v>0</v>
      </c>
      <c r="G347" s="59">
        <f t="shared" si="172"/>
        <v>25</v>
      </c>
      <c r="H347" s="59">
        <f t="shared" si="172"/>
        <v>8.3333333333333321</v>
      </c>
      <c r="I347" s="59">
        <f t="shared" si="173"/>
        <v>0.25</v>
      </c>
      <c r="J347">
        <f t="shared" si="170"/>
        <v>24</v>
      </c>
      <c r="K347">
        <f t="shared" si="170"/>
        <v>16</v>
      </c>
      <c r="L347">
        <f t="shared" si="170"/>
        <v>0</v>
      </c>
      <c r="M347">
        <f t="shared" si="170"/>
        <v>6</v>
      </c>
      <c r="N347">
        <f t="shared" si="170"/>
        <v>2</v>
      </c>
      <c r="O347">
        <f t="shared" si="174"/>
        <v>0.75</v>
      </c>
      <c r="P347">
        <f t="shared" si="175"/>
        <v>1969.3888889</v>
      </c>
      <c r="Q347" t="e">
        <f t="shared" si="171"/>
        <v>#DIV/0!</v>
      </c>
      <c r="R347">
        <f t="shared" si="171"/>
        <v>1908.75</v>
      </c>
      <c r="S347">
        <f t="shared" si="171"/>
        <v>1006</v>
      </c>
      <c r="T347">
        <f t="shared" si="171"/>
        <v>202.16666666666666</v>
      </c>
      <c r="U347">
        <f t="shared" si="171"/>
        <v>179.83333333333334</v>
      </c>
      <c r="V347">
        <f t="shared" si="171"/>
        <v>281.5</v>
      </c>
      <c r="W347">
        <f t="shared" si="171"/>
        <v>101.27777776666666</v>
      </c>
      <c r="X347">
        <f t="shared" si="171"/>
        <v>96.833333333333329</v>
      </c>
      <c r="Y347">
        <f t="shared" si="171"/>
        <v>167.5</v>
      </c>
      <c r="Z347">
        <f t="shared" si="171"/>
        <v>1183.1666666666667</v>
      </c>
      <c r="AA347">
        <f t="shared" si="171"/>
        <v>1262.8333333333333</v>
      </c>
      <c r="AB347">
        <f t="shared" si="171"/>
        <v>462.5</v>
      </c>
      <c r="AC347">
        <f t="shared" si="171"/>
        <v>10.333333333333334</v>
      </c>
      <c r="AD347">
        <f t="shared" si="171"/>
        <v>5</v>
      </c>
      <c r="AE347">
        <f t="shared" si="171"/>
        <v>4</v>
      </c>
      <c r="AF347">
        <f t="shared" si="171"/>
        <v>2</v>
      </c>
      <c r="AG347">
        <f t="shared" si="171"/>
        <v>5.333333333333333</v>
      </c>
      <c r="AH347">
        <f t="shared" si="171"/>
        <v>4.333333333333333</v>
      </c>
      <c r="AI347">
        <f t="shared" si="171"/>
        <v>2</v>
      </c>
      <c r="AJ347" t="e">
        <f t="shared" si="171"/>
        <v>#DIV/0!</v>
      </c>
      <c r="AK347" t="e">
        <f t="shared" si="171"/>
        <v>#DIV/0!</v>
      </c>
      <c r="AL347" t="e">
        <f t="shared" si="171"/>
        <v>#DIV/0!</v>
      </c>
      <c r="AM347">
        <f t="shared" si="171"/>
        <v>2.6666666666666665</v>
      </c>
      <c r="AN347">
        <f t="shared" si="171"/>
        <v>2.5</v>
      </c>
      <c r="AO347">
        <f t="shared" si="171"/>
        <v>2</v>
      </c>
      <c r="AP347" t="e">
        <f t="shared" si="171"/>
        <v>#DIV/0!</v>
      </c>
      <c r="AQ347" t="e">
        <f t="shared" si="171"/>
        <v>#DIV/0!</v>
      </c>
      <c r="AR347" t="e">
        <f t="shared" si="171"/>
        <v>#DIV/0!</v>
      </c>
      <c r="AS347">
        <f t="shared" si="171"/>
        <v>6</v>
      </c>
      <c r="AT347">
        <f t="shared" si="171"/>
        <v>2</v>
      </c>
      <c r="AU347" t="e">
        <f t="shared" si="171"/>
        <v>#DIV/0!</v>
      </c>
      <c r="AV347" t="e">
        <f t="shared" si="171"/>
        <v>#DIV/0!</v>
      </c>
      <c r="AW347" t="e">
        <f t="shared" si="171"/>
        <v>#DIV/0!</v>
      </c>
      <c r="AX347" t="e">
        <f t="shared" si="171"/>
        <v>#DIV/0!</v>
      </c>
      <c r="AY347">
        <f t="shared" si="171"/>
        <v>1</v>
      </c>
      <c r="AZ347">
        <f t="shared" si="171"/>
        <v>2</v>
      </c>
      <c r="BA347">
        <f t="shared" si="171"/>
        <v>0</v>
      </c>
      <c r="BB347" t="e">
        <f t="shared" si="171"/>
        <v>#DIV/0!</v>
      </c>
      <c r="BC347" t="e">
        <f t="shared" si="171"/>
        <v>#DIV/0!</v>
      </c>
      <c r="BD347" t="e">
        <f t="shared" si="171"/>
        <v>#DIV/0!</v>
      </c>
      <c r="BE347">
        <f t="shared" si="171"/>
        <v>10</v>
      </c>
      <c r="BF347">
        <f t="shared" si="171"/>
        <v>3.6666666666666665</v>
      </c>
      <c r="BG347" t="e">
        <f t="shared" si="171"/>
        <v>#DIV/0!</v>
      </c>
      <c r="BH347" t="e">
        <f t="shared" si="171"/>
        <v>#DIV/0!</v>
      </c>
      <c r="BI347">
        <f t="shared" si="171"/>
        <v>2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G347" s="10"/>
      <c r="CH347" s="10"/>
    </row>
    <row r="348" spans="1:154" s="38" customFormat="1">
      <c r="A348" t="s">
        <v>181</v>
      </c>
      <c r="B348" s="10">
        <v>65</v>
      </c>
      <c r="C348" s="6" t="s">
        <v>2</v>
      </c>
      <c r="D348" s="10" t="s">
        <v>40</v>
      </c>
      <c r="E348" s="59">
        <f t="shared" si="172"/>
        <v>41.666666666666671</v>
      </c>
      <c r="F348" s="59">
        <f t="shared" si="172"/>
        <v>25</v>
      </c>
      <c r="G348" s="59">
        <f t="shared" si="172"/>
        <v>20.833333333333336</v>
      </c>
      <c r="H348" s="59">
        <f t="shared" si="172"/>
        <v>12.5</v>
      </c>
      <c r="I348" s="59">
        <f t="shared" si="173"/>
        <v>0.20833333333333334</v>
      </c>
      <c r="J348">
        <f t="shared" si="170"/>
        <v>24</v>
      </c>
      <c r="K348">
        <f t="shared" si="170"/>
        <v>10</v>
      </c>
      <c r="L348">
        <f t="shared" si="170"/>
        <v>6</v>
      </c>
      <c r="M348">
        <f t="shared" si="170"/>
        <v>5</v>
      </c>
      <c r="N348">
        <f t="shared" si="170"/>
        <v>3</v>
      </c>
      <c r="O348">
        <f t="shared" si="174"/>
        <v>0.625</v>
      </c>
      <c r="P348">
        <f t="shared" si="175"/>
        <v>1463.3333333333333</v>
      </c>
      <c r="Q348">
        <f t="shared" si="171"/>
        <v>1759.8333333333333</v>
      </c>
      <c r="R348">
        <f t="shared" si="171"/>
        <v>535.11111100000005</v>
      </c>
      <c r="S348">
        <f t="shared" si="171"/>
        <v>2163.5</v>
      </c>
      <c r="T348">
        <f t="shared" si="171"/>
        <v>523.43333333333328</v>
      </c>
      <c r="U348">
        <f t="shared" si="171"/>
        <v>249.55555553333332</v>
      </c>
      <c r="V348">
        <f t="shared" si="171"/>
        <v>1156</v>
      </c>
      <c r="W348">
        <f t="shared" si="171"/>
        <v>129.4</v>
      </c>
      <c r="X348">
        <f t="shared" si="171"/>
        <v>120.8888889</v>
      </c>
      <c r="Y348">
        <f t="shared" si="171"/>
        <v>149.5</v>
      </c>
      <c r="Z348">
        <f t="shared" si="171"/>
        <v>1042</v>
      </c>
      <c r="AA348">
        <f t="shared" si="171"/>
        <v>1248.2222223333333</v>
      </c>
      <c r="AB348">
        <f t="shared" si="171"/>
        <v>579.5</v>
      </c>
      <c r="AC348">
        <f t="shared" si="171"/>
        <v>37</v>
      </c>
      <c r="AD348">
        <f t="shared" si="171"/>
        <v>12.333333333333334</v>
      </c>
      <c r="AE348">
        <f t="shared" si="171"/>
        <v>11.333333333333334</v>
      </c>
      <c r="AF348">
        <f t="shared" si="171"/>
        <v>13.333333333333334</v>
      </c>
      <c r="AG348">
        <f t="shared" si="171"/>
        <v>10.333333333333334</v>
      </c>
      <c r="AH348">
        <f t="shared" si="171"/>
        <v>3.3333333333333335</v>
      </c>
      <c r="AI348">
        <f t="shared" si="171"/>
        <v>7.5</v>
      </c>
      <c r="AJ348" t="e">
        <f t="shared" si="171"/>
        <v>#DIV/0!</v>
      </c>
      <c r="AK348" t="e">
        <f t="shared" si="171"/>
        <v>#DIV/0!</v>
      </c>
      <c r="AL348">
        <f t="shared" si="171"/>
        <v>18.333333333333332</v>
      </c>
      <c r="AM348">
        <f t="shared" si="171"/>
        <v>4.666666666666667</v>
      </c>
      <c r="AN348">
        <f t="shared" si="171"/>
        <v>1</v>
      </c>
      <c r="AO348">
        <f t="shared" si="171"/>
        <v>3</v>
      </c>
      <c r="AP348" t="e">
        <f t="shared" si="171"/>
        <v>#DIV/0!</v>
      </c>
      <c r="AQ348" t="e">
        <f t="shared" si="171"/>
        <v>#DIV/0!</v>
      </c>
      <c r="AR348">
        <f t="shared" si="171"/>
        <v>5</v>
      </c>
      <c r="AS348">
        <f t="shared" si="171"/>
        <v>3</v>
      </c>
      <c r="AT348">
        <f t="shared" si="171"/>
        <v>1.6666666666666667</v>
      </c>
      <c r="AU348">
        <f t="shared" si="171"/>
        <v>4</v>
      </c>
      <c r="AV348" t="e">
        <f t="shared" si="171"/>
        <v>#DIV/0!</v>
      </c>
      <c r="AW348" t="e">
        <f t="shared" si="171"/>
        <v>#DIV/0!</v>
      </c>
      <c r="AX348">
        <f t="shared" si="171"/>
        <v>4</v>
      </c>
      <c r="AY348">
        <f t="shared" si="171"/>
        <v>2.6666666666666665</v>
      </c>
      <c r="AZ348">
        <f t="shared" si="171"/>
        <v>1.5</v>
      </c>
      <c r="BA348">
        <f t="shared" si="171"/>
        <v>0.33333333333333331</v>
      </c>
      <c r="BB348" t="e">
        <f t="shared" si="171"/>
        <v>#DIV/0!</v>
      </c>
      <c r="BC348" t="e">
        <f t="shared" si="171"/>
        <v>#DIV/0!</v>
      </c>
      <c r="BD348">
        <f t="shared" si="171"/>
        <v>9.3333333333333339</v>
      </c>
      <c r="BE348">
        <f t="shared" si="171"/>
        <v>7</v>
      </c>
      <c r="BF348">
        <f t="shared" si="171"/>
        <v>6</v>
      </c>
      <c r="BG348">
        <f t="shared" si="171"/>
        <v>1</v>
      </c>
      <c r="BH348">
        <f t="shared" si="171"/>
        <v>1</v>
      </c>
      <c r="BI348">
        <f t="shared" si="171"/>
        <v>1.6666666666666667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G348" s="10"/>
      <c r="CH348" s="10"/>
    </row>
    <row r="349" spans="1:154" s="38" customFormat="1">
      <c r="A349" t="s">
        <v>161</v>
      </c>
      <c r="B349" s="10">
        <v>65</v>
      </c>
      <c r="C349" s="4" t="s">
        <v>3</v>
      </c>
      <c r="D349" s="10" t="s">
        <v>40</v>
      </c>
      <c r="E349" s="59">
        <f t="shared" si="172"/>
        <v>45.833333333333329</v>
      </c>
      <c r="F349" s="59">
        <f t="shared" si="172"/>
        <v>12.5</v>
      </c>
      <c r="G349" s="59">
        <f t="shared" si="172"/>
        <v>33.333333333333329</v>
      </c>
      <c r="H349" s="59">
        <f t="shared" si="172"/>
        <v>8.3333333333333321</v>
      </c>
      <c r="I349" s="59">
        <f t="shared" si="173"/>
        <v>0.33333333333333331</v>
      </c>
      <c r="J349">
        <f t="shared" si="170"/>
        <v>24</v>
      </c>
      <c r="K349">
        <f t="shared" si="170"/>
        <v>11</v>
      </c>
      <c r="L349">
        <f t="shared" si="170"/>
        <v>3</v>
      </c>
      <c r="M349">
        <f t="shared" si="170"/>
        <v>8</v>
      </c>
      <c r="N349">
        <f t="shared" si="170"/>
        <v>2</v>
      </c>
      <c r="O349">
        <f t="shared" si="174"/>
        <v>0.8</v>
      </c>
      <c r="P349">
        <f t="shared" si="175"/>
        <v>2403.2777780000001</v>
      </c>
      <c r="Q349">
        <f t="shared" si="171"/>
        <v>2771.75</v>
      </c>
      <c r="R349">
        <f t="shared" si="171"/>
        <v>2250.6666666666665</v>
      </c>
      <c r="S349">
        <f t="shared" si="171"/>
        <v>2548.5</v>
      </c>
      <c r="T349">
        <f t="shared" si="171"/>
        <v>785.08333333333337</v>
      </c>
      <c r="U349">
        <f t="shared" si="171"/>
        <v>1001.6666666666666</v>
      </c>
      <c r="V349">
        <f t="shared" si="171"/>
        <v>509.5</v>
      </c>
      <c r="W349">
        <f t="shared" si="171"/>
        <v>7763.916666666667</v>
      </c>
      <c r="X349">
        <f t="shared" si="171"/>
        <v>11123.38889</v>
      </c>
      <c r="Y349">
        <f t="shared" si="171"/>
        <v>1872</v>
      </c>
      <c r="Z349">
        <f t="shared" si="171"/>
        <v>35.25</v>
      </c>
      <c r="AA349">
        <f t="shared" si="171"/>
        <v>24.444444446666665</v>
      </c>
      <c r="AB349">
        <f t="shared" si="171"/>
        <v>67</v>
      </c>
      <c r="AC349">
        <f t="shared" si="171"/>
        <v>16.333333333333332</v>
      </c>
      <c r="AD349">
        <f t="shared" si="171"/>
        <v>8</v>
      </c>
      <c r="AE349">
        <f t="shared" si="171"/>
        <v>6</v>
      </c>
      <c r="AF349">
        <f t="shared" si="171"/>
        <v>2.3333333333333335</v>
      </c>
      <c r="AG349">
        <f t="shared" si="171"/>
        <v>6</v>
      </c>
      <c r="AH349">
        <f t="shared" si="171"/>
        <v>6.666666666666667</v>
      </c>
      <c r="AI349">
        <f t="shared" si="171"/>
        <v>3.6666666666666665</v>
      </c>
      <c r="AJ349" t="e">
        <f t="shared" si="171"/>
        <v>#DIV/0!</v>
      </c>
      <c r="AK349" t="e">
        <f t="shared" si="171"/>
        <v>#DIV/0!</v>
      </c>
      <c r="AL349" t="e">
        <f t="shared" si="171"/>
        <v>#DIV/0!</v>
      </c>
      <c r="AM349">
        <f t="shared" si="171"/>
        <v>4.333333333333333</v>
      </c>
      <c r="AN349">
        <f t="shared" si="171"/>
        <v>3.3333333333333335</v>
      </c>
      <c r="AO349">
        <f t="shared" si="171"/>
        <v>1</v>
      </c>
      <c r="AP349" t="e">
        <f t="shared" si="171"/>
        <v>#DIV/0!</v>
      </c>
      <c r="AQ349" t="e">
        <f t="shared" si="171"/>
        <v>#DIV/0!</v>
      </c>
      <c r="AR349" t="e">
        <f t="shared" si="171"/>
        <v>#DIV/0!</v>
      </c>
      <c r="AS349">
        <f t="shared" si="171"/>
        <v>1.5</v>
      </c>
      <c r="AT349">
        <f t="shared" si="171"/>
        <v>2.6666666666666665</v>
      </c>
      <c r="AU349">
        <f t="shared" si="171"/>
        <v>2.3333333333333335</v>
      </c>
      <c r="AV349" t="e">
        <f t="shared" si="171"/>
        <v>#DIV/0!</v>
      </c>
      <c r="AW349" t="e">
        <f t="shared" si="171"/>
        <v>#DIV/0!</v>
      </c>
      <c r="AX349" t="e">
        <f t="shared" si="171"/>
        <v>#DIV/0!</v>
      </c>
      <c r="AY349">
        <f t="shared" si="171"/>
        <v>1</v>
      </c>
      <c r="AZ349">
        <f t="shared" si="171"/>
        <v>1</v>
      </c>
      <c r="BA349">
        <f t="shared" si="171"/>
        <v>1</v>
      </c>
      <c r="BB349" t="e">
        <f t="shared" si="171"/>
        <v>#DIV/0!</v>
      </c>
      <c r="BC349" t="e">
        <f t="shared" si="171"/>
        <v>#DIV/0!</v>
      </c>
      <c r="BD349" t="e">
        <f t="shared" si="171"/>
        <v>#DIV/0!</v>
      </c>
      <c r="BE349">
        <f t="shared" si="171"/>
        <v>4.666666666666667</v>
      </c>
      <c r="BF349" t="e">
        <f t="shared" si="171"/>
        <v>#DIV/0!</v>
      </c>
      <c r="BG349" t="e">
        <f t="shared" si="171"/>
        <v>#DIV/0!</v>
      </c>
      <c r="BH349" t="e">
        <f t="shared" si="171"/>
        <v>#DIV/0!</v>
      </c>
      <c r="BI349" t="e">
        <f t="shared" si="171"/>
        <v>#DIV/0!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G349" s="10"/>
      <c r="CH349" s="10"/>
    </row>
    <row r="350" spans="1:154" s="38" customFormat="1">
      <c r="A350" t="s">
        <v>162</v>
      </c>
      <c r="B350" s="10">
        <v>65</v>
      </c>
      <c r="C350" s="6" t="s">
        <v>2</v>
      </c>
      <c r="D350" s="10" t="s">
        <v>40</v>
      </c>
      <c r="E350" s="59">
        <f t="shared" si="172"/>
        <v>8.3333333333333321</v>
      </c>
      <c r="F350" s="59">
        <f t="shared" si="172"/>
        <v>0</v>
      </c>
      <c r="G350" s="59">
        <f t="shared" si="172"/>
        <v>66.666666666666657</v>
      </c>
      <c r="H350" s="59">
        <f t="shared" si="172"/>
        <v>25</v>
      </c>
      <c r="I350" s="59">
        <f t="shared" si="173"/>
        <v>0.66666666666666663</v>
      </c>
      <c r="J350">
        <f t="shared" si="170"/>
        <v>24</v>
      </c>
      <c r="K350">
        <f t="shared" si="170"/>
        <v>2</v>
      </c>
      <c r="L350">
        <f t="shared" si="170"/>
        <v>0</v>
      </c>
      <c r="M350">
        <f t="shared" si="170"/>
        <v>16</v>
      </c>
      <c r="N350">
        <f t="shared" si="170"/>
        <v>6</v>
      </c>
      <c r="O350">
        <f t="shared" si="174"/>
        <v>0.72727272727272729</v>
      </c>
      <c r="P350">
        <f t="shared" si="175"/>
        <v>1546.3630949999999</v>
      </c>
      <c r="Q350" t="e">
        <f t="shared" si="175"/>
        <v>#DIV/0!</v>
      </c>
      <c r="R350">
        <f t="shared" si="175"/>
        <v>1438.5317459999999</v>
      </c>
      <c r="S350">
        <f t="shared" si="175"/>
        <v>2150.5</v>
      </c>
      <c r="T350">
        <f t="shared" si="175"/>
        <v>157.04761903333335</v>
      </c>
      <c r="U350">
        <f t="shared" si="175"/>
        <v>77.126984120000003</v>
      </c>
      <c r="V350">
        <f t="shared" si="175"/>
        <v>408.5</v>
      </c>
      <c r="W350">
        <f t="shared" si="175"/>
        <v>473.11309520000003</v>
      </c>
      <c r="X350">
        <f t="shared" si="175"/>
        <v>540.19047613333339</v>
      </c>
      <c r="Y350">
        <f t="shared" si="175"/>
        <v>247.83333333333334</v>
      </c>
      <c r="Z350">
        <f t="shared" si="175"/>
        <v>294.36309526666668</v>
      </c>
      <c r="AA350">
        <f t="shared" si="175"/>
        <v>328.76190476666665</v>
      </c>
      <c r="AB350">
        <f t="shared" si="175"/>
        <v>303.25</v>
      </c>
      <c r="AC350">
        <f t="shared" si="175"/>
        <v>17.333333333333332</v>
      </c>
      <c r="AD350">
        <f t="shared" si="175"/>
        <v>8.6666666666666661</v>
      </c>
      <c r="AE350">
        <f t="shared" si="175"/>
        <v>6.333333333333333</v>
      </c>
      <c r="AF350">
        <f t="shared" ref="AF350:BI358" si="176">AVERAGE(AF74,AF166,AF258)</f>
        <v>2.3333333333333335</v>
      </c>
      <c r="AG350">
        <f t="shared" si="176"/>
        <v>7.666666666666667</v>
      </c>
      <c r="AH350">
        <f t="shared" si="176"/>
        <v>8</v>
      </c>
      <c r="AI350">
        <f t="shared" si="176"/>
        <v>2.5</v>
      </c>
      <c r="AJ350" t="e">
        <f t="shared" si="176"/>
        <v>#DIV/0!</v>
      </c>
      <c r="AK350" t="e">
        <f t="shared" si="176"/>
        <v>#DIV/0!</v>
      </c>
      <c r="AL350" t="e">
        <f t="shared" si="176"/>
        <v>#DIV/0!</v>
      </c>
      <c r="AM350">
        <f t="shared" si="176"/>
        <v>7.333333333333333</v>
      </c>
      <c r="AN350">
        <f t="shared" si="176"/>
        <v>1</v>
      </c>
      <c r="AO350">
        <f t="shared" si="176"/>
        <v>2</v>
      </c>
      <c r="AP350" t="e">
        <f t="shared" si="176"/>
        <v>#DIV/0!</v>
      </c>
      <c r="AQ350" t="e">
        <f t="shared" si="176"/>
        <v>#DIV/0!</v>
      </c>
      <c r="AR350" t="e">
        <f t="shared" si="176"/>
        <v>#DIV/0!</v>
      </c>
      <c r="AS350">
        <f t="shared" si="176"/>
        <v>1</v>
      </c>
      <c r="AT350">
        <f t="shared" si="176"/>
        <v>5.333333333333333</v>
      </c>
      <c r="AU350">
        <f t="shared" si="176"/>
        <v>2</v>
      </c>
      <c r="AV350" t="e">
        <f t="shared" si="176"/>
        <v>#DIV/0!</v>
      </c>
      <c r="AW350" t="e">
        <f t="shared" si="176"/>
        <v>#DIV/0!</v>
      </c>
      <c r="AX350" t="e">
        <f t="shared" si="176"/>
        <v>#DIV/0!</v>
      </c>
      <c r="AY350" t="e">
        <f t="shared" si="176"/>
        <v>#DIV/0!</v>
      </c>
      <c r="AZ350">
        <f t="shared" si="176"/>
        <v>2</v>
      </c>
      <c r="BA350">
        <f t="shared" si="176"/>
        <v>0.33333333333333331</v>
      </c>
      <c r="BB350" t="e">
        <f t="shared" si="176"/>
        <v>#DIV/0!</v>
      </c>
      <c r="BC350" t="e">
        <f t="shared" si="176"/>
        <v>#DIV/0!</v>
      </c>
      <c r="BD350" t="e">
        <f t="shared" si="176"/>
        <v>#DIV/0!</v>
      </c>
      <c r="BE350">
        <f t="shared" si="176"/>
        <v>8.6666666666666661</v>
      </c>
      <c r="BF350">
        <f t="shared" si="176"/>
        <v>2</v>
      </c>
      <c r="BG350" t="e">
        <f t="shared" si="176"/>
        <v>#DIV/0!</v>
      </c>
      <c r="BH350" t="e">
        <f t="shared" si="176"/>
        <v>#DIV/0!</v>
      </c>
      <c r="BI350">
        <f t="shared" si="176"/>
        <v>1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G350" s="10"/>
      <c r="CH350" s="10"/>
    </row>
    <row r="351" spans="1:154" s="38" customFormat="1">
      <c r="A351" t="s">
        <v>163</v>
      </c>
      <c r="B351" s="10">
        <v>60</v>
      </c>
      <c r="C351" s="6" t="s">
        <v>2</v>
      </c>
      <c r="D351" s="10" t="s">
        <v>40</v>
      </c>
      <c r="E351" s="59">
        <f t="shared" si="172"/>
        <v>12.5</v>
      </c>
      <c r="F351" s="59">
        <f t="shared" si="172"/>
        <v>12.5</v>
      </c>
      <c r="G351" s="59">
        <f t="shared" si="172"/>
        <v>75</v>
      </c>
      <c r="H351" s="59">
        <f t="shared" si="172"/>
        <v>0</v>
      </c>
      <c r="I351" s="59">
        <f t="shared" si="173"/>
        <v>0.75</v>
      </c>
      <c r="J351">
        <f t="shared" si="170"/>
        <v>24</v>
      </c>
      <c r="K351">
        <f t="shared" si="170"/>
        <v>3</v>
      </c>
      <c r="L351">
        <f t="shared" si="170"/>
        <v>3</v>
      </c>
      <c r="M351">
        <f t="shared" si="170"/>
        <v>18</v>
      </c>
      <c r="N351">
        <f t="shared" si="170"/>
        <v>0</v>
      </c>
      <c r="O351">
        <f t="shared" si="174"/>
        <v>1</v>
      </c>
      <c r="P351">
        <f t="shared" si="175"/>
        <v>750.76587296666673</v>
      </c>
      <c r="Q351">
        <f t="shared" si="175"/>
        <v>954</v>
      </c>
      <c r="R351">
        <f t="shared" si="175"/>
        <v>644.49682540000003</v>
      </c>
      <c r="S351" t="s">
        <v>57</v>
      </c>
      <c r="T351">
        <f t="shared" si="175"/>
        <v>49.114285716666664</v>
      </c>
      <c r="U351">
        <f t="shared" si="175"/>
        <v>49.114285716666664</v>
      </c>
      <c r="V351" t="s">
        <v>57</v>
      </c>
      <c r="W351">
        <f t="shared" si="175"/>
        <v>143.16190476666665</v>
      </c>
      <c r="X351">
        <f t="shared" si="175"/>
        <v>143.16190476666665</v>
      </c>
      <c r="Y351" t="e">
        <f t="shared" si="175"/>
        <v>#DIV/0!</v>
      </c>
      <c r="Z351">
        <f t="shared" si="175"/>
        <v>1199.6317459999998</v>
      </c>
      <c r="AA351">
        <f t="shared" si="175"/>
        <v>1199.6317459999998</v>
      </c>
      <c r="AB351" t="e">
        <f t="shared" si="175"/>
        <v>#DIV/0!</v>
      </c>
      <c r="AC351">
        <f t="shared" si="175"/>
        <v>23</v>
      </c>
      <c r="AD351">
        <f t="shared" si="175"/>
        <v>8</v>
      </c>
      <c r="AE351">
        <f t="shared" si="175"/>
        <v>15</v>
      </c>
      <c r="AF351" t="e">
        <f t="shared" si="176"/>
        <v>#DIV/0!</v>
      </c>
      <c r="AG351">
        <f t="shared" si="176"/>
        <v>7</v>
      </c>
      <c r="AH351">
        <f t="shared" si="176"/>
        <v>7</v>
      </c>
      <c r="AI351">
        <f t="shared" si="176"/>
        <v>8.6666666666666661</v>
      </c>
      <c r="AJ351" t="e">
        <f t="shared" si="176"/>
        <v>#DIV/0!</v>
      </c>
      <c r="AK351" t="e">
        <f t="shared" si="176"/>
        <v>#DIV/0!</v>
      </c>
      <c r="AL351">
        <f t="shared" si="176"/>
        <v>1</v>
      </c>
      <c r="AM351">
        <f t="shared" si="176"/>
        <v>7</v>
      </c>
      <c r="AN351">
        <f t="shared" si="176"/>
        <v>3</v>
      </c>
      <c r="AO351" t="e">
        <f t="shared" si="176"/>
        <v>#DIV/0!</v>
      </c>
      <c r="AP351" t="e">
        <f t="shared" si="176"/>
        <v>#DIV/0!</v>
      </c>
      <c r="AQ351" t="e">
        <f t="shared" si="176"/>
        <v>#DIV/0!</v>
      </c>
      <c r="AR351" t="e">
        <f t="shared" si="176"/>
        <v>#DIV/0!</v>
      </c>
      <c r="AS351" t="e">
        <f t="shared" si="176"/>
        <v>#DIV/0!</v>
      </c>
      <c r="AT351">
        <f t="shared" si="176"/>
        <v>6</v>
      </c>
      <c r="AU351">
        <f t="shared" si="176"/>
        <v>8.6666666666666661</v>
      </c>
      <c r="AV351" t="e">
        <f t="shared" si="176"/>
        <v>#DIV/0!</v>
      </c>
      <c r="AW351" t="e">
        <f t="shared" si="176"/>
        <v>#DIV/0!</v>
      </c>
      <c r="AX351">
        <f t="shared" si="176"/>
        <v>1</v>
      </c>
      <c r="AY351" t="e">
        <f t="shared" si="176"/>
        <v>#DIV/0!</v>
      </c>
      <c r="AZ351" t="e">
        <f t="shared" si="176"/>
        <v>#DIV/0!</v>
      </c>
      <c r="BA351">
        <f t="shared" si="176"/>
        <v>0</v>
      </c>
      <c r="BB351" t="e">
        <f t="shared" si="176"/>
        <v>#DIV/0!</v>
      </c>
      <c r="BC351" t="e">
        <f t="shared" si="176"/>
        <v>#DIV/0!</v>
      </c>
      <c r="BD351" t="e">
        <f t="shared" si="176"/>
        <v>#DIV/0!</v>
      </c>
      <c r="BE351">
        <f t="shared" si="176"/>
        <v>17.333333333333332</v>
      </c>
      <c r="BF351">
        <f t="shared" si="176"/>
        <v>5</v>
      </c>
      <c r="BG351" t="e">
        <f t="shared" si="176"/>
        <v>#DIV/0!</v>
      </c>
      <c r="BH351">
        <f t="shared" si="176"/>
        <v>2</v>
      </c>
      <c r="BI351">
        <f t="shared" si="176"/>
        <v>5.666666666666667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 s="10"/>
      <c r="CG351" s="10"/>
      <c r="CH351" s="10"/>
    </row>
    <row r="352" spans="1:154" s="38" customFormat="1">
      <c r="A352" t="s">
        <v>164</v>
      </c>
      <c r="B352" s="10">
        <v>60</v>
      </c>
      <c r="C352" s="6" t="s">
        <v>2</v>
      </c>
      <c r="D352" s="10" t="s">
        <v>40</v>
      </c>
      <c r="E352" s="59">
        <f t="shared" si="172"/>
        <v>0</v>
      </c>
      <c r="F352" s="59">
        <f t="shared" si="172"/>
        <v>0</v>
      </c>
      <c r="G352" s="59">
        <f t="shared" si="172"/>
        <v>75</v>
      </c>
      <c r="H352" s="59">
        <f t="shared" si="172"/>
        <v>25</v>
      </c>
      <c r="I352" s="59">
        <f t="shared" si="173"/>
        <v>0.75</v>
      </c>
      <c r="J352">
        <f t="shared" si="170"/>
        <v>24</v>
      </c>
      <c r="K352">
        <f t="shared" si="170"/>
        <v>0</v>
      </c>
      <c r="L352">
        <f t="shared" si="170"/>
        <v>0</v>
      </c>
      <c r="M352">
        <f t="shared" si="170"/>
        <v>18</v>
      </c>
      <c r="N352">
        <f t="shared" si="170"/>
        <v>6</v>
      </c>
      <c r="O352">
        <f t="shared" si="174"/>
        <v>0.75</v>
      </c>
      <c r="P352">
        <f t="shared" si="175"/>
        <v>663.33333333333337</v>
      </c>
      <c r="Q352" t="e">
        <f t="shared" si="175"/>
        <v>#DIV/0!</v>
      </c>
      <c r="R352">
        <f t="shared" si="175"/>
        <v>732.71746036666661</v>
      </c>
      <c r="S352">
        <f t="shared" si="175"/>
        <v>448.11111110000002</v>
      </c>
      <c r="T352">
        <f t="shared" si="175"/>
        <v>119.08333333333333</v>
      </c>
      <c r="U352">
        <f t="shared" si="175"/>
        <v>61.804761903333336</v>
      </c>
      <c r="V352">
        <f t="shared" si="175"/>
        <v>216.33333333333334</v>
      </c>
      <c r="W352">
        <f t="shared" si="175"/>
        <v>149.08333333333334</v>
      </c>
      <c r="X352">
        <f t="shared" si="175"/>
        <v>128.89841268666669</v>
      </c>
      <c r="Y352">
        <f t="shared" si="175"/>
        <v>207.77777776666667</v>
      </c>
      <c r="Z352">
        <f t="shared" si="175"/>
        <v>248.70833333333334</v>
      </c>
      <c r="AA352">
        <f t="shared" si="175"/>
        <v>238.8619047666667</v>
      </c>
      <c r="AB352">
        <f t="shared" si="175"/>
        <v>270.77777780000002</v>
      </c>
      <c r="AC352">
        <f t="shared" si="175"/>
        <v>29.333333333333332</v>
      </c>
      <c r="AD352">
        <f t="shared" si="175"/>
        <v>15.333333333333334</v>
      </c>
      <c r="AE352">
        <f t="shared" si="175"/>
        <v>10.333333333333334</v>
      </c>
      <c r="AF352">
        <f t="shared" si="176"/>
        <v>3.6666666666666665</v>
      </c>
      <c r="AG352">
        <f t="shared" si="176"/>
        <v>8.6666666666666661</v>
      </c>
      <c r="AH352">
        <f t="shared" si="176"/>
        <v>12</v>
      </c>
      <c r="AI352">
        <f t="shared" si="176"/>
        <v>5</v>
      </c>
      <c r="AJ352">
        <f t="shared" si="176"/>
        <v>1.6666666666666667</v>
      </c>
      <c r="AK352" t="e">
        <f t="shared" si="176"/>
        <v>#DIV/0!</v>
      </c>
      <c r="AL352">
        <f t="shared" si="176"/>
        <v>2</v>
      </c>
      <c r="AM352">
        <f t="shared" si="176"/>
        <v>8</v>
      </c>
      <c r="AN352">
        <f t="shared" si="176"/>
        <v>4</v>
      </c>
      <c r="AO352">
        <f t="shared" si="176"/>
        <v>2</v>
      </c>
      <c r="AP352" t="e">
        <f t="shared" si="176"/>
        <v>#DIV/0!</v>
      </c>
      <c r="AQ352" t="e">
        <f t="shared" si="176"/>
        <v>#DIV/0!</v>
      </c>
      <c r="AR352">
        <f t="shared" si="176"/>
        <v>2</v>
      </c>
      <c r="AS352">
        <f t="shared" si="176"/>
        <v>1</v>
      </c>
      <c r="AT352">
        <f t="shared" si="176"/>
        <v>6</v>
      </c>
      <c r="AU352">
        <f t="shared" si="176"/>
        <v>2.3333333333333335</v>
      </c>
      <c r="AV352">
        <f t="shared" si="176"/>
        <v>1.6666666666666667</v>
      </c>
      <c r="AW352" t="e">
        <f t="shared" si="176"/>
        <v>#DIV/0!</v>
      </c>
      <c r="AX352" t="e">
        <f t="shared" si="176"/>
        <v>#DIV/0!</v>
      </c>
      <c r="AY352">
        <f t="shared" si="176"/>
        <v>1</v>
      </c>
      <c r="AZ352">
        <f t="shared" si="176"/>
        <v>2</v>
      </c>
      <c r="BA352">
        <f t="shared" si="176"/>
        <v>0.66666666666666663</v>
      </c>
      <c r="BB352" t="e">
        <f t="shared" si="176"/>
        <v>#DIV/0!</v>
      </c>
      <c r="BC352" t="e">
        <f t="shared" si="176"/>
        <v>#DIV/0!</v>
      </c>
      <c r="BD352">
        <f t="shared" si="176"/>
        <v>1</v>
      </c>
      <c r="BE352">
        <f t="shared" si="176"/>
        <v>28.333333333333332</v>
      </c>
      <c r="BF352" t="e">
        <f t="shared" si="176"/>
        <v>#DIV/0!</v>
      </c>
      <c r="BG352" t="e">
        <f t="shared" si="176"/>
        <v>#DIV/0!</v>
      </c>
      <c r="BH352" t="e">
        <f t="shared" si="176"/>
        <v>#DIV/0!</v>
      </c>
      <c r="BI352">
        <f t="shared" si="176"/>
        <v>5.333333333333333</v>
      </c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 s="10"/>
      <c r="CG352" s="10"/>
      <c r="CH352" s="10"/>
    </row>
    <row r="353" spans="1:86" s="38" customFormat="1">
      <c r="A353" t="s">
        <v>165</v>
      </c>
      <c r="B353" s="10">
        <v>60</v>
      </c>
      <c r="C353" s="6" t="s">
        <v>2</v>
      </c>
      <c r="D353" s="10" t="s">
        <v>40</v>
      </c>
      <c r="E353" s="59">
        <f t="shared" si="172"/>
        <v>29.166666666666668</v>
      </c>
      <c r="F353" s="59">
        <f t="shared" si="172"/>
        <v>8.3333333333333321</v>
      </c>
      <c r="G353" s="59">
        <f t="shared" si="172"/>
        <v>50</v>
      </c>
      <c r="H353" s="59">
        <f t="shared" si="172"/>
        <v>12.5</v>
      </c>
      <c r="I353" s="59">
        <f t="shared" si="173"/>
        <v>0.5</v>
      </c>
      <c r="J353">
        <f t="shared" si="170"/>
        <v>24</v>
      </c>
      <c r="K353">
        <f t="shared" si="170"/>
        <v>7</v>
      </c>
      <c r="L353">
        <f t="shared" si="170"/>
        <v>2</v>
      </c>
      <c r="M353">
        <f t="shared" si="170"/>
        <v>12</v>
      </c>
      <c r="N353">
        <f t="shared" si="170"/>
        <v>3</v>
      </c>
      <c r="O353">
        <f t="shared" si="174"/>
        <v>0.8</v>
      </c>
      <c r="P353">
        <f t="shared" si="175"/>
        <v>741.2063492333333</v>
      </c>
      <c r="Q353">
        <f t="shared" si="175"/>
        <v>480.5</v>
      </c>
      <c r="R353">
        <f t="shared" si="175"/>
        <v>943.01111100000014</v>
      </c>
      <c r="S353">
        <f t="shared" si="175"/>
        <v>205.5</v>
      </c>
      <c r="T353">
        <f t="shared" si="175"/>
        <v>170.76190476666667</v>
      </c>
      <c r="U353">
        <f t="shared" si="175"/>
        <v>171.31111109999998</v>
      </c>
      <c r="V353">
        <f t="shared" si="175"/>
        <v>105.5</v>
      </c>
      <c r="W353">
        <f t="shared" si="175"/>
        <v>137</v>
      </c>
      <c r="X353">
        <f t="shared" si="175"/>
        <v>141.22777776666666</v>
      </c>
      <c r="Y353">
        <f t="shared" si="175"/>
        <v>126.75</v>
      </c>
      <c r="Z353">
        <f t="shared" si="175"/>
        <v>956.6904761666666</v>
      </c>
      <c r="AA353">
        <f t="shared" si="175"/>
        <v>1083.261111</v>
      </c>
      <c r="AB353">
        <f t="shared" si="175"/>
        <v>328.5</v>
      </c>
      <c r="AC353">
        <f t="shared" si="175"/>
        <v>15.666666666666666</v>
      </c>
      <c r="AD353">
        <f t="shared" si="175"/>
        <v>6.333333333333333</v>
      </c>
      <c r="AE353">
        <f t="shared" si="175"/>
        <v>6.333333333333333</v>
      </c>
      <c r="AF353">
        <f t="shared" si="176"/>
        <v>4.5</v>
      </c>
      <c r="AG353">
        <f t="shared" si="176"/>
        <v>6.333333333333333</v>
      </c>
      <c r="AH353">
        <f t="shared" si="176"/>
        <v>5.333333333333333</v>
      </c>
      <c r="AI353">
        <f t="shared" si="176"/>
        <v>2.5</v>
      </c>
      <c r="AJ353" t="e">
        <f t="shared" si="176"/>
        <v>#DIV/0!</v>
      </c>
      <c r="AK353" t="e">
        <f t="shared" si="176"/>
        <v>#DIV/0!</v>
      </c>
      <c r="AL353">
        <f t="shared" si="176"/>
        <v>3.5</v>
      </c>
      <c r="AM353">
        <f t="shared" si="176"/>
        <v>5.666666666666667</v>
      </c>
      <c r="AN353">
        <f t="shared" si="176"/>
        <v>1</v>
      </c>
      <c r="AO353">
        <f t="shared" si="176"/>
        <v>1</v>
      </c>
      <c r="AP353" t="e">
        <f t="shared" si="176"/>
        <v>#DIV/0!</v>
      </c>
      <c r="AQ353" t="e">
        <f t="shared" si="176"/>
        <v>#DIV/0!</v>
      </c>
      <c r="AR353" t="e">
        <f t="shared" si="176"/>
        <v>#DIV/0!</v>
      </c>
      <c r="AS353" t="e">
        <f t="shared" si="176"/>
        <v>#DIV/0!</v>
      </c>
      <c r="AT353">
        <f t="shared" si="176"/>
        <v>4</v>
      </c>
      <c r="AU353">
        <f t="shared" si="176"/>
        <v>1</v>
      </c>
      <c r="AV353" t="e">
        <f t="shared" si="176"/>
        <v>#DIV/0!</v>
      </c>
      <c r="AW353" t="e">
        <f t="shared" si="176"/>
        <v>#DIV/0!</v>
      </c>
      <c r="AX353">
        <f t="shared" si="176"/>
        <v>5</v>
      </c>
      <c r="AY353">
        <f t="shared" si="176"/>
        <v>2</v>
      </c>
      <c r="AZ353">
        <f t="shared" si="176"/>
        <v>1.5</v>
      </c>
      <c r="BA353">
        <f t="shared" si="176"/>
        <v>0.66666666666666663</v>
      </c>
      <c r="BB353" t="e">
        <f t="shared" si="176"/>
        <v>#DIV/0!</v>
      </c>
      <c r="BC353" t="e">
        <f t="shared" si="176"/>
        <v>#DIV/0!</v>
      </c>
      <c r="BD353">
        <f t="shared" si="176"/>
        <v>2</v>
      </c>
      <c r="BE353">
        <f t="shared" si="176"/>
        <v>12.666666666666666</v>
      </c>
      <c r="BF353">
        <f t="shared" si="176"/>
        <v>5</v>
      </c>
      <c r="BG353" t="e">
        <f t="shared" si="176"/>
        <v>#DIV/0!</v>
      </c>
      <c r="BH353">
        <f t="shared" si="176"/>
        <v>1.5</v>
      </c>
      <c r="BI353">
        <f t="shared" si="176"/>
        <v>3.3333333333333335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 s="10"/>
      <c r="CG353" s="10"/>
      <c r="CH353" s="10"/>
    </row>
    <row r="354" spans="1:86" s="38" customFormat="1">
      <c r="A354" t="s">
        <v>166</v>
      </c>
      <c r="B354" s="10">
        <v>65</v>
      </c>
      <c r="C354" s="4" t="s">
        <v>3</v>
      </c>
      <c r="D354" s="10" t="s">
        <v>40</v>
      </c>
      <c r="E354" s="59">
        <f t="shared" si="172"/>
        <v>0</v>
      </c>
      <c r="F354" s="59">
        <f t="shared" si="172"/>
        <v>0</v>
      </c>
      <c r="G354" s="59">
        <f t="shared" si="172"/>
        <v>66.666666666666657</v>
      </c>
      <c r="H354" s="59">
        <f t="shared" si="172"/>
        <v>33.333333333333329</v>
      </c>
      <c r="I354" s="59">
        <f t="shared" si="173"/>
        <v>0.66666666666666663</v>
      </c>
      <c r="J354">
        <f t="shared" si="170"/>
        <v>24</v>
      </c>
      <c r="K354">
        <f t="shared" si="170"/>
        <v>0</v>
      </c>
      <c r="L354">
        <f t="shared" si="170"/>
        <v>0</v>
      </c>
      <c r="M354">
        <f t="shared" si="170"/>
        <v>16</v>
      </c>
      <c r="N354">
        <f t="shared" si="170"/>
        <v>8</v>
      </c>
      <c r="O354">
        <f t="shared" si="174"/>
        <v>0.66666666666666663</v>
      </c>
      <c r="P354">
        <f t="shared" si="175"/>
        <v>604.875</v>
      </c>
      <c r="Q354" t="e">
        <f t="shared" si="175"/>
        <v>#DIV/0!</v>
      </c>
      <c r="R354">
        <f t="shared" si="175"/>
        <v>570.02380953333329</v>
      </c>
      <c r="S354">
        <f t="shared" si="175"/>
        <v>653.66666666666663</v>
      </c>
      <c r="T354">
        <f t="shared" si="175"/>
        <v>101.33333333333333</v>
      </c>
      <c r="U354">
        <f t="shared" si="175"/>
        <v>121.38333333666667</v>
      </c>
      <c r="V354">
        <f t="shared" si="175"/>
        <v>86.75</v>
      </c>
      <c r="W354">
        <f t="shared" si="175"/>
        <v>900.83333333333337</v>
      </c>
      <c r="X354">
        <f t="shared" si="175"/>
        <v>944.82380953333325</v>
      </c>
      <c r="Y354">
        <f t="shared" si="175"/>
        <v>696.55555556666661</v>
      </c>
      <c r="Z354">
        <f t="shared" si="175"/>
        <v>37.083333333333336</v>
      </c>
      <c r="AA354">
        <f t="shared" si="175"/>
        <v>42.023809523333334</v>
      </c>
      <c r="AB354">
        <f t="shared" si="175"/>
        <v>25.5</v>
      </c>
      <c r="AC354">
        <f t="shared" si="175"/>
        <v>47.666666666666664</v>
      </c>
      <c r="AD354">
        <f t="shared" si="175"/>
        <v>14.666666666666666</v>
      </c>
      <c r="AE354">
        <f t="shared" si="175"/>
        <v>19</v>
      </c>
      <c r="AF354">
        <f t="shared" si="176"/>
        <v>14</v>
      </c>
      <c r="AG354">
        <f t="shared" si="176"/>
        <v>15.333333333333334</v>
      </c>
      <c r="AH354">
        <f t="shared" si="176"/>
        <v>9.3333333333333339</v>
      </c>
      <c r="AI354">
        <f t="shared" si="176"/>
        <v>13</v>
      </c>
      <c r="AJ354">
        <f t="shared" si="176"/>
        <v>1</v>
      </c>
      <c r="AK354">
        <f t="shared" si="176"/>
        <v>1</v>
      </c>
      <c r="AL354">
        <f t="shared" si="176"/>
        <v>9.3333333333333339</v>
      </c>
      <c r="AM354">
        <f t="shared" si="176"/>
        <v>8</v>
      </c>
      <c r="AN354">
        <f t="shared" si="176"/>
        <v>2</v>
      </c>
      <c r="AO354">
        <f t="shared" si="176"/>
        <v>3.5</v>
      </c>
      <c r="AP354" t="e">
        <f t="shared" si="176"/>
        <v>#DIV/0!</v>
      </c>
      <c r="AQ354" t="e">
        <f t="shared" si="176"/>
        <v>#DIV/0!</v>
      </c>
      <c r="AR354">
        <f t="shared" si="176"/>
        <v>4.5</v>
      </c>
      <c r="AS354">
        <f t="shared" si="176"/>
        <v>2.6666666666666665</v>
      </c>
      <c r="AT354">
        <f t="shared" si="176"/>
        <v>5.333333333333333</v>
      </c>
      <c r="AU354">
        <f t="shared" si="176"/>
        <v>6.333333333333333</v>
      </c>
      <c r="AV354">
        <f t="shared" si="176"/>
        <v>1</v>
      </c>
      <c r="AW354" t="e">
        <f t="shared" si="176"/>
        <v>#DIV/0!</v>
      </c>
      <c r="AX354">
        <f t="shared" si="176"/>
        <v>6.5</v>
      </c>
      <c r="AY354">
        <f t="shared" si="176"/>
        <v>4.666666666666667</v>
      </c>
      <c r="AZ354">
        <f t="shared" si="176"/>
        <v>2.6666666666666665</v>
      </c>
      <c r="BA354">
        <f t="shared" si="176"/>
        <v>4.333333333333333</v>
      </c>
      <c r="BB354" t="e">
        <f t="shared" si="176"/>
        <v>#DIV/0!</v>
      </c>
      <c r="BC354">
        <f t="shared" si="176"/>
        <v>1</v>
      </c>
      <c r="BD354">
        <f t="shared" si="176"/>
        <v>3</v>
      </c>
      <c r="BE354">
        <f t="shared" si="176"/>
        <v>14.333333333333334</v>
      </c>
      <c r="BF354">
        <f t="shared" si="176"/>
        <v>3</v>
      </c>
      <c r="BG354" t="e">
        <f t="shared" si="176"/>
        <v>#DIV/0!</v>
      </c>
      <c r="BH354" t="e">
        <f t="shared" si="176"/>
        <v>#DIV/0!</v>
      </c>
      <c r="BI354" t="e">
        <f t="shared" si="176"/>
        <v>#DIV/0!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 s="10"/>
      <c r="CG354" s="10"/>
      <c r="CH354" s="10"/>
    </row>
    <row r="355" spans="1:86" s="38" customFormat="1">
      <c r="A355" t="s">
        <v>167</v>
      </c>
      <c r="B355" s="10">
        <v>60</v>
      </c>
      <c r="C355" s="6" t="s">
        <v>2</v>
      </c>
      <c r="D355" s="10" t="s">
        <v>40</v>
      </c>
      <c r="E355" s="59">
        <f t="shared" si="172"/>
        <v>8.3333333333333321</v>
      </c>
      <c r="F355" s="59">
        <f t="shared" si="172"/>
        <v>0</v>
      </c>
      <c r="G355" s="59">
        <f t="shared" si="172"/>
        <v>83.333333333333343</v>
      </c>
      <c r="H355" s="59">
        <f t="shared" si="172"/>
        <v>8.3333333333333321</v>
      </c>
      <c r="I355" s="59">
        <f t="shared" si="173"/>
        <v>0.83333333333333337</v>
      </c>
      <c r="J355">
        <f t="shared" si="170"/>
        <v>24</v>
      </c>
      <c r="K355">
        <f t="shared" si="170"/>
        <v>2</v>
      </c>
      <c r="L355">
        <f t="shared" si="170"/>
        <v>0</v>
      </c>
      <c r="M355">
        <f t="shared" si="170"/>
        <v>20</v>
      </c>
      <c r="N355">
        <f t="shared" si="170"/>
        <v>2</v>
      </c>
      <c r="O355">
        <f t="shared" si="174"/>
        <v>0.90909090909090906</v>
      </c>
      <c r="P355">
        <f t="shared" si="175"/>
        <v>747.34523813333328</v>
      </c>
      <c r="Q355" t="e">
        <f t="shared" si="175"/>
        <v>#DIV/0!</v>
      </c>
      <c r="R355">
        <f t="shared" si="175"/>
        <v>786.52380956666673</v>
      </c>
      <c r="S355">
        <f t="shared" si="175"/>
        <v>374</v>
      </c>
      <c r="T355">
        <f t="shared" si="175"/>
        <v>108.85119046666667</v>
      </c>
      <c r="U355">
        <f t="shared" si="175"/>
        <v>108.64285713333334</v>
      </c>
      <c r="V355">
        <f t="shared" si="175"/>
        <v>107.5</v>
      </c>
      <c r="W355">
        <f t="shared" si="175"/>
        <v>122.51785713333334</v>
      </c>
      <c r="X355">
        <f t="shared" si="175"/>
        <v>120.79365080000001</v>
      </c>
      <c r="Y355">
        <f t="shared" si="175"/>
        <v>127</v>
      </c>
      <c r="Z355">
        <f t="shared" si="175"/>
        <v>824.83333333333337</v>
      </c>
      <c r="AA355">
        <f t="shared" si="175"/>
        <v>876.99206346666676</v>
      </c>
      <c r="AB355">
        <f t="shared" si="175"/>
        <v>253.5</v>
      </c>
      <c r="AC355">
        <f t="shared" si="175"/>
        <v>20.333333333333332</v>
      </c>
      <c r="AD355">
        <f t="shared" si="175"/>
        <v>9.6666666666666661</v>
      </c>
      <c r="AE355">
        <f t="shared" si="175"/>
        <v>9.6666666666666661</v>
      </c>
      <c r="AF355">
        <f t="shared" si="176"/>
        <v>1</v>
      </c>
      <c r="AG355">
        <f t="shared" si="176"/>
        <v>10.333333333333334</v>
      </c>
      <c r="AH355">
        <f t="shared" si="176"/>
        <v>9.6666666666666661</v>
      </c>
      <c r="AI355">
        <f t="shared" si="176"/>
        <v>1</v>
      </c>
      <c r="AJ355" t="e">
        <f t="shared" si="176"/>
        <v>#DIV/0!</v>
      </c>
      <c r="AK355" t="e">
        <f t="shared" si="176"/>
        <v>#DIV/0!</v>
      </c>
      <c r="AL355" t="e">
        <f t="shared" si="176"/>
        <v>#DIV/0!</v>
      </c>
      <c r="AM355">
        <f t="shared" si="176"/>
        <v>7.333333333333333</v>
      </c>
      <c r="AN355">
        <f t="shared" si="176"/>
        <v>2.3333333333333335</v>
      </c>
      <c r="AO355" t="e">
        <f t="shared" si="176"/>
        <v>#DIV/0!</v>
      </c>
      <c r="AP355" t="e">
        <f t="shared" si="176"/>
        <v>#DIV/0!</v>
      </c>
      <c r="AQ355" t="e">
        <f t="shared" si="176"/>
        <v>#DIV/0!</v>
      </c>
      <c r="AR355" t="e">
        <f t="shared" si="176"/>
        <v>#DIV/0!</v>
      </c>
      <c r="AS355">
        <f t="shared" si="176"/>
        <v>4</v>
      </c>
      <c r="AT355">
        <f t="shared" si="176"/>
        <v>6.666666666666667</v>
      </c>
      <c r="AU355">
        <f t="shared" si="176"/>
        <v>1</v>
      </c>
      <c r="AV355" t="e">
        <f t="shared" si="176"/>
        <v>#DIV/0!</v>
      </c>
      <c r="AW355" t="e">
        <f t="shared" si="176"/>
        <v>#DIV/0!</v>
      </c>
      <c r="AX355" t="e">
        <f t="shared" si="176"/>
        <v>#DIV/0!</v>
      </c>
      <c r="AY355">
        <f t="shared" si="176"/>
        <v>1</v>
      </c>
      <c r="AZ355">
        <f t="shared" si="176"/>
        <v>1</v>
      </c>
      <c r="BA355">
        <f t="shared" si="176"/>
        <v>0</v>
      </c>
      <c r="BB355" t="e">
        <f t="shared" si="176"/>
        <v>#DIV/0!</v>
      </c>
      <c r="BC355" t="e">
        <f t="shared" si="176"/>
        <v>#DIV/0!</v>
      </c>
      <c r="BD355" t="e">
        <f t="shared" si="176"/>
        <v>#DIV/0!</v>
      </c>
      <c r="BE355">
        <f t="shared" si="176"/>
        <v>16.333333333333332</v>
      </c>
      <c r="BF355">
        <f t="shared" si="176"/>
        <v>6</v>
      </c>
      <c r="BG355">
        <f t="shared" si="176"/>
        <v>2.5</v>
      </c>
      <c r="BH355">
        <f t="shared" si="176"/>
        <v>1</v>
      </c>
      <c r="BI355">
        <f t="shared" si="176"/>
        <v>5.333333333333333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 s="10"/>
      <c r="CG355" s="10"/>
      <c r="CH355" s="10"/>
    </row>
    <row r="356" spans="1:86" s="38" customFormat="1">
      <c r="A356" t="s">
        <v>182</v>
      </c>
      <c r="B356" s="10">
        <v>65</v>
      </c>
      <c r="C356" s="4" t="s">
        <v>3</v>
      </c>
      <c r="D356" s="10" t="s">
        <v>40</v>
      </c>
      <c r="E356" s="59">
        <f t="shared" si="172"/>
        <v>70.833333333333343</v>
      </c>
      <c r="F356" s="59">
        <f t="shared" si="172"/>
        <v>12.5</v>
      </c>
      <c r="G356" s="59">
        <f t="shared" si="172"/>
        <v>8.3333333333333321</v>
      </c>
      <c r="H356" s="59">
        <f t="shared" si="172"/>
        <v>8.3333333333333321</v>
      </c>
      <c r="I356" s="59">
        <f t="shared" si="173"/>
        <v>8.3333333333333329E-2</v>
      </c>
      <c r="J356">
        <f t="shared" si="170"/>
        <v>24</v>
      </c>
      <c r="K356">
        <f t="shared" si="170"/>
        <v>17</v>
      </c>
      <c r="L356">
        <f t="shared" si="170"/>
        <v>3</v>
      </c>
      <c r="M356">
        <f t="shared" si="170"/>
        <v>2</v>
      </c>
      <c r="N356">
        <f t="shared" si="170"/>
        <v>2</v>
      </c>
      <c r="O356">
        <f t="shared" si="174"/>
        <v>0.5</v>
      </c>
      <c r="P356">
        <f t="shared" si="175"/>
        <v>2020.375</v>
      </c>
      <c r="Q356">
        <f t="shared" si="175"/>
        <v>1274.666667</v>
      </c>
      <c r="R356">
        <f t="shared" si="175"/>
        <v>2675.5</v>
      </c>
      <c r="S356">
        <f t="shared" si="175"/>
        <v>2073.5</v>
      </c>
      <c r="T356">
        <f t="shared" si="175"/>
        <v>857</v>
      </c>
      <c r="U356">
        <f t="shared" si="175"/>
        <v>956.5</v>
      </c>
      <c r="V356">
        <f t="shared" si="175"/>
        <v>920.5</v>
      </c>
      <c r="W356">
        <f t="shared" si="175"/>
        <v>192.83333335</v>
      </c>
      <c r="X356">
        <f t="shared" si="175"/>
        <v>182.5</v>
      </c>
      <c r="Y356">
        <f t="shared" si="175"/>
        <v>206</v>
      </c>
      <c r="Z356">
        <f t="shared" si="175"/>
        <v>370.83333329999999</v>
      </c>
      <c r="AA356">
        <f t="shared" si="175"/>
        <v>557</v>
      </c>
      <c r="AB356">
        <f t="shared" si="175"/>
        <v>253.5</v>
      </c>
      <c r="AC356">
        <f t="shared" si="175"/>
        <v>13.666666666666666</v>
      </c>
      <c r="AD356">
        <f t="shared" si="175"/>
        <v>8</v>
      </c>
      <c r="AE356">
        <f t="shared" si="175"/>
        <v>5.666666666666667</v>
      </c>
      <c r="AF356">
        <f t="shared" si="176"/>
        <v>4</v>
      </c>
      <c r="AG356">
        <f t="shared" si="176"/>
        <v>6.666666666666667</v>
      </c>
      <c r="AH356">
        <f t="shared" si="176"/>
        <v>4.5</v>
      </c>
      <c r="AI356">
        <f t="shared" si="176"/>
        <v>5</v>
      </c>
      <c r="AJ356" t="e">
        <f t="shared" si="176"/>
        <v>#DIV/0!</v>
      </c>
      <c r="AK356" t="e">
        <f t="shared" si="176"/>
        <v>#DIV/0!</v>
      </c>
      <c r="AL356">
        <f t="shared" si="176"/>
        <v>3.5</v>
      </c>
      <c r="AM356">
        <f t="shared" si="176"/>
        <v>3.5</v>
      </c>
      <c r="AN356">
        <f t="shared" si="176"/>
        <v>2.5</v>
      </c>
      <c r="AO356" t="e">
        <f t="shared" si="176"/>
        <v>#DIV/0!</v>
      </c>
      <c r="AP356" t="e">
        <f t="shared" si="176"/>
        <v>#DIV/0!</v>
      </c>
      <c r="AQ356" t="e">
        <f t="shared" si="176"/>
        <v>#DIV/0!</v>
      </c>
      <c r="AR356">
        <f t="shared" si="176"/>
        <v>2</v>
      </c>
      <c r="AS356">
        <f t="shared" si="176"/>
        <v>5.5</v>
      </c>
      <c r="AT356">
        <f t="shared" si="176"/>
        <v>2</v>
      </c>
      <c r="AU356">
        <f t="shared" si="176"/>
        <v>3</v>
      </c>
      <c r="AV356" t="e">
        <f t="shared" si="176"/>
        <v>#DIV/0!</v>
      </c>
      <c r="AW356" t="e">
        <f t="shared" si="176"/>
        <v>#DIV/0!</v>
      </c>
      <c r="AX356">
        <f t="shared" si="176"/>
        <v>1</v>
      </c>
      <c r="AY356">
        <f t="shared" si="176"/>
        <v>2</v>
      </c>
      <c r="AZ356">
        <f t="shared" si="176"/>
        <v>1</v>
      </c>
      <c r="BA356">
        <f t="shared" si="176"/>
        <v>0.66666666666666663</v>
      </c>
      <c r="BB356" t="e">
        <f t="shared" si="176"/>
        <v>#DIV/0!</v>
      </c>
      <c r="BC356" t="e">
        <f t="shared" si="176"/>
        <v>#DIV/0!</v>
      </c>
      <c r="BD356">
        <f t="shared" si="176"/>
        <v>2</v>
      </c>
      <c r="BE356">
        <f t="shared" si="176"/>
        <v>16.333333333333332</v>
      </c>
      <c r="BF356">
        <f t="shared" si="176"/>
        <v>6.666666666666667</v>
      </c>
      <c r="BG356">
        <f t="shared" si="176"/>
        <v>1</v>
      </c>
      <c r="BH356" t="e">
        <f t="shared" si="176"/>
        <v>#DIV/0!</v>
      </c>
      <c r="BI356">
        <f t="shared" si="176"/>
        <v>1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 s="10"/>
      <c r="CG356" s="10"/>
      <c r="CH356" s="10"/>
    </row>
    <row r="357" spans="1:86" s="38" customFormat="1">
      <c r="A357" t="s">
        <v>169</v>
      </c>
      <c r="B357" s="10">
        <v>65</v>
      </c>
      <c r="C357" s="6" t="s">
        <v>2</v>
      </c>
      <c r="D357" s="10" t="s">
        <v>40</v>
      </c>
      <c r="E357" s="59">
        <f t="shared" si="172"/>
        <v>75</v>
      </c>
      <c r="F357" s="59">
        <f t="shared" si="172"/>
        <v>12.5</v>
      </c>
      <c r="G357" s="59">
        <f t="shared" si="172"/>
        <v>4.1666666666666661</v>
      </c>
      <c r="H357" s="59">
        <f t="shared" si="172"/>
        <v>8.3333333333333321</v>
      </c>
      <c r="I357" s="59">
        <f t="shared" si="173"/>
        <v>4.1666666666666664E-2</v>
      </c>
      <c r="J357">
        <f t="shared" si="170"/>
        <v>24</v>
      </c>
      <c r="K357">
        <f t="shared" si="170"/>
        <v>18</v>
      </c>
      <c r="L357">
        <f t="shared" si="170"/>
        <v>3</v>
      </c>
      <c r="M357">
        <f t="shared" si="170"/>
        <v>1</v>
      </c>
      <c r="N357">
        <f t="shared" si="170"/>
        <v>2</v>
      </c>
      <c r="O357">
        <f t="shared" si="174"/>
        <v>0.33333333333333331</v>
      </c>
      <c r="P357">
        <f t="shared" si="175"/>
        <v>1686.6111110000002</v>
      </c>
      <c r="Q357">
        <f t="shared" si="175"/>
        <v>1201.3333333333333</v>
      </c>
      <c r="R357">
        <f t="shared" si="175"/>
        <v>3486</v>
      </c>
      <c r="S357">
        <f t="shared" si="175"/>
        <v>2112.5</v>
      </c>
      <c r="T357">
        <f t="shared" si="175"/>
        <v>756</v>
      </c>
      <c r="U357">
        <f t="shared" si="175"/>
        <v>430</v>
      </c>
      <c r="V357">
        <f t="shared" si="175"/>
        <v>1082</v>
      </c>
      <c r="W357">
        <f t="shared" si="175"/>
        <v>754.5</v>
      </c>
      <c r="X357">
        <f t="shared" si="175"/>
        <v>461</v>
      </c>
      <c r="Y357">
        <f t="shared" si="175"/>
        <v>1048</v>
      </c>
      <c r="Z357">
        <f t="shared" si="175"/>
        <v>506.75</v>
      </c>
      <c r="AA357">
        <f t="shared" si="175"/>
        <v>747</v>
      </c>
      <c r="AB357">
        <f t="shared" si="175"/>
        <v>266.5</v>
      </c>
      <c r="AC357">
        <f t="shared" si="175"/>
        <v>6.333333333333333</v>
      </c>
      <c r="AD357">
        <f t="shared" si="175"/>
        <v>2.6666666666666665</v>
      </c>
      <c r="AE357">
        <f t="shared" si="175"/>
        <v>1.5</v>
      </c>
      <c r="AF357">
        <f t="shared" si="176"/>
        <v>4</v>
      </c>
      <c r="AG357">
        <f t="shared" si="176"/>
        <v>3.6666666666666665</v>
      </c>
      <c r="AH357">
        <f t="shared" si="176"/>
        <v>2.5</v>
      </c>
      <c r="AI357" t="e">
        <f t="shared" si="176"/>
        <v>#DIV/0!</v>
      </c>
      <c r="AJ357" t="e">
        <f t="shared" si="176"/>
        <v>#DIV/0!</v>
      </c>
      <c r="AK357" t="e">
        <f t="shared" si="176"/>
        <v>#DIV/0!</v>
      </c>
      <c r="AL357">
        <f t="shared" si="176"/>
        <v>1</v>
      </c>
      <c r="AM357">
        <f t="shared" si="176"/>
        <v>2</v>
      </c>
      <c r="AN357">
        <f t="shared" si="176"/>
        <v>2</v>
      </c>
      <c r="AO357" t="e">
        <f t="shared" si="176"/>
        <v>#DIV/0!</v>
      </c>
      <c r="AP357" t="e">
        <f t="shared" si="176"/>
        <v>#DIV/0!</v>
      </c>
      <c r="AQ357" t="e">
        <f t="shared" si="176"/>
        <v>#DIV/0!</v>
      </c>
      <c r="AR357" t="e">
        <f t="shared" si="176"/>
        <v>#DIV/0!</v>
      </c>
      <c r="AS357">
        <f t="shared" si="176"/>
        <v>1</v>
      </c>
      <c r="AT357">
        <f t="shared" si="176"/>
        <v>1</v>
      </c>
      <c r="AU357" t="e">
        <f t="shared" si="176"/>
        <v>#DIV/0!</v>
      </c>
      <c r="AV357" t="e">
        <f t="shared" si="176"/>
        <v>#DIV/0!</v>
      </c>
      <c r="AW357" t="e">
        <f t="shared" si="176"/>
        <v>#DIV/0!</v>
      </c>
      <c r="AX357">
        <f t="shared" si="176"/>
        <v>1</v>
      </c>
      <c r="AY357">
        <f t="shared" si="176"/>
        <v>2</v>
      </c>
      <c r="AZ357">
        <f t="shared" si="176"/>
        <v>2</v>
      </c>
      <c r="BA357">
        <f t="shared" si="176"/>
        <v>0</v>
      </c>
      <c r="BB357" t="e">
        <f t="shared" si="176"/>
        <v>#DIV/0!</v>
      </c>
      <c r="BC357" t="e">
        <f t="shared" si="176"/>
        <v>#DIV/0!</v>
      </c>
      <c r="BD357">
        <f t="shared" si="176"/>
        <v>1</v>
      </c>
      <c r="BE357">
        <f t="shared" si="176"/>
        <v>8</v>
      </c>
      <c r="BF357">
        <f t="shared" si="176"/>
        <v>4</v>
      </c>
      <c r="BG357">
        <f t="shared" si="176"/>
        <v>2</v>
      </c>
      <c r="BH357" t="e">
        <f t="shared" si="176"/>
        <v>#DIV/0!</v>
      </c>
      <c r="BI357" t="e">
        <f t="shared" si="176"/>
        <v>#DIV/0!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G357" s="10"/>
      <c r="CH357" s="10"/>
    </row>
    <row r="358" spans="1:86" s="38" customFormat="1">
      <c r="A358" t="s">
        <v>170</v>
      </c>
      <c r="B358" s="10">
        <v>60</v>
      </c>
      <c r="C358" s="6" t="s">
        <v>2</v>
      </c>
      <c r="D358" s="10" t="s">
        <v>40</v>
      </c>
      <c r="E358" s="59">
        <f t="shared" si="172"/>
        <v>20.833333333333336</v>
      </c>
      <c r="F358" s="59">
        <f t="shared" si="172"/>
        <v>0</v>
      </c>
      <c r="G358" s="59">
        <f t="shared" si="172"/>
        <v>79.166666666666657</v>
      </c>
      <c r="H358" s="59">
        <f t="shared" si="172"/>
        <v>0</v>
      </c>
      <c r="I358" s="59">
        <f t="shared" si="173"/>
        <v>0.79166666666666663</v>
      </c>
      <c r="J358">
        <f t="shared" si="170"/>
        <v>24</v>
      </c>
      <c r="K358">
        <f t="shared" si="170"/>
        <v>5</v>
      </c>
      <c r="L358">
        <f t="shared" si="170"/>
        <v>0</v>
      </c>
      <c r="M358">
        <f t="shared" si="170"/>
        <v>19</v>
      </c>
      <c r="N358">
        <f t="shared" si="170"/>
        <v>0</v>
      </c>
      <c r="O358">
        <f t="shared" si="174"/>
        <v>1</v>
      </c>
      <c r="P358">
        <f t="shared" si="175"/>
        <v>754.99047616666667</v>
      </c>
      <c r="Q358" t="e">
        <f t="shared" si="175"/>
        <v>#DIV/0!</v>
      </c>
      <c r="R358">
        <f t="shared" si="175"/>
        <v>754.99047616666667</v>
      </c>
      <c r="S358" t="s">
        <v>57</v>
      </c>
      <c r="T358">
        <f t="shared" si="175"/>
        <v>155.83809525000001</v>
      </c>
      <c r="U358">
        <f t="shared" si="175"/>
        <v>155.83809525000001</v>
      </c>
      <c r="V358" t="s">
        <v>57</v>
      </c>
      <c r="W358">
        <f t="shared" si="175"/>
        <v>108.52380950000001</v>
      </c>
      <c r="X358">
        <f t="shared" si="175"/>
        <v>108.52380950000001</v>
      </c>
      <c r="Y358" t="e">
        <f t="shared" si="175"/>
        <v>#DIV/0!</v>
      </c>
      <c r="Z358">
        <f t="shared" si="175"/>
        <v>1150.4666666666667</v>
      </c>
      <c r="AA358">
        <f t="shared" si="175"/>
        <v>1150.4666666666667</v>
      </c>
      <c r="AB358" t="e">
        <f t="shared" si="175"/>
        <v>#DIV/0!</v>
      </c>
      <c r="AC358">
        <f t="shared" si="175"/>
        <v>78</v>
      </c>
      <c r="AD358">
        <f t="shared" si="175"/>
        <v>23</v>
      </c>
      <c r="AE358">
        <f t="shared" si="175"/>
        <v>55</v>
      </c>
      <c r="AF358" t="e">
        <f t="shared" si="176"/>
        <v>#DIV/0!</v>
      </c>
      <c r="AG358">
        <f t="shared" si="176"/>
        <v>7.333333333333333</v>
      </c>
      <c r="AH358">
        <f t="shared" si="176"/>
        <v>11.666666666666666</v>
      </c>
      <c r="AI358">
        <f t="shared" si="176"/>
        <v>56.333333333333336</v>
      </c>
      <c r="AJ358" t="e">
        <f t="shared" si="176"/>
        <v>#DIV/0!</v>
      </c>
      <c r="AK358" t="e">
        <f t="shared" si="176"/>
        <v>#DIV/0!</v>
      </c>
      <c r="AL358">
        <f t="shared" si="176"/>
        <v>4</v>
      </c>
      <c r="AM358">
        <f t="shared" si="176"/>
        <v>6.333333333333333</v>
      </c>
      <c r="AN358">
        <f t="shared" si="176"/>
        <v>5.333333333333333</v>
      </c>
      <c r="AO358">
        <f t="shared" si="176"/>
        <v>10</v>
      </c>
      <c r="AP358" t="e">
        <f t="shared" si="176"/>
        <v>#DIV/0!</v>
      </c>
      <c r="AQ358" t="e">
        <f t="shared" si="176"/>
        <v>#DIV/0!</v>
      </c>
      <c r="AR358">
        <f t="shared" si="176"/>
        <v>2</v>
      </c>
      <c r="AS358">
        <f t="shared" si="176"/>
        <v>3</v>
      </c>
      <c r="AT358">
        <f t="shared" si="176"/>
        <v>6.333333333333333</v>
      </c>
      <c r="AU358">
        <f t="shared" ref="AU358:BI358" si="177">AVERAGE(AU82,AU174,AU266)</f>
        <v>46.333333333333336</v>
      </c>
      <c r="AV358" t="e">
        <f t="shared" si="177"/>
        <v>#DIV/0!</v>
      </c>
      <c r="AW358" t="e">
        <f t="shared" si="177"/>
        <v>#DIV/0!</v>
      </c>
      <c r="AX358">
        <f t="shared" si="177"/>
        <v>4</v>
      </c>
      <c r="AY358" t="e">
        <f t="shared" si="177"/>
        <v>#DIV/0!</v>
      </c>
      <c r="AZ358" t="e">
        <f t="shared" si="177"/>
        <v>#DIV/0!</v>
      </c>
      <c r="BA358">
        <f t="shared" si="177"/>
        <v>0</v>
      </c>
      <c r="BB358" t="e">
        <f t="shared" si="177"/>
        <v>#DIV/0!</v>
      </c>
      <c r="BC358" t="e">
        <f t="shared" si="177"/>
        <v>#DIV/0!</v>
      </c>
      <c r="BD358" t="e">
        <f t="shared" si="177"/>
        <v>#DIV/0!</v>
      </c>
      <c r="BE358">
        <f t="shared" si="177"/>
        <v>12</v>
      </c>
      <c r="BF358">
        <f t="shared" si="177"/>
        <v>7</v>
      </c>
      <c r="BG358" t="e">
        <f t="shared" si="177"/>
        <v>#DIV/0!</v>
      </c>
      <c r="BH358" t="e">
        <f t="shared" si="177"/>
        <v>#DIV/0!</v>
      </c>
      <c r="BI358">
        <f t="shared" si="177"/>
        <v>6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G358" s="10"/>
      <c r="CH358" s="10"/>
    </row>
    <row r="359" spans="1:86" s="38" customFormat="1">
      <c r="A359" t="s">
        <v>171</v>
      </c>
      <c r="B359" s="10">
        <v>65</v>
      </c>
      <c r="C359" s="4" t="s">
        <v>3</v>
      </c>
      <c r="D359" s="10" t="s">
        <v>40</v>
      </c>
      <c r="E359" s="59">
        <f t="shared" si="172"/>
        <v>8.3333333333333321</v>
      </c>
      <c r="F359" s="59">
        <f t="shared" si="172"/>
        <v>0</v>
      </c>
      <c r="G359" s="59">
        <f t="shared" si="172"/>
        <v>50</v>
      </c>
      <c r="H359" s="59">
        <f t="shared" si="172"/>
        <v>41.666666666666671</v>
      </c>
      <c r="I359" s="59">
        <f t="shared" si="173"/>
        <v>0.5</v>
      </c>
      <c r="J359">
        <f t="shared" si="170"/>
        <v>24</v>
      </c>
      <c r="K359">
        <f t="shared" si="170"/>
        <v>2</v>
      </c>
      <c r="L359">
        <f t="shared" si="170"/>
        <v>0</v>
      </c>
      <c r="M359">
        <f t="shared" si="170"/>
        <v>12</v>
      </c>
      <c r="N359">
        <f t="shared" si="170"/>
        <v>10</v>
      </c>
      <c r="O359">
        <f t="shared" si="174"/>
        <v>0.54545454545454541</v>
      </c>
      <c r="P359">
        <f t="shared" si="175"/>
        <v>527.3055555333334</v>
      </c>
      <c r="Q359" t="e">
        <f t="shared" si="175"/>
        <v>#DIV/0!</v>
      </c>
      <c r="R359">
        <f t="shared" si="175"/>
        <v>285.50555553333334</v>
      </c>
      <c r="S359">
        <f t="shared" si="175"/>
        <v>822.27777776666665</v>
      </c>
      <c r="T359">
        <f t="shared" si="175"/>
        <v>118.47222223333334</v>
      </c>
      <c r="U359">
        <f t="shared" si="175"/>
        <v>135.43888890333332</v>
      </c>
      <c r="V359">
        <f t="shared" si="175"/>
        <v>102.61111111999999</v>
      </c>
      <c r="W359">
        <f t="shared" si="175"/>
        <v>184.19444443333336</v>
      </c>
      <c r="X359">
        <f t="shared" si="175"/>
        <v>240.1</v>
      </c>
      <c r="Y359">
        <f t="shared" si="175"/>
        <v>121.47222223333334</v>
      </c>
      <c r="Z359">
        <f t="shared" si="175"/>
        <v>218.08333333333334</v>
      </c>
      <c r="AA359">
        <f t="shared" si="175"/>
        <v>195.57222221999999</v>
      </c>
      <c r="AB359">
        <f t="shared" si="175"/>
        <v>236.30555553333332</v>
      </c>
      <c r="AC359">
        <f t="shared" si="175"/>
        <v>34.333333333333336</v>
      </c>
      <c r="AD359">
        <f t="shared" si="175"/>
        <v>16.333333333333332</v>
      </c>
      <c r="AE359">
        <f t="shared" si="175"/>
        <v>10.333333333333334</v>
      </c>
      <c r="AF359">
        <f t="shared" ref="AF359:BI360" si="178">AVERAGE(AF83,AF175,AF267)</f>
        <v>7.666666666666667</v>
      </c>
      <c r="AG359">
        <f t="shared" si="178"/>
        <v>8.3333333333333339</v>
      </c>
      <c r="AH359">
        <f t="shared" si="178"/>
        <v>10.666666666666666</v>
      </c>
      <c r="AI359">
        <f t="shared" si="178"/>
        <v>5</v>
      </c>
      <c r="AJ359" t="e">
        <f t="shared" si="178"/>
        <v>#DIV/0!</v>
      </c>
      <c r="AK359">
        <f t="shared" si="178"/>
        <v>1</v>
      </c>
      <c r="AL359">
        <f t="shared" si="178"/>
        <v>11.666666666666666</v>
      </c>
      <c r="AM359">
        <f t="shared" si="178"/>
        <v>7.333333333333333</v>
      </c>
      <c r="AN359">
        <f t="shared" si="178"/>
        <v>5</v>
      </c>
      <c r="AO359">
        <f t="shared" si="178"/>
        <v>6</v>
      </c>
      <c r="AP359" t="e">
        <f t="shared" si="178"/>
        <v>#DIV/0!</v>
      </c>
      <c r="AQ359" t="e">
        <f t="shared" si="178"/>
        <v>#DIV/0!</v>
      </c>
      <c r="AR359">
        <f t="shared" si="178"/>
        <v>3.6666666666666665</v>
      </c>
      <c r="AS359">
        <f t="shared" si="178"/>
        <v>2</v>
      </c>
      <c r="AT359">
        <f t="shared" si="178"/>
        <v>4</v>
      </c>
      <c r="AU359">
        <f t="shared" si="178"/>
        <v>1</v>
      </c>
      <c r="AV359" t="e">
        <f t="shared" si="178"/>
        <v>#DIV/0!</v>
      </c>
      <c r="AW359">
        <f t="shared" si="178"/>
        <v>1</v>
      </c>
      <c r="AX359">
        <f t="shared" si="178"/>
        <v>5</v>
      </c>
      <c r="AY359">
        <f t="shared" si="178"/>
        <v>1</v>
      </c>
      <c r="AZ359">
        <f t="shared" si="178"/>
        <v>3.3333333333333335</v>
      </c>
      <c r="BA359">
        <f t="shared" si="178"/>
        <v>1</v>
      </c>
      <c r="BB359" t="e">
        <f t="shared" si="178"/>
        <v>#DIV/0!</v>
      </c>
      <c r="BC359" t="e">
        <f t="shared" si="178"/>
        <v>#DIV/0!</v>
      </c>
      <c r="BD359">
        <f t="shared" si="178"/>
        <v>3</v>
      </c>
      <c r="BE359">
        <f t="shared" si="178"/>
        <v>52.666666666666664</v>
      </c>
      <c r="BF359">
        <f t="shared" si="178"/>
        <v>3</v>
      </c>
      <c r="BG359" t="e">
        <f t="shared" si="178"/>
        <v>#DIV/0!</v>
      </c>
      <c r="BH359">
        <f t="shared" si="178"/>
        <v>36.333333333333336</v>
      </c>
      <c r="BI359">
        <f t="shared" si="178"/>
        <v>2.3333333333333335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 s="58"/>
      <c r="CG359" s="10"/>
      <c r="CH359" s="10"/>
    </row>
    <row r="360" spans="1:86" s="38" customFormat="1">
      <c r="A360" t="s">
        <v>172</v>
      </c>
      <c r="B360" s="10">
        <v>60</v>
      </c>
      <c r="C360" s="4" t="s">
        <v>3</v>
      </c>
      <c r="D360" s="10" t="s">
        <v>40</v>
      </c>
      <c r="E360" s="59">
        <f t="shared" si="172"/>
        <v>8.3333333333333321</v>
      </c>
      <c r="F360" s="59">
        <f t="shared" si="172"/>
        <v>12.5</v>
      </c>
      <c r="G360" s="59">
        <f t="shared" si="172"/>
        <v>33.333333333333329</v>
      </c>
      <c r="H360" s="59">
        <f t="shared" si="172"/>
        <v>45.833333333333329</v>
      </c>
      <c r="I360" s="59">
        <f t="shared" si="173"/>
        <v>0.33333333333333331</v>
      </c>
      <c r="J360">
        <f t="shared" ref="J360:N366" si="179">SUM(J84,J176,J268)</f>
        <v>24</v>
      </c>
      <c r="K360">
        <f t="shared" si="179"/>
        <v>2</v>
      </c>
      <c r="L360">
        <f t="shared" si="179"/>
        <v>3</v>
      </c>
      <c r="M360">
        <f t="shared" si="179"/>
        <v>8</v>
      </c>
      <c r="N360">
        <f t="shared" si="179"/>
        <v>11</v>
      </c>
      <c r="O360">
        <f t="shared" si="174"/>
        <v>0.42105263157894735</v>
      </c>
      <c r="P360">
        <f t="shared" si="175"/>
        <v>1265.4444443333334</v>
      </c>
      <c r="Q360">
        <f t="shared" si="175"/>
        <v>1804.3333333333333</v>
      </c>
      <c r="R360">
        <f t="shared" si="175"/>
        <v>1694.6666665</v>
      </c>
      <c r="S360">
        <f t="shared" si="175"/>
        <v>1195.4285714333334</v>
      </c>
      <c r="T360">
        <f t="shared" si="175"/>
        <v>364.92380956666665</v>
      </c>
      <c r="U360">
        <f t="shared" si="175"/>
        <v>172.96666664999998</v>
      </c>
      <c r="V360">
        <f t="shared" si="175"/>
        <v>637.38095239999996</v>
      </c>
      <c r="W360">
        <f t="shared" si="175"/>
        <v>93.419047623333327</v>
      </c>
      <c r="X360">
        <f t="shared" si="175"/>
        <v>103.733333355</v>
      </c>
      <c r="Y360">
        <f t="shared" si="175"/>
        <v>104.02380952333333</v>
      </c>
      <c r="Z360">
        <f t="shared" si="175"/>
        <v>667.32380950000004</v>
      </c>
      <c r="AA360">
        <f t="shared" si="175"/>
        <v>1042.9333335000001</v>
      </c>
      <c r="AB360">
        <f t="shared" si="175"/>
        <v>355.45238093333336</v>
      </c>
      <c r="AC360">
        <f t="shared" si="175"/>
        <v>25.333333333333332</v>
      </c>
      <c r="AD360">
        <f t="shared" si="175"/>
        <v>13.666666666666666</v>
      </c>
      <c r="AE360">
        <f t="shared" si="175"/>
        <v>5</v>
      </c>
      <c r="AF360">
        <f t="shared" si="178"/>
        <v>8.3333333333333339</v>
      </c>
      <c r="AG360">
        <f t="shared" si="178"/>
        <v>10</v>
      </c>
      <c r="AH360">
        <f t="shared" si="178"/>
        <v>12</v>
      </c>
      <c r="AI360">
        <f t="shared" si="178"/>
        <v>1.5</v>
      </c>
      <c r="AJ360" t="e">
        <f t="shared" si="178"/>
        <v>#DIV/0!</v>
      </c>
      <c r="AK360" t="e">
        <f t="shared" si="178"/>
        <v>#DIV/0!</v>
      </c>
      <c r="AL360">
        <f t="shared" si="178"/>
        <v>2.3333333333333335</v>
      </c>
      <c r="AM360">
        <f t="shared" si="178"/>
        <v>7.333333333333333</v>
      </c>
      <c r="AN360">
        <f t="shared" si="178"/>
        <v>8.5</v>
      </c>
      <c r="AO360" t="e">
        <f t="shared" si="178"/>
        <v>#DIV/0!</v>
      </c>
      <c r="AP360" t="e">
        <f t="shared" si="178"/>
        <v>#DIV/0!</v>
      </c>
      <c r="AQ360" t="e">
        <f t="shared" si="178"/>
        <v>#DIV/0!</v>
      </c>
      <c r="AR360">
        <f t="shared" si="178"/>
        <v>1</v>
      </c>
      <c r="AS360">
        <f t="shared" si="178"/>
        <v>1</v>
      </c>
      <c r="AT360">
        <f t="shared" si="178"/>
        <v>4</v>
      </c>
      <c r="AU360" t="e">
        <f t="shared" si="178"/>
        <v>#DIV/0!</v>
      </c>
      <c r="AV360" t="e">
        <f t="shared" si="178"/>
        <v>#DIV/0!</v>
      </c>
      <c r="AW360" t="e">
        <f t="shared" si="178"/>
        <v>#DIV/0!</v>
      </c>
      <c r="AX360">
        <f t="shared" si="178"/>
        <v>1</v>
      </c>
      <c r="AY360">
        <f t="shared" si="178"/>
        <v>2.3333333333333335</v>
      </c>
      <c r="AZ360">
        <f t="shared" si="178"/>
        <v>3.6666666666666665</v>
      </c>
      <c r="BA360">
        <f t="shared" si="178"/>
        <v>1</v>
      </c>
      <c r="BB360" t="e">
        <f t="shared" si="178"/>
        <v>#DIV/0!</v>
      </c>
      <c r="BC360" t="e">
        <f t="shared" si="178"/>
        <v>#DIV/0!</v>
      </c>
      <c r="BD360">
        <f t="shared" si="178"/>
        <v>2</v>
      </c>
      <c r="BE360">
        <f t="shared" si="178"/>
        <v>7</v>
      </c>
      <c r="BF360" t="e">
        <f t="shared" si="178"/>
        <v>#DIV/0!</v>
      </c>
      <c r="BG360" t="e">
        <f t="shared" si="178"/>
        <v>#DIV/0!</v>
      </c>
      <c r="BH360" t="e">
        <f t="shared" si="178"/>
        <v>#DIV/0!</v>
      </c>
      <c r="BI360">
        <f t="shared" si="178"/>
        <v>3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G360" s="10"/>
      <c r="CH360" s="10"/>
    </row>
    <row r="361" spans="1:86" s="38" customFormat="1">
      <c r="A361" t="s">
        <v>173</v>
      </c>
      <c r="B361" s="10">
        <v>60</v>
      </c>
      <c r="C361" s="6" t="s">
        <v>2</v>
      </c>
      <c r="D361" s="10" t="s">
        <v>40</v>
      </c>
      <c r="E361" s="59">
        <f t="shared" si="172"/>
        <v>4.1666666666666661</v>
      </c>
      <c r="F361" s="59">
        <f t="shared" si="172"/>
        <v>4.1666666666666661</v>
      </c>
      <c r="G361" s="59">
        <f t="shared" si="172"/>
        <v>58.333333333333336</v>
      </c>
      <c r="H361" s="59">
        <f t="shared" si="172"/>
        <v>33.333333333333329</v>
      </c>
      <c r="I361" s="59">
        <f t="shared" si="173"/>
        <v>0.58333333333333337</v>
      </c>
      <c r="J361">
        <f t="shared" si="179"/>
        <v>24</v>
      </c>
      <c r="K361">
        <f t="shared" si="179"/>
        <v>1</v>
      </c>
      <c r="L361">
        <f t="shared" si="179"/>
        <v>1</v>
      </c>
      <c r="M361">
        <f t="shared" si="179"/>
        <v>14</v>
      </c>
      <c r="N361">
        <f t="shared" si="179"/>
        <v>8</v>
      </c>
      <c r="O361">
        <f t="shared" si="174"/>
        <v>0.63636363636363635</v>
      </c>
      <c r="P361">
        <f t="shared" ref="P361:BI366" si="180">AVERAGE(P85,P177,P269)</f>
        <v>667.19642853333335</v>
      </c>
      <c r="Q361">
        <f t="shared" si="180"/>
        <v>665</v>
      </c>
      <c r="R361">
        <f t="shared" si="180"/>
        <v>632.4</v>
      </c>
      <c r="S361">
        <f t="shared" si="180"/>
        <v>586.69999996666672</v>
      </c>
      <c r="T361">
        <f>AVERAGE(T85,T177,T269)</f>
        <v>212.55357143333333</v>
      </c>
      <c r="U361">
        <f t="shared" si="180"/>
        <v>208.37777780000002</v>
      </c>
      <c r="V361">
        <f t="shared" si="180"/>
        <v>177.33333333333334</v>
      </c>
      <c r="W361">
        <f t="shared" si="180"/>
        <v>799.58333333333337</v>
      </c>
      <c r="X361">
        <f t="shared" si="180"/>
        <v>989.03333329999998</v>
      </c>
      <c r="Y361">
        <f t="shared" si="180"/>
        <v>412.40000000000003</v>
      </c>
      <c r="Z361">
        <f t="shared" si="180"/>
        <v>51.214285709999992</v>
      </c>
      <c r="AA361">
        <f t="shared" si="180"/>
        <v>52.45555555333334</v>
      </c>
      <c r="AB361">
        <f t="shared" si="180"/>
        <v>50.933333333333337</v>
      </c>
      <c r="AC361">
        <f t="shared" si="180"/>
        <v>21.333333333333332</v>
      </c>
      <c r="AD361">
        <f t="shared" si="180"/>
        <v>11.666666666666666</v>
      </c>
      <c r="AE361">
        <f t="shared" si="180"/>
        <v>5</v>
      </c>
      <c r="AF361">
        <f t="shared" si="180"/>
        <v>4.666666666666667</v>
      </c>
      <c r="AG361">
        <f t="shared" si="180"/>
        <v>8.3333333333333339</v>
      </c>
      <c r="AH361">
        <f t="shared" si="180"/>
        <v>11.333333333333334</v>
      </c>
      <c r="AI361">
        <f t="shared" si="180"/>
        <v>1.6666666666666667</v>
      </c>
      <c r="AJ361" t="e">
        <f t="shared" si="180"/>
        <v>#DIV/0!</v>
      </c>
      <c r="AK361" t="e">
        <f t="shared" si="180"/>
        <v>#DIV/0!</v>
      </c>
      <c r="AL361" t="e">
        <f t="shared" si="180"/>
        <v>#DIV/0!</v>
      </c>
      <c r="AM361">
        <f t="shared" si="180"/>
        <v>7.666666666666667</v>
      </c>
      <c r="AN361">
        <f t="shared" si="180"/>
        <v>4</v>
      </c>
      <c r="AO361" t="e">
        <f t="shared" si="180"/>
        <v>#DIV/0!</v>
      </c>
      <c r="AP361" t="e">
        <f t="shared" si="180"/>
        <v>#DIV/0!</v>
      </c>
      <c r="AQ361" t="e">
        <f t="shared" si="180"/>
        <v>#DIV/0!</v>
      </c>
      <c r="AR361" t="e">
        <f t="shared" si="180"/>
        <v>#DIV/0!</v>
      </c>
      <c r="AS361" t="e">
        <f t="shared" si="180"/>
        <v>#DIV/0!</v>
      </c>
      <c r="AT361">
        <f t="shared" si="180"/>
        <v>4.666666666666667</v>
      </c>
      <c r="AU361">
        <f t="shared" si="180"/>
        <v>1</v>
      </c>
      <c r="AV361" t="e">
        <f t="shared" si="180"/>
        <v>#DIV/0!</v>
      </c>
      <c r="AW361" t="e">
        <f t="shared" si="180"/>
        <v>#DIV/0!</v>
      </c>
      <c r="AX361" t="e">
        <f t="shared" si="180"/>
        <v>#DIV/0!</v>
      </c>
      <c r="AY361">
        <f t="shared" si="180"/>
        <v>2</v>
      </c>
      <c r="AZ361">
        <f t="shared" si="180"/>
        <v>2.6666666666666665</v>
      </c>
      <c r="BA361">
        <f t="shared" si="180"/>
        <v>1.3333333333333333</v>
      </c>
      <c r="BB361" t="e">
        <f t="shared" si="180"/>
        <v>#DIV/0!</v>
      </c>
      <c r="BC361" t="e">
        <f t="shared" si="180"/>
        <v>#DIV/0!</v>
      </c>
      <c r="BD361" t="e">
        <f t="shared" si="180"/>
        <v>#DIV/0!</v>
      </c>
      <c r="BE361">
        <f t="shared" si="180"/>
        <v>14</v>
      </c>
      <c r="BF361">
        <f t="shared" si="180"/>
        <v>1</v>
      </c>
      <c r="BG361" t="e">
        <f t="shared" si="180"/>
        <v>#DIV/0!</v>
      </c>
      <c r="BH361">
        <f t="shared" si="180"/>
        <v>2</v>
      </c>
      <c r="BI361">
        <f t="shared" si="180"/>
        <v>1</v>
      </c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 s="58"/>
      <c r="CG361" s="10"/>
      <c r="CH361" s="10"/>
    </row>
    <row r="362" spans="1:86" s="38" customFormat="1">
      <c r="A362" t="s">
        <v>174</v>
      </c>
      <c r="B362" s="10">
        <v>65</v>
      </c>
      <c r="C362" s="6" t="s">
        <v>2</v>
      </c>
      <c r="D362" s="10" t="s">
        <v>40</v>
      </c>
      <c r="E362" s="59">
        <f t="shared" si="172"/>
        <v>95.833333333333343</v>
      </c>
      <c r="F362" s="59">
        <f t="shared" si="172"/>
        <v>4.1666666666666661</v>
      </c>
      <c r="G362" s="59">
        <f t="shared" si="172"/>
        <v>0</v>
      </c>
      <c r="H362" s="59">
        <f t="shared" si="172"/>
        <v>0</v>
      </c>
      <c r="I362" s="59">
        <f t="shared" si="173"/>
        <v>0</v>
      </c>
      <c r="J362">
        <f t="shared" si="179"/>
        <v>24</v>
      </c>
      <c r="K362">
        <f t="shared" si="179"/>
        <v>23</v>
      </c>
      <c r="L362">
        <f t="shared" si="179"/>
        <v>1</v>
      </c>
      <c r="M362">
        <f t="shared" si="179"/>
        <v>0</v>
      </c>
      <c r="N362">
        <f t="shared" si="179"/>
        <v>0</v>
      </c>
      <c r="O362" t="s">
        <v>57</v>
      </c>
      <c r="P362">
        <f t="shared" si="180"/>
        <v>2137</v>
      </c>
      <c r="Q362">
        <f t="shared" si="180"/>
        <v>2137</v>
      </c>
      <c r="R362" t="s">
        <v>57</v>
      </c>
      <c r="S362" t="s">
        <v>57</v>
      </c>
      <c r="T362" t="s">
        <v>57</v>
      </c>
      <c r="U362" t="s">
        <v>57</v>
      </c>
      <c r="V362" t="s">
        <v>57</v>
      </c>
      <c r="W362" t="e">
        <f t="shared" si="180"/>
        <v>#DIV/0!</v>
      </c>
      <c r="X362" t="e">
        <f t="shared" si="180"/>
        <v>#DIV/0!</v>
      </c>
      <c r="Y362" t="e">
        <f t="shared" si="180"/>
        <v>#DIV/0!</v>
      </c>
      <c r="Z362" t="e">
        <f t="shared" si="180"/>
        <v>#DIV/0!</v>
      </c>
      <c r="AA362" t="e">
        <f t="shared" si="180"/>
        <v>#DIV/0!</v>
      </c>
      <c r="AB362" t="e">
        <f t="shared" si="180"/>
        <v>#DIV/0!</v>
      </c>
      <c r="AC362">
        <f t="shared" si="180"/>
        <v>2.3333333333333335</v>
      </c>
      <c r="AD362">
        <f t="shared" si="180"/>
        <v>1</v>
      </c>
      <c r="AE362">
        <f t="shared" si="180"/>
        <v>1.5</v>
      </c>
      <c r="AF362">
        <f t="shared" si="180"/>
        <v>1</v>
      </c>
      <c r="AG362">
        <f t="shared" si="180"/>
        <v>2</v>
      </c>
      <c r="AH362" t="e">
        <f t="shared" si="180"/>
        <v>#DIV/0!</v>
      </c>
      <c r="AI362" t="e">
        <f t="shared" si="180"/>
        <v>#DIV/0!</v>
      </c>
      <c r="AJ362" t="e">
        <f t="shared" si="180"/>
        <v>#DIV/0!</v>
      </c>
      <c r="AK362" t="e">
        <f t="shared" si="180"/>
        <v>#DIV/0!</v>
      </c>
      <c r="AL362">
        <f t="shared" si="180"/>
        <v>1</v>
      </c>
      <c r="AM362">
        <f t="shared" si="180"/>
        <v>1</v>
      </c>
      <c r="AN362" t="e">
        <f t="shared" si="180"/>
        <v>#DIV/0!</v>
      </c>
      <c r="AO362" t="e">
        <f t="shared" si="180"/>
        <v>#DIV/0!</v>
      </c>
      <c r="AP362" t="e">
        <f t="shared" si="180"/>
        <v>#DIV/0!</v>
      </c>
      <c r="AQ362" t="e">
        <f t="shared" si="180"/>
        <v>#DIV/0!</v>
      </c>
      <c r="AR362" t="e">
        <f t="shared" si="180"/>
        <v>#DIV/0!</v>
      </c>
      <c r="AS362">
        <f t="shared" si="180"/>
        <v>2</v>
      </c>
      <c r="AT362" t="e">
        <f t="shared" si="180"/>
        <v>#DIV/0!</v>
      </c>
      <c r="AU362" t="e">
        <f t="shared" si="180"/>
        <v>#DIV/0!</v>
      </c>
      <c r="AV362" t="e">
        <f t="shared" si="180"/>
        <v>#DIV/0!</v>
      </c>
      <c r="AW362" t="e">
        <f t="shared" si="180"/>
        <v>#DIV/0!</v>
      </c>
      <c r="AX362">
        <f t="shared" si="180"/>
        <v>1</v>
      </c>
      <c r="AY362">
        <f t="shared" si="180"/>
        <v>1</v>
      </c>
      <c r="AZ362" t="e">
        <f t="shared" si="180"/>
        <v>#DIV/0!</v>
      </c>
      <c r="BA362">
        <f t="shared" si="180"/>
        <v>0</v>
      </c>
      <c r="BB362" t="e">
        <f t="shared" si="180"/>
        <v>#DIV/0!</v>
      </c>
      <c r="BC362" t="e">
        <f t="shared" si="180"/>
        <v>#DIV/0!</v>
      </c>
      <c r="BD362" t="e">
        <f t="shared" si="180"/>
        <v>#DIV/0!</v>
      </c>
      <c r="BE362">
        <f t="shared" si="180"/>
        <v>4.666666666666667</v>
      </c>
      <c r="BF362">
        <f t="shared" si="180"/>
        <v>3.3333333333333335</v>
      </c>
      <c r="BG362" t="e">
        <f t="shared" si="180"/>
        <v>#DIV/0!</v>
      </c>
      <c r="BH362" t="e">
        <f t="shared" si="180"/>
        <v>#DIV/0!</v>
      </c>
      <c r="BI362" t="e">
        <f t="shared" si="180"/>
        <v>#DIV/0!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 s="10"/>
      <c r="CG362" s="10"/>
      <c r="CH362" s="10"/>
    </row>
    <row r="363" spans="1:86" s="38" customFormat="1">
      <c r="A363" t="s">
        <v>183</v>
      </c>
      <c r="B363" s="10">
        <v>65</v>
      </c>
      <c r="C363" s="6" t="s">
        <v>2</v>
      </c>
      <c r="D363" s="10" t="s">
        <v>40</v>
      </c>
      <c r="E363" s="59">
        <f t="shared" si="172"/>
        <v>29.166666666666668</v>
      </c>
      <c r="F363" s="59">
        <f t="shared" si="172"/>
        <v>8.3333333333333321</v>
      </c>
      <c r="G363" s="59">
        <f t="shared" si="172"/>
        <v>45.833333333333329</v>
      </c>
      <c r="H363" s="59">
        <f t="shared" si="172"/>
        <v>16.666666666666664</v>
      </c>
      <c r="I363" s="59">
        <f t="shared" si="173"/>
        <v>0.45833333333333331</v>
      </c>
      <c r="J363">
        <f t="shared" si="179"/>
        <v>24</v>
      </c>
      <c r="K363">
        <f t="shared" si="179"/>
        <v>7</v>
      </c>
      <c r="L363">
        <f t="shared" si="179"/>
        <v>2</v>
      </c>
      <c r="M363">
        <f t="shared" si="179"/>
        <v>11</v>
      </c>
      <c r="N363">
        <f t="shared" si="179"/>
        <v>4</v>
      </c>
      <c r="O363">
        <f t="shared" si="174"/>
        <v>0.73333333333333328</v>
      </c>
      <c r="P363">
        <f t="shared" si="180"/>
        <v>1227.5674602333333</v>
      </c>
      <c r="Q363">
        <f t="shared" si="180"/>
        <v>1054</v>
      </c>
      <c r="R363">
        <f t="shared" si="180"/>
        <v>1198.6666666666667</v>
      </c>
      <c r="S363">
        <f t="shared" si="180"/>
        <v>1110.1666665</v>
      </c>
      <c r="T363">
        <f t="shared" si="180"/>
        <v>565.83333333333337</v>
      </c>
      <c r="U363">
        <f t="shared" si="180"/>
        <v>503.83333333333331</v>
      </c>
      <c r="V363">
        <f t="shared" si="180"/>
        <v>884.5</v>
      </c>
      <c r="W363">
        <f t="shared" si="180"/>
        <v>287.33888890000003</v>
      </c>
      <c r="X363">
        <f t="shared" si="180"/>
        <v>359.22222220000003</v>
      </c>
      <c r="Y363">
        <f t="shared" si="180"/>
        <v>121.33333333</v>
      </c>
      <c r="Z363">
        <f t="shared" si="180"/>
        <v>817.25</v>
      </c>
      <c r="AA363">
        <f t="shared" si="180"/>
        <v>952.63888889999998</v>
      </c>
      <c r="AB363">
        <f t="shared" si="180"/>
        <v>414.66666670000001</v>
      </c>
      <c r="AC363">
        <f t="shared" si="180"/>
        <v>18.333333333333332</v>
      </c>
      <c r="AD363">
        <f t="shared" si="180"/>
        <v>9</v>
      </c>
      <c r="AE363">
        <f t="shared" si="180"/>
        <v>5.333333333333333</v>
      </c>
      <c r="AF363">
        <f t="shared" si="180"/>
        <v>4</v>
      </c>
      <c r="AG363">
        <f t="shared" si="180"/>
        <v>7.666666666666667</v>
      </c>
      <c r="AH363">
        <f t="shared" si="180"/>
        <v>7.666666666666667</v>
      </c>
      <c r="AI363">
        <f t="shared" si="180"/>
        <v>2.6666666666666665</v>
      </c>
      <c r="AJ363" t="e">
        <f t="shared" si="180"/>
        <v>#DIV/0!</v>
      </c>
      <c r="AK363" t="e">
        <f t="shared" si="180"/>
        <v>#DIV/0!</v>
      </c>
      <c r="AL363">
        <f t="shared" si="180"/>
        <v>1</v>
      </c>
      <c r="AM363">
        <f t="shared" si="180"/>
        <v>5.666666666666667</v>
      </c>
      <c r="AN363">
        <f t="shared" si="180"/>
        <v>4</v>
      </c>
      <c r="AO363">
        <f t="shared" si="180"/>
        <v>2</v>
      </c>
      <c r="AP363" t="e">
        <f t="shared" si="180"/>
        <v>#DIV/0!</v>
      </c>
      <c r="AQ363" t="e">
        <f t="shared" si="180"/>
        <v>#DIV/0!</v>
      </c>
      <c r="AR363" t="e">
        <f t="shared" si="180"/>
        <v>#DIV/0!</v>
      </c>
      <c r="AS363" t="e">
        <f t="shared" si="180"/>
        <v>#DIV/0!</v>
      </c>
      <c r="AT363">
        <f t="shared" si="180"/>
        <v>3.6666666666666665</v>
      </c>
      <c r="AU363">
        <f t="shared" si="180"/>
        <v>1.3333333333333333</v>
      </c>
      <c r="AV363" t="e">
        <f t="shared" si="180"/>
        <v>#DIV/0!</v>
      </c>
      <c r="AW363" t="e">
        <f t="shared" si="180"/>
        <v>#DIV/0!</v>
      </c>
      <c r="AX363">
        <f t="shared" si="180"/>
        <v>1</v>
      </c>
      <c r="AY363">
        <f t="shared" si="180"/>
        <v>2</v>
      </c>
      <c r="AZ363">
        <f t="shared" si="180"/>
        <v>2</v>
      </c>
      <c r="BA363">
        <f t="shared" si="180"/>
        <v>0.66666666666666663</v>
      </c>
      <c r="BB363" t="e">
        <f t="shared" si="180"/>
        <v>#DIV/0!</v>
      </c>
      <c r="BC363" t="e">
        <f t="shared" si="180"/>
        <v>#DIV/0!</v>
      </c>
      <c r="BD363" t="e">
        <f t="shared" si="180"/>
        <v>#DIV/0!</v>
      </c>
      <c r="BE363">
        <f t="shared" si="180"/>
        <v>8.6666666666666661</v>
      </c>
      <c r="BF363">
        <f t="shared" si="180"/>
        <v>2</v>
      </c>
      <c r="BG363" t="e">
        <f t="shared" si="180"/>
        <v>#DIV/0!</v>
      </c>
      <c r="BH363">
        <f t="shared" si="180"/>
        <v>1</v>
      </c>
      <c r="BI363">
        <f t="shared" si="180"/>
        <v>2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 s="10"/>
      <c r="CG363" s="10"/>
      <c r="CH363" s="10"/>
    </row>
    <row r="364" spans="1:86" s="38" customFormat="1">
      <c r="A364" t="s">
        <v>175</v>
      </c>
      <c r="B364" s="10">
        <v>65</v>
      </c>
      <c r="C364" s="4" t="s">
        <v>3</v>
      </c>
      <c r="D364" s="10" t="s">
        <v>40</v>
      </c>
      <c r="E364" s="59">
        <f t="shared" si="172"/>
        <v>91.666666666666657</v>
      </c>
      <c r="F364" s="59">
        <f t="shared" si="172"/>
        <v>8.3333333333333321</v>
      </c>
      <c r="G364" s="59">
        <f t="shared" si="172"/>
        <v>0</v>
      </c>
      <c r="H364" s="59">
        <f t="shared" si="172"/>
        <v>0</v>
      </c>
      <c r="I364" s="59">
        <f t="shared" si="173"/>
        <v>0</v>
      </c>
      <c r="J364">
        <f t="shared" si="179"/>
        <v>24</v>
      </c>
      <c r="K364">
        <f t="shared" si="179"/>
        <v>22</v>
      </c>
      <c r="L364">
        <f t="shared" si="179"/>
        <v>2</v>
      </c>
      <c r="M364">
        <f t="shared" si="179"/>
        <v>0</v>
      </c>
      <c r="N364">
        <f t="shared" si="179"/>
        <v>0</v>
      </c>
      <c r="O364" t="s">
        <v>57</v>
      </c>
      <c r="P364">
        <f t="shared" si="180"/>
        <v>1214</v>
      </c>
      <c r="Q364">
        <f t="shared" si="180"/>
        <v>1214</v>
      </c>
      <c r="R364" t="s">
        <v>57</v>
      </c>
      <c r="S364" t="s">
        <v>57</v>
      </c>
      <c r="T364" t="s">
        <v>57</v>
      </c>
      <c r="U364" t="s">
        <v>57</v>
      </c>
      <c r="V364" t="s">
        <v>57</v>
      </c>
      <c r="W364" t="e">
        <f t="shared" si="180"/>
        <v>#DIV/0!</v>
      </c>
      <c r="X364" t="e">
        <f t="shared" si="180"/>
        <v>#DIV/0!</v>
      </c>
      <c r="Y364" t="e">
        <f t="shared" si="180"/>
        <v>#DIV/0!</v>
      </c>
      <c r="Z364" t="e">
        <f t="shared" si="180"/>
        <v>#DIV/0!</v>
      </c>
      <c r="AA364" t="e">
        <f t="shared" si="180"/>
        <v>#DIV/0!</v>
      </c>
      <c r="AB364" t="e">
        <f t="shared" si="180"/>
        <v>#DIV/0!</v>
      </c>
      <c r="AC364">
        <f t="shared" si="180"/>
        <v>2</v>
      </c>
      <c r="AD364">
        <f t="shared" si="180"/>
        <v>1.5</v>
      </c>
      <c r="AE364">
        <f t="shared" si="180"/>
        <v>1</v>
      </c>
      <c r="AF364">
        <f t="shared" si="180"/>
        <v>1</v>
      </c>
      <c r="AG364">
        <f t="shared" si="180"/>
        <v>2</v>
      </c>
      <c r="AH364" t="e">
        <f t="shared" si="180"/>
        <v>#DIV/0!</v>
      </c>
      <c r="AI364" t="e">
        <f t="shared" si="180"/>
        <v>#DIV/0!</v>
      </c>
      <c r="AJ364" t="e">
        <f t="shared" si="180"/>
        <v>#DIV/0!</v>
      </c>
      <c r="AK364" t="e">
        <f t="shared" si="180"/>
        <v>#DIV/0!</v>
      </c>
      <c r="AL364">
        <f t="shared" si="180"/>
        <v>1</v>
      </c>
      <c r="AM364">
        <f t="shared" si="180"/>
        <v>2</v>
      </c>
      <c r="AN364" t="e">
        <f t="shared" si="180"/>
        <v>#DIV/0!</v>
      </c>
      <c r="AO364" t="e">
        <f t="shared" si="180"/>
        <v>#DIV/0!</v>
      </c>
      <c r="AP364" t="e">
        <f t="shared" si="180"/>
        <v>#DIV/0!</v>
      </c>
      <c r="AQ364" t="e">
        <f t="shared" si="180"/>
        <v>#DIV/0!</v>
      </c>
      <c r="AR364">
        <f t="shared" si="180"/>
        <v>1</v>
      </c>
      <c r="AS364">
        <f t="shared" si="180"/>
        <v>1</v>
      </c>
      <c r="AT364" t="e">
        <f t="shared" si="180"/>
        <v>#DIV/0!</v>
      </c>
      <c r="AU364" t="e">
        <f t="shared" si="180"/>
        <v>#DIV/0!</v>
      </c>
      <c r="AV364" t="e">
        <f t="shared" si="180"/>
        <v>#DIV/0!</v>
      </c>
      <c r="AW364" t="e">
        <f t="shared" si="180"/>
        <v>#DIV/0!</v>
      </c>
      <c r="AX364" t="e">
        <f t="shared" si="180"/>
        <v>#DIV/0!</v>
      </c>
      <c r="AY364">
        <f t="shared" si="180"/>
        <v>1</v>
      </c>
      <c r="AZ364" t="e">
        <f t="shared" si="180"/>
        <v>#DIV/0!</v>
      </c>
      <c r="BA364">
        <f t="shared" si="180"/>
        <v>0</v>
      </c>
      <c r="BB364" t="e">
        <f t="shared" si="180"/>
        <v>#DIV/0!</v>
      </c>
      <c r="BC364" t="e">
        <f t="shared" si="180"/>
        <v>#DIV/0!</v>
      </c>
      <c r="BD364">
        <f t="shared" si="180"/>
        <v>1</v>
      </c>
      <c r="BE364">
        <f t="shared" si="180"/>
        <v>13</v>
      </c>
      <c r="BF364">
        <f t="shared" si="180"/>
        <v>5.333333333333333</v>
      </c>
      <c r="BG364">
        <f t="shared" si="180"/>
        <v>1</v>
      </c>
      <c r="BH364" t="e">
        <f t="shared" si="180"/>
        <v>#DIV/0!</v>
      </c>
      <c r="BI364" t="e">
        <f t="shared" si="180"/>
        <v>#DIV/0!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 s="10"/>
      <c r="CG364" s="10"/>
      <c r="CH364" s="10"/>
    </row>
    <row r="365" spans="1:86" s="38" customFormat="1">
      <c r="A365" t="s">
        <v>176</v>
      </c>
      <c r="B365" s="10">
        <v>65</v>
      </c>
      <c r="C365" s="6" t="s">
        <v>2</v>
      </c>
      <c r="D365" s="10" t="s">
        <v>40</v>
      </c>
      <c r="E365" s="59">
        <f t="shared" si="172"/>
        <v>58.333333333333336</v>
      </c>
      <c r="F365" s="59">
        <f t="shared" si="172"/>
        <v>8.3333333333333321</v>
      </c>
      <c r="G365" s="59">
        <f t="shared" si="172"/>
        <v>25</v>
      </c>
      <c r="H365" s="59">
        <f t="shared" si="172"/>
        <v>8.3333333333333321</v>
      </c>
      <c r="I365" s="59">
        <f t="shared" si="173"/>
        <v>0.25</v>
      </c>
      <c r="J365">
        <f t="shared" si="179"/>
        <v>24</v>
      </c>
      <c r="K365">
        <f t="shared" si="179"/>
        <v>14</v>
      </c>
      <c r="L365">
        <f t="shared" si="179"/>
        <v>2</v>
      </c>
      <c r="M365">
        <f t="shared" si="179"/>
        <v>6</v>
      </c>
      <c r="N365">
        <f t="shared" si="179"/>
        <v>2</v>
      </c>
      <c r="O365">
        <f t="shared" si="174"/>
        <v>0.75</v>
      </c>
      <c r="P365">
        <f t="shared" si="180"/>
        <v>2284.6388889999998</v>
      </c>
      <c r="Q365">
        <f t="shared" si="180"/>
        <v>1723.5</v>
      </c>
      <c r="R365">
        <f t="shared" si="180"/>
        <v>2218.5555556666664</v>
      </c>
      <c r="S365">
        <f t="shared" si="180"/>
        <v>915.5</v>
      </c>
      <c r="T365">
        <f t="shared" si="180"/>
        <v>409.16666669999995</v>
      </c>
      <c r="U365">
        <f t="shared" si="180"/>
        <v>307.7222222333333</v>
      </c>
      <c r="V365">
        <f t="shared" si="180"/>
        <v>521.5</v>
      </c>
      <c r="W365">
        <f t="shared" si="180"/>
        <v>174.11111110000002</v>
      </c>
      <c r="X365">
        <f t="shared" si="180"/>
        <v>186.44444443333336</v>
      </c>
      <c r="Y365">
        <f t="shared" si="180"/>
        <v>97.5</v>
      </c>
      <c r="Z365">
        <f t="shared" si="180"/>
        <v>429.94444443333333</v>
      </c>
      <c r="AA365">
        <f t="shared" si="180"/>
        <v>476.61111110000002</v>
      </c>
      <c r="AB365">
        <f t="shared" si="180"/>
        <v>194</v>
      </c>
      <c r="AC365">
        <f t="shared" si="180"/>
        <v>9.6666666666666661</v>
      </c>
      <c r="AD365">
        <f t="shared" si="180"/>
        <v>4.333333333333333</v>
      </c>
      <c r="AE365">
        <f t="shared" si="180"/>
        <v>3.3333333333333335</v>
      </c>
      <c r="AF365">
        <f t="shared" si="180"/>
        <v>3</v>
      </c>
      <c r="AG365">
        <f t="shared" si="180"/>
        <v>4.666666666666667</v>
      </c>
      <c r="AH365">
        <f t="shared" si="180"/>
        <v>3.6666666666666665</v>
      </c>
      <c r="AI365">
        <f t="shared" si="180"/>
        <v>2</v>
      </c>
      <c r="AJ365" t="e">
        <f t="shared" si="180"/>
        <v>#DIV/0!</v>
      </c>
      <c r="AK365" t="e">
        <f t="shared" si="180"/>
        <v>#DIV/0!</v>
      </c>
      <c r="AL365">
        <f t="shared" si="180"/>
        <v>1</v>
      </c>
      <c r="AM365">
        <f t="shared" si="180"/>
        <v>3.3333333333333335</v>
      </c>
      <c r="AN365">
        <f t="shared" si="180"/>
        <v>1.5</v>
      </c>
      <c r="AO365" t="e">
        <f t="shared" si="180"/>
        <v>#DIV/0!</v>
      </c>
      <c r="AP365" t="e">
        <f t="shared" si="180"/>
        <v>#DIV/0!</v>
      </c>
      <c r="AQ365" t="e">
        <f t="shared" si="180"/>
        <v>#DIV/0!</v>
      </c>
      <c r="AR365" t="e">
        <f t="shared" si="180"/>
        <v>#DIV/0!</v>
      </c>
      <c r="AS365" t="e">
        <f t="shared" si="180"/>
        <v>#DIV/0!</v>
      </c>
      <c r="AT365">
        <f t="shared" si="180"/>
        <v>2</v>
      </c>
      <c r="AU365">
        <f t="shared" si="180"/>
        <v>2</v>
      </c>
      <c r="AV365" t="e">
        <f t="shared" si="180"/>
        <v>#DIV/0!</v>
      </c>
      <c r="AW365" t="e">
        <f t="shared" si="180"/>
        <v>#DIV/0!</v>
      </c>
      <c r="AX365">
        <f t="shared" si="180"/>
        <v>1</v>
      </c>
      <c r="AY365">
        <f t="shared" si="180"/>
        <v>2</v>
      </c>
      <c r="AZ365">
        <f t="shared" si="180"/>
        <v>2</v>
      </c>
      <c r="BA365">
        <f t="shared" si="180"/>
        <v>0</v>
      </c>
      <c r="BB365" t="e">
        <f t="shared" si="180"/>
        <v>#DIV/0!</v>
      </c>
      <c r="BC365" t="e">
        <f t="shared" si="180"/>
        <v>#DIV/0!</v>
      </c>
      <c r="BD365" t="e">
        <f t="shared" si="180"/>
        <v>#DIV/0!</v>
      </c>
      <c r="BE365">
        <f t="shared" si="180"/>
        <v>5.333333333333333</v>
      </c>
      <c r="BF365">
        <f t="shared" si="180"/>
        <v>3</v>
      </c>
      <c r="BG365">
        <f t="shared" si="180"/>
        <v>1</v>
      </c>
      <c r="BH365" t="e">
        <f t="shared" si="180"/>
        <v>#DIV/0!</v>
      </c>
      <c r="BI365">
        <f t="shared" si="180"/>
        <v>1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 s="58"/>
      <c r="CG365" s="10"/>
      <c r="CH365" s="10"/>
    </row>
    <row r="366" spans="1:86" s="38" customFormat="1">
      <c r="A366" t="s">
        <v>177</v>
      </c>
      <c r="B366" s="10">
        <v>60</v>
      </c>
      <c r="C366" s="6" t="s">
        <v>2</v>
      </c>
      <c r="D366" s="10" t="s">
        <v>40</v>
      </c>
      <c r="E366" s="59">
        <f t="shared" si="172"/>
        <v>87.5</v>
      </c>
      <c r="F366" s="59">
        <f t="shared" si="172"/>
        <v>4.1666666666666661</v>
      </c>
      <c r="G366" s="59">
        <f t="shared" si="172"/>
        <v>8.3333333333333321</v>
      </c>
      <c r="H366" s="59">
        <f t="shared" si="172"/>
        <v>0</v>
      </c>
      <c r="I366" s="59">
        <f t="shared" si="173"/>
        <v>8.3333333333333329E-2</v>
      </c>
      <c r="J366">
        <f t="shared" si="179"/>
        <v>24</v>
      </c>
      <c r="K366">
        <f t="shared" si="179"/>
        <v>21</v>
      </c>
      <c r="L366">
        <f t="shared" si="179"/>
        <v>1</v>
      </c>
      <c r="M366">
        <f t="shared" si="179"/>
        <v>2</v>
      </c>
      <c r="N366">
        <f t="shared" si="179"/>
        <v>0</v>
      </c>
      <c r="O366">
        <f t="shared" si="174"/>
        <v>1</v>
      </c>
      <c r="P366">
        <f t="shared" si="180"/>
        <v>1627</v>
      </c>
      <c r="Q366">
        <f t="shared" si="180"/>
        <v>1848</v>
      </c>
      <c r="R366">
        <f t="shared" si="180"/>
        <v>1516.5</v>
      </c>
      <c r="S366" t="s">
        <v>57</v>
      </c>
      <c r="T366">
        <f t="shared" si="180"/>
        <v>1011</v>
      </c>
      <c r="U366">
        <f t="shared" si="180"/>
        <v>1011</v>
      </c>
      <c r="V366" t="s">
        <v>57</v>
      </c>
      <c r="W366">
        <f t="shared" si="180"/>
        <v>463.5</v>
      </c>
      <c r="X366">
        <f t="shared" si="180"/>
        <v>463.5</v>
      </c>
      <c r="Y366" t="e">
        <f t="shared" si="180"/>
        <v>#DIV/0!</v>
      </c>
      <c r="Z366">
        <f t="shared" si="180"/>
        <v>536.5</v>
      </c>
      <c r="AA366">
        <f t="shared" si="180"/>
        <v>536.5</v>
      </c>
      <c r="AB366" t="e">
        <f t="shared" si="180"/>
        <v>#DIV/0!</v>
      </c>
      <c r="AC366">
        <f t="shared" si="180"/>
        <v>3.6666666666666665</v>
      </c>
      <c r="AD366">
        <f t="shared" si="180"/>
        <v>1.3333333333333333</v>
      </c>
      <c r="AE366">
        <f t="shared" si="180"/>
        <v>2.3333333333333335</v>
      </c>
      <c r="AF366" t="e">
        <f t="shared" si="180"/>
        <v>#DIV/0!</v>
      </c>
      <c r="AG366">
        <f t="shared" si="180"/>
        <v>2</v>
      </c>
      <c r="AH366">
        <f t="shared" si="180"/>
        <v>1</v>
      </c>
      <c r="AI366">
        <f t="shared" si="180"/>
        <v>1</v>
      </c>
      <c r="AJ366" t="e">
        <f t="shared" si="180"/>
        <v>#DIV/0!</v>
      </c>
      <c r="AK366" t="e">
        <f t="shared" si="180"/>
        <v>#DIV/0!</v>
      </c>
      <c r="AL366">
        <f t="shared" si="180"/>
        <v>1</v>
      </c>
      <c r="AM366">
        <f t="shared" si="180"/>
        <v>1</v>
      </c>
      <c r="AN366" t="e">
        <f t="shared" si="180"/>
        <v>#DIV/0!</v>
      </c>
      <c r="AO366" t="e">
        <f t="shared" ref="AO366:BI366" si="181">AVERAGE(AO90,AO182,AO274)</f>
        <v>#DIV/0!</v>
      </c>
      <c r="AP366" t="e">
        <f t="shared" si="181"/>
        <v>#DIV/0!</v>
      </c>
      <c r="AQ366" t="e">
        <f t="shared" si="181"/>
        <v>#DIV/0!</v>
      </c>
      <c r="AR366">
        <f t="shared" si="181"/>
        <v>1</v>
      </c>
      <c r="AS366">
        <f t="shared" si="181"/>
        <v>3</v>
      </c>
      <c r="AT366">
        <f t="shared" si="181"/>
        <v>1</v>
      </c>
      <c r="AU366">
        <f t="shared" si="181"/>
        <v>1</v>
      </c>
      <c r="AV366" t="e">
        <f t="shared" si="181"/>
        <v>#DIV/0!</v>
      </c>
      <c r="AW366" t="e">
        <f t="shared" si="181"/>
        <v>#DIV/0!</v>
      </c>
      <c r="AX366" t="e">
        <f t="shared" si="181"/>
        <v>#DIV/0!</v>
      </c>
      <c r="AY366" t="e">
        <f t="shared" si="181"/>
        <v>#DIV/0!</v>
      </c>
      <c r="AZ366" t="e">
        <f t="shared" si="181"/>
        <v>#DIV/0!</v>
      </c>
      <c r="BA366">
        <f t="shared" si="181"/>
        <v>0</v>
      </c>
      <c r="BB366" t="e">
        <f t="shared" si="181"/>
        <v>#DIV/0!</v>
      </c>
      <c r="BC366" t="e">
        <f t="shared" si="181"/>
        <v>#DIV/0!</v>
      </c>
      <c r="BD366" t="e">
        <f t="shared" si="181"/>
        <v>#DIV/0!</v>
      </c>
      <c r="BE366">
        <f t="shared" si="181"/>
        <v>8.6666666666666661</v>
      </c>
      <c r="BF366">
        <f t="shared" si="181"/>
        <v>4.666666666666667</v>
      </c>
      <c r="BG366" t="e">
        <f t="shared" si="181"/>
        <v>#DIV/0!</v>
      </c>
      <c r="BH366" t="e">
        <f t="shared" si="181"/>
        <v>#DIV/0!</v>
      </c>
      <c r="BI366" t="e">
        <f t="shared" si="181"/>
        <v>#DIV/0!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 s="58"/>
      <c r="CG366" s="10"/>
      <c r="CH366" s="10"/>
    </row>
    <row r="367" spans="1:86">
      <c r="I367" s="59"/>
    </row>
    <row r="368" spans="1:86">
      <c r="A368" s="34" t="s">
        <v>3</v>
      </c>
      <c r="B368" s="34">
        <f>COUNTIF(C341:C366,"WT")</f>
        <v>10</v>
      </c>
      <c r="C368" s="22" t="s">
        <v>41</v>
      </c>
      <c r="D368" s="24" t="e">
        <f t="shared" ref="D368:K368" si="182">AVERAGE(D344:D347,D349,D354,D356,D359:D360,D364)</f>
        <v>#DIV/0!</v>
      </c>
      <c r="E368" s="24">
        <f t="shared" si="182"/>
        <v>41.249999999999986</v>
      </c>
      <c r="F368" s="24">
        <f t="shared" si="182"/>
        <v>6.6666666666666661</v>
      </c>
      <c r="G368" s="24">
        <f t="shared" si="182"/>
        <v>32.083333333333329</v>
      </c>
      <c r="H368" s="24">
        <f t="shared" si="182"/>
        <v>19.999999999999993</v>
      </c>
      <c r="I368" s="24">
        <f t="shared" si="182"/>
        <v>0.32083333333333336</v>
      </c>
      <c r="J368" s="24">
        <f t="shared" si="182"/>
        <v>24</v>
      </c>
      <c r="K368" s="24">
        <f t="shared" si="182"/>
        <v>9.9</v>
      </c>
      <c r="L368" s="24">
        <f t="shared" ref="L368:BI368" si="183">AVERAGE(L344:L347,L349,L354,L356,L359:L360,L364)</f>
        <v>1.6</v>
      </c>
      <c r="M368" s="24">
        <f t="shared" si="183"/>
        <v>7.7</v>
      </c>
      <c r="N368" s="24">
        <f>AVERAGE(N344:N347,N349,N354,N356,N359:N360,N364)</f>
        <v>4.8</v>
      </c>
      <c r="O368" s="24">
        <f>AVERAGE(O344:O347,O349,O354,O356,O359:O360,O364)</f>
        <v>0.59931957609303133</v>
      </c>
      <c r="P368" s="24">
        <f t="shared" si="183"/>
        <v>1404.0555555766668</v>
      </c>
      <c r="Q368" s="24" t="e">
        <f t="shared" ref="Q368:AB368" si="184">AVERAGE(Q344:Q347,Q349,Q354,Q356,Q359:Q360,Q364)</f>
        <v>#DIV/0!</v>
      </c>
      <c r="R368" s="24">
        <f t="shared" si="184"/>
        <v>1413.6968253703701</v>
      </c>
      <c r="S368" s="24">
        <f t="shared" si="184"/>
        <v>1645.7636684296294</v>
      </c>
      <c r="T368" s="24">
        <f t="shared" si="184"/>
        <v>390.96441799629633</v>
      </c>
      <c r="U368" s="24">
        <f t="shared" si="184"/>
        <v>374.86543209888885</v>
      </c>
      <c r="V368" s="24">
        <f t="shared" si="184"/>
        <v>452.51763668740733</v>
      </c>
      <c r="W368" s="24" t="e">
        <f t="shared" si="184"/>
        <v>#DIV/0!</v>
      </c>
      <c r="X368" s="24" t="e">
        <f t="shared" si="184"/>
        <v>#DIV/0!</v>
      </c>
      <c r="Y368" s="24" t="e">
        <f t="shared" si="184"/>
        <v>#DIV/0!</v>
      </c>
      <c r="Z368" s="24" t="e">
        <f t="shared" si="184"/>
        <v>#DIV/0!</v>
      </c>
      <c r="AA368" s="24" t="e">
        <f t="shared" si="184"/>
        <v>#DIV/0!</v>
      </c>
      <c r="AB368" s="24" t="e">
        <f t="shared" si="184"/>
        <v>#DIV/0!</v>
      </c>
      <c r="AC368" s="24">
        <f t="shared" si="183"/>
        <v>20.666666666666664</v>
      </c>
      <c r="AD368" s="24">
        <f t="shared" si="183"/>
        <v>9.2166666666666668</v>
      </c>
      <c r="AE368" s="24">
        <f t="shared" si="183"/>
        <v>6.9</v>
      </c>
      <c r="AF368" s="24">
        <f t="shared" si="183"/>
        <v>5.583333333333333</v>
      </c>
      <c r="AG368" s="24">
        <f t="shared" si="183"/>
        <v>7.6</v>
      </c>
      <c r="AH368" s="24" t="e">
        <f t="shared" si="183"/>
        <v>#DIV/0!</v>
      </c>
      <c r="AI368" s="24" t="e">
        <f t="shared" si="183"/>
        <v>#DIV/0!</v>
      </c>
      <c r="AJ368" s="24" t="e">
        <f t="shared" si="183"/>
        <v>#DIV/0!</v>
      </c>
      <c r="AK368" s="24" t="e">
        <f t="shared" si="183"/>
        <v>#DIV/0!</v>
      </c>
      <c r="AL368" s="24" t="e">
        <f t="shared" si="183"/>
        <v>#DIV/0!</v>
      </c>
      <c r="AM368" s="24">
        <f t="shared" si="183"/>
        <v>4.95</v>
      </c>
      <c r="AN368" s="24" t="e">
        <f t="shared" si="183"/>
        <v>#DIV/0!</v>
      </c>
      <c r="AO368" s="24" t="e">
        <f t="shared" si="183"/>
        <v>#DIV/0!</v>
      </c>
      <c r="AP368" s="24" t="e">
        <f t="shared" si="183"/>
        <v>#DIV/0!</v>
      </c>
      <c r="AQ368" s="24" t="e">
        <f t="shared" si="183"/>
        <v>#DIV/0!</v>
      </c>
      <c r="AR368" s="24" t="e">
        <f t="shared" si="183"/>
        <v>#DIV/0!</v>
      </c>
      <c r="AS368" s="24" t="e">
        <f t="shared" si="183"/>
        <v>#DIV/0!</v>
      </c>
      <c r="AT368" s="24" t="e">
        <f t="shared" si="183"/>
        <v>#DIV/0!</v>
      </c>
      <c r="AU368" s="24" t="e">
        <f t="shared" si="183"/>
        <v>#DIV/0!</v>
      </c>
      <c r="AV368" s="24" t="e">
        <f t="shared" si="183"/>
        <v>#DIV/0!</v>
      </c>
      <c r="AW368" s="24" t="e">
        <f t="shared" si="183"/>
        <v>#DIV/0!</v>
      </c>
      <c r="AX368" s="24" t="e">
        <f t="shared" si="183"/>
        <v>#DIV/0!</v>
      </c>
      <c r="AY368" s="24" t="e">
        <f t="shared" si="183"/>
        <v>#DIV/0!</v>
      </c>
      <c r="AZ368" s="24" t="e">
        <f t="shared" si="183"/>
        <v>#DIV/0!</v>
      </c>
      <c r="BA368" s="24">
        <f t="shared" si="183"/>
        <v>1.4666666666666666</v>
      </c>
      <c r="BB368" s="24" t="e">
        <f t="shared" si="183"/>
        <v>#DIV/0!</v>
      </c>
      <c r="BC368" s="24" t="e">
        <f t="shared" si="183"/>
        <v>#DIV/0!</v>
      </c>
      <c r="BD368" s="24" t="e">
        <f t="shared" si="183"/>
        <v>#DIV/0!</v>
      </c>
      <c r="BE368" s="24">
        <f t="shared" si="183"/>
        <v>15.7</v>
      </c>
      <c r="BF368" s="24" t="e">
        <f t="shared" si="183"/>
        <v>#DIV/0!</v>
      </c>
      <c r="BG368" s="24" t="e">
        <f t="shared" si="183"/>
        <v>#DIV/0!</v>
      </c>
      <c r="BH368" s="24" t="e">
        <f t="shared" si="183"/>
        <v>#DIV/0!</v>
      </c>
      <c r="BI368" s="24" t="e">
        <f t="shared" si="183"/>
        <v>#DIV/0!</v>
      </c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</row>
    <row r="369" spans="1:72">
      <c r="A369" s="35" t="s">
        <v>179</v>
      </c>
      <c r="B369" s="153">
        <v>13</v>
      </c>
      <c r="C369" s="18" t="s">
        <v>41</v>
      </c>
      <c r="D369" s="27" t="e">
        <f t="shared" ref="D369:I369" si="185">AVERAGE(D348,D350:D353,D355,D357:D358,D361:D363,D365:D366)</f>
        <v>#DIV/0!</v>
      </c>
      <c r="E369" s="27">
        <f t="shared" si="185"/>
        <v>36.217948717948723</v>
      </c>
      <c r="F369" s="27">
        <f t="shared" si="185"/>
        <v>6.7307692307692299</v>
      </c>
      <c r="G369" s="27">
        <f t="shared" si="185"/>
        <v>45.512820512820525</v>
      </c>
      <c r="H369" s="27">
        <f t="shared" si="185"/>
        <v>11.538461538461538</v>
      </c>
      <c r="I369" s="27">
        <f t="shared" si="185"/>
        <v>0.45512820512820507</v>
      </c>
      <c r="J369" s="27">
        <f t="shared" ref="J369:O369" si="186">AVERAGE(J348,J350:J353,J355,J357:J358,J361:J363,J365:J366)</f>
        <v>24</v>
      </c>
      <c r="K369" s="27">
        <f t="shared" si="186"/>
        <v>8.6923076923076916</v>
      </c>
      <c r="L369" s="27">
        <f t="shared" si="186"/>
        <v>1.6153846153846154</v>
      </c>
      <c r="M369" s="27">
        <f t="shared" si="186"/>
        <v>10.923076923076923</v>
      </c>
      <c r="N369" s="27">
        <f t="shared" si="186"/>
        <v>2.7692307692307692</v>
      </c>
      <c r="O369" s="27">
        <f t="shared" si="186"/>
        <v>0.77203282828282838</v>
      </c>
      <c r="P369" s="27">
        <f>AVERAGE(P348,P350:P353,P355,P357:P358,P361:P363,P365:P366)</f>
        <v>1253.6424297641026</v>
      </c>
      <c r="Q369" s="27" t="e">
        <f t="shared" ref="Q369:AB369" si="187">AVERAGE(Q348,Q350:Q353,Q355,Q357:Q358,Q361:Q363,Q365:Q366)</f>
        <v>#DIV/0!</v>
      </c>
      <c r="R369" s="27">
        <f t="shared" si="187"/>
        <v>1240.6253968194442</v>
      </c>
      <c r="S369" s="27">
        <f t="shared" si="187"/>
        <v>1118.4975308407406</v>
      </c>
      <c r="T369" s="27">
        <f t="shared" si="187"/>
        <v>353.22361111388892</v>
      </c>
      <c r="U369" s="27">
        <f t="shared" si="187"/>
        <v>277.86058201027777</v>
      </c>
      <c r="V369" s="27">
        <f t="shared" si="187"/>
        <v>517.68518518518511</v>
      </c>
      <c r="W369" s="27" t="e">
        <f t="shared" si="187"/>
        <v>#DIV/0!</v>
      </c>
      <c r="X369" s="27" t="e">
        <f t="shared" si="187"/>
        <v>#DIV/0!</v>
      </c>
      <c r="Y369" s="27" t="e">
        <f t="shared" si="187"/>
        <v>#DIV/0!</v>
      </c>
      <c r="Z369" s="27" t="e">
        <f t="shared" si="187"/>
        <v>#DIV/0!</v>
      </c>
      <c r="AA369" s="27" t="e">
        <f t="shared" si="187"/>
        <v>#DIV/0!</v>
      </c>
      <c r="AB369" s="27" t="e">
        <f t="shared" si="187"/>
        <v>#DIV/0!</v>
      </c>
      <c r="AC369" s="27">
        <f t="shared" ref="AC369:BI369" si="188">AVERAGE(AC348,AC350:AC353,AC355,AC357:AC358,AC361:AC363,AC365:AC366)</f>
        <v>21.717948717948723</v>
      </c>
      <c r="AD369" s="27">
        <f t="shared" si="188"/>
        <v>8.7179487179487172</v>
      </c>
      <c r="AE369" s="27">
        <f t="shared" si="188"/>
        <v>10.23076923076923</v>
      </c>
      <c r="AF369" s="27" t="e">
        <f t="shared" si="188"/>
        <v>#DIV/0!</v>
      </c>
      <c r="AG369" s="27">
        <f t="shared" si="188"/>
        <v>6.6153846153846168</v>
      </c>
      <c r="AH369" s="27" t="e">
        <f t="shared" si="188"/>
        <v>#DIV/0!</v>
      </c>
      <c r="AI369" s="27" t="e">
        <f t="shared" si="188"/>
        <v>#DIV/0!</v>
      </c>
      <c r="AJ369" s="27" t="e">
        <f t="shared" si="188"/>
        <v>#DIV/0!</v>
      </c>
      <c r="AK369" s="27" t="e">
        <f t="shared" si="188"/>
        <v>#DIV/0!</v>
      </c>
      <c r="AL369" s="27" t="e">
        <f t="shared" si="188"/>
        <v>#DIV/0!</v>
      </c>
      <c r="AM369" s="27">
        <f t="shared" si="188"/>
        <v>5.1538461538461542</v>
      </c>
      <c r="AN369" s="27" t="e">
        <f t="shared" si="188"/>
        <v>#DIV/0!</v>
      </c>
      <c r="AO369" s="27" t="e">
        <f t="shared" si="188"/>
        <v>#DIV/0!</v>
      </c>
      <c r="AP369" s="27" t="e">
        <f t="shared" si="188"/>
        <v>#DIV/0!</v>
      </c>
      <c r="AQ369" s="27" t="e">
        <f t="shared" si="188"/>
        <v>#DIV/0!</v>
      </c>
      <c r="AR369" s="27" t="e">
        <f t="shared" si="188"/>
        <v>#DIV/0!</v>
      </c>
      <c r="AS369" s="27" t="e">
        <f t="shared" si="188"/>
        <v>#DIV/0!</v>
      </c>
      <c r="AT369" s="27" t="e">
        <f t="shared" si="188"/>
        <v>#DIV/0!</v>
      </c>
      <c r="AU369" s="27" t="e">
        <f t="shared" si="188"/>
        <v>#DIV/0!</v>
      </c>
      <c r="AV369" s="27" t="e">
        <f t="shared" si="188"/>
        <v>#DIV/0!</v>
      </c>
      <c r="AW369" s="27" t="e">
        <f t="shared" si="188"/>
        <v>#DIV/0!</v>
      </c>
      <c r="AX369" s="27" t="e">
        <f t="shared" si="188"/>
        <v>#DIV/0!</v>
      </c>
      <c r="AY369" s="27" t="e">
        <f t="shared" si="188"/>
        <v>#DIV/0!</v>
      </c>
      <c r="AZ369" s="27" t="e">
        <f t="shared" si="188"/>
        <v>#DIV/0!</v>
      </c>
      <c r="BA369" s="27">
        <f t="shared" si="188"/>
        <v>0.30769230769230765</v>
      </c>
      <c r="BB369" s="27" t="e">
        <f t="shared" si="188"/>
        <v>#DIV/0!</v>
      </c>
      <c r="BC369" s="27" t="e">
        <f t="shared" si="188"/>
        <v>#DIV/0!</v>
      </c>
      <c r="BD369" s="27" t="e">
        <f t="shared" si="188"/>
        <v>#DIV/0!</v>
      </c>
      <c r="BE369" s="27">
        <f t="shared" si="188"/>
        <v>11.666666666666666</v>
      </c>
      <c r="BF369" s="27" t="e">
        <f t="shared" si="188"/>
        <v>#DIV/0!</v>
      </c>
      <c r="BG369" s="27" t="e">
        <f t="shared" si="188"/>
        <v>#DIV/0!</v>
      </c>
      <c r="BH369" s="27" t="e">
        <f t="shared" si="188"/>
        <v>#DIV/0!</v>
      </c>
      <c r="BI369" s="27" t="e">
        <f t="shared" si="188"/>
        <v>#DIV/0!</v>
      </c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</row>
    <row r="370" spans="1:72">
      <c r="A370" s="63"/>
      <c r="B370" s="63"/>
      <c r="C370" s="22" t="s">
        <v>43</v>
      </c>
      <c r="D370" s="24" t="e">
        <f>STDEV(D344:D347,D349,D354,D356,D359:D360,D364)/SQRT($B368)</f>
        <v>#DIV/0!</v>
      </c>
      <c r="E370" s="24">
        <f t="shared" ref="E370:BI370" si="189">STDEV(E344:E347,E349,E354,E356,E359:E360,E364)/SQRT($B368)</f>
        <v>10.961668623542026</v>
      </c>
      <c r="F370" s="24">
        <f t="shared" si="189"/>
        <v>2.0786985482077451</v>
      </c>
      <c r="G370" s="24">
        <f t="shared" si="189"/>
        <v>8.3576035462946567</v>
      </c>
      <c r="H370" s="24">
        <f t="shared" si="189"/>
        <v>5.3359368645273744</v>
      </c>
      <c r="I370" s="24">
        <f t="shared" si="189"/>
        <v>8.3576035462946577E-2</v>
      </c>
      <c r="J370" s="24">
        <f t="shared" si="189"/>
        <v>0</v>
      </c>
      <c r="K370" s="24">
        <f t="shared" si="189"/>
        <v>2.6308004696500853</v>
      </c>
      <c r="L370" s="24">
        <f t="shared" si="189"/>
        <v>0.49888765156985887</v>
      </c>
      <c r="M370" s="24">
        <f t="shared" si="189"/>
        <v>2.005824851110718</v>
      </c>
      <c r="N370" s="24">
        <f t="shared" si="189"/>
        <v>1.2806248474865696</v>
      </c>
      <c r="O370" s="24">
        <f t="shared" si="189"/>
        <v>5.2374073904012781E-2</v>
      </c>
      <c r="P370" s="24">
        <f t="shared" si="189"/>
        <v>200.6655746308416</v>
      </c>
      <c r="Q370" s="24" t="e">
        <f t="shared" ref="Q370:AB370" si="190">STDEV(Q344:Q347,Q349,Q354,Q356,Q359:Q360,Q364)/SQRT($B368)</f>
        <v>#DIV/0!</v>
      </c>
      <c r="R370" s="24">
        <f t="shared" si="190"/>
        <v>256.69238642702857</v>
      </c>
      <c r="S370" s="24">
        <f t="shared" si="190"/>
        <v>334.87414806559366</v>
      </c>
      <c r="T370" s="24">
        <f t="shared" si="190"/>
        <v>88.465248433545966</v>
      </c>
      <c r="U370" s="24">
        <f t="shared" si="190"/>
        <v>111.02635572556694</v>
      </c>
      <c r="V370" s="24">
        <f t="shared" si="190"/>
        <v>100.33846131623457</v>
      </c>
      <c r="W370" s="24" t="e">
        <f t="shared" si="190"/>
        <v>#DIV/0!</v>
      </c>
      <c r="X370" s="24" t="e">
        <f t="shared" si="190"/>
        <v>#DIV/0!</v>
      </c>
      <c r="Y370" s="24" t="e">
        <f t="shared" si="190"/>
        <v>#DIV/0!</v>
      </c>
      <c r="Z370" s="24" t="e">
        <f t="shared" si="190"/>
        <v>#DIV/0!</v>
      </c>
      <c r="AA370" s="24" t="e">
        <f t="shared" si="190"/>
        <v>#DIV/0!</v>
      </c>
      <c r="AB370" s="24" t="e">
        <f t="shared" si="190"/>
        <v>#DIV/0!</v>
      </c>
      <c r="AC370" s="24">
        <f t="shared" si="189"/>
        <v>4.3594653653406779</v>
      </c>
      <c r="AD370" s="24">
        <f t="shared" si="189"/>
        <v>1.6288392443548914</v>
      </c>
      <c r="AE370" s="24">
        <f t="shared" si="189"/>
        <v>1.5800062509643498</v>
      </c>
      <c r="AF370" s="24">
        <f t="shared" si="189"/>
        <v>1.4468462936783797</v>
      </c>
      <c r="AG370" s="24">
        <f t="shared" si="189"/>
        <v>1.2993825694261085</v>
      </c>
      <c r="AH370" s="24" t="e">
        <f t="shared" si="189"/>
        <v>#DIV/0!</v>
      </c>
      <c r="AI370" s="24" t="e">
        <f t="shared" si="189"/>
        <v>#DIV/0!</v>
      </c>
      <c r="AJ370" s="24" t="e">
        <f t="shared" si="189"/>
        <v>#DIV/0!</v>
      </c>
      <c r="AK370" s="24" t="e">
        <f t="shared" si="189"/>
        <v>#DIV/0!</v>
      </c>
      <c r="AL370" s="24" t="e">
        <f t="shared" si="189"/>
        <v>#DIV/0!</v>
      </c>
      <c r="AM370" s="24">
        <f t="shared" si="189"/>
        <v>0.78490779516678244</v>
      </c>
      <c r="AN370" s="24" t="e">
        <f t="shared" si="189"/>
        <v>#DIV/0!</v>
      </c>
      <c r="AO370" s="24" t="e">
        <f t="shared" si="189"/>
        <v>#DIV/0!</v>
      </c>
      <c r="AP370" s="24" t="e">
        <f t="shared" si="189"/>
        <v>#DIV/0!</v>
      </c>
      <c r="AQ370" s="24" t="e">
        <f t="shared" si="189"/>
        <v>#DIV/0!</v>
      </c>
      <c r="AR370" s="24" t="e">
        <f t="shared" si="189"/>
        <v>#DIV/0!</v>
      </c>
      <c r="AS370" s="24" t="e">
        <f t="shared" si="189"/>
        <v>#DIV/0!</v>
      </c>
      <c r="AT370" s="24" t="e">
        <f t="shared" si="189"/>
        <v>#DIV/0!</v>
      </c>
      <c r="AU370" s="24" t="e">
        <f t="shared" si="189"/>
        <v>#DIV/0!</v>
      </c>
      <c r="AV370" s="24" t="e">
        <f t="shared" si="189"/>
        <v>#DIV/0!</v>
      </c>
      <c r="AW370" s="24" t="e">
        <f t="shared" si="189"/>
        <v>#DIV/0!</v>
      </c>
      <c r="AX370" s="24" t="e">
        <f t="shared" si="189"/>
        <v>#DIV/0!</v>
      </c>
      <c r="AY370" s="24" t="e">
        <f t="shared" si="189"/>
        <v>#DIV/0!</v>
      </c>
      <c r="AZ370" s="24" t="e">
        <f t="shared" si="189"/>
        <v>#DIV/0!</v>
      </c>
      <c r="BA370" s="24">
        <f t="shared" si="189"/>
        <v>0.61302729885038765</v>
      </c>
      <c r="BB370" s="24" t="e">
        <f t="shared" si="189"/>
        <v>#DIV/0!</v>
      </c>
      <c r="BC370" s="24" t="e">
        <f t="shared" si="189"/>
        <v>#DIV/0!</v>
      </c>
      <c r="BD370" s="24" t="e">
        <f t="shared" si="189"/>
        <v>#DIV/0!</v>
      </c>
      <c r="BE370" s="24">
        <f t="shared" si="189"/>
        <v>4.4228503183209353</v>
      </c>
      <c r="BF370" s="24" t="e">
        <f t="shared" si="189"/>
        <v>#DIV/0!</v>
      </c>
      <c r="BG370" s="24" t="e">
        <f t="shared" si="189"/>
        <v>#DIV/0!</v>
      </c>
      <c r="BH370" s="24" t="e">
        <f t="shared" si="189"/>
        <v>#DIV/0!</v>
      </c>
      <c r="BI370" s="24" t="e">
        <f t="shared" si="189"/>
        <v>#DIV/0!</v>
      </c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</row>
    <row r="371" spans="1:72">
      <c r="A371" s="63"/>
      <c r="B371" s="2"/>
      <c r="C371" s="18" t="s">
        <v>43</v>
      </c>
      <c r="D371" s="27" t="e">
        <f t="shared" ref="D371:K371" si="191">STDEV(D348,D350:D353,D355,D357:D358,D361:D363,D365:D366)/SQRT($B369)</f>
        <v>#DIV/0!</v>
      </c>
      <c r="E371" s="27">
        <f t="shared" si="191"/>
        <v>9.1285217341617226</v>
      </c>
      <c r="F371" s="27">
        <f t="shared" si="191"/>
        <v>1.9757737189003131</v>
      </c>
      <c r="G371" s="27">
        <f t="shared" si="191"/>
        <v>8.4455787068254953</v>
      </c>
      <c r="H371" s="27">
        <f t="shared" si="191"/>
        <v>3.0265417679947206</v>
      </c>
      <c r="I371" s="27">
        <f t="shared" si="191"/>
        <v>8.4455787068255059E-2</v>
      </c>
      <c r="J371" s="27">
        <f t="shared" si="191"/>
        <v>0</v>
      </c>
      <c r="K371" s="27">
        <f t="shared" si="191"/>
        <v>2.1908452161988126</v>
      </c>
      <c r="L371" s="27">
        <f t="shared" ref="L371:BI371" si="192">STDEV(L348,L350:L353,L355,L357:L358,L361:L363,L365:L366)/SQRT($B369)</f>
        <v>0.47418569253607518</v>
      </c>
      <c r="M371" s="27">
        <f t="shared" si="192"/>
        <v>2.0269388896381204</v>
      </c>
      <c r="N371" s="27">
        <f t="shared" si="192"/>
        <v>0.72637002431873299</v>
      </c>
      <c r="O371" s="27">
        <f t="shared" si="192"/>
        <v>5.3703941856644684E-2</v>
      </c>
      <c r="P371" s="27">
        <f t="shared" si="192"/>
        <v>160.39449651142365</v>
      </c>
      <c r="Q371" s="27" t="e">
        <f t="shared" ref="Q371:AB371" si="193">STDEV(Q348,Q350:Q353,Q355,Q357:Q358,Q361:Q363,Q365:Q366)/SQRT($B369)</f>
        <v>#DIV/0!</v>
      </c>
      <c r="R371" s="27">
        <f t="shared" si="193"/>
        <v>238.39118166954626</v>
      </c>
      <c r="S371" s="27">
        <f t="shared" si="193"/>
        <v>225.8838451673351</v>
      </c>
      <c r="T371" s="27">
        <f t="shared" si="193"/>
        <v>84.030917293217342</v>
      </c>
      <c r="U371" s="27">
        <f t="shared" si="193"/>
        <v>75.373203092370034</v>
      </c>
      <c r="V371" s="27">
        <f t="shared" si="193"/>
        <v>116.73387360129843</v>
      </c>
      <c r="W371" s="27" t="e">
        <f t="shared" si="193"/>
        <v>#DIV/0!</v>
      </c>
      <c r="X371" s="27" t="e">
        <f t="shared" si="193"/>
        <v>#DIV/0!</v>
      </c>
      <c r="Y371" s="27" t="e">
        <f t="shared" si="193"/>
        <v>#DIV/0!</v>
      </c>
      <c r="Z371" s="27" t="e">
        <f t="shared" si="193"/>
        <v>#DIV/0!</v>
      </c>
      <c r="AA371" s="27" t="e">
        <f t="shared" si="193"/>
        <v>#DIV/0!</v>
      </c>
      <c r="AB371" s="27" t="e">
        <f t="shared" si="193"/>
        <v>#DIV/0!</v>
      </c>
      <c r="AC371" s="27">
        <f t="shared" si="192"/>
        <v>5.4383158626024359</v>
      </c>
      <c r="AD371" s="27">
        <f t="shared" si="192"/>
        <v>1.6920486722262327</v>
      </c>
      <c r="AE371" s="27">
        <f t="shared" si="192"/>
        <v>3.8999478803195378</v>
      </c>
      <c r="AF371" s="27" t="e">
        <f t="shared" si="192"/>
        <v>#DIV/0!</v>
      </c>
      <c r="AG371" s="27">
        <f t="shared" si="192"/>
        <v>0.77150660488182898</v>
      </c>
      <c r="AH371" s="27" t="e">
        <f t="shared" si="192"/>
        <v>#DIV/0!</v>
      </c>
      <c r="AI371" s="27" t="e">
        <f t="shared" si="192"/>
        <v>#DIV/0!</v>
      </c>
      <c r="AJ371" s="27" t="e">
        <f t="shared" si="192"/>
        <v>#DIV/0!</v>
      </c>
      <c r="AK371" s="27" t="e">
        <f t="shared" si="192"/>
        <v>#DIV/0!</v>
      </c>
      <c r="AL371" s="27" t="e">
        <f t="shared" si="192"/>
        <v>#DIV/0!</v>
      </c>
      <c r="AM371" s="27">
        <f t="shared" si="192"/>
        <v>0.70368928552538434</v>
      </c>
      <c r="AN371" s="27" t="e">
        <f t="shared" si="192"/>
        <v>#DIV/0!</v>
      </c>
      <c r="AO371" s="27" t="e">
        <f t="shared" si="192"/>
        <v>#DIV/0!</v>
      </c>
      <c r="AP371" s="27" t="e">
        <f t="shared" si="192"/>
        <v>#DIV/0!</v>
      </c>
      <c r="AQ371" s="27" t="e">
        <f t="shared" si="192"/>
        <v>#DIV/0!</v>
      </c>
      <c r="AR371" s="27" t="e">
        <f t="shared" si="192"/>
        <v>#DIV/0!</v>
      </c>
      <c r="AS371" s="27" t="e">
        <f t="shared" si="192"/>
        <v>#DIV/0!</v>
      </c>
      <c r="AT371" s="27" t="e">
        <f t="shared" si="192"/>
        <v>#DIV/0!</v>
      </c>
      <c r="AU371" s="27" t="e">
        <f t="shared" si="192"/>
        <v>#DIV/0!</v>
      </c>
      <c r="AV371" s="27" t="e">
        <f t="shared" si="192"/>
        <v>#DIV/0!</v>
      </c>
      <c r="AW371" s="27" t="e">
        <f t="shared" si="192"/>
        <v>#DIV/0!</v>
      </c>
      <c r="AX371" s="27" t="e">
        <f t="shared" si="192"/>
        <v>#DIV/0!</v>
      </c>
      <c r="AY371" s="27" t="e">
        <f t="shared" si="192"/>
        <v>#DIV/0!</v>
      </c>
      <c r="AZ371" s="27" t="e">
        <f t="shared" si="192"/>
        <v>#DIV/0!</v>
      </c>
      <c r="BA371" s="27">
        <f t="shared" si="192"/>
        <v>0.11609468125817202</v>
      </c>
      <c r="BB371" s="27" t="e">
        <f t="shared" si="192"/>
        <v>#DIV/0!</v>
      </c>
      <c r="BC371" s="27" t="e">
        <f t="shared" si="192"/>
        <v>#DIV/0!</v>
      </c>
      <c r="BD371" s="27" t="e">
        <f t="shared" si="192"/>
        <v>#DIV/0!</v>
      </c>
      <c r="BE371" s="27">
        <f t="shared" si="192"/>
        <v>1.7714899486524445</v>
      </c>
      <c r="BF371" s="27" t="e">
        <f t="shared" si="192"/>
        <v>#DIV/0!</v>
      </c>
      <c r="BG371" s="27" t="e">
        <f t="shared" si="192"/>
        <v>#DIV/0!</v>
      </c>
      <c r="BH371" s="27" t="e">
        <f t="shared" si="192"/>
        <v>#DIV/0!</v>
      </c>
      <c r="BI371" s="27" t="e">
        <f t="shared" si="192"/>
        <v>#DIV/0!</v>
      </c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</row>
    <row r="374" spans="1:72" ht="15">
      <c r="B374" s="161"/>
    </row>
    <row r="375" spans="1:72">
      <c r="B375" s="38"/>
      <c r="C375" s="38"/>
      <c r="D375" s="154"/>
      <c r="E375" s="154"/>
      <c r="F375" s="154"/>
      <c r="G375" s="154"/>
      <c r="H375" s="154"/>
      <c r="I375" s="68"/>
      <c r="J375" s="138"/>
      <c r="K375" s="80"/>
      <c r="L375" s="38"/>
      <c r="M375" s="38"/>
      <c r="N375" s="38"/>
      <c r="O375" s="38"/>
      <c r="P375" s="38"/>
      <c r="Q375" s="38"/>
      <c r="R375" s="154"/>
      <c r="S375" s="154"/>
      <c r="T375" s="154"/>
      <c r="AE375" s="38"/>
      <c r="AF375" s="38"/>
      <c r="AG375" s="154"/>
      <c r="AH375" s="154"/>
      <c r="AI375" s="154"/>
      <c r="AU375" s="38"/>
      <c r="AV375" s="38"/>
      <c r="AW375" s="154"/>
      <c r="AX375" s="154"/>
      <c r="AY375" s="154"/>
    </row>
    <row r="376" spans="1:72">
      <c r="B376" s="38"/>
      <c r="C376" s="38"/>
      <c r="D376" s="156"/>
      <c r="E376" s="156"/>
      <c r="F376" s="156"/>
      <c r="G376" s="154"/>
      <c r="H376" s="154"/>
      <c r="I376" s="68"/>
      <c r="J376" s="138"/>
      <c r="K376" s="80"/>
      <c r="L376" s="38"/>
      <c r="M376" s="38"/>
      <c r="N376" s="38"/>
      <c r="O376" s="135"/>
      <c r="P376" s="38"/>
      <c r="Q376" s="38"/>
      <c r="R376" s="156"/>
      <c r="S376" s="156"/>
      <c r="T376" s="156"/>
      <c r="AE376" s="38"/>
      <c r="AF376" s="38"/>
      <c r="AG376" s="156"/>
      <c r="AH376" s="156"/>
      <c r="AI376" s="156"/>
      <c r="AU376" s="38"/>
      <c r="AV376" s="38"/>
      <c r="AW376" s="156"/>
      <c r="AX376" s="156"/>
      <c r="AY376" s="156"/>
    </row>
    <row r="377" spans="1:72">
      <c r="B377" s="38"/>
      <c r="C377" s="38"/>
      <c r="D377" s="156"/>
      <c r="E377" s="156"/>
      <c r="F377" s="156"/>
      <c r="G377" s="154"/>
      <c r="H377" s="155"/>
      <c r="I377" s="139"/>
      <c r="J377" s="139"/>
      <c r="K377" s="80"/>
      <c r="L377" s="38"/>
      <c r="M377" s="38"/>
      <c r="N377" s="38"/>
      <c r="O377" s="136"/>
      <c r="P377" s="38"/>
      <c r="Q377" s="38"/>
      <c r="R377" s="156"/>
      <c r="S377" s="156"/>
      <c r="T377" s="156"/>
      <c r="AE377" s="38"/>
      <c r="AF377" s="38"/>
      <c r="AG377" s="156"/>
      <c r="AH377" s="156"/>
      <c r="AI377" s="156"/>
      <c r="AU377" s="38"/>
      <c r="AV377" s="38"/>
      <c r="AW377" s="156"/>
      <c r="AX377" s="156"/>
      <c r="AY377" s="156"/>
    </row>
    <row r="378" spans="1:72">
      <c r="B378" s="105"/>
      <c r="C378" s="105"/>
      <c r="D378" s="157"/>
      <c r="E378" s="157"/>
      <c r="F378" s="157"/>
      <c r="G378" s="156"/>
      <c r="H378" s="156"/>
      <c r="I378" s="105"/>
      <c r="J378" s="105"/>
      <c r="K378" s="80"/>
      <c r="L378" s="38"/>
      <c r="M378" s="38"/>
      <c r="N378" s="38"/>
      <c r="O378" s="147"/>
      <c r="P378" s="105"/>
      <c r="Q378" s="105"/>
      <c r="R378" s="157"/>
      <c r="S378" s="157"/>
      <c r="T378" s="157"/>
      <c r="AE378" s="105"/>
      <c r="AF378" s="105"/>
      <c r="AG378" s="157"/>
      <c r="AH378" s="157"/>
      <c r="AI378" s="157"/>
      <c r="AU378" s="105"/>
      <c r="AV378" s="105"/>
      <c r="AW378" s="157"/>
      <c r="AX378" s="157"/>
      <c r="AY378" s="157"/>
    </row>
    <row r="379" spans="1:72">
      <c r="B379" s="105"/>
      <c r="C379" s="105"/>
      <c r="D379" s="157"/>
      <c r="E379" s="157"/>
      <c r="F379" s="157"/>
      <c r="G379" s="157"/>
      <c r="H379" s="156"/>
      <c r="I379" s="130"/>
      <c r="J379" s="130"/>
      <c r="K379" s="80"/>
      <c r="L379" s="38"/>
      <c r="M379" s="136"/>
      <c r="N379" s="136"/>
      <c r="O379" s="148"/>
      <c r="P379" s="105"/>
      <c r="Q379" s="105"/>
      <c r="R379" s="157"/>
      <c r="S379" s="157"/>
      <c r="T379" s="157"/>
      <c r="AE379" s="105"/>
      <c r="AF379" s="105"/>
      <c r="AG379" s="157"/>
      <c r="AH379" s="157"/>
      <c r="AI379" s="157"/>
      <c r="AU379" s="105"/>
      <c r="AV379" s="105"/>
      <c r="AW379" s="157"/>
      <c r="AX379" s="157"/>
      <c r="AY379" s="157"/>
    </row>
    <row r="380" spans="1:72">
      <c r="B380" s="105"/>
      <c r="C380" s="105"/>
      <c r="D380" s="157"/>
      <c r="E380" s="157"/>
      <c r="F380" s="157"/>
      <c r="G380" s="157"/>
      <c r="H380" s="156"/>
      <c r="I380" s="130"/>
      <c r="J380" s="130"/>
      <c r="K380" s="80"/>
      <c r="L380" s="38"/>
      <c r="M380" s="136"/>
      <c r="N380" s="136"/>
      <c r="O380" s="137"/>
      <c r="P380" s="105"/>
      <c r="Q380" s="105"/>
      <c r="R380" s="157"/>
      <c r="S380" s="157"/>
      <c r="T380" s="157"/>
      <c r="AE380" s="105"/>
      <c r="AF380" s="105"/>
      <c r="AG380" s="157"/>
      <c r="AH380" s="157"/>
      <c r="AI380" s="157"/>
      <c r="AU380" s="105"/>
      <c r="AV380" s="105"/>
      <c r="AW380" s="157"/>
      <c r="AX380" s="157"/>
      <c r="AY380" s="157"/>
    </row>
    <row r="381" spans="1:72">
      <c r="B381" s="105"/>
      <c r="C381" s="105"/>
      <c r="D381" s="157"/>
      <c r="E381" s="157"/>
      <c r="F381" s="157"/>
      <c r="G381" s="157"/>
      <c r="H381" s="156"/>
      <c r="I381" s="130"/>
      <c r="J381" s="130"/>
      <c r="K381" s="80"/>
      <c r="L381" s="38"/>
      <c r="M381" s="136"/>
      <c r="N381" s="136"/>
      <c r="O381" s="137"/>
      <c r="P381" s="105"/>
      <c r="Q381" s="105"/>
      <c r="R381" s="157"/>
      <c r="S381" s="157"/>
      <c r="T381" s="157"/>
      <c r="AE381" s="105"/>
      <c r="AF381" s="105"/>
      <c r="AG381" s="157"/>
      <c r="AH381" s="157"/>
      <c r="AI381" s="157"/>
      <c r="AU381" s="105"/>
      <c r="AV381" s="105"/>
      <c r="AW381" s="157"/>
      <c r="AX381" s="157"/>
      <c r="AY381" s="157"/>
    </row>
    <row r="382" spans="1:72">
      <c r="B382" s="80"/>
      <c r="C382" s="80"/>
      <c r="D382" s="157"/>
      <c r="E382" s="157"/>
      <c r="F382" s="157"/>
      <c r="G382" s="157"/>
      <c r="H382" s="156"/>
      <c r="I382" s="130"/>
      <c r="J382" s="130"/>
      <c r="K382" s="80"/>
      <c r="L382" s="38"/>
      <c r="M382" s="136"/>
      <c r="N382" s="136"/>
      <c r="O382" s="137"/>
      <c r="P382" s="137"/>
      <c r="Q382" s="137"/>
    </row>
    <row r="383" spans="1:72">
      <c r="C383" s="105"/>
      <c r="AW383" s="167"/>
      <c r="AX383" s="167"/>
      <c r="AY383" s="167"/>
    </row>
    <row r="384" spans="1:72" ht="13">
      <c r="C384" s="105"/>
      <c r="R384" s="105"/>
      <c r="AF384" s="169"/>
      <c r="AW384" s="167"/>
      <c r="AX384" s="167"/>
      <c r="AY384" s="167"/>
    </row>
    <row r="385" spans="3:51" ht="13">
      <c r="C385" s="105"/>
      <c r="R385" s="105"/>
      <c r="AF385" s="169"/>
      <c r="AW385" s="167"/>
      <c r="AX385" s="167"/>
      <c r="AY385" s="167"/>
    </row>
    <row r="386" spans="3:51">
      <c r="R386" s="105"/>
      <c r="AW386" s="174"/>
      <c r="AX386" s="174"/>
      <c r="AY386" s="174"/>
    </row>
    <row r="387" spans="3:51">
      <c r="AW387" s="174"/>
      <c r="AX387" s="174"/>
      <c r="AY387" s="174"/>
    </row>
    <row r="397" spans="3:51">
      <c r="O397" s="38"/>
      <c r="P397" s="38"/>
      <c r="Q397" s="38"/>
      <c r="R397" s="154"/>
      <c r="S397" s="154"/>
      <c r="T397" s="154"/>
    </row>
    <row r="398" spans="3:51">
      <c r="D398" s="156"/>
      <c r="E398" s="156"/>
      <c r="F398" s="156"/>
      <c r="O398" s="135"/>
      <c r="P398" s="38"/>
      <c r="Q398" s="38"/>
      <c r="R398" s="156"/>
      <c r="S398" s="156"/>
      <c r="T398" s="156"/>
      <c r="AE398" s="38"/>
      <c r="AF398" s="38"/>
      <c r="AG398" s="154"/>
      <c r="AH398" s="154"/>
      <c r="AI398" s="154"/>
    </row>
    <row r="399" spans="3:51" ht="15">
      <c r="C399" s="173"/>
      <c r="D399" s="172"/>
      <c r="E399" s="172"/>
      <c r="F399" s="172"/>
      <c r="O399" s="136"/>
      <c r="P399" s="38"/>
      <c r="Q399" s="38"/>
      <c r="R399" s="156"/>
      <c r="S399" s="156"/>
      <c r="T399" s="156"/>
      <c r="AE399" s="38"/>
      <c r="AF399" s="38"/>
      <c r="AG399" s="156"/>
      <c r="AH399" s="156"/>
      <c r="AI399" s="156"/>
    </row>
    <row r="400" spans="3:51" ht="15">
      <c r="C400" s="173"/>
      <c r="D400" s="172"/>
      <c r="E400" s="172"/>
      <c r="F400" s="172"/>
      <c r="O400" s="147"/>
      <c r="P400" s="105"/>
      <c r="Q400" s="105"/>
      <c r="R400" s="157"/>
      <c r="S400" s="157"/>
      <c r="T400" s="157"/>
      <c r="AE400" s="38"/>
      <c r="AF400" s="38"/>
      <c r="AG400" s="156"/>
      <c r="AH400" s="156"/>
      <c r="AI400" s="156"/>
    </row>
    <row r="401" spans="3:35" ht="15">
      <c r="C401" s="173"/>
      <c r="D401" s="172"/>
      <c r="E401" s="172"/>
      <c r="F401" s="172"/>
      <c r="O401" s="148"/>
      <c r="P401" s="105"/>
      <c r="Q401" s="105"/>
      <c r="R401" s="157"/>
      <c r="S401" s="157"/>
      <c r="T401" s="157"/>
      <c r="AE401" s="105"/>
      <c r="AF401" s="105"/>
      <c r="AG401" s="157"/>
      <c r="AH401" s="157"/>
      <c r="AI401" s="157"/>
    </row>
    <row r="402" spans="3:35" ht="15">
      <c r="C402" s="173"/>
      <c r="D402" s="172"/>
      <c r="E402" s="172"/>
      <c r="F402" s="172"/>
      <c r="O402" s="137"/>
      <c r="P402" s="105"/>
      <c r="Q402" s="105"/>
      <c r="R402" s="157"/>
      <c r="S402" s="157"/>
      <c r="T402" s="157"/>
      <c r="AE402" s="105"/>
      <c r="AF402" s="105"/>
      <c r="AG402" s="157"/>
      <c r="AH402" s="157"/>
      <c r="AI402" s="157"/>
    </row>
    <row r="403" spans="3:35">
      <c r="O403" s="137"/>
      <c r="P403" s="105"/>
      <c r="Q403" s="105"/>
      <c r="R403" s="157"/>
      <c r="S403" s="157"/>
      <c r="T403" s="157"/>
      <c r="AE403" s="105"/>
      <c r="AF403" s="105"/>
      <c r="AG403" s="157"/>
      <c r="AH403" s="157"/>
      <c r="AI403" s="157"/>
    </row>
    <row r="404" spans="3:35">
      <c r="O404" s="137"/>
      <c r="P404" s="137"/>
      <c r="Q404" s="137"/>
      <c r="AE404" s="105"/>
      <c r="AF404" s="105"/>
      <c r="AG404" s="157"/>
      <c r="AH404" s="157"/>
      <c r="AI404" s="157"/>
    </row>
    <row r="406" spans="3:35">
      <c r="R406" s="105"/>
      <c r="AG406" s="167"/>
      <c r="AH406" s="167"/>
      <c r="AI406" s="167"/>
    </row>
    <row r="407" spans="3:35">
      <c r="R407" s="105"/>
      <c r="AG407" s="167"/>
      <c r="AH407" s="167"/>
      <c r="AI407" s="167"/>
    </row>
    <row r="408" spans="3:35">
      <c r="R408" s="105"/>
      <c r="AG408" s="167"/>
      <c r="AH408" s="167"/>
      <c r="AI408" s="167"/>
    </row>
    <row r="409" spans="3:35">
      <c r="AG409" s="167"/>
      <c r="AH409" s="167"/>
      <c r="AI409" s="167"/>
    </row>
    <row r="420" spans="16:35">
      <c r="P420" s="38"/>
      <c r="Q420" s="38"/>
      <c r="R420" s="154" t="s">
        <v>212</v>
      </c>
      <c r="S420" s="154"/>
      <c r="T420" s="154"/>
    </row>
    <row r="421" spans="16:35">
      <c r="P421" s="38"/>
      <c r="Q421" s="38"/>
      <c r="R421" s="156" t="s">
        <v>187</v>
      </c>
      <c r="S421" s="156" t="s">
        <v>188</v>
      </c>
      <c r="T421" s="156" t="s">
        <v>189</v>
      </c>
    </row>
    <row r="422" spans="16:35">
      <c r="P422" s="38"/>
      <c r="Q422" s="38"/>
      <c r="R422" s="156" t="s">
        <v>193</v>
      </c>
      <c r="S422" s="156" t="s">
        <v>194</v>
      </c>
      <c r="T422" s="156" t="s">
        <v>195</v>
      </c>
      <c r="AE422" s="38"/>
      <c r="AF422" s="38"/>
      <c r="AG422" s="154" t="s">
        <v>213</v>
      </c>
      <c r="AH422" s="154"/>
      <c r="AI422" s="154"/>
    </row>
    <row r="423" spans="16:35">
      <c r="P423" s="105" t="s">
        <v>190</v>
      </c>
      <c r="Q423" s="105" t="s">
        <v>3</v>
      </c>
      <c r="R423" s="157">
        <f>S308</f>
        <v>468.020194</v>
      </c>
      <c r="S423" s="157">
        <f>S338</f>
        <v>819.30478393703697</v>
      </c>
      <c r="T423" s="157">
        <f>S368</f>
        <v>1645.7636684296294</v>
      </c>
      <c r="AE423" s="38"/>
      <c r="AF423" s="38"/>
      <c r="AG423" s="156" t="s">
        <v>187</v>
      </c>
      <c r="AH423" s="156" t="s">
        <v>188</v>
      </c>
      <c r="AI423" s="156" t="s">
        <v>189</v>
      </c>
    </row>
    <row r="424" spans="16:35">
      <c r="P424" s="105"/>
      <c r="Q424" s="105" t="s">
        <v>179</v>
      </c>
      <c r="R424" s="157">
        <f>S309</f>
        <v>293.07619047619045</v>
      </c>
      <c r="S424" s="157">
        <f>S339</f>
        <v>717.71180552083331</v>
      </c>
      <c r="T424" s="157">
        <f>S369</f>
        <v>1118.4975308407406</v>
      </c>
      <c r="AE424" s="38"/>
      <c r="AF424" s="38"/>
      <c r="AG424" s="156" t="s">
        <v>193</v>
      </c>
      <c r="AH424" s="156" t="s">
        <v>194</v>
      </c>
      <c r="AI424" s="156" t="s">
        <v>195</v>
      </c>
    </row>
    <row r="425" spans="16:35">
      <c r="P425" s="105" t="s">
        <v>43</v>
      </c>
      <c r="Q425" s="105" t="s">
        <v>3</v>
      </c>
      <c r="R425" s="157">
        <f>S310</f>
        <v>102.35349989069644</v>
      </c>
      <c r="S425" s="157">
        <f>S340</f>
        <v>209.58029233332519</v>
      </c>
      <c r="T425" s="157">
        <f>S370</f>
        <v>334.87414806559366</v>
      </c>
      <c r="AE425" s="105" t="s">
        <v>190</v>
      </c>
      <c r="AF425" s="105" t="s">
        <v>3</v>
      </c>
      <c r="AG425" s="157">
        <f>AC308</f>
        <v>35.166666666666664</v>
      </c>
      <c r="AH425" s="157">
        <f>AC338</f>
        <v>23.06666666666667</v>
      </c>
      <c r="AI425" s="157">
        <f>AC368</f>
        <v>20.666666666666664</v>
      </c>
    </row>
    <row r="426" spans="16:35">
      <c r="P426" s="105"/>
      <c r="Q426" s="105" t="s">
        <v>191</v>
      </c>
      <c r="R426" s="157">
        <f>S311</f>
        <v>50.946188227086438</v>
      </c>
      <c r="S426" s="157">
        <f>S341</f>
        <v>116.5804822215801</v>
      </c>
      <c r="T426" s="157">
        <f>S371</f>
        <v>225.8838451673351</v>
      </c>
      <c r="AE426" s="105"/>
      <c r="AF426" s="105" t="s">
        <v>179</v>
      </c>
      <c r="AG426" s="157">
        <f>AC309</f>
        <v>36.589743589743591</v>
      </c>
      <c r="AH426" s="157">
        <f>AC339</f>
        <v>28.025641025641029</v>
      </c>
      <c r="AI426" s="157">
        <f>AC369</f>
        <v>21.717948717948723</v>
      </c>
    </row>
    <row r="427" spans="16:35">
      <c r="P427" s="137"/>
      <c r="Q427" s="137"/>
      <c r="AE427" s="105" t="s">
        <v>43</v>
      </c>
      <c r="AF427" s="105" t="s">
        <v>3</v>
      </c>
      <c r="AG427" s="157">
        <f>AC310</f>
        <v>3.5182943398369084</v>
      </c>
      <c r="AH427" s="157">
        <f>AC340</f>
        <v>3.7452191747168335</v>
      </c>
      <c r="AI427" s="157">
        <f>AC370</f>
        <v>4.3594653653406779</v>
      </c>
    </row>
    <row r="428" spans="16:35">
      <c r="AE428" s="105"/>
      <c r="AF428" s="105" t="s">
        <v>191</v>
      </c>
      <c r="AG428" s="157">
        <f>AC311</f>
        <v>8.4563698277710611</v>
      </c>
      <c r="AH428" s="157">
        <f>AC341</f>
        <v>5.878210953589746</v>
      </c>
      <c r="AI428" s="157">
        <f>AC371</f>
        <v>5.4383158626024359</v>
      </c>
    </row>
    <row r="429" spans="16:35">
      <c r="R429" s="105" t="s">
        <v>207</v>
      </c>
    </row>
    <row r="430" spans="16:35">
      <c r="R430" s="105" t="s">
        <v>208</v>
      </c>
    </row>
    <row r="431" spans="16:35">
      <c r="R431" s="105"/>
    </row>
    <row r="442" spans="31:35">
      <c r="AE442" s="38"/>
      <c r="AF442" s="38"/>
      <c r="AG442" s="154" t="s">
        <v>214</v>
      </c>
      <c r="AH442" s="154"/>
      <c r="AI442" s="154"/>
    </row>
    <row r="443" spans="31:35">
      <c r="AE443" s="38"/>
      <c r="AF443" s="38"/>
      <c r="AG443" s="156" t="s">
        <v>187</v>
      </c>
      <c r="AH443" s="156" t="s">
        <v>188</v>
      </c>
      <c r="AI443" s="156" t="s">
        <v>189</v>
      </c>
    </row>
    <row r="444" spans="31:35">
      <c r="AE444" s="38"/>
      <c r="AF444" s="38"/>
      <c r="AG444" s="156" t="s">
        <v>193</v>
      </c>
      <c r="AH444" s="156" t="s">
        <v>194</v>
      </c>
      <c r="AI444" s="156" t="s">
        <v>195</v>
      </c>
    </row>
    <row r="445" spans="31:35">
      <c r="AE445" s="105" t="s">
        <v>190</v>
      </c>
      <c r="AF445" s="105" t="s">
        <v>3</v>
      </c>
      <c r="AG445" s="157">
        <f>BE308</f>
        <v>16.866666666666667</v>
      </c>
      <c r="AH445" s="157">
        <f>BE338</f>
        <v>15.933333333333332</v>
      </c>
      <c r="AI445" s="157">
        <f>BE368</f>
        <v>15.7</v>
      </c>
    </row>
    <row r="446" spans="31:35">
      <c r="AE446" s="105"/>
      <c r="AF446" s="105" t="s">
        <v>179</v>
      </c>
      <c r="AG446" s="157">
        <f>BE309</f>
        <v>11.615384615384617</v>
      </c>
      <c r="AH446" s="157">
        <f>BE339</f>
        <v>11.410256410256411</v>
      </c>
      <c r="AI446" s="157">
        <f>BE369</f>
        <v>11.666666666666666</v>
      </c>
    </row>
    <row r="447" spans="31:35">
      <c r="AE447" s="105" t="s">
        <v>43</v>
      </c>
      <c r="AF447" s="105" t="s">
        <v>3</v>
      </c>
      <c r="AG447" s="157">
        <f>BE310</f>
        <v>2.9393876913398143</v>
      </c>
      <c r="AH447" s="157">
        <f>BE340</f>
        <v>4.2460729860035551</v>
      </c>
      <c r="AI447" s="157">
        <f>BE370</f>
        <v>4.4228503183209353</v>
      </c>
    </row>
    <row r="448" spans="31:35">
      <c r="AE448" s="105"/>
      <c r="AF448" s="105" t="s">
        <v>191</v>
      </c>
      <c r="AG448" s="157">
        <f>BE311</f>
        <v>1.4925485164157697</v>
      </c>
      <c r="AH448" s="157">
        <f>BE341</f>
        <v>1.4811992937473004</v>
      </c>
      <c r="AI448" s="157">
        <f>BE371</f>
        <v>1.7714899486524445</v>
      </c>
    </row>
    <row r="451" spans="31:31" ht="13">
      <c r="AE451" s="169" t="s">
        <v>215</v>
      </c>
    </row>
    <row r="452" spans="31:31" ht="13">
      <c r="AE452" s="169" t="s">
        <v>216</v>
      </c>
    </row>
  </sheetData>
  <pageMargins left="0.7" right="0.7" top="0.75" bottom="0.75" header="0.3" footer="0.3"/>
  <pageSetup paperSize="9"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0066"/>
  </sheetPr>
  <dimension ref="A2:EX627"/>
  <sheetViews>
    <sheetView zoomScale="70" zoomScaleNormal="70" zoomScalePageLayoutView="70" workbookViewId="0">
      <pane ySplit="5" topLeftCell="A433" activePane="bottomLeft" state="frozen"/>
      <selection pane="bottomLeft" activeCell="N538" sqref="N538"/>
    </sheetView>
  </sheetViews>
  <sheetFormatPr baseColWidth="10" defaultColWidth="8.83203125" defaultRowHeight="12" x14ac:dyDescent="0"/>
  <cols>
    <col min="1" max="1" width="12.33203125" customWidth="1"/>
    <col min="2" max="2" width="9.6640625" customWidth="1"/>
    <col min="6" max="6" width="10" customWidth="1"/>
    <col min="7" max="8" width="10.83203125" bestFit="1" customWidth="1"/>
    <col min="9" max="14" width="9.83203125" bestFit="1" customWidth="1"/>
    <col min="15" max="15" width="13.33203125" customWidth="1"/>
    <col min="16" max="16" width="10.5" bestFit="1" customWidth="1"/>
    <col min="17" max="17" width="9.83203125" bestFit="1" customWidth="1"/>
  </cols>
  <sheetData>
    <row r="2" spans="1:154" ht="18">
      <c r="A2" s="12" t="s">
        <v>209</v>
      </c>
    </row>
    <row r="4" spans="1:154">
      <c r="B4" s="63"/>
      <c r="C4" s="63"/>
      <c r="D4" s="63"/>
      <c r="E4" s="88" t="s">
        <v>155</v>
      </c>
      <c r="F4" s="88"/>
      <c r="G4" s="88"/>
      <c r="H4" s="88"/>
      <c r="I4" s="78" t="s">
        <v>108</v>
      </c>
      <c r="J4" s="88"/>
      <c r="K4" s="88" t="s">
        <v>101</v>
      </c>
      <c r="L4" s="88"/>
      <c r="M4" s="88"/>
      <c r="N4" s="88"/>
      <c r="O4" s="89" t="s">
        <v>102</v>
      </c>
      <c r="P4" s="90" t="s">
        <v>103</v>
      </c>
      <c r="Q4" s="89"/>
      <c r="R4" s="89"/>
      <c r="S4" s="89"/>
      <c r="T4" s="90" t="s">
        <v>104</v>
      </c>
      <c r="U4" s="89"/>
      <c r="V4" s="89"/>
      <c r="W4" s="90" t="s">
        <v>105</v>
      </c>
      <c r="X4" s="89"/>
      <c r="Y4" s="89"/>
      <c r="Z4" s="90" t="s">
        <v>106</v>
      </c>
      <c r="AA4" s="89"/>
      <c r="AB4" s="89"/>
      <c r="AC4" s="88" t="s">
        <v>107</v>
      </c>
      <c r="AD4" s="88"/>
      <c r="AE4" s="88"/>
      <c r="AF4" s="88"/>
      <c r="AG4" s="88" t="s">
        <v>114</v>
      </c>
      <c r="AH4" s="55"/>
      <c r="AI4" s="58"/>
      <c r="AJ4" s="58"/>
      <c r="AK4" s="55"/>
      <c r="AL4" s="55"/>
      <c r="AM4" s="93" t="s">
        <v>115</v>
      </c>
      <c r="AN4" s="55"/>
      <c r="AO4" s="55"/>
      <c r="AP4" s="91"/>
      <c r="AQ4" s="92"/>
      <c r="AR4" s="91"/>
      <c r="AS4" s="90" t="s">
        <v>116</v>
      </c>
      <c r="AT4" s="91"/>
      <c r="AU4" s="92"/>
      <c r="AV4" s="91"/>
      <c r="AW4" s="91"/>
      <c r="AX4" s="92"/>
      <c r="AY4" s="90" t="s">
        <v>117</v>
      </c>
      <c r="AZ4" s="89"/>
      <c r="BA4" s="90"/>
      <c r="BB4" s="89"/>
      <c r="BC4" s="89"/>
      <c r="BD4" s="88"/>
      <c r="BE4" s="88" t="s">
        <v>110</v>
      </c>
      <c r="BF4" s="88"/>
      <c r="BG4" s="88"/>
      <c r="BH4" s="88"/>
      <c r="BI4" s="88"/>
      <c r="BJ4" s="97"/>
      <c r="BK4" s="97"/>
      <c r="BL4" s="88" t="s">
        <v>56</v>
      </c>
      <c r="BM4" s="97"/>
      <c r="BN4" s="97"/>
      <c r="BO4" s="97"/>
      <c r="BP4" s="97"/>
      <c r="BQ4" s="97"/>
      <c r="BR4" s="97"/>
      <c r="BS4" s="98" t="s">
        <v>101</v>
      </c>
      <c r="BT4" s="98"/>
      <c r="BU4" s="98"/>
      <c r="BV4" s="98" t="s">
        <v>122</v>
      </c>
      <c r="BW4" s="99"/>
      <c r="BX4" s="97"/>
      <c r="BY4" s="38"/>
      <c r="BZ4" s="38"/>
      <c r="CA4" s="38"/>
      <c r="CB4" s="38"/>
      <c r="CC4" s="38"/>
      <c r="CD4" s="38"/>
      <c r="CE4" s="58" t="s">
        <v>111</v>
      </c>
    </row>
    <row r="5" spans="1:154">
      <c r="A5" s="78" t="s">
        <v>83</v>
      </c>
      <c r="B5" s="58" t="s">
        <v>86</v>
      </c>
      <c r="C5" s="78" t="s">
        <v>84</v>
      </c>
      <c r="D5" s="78" t="s">
        <v>85</v>
      </c>
      <c r="E5" s="53" t="s">
        <v>63</v>
      </c>
      <c r="F5" s="53" t="s">
        <v>64</v>
      </c>
      <c r="G5" s="53" t="s">
        <v>109</v>
      </c>
      <c r="H5" s="53" t="s">
        <v>96</v>
      </c>
      <c r="I5" s="53" t="s">
        <v>99</v>
      </c>
      <c r="J5" s="53" t="s">
        <v>62</v>
      </c>
      <c r="K5" s="53" t="s">
        <v>63</v>
      </c>
      <c r="L5" s="53" t="s">
        <v>64</v>
      </c>
      <c r="M5" s="53" t="s">
        <v>109</v>
      </c>
      <c r="N5" s="53" t="s">
        <v>96</v>
      </c>
      <c r="O5" s="54" t="s">
        <v>99</v>
      </c>
      <c r="P5" s="91" t="s">
        <v>108</v>
      </c>
      <c r="Q5" s="54" t="s">
        <v>64</v>
      </c>
      <c r="R5" s="54" t="s">
        <v>109</v>
      </c>
      <c r="S5" s="54" t="s">
        <v>96</v>
      </c>
      <c r="T5" s="91" t="s">
        <v>108</v>
      </c>
      <c r="U5" s="54" t="s">
        <v>109</v>
      </c>
      <c r="V5" s="54" t="s">
        <v>96</v>
      </c>
      <c r="W5" s="91" t="s">
        <v>108</v>
      </c>
      <c r="X5" s="54" t="s">
        <v>109</v>
      </c>
      <c r="Y5" s="54" t="s">
        <v>96</v>
      </c>
      <c r="Z5" s="91" t="s">
        <v>108</v>
      </c>
      <c r="AA5" s="54" t="s">
        <v>109</v>
      </c>
      <c r="AB5" s="54" t="s">
        <v>96</v>
      </c>
      <c r="AC5" s="91" t="s">
        <v>108</v>
      </c>
      <c r="AD5" s="91" t="s">
        <v>119</v>
      </c>
      <c r="AE5" s="53" t="s">
        <v>109</v>
      </c>
      <c r="AF5" s="53" t="s">
        <v>96</v>
      </c>
      <c r="AG5" s="58">
        <v>0</v>
      </c>
      <c r="AH5" s="58">
        <v>1</v>
      </c>
      <c r="AI5" s="58">
        <v>2</v>
      </c>
      <c r="AJ5" s="58">
        <v>3</v>
      </c>
      <c r="AK5" s="58">
        <v>4</v>
      </c>
      <c r="AL5" s="58">
        <v>5</v>
      </c>
      <c r="AM5" s="58">
        <v>0</v>
      </c>
      <c r="AN5" s="58">
        <v>1</v>
      </c>
      <c r="AO5" s="58">
        <v>2</v>
      </c>
      <c r="AP5" s="58">
        <v>3</v>
      </c>
      <c r="AQ5" s="58">
        <v>4</v>
      </c>
      <c r="AR5" s="58">
        <v>5</v>
      </c>
      <c r="AS5" s="58">
        <v>0</v>
      </c>
      <c r="AT5" s="58">
        <v>1</v>
      </c>
      <c r="AU5" s="58">
        <v>2</v>
      </c>
      <c r="AV5" s="58">
        <v>3</v>
      </c>
      <c r="AW5" s="58">
        <v>4</v>
      </c>
      <c r="AX5" s="58">
        <v>5</v>
      </c>
      <c r="AY5" s="58">
        <v>0</v>
      </c>
      <c r="AZ5" s="58">
        <v>1</v>
      </c>
      <c r="BA5" s="58">
        <v>2</v>
      </c>
      <c r="BB5" s="58">
        <v>3</v>
      </c>
      <c r="BC5" s="58">
        <v>4</v>
      </c>
      <c r="BD5" s="58">
        <v>5</v>
      </c>
      <c r="BE5" s="58" t="s">
        <v>112</v>
      </c>
      <c r="BF5" s="58">
        <v>0</v>
      </c>
      <c r="BG5" s="58">
        <v>1</v>
      </c>
      <c r="BH5" s="58">
        <v>2</v>
      </c>
      <c r="BI5" s="58">
        <v>3</v>
      </c>
      <c r="BJ5" s="58">
        <v>4</v>
      </c>
      <c r="BK5" s="58">
        <v>5</v>
      </c>
      <c r="BL5" s="58" t="s">
        <v>112</v>
      </c>
      <c r="BM5" s="58">
        <v>0</v>
      </c>
      <c r="BN5" s="58">
        <v>1</v>
      </c>
      <c r="BO5" s="58">
        <v>2</v>
      </c>
      <c r="BP5" s="58">
        <v>3</v>
      </c>
      <c r="BQ5" s="58">
        <v>4</v>
      </c>
      <c r="BR5" s="58">
        <v>5</v>
      </c>
      <c r="BS5" s="58" t="s">
        <v>108</v>
      </c>
      <c r="BT5" s="58" t="s">
        <v>65</v>
      </c>
      <c r="BU5" s="58" t="s">
        <v>66</v>
      </c>
      <c r="BV5" s="58" t="s">
        <v>108</v>
      </c>
      <c r="BW5" s="58" t="s">
        <v>65</v>
      </c>
      <c r="BX5" s="58" t="s">
        <v>66</v>
      </c>
      <c r="BY5" s="38"/>
      <c r="BZ5" s="38"/>
      <c r="CA5" s="38"/>
      <c r="CB5" s="38"/>
      <c r="CC5" s="38"/>
      <c r="CD5" s="38"/>
      <c r="CE5" s="58" t="s">
        <v>111</v>
      </c>
    </row>
    <row r="6" spans="1:154" ht="18">
      <c r="A6" s="158" t="s">
        <v>201</v>
      </c>
    </row>
    <row r="7" spans="1:154" s="38" customFormat="1" ht="16">
      <c r="A7" s="83" t="s">
        <v>139</v>
      </c>
      <c r="B7" s="66"/>
      <c r="C7" s="66" t="s">
        <v>140</v>
      </c>
      <c r="D7" s="66"/>
      <c r="E7" s="53" t="s">
        <v>63</v>
      </c>
      <c r="F7" s="53" t="s">
        <v>64</v>
      </c>
      <c r="G7" s="53" t="s">
        <v>65</v>
      </c>
      <c r="H7" s="53" t="s">
        <v>66</v>
      </c>
      <c r="I7" s="87" t="s">
        <v>100</v>
      </c>
      <c r="J7" s="53" t="s">
        <v>62</v>
      </c>
      <c r="K7" s="53" t="s">
        <v>63</v>
      </c>
      <c r="L7" s="53" t="s">
        <v>64</v>
      </c>
      <c r="M7" s="53" t="s">
        <v>65</v>
      </c>
      <c r="N7" s="53" t="s">
        <v>66</v>
      </c>
      <c r="O7" s="87" t="s">
        <v>100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CE7" s="58" t="s">
        <v>111</v>
      </c>
      <c r="CG7" s="10"/>
      <c r="CH7" s="10"/>
    </row>
    <row r="8" spans="1:154" s="38" customFormat="1">
      <c r="A8" t="s">
        <v>158</v>
      </c>
      <c r="B8" s="10">
        <v>44</v>
      </c>
      <c r="C8" s="4" t="s">
        <v>3</v>
      </c>
      <c r="D8" s="10" t="s">
        <v>40</v>
      </c>
      <c r="E8" s="59">
        <f>(K8/$J8)*100</f>
        <v>0</v>
      </c>
      <c r="F8" s="59">
        <f>(L8/$J8)*100</f>
        <v>0</v>
      </c>
      <c r="G8" s="59">
        <f>(M8/$J8)*100</f>
        <v>50</v>
      </c>
      <c r="H8" s="59">
        <f>(N8/$J8)*100</f>
        <v>25</v>
      </c>
      <c r="I8" s="59">
        <f>M8/J8</f>
        <v>0.5</v>
      </c>
      <c r="J8">
        <v>4</v>
      </c>
      <c r="K8">
        <v>0</v>
      </c>
      <c r="L8">
        <v>0</v>
      </c>
      <c r="M8">
        <v>2</v>
      </c>
      <c r="N8">
        <v>1</v>
      </c>
      <c r="O8">
        <v>1</v>
      </c>
      <c r="P8">
        <v>141.5</v>
      </c>
      <c r="Q8">
        <v>0</v>
      </c>
      <c r="R8">
        <v>178.5</v>
      </c>
      <c r="S8">
        <v>150</v>
      </c>
      <c r="T8">
        <v>128.66666670000001</v>
      </c>
      <c r="U8">
        <v>116.5</v>
      </c>
      <c r="V8">
        <v>153</v>
      </c>
      <c r="W8">
        <v>697.66666669999995</v>
      </c>
      <c r="X8">
        <v>858.5</v>
      </c>
      <c r="Y8">
        <v>376</v>
      </c>
      <c r="Z8">
        <v>153.33333329999999</v>
      </c>
      <c r="AA8">
        <v>129</v>
      </c>
      <c r="AB8">
        <v>202</v>
      </c>
      <c r="AC8">
        <v>21</v>
      </c>
      <c r="AD8">
        <v>12</v>
      </c>
      <c r="AE8">
        <v>4</v>
      </c>
      <c r="AF8">
        <v>5</v>
      </c>
      <c r="AG8">
        <v>4</v>
      </c>
      <c r="AH8">
        <v>5</v>
      </c>
      <c r="AI8">
        <v>0</v>
      </c>
      <c r="AJ8">
        <v>0</v>
      </c>
      <c r="AK8">
        <v>0</v>
      </c>
      <c r="AL8">
        <v>12</v>
      </c>
      <c r="AM8">
        <v>4</v>
      </c>
      <c r="AN8">
        <v>1</v>
      </c>
      <c r="AO8">
        <v>0</v>
      </c>
      <c r="AP8">
        <v>0</v>
      </c>
      <c r="AQ8">
        <v>0</v>
      </c>
      <c r="AR8">
        <v>7</v>
      </c>
      <c r="AS8">
        <v>0</v>
      </c>
      <c r="AT8">
        <v>3</v>
      </c>
      <c r="AU8">
        <v>0</v>
      </c>
      <c r="AV8">
        <v>0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4</v>
      </c>
      <c r="BE8">
        <v>9</v>
      </c>
      <c r="BF8">
        <v>0</v>
      </c>
      <c r="BG8">
        <v>0</v>
      </c>
      <c r="BH8">
        <v>0</v>
      </c>
      <c r="BI8">
        <v>0</v>
      </c>
      <c r="BJ8">
        <v>3</v>
      </c>
      <c r="BK8">
        <v>6</v>
      </c>
      <c r="BL8">
        <v>50</v>
      </c>
      <c r="BM8">
        <v>5</v>
      </c>
      <c r="BN8">
        <v>1</v>
      </c>
      <c r="BO8">
        <v>4</v>
      </c>
      <c r="BP8">
        <v>3</v>
      </c>
      <c r="BQ8">
        <v>0</v>
      </c>
      <c r="BR8">
        <v>37</v>
      </c>
      <c r="BS8">
        <v>1</v>
      </c>
      <c r="BT8">
        <v>1</v>
      </c>
      <c r="BU8">
        <v>0</v>
      </c>
      <c r="BV8">
        <v>59</v>
      </c>
      <c r="BW8">
        <v>59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 t="s">
        <v>111</v>
      </c>
      <c r="CG8" s="10">
        <f>$W$1</f>
        <v>0</v>
      </c>
      <c r="CH8" s="10" t="e">
        <f>#REF!</f>
        <v>#REF!</v>
      </c>
      <c r="CI8" s="59" t="e">
        <f>#REF!</f>
        <v>#REF!</v>
      </c>
      <c r="CJ8" s="59" t="e">
        <f>#REF!</f>
        <v>#REF!</v>
      </c>
      <c r="CK8" s="59" t="e">
        <f>#REF!</f>
        <v>#REF!</v>
      </c>
      <c r="CL8" s="59" t="e">
        <f>#REF!</f>
        <v>#REF!</v>
      </c>
      <c r="CM8" s="59" t="e">
        <f>#REF!</f>
        <v>#REF!</v>
      </c>
      <c r="CN8" s="59" t="e">
        <f>#REF!</f>
        <v>#REF!</v>
      </c>
      <c r="CO8" s="59" t="e">
        <f>#REF!</f>
        <v>#REF!</v>
      </c>
      <c r="CP8" s="59" t="e">
        <f>#REF!</f>
        <v>#REF!</v>
      </c>
      <c r="CQ8" s="59" t="e">
        <f>#REF!</f>
        <v>#REF!</v>
      </c>
      <c r="CR8" s="59" t="e">
        <f>#REF!</f>
        <v>#REF!</v>
      </c>
      <c r="CS8" s="59" t="e">
        <f>#REF!</f>
        <v>#REF!</v>
      </c>
      <c r="CT8" s="59" t="e">
        <f>#REF!</f>
        <v>#REF!</v>
      </c>
      <c r="CU8" s="59" t="e">
        <f>#REF!</f>
        <v>#REF!</v>
      </c>
      <c r="CV8" s="59" t="e">
        <f>#REF!</f>
        <v>#REF!</v>
      </c>
      <c r="CW8" s="59" t="e">
        <f>#REF!</f>
        <v>#REF!</v>
      </c>
      <c r="CX8" s="59" t="e">
        <f>#REF!</f>
        <v>#REF!</v>
      </c>
      <c r="CY8" s="59" t="e">
        <f>#REF!</f>
        <v>#REF!</v>
      </c>
      <c r="CZ8" s="95" t="e">
        <f>#REF!</f>
        <v>#REF!</v>
      </c>
      <c r="DA8" s="95" t="e">
        <f>#REF!</f>
        <v>#REF!</v>
      </c>
      <c r="DB8" s="95" t="e">
        <f>#REF!</f>
        <v>#REF!</v>
      </c>
      <c r="DC8" s="95" t="e">
        <f>#REF!</f>
        <v>#REF!</v>
      </c>
      <c r="DD8" s="95" t="e">
        <f>#REF!</f>
        <v>#REF!</v>
      </c>
      <c r="DE8" s="95" t="e">
        <f>#REF!</f>
        <v>#REF!</v>
      </c>
      <c r="DF8" s="95" t="e">
        <f>#REF!</f>
        <v>#REF!</v>
      </c>
      <c r="DG8" s="95" t="e">
        <f>#REF!</f>
        <v>#REF!</v>
      </c>
      <c r="DH8" s="95" t="e">
        <f>#REF!</f>
        <v>#REF!</v>
      </c>
      <c r="DI8" s="95" t="e">
        <f>#REF!</f>
        <v>#REF!</v>
      </c>
      <c r="DJ8" s="95" t="e">
        <f>#REF!</f>
        <v>#REF!</v>
      </c>
      <c r="DK8" s="95" t="e">
        <f>#REF!</f>
        <v>#REF!</v>
      </c>
      <c r="DL8" s="95" t="e">
        <f>#REF!</f>
        <v>#REF!</v>
      </c>
      <c r="DM8" s="95" t="e">
        <f>#REF!</f>
        <v>#REF!</v>
      </c>
      <c r="DN8" s="95" t="e">
        <f>#REF!</f>
        <v>#REF!</v>
      </c>
      <c r="DO8" s="95" t="e">
        <f>#REF!</f>
        <v>#REF!</v>
      </c>
      <c r="DP8" s="95" t="e">
        <f>#REF!</f>
        <v>#REF!</v>
      </c>
      <c r="DQ8" s="59" t="e">
        <f>#REF!</f>
        <v>#REF!</v>
      </c>
      <c r="DR8" s="59" t="e">
        <f>#REF!</f>
        <v>#REF!</v>
      </c>
      <c r="DS8" s="59" t="e">
        <f>#REF!</f>
        <v>#REF!</v>
      </c>
      <c r="DT8" s="59" t="e">
        <f>#REF!</f>
        <v>#REF!</v>
      </c>
      <c r="DU8" s="59" t="e">
        <f>#REF!</f>
        <v>#REF!</v>
      </c>
      <c r="DV8" s="59" t="e">
        <f>#REF!</f>
        <v>#REF!</v>
      </c>
      <c r="DW8" s="59" t="e">
        <f>#REF!</f>
        <v>#REF!</v>
      </c>
      <c r="DX8" s="59" t="e">
        <f>#REF!</f>
        <v>#REF!</v>
      </c>
      <c r="DY8" s="59" t="e">
        <f>#REF!</f>
        <v>#REF!</v>
      </c>
      <c r="DZ8" s="59" t="e">
        <f>#REF!</f>
        <v>#REF!</v>
      </c>
      <c r="EA8" s="59" t="e">
        <f>#REF!</f>
        <v>#REF!</v>
      </c>
      <c r="EB8" s="59" t="e">
        <f>#REF!</f>
        <v>#REF!</v>
      </c>
      <c r="EC8" s="59" t="e">
        <f>#REF!</f>
        <v>#REF!</v>
      </c>
      <c r="ED8" s="59" t="e">
        <f>#REF!</f>
        <v>#REF!</v>
      </c>
      <c r="EE8" s="59" t="e">
        <f>#REF!</f>
        <v>#REF!</v>
      </c>
      <c r="EF8" s="59" t="e">
        <f>#REF!</f>
        <v>#REF!</v>
      </c>
      <c r="EG8" s="59" t="e">
        <f>#REF!</f>
        <v>#REF!</v>
      </c>
      <c r="EH8" s="95" t="e">
        <f>#REF!</f>
        <v>#REF!</v>
      </c>
      <c r="EI8" s="95" t="e">
        <f>#REF!</f>
        <v>#REF!</v>
      </c>
      <c r="EJ8" s="95" t="e">
        <f>#REF!</f>
        <v>#REF!</v>
      </c>
      <c r="EK8" s="95" t="e">
        <f>#REF!</f>
        <v>#REF!</v>
      </c>
      <c r="EL8" s="95" t="e">
        <f>#REF!</f>
        <v>#REF!</v>
      </c>
      <c r="EM8" s="95" t="e">
        <f>#REF!</f>
        <v>#REF!</v>
      </c>
      <c r="EN8" s="95" t="e">
        <f>#REF!</f>
        <v>#REF!</v>
      </c>
      <c r="EO8" s="95" t="e">
        <f>#REF!</f>
        <v>#REF!</v>
      </c>
      <c r="EP8" s="95" t="e">
        <f>#REF!</f>
        <v>#REF!</v>
      </c>
      <c r="EQ8" s="95" t="e">
        <f>#REF!</f>
        <v>#REF!</v>
      </c>
      <c r="ER8" s="95" t="e">
        <f>#REF!</f>
        <v>#REF!</v>
      </c>
      <c r="ES8" s="95" t="e">
        <f>#REF!</f>
        <v>#REF!</v>
      </c>
      <c r="ET8" s="95" t="e">
        <f>#REF!</f>
        <v>#REF!</v>
      </c>
      <c r="EU8" s="95" t="e">
        <f>#REF!</f>
        <v>#REF!</v>
      </c>
      <c r="EV8" s="95" t="e">
        <f>#REF!</f>
        <v>#REF!</v>
      </c>
      <c r="EW8" s="95" t="e">
        <f>#REF!</f>
        <v>#REF!</v>
      </c>
      <c r="EX8" s="95" t="e">
        <f>#REF!</f>
        <v>#REF!</v>
      </c>
    </row>
    <row r="9" spans="1:154" s="38" customFormat="1">
      <c r="A9" t="s">
        <v>180</v>
      </c>
      <c r="B9" s="10">
        <v>52</v>
      </c>
      <c r="C9" s="4" t="s">
        <v>3</v>
      </c>
      <c r="D9" s="10" t="s">
        <v>40</v>
      </c>
      <c r="E9" s="59">
        <f t="shared" ref="E9:H30" si="0">(K9/$J9)*100</f>
        <v>0</v>
      </c>
      <c r="F9" s="59">
        <f t="shared" si="0"/>
        <v>0</v>
      </c>
      <c r="G9" s="59">
        <f t="shared" si="0"/>
        <v>50</v>
      </c>
      <c r="H9" s="59">
        <f t="shared" si="0"/>
        <v>25</v>
      </c>
      <c r="I9" s="59">
        <f t="shared" ref="I9:I30" si="1">M9/J9</f>
        <v>0.5</v>
      </c>
      <c r="J9">
        <v>4</v>
      </c>
      <c r="K9">
        <v>0</v>
      </c>
      <c r="L9">
        <v>0</v>
      </c>
      <c r="M9">
        <v>2</v>
      </c>
      <c r="N9">
        <v>1</v>
      </c>
      <c r="O9">
        <v>1</v>
      </c>
      <c r="P9">
        <v>776</v>
      </c>
      <c r="Q9">
        <v>0</v>
      </c>
      <c r="R9">
        <v>655.5</v>
      </c>
      <c r="S9">
        <v>1431</v>
      </c>
      <c r="T9">
        <v>371.66666659999999</v>
      </c>
      <c r="U9">
        <v>360.5</v>
      </c>
      <c r="V9">
        <v>394</v>
      </c>
      <c r="W9">
        <v>52</v>
      </c>
      <c r="X9">
        <v>53.5</v>
      </c>
      <c r="Y9">
        <v>49</v>
      </c>
      <c r="Z9">
        <v>1310</v>
      </c>
      <c r="AA9">
        <v>1739.5</v>
      </c>
      <c r="AB9">
        <v>451</v>
      </c>
      <c r="AC9">
        <v>13</v>
      </c>
      <c r="AD9">
        <v>6</v>
      </c>
      <c r="AE9">
        <v>5</v>
      </c>
      <c r="AF9">
        <v>2</v>
      </c>
      <c r="AG9">
        <v>5</v>
      </c>
      <c r="AH9">
        <v>6</v>
      </c>
      <c r="AI9">
        <v>1</v>
      </c>
      <c r="AJ9">
        <v>0</v>
      </c>
      <c r="AK9">
        <v>0</v>
      </c>
      <c r="AL9">
        <v>1</v>
      </c>
      <c r="AM9">
        <v>4</v>
      </c>
      <c r="AN9">
        <v>2</v>
      </c>
      <c r="AO9">
        <v>0</v>
      </c>
      <c r="AP9">
        <v>0</v>
      </c>
      <c r="AQ9">
        <v>0</v>
      </c>
      <c r="AR9">
        <v>0</v>
      </c>
      <c r="AS9">
        <v>0</v>
      </c>
      <c r="AT9">
        <v>3</v>
      </c>
      <c r="AU9">
        <v>1</v>
      </c>
      <c r="AV9">
        <v>0</v>
      </c>
      <c r="AW9">
        <v>0</v>
      </c>
      <c r="AX9">
        <v>1</v>
      </c>
      <c r="AY9">
        <v>1</v>
      </c>
      <c r="AZ9">
        <v>1</v>
      </c>
      <c r="BA9">
        <v>0</v>
      </c>
      <c r="BB9">
        <v>0</v>
      </c>
      <c r="BC9">
        <v>0</v>
      </c>
      <c r="BD9">
        <v>0</v>
      </c>
      <c r="BE9">
        <v>4</v>
      </c>
      <c r="BF9">
        <v>0</v>
      </c>
      <c r="BG9">
        <v>0</v>
      </c>
      <c r="BH9">
        <v>0</v>
      </c>
      <c r="BI9">
        <v>3</v>
      </c>
      <c r="BJ9">
        <v>0</v>
      </c>
      <c r="BK9">
        <v>1</v>
      </c>
      <c r="BL9">
        <v>36</v>
      </c>
      <c r="BM9">
        <v>9</v>
      </c>
      <c r="BN9">
        <v>4</v>
      </c>
      <c r="BO9">
        <v>0</v>
      </c>
      <c r="BP9">
        <v>2</v>
      </c>
      <c r="BQ9">
        <v>0</v>
      </c>
      <c r="BR9">
        <v>21</v>
      </c>
      <c r="BS9">
        <v>1</v>
      </c>
      <c r="BT9">
        <v>0</v>
      </c>
      <c r="BU9">
        <v>1</v>
      </c>
      <c r="BV9">
        <v>362</v>
      </c>
      <c r="BW9">
        <v>0</v>
      </c>
      <c r="BX9">
        <v>362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E9" s="58"/>
      <c r="CG9" s="10"/>
      <c r="CH9" s="10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</row>
    <row r="10" spans="1:154" s="38" customFormat="1">
      <c r="A10" t="s">
        <v>159</v>
      </c>
      <c r="B10" s="10">
        <v>52</v>
      </c>
      <c r="C10" s="4" t="s">
        <v>3</v>
      </c>
      <c r="D10" s="10" t="s">
        <v>40</v>
      </c>
      <c r="E10" s="59">
        <f t="shared" si="0"/>
        <v>25</v>
      </c>
      <c r="F10" s="59">
        <f t="shared" si="0"/>
        <v>0</v>
      </c>
      <c r="G10" s="59">
        <f t="shared" si="0"/>
        <v>25</v>
      </c>
      <c r="H10" s="59">
        <f t="shared" si="0"/>
        <v>25</v>
      </c>
      <c r="I10" s="59">
        <f t="shared" si="1"/>
        <v>0.25</v>
      </c>
      <c r="J10">
        <v>4</v>
      </c>
      <c r="K10">
        <v>1</v>
      </c>
      <c r="L10">
        <v>0</v>
      </c>
      <c r="M10">
        <v>1</v>
      </c>
      <c r="N10">
        <v>1</v>
      </c>
      <c r="O10">
        <v>1</v>
      </c>
      <c r="P10">
        <v>656.66666669999995</v>
      </c>
      <c r="Q10">
        <v>0</v>
      </c>
      <c r="R10">
        <v>912</v>
      </c>
      <c r="S10">
        <v>518</v>
      </c>
      <c r="T10">
        <v>110</v>
      </c>
      <c r="U10">
        <v>83</v>
      </c>
      <c r="V10">
        <v>137</v>
      </c>
      <c r="W10">
        <v>472</v>
      </c>
      <c r="X10">
        <v>741</v>
      </c>
      <c r="Y10">
        <v>203</v>
      </c>
      <c r="Z10">
        <v>134</v>
      </c>
      <c r="AA10">
        <v>95</v>
      </c>
      <c r="AB10">
        <v>173</v>
      </c>
      <c r="AC10">
        <v>54</v>
      </c>
      <c r="AD10">
        <v>7</v>
      </c>
      <c r="AE10">
        <v>29</v>
      </c>
      <c r="AF10">
        <v>18</v>
      </c>
      <c r="AG10">
        <v>13</v>
      </c>
      <c r="AH10">
        <v>4</v>
      </c>
      <c r="AI10">
        <v>1</v>
      </c>
      <c r="AJ10">
        <v>0</v>
      </c>
      <c r="AK10">
        <v>0</v>
      </c>
      <c r="AL10">
        <v>36</v>
      </c>
      <c r="AM10">
        <v>3</v>
      </c>
      <c r="AN10">
        <v>1</v>
      </c>
      <c r="AO10">
        <v>0</v>
      </c>
      <c r="AP10">
        <v>0</v>
      </c>
      <c r="AQ10">
        <v>0</v>
      </c>
      <c r="AR10">
        <v>3</v>
      </c>
      <c r="AS10">
        <v>7</v>
      </c>
      <c r="AT10">
        <v>1</v>
      </c>
      <c r="AU10">
        <v>0</v>
      </c>
      <c r="AV10">
        <v>0</v>
      </c>
      <c r="AW10">
        <v>0</v>
      </c>
      <c r="AX10">
        <v>21</v>
      </c>
      <c r="AY10">
        <v>3</v>
      </c>
      <c r="AZ10">
        <v>2</v>
      </c>
      <c r="BA10">
        <v>1</v>
      </c>
      <c r="BB10">
        <v>0</v>
      </c>
      <c r="BC10">
        <v>0</v>
      </c>
      <c r="BD10">
        <v>12</v>
      </c>
      <c r="BE10">
        <v>8</v>
      </c>
      <c r="BF10">
        <v>0</v>
      </c>
      <c r="BG10">
        <v>0</v>
      </c>
      <c r="BH10">
        <v>0</v>
      </c>
      <c r="BI10">
        <v>0</v>
      </c>
      <c r="BJ10">
        <v>2</v>
      </c>
      <c r="BK10">
        <v>6</v>
      </c>
      <c r="BL10">
        <v>75</v>
      </c>
      <c r="BM10">
        <v>44</v>
      </c>
      <c r="BN10">
        <v>0</v>
      </c>
      <c r="BO10">
        <v>0</v>
      </c>
      <c r="BP10">
        <v>2</v>
      </c>
      <c r="BQ10">
        <v>1</v>
      </c>
      <c r="BR10">
        <v>28</v>
      </c>
      <c r="BS10">
        <v>1</v>
      </c>
      <c r="BT10">
        <v>1</v>
      </c>
      <c r="BU10">
        <v>0</v>
      </c>
      <c r="BV10">
        <v>540</v>
      </c>
      <c r="BW10">
        <v>540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E10" s="58" t="s">
        <v>111</v>
      </c>
      <c r="CG10" s="10"/>
      <c r="CH10" s="10"/>
    </row>
    <row r="11" spans="1:154" s="38" customFormat="1">
      <c r="A11" t="s">
        <v>160</v>
      </c>
      <c r="B11" s="10">
        <v>52</v>
      </c>
      <c r="C11" s="4" t="s">
        <v>3</v>
      </c>
      <c r="D11" s="10" t="s">
        <v>40</v>
      </c>
      <c r="E11" s="59">
        <f t="shared" si="0"/>
        <v>0</v>
      </c>
      <c r="F11" s="59">
        <f t="shared" si="0"/>
        <v>25</v>
      </c>
      <c r="G11" s="59">
        <f t="shared" si="0"/>
        <v>25</v>
      </c>
      <c r="H11" s="59">
        <f t="shared" si="0"/>
        <v>50</v>
      </c>
      <c r="I11" s="59">
        <f t="shared" si="1"/>
        <v>0.25</v>
      </c>
      <c r="J11">
        <v>4</v>
      </c>
      <c r="K11">
        <v>0</v>
      </c>
      <c r="L11">
        <v>1</v>
      </c>
      <c r="M11">
        <v>1</v>
      </c>
      <c r="N11">
        <v>2</v>
      </c>
      <c r="O11">
        <v>0</v>
      </c>
      <c r="P11">
        <v>806</v>
      </c>
      <c r="Q11">
        <v>1944</v>
      </c>
      <c r="R11">
        <v>2</v>
      </c>
      <c r="S11">
        <v>639</v>
      </c>
      <c r="T11">
        <v>259.66666659999999</v>
      </c>
      <c r="U11">
        <v>480</v>
      </c>
      <c r="V11">
        <v>149.5</v>
      </c>
      <c r="W11">
        <v>56.666666669999998</v>
      </c>
      <c r="X11">
        <v>44</v>
      </c>
      <c r="Y11">
        <v>63</v>
      </c>
      <c r="Z11">
        <v>1099</v>
      </c>
      <c r="AA11">
        <v>1737</v>
      </c>
      <c r="AB11">
        <v>780</v>
      </c>
      <c r="AC11">
        <v>13</v>
      </c>
      <c r="AD11">
        <v>7</v>
      </c>
      <c r="AE11">
        <v>4</v>
      </c>
      <c r="AF11">
        <v>2</v>
      </c>
      <c r="AG11">
        <v>4</v>
      </c>
      <c r="AH11">
        <v>4</v>
      </c>
      <c r="AI11">
        <v>0</v>
      </c>
      <c r="AJ11">
        <v>0</v>
      </c>
      <c r="AK11">
        <v>0</v>
      </c>
      <c r="AL11">
        <v>5</v>
      </c>
      <c r="AM11">
        <v>4</v>
      </c>
      <c r="AN11">
        <v>1</v>
      </c>
      <c r="AO11">
        <v>0</v>
      </c>
      <c r="AP11">
        <v>0</v>
      </c>
      <c r="AQ11">
        <v>0</v>
      </c>
      <c r="AR11">
        <v>2</v>
      </c>
      <c r="AS11">
        <v>0</v>
      </c>
      <c r="AT11">
        <v>1</v>
      </c>
      <c r="AU11">
        <v>0</v>
      </c>
      <c r="AV11">
        <v>0</v>
      </c>
      <c r="AW11">
        <v>0</v>
      </c>
      <c r="AX11">
        <v>3</v>
      </c>
      <c r="AY11">
        <v>0</v>
      </c>
      <c r="AZ11">
        <v>2</v>
      </c>
      <c r="BA11">
        <v>0</v>
      </c>
      <c r="BB11">
        <v>0</v>
      </c>
      <c r="BC11">
        <v>0</v>
      </c>
      <c r="BD11">
        <v>0</v>
      </c>
      <c r="BE11">
        <v>7</v>
      </c>
      <c r="BF11">
        <v>1</v>
      </c>
      <c r="BG11">
        <v>0</v>
      </c>
      <c r="BH11">
        <v>0</v>
      </c>
      <c r="BI11">
        <v>1</v>
      </c>
      <c r="BJ11">
        <v>2</v>
      </c>
      <c r="BK11">
        <v>3</v>
      </c>
      <c r="BL11">
        <v>97</v>
      </c>
      <c r="BM11">
        <v>15</v>
      </c>
      <c r="BN11">
        <v>17</v>
      </c>
      <c r="BO11">
        <v>4</v>
      </c>
      <c r="BP11">
        <v>3</v>
      </c>
      <c r="BQ11">
        <v>0</v>
      </c>
      <c r="BR11">
        <v>58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E11" s="58" t="s">
        <v>111</v>
      </c>
      <c r="CG11" s="10"/>
      <c r="CH11" s="10"/>
    </row>
    <row r="12" spans="1:154" s="38" customFormat="1">
      <c r="A12" t="s">
        <v>181</v>
      </c>
      <c r="B12" s="10">
        <v>52</v>
      </c>
      <c r="C12" s="6" t="s">
        <v>2</v>
      </c>
      <c r="D12" s="10" t="s">
        <v>40</v>
      </c>
      <c r="E12" s="59">
        <f t="shared" si="0"/>
        <v>0</v>
      </c>
      <c r="F12" s="59">
        <f t="shared" si="0"/>
        <v>0</v>
      </c>
      <c r="G12" s="59">
        <f t="shared" si="0"/>
        <v>25</v>
      </c>
      <c r="H12" s="59">
        <f t="shared" si="0"/>
        <v>25</v>
      </c>
      <c r="I12" s="59">
        <f t="shared" si="1"/>
        <v>0.25</v>
      </c>
      <c r="J12">
        <v>4</v>
      </c>
      <c r="K12">
        <v>0</v>
      </c>
      <c r="L12">
        <v>0</v>
      </c>
      <c r="M12">
        <v>1</v>
      </c>
      <c r="N12">
        <v>1</v>
      </c>
      <c r="O12">
        <v>2</v>
      </c>
      <c r="P12">
        <v>822.75</v>
      </c>
      <c r="Q12">
        <v>0</v>
      </c>
      <c r="R12">
        <v>2283</v>
      </c>
      <c r="S12">
        <v>151</v>
      </c>
      <c r="T12">
        <v>300</v>
      </c>
      <c r="U12">
        <v>94</v>
      </c>
      <c r="V12">
        <v>506</v>
      </c>
      <c r="W12">
        <v>163</v>
      </c>
      <c r="X12">
        <v>90</v>
      </c>
      <c r="Y12">
        <v>236</v>
      </c>
      <c r="Z12">
        <v>1251</v>
      </c>
      <c r="AA12">
        <v>1334</v>
      </c>
      <c r="AB12">
        <v>1168</v>
      </c>
      <c r="AC12">
        <v>35</v>
      </c>
      <c r="AD12">
        <v>13</v>
      </c>
      <c r="AE12">
        <v>13</v>
      </c>
      <c r="AF12">
        <v>9</v>
      </c>
      <c r="AG12">
        <v>10</v>
      </c>
      <c r="AH12">
        <v>5</v>
      </c>
      <c r="AI12">
        <v>1</v>
      </c>
      <c r="AJ12">
        <v>0</v>
      </c>
      <c r="AK12">
        <v>0</v>
      </c>
      <c r="AL12">
        <v>19</v>
      </c>
      <c r="AM12">
        <v>4</v>
      </c>
      <c r="AN12">
        <v>1</v>
      </c>
      <c r="AO12">
        <v>1</v>
      </c>
      <c r="AP12">
        <v>0</v>
      </c>
      <c r="AQ12">
        <v>0</v>
      </c>
      <c r="AR12">
        <v>7</v>
      </c>
      <c r="AS12">
        <v>2</v>
      </c>
      <c r="AT12">
        <v>2</v>
      </c>
      <c r="AU12">
        <v>0</v>
      </c>
      <c r="AV12">
        <v>0</v>
      </c>
      <c r="AW12">
        <v>0</v>
      </c>
      <c r="AX12">
        <v>9</v>
      </c>
      <c r="AY12">
        <v>4</v>
      </c>
      <c r="AZ12">
        <v>2</v>
      </c>
      <c r="BA12">
        <v>0</v>
      </c>
      <c r="BB12">
        <v>0</v>
      </c>
      <c r="BC12">
        <v>0</v>
      </c>
      <c r="BD12">
        <v>3</v>
      </c>
      <c r="BE12">
        <v>4</v>
      </c>
      <c r="BF12">
        <v>2</v>
      </c>
      <c r="BG12">
        <v>0</v>
      </c>
      <c r="BH12">
        <v>0</v>
      </c>
      <c r="BI12">
        <v>1</v>
      </c>
      <c r="BJ12">
        <v>1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2</v>
      </c>
      <c r="BT12">
        <v>1</v>
      </c>
      <c r="BU12">
        <v>1</v>
      </c>
      <c r="BV12">
        <v>857</v>
      </c>
      <c r="BW12">
        <v>505</v>
      </c>
      <c r="BX12">
        <v>352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E12" s="58"/>
      <c r="CG12" s="10"/>
      <c r="CH12" s="10"/>
    </row>
    <row r="13" spans="1:154" s="38" customFormat="1">
      <c r="A13" t="s">
        <v>161</v>
      </c>
      <c r="B13" s="10">
        <v>52</v>
      </c>
      <c r="C13" s="4" t="s">
        <v>3</v>
      </c>
      <c r="D13" s="10" t="s">
        <v>40</v>
      </c>
      <c r="E13" s="59">
        <f t="shared" si="0"/>
        <v>0</v>
      </c>
      <c r="F13" s="59">
        <f t="shared" si="0"/>
        <v>0</v>
      </c>
      <c r="G13" s="59">
        <f t="shared" si="0"/>
        <v>50</v>
      </c>
      <c r="H13" s="59">
        <f t="shared" si="0"/>
        <v>25</v>
      </c>
      <c r="I13" s="59">
        <f t="shared" si="1"/>
        <v>0.5</v>
      </c>
      <c r="J13">
        <v>4</v>
      </c>
      <c r="K13">
        <v>0</v>
      </c>
      <c r="L13">
        <v>0</v>
      </c>
      <c r="M13">
        <v>2</v>
      </c>
      <c r="N13">
        <v>1</v>
      </c>
      <c r="O13">
        <v>1</v>
      </c>
      <c r="P13">
        <v>284.25</v>
      </c>
      <c r="Q13">
        <v>0</v>
      </c>
      <c r="R13">
        <v>271</v>
      </c>
      <c r="S13">
        <v>535</v>
      </c>
      <c r="T13">
        <v>123</v>
      </c>
      <c r="U13">
        <v>86.5</v>
      </c>
      <c r="V13">
        <v>196</v>
      </c>
      <c r="W13">
        <v>577.33333330000005</v>
      </c>
      <c r="X13">
        <v>745.5</v>
      </c>
      <c r="Y13">
        <v>241</v>
      </c>
      <c r="Z13">
        <v>42</v>
      </c>
      <c r="AA13">
        <v>22.5</v>
      </c>
      <c r="AB13">
        <v>81</v>
      </c>
      <c r="AC13">
        <v>16</v>
      </c>
      <c r="AD13">
        <v>8</v>
      </c>
      <c r="AE13">
        <v>5</v>
      </c>
      <c r="AF13">
        <v>3</v>
      </c>
      <c r="AG13">
        <v>5</v>
      </c>
      <c r="AH13">
        <v>8</v>
      </c>
      <c r="AI13">
        <v>1</v>
      </c>
      <c r="AJ13">
        <v>0</v>
      </c>
      <c r="AK13">
        <v>0</v>
      </c>
      <c r="AL13">
        <v>2</v>
      </c>
      <c r="AM13">
        <v>4</v>
      </c>
      <c r="AN13">
        <v>4</v>
      </c>
      <c r="AO13">
        <v>0</v>
      </c>
      <c r="AP13">
        <v>0</v>
      </c>
      <c r="AQ13">
        <v>0</v>
      </c>
      <c r="AR13">
        <v>0</v>
      </c>
      <c r="AS13">
        <v>1</v>
      </c>
      <c r="AT13">
        <v>3</v>
      </c>
      <c r="AU13">
        <v>0</v>
      </c>
      <c r="AV13">
        <v>0</v>
      </c>
      <c r="AW13">
        <v>0</v>
      </c>
      <c r="AX13">
        <v>1</v>
      </c>
      <c r="AY13">
        <v>0</v>
      </c>
      <c r="AZ13">
        <v>1</v>
      </c>
      <c r="BA13">
        <v>1</v>
      </c>
      <c r="BB13">
        <v>0</v>
      </c>
      <c r="BC13">
        <v>0</v>
      </c>
      <c r="BD13">
        <v>1</v>
      </c>
      <c r="BE13">
        <v>14</v>
      </c>
      <c r="BF13">
        <v>1</v>
      </c>
      <c r="BG13">
        <v>0</v>
      </c>
      <c r="BH13">
        <v>0</v>
      </c>
      <c r="BI13">
        <v>1</v>
      </c>
      <c r="BJ13">
        <v>6</v>
      </c>
      <c r="BK13">
        <v>6</v>
      </c>
      <c r="BL13">
        <v>33</v>
      </c>
      <c r="BM13">
        <v>6</v>
      </c>
      <c r="BN13">
        <v>1</v>
      </c>
      <c r="BO13">
        <v>0</v>
      </c>
      <c r="BP13">
        <v>8</v>
      </c>
      <c r="BQ13">
        <v>0</v>
      </c>
      <c r="BR13">
        <v>18</v>
      </c>
      <c r="BS13">
        <v>1</v>
      </c>
      <c r="BT13">
        <v>0</v>
      </c>
      <c r="BU13">
        <v>1</v>
      </c>
      <c r="BV13">
        <v>60</v>
      </c>
      <c r="BW13">
        <v>0</v>
      </c>
      <c r="BX13">
        <v>60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E13" s="58" t="s">
        <v>111</v>
      </c>
      <c r="CG13" s="10"/>
      <c r="CH13" s="10"/>
    </row>
    <row r="14" spans="1:154" s="38" customFormat="1">
      <c r="A14" t="s">
        <v>162</v>
      </c>
      <c r="B14" s="10">
        <v>52</v>
      </c>
      <c r="C14" s="6" t="s">
        <v>2</v>
      </c>
      <c r="D14" s="10" t="s">
        <v>40</v>
      </c>
      <c r="E14" s="59">
        <f t="shared" si="0"/>
        <v>0</v>
      </c>
      <c r="F14" s="59">
        <f t="shared" si="0"/>
        <v>0</v>
      </c>
      <c r="G14" s="59">
        <f t="shared" si="0"/>
        <v>50</v>
      </c>
      <c r="H14" s="59">
        <f t="shared" si="0"/>
        <v>25</v>
      </c>
      <c r="I14" s="59">
        <f t="shared" si="1"/>
        <v>0.5</v>
      </c>
      <c r="J14">
        <v>4</v>
      </c>
      <c r="K14">
        <v>0</v>
      </c>
      <c r="L14">
        <v>0</v>
      </c>
      <c r="M14">
        <v>2</v>
      </c>
      <c r="N14">
        <v>1</v>
      </c>
      <c r="O14">
        <v>1</v>
      </c>
      <c r="P14">
        <v>134.5</v>
      </c>
      <c r="Q14">
        <v>0</v>
      </c>
      <c r="R14">
        <v>129</v>
      </c>
      <c r="S14">
        <v>169</v>
      </c>
      <c r="T14">
        <v>206.66666670000001</v>
      </c>
      <c r="U14">
        <v>50.5</v>
      </c>
      <c r="V14">
        <v>519</v>
      </c>
      <c r="W14">
        <v>104.33333330000001</v>
      </c>
      <c r="X14">
        <v>77</v>
      </c>
      <c r="Y14">
        <v>159</v>
      </c>
      <c r="Z14">
        <v>658.33333330000005</v>
      </c>
      <c r="AA14">
        <v>742.5</v>
      </c>
      <c r="AB14">
        <v>490</v>
      </c>
      <c r="AC14">
        <v>11</v>
      </c>
      <c r="AD14">
        <v>5</v>
      </c>
      <c r="AE14">
        <v>3</v>
      </c>
      <c r="AF14">
        <v>3</v>
      </c>
      <c r="AG14">
        <v>4</v>
      </c>
      <c r="AH14">
        <v>5</v>
      </c>
      <c r="AI14">
        <v>0</v>
      </c>
      <c r="AJ14">
        <v>0</v>
      </c>
      <c r="AK14">
        <v>0</v>
      </c>
      <c r="AL14">
        <v>2</v>
      </c>
      <c r="AM14">
        <v>4</v>
      </c>
      <c r="AN14">
        <v>1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2</v>
      </c>
      <c r="BE14">
        <v>3</v>
      </c>
      <c r="BF14">
        <v>0</v>
      </c>
      <c r="BG14">
        <v>0</v>
      </c>
      <c r="BH14">
        <v>0</v>
      </c>
      <c r="BI14">
        <v>2</v>
      </c>
      <c r="BJ14">
        <v>1</v>
      </c>
      <c r="BK14">
        <v>0</v>
      </c>
      <c r="BL14">
        <v>62</v>
      </c>
      <c r="BM14">
        <v>8</v>
      </c>
      <c r="BN14">
        <v>3</v>
      </c>
      <c r="BO14">
        <v>2</v>
      </c>
      <c r="BP14">
        <v>8</v>
      </c>
      <c r="BQ14">
        <v>0</v>
      </c>
      <c r="BR14">
        <v>41</v>
      </c>
      <c r="BS14">
        <v>1</v>
      </c>
      <c r="BT14">
        <v>0</v>
      </c>
      <c r="BU14">
        <v>1</v>
      </c>
      <c r="BV14">
        <v>111</v>
      </c>
      <c r="BW14">
        <v>0</v>
      </c>
      <c r="BX14">
        <v>111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E14" s="58" t="s">
        <v>111</v>
      </c>
      <c r="CG14" s="10"/>
      <c r="CH14" s="10"/>
    </row>
    <row r="15" spans="1:154" s="38" customFormat="1">
      <c r="A15" t="s">
        <v>163</v>
      </c>
      <c r="B15" s="10">
        <v>44</v>
      </c>
      <c r="C15" s="6" t="s">
        <v>2</v>
      </c>
      <c r="D15" s="10" t="s">
        <v>40</v>
      </c>
      <c r="E15" s="59">
        <f t="shared" si="0"/>
        <v>0</v>
      </c>
      <c r="F15" s="59">
        <f t="shared" si="0"/>
        <v>0</v>
      </c>
      <c r="G15" s="59">
        <f t="shared" si="0"/>
        <v>50</v>
      </c>
      <c r="H15" s="59">
        <f t="shared" si="0"/>
        <v>0</v>
      </c>
      <c r="I15" s="59">
        <f t="shared" si="1"/>
        <v>0.5</v>
      </c>
      <c r="J15">
        <v>4</v>
      </c>
      <c r="K15">
        <v>0</v>
      </c>
      <c r="L15">
        <v>0</v>
      </c>
      <c r="M15">
        <v>2</v>
      </c>
      <c r="N15">
        <v>0</v>
      </c>
      <c r="O15">
        <v>2</v>
      </c>
      <c r="P15">
        <v>222.25</v>
      </c>
      <c r="Q15">
        <v>0</v>
      </c>
      <c r="R15">
        <v>319.5</v>
      </c>
      <c r="S15">
        <v>0</v>
      </c>
      <c r="T15">
        <v>40</v>
      </c>
      <c r="U15">
        <v>40</v>
      </c>
      <c r="V15">
        <v>0</v>
      </c>
      <c r="W15">
        <v>58.5</v>
      </c>
      <c r="X15">
        <v>58.5</v>
      </c>
      <c r="Y15">
        <v>0</v>
      </c>
      <c r="Z15">
        <v>1289</v>
      </c>
      <c r="AA15">
        <v>1289</v>
      </c>
      <c r="AB15">
        <v>0</v>
      </c>
      <c r="AC15">
        <v>11</v>
      </c>
      <c r="AD15">
        <v>4</v>
      </c>
      <c r="AE15">
        <v>7</v>
      </c>
      <c r="AF15">
        <v>0</v>
      </c>
      <c r="AG15">
        <v>4</v>
      </c>
      <c r="AH15">
        <v>4</v>
      </c>
      <c r="AI15">
        <v>2</v>
      </c>
      <c r="AJ15">
        <v>0</v>
      </c>
      <c r="AK15">
        <v>0</v>
      </c>
      <c r="AL15">
        <v>1</v>
      </c>
      <c r="AM15">
        <v>4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4</v>
      </c>
      <c r="AU15">
        <v>2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3</v>
      </c>
      <c r="BF15">
        <v>1</v>
      </c>
      <c r="BG15">
        <v>0</v>
      </c>
      <c r="BH15">
        <v>0</v>
      </c>
      <c r="BI15">
        <v>2</v>
      </c>
      <c r="BJ15">
        <v>0</v>
      </c>
      <c r="BK15">
        <v>0</v>
      </c>
      <c r="BL15">
        <v>44</v>
      </c>
      <c r="BM15">
        <v>10</v>
      </c>
      <c r="BN15">
        <v>0</v>
      </c>
      <c r="BO15">
        <v>0</v>
      </c>
      <c r="BP15">
        <v>3</v>
      </c>
      <c r="BQ15">
        <v>0</v>
      </c>
      <c r="BR15">
        <v>31</v>
      </c>
      <c r="BS15">
        <v>2</v>
      </c>
      <c r="BT15">
        <v>0</v>
      </c>
      <c r="BU15">
        <v>2</v>
      </c>
      <c r="BV15">
        <v>250</v>
      </c>
      <c r="BW15">
        <v>0</v>
      </c>
      <c r="BX15">
        <v>250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E15" s="58" t="s">
        <v>111</v>
      </c>
      <c r="CG15" s="10"/>
      <c r="CH15" s="10"/>
    </row>
    <row r="16" spans="1:154" s="38" customFormat="1">
      <c r="A16" t="s">
        <v>164</v>
      </c>
      <c r="B16" s="10">
        <v>44</v>
      </c>
      <c r="C16" s="6" t="s">
        <v>2</v>
      </c>
      <c r="D16" s="10" t="s">
        <v>40</v>
      </c>
      <c r="E16" s="59">
        <f t="shared" si="0"/>
        <v>0</v>
      </c>
      <c r="F16" s="59">
        <f t="shared" si="0"/>
        <v>0</v>
      </c>
      <c r="G16" s="59">
        <f t="shared" si="0"/>
        <v>50</v>
      </c>
      <c r="H16" s="59">
        <f t="shared" si="0"/>
        <v>0</v>
      </c>
      <c r="I16" s="59">
        <f t="shared" si="1"/>
        <v>0.5</v>
      </c>
      <c r="J16">
        <v>4</v>
      </c>
      <c r="K16">
        <v>0</v>
      </c>
      <c r="L16">
        <v>0</v>
      </c>
      <c r="M16">
        <v>2</v>
      </c>
      <c r="N16">
        <v>0</v>
      </c>
      <c r="O16">
        <v>2</v>
      </c>
      <c r="P16">
        <v>179</v>
      </c>
      <c r="Q16">
        <v>0</v>
      </c>
      <c r="R16">
        <v>170</v>
      </c>
      <c r="S16">
        <v>0</v>
      </c>
      <c r="T16">
        <v>64.5</v>
      </c>
      <c r="U16">
        <v>64.5</v>
      </c>
      <c r="V16">
        <v>0</v>
      </c>
      <c r="W16">
        <v>73.5</v>
      </c>
      <c r="X16">
        <v>73.5</v>
      </c>
      <c r="Y16">
        <v>0</v>
      </c>
      <c r="Z16">
        <v>813</v>
      </c>
      <c r="AA16">
        <v>813</v>
      </c>
      <c r="AB16">
        <v>0</v>
      </c>
      <c r="AC16">
        <v>24</v>
      </c>
      <c r="AD16">
        <v>13</v>
      </c>
      <c r="AE16">
        <v>9</v>
      </c>
      <c r="AF16">
        <v>2</v>
      </c>
      <c r="AG16">
        <v>4</v>
      </c>
      <c r="AH16">
        <v>6</v>
      </c>
      <c r="AI16">
        <v>1</v>
      </c>
      <c r="AJ16">
        <v>0</v>
      </c>
      <c r="AK16">
        <v>0</v>
      </c>
      <c r="AL16">
        <v>13</v>
      </c>
      <c r="AM16">
        <v>4</v>
      </c>
      <c r="AN16">
        <v>2</v>
      </c>
      <c r="AO16">
        <v>0</v>
      </c>
      <c r="AP16">
        <v>0</v>
      </c>
      <c r="AQ16">
        <v>0</v>
      </c>
      <c r="AR16">
        <v>7</v>
      </c>
      <c r="AS16">
        <v>0</v>
      </c>
      <c r="AT16">
        <v>4</v>
      </c>
      <c r="AU16">
        <v>1</v>
      </c>
      <c r="AV16">
        <v>0</v>
      </c>
      <c r="AW16">
        <v>0</v>
      </c>
      <c r="AX16">
        <v>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2</v>
      </c>
      <c r="BE16">
        <v>3</v>
      </c>
      <c r="BF16">
        <v>0</v>
      </c>
      <c r="BG16">
        <v>0</v>
      </c>
      <c r="BH16">
        <v>0</v>
      </c>
      <c r="BI16">
        <v>2</v>
      </c>
      <c r="BJ16">
        <v>0</v>
      </c>
      <c r="BK16">
        <v>1</v>
      </c>
      <c r="BL16">
        <v>38</v>
      </c>
      <c r="BM16">
        <v>6</v>
      </c>
      <c r="BN16">
        <v>0</v>
      </c>
      <c r="BO16">
        <v>0</v>
      </c>
      <c r="BP16">
        <v>2</v>
      </c>
      <c r="BQ16">
        <v>0</v>
      </c>
      <c r="BR16">
        <v>30</v>
      </c>
      <c r="BS16">
        <v>2</v>
      </c>
      <c r="BT16">
        <v>2</v>
      </c>
      <c r="BU16">
        <v>0</v>
      </c>
      <c r="BV16">
        <v>376</v>
      </c>
      <c r="BW16">
        <v>376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E16" s="58" t="s">
        <v>111</v>
      </c>
      <c r="CG16" s="10"/>
      <c r="CH16" s="10"/>
    </row>
    <row r="17" spans="1:86" s="38" customFormat="1">
      <c r="A17" t="s">
        <v>165</v>
      </c>
      <c r="B17" s="10">
        <v>44</v>
      </c>
      <c r="C17" s="6" t="s">
        <v>2</v>
      </c>
      <c r="D17" s="10" t="s">
        <v>40</v>
      </c>
      <c r="E17" s="59">
        <f t="shared" si="0"/>
        <v>0</v>
      </c>
      <c r="F17" s="59">
        <f t="shared" si="0"/>
        <v>0</v>
      </c>
      <c r="G17" s="59">
        <f t="shared" si="0"/>
        <v>50</v>
      </c>
      <c r="H17" s="59">
        <f t="shared" si="0"/>
        <v>0</v>
      </c>
      <c r="I17" s="59">
        <f t="shared" si="1"/>
        <v>0.5</v>
      </c>
      <c r="J17">
        <v>4</v>
      </c>
      <c r="K17">
        <v>0</v>
      </c>
      <c r="L17">
        <v>0</v>
      </c>
      <c r="M17">
        <v>2</v>
      </c>
      <c r="N17">
        <v>0</v>
      </c>
      <c r="O17">
        <v>2</v>
      </c>
      <c r="P17">
        <v>133.75</v>
      </c>
      <c r="Q17">
        <v>0</v>
      </c>
      <c r="R17">
        <v>79</v>
      </c>
      <c r="S17">
        <v>0</v>
      </c>
      <c r="T17">
        <v>55</v>
      </c>
      <c r="U17">
        <v>55</v>
      </c>
      <c r="V17">
        <v>0</v>
      </c>
      <c r="W17">
        <v>23</v>
      </c>
      <c r="X17">
        <v>23</v>
      </c>
      <c r="Y17">
        <v>0</v>
      </c>
      <c r="Z17">
        <v>1281.5</v>
      </c>
      <c r="AA17">
        <v>1281.5</v>
      </c>
      <c r="AB17">
        <v>0</v>
      </c>
      <c r="AC17">
        <v>11</v>
      </c>
      <c r="AD17">
        <v>5</v>
      </c>
      <c r="AE17">
        <v>6</v>
      </c>
      <c r="AF17">
        <v>0</v>
      </c>
      <c r="AG17">
        <v>4</v>
      </c>
      <c r="AH17">
        <v>4</v>
      </c>
      <c r="AI17">
        <v>0</v>
      </c>
      <c r="AJ17">
        <v>0</v>
      </c>
      <c r="AK17">
        <v>0</v>
      </c>
      <c r="AL17">
        <v>3</v>
      </c>
      <c r="AM17">
        <v>4</v>
      </c>
      <c r="AN17">
        <v>0</v>
      </c>
      <c r="AO17">
        <v>0</v>
      </c>
      <c r="AP17">
        <v>0</v>
      </c>
      <c r="AQ17">
        <v>0</v>
      </c>
      <c r="AR17">
        <v>1</v>
      </c>
      <c r="AS17">
        <v>0</v>
      </c>
      <c r="AT17">
        <v>4</v>
      </c>
      <c r="AU17">
        <v>0</v>
      </c>
      <c r="AV17">
        <v>0</v>
      </c>
      <c r="AW17">
        <v>0</v>
      </c>
      <c r="AX17">
        <v>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4</v>
      </c>
      <c r="BF17">
        <v>0</v>
      </c>
      <c r="BG17">
        <v>0</v>
      </c>
      <c r="BH17">
        <v>0</v>
      </c>
      <c r="BI17">
        <v>2</v>
      </c>
      <c r="BJ17">
        <v>0</v>
      </c>
      <c r="BK17">
        <v>2</v>
      </c>
      <c r="BL17">
        <v>31</v>
      </c>
      <c r="BM17">
        <v>4</v>
      </c>
      <c r="BN17">
        <v>0</v>
      </c>
      <c r="BO17">
        <v>2</v>
      </c>
      <c r="BP17">
        <v>0</v>
      </c>
      <c r="BQ17">
        <v>0</v>
      </c>
      <c r="BR17">
        <v>25</v>
      </c>
      <c r="BS17">
        <v>2</v>
      </c>
      <c r="BT17">
        <v>2</v>
      </c>
      <c r="BU17">
        <v>0</v>
      </c>
      <c r="BV17">
        <v>377</v>
      </c>
      <c r="BW17">
        <v>377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  <c r="CE17" s="58" t="s">
        <v>111</v>
      </c>
      <c r="CG17" s="10"/>
      <c r="CH17" s="10"/>
    </row>
    <row r="18" spans="1:86" s="38" customFormat="1">
      <c r="A18" t="s">
        <v>166</v>
      </c>
      <c r="B18" s="10">
        <v>52</v>
      </c>
      <c r="C18" s="4" t="s">
        <v>3</v>
      </c>
      <c r="D18" s="10" t="s">
        <v>40</v>
      </c>
      <c r="E18" s="59">
        <f t="shared" si="0"/>
        <v>0</v>
      </c>
      <c r="F18" s="59">
        <f t="shared" si="0"/>
        <v>0</v>
      </c>
      <c r="G18" s="59">
        <f t="shared" si="0"/>
        <v>25</v>
      </c>
      <c r="H18" s="59">
        <f t="shared" si="0"/>
        <v>25</v>
      </c>
      <c r="I18" s="59">
        <f t="shared" si="1"/>
        <v>0.25</v>
      </c>
      <c r="J18">
        <v>4</v>
      </c>
      <c r="K18">
        <v>0</v>
      </c>
      <c r="L18">
        <v>0</v>
      </c>
      <c r="M18">
        <v>1</v>
      </c>
      <c r="N18">
        <v>1</v>
      </c>
      <c r="O18">
        <v>2</v>
      </c>
      <c r="P18">
        <v>123.75</v>
      </c>
      <c r="Q18">
        <v>0</v>
      </c>
      <c r="R18">
        <v>182</v>
      </c>
      <c r="S18">
        <v>45</v>
      </c>
      <c r="T18">
        <v>45</v>
      </c>
      <c r="U18">
        <v>30</v>
      </c>
      <c r="V18">
        <v>60</v>
      </c>
      <c r="W18">
        <v>61.5</v>
      </c>
      <c r="X18">
        <v>59</v>
      </c>
      <c r="Y18">
        <v>64</v>
      </c>
      <c r="Z18">
        <v>107</v>
      </c>
      <c r="AA18">
        <v>117</v>
      </c>
      <c r="AB18">
        <v>97</v>
      </c>
      <c r="AC18">
        <v>20</v>
      </c>
      <c r="AD18">
        <v>9</v>
      </c>
      <c r="AE18">
        <v>4</v>
      </c>
      <c r="AF18">
        <v>7</v>
      </c>
      <c r="AG18">
        <v>4</v>
      </c>
      <c r="AH18">
        <v>4</v>
      </c>
      <c r="AI18">
        <v>2</v>
      </c>
      <c r="AJ18">
        <v>0</v>
      </c>
      <c r="AK18">
        <v>0</v>
      </c>
      <c r="AL18">
        <v>10</v>
      </c>
      <c r="AM18">
        <v>4</v>
      </c>
      <c r="AN18">
        <v>0</v>
      </c>
      <c r="AO18">
        <v>1</v>
      </c>
      <c r="AP18">
        <v>0</v>
      </c>
      <c r="AQ18">
        <v>0</v>
      </c>
      <c r="AR18">
        <v>4</v>
      </c>
      <c r="AS18">
        <v>0</v>
      </c>
      <c r="AT18">
        <v>2</v>
      </c>
      <c r="AU18">
        <v>1</v>
      </c>
      <c r="AV18">
        <v>0</v>
      </c>
      <c r="AW18">
        <v>0</v>
      </c>
      <c r="AX18">
        <v>1</v>
      </c>
      <c r="AY18">
        <v>0</v>
      </c>
      <c r="AZ18">
        <v>2</v>
      </c>
      <c r="BA18">
        <v>0</v>
      </c>
      <c r="BB18">
        <v>0</v>
      </c>
      <c r="BC18">
        <v>0</v>
      </c>
      <c r="BD18">
        <v>5</v>
      </c>
      <c r="BE18">
        <v>5</v>
      </c>
      <c r="BF18">
        <v>0</v>
      </c>
      <c r="BG18">
        <v>0</v>
      </c>
      <c r="BH18">
        <v>0</v>
      </c>
      <c r="BI18">
        <v>1</v>
      </c>
      <c r="BJ18">
        <v>3</v>
      </c>
      <c r="BK18">
        <v>1</v>
      </c>
      <c r="BL18">
        <v>78</v>
      </c>
      <c r="BM18">
        <v>13</v>
      </c>
      <c r="BN18">
        <v>11</v>
      </c>
      <c r="BO18">
        <v>0</v>
      </c>
      <c r="BP18">
        <v>1</v>
      </c>
      <c r="BQ18">
        <v>9</v>
      </c>
      <c r="BR18">
        <v>44</v>
      </c>
      <c r="BS18">
        <v>2</v>
      </c>
      <c r="BT18">
        <v>1</v>
      </c>
      <c r="BU18">
        <v>1</v>
      </c>
      <c r="BV18">
        <v>268</v>
      </c>
      <c r="BW18">
        <v>100</v>
      </c>
      <c r="BX18">
        <v>168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  <c r="CG18" s="10"/>
      <c r="CH18" s="10"/>
    </row>
    <row r="19" spans="1:86" s="38" customFormat="1">
      <c r="A19" t="s">
        <v>167</v>
      </c>
      <c r="B19" s="10">
        <v>44</v>
      </c>
      <c r="C19" s="6" t="s">
        <v>2</v>
      </c>
      <c r="D19" s="10" t="s">
        <v>40</v>
      </c>
      <c r="E19" s="59">
        <f t="shared" si="0"/>
        <v>0</v>
      </c>
      <c r="F19" s="59">
        <f t="shared" si="0"/>
        <v>0</v>
      </c>
      <c r="G19" s="59">
        <f t="shared" si="0"/>
        <v>50</v>
      </c>
      <c r="H19" s="59">
        <f t="shared" si="0"/>
        <v>50</v>
      </c>
      <c r="I19" s="59">
        <f t="shared" si="1"/>
        <v>0.5</v>
      </c>
      <c r="J19">
        <v>4</v>
      </c>
      <c r="K19">
        <v>0</v>
      </c>
      <c r="L19">
        <v>0</v>
      </c>
      <c r="M19">
        <v>2</v>
      </c>
      <c r="N19">
        <v>2</v>
      </c>
      <c r="O19">
        <v>0</v>
      </c>
      <c r="P19">
        <v>78.75</v>
      </c>
      <c r="Q19">
        <v>0</v>
      </c>
      <c r="R19">
        <v>63</v>
      </c>
      <c r="S19">
        <v>94.5</v>
      </c>
      <c r="T19">
        <v>64.25</v>
      </c>
      <c r="U19">
        <v>54</v>
      </c>
      <c r="V19">
        <v>74.5</v>
      </c>
      <c r="W19">
        <v>577</v>
      </c>
      <c r="X19">
        <v>585.5</v>
      </c>
      <c r="Y19">
        <v>568.5</v>
      </c>
      <c r="Z19">
        <v>349.75</v>
      </c>
      <c r="AA19">
        <v>482.5</v>
      </c>
      <c r="AB19">
        <v>217</v>
      </c>
      <c r="AC19">
        <v>12</v>
      </c>
      <c r="AD19">
        <v>7</v>
      </c>
      <c r="AE19">
        <v>3</v>
      </c>
      <c r="AF19">
        <v>2</v>
      </c>
      <c r="AG19">
        <v>4</v>
      </c>
      <c r="AH19">
        <v>6</v>
      </c>
      <c r="AI19">
        <v>1</v>
      </c>
      <c r="AJ19">
        <v>0</v>
      </c>
      <c r="AK19">
        <v>1</v>
      </c>
      <c r="AL19">
        <v>0</v>
      </c>
      <c r="AM19">
        <v>4</v>
      </c>
      <c r="AN19">
        <v>2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2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2</v>
      </c>
      <c r="BA19">
        <v>0</v>
      </c>
      <c r="BB19">
        <v>0</v>
      </c>
      <c r="BC19">
        <v>0</v>
      </c>
      <c r="BD19">
        <v>0</v>
      </c>
      <c r="BE19">
        <v>6</v>
      </c>
      <c r="BF19">
        <v>0</v>
      </c>
      <c r="BG19">
        <v>0</v>
      </c>
      <c r="BH19">
        <v>2</v>
      </c>
      <c r="BI19">
        <v>1</v>
      </c>
      <c r="BJ19">
        <v>3</v>
      </c>
      <c r="BK19">
        <v>0</v>
      </c>
      <c r="BL19">
        <v>203</v>
      </c>
      <c r="BM19">
        <v>12</v>
      </c>
      <c r="BN19">
        <v>0</v>
      </c>
      <c r="BO19">
        <v>10</v>
      </c>
      <c r="BP19">
        <v>0</v>
      </c>
      <c r="BQ19">
        <v>23</v>
      </c>
      <c r="BR19">
        <v>158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  <c r="CE19" s="58" t="s">
        <v>111</v>
      </c>
      <c r="CG19" s="10"/>
      <c r="CH19" s="10"/>
    </row>
    <row r="20" spans="1:86" s="38" customFormat="1">
      <c r="A20" t="s">
        <v>182</v>
      </c>
      <c r="B20" s="10">
        <v>52</v>
      </c>
      <c r="C20" s="4" t="s">
        <v>3</v>
      </c>
      <c r="D20" s="10" t="s">
        <v>40</v>
      </c>
      <c r="E20" s="59">
        <f t="shared" si="0"/>
        <v>0</v>
      </c>
      <c r="F20" s="59">
        <f t="shared" si="0"/>
        <v>0</v>
      </c>
      <c r="G20" s="59">
        <f t="shared" si="0"/>
        <v>50</v>
      </c>
      <c r="H20" s="59">
        <f t="shared" si="0"/>
        <v>50</v>
      </c>
      <c r="I20" s="59">
        <f t="shared" si="1"/>
        <v>0.5</v>
      </c>
      <c r="J20">
        <v>4</v>
      </c>
      <c r="K20">
        <v>0</v>
      </c>
      <c r="L20">
        <v>0</v>
      </c>
      <c r="M20">
        <v>2</v>
      </c>
      <c r="N20">
        <v>2</v>
      </c>
      <c r="O20">
        <v>0</v>
      </c>
      <c r="P20">
        <v>274.25</v>
      </c>
      <c r="Q20">
        <v>0</v>
      </c>
      <c r="R20">
        <v>500.5</v>
      </c>
      <c r="S20">
        <v>48</v>
      </c>
      <c r="T20">
        <v>360.25</v>
      </c>
      <c r="U20">
        <v>370.5</v>
      </c>
      <c r="V20">
        <v>350</v>
      </c>
      <c r="W20">
        <v>42.5</v>
      </c>
      <c r="X20">
        <v>39.5</v>
      </c>
      <c r="Y20">
        <v>45.5</v>
      </c>
      <c r="Z20">
        <v>835.5</v>
      </c>
      <c r="AA20">
        <v>1004.5</v>
      </c>
      <c r="AB20">
        <v>666.5</v>
      </c>
      <c r="AC20">
        <v>17</v>
      </c>
      <c r="AD20">
        <v>8</v>
      </c>
      <c r="AE20">
        <v>2</v>
      </c>
      <c r="AF20">
        <v>7</v>
      </c>
      <c r="AG20">
        <v>4</v>
      </c>
      <c r="AH20">
        <v>8</v>
      </c>
      <c r="AI20">
        <v>2</v>
      </c>
      <c r="AJ20">
        <v>0</v>
      </c>
      <c r="AK20">
        <v>0</v>
      </c>
      <c r="AL20">
        <v>3</v>
      </c>
      <c r="AM20">
        <v>4</v>
      </c>
      <c r="AN20">
        <v>4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2</v>
      </c>
      <c r="BA20">
        <v>2</v>
      </c>
      <c r="BB20">
        <v>0</v>
      </c>
      <c r="BC20">
        <v>0</v>
      </c>
      <c r="BD20">
        <v>3</v>
      </c>
      <c r="BE20">
        <v>4</v>
      </c>
      <c r="BF20">
        <v>0</v>
      </c>
      <c r="BG20">
        <v>0</v>
      </c>
      <c r="BH20">
        <v>0</v>
      </c>
      <c r="BI20">
        <v>4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  <c r="CG20" s="10"/>
      <c r="CH20" s="10"/>
    </row>
    <row r="21" spans="1:86" s="38" customFormat="1">
      <c r="A21" t="s">
        <v>169</v>
      </c>
      <c r="B21" s="10">
        <v>52</v>
      </c>
      <c r="C21" s="6" t="s">
        <v>2</v>
      </c>
      <c r="D21" s="10" t="s">
        <v>40</v>
      </c>
      <c r="E21" s="59">
        <f t="shared" si="0"/>
        <v>0</v>
      </c>
      <c r="F21" s="59">
        <f t="shared" si="0"/>
        <v>0</v>
      </c>
      <c r="G21" s="59">
        <f t="shared" si="0"/>
        <v>50</v>
      </c>
      <c r="H21" s="59">
        <f t="shared" si="0"/>
        <v>25</v>
      </c>
      <c r="I21" s="59">
        <f t="shared" si="1"/>
        <v>0.5</v>
      </c>
      <c r="J21">
        <v>4</v>
      </c>
      <c r="K21">
        <v>0</v>
      </c>
      <c r="L21">
        <v>0</v>
      </c>
      <c r="M21">
        <v>2</v>
      </c>
      <c r="N21">
        <v>1</v>
      </c>
      <c r="O21">
        <v>1</v>
      </c>
      <c r="P21">
        <v>199.75</v>
      </c>
      <c r="Q21">
        <v>0</v>
      </c>
      <c r="R21">
        <v>273.5</v>
      </c>
      <c r="S21">
        <v>95</v>
      </c>
      <c r="T21">
        <v>133.66666670000001</v>
      </c>
      <c r="U21">
        <v>86</v>
      </c>
      <c r="V21">
        <v>229</v>
      </c>
      <c r="W21">
        <v>52.333333330000002</v>
      </c>
      <c r="X21">
        <v>52</v>
      </c>
      <c r="Y21">
        <v>53</v>
      </c>
      <c r="Z21">
        <v>603.66666669999995</v>
      </c>
      <c r="AA21">
        <v>756</v>
      </c>
      <c r="AB21">
        <v>299</v>
      </c>
      <c r="AC21">
        <v>20</v>
      </c>
      <c r="AD21">
        <v>7</v>
      </c>
      <c r="AE21">
        <v>8</v>
      </c>
      <c r="AF21">
        <v>5</v>
      </c>
      <c r="AG21">
        <v>6</v>
      </c>
      <c r="AH21">
        <v>4</v>
      </c>
      <c r="AI21">
        <v>0</v>
      </c>
      <c r="AJ21">
        <v>0</v>
      </c>
      <c r="AK21">
        <v>0</v>
      </c>
      <c r="AL21">
        <v>10</v>
      </c>
      <c r="AM21">
        <v>4</v>
      </c>
      <c r="AN21">
        <v>0</v>
      </c>
      <c r="AO21">
        <v>0</v>
      </c>
      <c r="AP21">
        <v>0</v>
      </c>
      <c r="AQ21">
        <v>0</v>
      </c>
      <c r="AR21">
        <v>3</v>
      </c>
      <c r="AS21">
        <v>0</v>
      </c>
      <c r="AT21">
        <v>3</v>
      </c>
      <c r="AU21">
        <v>0</v>
      </c>
      <c r="AV21">
        <v>0</v>
      </c>
      <c r="AW21">
        <v>0</v>
      </c>
      <c r="AX21">
        <v>5</v>
      </c>
      <c r="AY21">
        <v>2</v>
      </c>
      <c r="AZ21">
        <v>1</v>
      </c>
      <c r="BA21">
        <v>0</v>
      </c>
      <c r="BB21">
        <v>0</v>
      </c>
      <c r="BC21">
        <v>0</v>
      </c>
      <c r="BD21">
        <v>2</v>
      </c>
      <c r="BE21">
        <v>3</v>
      </c>
      <c r="BF21">
        <v>0</v>
      </c>
      <c r="BG21">
        <v>0</v>
      </c>
      <c r="BH21">
        <v>0</v>
      </c>
      <c r="BI21">
        <v>2</v>
      </c>
      <c r="BJ21">
        <v>1</v>
      </c>
      <c r="BK21">
        <v>0</v>
      </c>
      <c r="BL21">
        <v>40</v>
      </c>
      <c r="BM21">
        <v>6</v>
      </c>
      <c r="BN21">
        <v>1</v>
      </c>
      <c r="BO21">
        <v>3</v>
      </c>
      <c r="BP21">
        <v>6</v>
      </c>
      <c r="BQ21">
        <v>0</v>
      </c>
      <c r="BR21">
        <v>24</v>
      </c>
      <c r="BS21">
        <v>1</v>
      </c>
      <c r="BT21">
        <v>1</v>
      </c>
      <c r="BU21">
        <v>0</v>
      </c>
      <c r="BV21">
        <v>157</v>
      </c>
      <c r="BW21">
        <v>157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  <c r="CG21" s="10"/>
      <c r="CH21" s="10"/>
    </row>
    <row r="22" spans="1:86" s="38" customFormat="1">
      <c r="A22" t="s">
        <v>170</v>
      </c>
      <c r="B22" s="10">
        <v>44</v>
      </c>
      <c r="C22" s="6" t="s">
        <v>2</v>
      </c>
      <c r="D22" s="10" t="s">
        <v>40</v>
      </c>
      <c r="E22" s="59">
        <f t="shared" si="0"/>
        <v>0</v>
      </c>
      <c r="F22" s="59">
        <f t="shared" si="0"/>
        <v>0</v>
      </c>
      <c r="G22" s="59">
        <f t="shared" si="0"/>
        <v>50</v>
      </c>
      <c r="H22" s="59">
        <f t="shared" si="0"/>
        <v>0</v>
      </c>
      <c r="I22" s="59">
        <f t="shared" si="1"/>
        <v>0.5</v>
      </c>
      <c r="J22">
        <v>4</v>
      </c>
      <c r="K22">
        <v>0</v>
      </c>
      <c r="L22">
        <v>0</v>
      </c>
      <c r="M22">
        <v>2</v>
      </c>
      <c r="N22">
        <v>0</v>
      </c>
      <c r="O22">
        <v>2</v>
      </c>
      <c r="P22">
        <v>449.25</v>
      </c>
      <c r="Q22">
        <v>0</v>
      </c>
      <c r="R22">
        <v>592</v>
      </c>
      <c r="S22">
        <v>0</v>
      </c>
      <c r="T22">
        <v>218.5</v>
      </c>
      <c r="U22">
        <v>218.5</v>
      </c>
      <c r="V22">
        <v>0</v>
      </c>
      <c r="W22">
        <v>106.5</v>
      </c>
      <c r="X22">
        <v>106.5</v>
      </c>
      <c r="Y22">
        <v>0</v>
      </c>
      <c r="Z22">
        <v>1830</v>
      </c>
      <c r="AA22">
        <v>1830</v>
      </c>
      <c r="AB22">
        <v>0</v>
      </c>
      <c r="AC22">
        <v>81</v>
      </c>
      <c r="AD22">
        <v>41</v>
      </c>
      <c r="AE22">
        <v>40</v>
      </c>
      <c r="AF22">
        <v>0</v>
      </c>
      <c r="AG22">
        <v>11</v>
      </c>
      <c r="AH22">
        <v>27</v>
      </c>
      <c r="AI22">
        <v>9</v>
      </c>
      <c r="AJ22">
        <v>4</v>
      </c>
      <c r="AK22">
        <v>0</v>
      </c>
      <c r="AL22">
        <v>30</v>
      </c>
      <c r="AM22">
        <v>4</v>
      </c>
      <c r="AN22">
        <v>23</v>
      </c>
      <c r="AO22">
        <v>0</v>
      </c>
      <c r="AP22">
        <v>0</v>
      </c>
      <c r="AQ22">
        <v>0</v>
      </c>
      <c r="AR22">
        <v>14</v>
      </c>
      <c r="AS22">
        <v>7</v>
      </c>
      <c r="AT22">
        <v>4</v>
      </c>
      <c r="AU22">
        <v>9</v>
      </c>
      <c r="AV22">
        <v>4</v>
      </c>
      <c r="AW22">
        <v>0</v>
      </c>
      <c r="AX22">
        <v>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2</v>
      </c>
      <c r="BF22">
        <v>0</v>
      </c>
      <c r="BG22">
        <v>0</v>
      </c>
      <c r="BH22">
        <v>0</v>
      </c>
      <c r="BI22">
        <v>2</v>
      </c>
      <c r="BJ22">
        <v>0</v>
      </c>
      <c r="BK22">
        <v>0</v>
      </c>
      <c r="BL22">
        <v>12</v>
      </c>
      <c r="BM22">
        <v>3</v>
      </c>
      <c r="BN22">
        <v>0</v>
      </c>
      <c r="BO22">
        <v>0</v>
      </c>
      <c r="BP22">
        <v>2</v>
      </c>
      <c r="BQ22">
        <v>0</v>
      </c>
      <c r="BR22">
        <v>7</v>
      </c>
      <c r="BS22">
        <v>2</v>
      </c>
      <c r="BT22">
        <v>0</v>
      </c>
      <c r="BU22">
        <v>2</v>
      </c>
      <c r="BV22">
        <v>613</v>
      </c>
      <c r="BW22">
        <v>0</v>
      </c>
      <c r="BX22">
        <v>613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  <c r="CE22" s="58" t="s">
        <v>111</v>
      </c>
      <c r="CG22" s="10"/>
      <c r="CH22" s="10"/>
    </row>
    <row r="23" spans="1:86" s="38" customFormat="1">
      <c r="A23" t="s">
        <v>171</v>
      </c>
      <c r="B23" s="10">
        <v>52</v>
      </c>
      <c r="C23" s="4" t="s">
        <v>3</v>
      </c>
      <c r="D23" s="10" t="s">
        <v>40</v>
      </c>
      <c r="E23" s="59">
        <f t="shared" si="0"/>
        <v>0</v>
      </c>
      <c r="F23" s="59">
        <f t="shared" si="0"/>
        <v>0</v>
      </c>
      <c r="G23" s="59">
        <f t="shared" si="0"/>
        <v>50</v>
      </c>
      <c r="H23" s="59">
        <f t="shared" si="0"/>
        <v>25</v>
      </c>
      <c r="I23" s="59">
        <f t="shared" si="1"/>
        <v>0.5</v>
      </c>
      <c r="J23">
        <v>4</v>
      </c>
      <c r="K23">
        <v>0</v>
      </c>
      <c r="L23">
        <v>0</v>
      </c>
      <c r="M23">
        <v>2</v>
      </c>
      <c r="N23">
        <v>1</v>
      </c>
      <c r="O23">
        <v>1</v>
      </c>
      <c r="P23">
        <v>151.75</v>
      </c>
      <c r="Q23">
        <v>0</v>
      </c>
      <c r="R23">
        <v>102.5</v>
      </c>
      <c r="S23">
        <v>296</v>
      </c>
      <c r="T23">
        <v>156.66666670000001</v>
      </c>
      <c r="U23">
        <v>66.5</v>
      </c>
      <c r="V23">
        <v>337</v>
      </c>
      <c r="W23">
        <v>165</v>
      </c>
      <c r="X23">
        <v>214.5</v>
      </c>
      <c r="Y23">
        <v>66</v>
      </c>
      <c r="Z23">
        <v>108.33333330000001</v>
      </c>
      <c r="AA23">
        <v>93.5</v>
      </c>
      <c r="AB23">
        <v>138</v>
      </c>
      <c r="AC23">
        <v>23</v>
      </c>
      <c r="AD23">
        <v>13</v>
      </c>
      <c r="AE23">
        <v>6</v>
      </c>
      <c r="AF23">
        <v>4</v>
      </c>
      <c r="AG23">
        <v>4</v>
      </c>
      <c r="AH23">
        <v>6</v>
      </c>
      <c r="AI23">
        <v>0</v>
      </c>
      <c r="AJ23">
        <v>0</v>
      </c>
      <c r="AK23">
        <v>0</v>
      </c>
      <c r="AL23">
        <v>13</v>
      </c>
      <c r="AM23">
        <v>4</v>
      </c>
      <c r="AN23">
        <v>2</v>
      </c>
      <c r="AO23">
        <v>0</v>
      </c>
      <c r="AP23">
        <v>0</v>
      </c>
      <c r="AQ23">
        <v>0</v>
      </c>
      <c r="AR23">
        <v>7</v>
      </c>
      <c r="AS23">
        <v>0</v>
      </c>
      <c r="AT23">
        <v>3</v>
      </c>
      <c r="AU23">
        <v>0</v>
      </c>
      <c r="AV23">
        <v>0</v>
      </c>
      <c r="AW23">
        <v>0</v>
      </c>
      <c r="AX23">
        <v>3</v>
      </c>
      <c r="AY23">
        <v>0</v>
      </c>
      <c r="AZ23">
        <v>1</v>
      </c>
      <c r="BA23">
        <v>0</v>
      </c>
      <c r="BB23">
        <v>0</v>
      </c>
      <c r="BC23">
        <v>0</v>
      </c>
      <c r="BD23">
        <v>3</v>
      </c>
      <c r="BE23">
        <v>10</v>
      </c>
      <c r="BF23">
        <v>0</v>
      </c>
      <c r="BG23">
        <v>0</v>
      </c>
      <c r="BH23">
        <v>0</v>
      </c>
      <c r="BI23">
        <v>1</v>
      </c>
      <c r="BJ23">
        <v>2</v>
      </c>
      <c r="BK23">
        <v>7</v>
      </c>
      <c r="BL23">
        <v>21</v>
      </c>
      <c r="BM23">
        <v>1</v>
      </c>
      <c r="BN23">
        <v>3</v>
      </c>
      <c r="BO23">
        <v>3</v>
      </c>
      <c r="BP23">
        <v>0</v>
      </c>
      <c r="BQ23">
        <v>0</v>
      </c>
      <c r="BR23">
        <v>14</v>
      </c>
      <c r="BS23">
        <v>1</v>
      </c>
      <c r="BT23">
        <v>0</v>
      </c>
      <c r="BU23">
        <v>1</v>
      </c>
      <c r="BV23">
        <v>106</v>
      </c>
      <c r="BW23">
        <v>0</v>
      </c>
      <c r="BX23">
        <v>106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  <c r="CE23" s="58"/>
      <c r="CG23" s="10"/>
      <c r="CH23" s="10"/>
    </row>
    <row r="24" spans="1:86" s="38" customFormat="1">
      <c r="A24" t="s">
        <v>172</v>
      </c>
      <c r="B24" s="10">
        <v>44</v>
      </c>
      <c r="C24" s="4" t="s">
        <v>3</v>
      </c>
      <c r="D24" s="10" t="s">
        <v>40</v>
      </c>
      <c r="E24" s="59">
        <f t="shared" si="0"/>
        <v>0</v>
      </c>
      <c r="F24" s="59">
        <f t="shared" si="0"/>
        <v>50</v>
      </c>
      <c r="G24" s="59">
        <f t="shared" si="0"/>
        <v>0</v>
      </c>
      <c r="H24" s="59">
        <f t="shared" si="0"/>
        <v>50</v>
      </c>
      <c r="I24" s="59">
        <f t="shared" si="1"/>
        <v>0</v>
      </c>
      <c r="J24">
        <v>4</v>
      </c>
      <c r="K24">
        <v>0</v>
      </c>
      <c r="L24">
        <v>2</v>
      </c>
      <c r="M24">
        <v>0</v>
      </c>
      <c r="N24">
        <v>2</v>
      </c>
      <c r="O24">
        <v>0</v>
      </c>
      <c r="P24">
        <v>141.25</v>
      </c>
      <c r="Q24">
        <v>156</v>
      </c>
      <c r="R24">
        <v>0</v>
      </c>
      <c r="S24">
        <v>126.5</v>
      </c>
      <c r="T24">
        <v>261.5</v>
      </c>
      <c r="U24">
        <v>0</v>
      </c>
      <c r="V24">
        <v>261.5</v>
      </c>
      <c r="W24">
        <v>103</v>
      </c>
      <c r="X24">
        <v>0</v>
      </c>
      <c r="Y24">
        <v>103</v>
      </c>
      <c r="Z24">
        <v>485</v>
      </c>
      <c r="AA24">
        <v>0</v>
      </c>
      <c r="AB24">
        <v>485</v>
      </c>
      <c r="AC24">
        <v>16</v>
      </c>
      <c r="AD24">
        <v>14</v>
      </c>
      <c r="AE24">
        <v>0</v>
      </c>
      <c r="AF24">
        <v>2</v>
      </c>
      <c r="AG24">
        <v>4</v>
      </c>
      <c r="AH24">
        <v>8</v>
      </c>
      <c r="AI24">
        <v>0</v>
      </c>
      <c r="AJ24">
        <v>0</v>
      </c>
      <c r="AK24">
        <v>0</v>
      </c>
      <c r="AL24">
        <v>4</v>
      </c>
      <c r="AM24">
        <v>4</v>
      </c>
      <c r="AN24">
        <v>6</v>
      </c>
      <c r="AO24">
        <v>0</v>
      </c>
      <c r="AP24">
        <v>0</v>
      </c>
      <c r="AQ24">
        <v>0</v>
      </c>
      <c r="AR24">
        <v>4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</v>
      </c>
      <c r="BA24">
        <v>0</v>
      </c>
      <c r="BB24">
        <v>0</v>
      </c>
      <c r="BC24">
        <v>0</v>
      </c>
      <c r="BD24">
        <v>0</v>
      </c>
      <c r="BE24">
        <v>4</v>
      </c>
      <c r="BF24">
        <v>0</v>
      </c>
      <c r="BG24">
        <v>1</v>
      </c>
      <c r="BH24">
        <v>0</v>
      </c>
      <c r="BI24">
        <v>0</v>
      </c>
      <c r="BJ24">
        <v>2</v>
      </c>
      <c r="BK24">
        <v>1</v>
      </c>
      <c r="BL24">
        <v>214</v>
      </c>
      <c r="BM24">
        <v>11</v>
      </c>
      <c r="BN24">
        <v>33</v>
      </c>
      <c r="BO24">
        <v>1</v>
      </c>
      <c r="BP24">
        <v>1</v>
      </c>
      <c r="BQ24">
        <v>1</v>
      </c>
      <c r="BR24">
        <v>167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  <c r="CE24" s="58" t="s">
        <v>111</v>
      </c>
      <c r="CG24" s="10"/>
      <c r="CH24" s="10"/>
    </row>
    <row r="25" spans="1:86" s="38" customFormat="1">
      <c r="A25" t="s">
        <v>173</v>
      </c>
      <c r="B25" s="10">
        <v>44</v>
      </c>
      <c r="C25" s="6" t="s">
        <v>2</v>
      </c>
      <c r="D25" s="10" t="s">
        <v>40</v>
      </c>
      <c r="E25" s="59">
        <f t="shared" si="0"/>
        <v>0</v>
      </c>
      <c r="F25" s="59">
        <f t="shared" si="0"/>
        <v>0</v>
      </c>
      <c r="G25" s="59">
        <f t="shared" si="0"/>
        <v>50</v>
      </c>
      <c r="H25" s="59">
        <f t="shared" si="0"/>
        <v>25</v>
      </c>
      <c r="I25" s="59">
        <f t="shared" si="1"/>
        <v>0.5</v>
      </c>
      <c r="J25">
        <v>4</v>
      </c>
      <c r="K25">
        <v>0</v>
      </c>
      <c r="L25">
        <v>0</v>
      </c>
      <c r="M25">
        <v>2</v>
      </c>
      <c r="N25">
        <v>1</v>
      </c>
      <c r="O25">
        <v>1</v>
      </c>
      <c r="P25">
        <v>313.25</v>
      </c>
      <c r="Q25">
        <v>0</v>
      </c>
      <c r="R25">
        <v>259.5</v>
      </c>
      <c r="S25">
        <v>266</v>
      </c>
      <c r="T25">
        <v>92.666666660000004</v>
      </c>
      <c r="U25">
        <v>86</v>
      </c>
      <c r="V25">
        <v>106</v>
      </c>
      <c r="W25">
        <v>166.66666670000001</v>
      </c>
      <c r="X25">
        <v>65.5</v>
      </c>
      <c r="Y25">
        <v>369</v>
      </c>
      <c r="Z25">
        <v>98</v>
      </c>
      <c r="AA25">
        <v>131</v>
      </c>
      <c r="AB25">
        <v>32</v>
      </c>
      <c r="AC25">
        <v>9</v>
      </c>
      <c r="AD25">
        <v>5</v>
      </c>
      <c r="AE25">
        <v>3</v>
      </c>
      <c r="AF25">
        <v>1</v>
      </c>
      <c r="AG25">
        <v>4</v>
      </c>
      <c r="AH25">
        <v>4</v>
      </c>
      <c r="AI25">
        <v>0</v>
      </c>
      <c r="AJ25">
        <v>0</v>
      </c>
      <c r="AK25">
        <v>0</v>
      </c>
      <c r="AL25">
        <v>1</v>
      </c>
      <c r="AM25">
        <v>4</v>
      </c>
      <c r="AN25">
        <v>0</v>
      </c>
      <c r="AO25">
        <v>0</v>
      </c>
      <c r="AP25">
        <v>0</v>
      </c>
      <c r="AQ25">
        <v>0</v>
      </c>
      <c r="AR25">
        <v>1</v>
      </c>
      <c r="AS25">
        <v>0</v>
      </c>
      <c r="AT25">
        <v>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1</v>
      </c>
      <c r="BA25">
        <v>0</v>
      </c>
      <c r="BB25">
        <v>0</v>
      </c>
      <c r="BC25">
        <v>0</v>
      </c>
      <c r="BD25">
        <v>0</v>
      </c>
      <c r="BE25">
        <v>8</v>
      </c>
      <c r="BF25">
        <v>1</v>
      </c>
      <c r="BG25">
        <v>0</v>
      </c>
      <c r="BH25">
        <v>0</v>
      </c>
      <c r="BI25">
        <v>2</v>
      </c>
      <c r="BJ25">
        <v>3</v>
      </c>
      <c r="BK25">
        <v>2</v>
      </c>
      <c r="BL25">
        <v>31</v>
      </c>
      <c r="BM25">
        <v>12</v>
      </c>
      <c r="BN25">
        <v>4</v>
      </c>
      <c r="BO25">
        <v>2</v>
      </c>
      <c r="BP25">
        <v>1</v>
      </c>
      <c r="BQ25">
        <v>1</v>
      </c>
      <c r="BR25">
        <v>11</v>
      </c>
      <c r="BS25">
        <v>1</v>
      </c>
      <c r="BT25">
        <v>1</v>
      </c>
      <c r="BU25">
        <v>0</v>
      </c>
      <c r="BV25">
        <v>468</v>
      </c>
      <c r="BW25">
        <v>468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  <c r="CE25" s="58" t="s">
        <v>111</v>
      </c>
      <c r="CG25" s="10"/>
      <c r="CH25" s="10"/>
    </row>
    <row r="26" spans="1:86" s="38" customFormat="1">
      <c r="A26" t="s">
        <v>174</v>
      </c>
      <c r="B26" s="10">
        <v>52</v>
      </c>
      <c r="C26" s="6" t="s">
        <v>2</v>
      </c>
      <c r="D26" s="10" t="s">
        <v>40</v>
      </c>
      <c r="E26" s="59">
        <f t="shared" si="0"/>
        <v>0</v>
      </c>
      <c r="F26" s="59">
        <f t="shared" si="0"/>
        <v>0</v>
      </c>
      <c r="G26" s="59">
        <f t="shared" si="0"/>
        <v>50</v>
      </c>
      <c r="H26" s="59">
        <f t="shared" si="0"/>
        <v>50</v>
      </c>
      <c r="I26" s="59">
        <f t="shared" si="1"/>
        <v>0.5</v>
      </c>
      <c r="J26">
        <v>4</v>
      </c>
      <c r="K26">
        <v>0</v>
      </c>
      <c r="L26">
        <v>0</v>
      </c>
      <c r="M26">
        <v>2</v>
      </c>
      <c r="N26">
        <v>2</v>
      </c>
      <c r="O26">
        <v>0</v>
      </c>
      <c r="P26">
        <v>137.5</v>
      </c>
      <c r="Q26">
        <v>0</v>
      </c>
      <c r="R26">
        <v>154.5</v>
      </c>
      <c r="S26">
        <v>120.5</v>
      </c>
      <c r="T26">
        <v>239.25</v>
      </c>
      <c r="U26">
        <v>412.5</v>
      </c>
      <c r="V26">
        <v>66</v>
      </c>
      <c r="W26">
        <v>192.5</v>
      </c>
      <c r="X26">
        <v>35</v>
      </c>
      <c r="Y26">
        <v>350</v>
      </c>
      <c r="Z26">
        <v>536</v>
      </c>
      <c r="AA26">
        <v>877</v>
      </c>
      <c r="AB26">
        <v>195</v>
      </c>
      <c r="AC26">
        <v>20</v>
      </c>
      <c r="AD26">
        <v>10</v>
      </c>
      <c r="AE26">
        <v>7</v>
      </c>
      <c r="AF26">
        <v>3</v>
      </c>
      <c r="AG26">
        <v>5</v>
      </c>
      <c r="AH26">
        <v>5</v>
      </c>
      <c r="AI26">
        <v>1</v>
      </c>
      <c r="AJ26">
        <v>0</v>
      </c>
      <c r="AK26">
        <v>0</v>
      </c>
      <c r="AL26">
        <v>9</v>
      </c>
      <c r="AM26">
        <v>4</v>
      </c>
      <c r="AN26">
        <v>1</v>
      </c>
      <c r="AO26">
        <v>0</v>
      </c>
      <c r="AP26">
        <v>0</v>
      </c>
      <c r="AQ26">
        <v>0</v>
      </c>
      <c r="AR26">
        <v>5</v>
      </c>
      <c r="AS26">
        <v>1</v>
      </c>
      <c r="AT26">
        <v>2</v>
      </c>
      <c r="AU26">
        <v>1</v>
      </c>
      <c r="AV26">
        <v>0</v>
      </c>
      <c r="AW26">
        <v>0</v>
      </c>
      <c r="AX26">
        <v>3</v>
      </c>
      <c r="AY26">
        <v>0</v>
      </c>
      <c r="AZ26">
        <v>2</v>
      </c>
      <c r="BA26">
        <v>0</v>
      </c>
      <c r="BB26">
        <v>0</v>
      </c>
      <c r="BC26">
        <v>0</v>
      </c>
      <c r="BD26">
        <v>1</v>
      </c>
      <c r="BE26">
        <v>5</v>
      </c>
      <c r="BF26">
        <v>0</v>
      </c>
      <c r="BG26">
        <v>0</v>
      </c>
      <c r="BH26">
        <v>1</v>
      </c>
      <c r="BI26">
        <v>3</v>
      </c>
      <c r="BJ26">
        <v>1</v>
      </c>
      <c r="BK26">
        <v>0</v>
      </c>
      <c r="BL26">
        <v>70</v>
      </c>
      <c r="BM26">
        <v>4</v>
      </c>
      <c r="BN26">
        <v>8</v>
      </c>
      <c r="BO26">
        <v>3</v>
      </c>
      <c r="BP26">
        <v>4</v>
      </c>
      <c r="BQ26">
        <v>4</v>
      </c>
      <c r="BR26">
        <v>47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  <c r="CG26" s="10"/>
      <c r="CH26" s="10"/>
    </row>
    <row r="27" spans="1:86" s="38" customFormat="1">
      <c r="A27" t="s">
        <v>183</v>
      </c>
      <c r="B27" s="10">
        <v>52</v>
      </c>
      <c r="C27" s="6" t="s">
        <v>2</v>
      </c>
      <c r="D27" s="10" t="s">
        <v>40</v>
      </c>
      <c r="E27" s="59">
        <f t="shared" si="0"/>
        <v>0</v>
      </c>
      <c r="F27" s="59">
        <f t="shared" si="0"/>
        <v>0</v>
      </c>
      <c r="G27" s="59">
        <f t="shared" si="0"/>
        <v>25</v>
      </c>
      <c r="H27" s="59">
        <f t="shared" si="0"/>
        <v>25</v>
      </c>
      <c r="I27" s="59">
        <f t="shared" si="1"/>
        <v>0.25</v>
      </c>
      <c r="J27">
        <v>4</v>
      </c>
      <c r="K27">
        <v>0</v>
      </c>
      <c r="L27">
        <v>0</v>
      </c>
      <c r="M27">
        <v>1</v>
      </c>
      <c r="N27">
        <v>1</v>
      </c>
      <c r="O27">
        <v>2</v>
      </c>
      <c r="P27">
        <v>637.25</v>
      </c>
      <c r="Q27">
        <v>0</v>
      </c>
      <c r="R27">
        <v>738</v>
      </c>
      <c r="S27">
        <v>845</v>
      </c>
      <c r="T27">
        <v>258</v>
      </c>
      <c r="U27">
        <v>60</v>
      </c>
      <c r="V27">
        <v>456</v>
      </c>
      <c r="W27">
        <v>81</v>
      </c>
      <c r="X27">
        <v>81</v>
      </c>
      <c r="Y27">
        <v>81</v>
      </c>
      <c r="Z27">
        <v>764</v>
      </c>
      <c r="AA27">
        <v>1098</v>
      </c>
      <c r="AB27">
        <v>430</v>
      </c>
      <c r="AC27">
        <v>13</v>
      </c>
      <c r="AD27">
        <v>5</v>
      </c>
      <c r="AE27">
        <v>4</v>
      </c>
      <c r="AF27">
        <v>4</v>
      </c>
      <c r="AG27">
        <v>5</v>
      </c>
      <c r="AH27">
        <v>4</v>
      </c>
      <c r="AI27">
        <v>0</v>
      </c>
      <c r="AJ27">
        <v>0</v>
      </c>
      <c r="AK27">
        <v>0</v>
      </c>
      <c r="AL27">
        <v>4</v>
      </c>
      <c r="AM27">
        <v>4</v>
      </c>
      <c r="AN27">
        <v>0</v>
      </c>
      <c r="AO27">
        <v>0</v>
      </c>
      <c r="AP27">
        <v>0</v>
      </c>
      <c r="AQ27">
        <v>0</v>
      </c>
      <c r="AR27">
        <v>1</v>
      </c>
      <c r="AS27">
        <v>1</v>
      </c>
      <c r="AT27">
        <v>2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2</v>
      </c>
      <c r="BA27">
        <v>0</v>
      </c>
      <c r="BB27">
        <v>0</v>
      </c>
      <c r="BC27">
        <v>0</v>
      </c>
      <c r="BD27">
        <v>2</v>
      </c>
      <c r="BE27">
        <v>3</v>
      </c>
      <c r="BF27">
        <v>0</v>
      </c>
      <c r="BG27">
        <v>0</v>
      </c>
      <c r="BH27">
        <v>0</v>
      </c>
      <c r="BI27">
        <v>1</v>
      </c>
      <c r="BJ27">
        <v>1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1</v>
      </c>
      <c r="BU27">
        <v>1</v>
      </c>
      <c r="BV27">
        <v>966</v>
      </c>
      <c r="BW27">
        <v>497</v>
      </c>
      <c r="BX27">
        <v>469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  <c r="CE27" s="58"/>
      <c r="CG27" s="10"/>
      <c r="CH27" s="10"/>
    </row>
    <row r="28" spans="1:86" s="38" customFormat="1">
      <c r="A28" t="s">
        <v>175</v>
      </c>
      <c r="B28" s="10">
        <v>52</v>
      </c>
      <c r="C28" s="4" t="s">
        <v>3</v>
      </c>
      <c r="D28" s="10" t="s">
        <v>40</v>
      </c>
      <c r="E28" s="59">
        <f t="shared" si="0"/>
        <v>0</v>
      </c>
      <c r="F28" s="59">
        <f t="shared" si="0"/>
        <v>0</v>
      </c>
      <c r="G28" s="59">
        <f t="shared" si="0"/>
        <v>50</v>
      </c>
      <c r="H28" s="59">
        <f t="shared" si="0"/>
        <v>0</v>
      </c>
      <c r="I28" s="59">
        <f t="shared" si="1"/>
        <v>0.5</v>
      </c>
      <c r="J28">
        <v>4</v>
      </c>
      <c r="K28">
        <v>0</v>
      </c>
      <c r="L28">
        <v>0</v>
      </c>
      <c r="M28">
        <v>2</v>
      </c>
      <c r="N28">
        <v>0</v>
      </c>
      <c r="O28">
        <v>2</v>
      </c>
      <c r="P28">
        <v>400</v>
      </c>
      <c r="Q28">
        <v>0</v>
      </c>
      <c r="R28">
        <v>454</v>
      </c>
      <c r="S28">
        <v>0</v>
      </c>
      <c r="T28">
        <v>33</v>
      </c>
      <c r="U28">
        <v>33</v>
      </c>
      <c r="V28">
        <v>0</v>
      </c>
      <c r="W28">
        <v>485.5</v>
      </c>
      <c r="X28">
        <v>485.5</v>
      </c>
      <c r="Y28">
        <v>0</v>
      </c>
      <c r="Z28">
        <v>42</v>
      </c>
      <c r="AA28">
        <v>42</v>
      </c>
      <c r="AB28">
        <v>0</v>
      </c>
      <c r="AC28">
        <v>12</v>
      </c>
      <c r="AD28">
        <v>5</v>
      </c>
      <c r="AE28">
        <v>7</v>
      </c>
      <c r="AF28">
        <v>0</v>
      </c>
      <c r="AG28">
        <v>6</v>
      </c>
      <c r="AH28">
        <v>4</v>
      </c>
      <c r="AI28">
        <v>0</v>
      </c>
      <c r="AJ28">
        <v>0</v>
      </c>
      <c r="AK28">
        <v>0</v>
      </c>
      <c r="AL28">
        <v>2</v>
      </c>
      <c r="AM28">
        <v>4</v>
      </c>
      <c r="AN28">
        <v>0</v>
      </c>
      <c r="AO28">
        <v>0</v>
      </c>
      <c r="AP28">
        <v>0</v>
      </c>
      <c r="AQ28">
        <v>0</v>
      </c>
      <c r="AR28">
        <v>1</v>
      </c>
      <c r="AS28">
        <v>2</v>
      </c>
      <c r="AT28">
        <v>4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8</v>
      </c>
      <c r="BF28">
        <v>0</v>
      </c>
      <c r="BG28">
        <v>0</v>
      </c>
      <c r="BH28">
        <v>0</v>
      </c>
      <c r="BI28">
        <v>1</v>
      </c>
      <c r="BJ28">
        <v>4</v>
      </c>
      <c r="BK28">
        <v>3</v>
      </c>
      <c r="BL28">
        <v>39</v>
      </c>
      <c r="BM28">
        <v>16</v>
      </c>
      <c r="BN28">
        <v>0</v>
      </c>
      <c r="BO28">
        <v>0</v>
      </c>
      <c r="BP28">
        <v>4</v>
      </c>
      <c r="BQ28">
        <v>7</v>
      </c>
      <c r="BR28">
        <v>12</v>
      </c>
      <c r="BS28">
        <v>2</v>
      </c>
      <c r="BT28">
        <v>0</v>
      </c>
      <c r="BU28">
        <v>2</v>
      </c>
      <c r="BV28">
        <v>692</v>
      </c>
      <c r="BW28">
        <v>0</v>
      </c>
      <c r="BX28">
        <v>692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  <c r="CE28" s="58" t="s">
        <v>111</v>
      </c>
      <c r="CG28" s="10"/>
      <c r="CH28" s="10"/>
    </row>
    <row r="29" spans="1:86" s="38" customFormat="1">
      <c r="A29" t="s">
        <v>176</v>
      </c>
      <c r="B29" s="10">
        <v>52</v>
      </c>
      <c r="C29" s="6" t="s">
        <v>2</v>
      </c>
      <c r="D29" s="10" t="s">
        <v>40</v>
      </c>
      <c r="E29" s="59">
        <f t="shared" si="0"/>
        <v>0</v>
      </c>
      <c r="F29" s="59">
        <f t="shared" si="0"/>
        <v>0</v>
      </c>
      <c r="G29" s="59">
        <f t="shared" si="0"/>
        <v>50</v>
      </c>
      <c r="H29" s="59">
        <f t="shared" si="0"/>
        <v>25</v>
      </c>
      <c r="I29" s="59">
        <f t="shared" si="1"/>
        <v>0.5</v>
      </c>
      <c r="J29">
        <v>4</v>
      </c>
      <c r="K29">
        <v>0</v>
      </c>
      <c r="L29">
        <v>0</v>
      </c>
      <c r="M29">
        <v>2</v>
      </c>
      <c r="N29">
        <v>1</v>
      </c>
      <c r="O29">
        <v>1</v>
      </c>
      <c r="P29">
        <v>408.75</v>
      </c>
      <c r="Q29">
        <v>0</v>
      </c>
      <c r="R29">
        <v>451.5</v>
      </c>
      <c r="S29">
        <v>261</v>
      </c>
      <c r="T29">
        <v>265</v>
      </c>
      <c r="U29">
        <v>167.5</v>
      </c>
      <c r="V29">
        <v>460</v>
      </c>
      <c r="W29">
        <v>62.333333330000002</v>
      </c>
      <c r="X29">
        <v>62</v>
      </c>
      <c r="Y29">
        <v>63</v>
      </c>
      <c r="Z29">
        <v>557</v>
      </c>
      <c r="AA29">
        <v>690</v>
      </c>
      <c r="AB29">
        <v>291</v>
      </c>
      <c r="AC29">
        <v>24</v>
      </c>
      <c r="AD29">
        <v>12</v>
      </c>
      <c r="AE29">
        <v>9</v>
      </c>
      <c r="AF29">
        <v>3</v>
      </c>
      <c r="AG29">
        <v>6</v>
      </c>
      <c r="AH29">
        <v>5</v>
      </c>
      <c r="AI29">
        <v>1</v>
      </c>
      <c r="AJ29">
        <v>0</v>
      </c>
      <c r="AK29">
        <v>0</v>
      </c>
      <c r="AL29">
        <v>12</v>
      </c>
      <c r="AM29">
        <v>4</v>
      </c>
      <c r="AN29">
        <v>1</v>
      </c>
      <c r="AO29">
        <v>0</v>
      </c>
      <c r="AP29">
        <v>0</v>
      </c>
      <c r="AQ29">
        <v>0</v>
      </c>
      <c r="AR29">
        <v>7</v>
      </c>
      <c r="AS29">
        <v>1</v>
      </c>
      <c r="AT29">
        <v>3</v>
      </c>
      <c r="AU29">
        <v>1</v>
      </c>
      <c r="AV29">
        <v>0</v>
      </c>
      <c r="AW29">
        <v>0</v>
      </c>
      <c r="AX29">
        <v>4</v>
      </c>
      <c r="AY29">
        <v>1</v>
      </c>
      <c r="AZ29">
        <v>1</v>
      </c>
      <c r="BA29">
        <v>0</v>
      </c>
      <c r="BB29">
        <v>0</v>
      </c>
      <c r="BC29">
        <v>0</v>
      </c>
      <c r="BD29">
        <v>1</v>
      </c>
      <c r="BE29">
        <v>3</v>
      </c>
      <c r="BF29">
        <v>0</v>
      </c>
      <c r="BG29">
        <v>0</v>
      </c>
      <c r="BH29">
        <v>0</v>
      </c>
      <c r="BI29">
        <v>2</v>
      </c>
      <c r="BJ29">
        <v>1</v>
      </c>
      <c r="BK29">
        <v>0</v>
      </c>
      <c r="BL29">
        <v>53</v>
      </c>
      <c r="BM29">
        <v>10</v>
      </c>
      <c r="BN29">
        <v>5</v>
      </c>
      <c r="BO29">
        <v>2</v>
      </c>
      <c r="BP29">
        <v>9</v>
      </c>
      <c r="BQ29">
        <v>0</v>
      </c>
      <c r="BR29">
        <v>27</v>
      </c>
      <c r="BS29">
        <v>1</v>
      </c>
      <c r="BT29">
        <v>1</v>
      </c>
      <c r="BU29">
        <v>0</v>
      </c>
      <c r="BV29">
        <v>471</v>
      </c>
      <c r="BW29">
        <v>471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  <c r="CE29" s="58" t="s">
        <v>111</v>
      </c>
      <c r="CG29" s="10"/>
      <c r="CH29" s="10"/>
    </row>
    <row r="30" spans="1:86" s="38" customFormat="1">
      <c r="A30" t="s">
        <v>177</v>
      </c>
      <c r="B30" s="10">
        <v>44</v>
      </c>
      <c r="C30" s="6" t="s">
        <v>2</v>
      </c>
      <c r="D30" s="10" t="s">
        <v>40</v>
      </c>
      <c r="E30" s="59">
        <f t="shared" si="0"/>
        <v>0</v>
      </c>
      <c r="F30" s="59">
        <f t="shared" si="0"/>
        <v>0</v>
      </c>
      <c r="G30" s="59">
        <f t="shared" si="0"/>
        <v>50</v>
      </c>
      <c r="H30" s="59">
        <f t="shared" si="0"/>
        <v>0</v>
      </c>
      <c r="I30" s="59">
        <f t="shared" si="1"/>
        <v>0.5</v>
      </c>
      <c r="J30">
        <v>4</v>
      </c>
      <c r="K30">
        <v>0</v>
      </c>
      <c r="L30">
        <v>0</v>
      </c>
      <c r="M30">
        <v>2</v>
      </c>
      <c r="N30">
        <v>0</v>
      </c>
      <c r="O30">
        <v>2</v>
      </c>
      <c r="P30">
        <v>1040.25</v>
      </c>
      <c r="Q30">
        <v>0</v>
      </c>
      <c r="R30">
        <v>1871</v>
      </c>
      <c r="S30">
        <v>0</v>
      </c>
      <c r="T30">
        <v>65.5</v>
      </c>
      <c r="U30">
        <v>65.5</v>
      </c>
      <c r="V30">
        <v>0</v>
      </c>
      <c r="W30">
        <v>84</v>
      </c>
      <c r="X30">
        <v>84</v>
      </c>
      <c r="Y30">
        <v>0</v>
      </c>
      <c r="Z30">
        <v>970</v>
      </c>
      <c r="AA30">
        <v>970</v>
      </c>
      <c r="AB30">
        <v>0</v>
      </c>
      <c r="AC30">
        <v>12</v>
      </c>
      <c r="AD30">
        <v>6</v>
      </c>
      <c r="AE30">
        <v>6</v>
      </c>
      <c r="AF30">
        <v>0</v>
      </c>
      <c r="AG30">
        <v>4</v>
      </c>
      <c r="AH30">
        <v>5</v>
      </c>
      <c r="AI30">
        <v>0</v>
      </c>
      <c r="AJ30">
        <v>0</v>
      </c>
      <c r="AK30">
        <v>0</v>
      </c>
      <c r="AL30">
        <v>3</v>
      </c>
      <c r="AM30">
        <v>4</v>
      </c>
      <c r="AN30">
        <v>1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4</v>
      </c>
      <c r="AU30">
        <v>0</v>
      </c>
      <c r="AV30">
        <v>0</v>
      </c>
      <c r="AW30">
        <v>0</v>
      </c>
      <c r="AX30">
        <v>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5</v>
      </c>
      <c r="BF30">
        <v>2</v>
      </c>
      <c r="BG30">
        <v>0</v>
      </c>
      <c r="BH30">
        <v>0</v>
      </c>
      <c r="BI30">
        <v>2</v>
      </c>
      <c r="BJ30">
        <v>0</v>
      </c>
      <c r="BK30">
        <v>1</v>
      </c>
      <c r="BL30">
        <v>34</v>
      </c>
      <c r="BM30">
        <v>13</v>
      </c>
      <c r="BN30">
        <v>3</v>
      </c>
      <c r="BO30">
        <v>0</v>
      </c>
      <c r="BP30">
        <v>4</v>
      </c>
      <c r="BQ30">
        <v>0</v>
      </c>
      <c r="BR30">
        <v>14</v>
      </c>
      <c r="BS30">
        <v>2</v>
      </c>
      <c r="BT30">
        <v>0</v>
      </c>
      <c r="BU30">
        <v>2</v>
      </c>
      <c r="BV30">
        <v>419</v>
      </c>
      <c r="BW30">
        <v>0</v>
      </c>
      <c r="BX30">
        <v>419</v>
      </c>
      <c r="BY30">
        <v>0</v>
      </c>
      <c r="BZ30">
        <v>0</v>
      </c>
      <c r="CA30">
        <v>0</v>
      </c>
      <c r="CB30">
        <v>0</v>
      </c>
      <c r="CC30">
        <v>0</v>
      </c>
      <c r="CD30" t="s">
        <v>58</v>
      </c>
      <c r="CE30" s="58" t="s">
        <v>111</v>
      </c>
      <c r="CG30" s="10"/>
      <c r="CH30" s="10"/>
    </row>
    <row r="31" spans="1:86" s="38" customFormat="1">
      <c r="A31" s="63"/>
      <c r="C31" s="65"/>
      <c r="D31" s="65"/>
      <c r="E31" s="65"/>
      <c r="F31" s="65"/>
      <c r="G31" s="65"/>
      <c r="H31" s="65"/>
      <c r="I31" s="65"/>
      <c r="J31" s="65"/>
      <c r="K31" s="63"/>
      <c r="L31" s="63"/>
      <c r="M31" s="63"/>
      <c r="N31" s="63"/>
      <c r="O31" s="64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S31" s="63"/>
      <c r="AT31" s="63"/>
      <c r="AU31" s="63"/>
      <c r="CE31" s="58" t="s">
        <v>111</v>
      </c>
      <c r="CG31" s="10"/>
      <c r="CH31" s="10"/>
    </row>
    <row r="32" spans="1:86" s="38" customFormat="1">
      <c r="A32" s="34" t="s">
        <v>3</v>
      </c>
      <c r="B32" s="34">
        <f>COUNTIF(C5:C30,"WT")</f>
        <v>10</v>
      </c>
      <c r="C32" s="63"/>
      <c r="D32" s="22" t="s">
        <v>41</v>
      </c>
      <c r="E32" s="24">
        <f>AVERAGE(E8:E11,E13,E18,E20:E20,E23:E24,E28)</f>
        <v>2.5</v>
      </c>
      <c r="F32" s="24">
        <f t="shared" ref="F32:BQ32" si="2">AVERAGE(F8:F11,F13,F18,F20:F20,F23:F24,F28)</f>
        <v>7.5</v>
      </c>
      <c r="G32" s="24">
        <f t="shared" si="2"/>
        <v>37.5</v>
      </c>
      <c r="H32" s="24">
        <f t="shared" si="2"/>
        <v>30</v>
      </c>
      <c r="I32" s="24">
        <f t="shared" si="2"/>
        <v>0.375</v>
      </c>
      <c r="J32" s="24">
        <f t="shared" si="2"/>
        <v>4</v>
      </c>
      <c r="K32" s="24">
        <f t="shared" si="2"/>
        <v>0.1</v>
      </c>
      <c r="L32" s="24">
        <f t="shared" si="2"/>
        <v>0.3</v>
      </c>
      <c r="M32" s="24">
        <f t="shared" si="2"/>
        <v>1.5</v>
      </c>
      <c r="N32" s="24">
        <f t="shared" si="2"/>
        <v>1.2</v>
      </c>
      <c r="O32" s="24">
        <f t="shared" si="2"/>
        <v>0.9</v>
      </c>
      <c r="P32" s="24">
        <f t="shared" si="2"/>
        <v>375.54166666999998</v>
      </c>
      <c r="Q32" s="24">
        <f t="shared" si="2"/>
        <v>210</v>
      </c>
      <c r="R32" s="24">
        <f t="shared" si="2"/>
        <v>325.8</v>
      </c>
      <c r="S32" s="24">
        <f t="shared" si="2"/>
        <v>378.85</v>
      </c>
      <c r="T32" s="24">
        <f t="shared" si="2"/>
        <v>184.94166666000001</v>
      </c>
      <c r="U32" s="24">
        <f t="shared" si="2"/>
        <v>162.65</v>
      </c>
      <c r="V32" s="24">
        <f t="shared" si="2"/>
        <v>203.8</v>
      </c>
      <c r="W32" s="24">
        <f t="shared" si="2"/>
        <v>271.31666666700005</v>
      </c>
      <c r="X32" s="24">
        <f t="shared" si="2"/>
        <v>324.10000000000002</v>
      </c>
      <c r="Y32" s="24">
        <f t="shared" si="2"/>
        <v>121.05</v>
      </c>
      <c r="Z32" s="24">
        <f t="shared" si="2"/>
        <v>431.61666666000002</v>
      </c>
      <c r="AA32" s="24">
        <f t="shared" si="2"/>
        <v>498</v>
      </c>
      <c r="AB32" s="24">
        <f t="shared" si="2"/>
        <v>307.35000000000002</v>
      </c>
      <c r="AC32" s="24">
        <f t="shared" si="2"/>
        <v>20.5</v>
      </c>
      <c r="AD32" s="24">
        <f t="shared" si="2"/>
        <v>8.9</v>
      </c>
      <c r="AE32" s="24">
        <f t="shared" si="2"/>
        <v>6.6</v>
      </c>
      <c r="AF32" s="24">
        <f t="shared" si="2"/>
        <v>5</v>
      </c>
      <c r="AG32" s="24">
        <f t="shared" si="2"/>
        <v>5.3</v>
      </c>
      <c r="AH32" s="24">
        <f t="shared" si="2"/>
        <v>5.7</v>
      </c>
      <c r="AI32" s="24">
        <f t="shared" si="2"/>
        <v>0.7</v>
      </c>
      <c r="AJ32" s="24">
        <f t="shared" si="2"/>
        <v>0</v>
      </c>
      <c r="AK32" s="24">
        <f t="shared" si="2"/>
        <v>0</v>
      </c>
      <c r="AL32" s="24">
        <f t="shared" si="2"/>
        <v>8.8000000000000007</v>
      </c>
      <c r="AM32" s="24">
        <f t="shared" si="2"/>
        <v>3.9</v>
      </c>
      <c r="AN32" s="24">
        <f t="shared" si="2"/>
        <v>2.1</v>
      </c>
      <c r="AO32" s="24">
        <f t="shared" si="2"/>
        <v>0.1</v>
      </c>
      <c r="AP32" s="24">
        <f t="shared" si="2"/>
        <v>0</v>
      </c>
      <c r="AQ32" s="24">
        <f t="shared" si="2"/>
        <v>0</v>
      </c>
      <c r="AR32" s="24">
        <f t="shared" si="2"/>
        <v>2.8</v>
      </c>
      <c r="AS32" s="24">
        <f t="shared" si="2"/>
        <v>1</v>
      </c>
      <c r="AT32" s="24">
        <f t="shared" si="2"/>
        <v>2.2000000000000002</v>
      </c>
      <c r="AU32" s="24">
        <f t="shared" si="2"/>
        <v>0.2</v>
      </c>
      <c r="AV32" s="24">
        <f t="shared" si="2"/>
        <v>0</v>
      </c>
      <c r="AW32" s="24">
        <f t="shared" si="2"/>
        <v>0</v>
      </c>
      <c r="AX32" s="24">
        <f t="shared" si="2"/>
        <v>3.2</v>
      </c>
      <c r="AY32" s="24">
        <f t="shared" si="2"/>
        <v>0.4</v>
      </c>
      <c r="AZ32" s="24">
        <f t="shared" si="2"/>
        <v>1.4</v>
      </c>
      <c r="BA32" s="24">
        <f t="shared" si="2"/>
        <v>0.4</v>
      </c>
      <c r="BB32" s="24">
        <f t="shared" si="2"/>
        <v>0</v>
      </c>
      <c r="BC32" s="24">
        <f t="shared" si="2"/>
        <v>0</v>
      </c>
      <c r="BD32" s="24">
        <f t="shared" si="2"/>
        <v>2.8</v>
      </c>
      <c r="BE32" s="24">
        <f t="shared" si="2"/>
        <v>7.3</v>
      </c>
      <c r="BF32" s="24">
        <f t="shared" si="2"/>
        <v>0.2</v>
      </c>
      <c r="BG32" s="24">
        <f t="shared" si="2"/>
        <v>0.1</v>
      </c>
      <c r="BH32" s="24">
        <f t="shared" si="2"/>
        <v>0</v>
      </c>
      <c r="BI32" s="24">
        <f t="shared" si="2"/>
        <v>1.2</v>
      </c>
      <c r="BJ32" s="24">
        <f t="shared" si="2"/>
        <v>2.4</v>
      </c>
      <c r="BK32" s="24">
        <f t="shared" si="2"/>
        <v>3.4</v>
      </c>
      <c r="BL32" s="24">
        <f t="shared" si="2"/>
        <v>64.3</v>
      </c>
      <c r="BM32" s="24">
        <f t="shared" si="2"/>
        <v>12</v>
      </c>
      <c r="BN32" s="24">
        <f t="shared" si="2"/>
        <v>7</v>
      </c>
      <c r="BO32" s="24">
        <f t="shared" si="2"/>
        <v>1.2</v>
      </c>
      <c r="BP32" s="24">
        <f t="shared" si="2"/>
        <v>2.4</v>
      </c>
      <c r="BQ32" s="24">
        <f t="shared" si="2"/>
        <v>1.8</v>
      </c>
      <c r="BR32" s="24">
        <f t="shared" ref="BR32:BX32" si="3">AVERAGE(BR8:BR11,BR13,BR18,BR20:BR20,BR23:BR24,BR28)</f>
        <v>39.9</v>
      </c>
      <c r="BS32" s="24">
        <f t="shared" si="3"/>
        <v>0.9</v>
      </c>
      <c r="BT32" s="24">
        <f t="shared" si="3"/>
        <v>0.3</v>
      </c>
      <c r="BU32" s="24">
        <f t="shared" si="3"/>
        <v>0.6</v>
      </c>
      <c r="BV32" s="24">
        <f t="shared" si="3"/>
        <v>208.7</v>
      </c>
      <c r="BW32" s="24">
        <f t="shared" si="3"/>
        <v>69.900000000000006</v>
      </c>
      <c r="BX32" s="24">
        <f t="shared" si="3"/>
        <v>138.80000000000001</v>
      </c>
      <c r="CE32" s="58" t="s">
        <v>111</v>
      </c>
      <c r="CG32" s="10"/>
      <c r="CH32" s="10"/>
    </row>
    <row r="33" spans="1:154" s="38" customFormat="1">
      <c r="A33" s="35" t="s">
        <v>179</v>
      </c>
      <c r="B33" s="34">
        <f>COUNTIF(C5:C30,"+ve")</f>
        <v>13</v>
      </c>
      <c r="C33" s="63"/>
      <c r="D33" s="18" t="s">
        <v>41</v>
      </c>
      <c r="E33" s="27">
        <f t="shared" ref="E33:BP33" si="4">AVERAGE(E12,E14:E17,E19,E21:E22,E25:E27,E29:E30)</f>
        <v>0</v>
      </c>
      <c r="F33" s="27">
        <f t="shared" si="4"/>
        <v>0</v>
      </c>
      <c r="G33" s="27">
        <f t="shared" si="4"/>
        <v>46.153846153846153</v>
      </c>
      <c r="H33" s="27">
        <f t="shared" si="4"/>
        <v>19.23076923076923</v>
      </c>
      <c r="I33" s="27">
        <f t="shared" si="4"/>
        <v>0.46153846153846156</v>
      </c>
      <c r="J33" s="27">
        <f t="shared" si="4"/>
        <v>4</v>
      </c>
      <c r="K33" s="27">
        <f t="shared" si="4"/>
        <v>0</v>
      </c>
      <c r="L33" s="27">
        <f t="shared" si="4"/>
        <v>0</v>
      </c>
      <c r="M33" s="27">
        <f t="shared" si="4"/>
        <v>1.8461538461538463</v>
      </c>
      <c r="N33" s="27">
        <f t="shared" si="4"/>
        <v>0.76923076923076927</v>
      </c>
      <c r="O33" s="27">
        <f t="shared" si="4"/>
        <v>1.3846153846153846</v>
      </c>
      <c r="P33" s="27">
        <f t="shared" si="4"/>
        <v>365.92307692307691</v>
      </c>
      <c r="Q33" s="27">
        <f t="shared" si="4"/>
        <v>0</v>
      </c>
      <c r="R33" s="27">
        <f t="shared" si="4"/>
        <v>567.96153846153845</v>
      </c>
      <c r="S33" s="27">
        <f t="shared" si="4"/>
        <v>154</v>
      </c>
      <c r="T33" s="27">
        <f t="shared" si="4"/>
        <v>154.07692308153844</v>
      </c>
      <c r="U33" s="27">
        <f t="shared" si="4"/>
        <v>111.84615384615384</v>
      </c>
      <c r="V33" s="27">
        <f t="shared" si="4"/>
        <v>185.88461538461539</v>
      </c>
      <c r="W33" s="27">
        <f t="shared" si="4"/>
        <v>134.20512820461539</v>
      </c>
      <c r="X33" s="27">
        <f t="shared" si="4"/>
        <v>107.19230769230769</v>
      </c>
      <c r="Y33" s="27">
        <f t="shared" si="4"/>
        <v>144.57692307692307</v>
      </c>
      <c r="Z33" s="27">
        <f t="shared" si="4"/>
        <v>846.25</v>
      </c>
      <c r="AA33" s="27">
        <f t="shared" si="4"/>
        <v>945.73076923076928</v>
      </c>
      <c r="AB33" s="27">
        <f t="shared" si="4"/>
        <v>240.15384615384616</v>
      </c>
      <c r="AC33" s="27">
        <f t="shared" si="4"/>
        <v>21.76923076923077</v>
      </c>
      <c r="AD33" s="27">
        <f t="shared" si="4"/>
        <v>10.23076923076923</v>
      </c>
      <c r="AE33" s="27">
        <f t="shared" si="4"/>
        <v>9.0769230769230766</v>
      </c>
      <c r="AF33" s="27">
        <f t="shared" si="4"/>
        <v>2.4615384615384617</v>
      </c>
      <c r="AG33" s="27">
        <f t="shared" si="4"/>
        <v>5.4615384615384617</v>
      </c>
      <c r="AH33" s="27">
        <f t="shared" si="4"/>
        <v>6.4615384615384617</v>
      </c>
      <c r="AI33" s="27">
        <f t="shared" si="4"/>
        <v>1.2307692307692308</v>
      </c>
      <c r="AJ33" s="27">
        <f t="shared" si="4"/>
        <v>0.30769230769230771</v>
      </c>
      <c r="AK33" s="27">
        <f t="shared" si="4"/>
        <v>7.6923076923076927E-2</v>
      </c>
      <c r="AL33" s="27">
        <f t="shared" si="4"/>
        <v>8.2307692307692299</v>
      </c>
      <c r="AM33" s="27">
        <f t="shared" si="4"/>
        <v>4</v>
      </c>
      <c r="AN33" s="27">
        <f t="shared" si="4"/>
        <v>2.4615384615384617</v>
      </c>
      <c r="AO33" s="27">
        <f t="shared" si="4"/>
        <v>7.6923076923076927E-2</v>
      </c>
      <c r="AP33" s="27">
        <f t="shared" si="4"/>
        <v>0</v>
      </c>
      <c r="AQ33" s="27">
        <f t="shared" si="4"/>
        <v>7.6923076923076927E-2</v>
      </c>
      <c r="AR33" s="27">
        <f t="shared" si="4"/>
        <v>3.6153846153846154</v>
      </c>
      <c r="AS33" s="27">
        <f t="shared" si="4"/>
        <v>0.92307692307692313</v>
      </c>
      <c r="AT33" s="27">
        <f t="shared" si="4"/>
        <v>3.0769230769230771</v>
      </c>
      <c r="AU33" s="27">
        <f t="shared" si="4"/>
        <v>1.1538461538461537</v>
      </c>
      <c r="AV33" s="27">
        <f t="shared" si="4"/>
        <v>0.30769230769230771</v>
      </c>
      <c r="AW33" s="27">
        <f t="shared" si="4"/>
        <v>0</v>
      </c>
      <c r="AX33" s="27">
        <f t="shared" si="4"/>
        <v>3.6153846153846154</v>
      </c>
      <c r="AY33" s="27">
        <f t="shared" si="4"/>
        <v>0.53846153846153844</v>
      </c>
      <c r="AZ33" s="27">
        <f t="shared" si="4"/>
        <v>0.92307692307692313</v>
      </c>
      <c r="BA33" s="27">
        <f t="shared" si="4"/>
        <v>0</v>
      </c>
      <c r="BB33" s="27">
        <f t="shared" si="4"/>
        <v>0</v>
      </c>
      <c r="BC33" s="27">
        <f t="shared" si="4"/>
        <v>0</v>
      </c>
      <c r="BD33" s="27">
        <f t="shared" si="4"/>
        <v>1</v>
      </c>
      <c r="BE33" s="27">
        <f t="shared" si="4"/>
        <v>4</v>
      </c>
      <c r="BF33" s="27">
        <f t="shared" si="4"/>
        <v>0.46153846153846156</v>
      </c>
      <c r="BG33" s="27">
        <f t="shared" si="4"/>
        <v>0</v>
      </c>
      <c r="BH33" s="27">
        <f t="shared" si="4"/>
        <v>0.23076923076923078</v>
      </c>
      <c r="BI33" s="27">
        <f t="shared" si="4"/>
        <v>1.8461538461538463</v>
      </c>
      <c r="BJ33" s="27">
        <f t="shared" si="4"/>
        <v>0.92307692307692313</v>
      </c>
      <c r="BK33" s="27">
        <f t="shared" si="4"/>
        <v>0.53846153846153844</v>
      </c>
      <c r="BL33" s="27">
        <f t="shared" si="4"/>
        <v>47.53846153846154</v>
      </c>
      <c r="BM33" s="27">
        <f t="shared" si="4"/>
        <v>6.7692307692307692</v>
      </c>
      <c r="BN33" s="27">
        <f t="shared" si="4"/>
        <v>1.8461538461538463</v>
      </c>
      <c r="BO33" s="27">
        <f t="shared" si="4"/>
        <v>1.8461538461538463</v>
      </c>
      <c r="BP33" s="27">
        <f t="shared" si="4"/>
        <v>3</v>
      </c>
      <c r="BQ33" s="27">
        <f t="shared" ref="BQ33:BX33" si="5">AVERAGE(BQ12,BQ14:BQ17,BQ19,BQ21:BQ22,BQ25:BQ27,BQ29:BQ30)</f>
        <v>2.1538461538461537</v>
      </c>
      <c r="BR33" s="27">
        <f t="shared" si="5"/>
        <v>31.923076923076923</v>
      </c>
      <c r="BS33" s="27">
        <f t="shared" si="5"/>
        <v>1.3846153846153846</v>
      </c>
      <c r="BT33" s="27">
        <f t="shared" si="5"/>
        <v>0.69230769230769229</v>
      </c>
      <c r="BU33" s="27">
        <f t="shared" si="5"/>
        <v>0.69230769230769229</v>
      </c>
      <c r="BV33" s="27">
        <f t="shared" si="5"/>
        <v>389.61538461538464</v>
      </c>
      <c r="BW33" s="27">
        <f t="shared" si="5"/>
        <v>219.30769230769232</v>
      </c>
      <c r="BX33" s="27">
        <f t="shared" si="5"/>
        <v>170.30769230769232</v>
      </c>
      <c r="CE33" s="58" t="s">
        <v>111</v>
      </c>
      <c r="CG33" s="10"/>
      <c r="CH33" s="10"/>
    </row>
    <row r="34" spans="1:154" s="38" customFormat="1">
      <c r="A34" s="63"/>
      <c r="B34" s="63"/>
      <c r="C34" s="63"/>
      <c r="D34" s="22" t="s">
        <v>43</v>
      </c>
      <c r="E34" s="24">
        <f t="shared" ref="E34:BP34" si="6">STDEV(E8:E11,E13,E18,E20:E20,E23:E24,E28)/SQRT($B32)</f>
        <v>2.5</v>
      </c>
      <c r="F34" s="24">
        <f t="shared" si="6"/>
        <v>5.3359368645273735</v>
      </c>
      <c r="G34" s="24">
        <f t="shared" si="6"/>
        <v>5.5901699437494745</v>
      </c>
      <c r="H34" s="24">
        <f t="shared" si="6"/>
        <v>5</v>
      </c>
      <c r="I34" s="24">
        <f t="shared" si="6"/>
        <v>5.5901699437494741E-2</v>
      </c>
      <c r="J34" s="24">
        <f t="shared" si="6"/>
        <v>0</v>
      </c>
      <c r="K34" s="24">
        <f t="shared" si="6"/>
        <v>9.9999999999999992E-2</v>
      </c>
      <c r="L34" s="24">
        <f t="shared" si="6"/>
        <v>0.21343747458109494</v>
      </c>
      <c r="M34" s="24">
        <f t="shared" si="6"/>
        <v>0.22360679774997896</v>
      </c>
      <c r="N34" s="24">
        <f t="shared" si="6"/>
        <v>0.19999999999999998</v>
      </c>
      <c r="O34" s="24">
        <f t="shared" si="6"/>
        <v>0.23333333333333331</v>
      </c>
      <c r="P34" s="24">
        <f t="shared" si="6"/>
        <v>86.090052309716469</v>
      </c>
      <c r="Q34" s="24">
        <f t="shared" si="6"/>
        <v>193.28942030023268</v>
      </c>
      <c r="R34" s="24">
        <f t="shared" si="6"/>
        <v>94.605708073033313</v>
      </c>
      <c r="S34" s="24">
        <f t="shared" si="6"/>
        <v>137.67130843667704</v>
      </c>
      <c r="T34" s="24">
        <f t="shared" si="6"/>
        <v>38.461171792616348</v>
      </c>
      <c r="U34" s="24">
        <f t="shared" si="6"/>
        <v>54.511469231509231</v>
      </c>
      <c r="V34" s="24">
        <f t="shared" si="6"/>
        <v>40.945370108637839</v>
      </c>
      <c r="W34" s="24">
        <f t="shared" si="6"/>
        <v>81.086858817645293</v>
      </c>
      <c r="X34" s="24">
        <f t="shared" si="6"/>
        <v>109.69783751540206</v>
      </c>
      <c r="Y34" s="24">
        <f t="shared" si="6"/>
        <v>36.762938009782502</v>
      </c>
      <c r="Z34" s="24">
        <f t="shared" si="6"/>
        <v>151.38020576672656</v>
      </c>
      <c r="AA34" s="24">
        <f t="shared" si="6"/>
        <v>226.62688376369746</v>
      </c>
      <c r="AB34" s="24">
        <f t="shared" si="6"/>
        <v>85.137472165120485</v>
      </c>
      <c r="AC34" s="24">
        <f t="shared" si="6"/>
        <v>3.8965796967768198</v>
      </c>
      <c r="AD34" s="24">
        <f t="shared" si="6"/>
        <v>0.97125348562223079</v>
      </c>
      <c r="AE34" s="24">
        <f t="shared" si="6"/>
        <v>2.5655841873191809</v>
      </c>
      <c r="AF34" s="24">
        <f t="shared" si="6"/>
        <v>1.6124515496597098</v>
      </c>
      <c r="AG34" s="24">
        <f t="shared" si="6"/>
        <v>0.88254681965824855</v>
      </c>
      <c r="AH34" s="24">
        <f t="shared" si="6"/>
        <v>0.55876848714134053</v>
      </c>
      <c r="AI34" s="24">
        <f t="shared" si="6"/>
        <v>0.26034165586355512</v>
      </c>
      <c r="AJ34" s="24">
        <f t="shared" si="6"/>
        <v>0</v>
      </c>
      <c r="AK34" s="24">
        <f t="shared" si="6"/>
        <v>0</v>
      </c>
      <c r="AL34" s="24">
        <f t="shared" si="6"/>
        <v>3.3226495451672298</v>
      </c>
      <c r="AM34" s="24">
        <f t="shared" si="6"/>
        <v>9.9999999999999992E-2</v>
      </c>
      <c r="AN34" s="24">
        <f t="shared" si="6"/>
        <v>0.62271805640898015</v>
      </c>
      <c r="AO34" s="24">
        <f t="shared" si="6"/>
        <v>9.9999999999999992E-2</v>
      </c>
      <c r="AP34" s="24">
        <f t="shared" si="6"/>
        <v>0</v>
      </c>
      <c r="AQ34" s="24">
        <f t="shared" si="6"/>
        <v>0</v>
      </c>
      <c r="AR34" s="24">
        <f t="shared" si="6"/>
        <v>0.85374989832437975</v>
      </c>
      <c r="AS34" s="24">
        <f t="shared" si="6"/>
        <v>0.69920589878010109</v>
      </c>
      <c r="AT34" s="24">
        <f t="shared" si="6"/>
        <v>0.38873012632302001</v>
      </c>
      <c r="AU34" s="24">
        <f t="shared" si="6"/>
        <v>0.13333333333333333</v>
      </c>
      <c r="AV34" s="24">
        <f t="shared" si="6"/>
        <v>0</v>
      </c>
      <c r="AW34" s="24">
        <f t="shared" si="6"/>
        <v>0</v>
      </c>
      <c r="AX34" s="24">
        <f t="shared" si="6"/>
        <v>2.0044395171163876</v>
      </c>
      <c r="AY34" s="24">
        <f t="shared" si="6"/>
        <v>0.30550504633038933</v>
      </c>
      <c r="AZ34" s="24">
        <f t="shared" si="6"/>
        <v>0.2211083193570266</v>
      </c>
      <c r="BA34" s="24">
        <f t="shared" si="6"/>
        <v>0.22110831935702666</v>
      </c>
      <c r="BB34" s="24">
        <f t="shared" si="6"/>
        <v>0</v>
      </c>
      <c r="BC34" s="24">
        <f t="shared" si="6"/>
        <v>0</v>
      </c>
      <c r="BD34" s="24">
        <f t="shared" si="6"/>
        <v>1.18133634311129</v>
      </c>
      <c r="BE34" s="24">
        <f t="shared" si="6"/>
        <v>1.0225241100118645</v>
      </c>
      <c r="BF34" s="24">
        <f t="shared" si="6"/>
        <v>0.13333333333333333</v>
      </c>
      <c r="BG34" s="24">
        <f t="shared" si="6"/>
        <v>9.9999999999999992E-2</v>
      </c>
      <c r="BH34" s="24">
        <f t="shared" si="6"/>
        <v>0</v>
      </c>
      <c r="BI34" s="24">
        <f t="shared" si="6"/>
        <v>0.41633319989322654</v>
      </c>
      <c r="BJ34" s="24">
        <f t="shared" si="6"/>
        <v>0.56174331821175716</v>
      </c>
      <c r="BK34" s="24">
        <f t="shared" si="6"/>
        <v>0.83266639978645307</v>
      </c>
      <c r="BL34" s="24">
        <f t="shared" si="6"/>
        <v>18.978379511667715</v>
      </c>
      <c r="BM34" s="24">
        <f t="shared" si="6"/>
        <v>3.9581140290126386</v>
      </c>
      <c r="BN34" s="24">
        <f t="shared" si="6"/>
        <v>3.3928028399998591</v>
      </c>
      <c r="BO34" s="24">
        <f t="shared" si="6"/>
        <v>0.55377492419453833</v>
      </c>
      <c r="BP34" s="24">
        <f t="shared" si="6"/>
        <v>0.74833147735478822</v>
      </c>
      <c r="BQ34" s="24">
        <f t="shared" ref="BQ34:BX34" si="7">STDEV(BQ8:BQ11,BQ13,BQ18,BQ20:BQ20,BQ23:BQ24,BQ28)/SQRT($B32)</f>
        <v>1.0519822558706333</v>
      </c>
      <c r="BR34" s="24">
        <f t="shared" si="7"/>
        <v>15.102207344182064</v>
      </c>
      <c r="BS34" s="24">
        <f t="shared" si="7"/>
        <v>0.23333333333333331</v>
      </c>
      <c r="BT34" s="24">
        <f t="shared" si="7"/>
        <v>0.15275252316519466</v>
      </c>
      <c r="BU34" s="24">
        <f t="shared" si="7"/>
        <v>0.22110831935702666</v>
      </c>
      <c r="BV34" s="24">
        <f t="shared" si="7"/>
        <v>78.605350397483178</v>
      </c>
      <c r="BW34" s="24">
        <f t="shared" si="7"/>
        <v>53.356338788272275</v>
      </c>
      <c r="BX34" s="24">
        <f t="shared" si="7"/>
        <v>71.516400605424451</v>
      </c>
      <c r="CE34" s="58" t="s">
        <v>111</v>
      </c>
      <c r="CG34" s="10"/>
      <c r="CH34" s="10"/>
    </row>
    <row r="35" spans="1:154" s="38" customFormat="1">
      <c r="A35" s="63"/>
      <c r="B35" s="2"/>
      <c r="C35" s="63"/>
      <c r="D35" s="18" t="s">
        <v>43</v>
      </c>
      <c r="E35" s="27">
        <f t="shared" ref="E35:BP35" si="8">STDEV(E12,E14:E17,E19,E21:E22,E25:E27,E29:E30)/SQRT($B33)</f>
        <v>0</v>
      </c>
      <c r="F35" s="27">
        <f t="shared" si="8"/>
        <v>0</v>
      </c>
      <c r="G35" s="27">
        <f t="shared" si="8"/>
        <v>2.6038584630243471</v>
      </c>
      <c r="H35" s="27">
        <f t="shared" si="8"/>
        <v>5.0270471606917058</v>
      </c>
      <c r="I35" s="27">
        <f t="shared" si="8"/>
        <v>2.6038584630243472E-2</v>
      </c>
      <c r="J35" s="27">
        <f t="shared" si="8"/>
        <v>0</v>
      </c>
      <c r="K35" s="27">
        <f t="shared" si="8"/>
        <v>0</v>
      </c>
      <c r="L35" s="27">
        <f t="shared" si="8"/>
        <v>0</v>
      </c>
      <c r="M35" s="27">
        <f t="shared" si="8"/>
        <v>0.10415433852097389</v>
      </c>
      <c r="N35" s="27">
        <f t="shared" si="8"/>
        <v>0.20108188642766825</v>
      </c>
      <c r="O35" s="27">
        <f t="shared" si="8"/>
        <v>0.21299035545943784</v>
      </c>
      <c r="P35" s="27">
        <f t="shared" si="8"/>
        <v>82.968948782249598</v>
      </c>
      <c r="Q35" s="27">
        <f t="shared" si="8"/>
        <v>0</v>
      </c>
      <c r="R35" s="27">
        <f t="shared" si="8"/>
        <v>195.16577816428122</v>
      </c>
      <c r="S35" s="27">
        <f t="shared" si="8"/>
        <v>63.469733348124691</v>
      </c>
      <c r="T35" s="27">
        <f t="shared" si="8"/>
        <v>26.496770253097466</v>
      </c>
      <c r="U35" s="27">
        <f t="shared" si="8"/>
        <v>28.767435327218866</v>
      </c>
      <c r="V35" s="27">
        <f t="shared" si="8"/>
        <v>60.411307998770305</v>
      </c>
      <c r="W35" s="27">
        <f t="shared" si="8"/>
        <v>39.387231984816019</v>
      </c>
      <c r="X35" s="27">
        <f t="shared" si="8"/>
        <v>40.338532926456033</v>
      </c>
      <c r="Y35" s="27">
        <f t="shared" si="8"/>
        <v>50.917034268486461</v>
      </c>
      <c r="Z35" s="27">
        <f t="shared" si="8"/>
        <v>129.61263100788344</v>
      </c>
      <c r="AA35" s="27">
        <f t="shared" si="8"/>
        <v>119.57306015978823</v>
      </c>
      <c r="AB35" s="27">
        <f t="shared" si="8"/>
        <v>91.275986545865962</v>
      </c>
      <c r="AC35" s="27">
        <f t="shared" si="8"/>
        <v>5.3579007635188596</v>
      </c>
      <c r="AD35" s="27">
        <f t="shared" si="8"/>
        <v>2.7178277670233553</v>
      </c>
      <c r="AE35" s="27">
        <f t="shared" si="8"/>
        <v>2.6996237593069514</v>
      </c>
      <c r="AF35" s="27">
        <f t="shared" si="8"/>
        <v>0.71266369793268181</v>
      </c>
      <c r="AG35" s="27">
        <f t="shared" si="8"/>
        <v>0.65648036484574912</v>
      </c>
      <c r="AH35" s="27">
        <f t="shared" si="8"/>
        <v>1.7232028342274588</v>
      </c>
      <c r="AI35" s="27">
        <f t="shared" si="8"/>
        <v>0.67133474161979734</v>
      </c>
      <c r="AJ35" s="27">
        <f t="shared" si="8"/>
        <v>0.30769230769230771</v>
      </c>
      <c r="AK35" s="27">
        <f t="shared" si="8"/>
        <v>7.6923076923076927E-2</v>
      </c>
      <c r="AL35" s="27">
        <f t="shared" si="8"/>
        <v>2.4209392279778794</v>
      </c>
      <c r="AM35" s="27">
        <f t="shared" si="8"/>
        <v>0</v>
      </c>
      <c r="AN35" s="27">
        <f t="shared" si="8"/>
        <v>1.7232028342274588</v>
      </c>
      <c r="AO35" s="27">
        <f t="shared" si="8"/>
        <v>7.6923076923076927E-2</v>
      </c>
      <c r="AP35" s="27">
        <f t="shared" si="8"/>
        <v>0</v>
      </c>
      <c r="AQ35" s="27">
        <f t="shared" si="8"/>
        <v>7.6923076923076927E-2</v>
      </c>
      <c r="AR35" s="27">
        <f t="shared" si="8"/>
        <v>1.1632098689450006</v>
      </c>
      <c r="AS35" s="27">
        <f t="shared" si="8"/>
        <v>0.53662691119118844</v>
      </c>
      <c r="AT35" s="27">
        <f t="shared" si="8"/>
        <v>0.23916356546381573</v>
      </c>
      <c r="AU35" s="27">
        <f t="shared" si="8"/>
        <v>0.67791302904627104</v>
      </c>
      <c r="AV35" s="27">
        <f t="shared" si="8"/>
        <v>0.30769230769230771</v>
      </c>
      <c r="AW35" s="27">
        <f t="shared" si="8"/>
        <v>0</v>
      </c>
      <c r="AX35" s="27">
        <f t="shared" si="8"/>
        <v>1.2482729686808294</v>
      </c>
      <c r="AY35" s="27">
        <f t="shared" si="8"/>
        <v>0.33234567684142874</v>
      </c>
      <c r="AZ35" s="27">
        <f t="shared" si="8"/>
        <v>0.23916356546381579</v>
      </c>
      <c r="BA35" s="27">
        <f t="shared" si="8"/>
        <v>0</v>
      </c>
      <c r="BB35" s="27">
        <f t="shared" si="8"/>
        <v>0</v>
      </c>
      <c r="BC35" s="27">
        <f t="shared" si="8"/>
        <v>0</v>
      </c>
      <c r="BD35" s="27">
        <f t="shared" si="8"/>
        <v>0.29957234475763911</v>
      </c>
      <c r="BE35" s="27">
        <f t="shared" si="8"/>
        <v>0.45291081365783831</v>
      </c>
      <c r="BF35" s="27">
        <f t="shared" si="8"/>
        <v>0.21529302081726492</v>
      </c>
      <c r="BG35" s="27">
        <f t="shared" si="8"/>
        <v>0</v>
      </c>
      <c r="BH35" s="27">
        <f t="shared" si="8"/>
        <v>0.16617283842071437</v>
      </c>
      <c r="BI35" s="27">
        <f t="shared" si="8"/>
        <v>0.15384615384615385</v>
      </c>
      <c r="BJ35" s="27">
        <f t="shared" si="8"/>
        <v>0.2878197989826109</v>
      </c>
      <c r="BK35" s="27">
        <f t="shared" si="8"/>
        <v>0.21529302081726492</v>
      </c>
      <c r="BL35" s="27">
        <f t="shared" si="8"/>
        <v>14.229175239903737</v>
      </c>
      <c r="BM35" s="27">
        <f t="shared" si="8"/>
        <v>1.2359665902559003</v>
      </c>
      <c r="BN35" s="27">
        <f t="shared" si="8"/>
        <v>0.71473640332135147</v>
      </c>
      <c r="BO35" s="27">
        <f t="shared" si="8"/>
        <v>0.75825502987801252</v>
      </c>
      <c r="BP35" s="27">
        <f t="shared" si="8"/>
        <v>0.85485041426511033</v>
      </c>
      <c r="BQ35" s="27">
        <f t="shared" ref="BQ35:BX35" si="9">STDEV(BQ12,BQ14:BQ17,BQ19,BQ21:BQ22,BQ25:BQ27,BQ29:BQ30)/SQRT($B33)</f>
        <v>1.7644863923524159</v>
      </c>
      <c r="BR35" s="27">
        <f t="shared" si="9"/>
        <v>11.255461089588934</v>
      </c>
      <c r="BS35" s="27">
        <f t="shared" si="9"/>
        <v>0.21299035545943784</v>
      </c>
      <c r="BT35" s="27">
        <f t="shared" si="9"/>
        <v>0.20830867704194772</v>
      </c>
      <c r="BU35" s="27">
        <f t="shared" si="9"/>
        <v>0.23709284626803759</v>
      </c>
      <c r="BV35" s="27">
        <f t="shared" si="9"/>
        <v>82.794659376687918</v>
      </c>
      <c r="BW35" s="27">
        <f t="shared" si="9"/>
        <v>63.337049615871692</v>
      </c>
      <c r="BX35" s="27">
        <f t="shared" si="9"/>
        <v>61.652186582907582</v>
      </c>
      <c r="CE35" s="58" t="s">
        <v>111</v>
      </c>
      <c r="CG35" s="10"/>
      <c r="CH35" s="10"/>
    </row>
    <row r="36" spans="1:154">
      <c r="B36" s="24"/>
      <c r="C36" s="24"/>
      <c r="D36" s="24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4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38"/>
      <c r="AO36" s="38"/>
      <c r="AP36" s="38"/>
      <c r="AQ36" s="38"/>
      <c r="AR36" s="38"/>
      <c r="AS36" s="63"/>
      <c r="AT36" s="63"/>
      <c r="AU36" s="63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58" t="s">
        <v>111</v>
      </c>
    </row>
    <row r="37" spans="1:154" s="38" customFormat="1" ht="16">
      <c r="A37" s="83" t="s">
        <v>138</v>
      </c>
      <c r="B37" s="66"/>
      <c r="C37" s="66" t="s">
        <v>137</v>
      </c>
      <c r="D37" s="66"/>
      <c r="E37" s="53" t="s">
        <v>63</v>
      </c>
      <c r="F37" s="53" t="s">
        <v>64</v>
      </c>
      <c r="G37" s="53" t="s">
        <v>65</v>
      </c>
      <c r="H37" s="53" t="s">
        <v>66</v>
      </c>
      <c r="I37" s="87" t="s">
        <v>100</v>
      </c>
      <c r="J37" s="53" t="s">
        <v>62</v>
      </c>
      <c r="K37" s="53" t="s">
        <v>63</v>
      </c>
      <c r="L37" s="53" t="s">
        <v>64</v>
      </c>
      <c r="M37" s="53" t="s">
        <v>65</v>
      </c>
      <c r="N37" s="53" t="s">
        <v>66</v>
      </c>
      <c r="O37" s="87" t="s">
        <v>100</v>
      </c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CE37" s="58" t="s">
        <v>111</v>
      </c>
      <c r="CG37" s="10"/>
      <c r="CH37" s="10"/>
    </row>
    <row r="38" spans="1:154" s="38" customFormat="1">
      <c r="A38" t="s">
        <v>158</v>
      </c>
      <c r="B38" s="10">
        <v>44</v>
      </c>
      <c r="C38" s="4" t="s">
        <v>3</v>
      </c>
      <c r="D38" s="10" t="s">
        <v>40</v>
      </c>
      <c r="E38" s="59">
        <f>(K38/$J38)*100</f>
        <v>0</v>
      </c>
      <c r="F38" s="59">
        <f>(L38/$J38)*100</f>
        <v>0</v>
      </c>
      <c r="G38" s="59">
        <f>(M38/$J38)*100</f>
        <v>50</v>
      </c>
      <c r="H38" s="59">
        <f>(N38/$J38)*100</f>
        <v>25</v>
      </c>
      <c r="I38" s="59">
        <f>M38/J38</f>
        <v>0.5</v>
      </c>
      <c r="J38">
        <v>4</v>
      </c>
      <c r="K38">
        <v>0</v>
      </c>
      <c r="L38">
        <v>0</v>
      </c>
      <c r="M38">
        <v>2</v>
      </c>
      <c r="N38">
        <v>1</v>
      </c>
      <c r="O38">
        <v>1</v>
      </c>
      <c r="P38">
        <v>170.5</v>
      </c>
      <c r="Q38">
        <v>0</v>
      </c>
      <c r="R38">
        <v>164</v>
      </c>
      <c r="S38">
        <v>166</v>
      </c>
      <c r="T38">
        <v>234.33333329999999</v>
      </c>
      <c r="U38">
        <v>292.5</v>
      </c>
      <c r="V38">
        <v>118</v>
      </c>
      <c r="W38">
        <v>611.33333330000005</v>
      </c>
      <c r="X38">
        <v>779.5</v>
      </c>
      <c r="Y38">
        <v>275</v>
      </c>
      <c r="Z38">
        <v>95</v>
      </c>
      <c r="AA38">
        <v>66.5</v>
      </c>
      <c r="AB38">
        <v>152</v>
      </c>
      <c r="AC38">
        <v>8</v>
      </c>
      <c r="AD38">
        <v>4</v>
      </c>
      <c r="AE38">
        <v>3</v>
      </c>
      <c r="AF38">
        <v>1</v>
      </c>
      <c r="AG38">
        <v>4</v>
      </c>
      <c r="AH38">
        <v>4</v>
      </c>
      <c r="AI38">
        <v>0</v>
      </c>
      <c r="AJ38">
        <v>0</v>
      </c>
      <c r="AK38">
        <v>0</v>
      </c>
      <c r="AL38">
        <v>0</v>
      </c>
      <c r="AM38">
        <v>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</v>
      </c>
      <c r="BA38">
        <v>0</v>
      </c>
      <c r="BB38">
        <v>0</v>
      </c>
      <c r="BC38">
        <v>0</v>
      </c>
      <c r="BD38">
        <v>0</v>
      </c>
      <c r="BE38">
        <v>5</v>
      </c>
      <c r="BF38">
        <v>0</v>
      </c>
      <c r="BG38">
        <v>0</v>
      </c>
      <c r="BH38">
        <v>0</v>
      </c>
      <c r="BI38">
        <v>0</v>
      </c>
      <c r="BJ38">
        <v>3</v>
      </c>
      <c r="BK38">
        <v>2</v>
      </c>
      <c r="BL38">
        <v>51</v>
      </c>
      <c r="BM38">
        <v>7</v>
      </c>
      <c r="BN38">
        <v>0</v>
      </c>
      <c r="BO38">
        <v>23</v>
      </c>
      <c r="BP38">
        <v>4</v>
      </c>
      <c r="BQ38">
        <v>0</v>
      </c>
      <c r="BR38">
        <v>17</v>
      </c>
      <c r="BS38">
        <v>1</v>
      </c>
      <c r="BT38">
        <v>1</v>
      </c>
      <c r="BU38">
        <v>0</v>
      </c>
      <c r="BV38">
        <v>188</v>
      </c>
      <c r="BW38">
        <v>188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 t="s">
        <v>111</v>
      </c>
      <c r="CG38" s="10">
        <f>$W$1</f>
        <v>0</v>
      </c>
      <c r="CH38" s="10" t="str">
        <f>C15</f>
        <v>+ve</v>
      </c>
      <c r="CI38" s="59" t="e">
        <f>#REF!</f>
        <v>#REF!</v>
      </c>
      <c r="CJ38" s="59" t="e">
        <f>#REF!</f>
        <v>#REF!</v>
      </c>
      <c r="CK38" s="59" t="e">
        <f>#REF!</f>
        <v>#REF!</v>
      </c>
      <c r="CL38" s="59" t="e">
        <f>#REF!</f>
        <v>#REF!</v>
      </c>
      <c r="CM38" s="59" t="e">
        <f>#REF!</f>
        <v>#REF!</v>
      </c>
      <c r="CN38" s="59" t="e">
        <f>#REF!</f>
        <v>#REF!</v>
      </c>
      <c r="CO38" s="59" t="e">
        <f>#REF!</f>
        <v>#REF!</v>
      </c>
      <c r="CP38" s="59" t="e">
        <f>#REF!</f>
        <v>#REF!</v>
      </c>
      <c r="CQ38" s="59" t="e">
        <f>#REF!</f>
        <v>#REF!</v>
      </c>
      <c r="CR38" s="59" t="e">
        <f>#REF!</f>
        <v>#REF!</v>
      </c>
      <c r="CS38" s="59" t="e">
        <f>#REF!</f>
        <v>#REF!</v>
      </c>
      <c r="CT38" s="59" t="e">
        <f>#REF!</f>
        <v>#REF!</v>
      </c>
      <c r="CU38" s="59" t="e">
        <f>#REF!</f>
        <v>#REF!</v>
      </c>
      <c r="CV38" s="59" t="e">
        <f>#REF!</f>
        <v>#REF!</v>
      </c>
      <c r="CW38" s="59" t="e">
        <f>#REF!</f>
        <v>#REF!</v>
      </c>
      <c r="CX38" s="59" t="e">
        <f>#REF!</f>
        <v>#REF!</v>
      </c>
      <c r="CY38" s="59" t="e">
        <f>#REF!</f>
        <v>#REF!</v>
      </c>
      <c r="CZ38" s="95" t="e">
        <f>#REF!</f>
        <v>#REF!</v>
      </c>
      <c r="DA38" s="95" t="e">
        <f>#REF!</f>
        <v>#REF!</v>
      </c>
      <c r="DB38" s="95" t="e">
        <f>#REF!</f>
        <v>#REF!</v>
      </c>
      <c r="DC38" s="95" t="e">
        <f>#REF!</f>
        <v>#REF!</v>
      </c>
      <c r="DD38" s="95" t="e">
        <f>#REF!</f>
        <v>#REF!</v>
      </c>
      <c r="DE38" s="95" t="e">
        <f>#REF!</f>
        <v>#REF!</v>
      </c>
      <c r="DF38" s="95" t="e">
        <f>#REF!</f>
        <v>#REF!</v>
      </c>
      <c r="DG38" s="95" t="e">
        <f>#REF!</f>
        <v>#REF!</v>
      </c>
      <c r="DH38" s="95" t="e">
        <f>#REF!</f>
        <v>#REF!</v>
      </c>
      <c r="DI38" s="95" t="e">
        <f>#REF!</f>
        <v>#REF!</v>
      </c>
      <c r="DJ38" s="95" t="e">
        <f>#REF!</f>
        <v>#REF!</v>
      </c>
      <c r="DK38" s="95" t="e">
        <f>#REF!</f>
        <v>#REF!</v>
      </c>
      <c r="DL38" s="95" t="e">
        <f>#REF!</f>
        <v>#REF!</v>
      </c>
      <c r="DM38" s="95" t="e">
        <f>#REF!</f>
        <v>#REF!</v>
      </c>
      <c r="DN38" s="95" t="e">
        <f>#REF!</f>
        <v>#REF!</v>
      </c>
      <c r="DO38" s="95" t="e">
        <f>#REF!</f>
        <v>#REF!</v>
      </c>
      <c r="DP38" s="95" t="e">
        <f>#REF!</f>
        <v>#REF!</v>
      </c>
      <c r="DQ38" s="59" t="e">
        <f>#REF!</f>
        <v>#REF!</v>
      </c>
      <c r="DR38" s="59" t="e">
        <f>#REF!</f>
        <v>#REF!</v>
      </c>
      <c r="DS38" s="59" t="e">
        <f>#REF!</f>
        <v>#REF!</v>
      </c>
      <c r="DT38" s="59" t="e">
        <f>#REF!</f>
        <v>#REF!</v>
      </c>
      <c r="DU38" s="59" t="e">
        <f>#REF!</f>
        <v>#REF!</v>
      </c>
      <c r="DV38" s="59" t="e">
        <f>#REF!</f>
        <v>#REF!</v>
      </c>
      <c r="DW38" s="59" t="e">
        <f>#REF!</f>
        <v>#REF!</v>
      </c>
      <c r="DX38" s="59" t="e">
        <f>#REF!</f>
        <v>#REF!</v>
      </c>
      <c r="DY38" s="59" t="e">
        <f>#REF!</f>
        <v>#REF!</v>
      </c>
      <c r="DZ38" s="59" t="e">
        <f>#REF!</f>
        <v>#REF!</v>
      </c>
      <c r="EA38" s="59" t="e">
        <f>#REF!</f>
        <v>#REF!</v>
      </c>
      <c r="EB38" s="59" t="e">
        <f>#REF!</f>
        <v>#REF!</v>
      </c>
      <c r="EC38" s="59" t="e">
        <f>#REF!</f>
        <v>#REF!</v>
      </c>
      <c r="ED38" s="59" t="e">
        <f>#REF!</f>
        <v>#REF!</v>
      </c>
      <c r="EE38" s="59" t="e">
        <f>#REF!</f>
        <v>#REF!</v>
      </c>
      <c r="EF38" s="59" t="e">
        <f>#REF!</f>
        <v>#REF!</v>
      </c>
      <c r="EG38" s="59" t="e">
        <f>#REF!</f>
        <v>#REF!</v>
      </c>
      <c r="EH38" s="95" t="e">
        <f>#REF!</f>
        <v>#REF!</v>
      </c>
      <c r="EI38" s="95" t="e">
        <f>#REF!</f>
        <v>#REF!</v>
      </c>
      <c r="EJ38" s="95" t="e">
        <f>#REF!</f>
        <v>#REF!</v>
      </c>
      <c r="EK38" s="95" t="e">
        <f>#REF!</f>
        <v>#REF!</v>
      </c>
      <c r="EL38" s="95" t="e">
        <f>#REF!</f>
        <v>#REF!</v>
      </c>
      <c r="EM38" s="95" t="e">
        <f>#REF!</f>
        <v>#REF!</v>
      </c>
      <c r="EN38" s="95" t="e">
        <f>#REF!</f>
        <v>#REF!</v>
      </c>
      <c r="EO38" s="95" t="e">
        <f>#REF!</f>
        <v>#REF!</v>
      </c>
      <c r="EP38" s="95" t="e">
        <f>#REF!</f>
        <v>#REF!</v>
      </c>
      <c r="EQ38" s="95" t="e">
        <f>#REF!</f>
        <v>#REF!</v>
      </c>
      <c r="ER38" s="95" t="e">
        <f>#REF!</f>
        <v>#REF!</v>
      </c>
      <c r="ES38" s="95" t="e">
        <f>#REF!</f>
        <v>#REF!</v>
      </c>
      <c r="ET38" s="95" t="e">
        <f>#REF!</f>
        <v>#REF!</v>
      </c>
      <c r="EU38" s="95" t="e">
        <f>#REF!</f>
        <v>#REF!</v>
      </c>
      <c r="EV38" s="95" t="e">
        <f>#REF!</f>
        <v>#REF!</v>
      </c>
      <c r="EW38" s="95" t="e">
        <f>#REF!</f>
        <v>#REF!</v>
      </c>
      <c r="EX38" s="95" t="e">
        <f>#REF!</f>
        <v>#REF!</v>
      </c>
    </row>
    <row r="39" spans="1:154" s="38" customFormat="1">
      <c r="A39" t="s">
        <v>180</v>
      </c>
      <c r="B39" s="10">
        <v>52</v>
      </c>
      <c r="C39" s="4" t="s">
        <v>3</v>
      </c>
      <c r="D39" s="10" t="s">
        <v>40</v>
      </c>
      <c r="E39" s="59">
        <f t="shared" ref="E39:H60" si="10">(K39/$J39)*100</f>
        <v>0</v>
      </c>
      <c r="F39" s="59">
        <f t="shared" si="10"/>
        <v>0</v>
      </c>
      <c r="G39" s="59">
        <f t="shared" si="10"/>
        <v>50</v>
      </c>
      <c r="H39" s="59">
        <f t="shared" si="10"/>
        <v>25</v>
      </c>
      <c r="I39" s="59">
        <f t="shared" ref="I39:I60" si="11">M39/J39</f>
        <v>0.5</v>
      </c>
      <c r="J39">
        <v>4</v>
      </c>
      <c r="K39">
        <v>0</v>
      </c>
      <c r="L39">
        <v>0</v>
      </c>
      <c r="M39">
        <v>2</v>
      </c>
      <c r="N39">
        <v>1</v>
      </c>
      <c r="O39">
        <v>1</v>
      </c>
      <c r="P39">
        <v>1251.5</v>
      </c>
      <c r="Q39">
        <v>0</v>
      </c>
      <c r="R39">
        <v>944.5</v>
      </c>
      <c r="S39">
        <v>1707</v>
      </c>
      <c r="T39">
        <v>1007.666667</v>
      </c>
      <c r="U39">
        <v>751</v>
      </c>
      <c r="V39">
        <v>1521</v>
      </c>
      <c r="W39">
        <v>119.33333330000001</v>
      </c>
      <c r="X39">
        <v>147</v>
      </c>
      <c r="Y39">
        <v>64</v>
      </c>
      <c r="Z39">
        <v>733.66666669999995</v>
      </c>
      <c r="AA39">
        <v>932.5</v>
      </c>
      <c r="AB39">
        <v>336</v>
      </c>
      <c r="AC39">
        <v>8</v>
      </c>
      <c r="AD39">
        <v>4</v>
      </c>
      <c r="AE39">
        <v>3</v>
      </c>
      <c r="AF39">
        <v>1</v>
      </c>
      <c r="AG39">
        <v>4</v>
      </c>
      <c r="AH39">
        <v>4</v>
      </c>
      <c r="AI39">
        <v>0</v>
      </c>
      <c r="AJ39">
        <v>0</v>
      </c>
      <c r="AK39">
        <v>0</v>
      </c>
      <c r="AL39">
        <v>0</v>
      </c>
      <c r="AM39">
        <v>4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</v>
      </c>
      <c r="BA39">
        <v>0</v>
      </c>
      <c r="BB39">
        <v>0</v>
      </c>
      <c r="BC39">
        <v>0</v>
      </c>
      <c r="BD39">
        <v>0</v>
      </c>
      <c r="BE39">
        <v>3</v>
      </c>
      <c r="BF39">
        <v>0</v>
      </c>
      <c r="BG39">
        <v>0</v>
      </c>
      <c r="BH39">
        <v>0</v>
      </c>
      <c r="BI39">
        <v>1</v>
      </c>
      <c r="BJ39">
        <v>2</v>
      </c>
      <c r="BK39">
        <v>0</v>
      </c>
      <c r="BL39">
        <v>65</v>
      </c>
      <c r="BM39">
        <v>7</v>
      </c>
      <c r="BN39">
        <v>9</v>
      </c>
      <c r="BO39">
        <v>10</v>
      </c>
      <c r="BP39">
        <v>12</v>
      </c>
      <c r="BQ39">
        <v>0</v>
      </c>
      <c r="BR39">
        <v>27</v>
      </c>
      <c r="BS39">
        <v>1</v>
      </c>
      <c r="BT39">
        <v>0</v>
      </c>
      <c r="BU39">
        <v>1</v>
      </c>
      <c r="BV39">
        <v>1410</v>
      </c>
      <c r="BW39">
        <v>0</v>
      </c>
      <c r="BX39">
        <v>1410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E39" s="58"/>
      <c r="CG39" s="10"/>
      <c r="CH39" s="10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</row>
    <row r="40" spans="1:154" s="38" customFormat="1">
      <c r="A40" t="s">
        <v>159</v>
      </c>
      <c r="B40" s="10">
        <v>52</v>
      </c>
      <c r="C40" s="4" t="s">
        <v>3</v>
      </c>
      <c r="D40" s="10" t="s">
        <v>40</v>
      </c>
      <c r="E40" s="59">
        <f t="shared" si="10"/>
        <v>0</v>
      </c>
      <c r="F40" s="59">
        <f t="shared" si="10"/>
        <v>0</v>
      </c>
      <c r="G40" s="59">
        <f t="shared" si="10"/>
        <v>50</v>
      </c>
      <c r="H40" s="59">
        <f t="shared" si="10"/>
        <v>0</v>
      </c>
      <c r="I40" s="59">
        <f t="shared" si="11"/>
        <v>0.5</v>
      </c>
      <c r="J40">
        <v>4</v>
      </c>
      <c r="K40">
        <v>0</v>
      </c>
      <c r="L40">
        <v>0</v>
      </c>
      <c r="M40">
        <v>2</v>
      </c>
      <c r="N40">
        <v>0</v>
      </c>
      <c r="O40">
        <v>2</v>
      </c>
      <c r="P40">
        <v>175.25</v>
      </c>
      <c r="Q40">
        <v>0</v>
      </c>
      <c r="R40">
        <v>169</v>
      </c>
      <c r="S40">
        <v>0</v>
      </c>
      <c r="T40">
        <v>100</v>
      </c>
      <c r="U40">
        <v>100</v>
      </c>
      <c r="V40">
        <v>0</v>
      </c>
      <c r="W40">
        <v>871</v>
      </c>
      <c r="X40">
        <v>871</v>
      </c>
      <c r="Y40">
        <v>0</v>
      </c>
      <c r="Z40">
        <v>102</v>
      </c>
      <c r="AA40">
        <v>102</v>
      </c>
      <c r="AB40">
        <v>0</v>
      </c>
      <c r="AC40">
        <v>43</v>
      </c>
      <c r="AD40">
        <v>10</v>
      </c>
      <c r="AE40">
        <v>18</v>
      </c>
      <c r="AF40">
        <v>15</v>
      </c>
      <c r="AG40">
        <v>4</v>
      </c>
      <c r="AH40">
        <v>7</v>
      </c>
      <c r="AI40">
        <v>11</v>
      </c>
      <c r="AJ40">
        <v>1</v>
      </c>
      <c r="AK40">
        <v>0</v>
      </c>
      <c r="AL40">
        <v>20</v>
      </c>
      <c r="AM40">
        <v>4</v>
      </c>
      <c r="AN40">
        <v>3</v>
      </c>
      <c r="AO40">
        <v>2</v>
      </c>
      <c r="AP40">
        <v>0</v>
      </c>
      <c r="AQ40">
        <v>0</v>
      </c>
      <c r="AR40">
        <v>1</v>
      </c>
      <c r="AS40">
        <v>0</v>
      </c>
      <c r="AT40">
        <v>4</v>
      </c>
      <c r="AU40">
        <v>6</v>
      </c>
      <c r="AV40">
        <v>0</v>
      </c>
      <c r="AW40">
        <v>0</v>
      </c>
      <c r="AX40">
        <v>8</v>
      </c>
      <c r="AY40">
        <v>0</v>
      </c>
      <c r="AZ40">
        <v>0</v>
      </c>
      <c r="BA40">
        <v>3</v>
      </c>
      <c r="BB40">
        <v>1</v>
      </c>
      <c r="BC40">
        <v>0</v>
      </c>
      <c r="BD40">
        <v>11</v>
      </c>
      <c r="BE40">
        <v>5</v>
      </c>
      <c r="BF40">
        <v>0</v>
      </c>
      <c r="BG40">
        <v>0</v>
      </c>
      <c r="BH40">
        <v>0</v>
      </c>
      <c r="BI40">
        <v>0</v>
      </c>
      <c r="BJ40">
        <v>2</v>
      </c>
      <c r="BK40">
        <v>3</v>
      </c>
      <c r="BL40">
        <v>16</v>
      </c>
      <c r="BM40">
        <v>0</v>
      </c>
      <c r="BN40">
        <v>0</v>
      </c>
      <c r="BO40">
        <v>2</v>
      </c>
      <c r="BP40">
        <v>4</v>
      </c>
      <c r="BQ40">
        <v>0</v>
      </c>
      <c r="BR40">
        <v>10</v>
      </c>
      <c r="BS40">
        <v>2</v>
      </c>
      <c r="BT40">
        <v>0</v>
      </c>
      <c r="BU40">
        <v>2</v>
      </c>
      <c r="BV40">
        <v>363</v>
      </c>
      <c r="BW40">
        <v>0</v>
      </c>
      <c r="BX40">
        <v>363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E40" s="58" t="s">
        <v>111</v>
      </c>
      <c r="CG40" s="10"/>
      <c r="CH40" s="10"/>
    </row>
    <row r="41" spans="1:154" s="38" customFormat="1">
      <c r="A41" t="s">
        <v>160</v>
      </c>
      <c r="B41" s="10">
        <v>52</v>
      </c>
      <c r="C41" s="4" t="s">
        <v>3</v>
      </c>
      <c r="D41" s="10" t="s">
        <v>40</v>
      </c>
      <c r="E41" s="59">
        <f t="shared" si="10"/>
        <v>0</v>
      </c>
      <c r="F41" s="59">
        <f t="shared" si="10"/>
        <v>0</v>
      </c>
      <c r="G41" s="59">
        <f t="shared" si="10"/>
        <v>50</v>
      </c>
      <c r="H41" s="59">
        <f t="shared" si="10"/>
        <v>50</v>
      </c>
      <c r="I41" s="59">
        <f t="shared" si="11"/>
        <v>0.5</v>
      </c>
      <c r="J41">
        <v>4</v>
      </c>
      <c r="K41">
        <v>0</v>
      </c>
      <c r="L41">
        <v>0</v>
      </c>
      <c r="M41">
        <v>2</v>
      </c>
      <c r="N41">
        <v>2</v>
      </c>
      <c r="O41">
        <v>0</v>
      </c>
      <c r="P41">
        <v>421.75</v>
      </c>
      <c r="Q41">
        <v>0</v>
      </c>
      <c r="R41">
        <v>553.5</v>
      </c>
      <c r="S41">
        <v>290</v>
      </c>
      <c r="T41">
        <v>161</v>
      </c>
      <c r="U41">
        <v>189</v>
      </c>
      <c r="V41">
        <v>133</v>
      </c>
      <c r="W41">
        <v>63.5</v>
      </c>
      <c r="X41">
        <v>80</v>
      </c>
      <c r="Y41">
        <v>47</v>
      </c>
      <c r="Z41">
        <v>828</v>
      </c>
      <c r="AA41">
        <v>1167.5</v>
      </c>
      <c r="AB41">
        <v>488.5</v>
      </c>
      <c r="AC41">
        <v>21</v>
      </c>
      <c r="AD41">
        <v>11</v>
      </c>
      <c r="AE41">
        <v>6</v>
      </c>
      <c r="AF41">
        <v>4</v>
      </c>
      <c r="AG41">
        <v>7</v>
      </c>
      <c r="AH41">
        <v>5</v>
      </c>
      <c r="AI41">
        <v>0</v>
      </c>
      <c r="AJ41">
        <v>0</v>
      </c>
      <c r="AK41">
        <v>0</v>
      </c>
      <c r="AL41">
        <v>9</v>
      </c>
      <c r="AM41">
        <v>4</v>
      </c>
      <c r="AN41">
        <v>1</v>
      </c>
      <c r="AO41">
        <v>0</v>
      </c>
      <c r="AP41">
        <v>0</v>
      </c>
      <c r="AQ41">
        <v>0</v>
      </c>
      <c r="AR41">
        <v>6</v>
      </c>
      <c r="AS41">
        <v>3</v>
      </c>
      <c r="AT41">
        <v>2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2</v>
      </c>
      <c r="BA41">
        <v>0</v>
      </c>
      <c r="BB41">
        <v>0</v>
      </c>
      <c r="BC41">
        <v>0</v>
      </c>
      <c r="BD41">
        <v>2</v>
      </c>
      <c r="BE41">
        <v>4</v>
      </c>
      <c r="BF41">
        <v>0</v>
      </c>
      <c r="BG41">
        <v>0</v>
      </c>
      <c r="BH41">
        <v>0</v>
      </c>
      <c r="BI41">
        <v>4</v>
      </c>
      <c r="BJ41">
        <v>0</v>
      </c>
      <c r="BK41">
        <v>0</v>
      </c>
      <c r="BL41">
        <v>96</v>
      </c>
      <c r="BM41">
        <v>17</v>
      </c>
      <c r="BN41">
        <v>5</v>
      </c>
      <c r="BO41">
        <v>32</v>
      </c>
      <c r="BP41">
        <v>7</v>
      </c>
      <c r="BQ41">
        <v>0</v>
      </c>
      <c r="BR41">
        <v>35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E41" s="58" t="s">
        <v>111</v>
      </c>
      <c r="CG41" s="10"/>
      <c r="CH41" s="10"/>
    </row>
    <row r="42" spans="1:154" s="38" customFormat="1">
      <c r="A42" t="s">
        <v>181</v>
      </c>
      <c r="B42" s="10">
        <v>52</v>
      </c>
      <c r="C42" s="6" t="s">
        <v>2</v>
      </c>
      <c r="D42" s="10" t="s">
        <v>40</v>
      </c>
      <c r="E42" s="59">
        <f t="shared" si="10"/>
        <v>0</v>
      </c>
      <c r="F42" s="59">
        <f t="shared" si="10"/>
        <v>0</v>
      </c>
      <c r="G42" s="59">
        <f t="shared" si="10"/>
        <v>25</v>
      </c>
      <c r="H42" s="59">
        <f t="shared" si="10"/>
        <v>0</v>
      </c>
      <c r="I42" s="59">
        <f t="shared" si="11"/>
        <v>0.25</v>
      </c>
      <c r="J42">
        <v>4</v>
      </c>
      <c r="K42">
        <v>0</v>
      </c>
      <c r="L42">
        <v>0</v>
      </c>
      <c r="M42">
        <v>1</v>
      </c>
      <c r="N42">
        <v>0</v>
      </c>
      <c r="O42">
        <v>3</v>
      </c>
      <c r="P42">
        <v>568.75</v>
      </c>
      <c r="Q42">
        <v>0</v>
      </c>
      <c r="R42">
        <v>301</v>
      </c>
      <c r="S42">
        <v>0</v>
      </c>
      <c r="T42">
        <v>392</v>
      </c>
      <c r="U42">
        <v>392</v>
      </c>
      <c r="V42">
        <v>0</v>
      </c>
      <c r="W42">
        <v>87</v>
      </c>
      <c r="X42">
        <v>87</v>
      </c>
      <c r="Y42">
        <v>0</v>
      </c>
      <c r="Z42">
        <v>1215</v>
      </c>
      <c r="AA42">
        <v>1215</v>
      </c>
      <c r="AB42">
        <v>0</v>
      </c>
      <c r="AC42">
        <v>27</v>
      </c>
      <c r="AD42">
        <v>10</v>
      </c>
      <c r="AE42">
        <v>12</v>
      </c>
      <c r="AF42">
        <v>5</v>
      </c>
      <c r="AG42">
        <v>8</v>
      </c>
      <c r="AH42">
        <v>5</v>
      </c>
      <c r="AI42">
        <v>1</v>
      </c>
      <c r="AJ42">
        <v>0</v>
      </c>
      <c r="AK42">
        <v>0</v>
      </c>
      <c r="AL42">
        <v>13</v>
      </c>
      <c r="AM42">
        <v>4</v>
      </c>
      <c r="AN42">
        <v>1</v>
      </c>
      <c r="AO42">
        <v>0</v>
      </c>
      <c r="AP42">
        <v>0</v>
      </c>
      <c r="AQ42">
        <v>0</v>
      </c>
      <c r="AR42">
        <v>5</v>
      </c>
      <c r="AS42">
        <v>3</v>
      </c>
      <c r="AT42">
        <v>3</v>
      </c>
      <c r="AU42">
        <v>1</v>
      </c>
      <c r="AV42">
        <v>0</v>
      </c>
      <c r="AW42">
        <v>0</v>
      </c>
      <c r="AX42">
        <v>5</v>
      </c>
      <c r="AY42">
        <v>1</v>
      </c>
      <c r="AZ42">
        <v>1</v>
      </c>
      <c r="BA42">
        <v>0</v>
      </c>
      <c r="BB42">
        <v>0</v>
      </c>
      <c r="BC42">
        <v>0</v>
      </c>
      <c r="BD42">
        <v>3</v>
      </c>
      <c r="BE42">
        <v>2</v>
      </c>
      <c r="BF42">
        <v>0</v>
      </c>
      <c r="BG42">
        <v>0</v>
      </c>
      <c r="BH42">
        <v>0</v>
      </c>
      <c r="BI42">
        <v>1</v>
      </c>
      <c r="BJ42">
        <v>0</v>
      </c>
      <c r="BK42">
        <v>1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3</v>
      </c>
      <c r="BT42">
        <v>1</v>
      </c>
      <c r="BU42">
        <v>2</v>
      </c>
      <c r="BV42">
        <v>1974</v>
      </c>
      <c r="BW42">
        <v>723</v>
      </c>
      <c r="BX42">
        <v>1251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E42" s="58"/>
      <c r="CG42" s="10"/>
      <c r="CH42" s="10"/>
    </row>
    <row r="43" spans="1:154" s="38" customFormat="1">
      <c r="A43" t="s">
        <v>161</v>
      </c>
      <c r="B43" s="10">
        <v>52</v>
      </c>
      <c r="C43" s="4" t="s">
        <v>3</v>
      </c>
      <c r="D43" s="10" t="s">
        <v>40</v>
      </c>
      <c r="E43" s="59">
        <f t="shared" si="10"/>
        <v>0</v>
      </c>
      <c r="F43" s="59">
        <f t="shared" si="10"/>
        <v>0</v>
      </c>
      <c r="G43" s="59">
        <f t="shared" si="10"/>
        <v>50</v>
      </c>
      <c r="H43" s="59">
        <f t="shared" si="10"/>
        <v>50</v>
      </c>
      <c r="I43" s="59">
        <f t="shared" si="11"/>
        <v>0.5</v>
      </c>
      <c r="J43">
        <v>4</v>
      </c>
      <c r="K43">
        <v>0</v>
      </c>
      <c r="L43">
        <v>0</v>
      </c>
      <c r="M43">
        <v>2</v>
      </c>
      <c r="N43">
        <v>2</v>
      </c>
      <c r="O43">
        <v>0</v>
      </c>
      <c r="P43">
        <v>939.5</v>
      </c>
      <c r="Q43">
        <v>0</v>
      </c>
      <c r="R43">
        <v>1033</v>
      </c>
      <c r="S43">
        <v>846</v>
      </c>
      <c r="T43">
        <v>360.5</v>
      </c>
      <c r="U43">
        <v>525</v>
      </c>
      <c r="V43">
        <v>196</v>
      </c>
      <c r="W43">
        <v>684.25</v>
      </c>
      <c r="X43">
        <v>1164.5</v>
      </c>
      <c r="Y43">
        <v>204</v>
      </c>
      <c r="Z43">
        <v>65.75</v>
      </c>
      <c r="AA43">
        <v>56</v>
      </c>
      <c r="AB43">
        <v>75.5</v>
      </c>
      <c r="AC43">
        <v>13</v>
      </c>
      <c r="AD43">
        <v>6</v>
      </c>
      <c r="AE43">
        <v>3</v>
      </c>
      <c r="AF43">
        <v>4</v>
      </c>
      <c r="AG43">
        <v>4</v>
      </c>
      <c r="AH43">
        <v>4</v>
      </c>
      <c r="AI43">
        <v>3</v>
      </c>
      <c r="AJ43">
        <v>0</v>
      </c>
      <c r="AK43">
        <v>0</v>
      </c>
      <c r="AL43">
        <v>2</v>
      </c>
      <c r="AM43">
        <v>4</v>
      </c>
      <c r="AN43">
        <v>0</v>
      </c>
      <c r="AO43">
        <v>0</v>
      </c>
      <c r="AP43">
        <v>0</v>
      </c>
      <c r="AQ43">
        <v>0</v>
      </c>
      <c r="AR43">
        <v>2</v>
      </c>
      <c r="AS43">
        <v>0</v>
      </c>
      <c r="AT43">
        <v>2</v>
      </c>
      <c r="AU43">
        <v>1</v>
      </c>
      <c r="AV43">
        <v>0</v>
      </c>
      <c r="AW43">
        <v>0</v>
      </c>
      <c r="AX43">
        <v>0</v>
      </c>
      <c r="AY43">
        <v>0</v>
      </c>
      <c r="AZ43">
        <v>2</v>
      </c>
      <c r="BA43">
        <v>2</v>
      </c>
      <c r="BB43">
        <v>0</v>
      </c>
      <c r="BC43">
        <v>0</v>
      </c>
      <c r="BD43">
        <v>0</v>
      </c>
      <c r="BE43">
        <v>12</v>
      </c>
      <c r="BF43">
        <v>0</v>
      </c>
      <c r="BG43">
        <v>0</v>
      </c>
      <c r="BH43">
        <v>0</v>
      </c>
      <c r="BI43">
        <v>0</v>
      </c>
      <c r="BJ43">
        <v>4</v>
      </c>
      <c r="BK43">
        <v>8</v>
      </c>
      <c r="BL43">
        <v>89</v>
      </c>
      <c r="BM43">
        <v>22</v>
      </c>
      <c r="BN43">
        <v>11</v>
      </c>
      <c r="BO43">
        <v>11</v>
      </c>
      <c r="BP43">
        <v>9</v>
      </c>
      <c r="BQ43">
        <v>6</v>
      </c>
      <c r="BR43">
        <v>30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E43" s="58" t="s">
        <v>111</v>
      </c>
      <c r="CG43" s="10"/>
      <c r="CH43" s="10"/>
    </row>
    <row r="44" spans="1:154" s="38" customFormat="1">
      <c r="A44" t="s">
        <v>162</v>
      </c>
      <c r="B44" s="10">
        <v>52</v>
      </c>
      <c r="C44" s="6" t="s">
        <v>2</v>
      </c>
      <c r="D44" s="10" t="s">
        <v>40</v>
      </c>
      <c r="E44" s="59">
        <f t="shared" si="10"/>
        <v>0</v>
      </c>
      <c r="F44" s="59">
        <f t="shared" si="10"/>
        <v>0</v>
      </c>
      <c r="G44" s="59">
        <f t="shared" si="10"/>
        <v>50</v>
      </c>
      <c r="H44" s="59">
        <f t="shared" si="10"/>
        <v>25</v>
      </c>
      <c r="I44" s="59">
        <f t="shared" si="11"/>
        <v>0.5</v>
      </c>
      <c r="J44">
        <v>4</v>
      </c>
      <c r="K44">
        <v>0</v>
      </c>
      <c r="L44">
        <v>0</v>
      </c>
      <c r="M44">
        <v>2</v>
      </c>
      <c r="N44">
        <v>1</v>
      </c>
      <c r="O44">
        <v>1</v>
      </c>
      <c r="P44">
        <v>194.25</v>
      </c>
      <c r="Q44">
        <v>0</v>
      </c>
      <c r="R44">
        <v>111</v>
      </c>
      <c r="S44">
        <v>395</v>
      </c>
      <c r="T44">
        <v>57</v>
      </c>
      <c r="U44">
        <v>39.5</v>
      </c>
      <c r="V44">
        <v>92</v>
      </c>
      <c r="W44">
        <v>478.66666659999999</v>
      </c>
      <c r="X44">
        <v>627</v>
      </c>
      <c r="Y44">
        <v>182</v>
      </c>
      <c r="Z44">
        <v>287.66666659999999</v>
      </c>
      <c r="AA44">
        <v>317.5</v>
      </c>
      <c r="AB44">
        <v>228</v>
      </c>
      <c r="AC44">
        <v>10</v>
      </c>
      <c r="AD44">
        <v>5</v>
      </c>
      <c r="AE44">
        <v>4</v>
      </c>
      <c r="AF44">
        <v>1</v>
      </c>
      <c r="AG44">
        <v>4</v>
      </c>
      <c r="AH44">
        <v>5</v>
      </c>
      <c r="AI44">
        <v>1</v>
      </c>
      <c r="AJ44">
        <v>0</v>
      </c>
      <c r="AK44">
        <v>0</v>
      </c>
      <c r="AL44">
        <v>0</v>
      </c>
      <c r="AM44">
        <v>4</v>
      </c>
      <c r="AN44">
        <v>1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3</v>
      </c>
      <c r="AU44">
        <v>1</v>
      </c>
      <c r="AV44">
        <v>0</v>
      </c>
      <c r="AW44">
        <v>0</v>
      </c>
      <c r="AX44">
        <v>0</v>
      </c>
      <c r="AY44">
        <v>0</v>
      </c>
      <c r="AZ44">
        <v>1</v>
      </c>
      <c r="BA44">
        <v>0</v>
      </c>
      <c r="BB44">
        <v>0</v>
      </c>
      <c r="BC44">
        <v>0</v>
      </c>
      <c r="BD44">
        <v>0</v>
      </c>
      <c r="BE44">
        <v>3</v>
      </c>
      <c r="BF44">
        <v>0</v>
      </c>
      <c r="BG44">
        <v>0</v>
      </c>
      <c r="BH44">
        <v>0</v>
      </c>
      <c r="BI44">
        <v>0</v>
      </c>
      <c r="BJ44">
        <v>3</v>
      </c>
      <c r="BK44">
        <v>0</v>
      </c>
      <c r="BL44">
        <v>100</v>
      </c>
      <c r="BM44">
        <v>16</v>
      </c>
      <c r="BN44">
        <v>0</v>
      </c>
      <c r="BO44">
        <v>15</v>
      </c>
      <c r="BP44">
        <v>13</v>
      </c>
      <c r="BQ44">
        <v>5</v>
      </c>
      <c r="BR44">
        <v>51</v>
      </c>
      <c r="BS44">
        <v>1</v>
      </c>
      <c r="BT44">
        <v>0</v>
      </c>
      <c r="BU44">
        <v>1</v>
      </c>
      <c r="BV44">
        <v>160</v>
      </c>
      <c r="BW44">
        <v>0</v>
      </c>
      <c r="BX44">
        <v>160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E44" s="58" t="s">
        <v>111</v>
      </c>
      <c r="CG44" s="10"/>
      <c r="CH44" s="10"/>
    </row>
    <row r="45" spans="1:154" s="38" customFormat="1">
      <c r="A45" t="s">
        <v>163</v>
      </c>
      <c r="B45" s="10">
        <v>44</v>
      </c>
      <c r="C45" s="6" t="s">
        <v>2</v>
      </c>
      <c r="D45" s="10" t="s">
        <v>40</v>
      </c>
      <c r="E45" s="59">
        <f t="shared" si="10"/>
        <v>0</v>
      </c>
      <c r="F45" s="59">
        <f t="shared" si="10"/>
        <v>0</v>
      </c>
      <c r="G45" s="59">
        <f t="shared" si="10"/>
        <v>50</v>
      </c>
      <c r="H45" s="59">
        <f t="shared" si="10"/>
        <v>0</v>
      </c>
      <c r="I45" s="59">
        <f t="shared" si="11"/>
        <v>0.5</v>
      </c>
      <c r="J45">
        <v>4</v>
      </c>
      <c r="K45">
        <v>0</v>
      </c>
      <c r="L45">
        <v>0</v>
      </c>
      <c r="M45">
        <v>2</v>
      </c>
      <c r="N45">
        <v>0</v>
      </c>
      <c r="O45">
        <v>2</v>
      </c>
      <c r="P45">
        <v>223</v>
      </c>
      <c r="Q45">
        <v>0</v>
      </c>
      <c r="R45">
        <v>281.5</v>
      </c>
      <c r="S45">
        <v>0</v>
      </c>
      <c r="T45">
        <v>41.5</v>
      </c>
      <c r="U45">
        <v>41.5</v>
      </c>
      <c r="V45">
        <v>0</v>
      </c>
      <c r="W45">
        <v>61.5</v>
      </c>
      <c r="X45">
        <v>61.5</v>
      </c>
      <c r="Y45">
        <v>0</v>
      </c>
      <c r="Z45">
        <v>1181.5</v>
      </c>
      <c r="AA45">
        <v>1181.5</v>
      </c>
      <c r="AB45">
        <v>0</v>
      </c>
      <c r="AC45">
        <v>13</v>
      </c>
      <c r="AD45">
        <v>4</v>
      </c>
      <c r="AE45">
        <v>9</v>
      </c>
      <c r="AF45">
        <v>0</v>
      </c>
      <c r="AG45">
        <v>4</v>
      </c>
      <c r="AH45">
        <v>4</v>
      </c>
      <c r="AI45">
        <v>2</v>
      </c>
      <c r="AJ45">
        <v>0</v>
      </c>
      <c r="AK45">
        <v>0</v>
      </c>
      <c r="AL45">
        <v>3</v>
      </c>
      <c r="AM45">
        <v>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4</v>
      </c>
      <c r="AU45">
        <v>2</v>
      </c>
      <c r="AV45">
        <v>0</v>
      </c>
      <c r="AW45">
        <v>0</v>
      </c>
      <c r="AX45">
        <v>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2</v>
      </c>
      <c r="BF45">
        <v>0</v>
      </c>
      <c r="BG45">
        <v>0</v>
      </c>
      <c r="BH45">
        <v>0</v>
      </c>
      <c r="BI45">
        <v>2</v>
      </c>
      <c r="BJ45">
        <v>0</v>
      </c>
      <c r="BK45">
        <v>0</v>
      </c>
      <c r="BL45">
        <v>58</v>
      </c>
      <c r="BM45">
        <v>18</v>
      </c>
      <c r="BN45">
        <v>0</v>
      </c>
      <c r="BO45">
        <v>16</v>
      </c>
      <c r="BP45">
        <v>6</v>
      </c>
      <c r="BQ45">
        <v>0</v>
      </c>
      <c r="BR45">
        <v>18</v>
      </c>
      <c r="BS45">
        <v>2</v>
      </c>
      <c r="BT45">
        <v>0</v>
      </c>
      <c r="BU45">
        <v>2</v>
      </c>
      <c r="BV45">
        <v>329</v>
      </c>
      <c r="BW45">
        <v>0</v>
      </c>
      <c r="BX45">
        <v>329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 t="s">
        <v>111</v>
      </c>
      <c r="CG45" s="10"/>
      <c r="CH45" s="10"/>
    </row>
    <row r="46" spans="1:154" s="38" customFormat="1">
      <c r="A46" t="s">
        <v>164</v>
      </c>
      <c r="B46" s="10">
        <v>44</v>
      </c>
      <c r="C46" s="6" t="s">
        <v>2</v>
      </c>
      <c r="D46" s="10" t="s">
        <v>40</v>
      </c>
      <c r="E46" s="59">
        <f t="shared" si="10"/>
        <v>0</v>
      </c>
      <c r="F46" s="59">
        <f t="shared" si="10"/>
        <v>0</v>
      </c>
      <c r="G46" s="59">
        <f t="shared" si="10"/>
        <v>50</v>
      </c>
      <c r="H46" s="59">
        <f t="shared" si="10"/>
        <v>0</v>
      </c>
      <c r="I46" s="59">
        <f t="shared" si="11"/>
        <v>0.5</v>
      </c>
      <c r="J46">
        <v>4</v>
      </c>
      <c r="K46">
        <v>0</v>
      </c>
      <c r="L46">
        <v>0</v>
      </c>
      <c r="M46">
        <v>2</v>
      </c>
      <c r="N46">
        <v>0</v>
      </c>
      <c r="O46">
        <v>2</v>
      </c>
      <c r="P46">
        <v>400.5</v>
      </c>
      <c r="Q46">
        <v>0</v>
      </c>
      <c r="R46">
        <v>477.5</v>
      </c>
      <c r="S46">
        <v>0</v>
      </c>
      <c r="T46">
        <v>72.5</v>
      </c>
      <c r="U46">
        <v>72.5</v>
      </c>
      <c r="V46">
        <v>0</v>
      </c>
      <c r="W46">
        <v>128.5</v>
      </c>
      <c r="X46">
        <v>128.5</v>
      </c>
      <c r="Y46">
        <v>0</v>
      </c>
      <c r="Z46">
        <v>274.5</v>
      </c>
      <c r="AA46">
        <v>274.5</v>
      </c>
      <c r="AB46">
        <v>0</v>
      </c>
      <c r="AC46">
        <v>18</v>
      </c>
      <c r="AD46">
        <v>10</v>
      </c>
      <c r="AE46">
        <v>7</v>
      </c>
      <c r="AF46">
        <v>1</v>
      </c>
      <c r="AG46">
        <v>4</v>
      </c>
      <c r="AH46">
        <v>9</v>
      </c>
      <c r="AI46">
        <v>0</v>
      </c>
      <c r="AJ46">
        <v>0</v>
      </c>
      <c r="AK46">
        <v>0</v>
      </c>
      <c r="AL46">
        <v>5</v>
      </c>
      <c r="AM46">
        <v>4</v>
      </c>
      <c r="AN46">
        <v>5</v>
      </c>
      <c r="AO46">
        <v>0</v>
      </c>
      <c r="AP46">
        <v>0</v>
      </c>
      <c r="AQ46">
        <v>0</v>
      </c>
      <c r="AR46">
        <v>1</v>
      </c>
      <c r="AS46">
        <v>0</v>
      </c>
      <c r="AT46">
        <v>4</v>
      </c>
      <c r="AU46">
        <v>0</v>
      </c>
      <c r="AV46">
        <v>0</v>
      </c>
      <c r="AW46">
        <v>0</v>
      </c>
      <c r="AX46">
        <v>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1</v>
      </c>
      <c r="BE46">
        <v>7</v>
      </c>
      <c r="BF46">
        <v>0</v>
      </c>
      <c r="BG46">
        <v>0</v>
      </c>
      <c r="BH46">
        <v>0</v>
      </c>
      <c r="BI46">
        <v>2</v>
      </c>
      <c r="BJ46">
        <v>0</v>
      </c>
      <c r="BK46">
        <v>5</v>
      </c>
      <c r="BL46">
        <v>72</v>
      </c>
      <c r="BM46">
        <v>22</v>
      </c>
      <c r="BN46">
        <v>0</v>
      </c>
      <c r="BO46">
        <v>17</v>
      </c>
      <c r="BP46">
        <v>5</v>
      </c>
      <c r="BQ46">
        <v>0</v>
      </c>
      <c r="BR46">
        <v>28</v>
      </c>
      <c r="BS46">
        <v>2</v>
      </c>
      <c r="BT46">
        <v>2</v>
      </c>
      <c r="BU46">
        <v>0</v>
      </c>
      <c r="BV46">
        <v>647</v>
      </c>
      <c r="BW46">
        <v>647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 t="s">
        <v>111</v>
      </c>
      <c r="CG46" s="10"/>
      <c r="CH46" s="10"/>
    </row>
    <row r="47" spans="1:154" s="38" customFormat="1">
      <c r="A47" t="s">
        <v>165</v>
      </c>
      <c r="B47" s="10">
        <v>44</v>
      </c>
      <c r="C47" s="6" t="s">
        <v>2</v>
      </c>
      <c r="D47" s="10" t="s">
        <v>40</v>
      </c>
      <c r="E47" s="59">
        <f t="shared" si="10"/>
        <v>0</v>
      </c>
      <c r="F47" s="59">
        <f t="shared" si="10"/>
        <v>50</v>
      </c>
      <c r="G47" s="59">
        <f t="shared" si="10"/>
        <v>50</v>
      </c>
      <c r="H47" s="59">
        <f t="shared" si="10"/>
        <v>0</v>
      </c>
      <c r="I47" s="59">
        <f t="shared" si="11"/>
        <v>0.5</v>
      </c>
      <c r="J47">
        <v>4</v>
      </c>
      <c r="K47">
        <v>0</v>
      </c>
      <c r="L47">
        <v>2</v>
      </c>
      <c r="M47">
        <v>2</v>
      </c>
      <c r="N47">
        <v>0</v>
      </c>
      <c r="O47">
        <v>0</v>
      </c>
      <c r="P47">
        <v>284.25</v>
      </c>
      <c r="Q47">
        <v>464</v>
      </c>
      <c r="R47">
        <v>104.5</v>
      </c>
      <c r="S47">
        <v>0</v>
      </c>
      <c r="T47">
        <v>180</v>
      </c>
      <c r="U47">
        <v>180</v>
      </c>
      <c r="V47">
        <v>0</v>
      </c>
      <c r="W47">
        <v>91</v>
      </c>
      <c r="X47">
        <v>91</v>
      </c>
      <c r="Y47">
        <v>0</v>
      </c>
      <c r="Z47">
        <v>1137</v>
      </c>
      <c r="AA47">
        <v>1137</v>
      </c>
      <c r="AB47">
        <v>0</v>
      </c>
      <c r="AC47">
        <v>9</v>
      </c>
      <c r="AD47">
        <v>7</v>
      </c>
      <c r="AE47">
        <v>2</v>
      </c>
      <c r="AF47">
        <v>0</v>
      </c>
      <c r="AG47">
        <v>4</v>
      </c>
      <c r="AH47">
        <v>4</v>
      </c>
      <c r="AI47">
        <v>0</v>
      </c>
      <c r="AJ47">
        <v>0</v>
      </c>
      <c r="AK47">
        <v>0</v>
      </c>
      <c r="AL47">
        <v>1</v>
      </c>
      <c r="AM47">
        <v>4</v>
      </c>
      <c r="AN47">
        <v>2</v>
      </c>
      <c r="AO47">
        <v>0</v>
      </c>
      <c r="AP47">
        <v>0</v>
      </c>
      <c r="AQ47">
        <v>0</v>
      </c>
      <c r="AR47">
        <v>1</v>
      </c>
      <c r="AS47">
        <v>0</v>
      </c>
      <c r="AT47">
        <v>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7</v>
      </c>
      <c r="BF47">
        <v>0</v>
      </c>
      <c r="BG47">
        <v>0</v>
      </c>
      <c r="BH47">
        <v>3</v>
      </c>
      <c r="BI47">
        <v>2</v>
      </c>
      <c r="BJ47">
        <v>0</v>
      </c>
      <c r="BK47">
        <v>2</v>
      </c>
      <c r="BL47">
        <v>166</v>
      </c>
      <c r="BM47">
        <v>2</v>
      </c>
      <c r="BN47">
        <v>9</v>
      </c>
      <c r="BO47">
        <v>9</v>
      </c>
      <c r="BP47">
        <v>3</v>
      </c>
      <c r="BQ47">
        <v>0</v>
      </c>
      <c r="BR47">
        <v>143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  <c r="CE47" s="58" t="s">
        <v>111</v>
      </c>
      <c r="CG47" s="10"/>
      <c r="CH47" s="10"/>
    </row>
    <row r="48" spans="1:154" s="38" customFormat="1">
      <c r="A48" t="s">
        <v>166</v>
      </c>
      <c r="B48" s="10">
        <v>52</v>
      </c>
      <c r="C48" s="4" t="s">
        <v>3</v>
      </c>
      <c r="D48" s="10" t="s">
        <v>40</v>
      </c>
      <c r="E48" s="59">
        <f t="shared" si="10"/>
        <v>0</v>
      </c>
      <c r="F48" s="59">
        <f t="shared" si="10"/>
        <v>0</v>
      </c>
      <c r="G48" s="59">
        <f t="shared" si="10"/>
        <v>25</v>
      </c>
      <c r="H48" s="59">
        <f t="shared" si="10"/>
        <v>25</v>
      </c>
      <c r="I48" s="59">
        <f t="shared" si="11"/>
        <v>0.25</v>
      </c>
      <c r="J48">
        <v>4</v>
      </c>
      <c r="K48">
        <v>0</v>
      </c>
      <c r="L48">
        <v>0</v>
      </c>
      <c r="M48">
        <v>1</v>
      </c>
      <c r="N48">
        <v>1</v>
      </c>
      <c r="O48">
        <v>2</v>
      </c>
      <c r="P48">
        <v>127.25</v>
      </c>
      <c r="Q48">
        <v>0</v>
      </c>
      <c r="R48">
        <v>93</v>
      </c>
      <c r="S48">
        <v>158</v>
      </c>
      <c r="T48">
        <v>101.5</v>
      </c>
      <c r="U48">
        <v>23</v>
      </c>
      <c r="V48">
        <v>180</v>
      </c>
      <c r="W48">
        <v>552.5</v>
      </c>
      <c r="X48">
        <v>935</v>
      </c>
      <c r="Y48">
        <v>170</v>
      </c>
      <c r="Z48">
        <v>23</v>
      </c>
      <c r="AA48">
        <v>19</v>
      </c>
      <c r="AB48">
        <v>27</v>
      </c>
      <c r="AC48">
        <v>29</v>
      </c>
      <c r="AD48">
        <v>12</v>
      </c>
      <c r="AE48">
        <v>7</v>
      </c>
      <c r="AF48">
        <v>10</v>
      </c>
      <c r="AG48">
        <v>8</v>
      </c>
      <c r="AH48">
        <v>4</v>
      </c>
      <c r="AI48">
        <v>2</v>
      </c>
      <c r="AJ48">
        <v>0</v>
      </c>
      <c r="AK48">
        <v>0</v>
      </c>
      <c r="AL48">
        <v>15</v>
      </c>
      <c r="AM48">
        <v>4</v>
      </c>
      <c r="AN48">
        <v>0</v>
      </c>
      <c r="AO48">
        <v>2</v>
      </c>
      <c r="AP48">
        <v>0</v>
      </c>
      <c r="AQ48">
        <v>0</v>
      </c>
      <c r="AR48">
        <v>6</v>
      </c>
      <c r="AS48">
        <v>1</v>
      </c>
      <c r="AT48">
        <v>2</v>
      </c>
      <c r="AU48">
        <v>0</v>
      </c>
      <c r="AV48">
        <v>0</v>
      </c>
      <c r="AW48">
        <v>0</v>
      </c>
      <c r="AX48">
        <v>4</v>
      </c>
      <c r="AY48">
        <v>3</v>
      </c>
      <c r="AZ48">
        <v>2</v>
      </c>
      <c r="BA48">
        <v>0</v>
      </c>
      <c r="BB48">
        <v>0</v>
      </c>
      <c r="BC48">
        <v>0</v>
      </c>
      <c r="BD48">
        <v>5</v>
      </c>
      <c r="BE48">
        <v>3</v>
      </c>
      <c r="BF48">
        <v>0</v>
      </c>
      <c r="BG48">
        <v>0</v>
      </c>
      <c r="BH48">
        <v>0</v>
      </c>
      <c r="BI48">
        <v>0</v>
      </c>
      <c r="BJ48">
        <v>2</v>
      </c>
      <c r="BK48">
        <v>1</v>
      </c>
      <c r="BL48">
        <v>104</v>
      </c>
      <c r="BM48">
        <v>12</v>
      </c>
      <c r="BN48">
        <v>9</v>
      </c>
      <c r="BO48">
        <v>10</v>
      </c>
      <c r="BP48">
        <v>3</v>
      </c>
      <c r="BQ48">
        <v>0</v>
      </c>
      <c r="BR48">
        <v>70</v>
      </c>
      <c r="BS48">
        <v>2</v>
      </c>
      <c r="BT48">
        <v>1</v>
      </c>
      <c r="BU48">
        <v>1</v>
      </c>
      <c r="BV48">
        <v>258</v>
      </c>
      <c r="BW48">
        <v>103</v>
      </c>
      <c r="BX48">
        <v>155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  <c r="CG48" s="10"/>
      <c r="CH48" s="10"/>
    </row>
    <row r="49" spans="1:86" s="38" customFormat="1">
      <c r="A49" t="s">
        <v>167</v>
      </c>
      <c r="B49" s="10">
        <v>44</v>
      </c>
      <c r="C49" s="6" t="s">
        <v>2</v>
      </c>
      <c r="D49" s="10" t="s">
        <v>40</v>
      </c>
      <c r="E49" s="59">
        <f t="shared" si="10"/>
        <v>0</v>
      </c>
      <c r="F49" s="59">
        <f t="shared" si="10"/>
        <v>0</v>
      </c>
      <c r="G49" s="59">
        <f t="shared" si="10"/>
        <v>50</v>
      </c>
      <c r="H49" s="59">
        <f t="shared" si="10"/>
        <v>0</v>
      </c>
      <c r="I49" s="59">
        <f t="shared" si="11"/>
        <v>0.5</v>
      </c>
      <c r="J49">
        <v>4</v>
      </c>
      <c r="K49">
        <v>0</v>
      </c>
      <c r="L49">
        <v>0</v>
      </c>
      <c r="M49">
        <v>2</v>
      </c>
      <c r="N49">
        <v>0</v>
      </c>
      <c r="O49">
        <v>2</v>
      </c>
      <c r="P49">
        <v>106</v>
      </c>
      <c r="Q49">
        <v>0</v>
      </c>
      <c r="R49">
        <v>124.5</v>
      </c>
      <c r="S49">
        <v>0</v>
      </c>
      <c r="T49">
        <v>249</v>
      </c>
      <c r="U49">
        <v>249</v>
      </c>
      <c r="V49">
        <v>0</v>
      </c>
      <c r="W49">
        <v>125</v>
      </c>
      <c r="X49">
        <v>125</v>
      </c>
      <c r="Y49">
        <v>0</v>
      </c>
      <c r="Z49">
        <v>1072</v>
      </c>
      <c r="AA49">
        <v>1072</v>
      </c>
      <c r="AB49">
        <v>0</v>
      </c>
      <c r="AC49">
        <v>10</v>
      </c>
      <c r="AD49">
        <v>4</v>
      </c>
      <c r="AE49">
        <v>6</v>
      </c>
      <c r="AF49">
        <v>0</v>
      </c>
      <c r="AG49">
        <v>6</v>
      </c>
      <c r="AH49">
        <v>4</v>
      </c>
      <c r="AI49">
        <v>0</v>
      </c>
      <c r="AJ49">
        <v>0</v>
      </c>
      <c r="AK49">
        <v>0</v>
      </c>
      <c r="AL49">
        <v>0</v>
      </c>
      <c r="AM49">
        <v>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</v>
      </c>
      <c r="AT49">
        <v>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6</v>
      </c>
      <c r="BF49">
        <v>0</v>
      </c>
      <c r="BG49">
        <v>1</v>
      </c>
      <c r="BH49">
        <v>3</v>
      </c>
      <c r="BI49">
        <v>2</v>
      </c>
      <c r="BJ49">
        <v>0</v>
      </c>
      <c r="BK49">
        <v>0</v>
      </c>
      <c r="BL49">
        <v>249</v>
      </c>
      <c r="BM49">
        <v>15</v>
      </c>
      <c r="BN49">
        <v>7</v>
      </c>
      <c r="BO49">
        <v>60</v>
      </c>
      <c r="BP49">
        <v>9</v>
      </c>
      <c r="BQ49">
        <v>0</v>
      </c>
      <c r="BR49">
        <v>158</v>
      </c>
      <c r="BS49">
        <v>2</v>
      </c>
      <c r="BT49">
        <v>0</v>
      </c>
      <c r="BU49">
        <v>2</v>
      </c>
      <c r="BV49">
        <v>175</v>
      </c>
      <c r="BW49">
        <v>0</v>
      </c>
      <c r="BX49">
        <v>175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  <c r="CE49" s="58" t="s">
        <v>111</v>
      </c>
      <c r="CG49" s="10"/>
      <c r="CH49" s="10"/>
    </row>
    <row r="50" spans="1:86" s="38" customFormat="1">
      <c r="A50" t="s">
        <v>182</v>
      </c>
      <c r="B50" s="10">
        <v>52</v>
      </c>
      <c r="C50" s="4" t="s">
        <v>3</v>
      </c>
      <c r="D50" s="10" t="s">
        <v>40</v>
      </c>
      <c r="E50" s="59">
        <f t="shared" si="10"/>
        <v>0</v>
      </c>
      <c r="F50" s="59">
        <f t="shared" si="10"/>
        <v>0</v>
      </c>
      <c r="G50" s="59">
        <f t="shared" si="10"/>
        <v>50</v>
      </c>
      <c r="H50" s="59">
        <f t="shared" si="10"/>
        <v>50</v>
      </c>
      <c r="I50" s="59">
        <f t="shared" si="11"/>
        <v>0.5</v>
      </c>
      <c r="J50">
        <v>4</v>
      </c>
      <c r="K50">
        <v>0</v>
      </c>
      <c r="L50">
        <v>0</v>
      </c>
      <c r="M50">
        <v>2</v>
      </c>
      <c r="N50">
        <v>2</v>
      </c>
      <c r="O50">
        <v>0</v>
      </c>
      <c r="P50">
        <v>324.25</v>
      </c>
      <c r="Q50">
        <v>0</v>
      </c>
      <c r="R50">
        <v>129</v>
      </c>
      <c r="S50">
        <v>519.5</v>
      </c>
      <c r="T50">
        <v>394</v>
      </c>
      <c r="U50">
        <v>338.5</v>
      </c>
      <c r="V50">
        <v>449.5</v>
      </c>
      <c r="W50">
        <v>94.25</v>
      </c>
      <c r="X50">
        <v>89</v>
      </c>
      <c r="Y50">
        <v>99.5</v>
      </c>
      <c r="Z50">
        <v>838</v>
      </c>
      <c r="AA50">
        <v>1183.5</v>
      </c>
      <c r="AB50">
        <v>492.5</v>
      </c>
      <c r="AC50">
        <v>14</v>
      </c>
      <c r="AD50">
        <v>5</v>
      </c>
      <c r="AE50">
        <v>5</v>
      </c>
      <c r="AF50">
        <v>4</v>
      </c>
      <c r="AG50">
        <v>4</v>
      </c>
      <c r="AH50">
        <v>4</v>
      </c>
      <c r="AI50">
        <v>1</v>
      </c>
      <c r="AJ50">
        <v>0</v>
      </c>
      <c r="AK50">
        <v>0</v>
      </c>
      <c r="AL50">
        <v>5</v>
      </c>
      <c r="AM50">
        <v>4</v>
      </c>
      <c r="AN50">
        <v>0</v>
      </c>
      <c r="AO50">
        <v>0</v>
      </c>
      <c r="AP50">
        <v>0</v>
      </c>
      <c r="AQ50">
        <v>0</v>
      </c>
      <c r="AR50">
        <v>1</v>
      </c>
      <c r="AS50">
        <v>0</v>
      </c>
      <c r="AT50">
        <v>2</v>
      </c>
      <c r="AU50">
        <v>1</v>
      </c>
      <c r="AV50">
        <v>0</v>
      </c>
      <c r="AW50">
        <v>0</v>
      </c>
      <c r="AX50">
        <v>2</v>
      </c>
      <c r="AY50">
        <v>0</v>
      </c>
      <c r="AZ50">
        <v>2</v>
      </c>
      <c r="BA50">
        <v>0</v>
      </c>
      <c r="BB50">
        <v>0</v>
      </c>
      <c r="BC50">
        <v>0</v>
      </c>
      <c r="BD50">
        <v>2</v>
      </c>
      <c r="BE50">
        <v>4</v>
      </c>
      <c r="BF50">
        <v>0</v>
      </c>
      <c r="BG50">
        <v>0</v>
      </c>
      <c r="BH50">
        <v>0</v>
      </c>
      <c r="BI50">
        <v>2</v>
      </c>
      <c r="BJ50">
        <v>2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  <c r="CG50" s="10"/>
      <c r="CH50" s="10"/>
    </row>
    <row r="51" spans="1:86" s="38" customFormat="1">
      <c r="A51" t="s">
        <v>169</v>
      </c>
      <c r="B51" s="10">
        <v>52</v>
      </c>
      <c r="C51" s="6" t="s">
        <v>2</v>
      </c>
      <c r="D51" s="10" t="s">
        <v>40</v>
      </c>
      <c r="E51" s="59">
        <f t="shared" si="10"/>
        <v>0</v>
      </c>
      <c r="F51" s="59">
        <f t="shared" si="10"/>
        <v>0</v>
      </c>
      <c r="G51" s="59">
        <f t="shared" si="10"/>
        <v>50</v>
      </c>
      <c r="H51" s="59">
        <f t="shared" si="10"/>
        <v>25</v>
      </c>
      <c r="I51" s="59">
        <f t="shared" si="11"/>
        <v>0.5</v>
      </c>
      <c r="J51">
        <v>4</v>
      </c>
      <c r="K51">
        <v>0</v>
      </c>
      <c r="L51">
        <v>0</v>
      </c>
      <c r="M51">
        <v>2</v>
      </c>
      <c r="N51">
        <v>1</v>
      </c>
      <c r="O51">
        <v>1</v>
      </c>
      <c r="P51">
        <v>217.5</v>
      </c>
      <c r="Q51">
        <v>0</v>
      </c>
      <c r="R51">
        <v>276.5</v>
      </c>
      <c r="S51">
        <v>208</v>
      </c>
      <c r="T51">
        <v>275</v>
      </c>
      <c r="U51">
        <v>200.5</v>
      </c>
      <c r="V51">
        <v>424</v>
      </c>
      <c r="W51">
        <v>246.66666670000001</v>
      </c>
      <c r="X51">
        <v>333.5</v>
      </c>
      <c r="Y51">
        <v>73</v>
      </c>
      <c r="Z51">
        <v>460.33333340000001</v>
      </c>
      <c r="AA51">
        <v>532</v>
      </c>
      <c r="AB51">
        <v>317</v>
      </c>
      <c r="AC51">
        <v>12</v>
      </c>
      <c r="AD51">
        <v>7</v>
      </c>
      <c r="AE51">
        <v>4</v>
      </c>
      <c r="AF51">
        <v>1</v>
      </c>
      <c r="AG51">
        <v>4</v>
      </c>
      <c r="AH51">
        <v>7</v>
      </c>
      <c r="AI51">
        <v>0</v>
      </c>
      <c r="AJ51">
        <v>0</v>
      </c>
      <c r="AK51">
        <v>0</v>
      </c>
      <c r="AL51">
        <v>1</v>
      </c>
      <c r="AM51">
        <v>4</v>
      </c>
      <c r="AN51">
        <v>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3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1</v>
      </c>
      <c r="BA51">
        <v>0</v>
      </c>
      <c r="BB51">
        <v>0</v>
      </c>
      <c r="BC51">
        <v>0</v>
      </c>
      <c r="BD51">
        <v>0</v>
      </c>
      <c r="BE51">
        <v>3</v>
      </c>
      <c r="BF51">
        <v>0</v>
      </c>
      <c r="BG51">
        <v>0</v>
      </c>
      <c r="BH51">
        <v>0</v>
      </c>
      <c r="BI51">
        <v>0</v>
      </c>
      <c r="BJ51">
        <v>3</v>
      </c>
      <c r="BK51">
        <v>0</v>
      </c>
      <c r="BL51">
        <v>67</v>
      </c>
      <c r="BM51">
        <v>11</v>
      </c>
      <c r="BN51">
        <v>3</v>
      </c>
      <c r="BO51">
        <v>16</v>
      </c>
      <c r="BP51">
        <v>9</v>
      </c>
      <c r="BQ51">
        <v>0</v>
      </c>
      <c r="BR51">
        <v>28</v>
      </c>
      <c r="BS51">
        <v>1</v>
      </c>
      <c r="BT51">
        <v>1</v>
      </c>
      <c r="BU51">
        <v>0</v>
      </c>
      <c r="BV51">
        <v>109</v>
      </c>
      <c r="BW51">
        <v>109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  <c r="CG51" s="10"/>
      <c r="CH51" s="10"/>
    </row>
    <row r="52" spans="1:86" s="38" customFormat="1">
      <c r="A52" t="s">
        <v>170</v>
      </c>
      <c r="B52" s="10">
        <v>44</v>
      </c>
      <c r="C52" s="6" t="s">
        <v>2</v>
      </c>
      <c r="D52" s="10" t="s">
        <v>40</v>
      </c>
      <c r="E52" s="59">
        <f t="shared" si="10"/>
        <v>0</v>
      </c>
      <c r="F52" s="59">
        <f t="shared" si="10"/>
        <v>0</v>
      </c>
      <c r="G52" s="59">
        <f t="shared" si="10"/>
        <v>50</v>
      </c>
      <c r="H52" s="59">
        <f t="shared" si="10"/>
        <v>0</v>
      </c>
      <c r="I52" s="59">
        <f t="shared" si="11"/>
        <v>0.5</v>
      </c>
      <c r="J52">
        <v>4</v>
      </c>
      <c r="K52">
        <v>0</v>
      </c>
      <c r="L52">
        <v>0</v>
      </c>
      <c r="M52">
        <v>2</v>
      </c>
      <c r="N52">
        <v>0</v>
      </c>
      <c r="O52">
        <v>2</v>
      </c>
      <c r="P52">
        <v>106.75</v>
      </c>
      <c r="Q52">
        <v>0</v>
      </c>
      <c r="R52">
        <v>65.5</v>
      </c>
      <c r="S52">
        <v>0</v>
      </c>
      <c r="T52">
        <v>83.5</v>
      </c>
      <c r="U52">
        <v>83.5</v>
      </c>
      <c r="V52">
        <v>0</v>
      </c>
      <c r="W52">
        <v>86</v>
      </c>
      <c r="X52">
        <v>86</v>
      </c>
      <c r="Y52">
        <v>0</v>
      </c>
      <c r="Z52">
        <v>958.5</v>
      </c>
      <c r="AA52">
        <v>958.5</v>
      </c>
      <c r="AB52">
        <v>0</v>
      </c>
      <c r="AC52">
        <v>80</v>
      </c>
      <c r="AD52">
        <v>25</v>
      </c>
      <c r="AE52">
        <v>55</v>
      </c>
      <c r="AF52">
        <v>0</v>
      </c>
      <c r="AG52">
        <v>4</v>
      </c>
      <c r="AH52">
        <v>9</v>
      </c>
      <c r="AI52">
        <v>17</v>
      </c>
      <c r="AJ52">
        <v>0</v>
      </c>
      <c r="AK52">
        <v>0</v>
      </c>
      <c r="AL52">
        <v>50</v>
      </c>
      <c r="AM52">
        <v>4</v>
      </c>
      <c r="AN52">
        <v>5</v>
      </c>
      <c r="AO52">
        <v>4</v>
      </c>
      <c r="AP52">
        <v>0</v>
      </c>
      <c r="AQ52">
        <v>0</v>
      </c>
      <c r="AR52">
        <v>12</v>
      </c>
      <c r="AS52">
        <v>0</v>
      </c>
      <c r="AT52">
        <v>4</v>
      </c>
      <c r="AU52">
        <v>13</v>
      </c>
      <c r="AV52">
        <v>0</v>
      </c>
      <c r="AW52">
        <v>0</v>
      </c>
      <c r="AX52">
        <v>38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2</v>
      </c>
      <c r="BF52">
        <v>0</v>
      </c>
      <c r="BG52">
        <v>0</v>
      </c>
      <c r="BH52">
        <v>0</v>
      </c>
      <c r="BI52">
        <v>2</v>
      </c>
      <c r="BJ52">
        <v>0</v>
      </c>
      <c r="BK52">
        <v>0</v>
      </c>
      <c r="BL52">
        <v>8</v>
      </c>
      <c r="BM52">
        <v>0</v>
      </c>
      <c r="BN52">
        <v>0</v>
      </c>
      <c r="BO52">
        <v>2</v>
      </c>
      <c r="BP52">
        <v>2</v>
      </c>
      <c r="BQ52">
        <v>0</v>
      </c>
      <c r="BR52">
        <v>4</v>
      </c>
      <c r="BS52">
        <v>2</v>
      </c>
      <c r="BT52">
        <v>0</v>
      </c>
      <c r="BU52">
        <v>2</v>
      </c>
      <c r="BV52">
        <v>296</v>
      </c>
      <c r="BW52">
        <v>0</v>
      </c>
      <c r="BX52">
        <v>296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  <c r="CE52" s="58" t="s">
        <v>111</v>
      </c>
      <c r="CG52" s="10"/>
      <c r="CH52" s="10"/>
    </row>
    <row r="53" spans="1:86" s="38" customFormat="1">
      <c r="A53" t="s">
        <v>171</v>
      </c>
      <c r="B53" s="10">
        <v>52</v>
      </c>
      <c r="C53" s="4" t="s">
        <v>3</v>
      </c>
      <c r="D53" s="10" t="s">
        <v>40</v>
      </c>
      <c r="E53" s="59">
        <f t="shared" si="10"/>
        <v>0</v>
      </c>
      <c r="F53" s="59">
        <f t="shared" si="10"/>
        <v>0</v>
      </c>
      <c r="G53" s="59">
        <f t="shared" si="10"/>
        <v>25</v>
      </c>
      <c r="H53" s="59">
        <f t="shared" si="10"/>
        <v>50</v>
      </c>
      <c r="I53" s="59">
        <f t="shared" si="11"/>
        <v>0.25</v>
      </c>
      <c r="J53">
        <v>4</v>
      </c>
      <c r="K53">
        <v>0</v>
      </c>
      <c r="L53">
        <v>0</v>
      </c>
      <c r="M53">
        <v>1</v>
      </c>
      <c r="N53">
        <v>2</v>
      </c>
      <c r="O53">
        <v>1</v>
      </c>
      <c r="P53">
        <v>189.25</v>
      </c>
      <c r="Q53">
        <v>0</v>
      </c>
      <c r="R53">
        <v>183</v>
      </c>
      <c r="S53">
        <v>155</v>
      </c>
      <c r="T53">
        <v>258.66666659999999</v>
      </c>
      <c r="U53">
        <v>39</v>
      </c>
      <c r="V53">
        <v>368.5</v>
      </c>
      <c r="W53">
        <v>159.33333329999999</v>
      </c>
      <c r="X53">
        <v>363</v>
      </c>
      <c r="Y53">
        <v>57.5</v>
      </c>
      <c r="Z53">
        <v>181.33333329999999</v>
      </c>
      <c r="AA53">
        <v>4</v>
      </c>
      <c r="AB53">
        <v>270</v>
      </c>
      <c r="AC53">
        <v>27</v>
      </c>
      <c r="AD53">
        <v>14</v>
      </c>
      <c r="AE53">
        <v>5</v>
      </c>
      <c r="AF53">
        <v>8</v>
      </c>
      <c r="AG53">
        <v>6</v>
      </c>
      <c r="AH53">
        <v>10</v>
      </c>
      <c r="AI53">
        <v>0</v>
      </c>
      <c r="AJ53">
        <v>0</v>
      </c>
      <c r="AK53">
        <v>0</v>
      </c>
      <c r="AL53">
        <v>11</v>
      </c>
      <c r="AM53">
        <v>4</v>
      </c>
      <c r="AN53">
        <v>6</v>
      </c>
      <c r="AO53">
        <v>0</v>
      </c>
      <c r="AP53">
        <v>0</v>
      </c>
      <c r="AQ53">
        <v>0</v>
      </c>
      <c r="AR53">
        <v>4</v>
      </c>
      <c r="AS53">
        <v>2</v>
      </c>
      <c r="AT53">
        <v>1</v>
      </c>
      <c r="AU53">
        <v>0</v>
      </c>
      <c r="AV53">
        <v>0</v>
      </c>
      <c r="AW53">
        <v>0</v>
      </c>
      <c r="AX53">
        <v>2</v>
      </c>
      <c r="AY53">
        <v>0</v>
      </c>
      <c r="AZ53">
        <v>3</v>
      </c>
      <c r="BA53">
        <v>0</v>
      </c>
      <c r="BB53">
        <v>0</v>
      </c>
      <c r="BC53">
        <v>0</v>
      </c>
      <c r="BD53">
        <v>5</v>
      </c>
      <c r="BE53">
        <v>15</v>
      </c>
      <c r="BF53">
        <v>0</v>
      </c>
      <c r="BG53">
        <v>0</v>
      </c>
      <c r="BH53">
        <v>6</v>
      </c>
      <c r="BI53">
        <v>0</v>
      </c>
      <c r="BJ53">
        <v>3</v>
      </c>
      <c r="BK53">
        <v>6</v>
      </c>
      <c r="BL53">
        <v>27</v>
      </c>
      <c r="BM53">
        <v>5</v>
      </c>
      <c r="BN53">
        <v>4</v>
      </c>
      <c r="BO53">
        <v>4</v>
      </c>
      <c r="BP53">
        <v>0</v>
      </c>
      <c r="BQ53">
        <v>0</v>
      </c>
      <c r="BR53">
        <v>14</v>
      </c>
      <c r="BS53">
        <v>1</v>
      </c>
      <c r="BT53">
        <v>1</v>
      </c>
      <c r="BU53">
        <v>0</v>
      </c>
      <c r="BV53">
        <v>264</v>
      </c>
      <c r="BW53">
        <v>264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  <c r="CE53" s="58"/>
      <c r="CG53" s="10"/>
      <c r="CH53" s="10"/>
    </row>
    <row r="54" spans="1:86" s="38" customFormat="1">
      <c r="A54" t="s">
        <v>172</v>
      </c>
      <c r="B54" s="10">
        <v>44</v>
      </c>
      <c r="C54" s="4" t="s">
        <v>3</v>
      </c>
      <c r="D54" s="10" t="s">
        <v>40</v>
      </c>
      <c r="E54" s="59">
        <f t="shared" si="10"/>
        <v>0</v>
      </c>
      <c r="F54" s="59">
        <f t="shared" si="10"/>
        <v>75</v>
      </c>
      <c r="G54" s="59">
        <f t="shared" si="10"/>
        <v>0</v>
      </c>
      <c r="H54" s="59">
        <f t="shared" si="10"/>
        <v>25</v>
      </c>
      <c r="I54" s="59">
        <f t="shared" si="11"/>
        <v>0</v>
      </c>
      <c r="J54">
        <v>4</v>
      </c>
      <c r="K54">
        <v>0</v>
      </c>
      <c r="L54">
        <v>3</v>
      </c>
      <c r="M54">
        <v>0</v>
      </c>
      <c r="N54">
        <v>1</v>
      </c>
      <c r="O54">
        <v>0</v>
      </c>
      <c r="P54">
        <v>1085.5</v>
      </c>
      <c r="Q54">
        <v>697.66666669999995</v>
      </c>
      <c r="R54">
        <v>0</v>
      </c>
      <c r="S54">
        <v>2249</v>
      </c>
      <c r="T54">
        <v>1160</v>
      </c>
      <c r="U54">
        <v>0</v>
      </c>
      <c r="V54">
        <v>1160</v>
      </c>
      <c r="W54">
        <v>44</v>
      </c>
      <c r="X54">
        <v>0</v>
      </c>
      <c r="Y54">
        <v>44</v>
      </c>
      <c r="Z54">
        <v>421</v>
      </c>
      <c r="AA54">
        <v>0</v>
      </c>
      <c r="AB54">
        <v>421</v>
      </c>
      <c r="AC54">
        <v>10</v>
      </c>
      <c r="AD54">
        <v>9</v>
      </c>
      <c r="AE54">
        <v>0</v>
      </c>
      <c r="AF54">
        <v>1</v>
      </c>
      <c r="AG54">
        <v>4</v>
      </c>
      <c r="AH54">
        <v>6</v>
      </c>
      <c r="AI54">
        <v>0</v>
      </c>
      <c r="AJ54">
        <v>0</v>
      </c>
      <c r="AK54">
        <v>0</v>
      </c>
      <c r="AL54">
        <v>0</v>
      </c>
      <c r="AM54">
        <v>4</v>
      </c>
      <c r="AN54">
        <v>5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</v>
      </c>
      <c r="BA54">
        <v>0</v>
      </c>
      <c r="BB54">
        <v>0</v>
      </c>
      <c r="BC54">
        <v>0</v>
      </c>
      <c r="BD54">
        <v>0</v>
      </c>
      <c r="BE54">
        <v>14</v>
      </c>
      <c r="BF54">
        <v>3</v>
      </c>
      <c r="BG54">
        <v>0</v>
      </c>
      <c r="BH54">
        <v>0</v>
      </c>
      <c r="BI54">
        <v>1</v>
      </c>
      <c r="BJ54">
        <v>0</v>
      </c>
      <c r="BK54">
        <v>10</v>
      </c>
      <c r="BL54">
        <v>222</v>
      </c>
      <c r="BM54">
        <v>27</v>
      </c>
      <c r="BN54">
        <v>47</v>
      </c>
      <c r="BO54">
        <v>0</v>
      </c>
      <c r="BP54">
        <v>1</v>
      </c>
      <c r="BQ54">
        <v>0</v>
      </c>
      <c r="BR54">
        <v>147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  <c r="CE54" s="58" t="s">
        <v>111</v>
      </c>
      <c r="CG54" s="10"/>
      <c r="CH54" s="10"/>
    </row>
    <row r="55" spans="1:86" s="38" customFormat="1">
      <c r="A55" t="s">
        <v>173</v>
      </c>
      <c r="B55" s="10">
        <v>44</v>
      </c>
      <c r="C55" s="6" t="s">
        <v>2</v>
      </c>
      <c r="D55" s="10" t="s">
        <v>40</v>
      </c>
      <c r="E55" s="59">
        <f t="shared" si="10"/>
        <v>0</v>
      </c>
      <c r="F55" s="59">
        <f t="shared" si="10"/>
        <v>0</v>
      </c>
      <c r="G55" s="59">
        <f t="shared" si="10"/>
        <v>50</v>
      </c>
      <c r="H55" s="59">
        <f t="shared" si="10"/>
        <v>50</v>
      </c>
      <c r="I55" s="59">
        <f t="shared" si="11"/>
        <v>0.5</v>
      </c>
      <c r="J55">
        <v>4</v>
      </c>
      <c r="K55">
        <v>0</v>
      </c>
      <c r="L55">
        <v>0</v>
      </c>
      <c r="M55">
        <v>2</v>
      </c>
      <c r="N55">
        <v>2</v>
      </c>
      <c r="O55">
        <v>0</v>
      </c>
      <c r="P55">
        <v>692.5</v>
      </c>
      <c r="Q55">
        <v>0</v>
      </c>
      <c r="R55">
        <v>825.5</v>
      </c>
      <c r="S55">
        <v>559.5</v>
      </c>
      <c r="T55">
        <v>359.25</v>
      </c>
      <c r="U55">
        <v>579.5</v>
      </c>
      <c r="V55">
        <v>139</v>
      </c>
      <c r="W55">
        <v>736.75</v>
      </c>
      <c r="X55">
        <v>1187.5</v>
      </c>
      <c r="Y55">
        <v>286</v>
      </c>
      <c r="Z55">
        <v>37.75</v>
      </c>
      <c r="AA55">
        <v>40</v>
      </c>
      <c r="AB55">
        <v>35.5</v>
      </c>
      <c r="AC55">
        <v>10</v>
      </c>
      <c r="AD55">
        <v>4</v>
      </c>
      <c r="AE55">
        <v>3</v>
      </c>
      <c r="AF55">
        <v>3</v>
      </c>
      <c r="AG55">
        <v>4</v>
      </c>
      <c r="AH55">
        <v>4</v>
      </c>
      <c r="AI55">
        <v>2</v>
      </c>
      <c r="AJ55">
        <v>0</v>
      </c>
      <c r="AK55">
        <v>0</v>
      </c>
      <c r="AL55">
        <v>0</v>
      </c>
      <c r="AM55">
        <v>4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</v>
      </c>
      <c r="AU55">
        <v>1</v>
      </c>
      <c r="AV55">
        <v>0</v>
      </c>
      <c r="AW55">
        <v>0</v>
      </c>
      <c r="AX55">
        <v>0</v>
      </c>
      <c r="AY55">
        <v>0</v>
      </c>
      <c r="AZ55">
        <v>2</v>
      </c>
      <c r="BA55">
        <v>1</v>
      </c>
      <c r="BB55">
        <v>0</v>
      </c>
      <c r="BC55">
        <v>0</v>
      </c>
      <c r="BD55">
        <v>0</v>
      </c>
      <c r="BE55">
        <v>8</v>
      </c>
      <c r="BF55">
        <v>0</v>
      </c>
      <c r="BG55">
        <v>0</v>
      </c>
      <c r="BH55">
        <v>0</v>
      </c>
      <c r="BI55">
        <v>0</v>
      </c>
      <c r="BJ55">
        <v>4</v>
      </c>
      <c r="BK55">
        <v>4</v>
      </c>
      <c r="BL55">
        <v>85</v>
      </c>
      <c r="BM55">
        <v>20</v>
      </c>
      <c r="BN55">
        <v>9</v>
      </c>
      <c r="BO55">
        <v>19</v>
      </c>
      <c r="BP55">
        <v>8</v>
      </c>
      <c r="BQ55">
        <v>2</v>
      </c>
      <c r="BR55">
        <v>27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  <c r="CE55" s="58" t="s">
        <v>111</v>
      </c>
      <c r="CG55" s="10"/>
      <c r="CH55" s="10"/>
    </row>
    <row r="56" spans="1:86" s="38" customFormat="1">
      <c r="A56" t="s">
        <v>174</v>
      </c>
      <c r="B56" s="10">
        <v>52</v>
      </c>
      <c r="C56" s="6" t="s">
        <v>2</v>
      </c>
      <c r="D56" s="10" t="s">
        <v>40</v>
      </c>
      <c r="E56" s="59">
        <f t="shared" si="10"/>
        <v>0</v>
      </c>
      <c r="F56" s="59">
        <f t="shared" si="10"/>
        <v>0</v>
      </c>
      <c r="G56" s="59">
        <f t="shared" si="10"/>
        <v>50</v>
      </c>
      <c r="H56" s="59">
        <f t="shared" si="10"/>
        <v>50</v>
      </c>
      <c r="I56" s="59">
        <f t="shared" si="11"/>
        <v>0.5</v>
      </c>
      <c r="J56">
        <v>4</v>
      </c>
      <c r="K56">
        <v>0</v>
      </c>
      <c r="L56">
        <v>0</v>
      </c>
      <c r="M56">
        <v>2</v>
      </c>
      <c r="N56">
        <v>2</v>
      </c>
      <c r="O56">
        <v>0</v>
      </c>
      <c r="P56">
        <v>125.5</v>
      </c>
      <c r="Q56">
        <v>0</v>
      </c>
      <c r="R56">
        <v>177</v>
      </c>
      <c r="S56">
        <v>74</v>
      </c>
      <c r="T56">
        <v>144.75</v>
      </c>
      <c r="U56">
        <v>46</v>
      </c>
      <c r="V56">
        <v>243.5</v>
      </c>
      <c r="W56">
        <v>431.75</v>
      </c>
      <c r="X56">
        <v>102</v>
      </c>
      <c r="Y56">
        <v>761.5</v>
      </c>
      <c r="Z56">
        <v>566.25</v>
      </c>
      <c r="AA56">
        <v>943.5</v>
      </c>
      <c r="AB56">
        <v>189</v>
      </c>
      <c r="AC56">
        <v>11</v>
      </c>
      <c r="AD56">
        <v>5</v>
      </c>
      <c r="AE56">
        <v>4</v>
      </c>
      <c r="AF56">
        <v>2</v>
      </c>
      <c r="AG56">
        <v>4</v>
      </c>
      <c r="AH56">
        <v>5</v>
      </c>
      <c r="AI56">
        <v>1</v>
      </c>
      <c r="AJ56">
        <v>0</v>
      </c>
      <c r="AK56">
        <v>0</v>
      </c>
      <c r="AL56">
        <v>1</v>
      </c>
      <c r="AM56">
        <v>4</v>
      </c>
      <c r="AN56">
        <v>1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</v>
      </c>
      <c r="AU56">
        <v>1</v>
      </c>
      <c r="AV56">
        <v>0</v>
      </c>
      <c r="AW56">
        <v>0</v>
      </c>
      <c r="AX56">
        <v>1</v>
      </c>
      <c r="AY56">
        <v>0</v>
      </c>
      <c r="AZ56">
        <v>2</v>
      </c>
      <c r="BA56">
        <v>0</v>
      </c>
      <c r="BB56">
        <v>0</v>
      </c>
      <c r="BC56">
        <v>0</v>
      </c>
      <c r="BD56">
        <v>0</v>
      </c>
      <c r="BE56">
        <v>7</v>
      </c>
      <c r="BF56">
        <v>0</v>
      </c>
      <c r="BG56">
        <v>0</v>
      </c>
      <c r="BH56">
        <v>3</v>
      </c>
      <c r="BI56">
        <v>3</v>
      </c>
      <c r="BJ56">
        <v>1</v>
      </c>
      <c r="BK56">
        <v>0</v>
      </c>
      <c r="BL56">
        <v>106</v>
      </c>
      <c r="BM56">
        <v>9</v>
      </c>
      <c r="BN56">
        <v>2</v>
      </c>
      <c r="BO56">
        <v>21</v>
      </c>
      <c r="BP56">
        <v>5</v>
      </c>
      <c r="BQ56">
        <v>13</v>
      </c>
      <c r="BR56">
        <v>56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  <c r="CG56" s="10"/>
      <c r="CH56" s="10"/>
    </row>
    <row r="57" spans="1:86" s="38" customFormat="1">
      <c r="A57" t="s">
        <v>183</v>
      </c>
      <c r="B57" s="10">
        <v>52</v>
      </c>
      <c r="C57" s="6" t="s">
        <v>2</v>
      </c>
      <c r="D57" s="10" t="s">
        <v>40</v>
      </c>
      <c r="E57" s="59">
        <f t="shared" si="10"/>
        <v>0</v>
      </c>
      <c r="F57" s="59">
        <f t="shared" si="10"/>
        <v>0</v>
      </c>
      <c r="G57" s="59">
        <f t="shared" si="10"/>
        <v>50</v>
      </c>
      <c r="H57" s="59">
        <f t="shared" si="10"/>
        <v>50</v>
      </c>
      <c r="I57" s="59">
        <f t="shared" si="11"/>
        <v>0.5</v>
      </c>
      <c r="J57">
        <v>4</v>
      </c>
      <c r="K57">
        <v>0</v>
      </c>
      <c r="L57">
        <v>0</v>
      </c>
      <c r="M57">
        <v>2</v>
      </c>
      <c r="N57">
        <v>2</v>
      </c>
      <c r="O57">
        <v>0</v>
      </c>
      <c r="P57">
        <v>296</v>
      </c>
      <c r="Q57">
        <v>0</v>
      </c>
      <c r="R57">
        <v>249.5</v>
      </c>
      <c r="S57">
        <v>342.5</v>
      </c>
      <c r="T57">
        <v>374.25</v>
      </c>
      <c r="U57">
        <v>324</v>
      </c>
      <c r="V57">
        <v>424.5</v>
      </c>
      <c r="W57">
        <v>126.5</v>
      </c>
      <c r="X57">
        <v>164</v>
      </c>
      <c r="Y57">
        <v>89</v>
      </c>
      <c r="Z57">
        <v>835.5</v>
      </c>
      <c r="AA57">
        <v>1135.5</v>
      </c>
      <c r="AB57">
        <v>535.5</v>
      </c>
      <c r="AC57">
        <v>16</v>
      </c>
      <c r="AD57">
        <v>8</v>
      </c>
      <c r="AE57">
        <v>4</v>
      </c>
      <c r="AF57">
        <v>4</v>
      </c>
      <c r="AG57">
        <v>5</v>
      </c>
      <c r="AH57">
        <v>7</v>
      </c>
      <c r="AI57">
        <v>4</v>
      </c>
      <c r="AJ57">
        <v>0</v>
      </c>
      <c r="AK57">
        <v>0</v>
      </c>
      <c r="AL57">
        <v>0</v>
      </c>
      <c r="AM57">
        <v>4</v>
      </c>
      <c r="AN57">
        <v>3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2</v>
      </c>
      <c r="AU57">
        <v>2</v>
      </c>
      <c r="AV57">
        <v>0</v>
      </c>
      <c r="AW57">
        <v>0</v>
      </c>
      <c r="AX57">
        <v>0</v>
      </c>
      <c r="AY57">
        <v>1</v>
      </c>
      <c r="AZ57">
        <v>2</v>
      </c>
      <c r="BA57">
        <v>1</v>
      </c>
      <c r="BB57">
        <v>0</v>
      </c>
      <c r="BC57">
        <v>0</v>
      </c>
      <c r="BD57">
        <v>0</v>
      </c>
      <c r="BE57">
        <v>4</v>
      </c>
      <c r="BF57">
        <v>0</v>
      </c>
      <c r="BG57">
        <v>0</v>
      </c>
      <c r="BH57">
        <v>0</v>
      </c>
      <c r="BI57">
        <v>1</v>
      </c>
      <c r="BJ57">
        <v>3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  <c r="CE57" s="58"/>
      <c r="CG57" s="10"/>
      <c r="CH57" s="10"/>
    </row>
    <row r="58" spans="1:86" s="38" customFormat="1">
      <c r="A58" t="s">
        <v>175</v>
      </c>
      <c r="B58" s="10">
        <v>52</v>
      </c>
      <c r="C58" s="4" t="s">
        <v>3</v>
      </c>
      <c r="D58" s="10" t="s">
        <v>40</v>
      </c>
      <c r="E58" s="59">
        <f t="shared" si="10"/>
        <v>75</v>
      </c>
      <c r="F58" s="59">
        <f t="shared" si="10"/>
        <v>25</v>
      </c>
      <c r="G58" s="59">
        <f t="shared" si="10"/>
        <v>0</v>
      </c>
      <c r="H58" s="59">
        <f t="shared" si="10"/>
        <v>0</v>
      </c>
      <c r="I58" s="59">
        <f t="shared" si="11"/>
        <v>0</v>
      </c>
      <c r="J58">
        <v>4</v>
      </c>
      <c r="K58">
        <v>3</v>
      </c>
      <c r="L58">
        <v>1</v>
      </c>
      <c r="M58">
        <v>0</v>
      </c>
      <c r="N58">
        <v>0</v>
      </c>
      <c r="O58">
        <v>0</v>
      </c>
      <c r="P58">
        <v>951</v>
      </c>
      <c r="Q58">
        <v>951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3</v>
      </c>
      <c r="AD58">
        <v>2</v>
      </c>
      <c r="AE58">
        <v>1</v>
      </c>
      <c r="AF58">
        <v>0</v>
      </c>
      <c r="AG58">
        <v>2</v>
      </c>
      <c r="AH58">
        <v>0</v>
      </c>
      <c r="AI58">
        <v>0</v>
      </c>
      <c r="AJ58">
        <v>0</v>
      </c>
      <c r="AK58">
        <v>0</v>
      </c>
      <c r="AL58">
        <v>1</v>
      </c>
      <c r="AM58">
        <v>1</v>
      </c>
      <c r="AN58">
        <v>0</v>
      </c>
      <c r="AO58">
        <v>0</v>
      </c>
      <c r="AP58">
        <v>0</v>
      </c>
      <c r="AQ58">
        <v>0</v>
      </c>
      <c r="AR58">
        <v>1</v>
      </c>
      <c r="AS58">
        <v>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218</v>
      </c>
      <c r="BM58">
        <v>82</v>
      </c>
      <c r="BN58">
        <v>15</v>
      </c>
      <c r="BO58">
        <v>0</v>
      </c>
      <c r="BP58">
        <v>0</v>
      </c>
      <c r="BQ58">
        <v>0</v>
      </c>
      <c r="BR58">
        <v>121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  <c r="CE58" s="58" t="s">
        <v>111</v>
      </c>
      <c r="CG58" s="10"/>
      <c r="CH58" s="10"/>
    </row>
    <row r="59" spans="1:86" s="38" customFormat="1">
      <c r="A59" t="s">
        <v>176</v>
      </c>
      <c r="B59" s="10">
        <v>52</v>
      </c>
      <c r="C59" s="6" t="s">
        <v>2</v>
      </c>
      <c r="D59" s="10" t="s">
        <v>40</v>
      </c>
      <c r="E59" s="59">
        <f t="shared" si="10"/>
        <v>0</v>
      </c>
      <c r="F59" s="59">
        <f t="shared" si="10"/>
        <v>0</v>
      </c>
      <c r="G59" s="59">
        <f t="shared" si="10"/>
        <v>50</v>
      </c>
      <c r="H59" s="59">
        <f t="shared" si="10"/>
        <v>25</v>
      </c>
      <c r="I59" s="59">
        <f t="shared" si="11"/>
        <v>0.5</v>
      </c>
      <c r="J59">
        <v>4</v>
      </c>
      <c r="K59">
        <v>0</v>
      </c>
      <c r="L59">
        <v>0</v>
      </c>
      <c r="M59">
        <v>2</v>
      </c>
      <c r="N59">
        <v>1</v>
      </c>
      <c r="O59">
        <v>1</v>
      </c>
      <c r="P59">
        <v>1139.25</v>
      </c>
      <c r="Q59">
        <v>0</v>
      </c>
      <c r="R59">
        <v>832</v>
      </c>
      <c r="S59">
        <v>2109</v>
      </c>
      <c r="T59">
        <v>278.66666659999999</v>
      </c>
      <c r="U59">
        <v>96.5</v>
      </c>
      <c r="V59">
        <v>643</v>
      </c>
      <c r="W59">
        <v>199.33333329999999</v>
      </c>
      <c r="X59">
        <v>251.5</v>
      </c>
      <c r="Y59">
        <v>95</v>
      </c>
      <c r="Z59">
        <v>329</v>
      </c>
      <c r="AA59">
        <v>406</v>
      </c>
      <c r="AB59">
        <v>175</v>
      </c>
      <c r="AC59">
        <v>15</v>
      </c>
      <c r="AD59">
        <v>7</v>
      </c>
      <c r="AE59">
        <v>7</v>
      </c>
      <c r="AF59">
        <v>1</v>
      </c>
      <c r="AG59">
        <v>7</v>
      </c>
      <c r="AH59">
        <v>7</v>
      </c>
      <c r="AI59">
        <v>1</v>
      </c>
      <c r="AJ59">
        <v>0</v>
      </c>
      <c r="AK59">
        <v>0</v>
      </c>
      <c r="AL59">
        <v>0</v>
      </c>
      <c r="AM59">
        <v>4</v>
      </c>
      <c r="AN59">
        <v>3</v>
      </c>
      <c r="AO59">
        <v>0</v>
      </c>
      <c r="AP59">
        <v>0</v>
      </c>
      <c r="AQ59">
        <v>0</v>
      </c>
      <c r="AR59">
        <v>0</v>
      </c>
      <c r="AS59">
        <v>3</v>
      </c>
      <c r="AT59">
        <v>3</v>
      </c>
      <c r="AU59">
        <v>1</v>
      </c>
      <c r="AV59">
        <v>0</v>
      </c>
      <c r="AW59">
        <v>0</v>
      </c>
      <c r="AX59">
        <v>0</v>
      </c>
      <c r="AY59">
        <v>0</v>
      </c>
      <c r="AZ59">
        <v>1</v>
      </c>
      <c r="BA59">
        <v>0</v>
      </c>
      <c r="BB59">
        <v>0</v>
      </c>
      <c r="BC59">
        <v>0</v>
      </c>
      <c r="BD59">
        <v>0</v>
      </c>
      <c r="BE59">
        <v>4</v>
      </c>
      <c r="BF59">
        <v>0</v>
      </c>
      <c r="BG59">
        <v>0</v>
      </c>
      <c r="BH59">
        <v>1</v>
      </c>
      <c r="BI59">
        <v>1</v>
      </c>
      <c r="BJ59">
        <v>2</v>
      </c>
      <c r="BK59">
        <v>0</v>
      </c>
      <c r="BL59">
        <v>67</v>
      </c>
      <c r="BM59">
        <v>14</v>
      </c>
      <c r="BN59">
        <v>4</v>
      </c>
      <c r="BO59">
        <v>10</v>
      </c>
      <c r="BP59">
        <v>11</v>
      </c>
      <c r="BQ59">
        <v>7</v>
      </c>
      <c r="BR59">
        <v>21</v>
      </c>
      <c r="BS59">
        <v>1</v>
      </c>
      <c r="BT59">
        <v>1</v>
      </c>
      <c r="BU59">
        <v>0</v>
      </c>
      <c r="BV59">
        <v>784</v>
      </c>
      <c r="BW59">
        <v>784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 t="s">
        <v>111</v>
      </c>
      <c r="CG59" s="10"/>
      <c r="CH59" s="10"/>
    </row>
    <row r="60" spans="1:86" s="38" customFormat="1">
      <c r="A60" t="s">
        <v>177</v>
      </c>
      <c r="B60" s="10">
        <v>44</v>
      </c>
      <c r="C60" s="6" t="s">
        <v>2</v>
      </c>
      <c r="D60" s="10" t="s">
        <v>40</v>
      </c>
      <c r="E60" s="59">
        <f t="shared" si="10"/>
        <v>0</v>
      </c>
      <c r="F60" s="59">
        <f t="shared" si="10"/>
        <v>0</v>
      </c>
      <c r="G60" s="59">
        <f t="shared" si="10"/>
        <v>50</v>
      </c>
      <c r="H60" s="59">
        <f t="shared" si="10"/>
        <v>0</v>
      </c>
      <c r="I60" s="59">
        <f t="shared" si="11"/>
        <v>0.5</v>
      </c>
      <c r="J60">
        <v>4</v>
      </c>
      <c r="K60">
        <v>0</v>
      </c>
      <c r="L60">
        <v>0</v>
      </c>
      <c r="M60">
        <v>2</v>
      </c>
      <c r="N60">
        <v>0</v>
      </c>
      <c r="O60">
        <v>2</v>
      </c>
      <c r="P60">
        <v>276.5</v>
      </c>
      <c r="Q60">
        <v>0</v>
      </c>
      <c r="R60">
        <v>334.5</v>
      </c>
      <c r="S60">
        <v>0</v>
      </c>
      <c r="T60">
        <v>86</v>
      </c>
      <c r="U60">
        <v>86</v>
      </c>
      <c r="V60">
        <v>0</v>
      </c>
      <c r="W60">
        <v>146.5</v>
      </c>
      <c r="X60">
        <v>146.5</v>
      </c>
      <c r="Y60">
        <v>0</v>
      </c>
      <c r="Z60">
        <v>750</v>
      </c>
      <c r="AA60">
        <v>750</v>
      </c>
      <c r="AB60">
        <v>0</v>
      </c>
      <c r="AC60">
        <v>15</v>
      </c>
      <c r="AD60">
        <v>9</v>
      </c>
      <c r="AE60">
        <v>6</v>
      </c>
      <c r="AF60">
        <v>0</v>
      </c>
      <c r="AG60">
        <v>4</v>
      </c>
      <c r="AH60">
        <v>9</v>
      </c>
      <c r="AI60">
        <v>1</v>
      </c>
      <c r="AJ60">
        <v>0</v>
      </c>
      <c r="AK60">
        <v>0</v>
      </c>
      <c r="AL60">
        <v>1</v>
      </c>
      <c r="AM60">
        <v>4</v>
      </c>
      <c r="AN60">
        <v>5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4</v>
      </c>
      <c r="AU60">
        <v>1</v>
      </c>
      <c r="AV60">
        <v>0</v>
      </c>
      <c r="AW60">
        <v>0</v>
      </c>
      <c r="AX60">
        <v>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2</v>
      </c>
      <c r="BF60">
        <v>0</v>
      </c>
      <c r="BG60">
        <v>0</v>
      </c>
      <c r="BH60">
        <v>0</v>
      </c>
      <c r="BI60">
        <v>2</v>
      </c>
      <c r="BJ60">
        <v>0</v>
      </c>
      <c r="BK60">
        <v>0</v>
      </c>
      <c r="BL60">
        <v>27</v>
      </c>
      <c r="BM60">
        <v>3</v>
      </c>
      <c r="BN60">
        <v>1</v>
      </c>
      <c r="BO60">
        <v>5</v>
      </c>
      <c r="BP60">
        <v>4</v>
      </c>
      <c r="BQ60">
        <v>0</v>
      </c>
      <c r="BR60">
        <v>14</v>
      </c>
      <c r="BS60">
        <v>2</v>
      </c>
      <c r="BT60">
        <v>0</v>
      </c>
      <c r="BU60">
        <v>2</v>
      </c>
      <c r="BV60">
        <v>437</v>
      </c>
      <c r="BW60">
        <v>0</v>
      </c>
      <c r="BX60">
        <v>437</v>
      </c>
      <c r="BY60">
        <v>0</v>
      </c>
      <c r="BZ60">
        <v>0</v>
      </c>
      <c r="CA60">
        <v>0</v>
      </c>
      <c r="CB60">
        <v>0</v>
      </c>
      <c r="CC60">
        <v>0</v>
      </c>
      <c r="CD60" t="s">
        <v>58</v>
      </c>
      <c r="CE60" s="58" t="s">
        <v>111</v>
      </c>
      <c r="CG60" s="10"/>
      <c r="CH60" s="10"/>
    </row>
    <row r="61" spans="1:86" s="38" customFormat="1">
      <c r="A61" s="63"/>
      <c r="C61" s="65"/>
      <c r="D61" s="65"/>
      <c r="E61" s="65"/>
      <c r="F61" s="65"/>
      <c r="G61" s="65"/>
      <c r="H61" s="65"/>
      <c r="I61" s="65"/>
      <c r="J61" s="65"/>
      <c r="K61" s="63"/>
      <c r="L61" s="63"/>
      <c r="M61" s="63"/>
      <c r="N61" s="63"/>
      <c r="O61" s="64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S61" s="63"/>
      <c r="AT61" s="63"/>
      <c r="AU61" s="63"/>
      <c r="CE61" s="58" t="s">
        <v>111</v>
      </c>
      <c r="CG61" s="10"/>
      <c r="CH61" s="10"/>
    </row>
    <row r="62" spans="1:86" s="38" customFormat="1">
      <c r="A62" s="34" t="s">
        <v>3</v>
      </c>
      <c r="B62" s="34">
        <f>COUNTIF(C35:C60,"WT")</f>
        <v>10</v>
      </c>
      <c r="C62" s="63"/>
      <c r="D62" s="22" t="s">
        <v>41</v>
      </c>
      <c r="E62" s="24">
        <f t="shared" ref="E62:BP62" si="12">AVERAGE(E38:E41,E43,E48,E50:E50,E53:E54,E58)</f>
        <v>7.5</v>
      </c>
      <c r="F62" s="24">
        <f t="shared" si="12"/>
        <v>10</v>
      </c>
      <c r="G62" s="24">
        <f t="shared" si="12"/>
        <v>35</v>
      </c>
      <c r="H62" s="24">
        <f t="shared" si="12"/>
        <v>30</v>
      </c>
      <c r="I62" s="24">
        <f t="shared" si="12"/>
        <v>0.35</v>
      </c>
      <c r="J62" s="24">
        <f t="shared" si="12"/>
        <v>4</v>
      </c>
      <c r="K62" s="24">
        <f t="shared" si="12"/>
        <v>0.3</v>
      </c>
      <c r="L62" s="24">
        <f t="shared" si="12"/>
        <v>0.4</v>
      </c>
      <c r="M62" s="24">
        <f t="shared" si="12"/>
        <v>1.4</v>
      </c>
      <c r="N62" s="24">
        <f t="shared" si="12"/>
        <v>1.2</v>
      </c>
      <c r="O62" s="24">
        <f t="shared" si="12"/>
        <v>0.7</v>
      </c>
      <c r="P62" s="24">
        <f t="shared" si="12"/>
        <v>563.57500000000005</v>
      </c>
      <c r="Q62" s="24">
        <f t="shared" si="12"/>
        <v>164.86666667</v>
      </c>
      <c r="R62" s="24">
        <f t="shared" si="12"/>
        <v>326.89999999999998</v>
      </c>
      <c r="S62" s="24">
        <f t="shared" si="12"/>
        <v>609.04999999999995</v>
      </c>
      <c r="T62" s="24">
        <f t="shared" si="12"/>
        <v>377.76666669000002</v>
      </c>
      <c r="U62" s="24">
        <f t="shared" si="12"/>
        <v>225.8</v>
      </c>
      <c r="V62" s="24">
        <f t="shared" si="12"/>
        <v>412.6</v>
      </c>
      <c r="W62" s="24">
        <f t="shared" si="12"/>
        <v>319.94999999000004</v>
      </c>
      <c r="X62" s="24">
        <f t="shared" si="12"/>
        <v>442.9</v>
      </c>
      <c r="Y62" s="24">
        <f t="shared" si="12"/>
        <v>96.1</v>
      </c>
      <c r="Z62" s="24">
        <f t="shared" si="12"/>
        <v>328.77499999999998</v>
      </c>
      <c r="AA62" s="24">
        <f t="shared" si="12"/>
        <v>353.1</v>
      </c>
      <c r="AB62" s="24">
        <f t="shared" si="12"/>
        <v>226.25</v>
      </c>
      <c r="AC62" s="24">
        <f t="shared" si="12"/>
        <v>17.600000000000001</v>
      </c>
      <c r="AD62" s="24">
        <f t="shared" si="12"/>
        <v>7.7</v>
      </c>
      <c r="AE62" s="24">
        <f t="shared" si="12"/>
        <v>5.0999999999999996</v>
      </c>
      <c r="AF62" s="24">
        <f t="shared" si="12"/>
        <v>4.8</v>
      </c>
      <c r="AG62" s="24">
        <f t="shared" si="12"/>
        <v>4.7</v>
      </c>
      <c r="AH62" s="24">
        <f t="shared" si="12"/>
        <v>4.8</v>
      </c>
      <c r="AI62" s="24">
        <f t="shared" si="12"/>
        <v>1.7</v>
      </c>
      <c r="AJ62" s="24">
        <f t="shared" si="12"/>
        <v>0.1</v>
      </c>
      <c r="AK62" s="24">
        <f t="shared" si="12"/>
        <v>0</v>
      </c>
      <c r="AL62" s="24">
        <f t="shared" si="12"/>
        <v>6.3</v>
      </c>
      <c r="AM62" s="24">
        <f t="shared" si="12"/>
        <v>3.7</v>
      </c>
      <c r="AN62" s="24">
        <f t="shared" si="12"/>
        <v>1.5</v>
      </c>
      <c r="AO62" s="24">
        <f t="shared" si="12"/>
        <v>0.4</v>
      </c>
      <c r="AP62" s="24">
        <f t="shared" si="12"/>
        <v>0</v>
      </c>
      <c r="AQ62" s="24">
        <f t="shared" si="12"/>
        <v>0</v>
      </c>
      <c r="AR62" s="24">
        <f t="shared" si="12"/>
        <v>2.1</v>
      </c>
      <c r="AS62" s="24">
        <f t="shared" si="12"/>
        <v>0.7</v>
      </c>
      <c r="AT62" s="24">
        <f t="shared" si="12"/>
        <v>1.9</v>
      </c>
      <c r="AU62" s="24">
        <f t="shared" si="12"/>
        <v>0.8</v>
      </c>
      <c r="AV62" s="24">
        <f t="shared" si="12"/>
        <v>0</v>
      </c>
      <c r="AW62" s="24">
        <f t="shared" si="12"/>
        <v>0</v>
      </c>
      <c r="AX62" s="24">
        <f t="shared" si="12"/>
        <v>1.7</v>
      </c>
      <c r="AY62" s="24">
        <f t="shared" si="12"/>
        <v>0.3</v>
      </c>
      <c r="AZ62" s="24">
        <f t="shared" si="12"/>
        <v>1.4</v>
      </c>
      <c r="BA62" s="24">
        <f t="shared" si="12"/>
        <v>0.5</v>
      </c>
      <c r="BB62" s="24">
        <f t="shared" si="12"/>
        <v>0.1</v>
      </c>
      <c r="BC62" s="24">
        <f t="shared" si="12"/>
        <v>0</v>
      </c>
      <c r="BD62" s="24">
        <f t="shared" si="12"/>
        <v>2.5</v>
      </c>
      <c r="BE62" s="24">
        <f t="shared" si="12"/>
        <v>6.5</v>
      </c>
      <c r="BF62" s="24">
        <f t="shared" si="12"/>
        <v>0.3</v>
      </c>
      <c r="BG62" s="24">
        <f t="shared" si="12"/>
        <v>0</v>
      </c>
      <c r="BH62" s="24">
        <f t="shared" si="12"/>
        <v>0.6</v>
      </c>
      <c r="BI62" s="24">
        <f t="shared" si="12"/>
        <v>0.8</v>
      </c>
      <c r="BJ62" s="24">
        <f t="shared" si="12"/>
        <v>1.8</v>
      </c>
      <c r="BK62" s="24">
        <f t="shared" si="12"/>
        <v>3</v>
      </c>
      <c r="BL62" s="24">
        <f t="shared" si="12"/>
        <v>88.8</v>
      </c>
      <c r="BM62" s="24">
        <f t="shared" si="12"/>
        <v>17.899999999999999</v>
      </c>
      <c r="BN62" s="24">
        <f t="shared" si="12"/>
        <v>10</v>
      </c>
      <c r="BO62" s="24">
        <f t="shared" si="12"/>
        <v>9.1999999999999993</v>
      </c>
      <c r="BP62" s="24">
        <f t="shared" si="12"/>
        <v>4</v>
      </c>
      <c r="BQ62" s="24">
        <f t="shared" ref="BQ62:BV62" si="13">AVERAGE(BQ38:BQ41,BQ43,BQ48,BQ50:BQ50,BQ53:BQ54,BQ58)</f>
        <v>0.6</v>
      </c>
      <c r="BR62" s="24">
        <f t="shared" si="13"/>
        <v>47.1</v>
      </c>
      <c r="BS62" s="24">
        <f t="shared" si="13"/>
        <v>0.7</v>
      </c>
      <c r="BT62" s="24">
        <f t="shared" si="13"/>
        <v>0.3</v>
      </c>
      <c r="BU62" s="24">
        <f t="shared" si="13"/>
        <v>0.4</v>
      </c>
      <c r="BV62" s="24">
        <f t="shared" si="13"/>
        <v>248.3</v>
      </c>
      <c r="BW62" s="24">
        <f>AVERAGE(BW38:BW41,BW43,BW48,BW50:BW50,BW53:BW54,BW58)</f>
        <v>55.5</v>
      </c>
      <c r="BX62" s="24">
        <f>AVERAGE(BX38:BX41,BX43,BX48,BX50:BX50,BX53:BX54,BX58)</f>
        <v>192.8</v>
      </c>
      <c r="CE62" s="58" t="s">
        <v>111</v>
      </c>
      <c r="CG62" s="10"/>
      <c r="CH62" s="10"/>
    </row>
    <row r="63" spans="1:86" s="38" customFormat="1">
      <c r="A63" s="35" t="s">
        <v>179</v>
      </c>
      <c r="B63" s="34">
        <f>COUNTIF(C35:C60,"+ve")</f>
        <v>13</v>
      </c>
      <c r="C63" s="63"/>
      <c r="D63" s="18" t="s">
        <v>41</v>
      </c>
      <c r="E63" s="27">
        <f t="shared" ref="E63:BP63" si="14">AVERAGE(E42,E44:E47,E49,E51:E52,E55:E57,E59:E60)</f>
        <v>0</v>
      </c>
      <c r="F63" s="27">
        <f t="shared" si="14"/>
        <v>3.8461538461538463</v>
      </c>
      <c r="G63" s="27">
        <f t="shared" si="14"/>
        <v>48.07692307692308</v>
      </c>
      <c r="H63" s="27">
        <f t="shared" si="14"/>
        <v>17.307692307692307</v>
      </c>
      <c r="I63" s="27">
        <f t="shared" si="14"/>
        <v>0.48076923076923078</v>
      </c>
      <c r="J63" s="27">
        <f t="shared" si="14"/>
        <v>4</v>
      </c>
      <c r="K63" s="27">
        <f t="shared" si="14"/>
        <v>0</v>
      </c>
      <c r="L63" s="27">
        <f t="shared" si="14"/>
        <v>0.15384615384615385</v>
      </c>
      <c r="M63" s="27">
        <f t="shared" si="14"/>
        <v>1.9230769230769231</v>
      </c>
      <c r="N63" s="27">
        <f t="shared" si="14"/>
        <v>0.69230769230769229</v>
      </c>
      <c r="O63" s="27">
        <f t="shared" si="14"/>
        <v>1.2307692307692308</v>
      </c>
      <c r="P63" s="27">
        <f t="shared" si="14"/>
        <v>356.21153846153845</v>
      </c>
      <c r="Q63" s="27">
        <f t="shared" si="14"/>
        <v>35.692307692307693</v>
      </c>
      <c r="R63" s="27">
        <f t="shared" si="14"/>
        <v>320.03846153846155</v>
      </c>
      <c r="S63" s="27">
        <f t="shared" si="14"/>
        <v>283.69230769230768</v>
      </c>
      <c r="T63" s="27">
        <f t="shared" si="14"/>
        <v>199.49358973846154</v>
      </c>
      <c r="U63" s="27">
        <f t="shared" si="14"/>
        <v>183.88461538461539</v>
      </c>
      <c r="V63" s="27">
        <f t="shared" si="14"/>
        <v>151.23076923076923</v>
      </c>
      <c r="W63" s="27">
        <f t="shared" si="14"/>
        <v>226.55128204615386</v>
      </c>
      <c r="X63" s="27">
        <f t="shared" si="14"/>
        <v>260.84615384615387</v>
      </c>
      <c r="Y63" s="27">
        <f t="shared" si="14"/>
        <v>114.34615384615384</v>
      </c>
      <c r="Z63" s="27">
        <f t="shared" si="14"/>
        <v>700.38461538461536</v>
      </c>
      <c r="AA63" s="27">
        <f t="shared" si="14"/>
        <v>766.38461538461536</v>
      </c>
      <c r="AB63" s="27">
        <f t="shared" si="14"/>
        <v>113.84615384615384</v>
      </c>
      <c r="AC63" s="27">
        <f t="shared" si="14"/>
        <v>18.923076923076923</v>
      </c>
      <c r="AD63" s="27">
        <f t="shared" si="14"/>
        <v>8.0769230769230766</v>
      </c>
      <c r="AE63" s="27">
        <f t="shared" si="14"/>
        <v>9.4615384615384617</v>
      </c>
      <c r="AF63" s="27">
        <f t="shared" si="14"/>
        <v>1.3846153846153846</v>
      </c>
      <c r="AG63" s="27">
        <f t="shared" si="14"/>
        <v>4.7692307692307692</v>
      </c>
      <c r="AH63" s="27">
        <f t="shared" si="14"/>
        <v>6.0769230769230766</v>
      </c>
      <c r="AI63" s="27">
        <f t="shared" si="14"/>
        <v>2.3076923076923075</v>
      </c>
      <c r="AJ63" s="27">
        <f t="shared" si="14"/>
        <v>0</v>
      </c>
      <c r="AK63" s="27">
        <f t="shared" si="14"/>
        <v>0</v>
      </c>
      <c r="AL63" s="27">
        <f t="shared" si="14"/>
        <v>5.7692307692307692</v>
      </c>
      <c r="AM63" s="27">
        <f t="shared" si="14"/>
        <v>4</v>
      </c>
      <c r="AN63" s="27">
        <f t="shared" si="14"/>
        <v>2.2307692307692308</v>
      </c>
      <c r="AO63" s="27">
        <f t="shared" si="14"/>
        <v>0.38461538461538464</v>
      </c>
      <c r="AP63" s="27">
        <f t="shared" si="14"/>
        <v>0</v>
      </c>
      <c r="AQ63" s="27">
        <f t="shared" si="14"/>
        <v>0</v>
      </c>
      <c r="AR63" s="27">
        <f t="shared" si="14"/>
        <v>1.4615384615384615</v>
      </c>
      <c r="AS63" s="27">
        <f t="shared" si="14"/>
        <v>0.61538461538461542</v>
      </c>
      <c r="AT63" s="27">
        <f t="shared" si="14"/>
        <v>3.0769230769230771</v>
      </c>
      <c r="AU63" s="27">
        <f t="shared" si="14"/>
        <v>1.7692307692307692</v>
      </c>
      <c r="AV63" s="27">
        <f t="shared" si="14"/>
        <v>0</v>
      </c>
      <c r="AW63" s="27">
        <f t="shared" si="14"/>
        <v>0</v>
      </c>
      <c r="AX63" s="27">
        <f t="shared" si="14"/>
        <v>4</v>
      </c>
      <c r="AY63" s="27">
        <f t="shared" si="14"/>
        <v>0.15384615384615385</v>
      </c>
      <c r="AZ63" s="27">
        <f t="shared" si="14"/>
        <v>0.76923076923076927</v>
      </c>
      <c r="BA63" s="27">
        <f t="shared" si="14"/>
        <v>0.15384615384615385</v>
      </c>
      <c r="BB63" s="27">
        <f t="shared" si="14"/>
        <v>0</v>
      </c>
      <c r="BC63" s="27">
        <f t="shared" si="14"/>
        <v>0</v>
      </c>
      <c r="BD63" s="27">
        <f t="shared" si="14"/>
        <v>0.30769230769230771</v>
      </c>
      <c r="BE63" s="27">
        <f t="shared" si="14"/>
        <v>4.384615384615385</v>
      </c>
      <c r="BF63" s="27">
        <f t="shared" si="14"/>
        <v>0</v>
      </c>
      <c r="BG63" s="27">
        <f t="shared" si="14"/>
        <v>7.6923076923076927E-2</v>
      </c>
      <c r="BH63" s="27">
        <f t="shared" si="14"/>
        <v>0.76923076923076927</v>
      </c>
      <c r="BI63" s="27">
        <f t="shared" si="14"/>
        <v>1.3846153846153846</v>
      </c>
      <c r="BJ63" s="27">
        <f t="shared" si="14"/>
        <v>1.2307692307692308</v>
      </c>
      <c r="BK63" s="27">
        <f t="shared" si="14"/>
        <v>0.92307692307692313</v>
      </c>
      <c r="BL63" s="27">
        <f t="shared" si="14"/>
        <v>77.307692307692307</v>
      </c>
      <c r="BM63" s="27">
        <f t="shared" si="14"/>
        <v>10</v>
      </c>
      <c r="BN63" s="27">
        <f t="shared" si="14"/>
        <v>2.6923076923076925</v>
      </c>
      <c r="BO63" s="27">
        <f t="shared" si="14"/>
        <v>14.615384615384615</v>
      </c>
      <c r="BP63" s="27">
        <f t="shared" si="14"/>
        <v>5.7692307692307692</v>
      </c>
      <c r="BQ63" s="27">
        <f t="shared" ref="BQ63:BX63" si="15">AVERAGE(BQ42,BQ44:BQ47,BQ49,BQ51:BQ52,BQ55:BQ57,BQ59:BQ60)</f>
        <v>2.0769230769230771</v>
      </c>
      <c r="BR63" s="27">
        <f t="shared" si="15"/>
        <v>42.153846153846153</v>
      </c>
      <c r="BS63" s="27">
        <f t="shared" si="15"/>
        <v>1.2307692307692308</v>
      </c>
      <c r="BT63" s="27">
        <f t="shared" si="15"/>
        <v>0.38461538461538464</v>
      </c>
      <c r="BU63" s="27">
        <f t="shared" si="15"/>
        <v>0.84615384615384615</v>
      </c>
      <c r="BV63" s="27">
        <f t="shared" si="15"/>
        <v>377.76923076923077</v>
      </c>
      <c r="BW63" s="27">
        <f t="shared" si="15"/>
        <v>174.07692307692307</v>
      </c>
      <c r="BX63" s="27">
        <f t="shared" si="15"/>
        <v>203.69230769230768</v>
      </c>
      <c r="CE63" s="58" t="s">
        <v>111</v>
      </c>
      <c r="CG63" s="10"/>
      <c r="CH63" s="10"/>
    </row>
    <row r="64" spans="1:86" s="38" customFormat="1">
      <c r="A64" s="63"/>
      <c r="B64" s="63"/>
      <c r="C64" s="63"/>
      <c r="D64" s="22" t="s">
        <v>43</v>
      </c>
      <c r="E64" s="24">
        <f t="shared" ref="E64:BP64" si="16">STDEV(E38:E41,E43,E48,E50:E50,E53:E54,E58)/SQRT($B62)</f>
        <v>7.4999999999999991</v>
      </c>
      <c r="F64" s="24">
        <f t="shared" si="16"/>
        <v>7.6376261582597333</v>
      </c>
      <c r="G64" s="24">
        <f t="shared" si="16"/>
        <v>6.6666666666666661</v>
      </c>
      <c r="H64" s="24">
        <f t="shared" si="16"/>
        <v>6.2360956446232363</v>
      </c>
      <c r="I64" s="24">
        <f t="shared" si="16"/>
        <v>6.6666666666666652E-2</v>
      </c>
      <c r="J64" s="24">
        <f t="shared" si="16"/>
        <v>0</v>
      </c>
      <c r="K64" s="24">
        <f t="shared" si="16"/>
        <v>0.3</v>
      </c>
      <c r="L64" s="24">
        <f t="shared" si="16"/>
        <v>0.30550504633038933</v>
      </c>
      <c r="M64" s="24">
        <f t="shared" si="16"/>
        <v>0.26666666666666661</v>
      </c>
      <c r="N64" s="24">
        <f t="shared" si="16"/>
        <v>0.24944382578492943</v>
      </c>
      <c r="O64" s="24">
        <f t="shared" si="16"/>
        <v>0.26034165586355512</v>
      </c>
      <c r="P64" s="24">
        <f t="shared" si="16"/>
        <v>139.45361659188174</v>
      </c>
      <c r="Q64" s="24">
        <f t="shared" si="16"/>
        <v>111.52127848957892</v>
      </c>
      <c r="R64" s="24">
        <f t="shared" si="16"/>
        <v>120.69849488152977</v>
      </c>
      <c r="S64" s="24">
        <f t="shared" si="16"/>
        <v>245.14558542946585</v>
      </c>
      <c r="T64" s="24">
        <f t="shared" si="16"/>
        <v>124.14846052956997</v>
      </c>
      <c r="U64" s="24">
        <f t="shared" si="16"/>
        <v>80.116519311978763</v>
      </c>
      <c r="V64" s="24">
        <f t="shared" si="16"/>
        <v>163.19466562632766</v>
      </c>
      <c r="W64" s="24">
        <f t="shared" si="16"/>
        <v>102.01430182983911</v>
      </c>
      <c r="X64" s="24">
        <f t="shared" si="16"/>
        <v>141.5250821900093</v>
      </c>
      <c r="Y64" s="24">
        <f t="shared" si="16"/>
        <v>28.912972866863758</v>
      </c>
      <c r="Z64" s="24">
        <f t="shared" si="16"/>
        <v>109.52263144322565</v>
      </c>
      <c r="AA64" s="24">
        <f t="shared" si="16"/>
        <v>163.46348216038956</v>
      </c>
      <c r="AB64" s="24">
        <f t="shared" si="16"/>
        <v>63.409438922327993</v>
      </c>
      <c r="AC64" s="24">
        <f t="shared" si="16"/>
        <v>3.8935844667863568</v>
      </c>
      <c r="AD64" s="24">
        <f t="shared" si="16"/>
        <v>1.2741009902410929</v>
      </c>
      <c r="AE64" s="24">
        <f t="shared" si="16"/>
        <v>1.5878007151752735</v>
      </c>
      <c r="AF64" s="24">
        <f t="shared" si="16"/>
        <v>1.5260697523012796</v>
      </c>
      <c r="AG64" s="24">
        <f t="shared" si="16"/>
        <v>0.5587684871413402</v>
      </c>
      <c r="AH64" s="24">
        <f t="shared" si="16"/>
        <v>0.81377037438224686</v>
      </c>
      <c r="AI64" s="24">
        <f t="shared" si="16"/>
        <v>1.085766498326822</v>
      </c>
      <c r="AJ64" s="24">
        <f t="shared" si="16"/>
        <v>9.9999999999999992E-2</v>
      </c>
      <c r="AK64" s="24">
        <f t="shared" si="16"/>
        <v>0</v>
      </c>
      <c r="AL64" s="24">
        <f t="shared" si="16"/>
        <v>2.2610223842815493</v>
      </c>
      <c r="AM64" s="24">
        <f t="shared" si="16"/>
        <v>0.29999999999999988</v>
      </c>
      <c r="AN64" s="24">
        <f t="shared" si="16"/>
        <v>0.73409051818484139</v>
      </c>
      <c r="AO64" s="24">
        <f t="shared" si="16"/>
        <v>0.26666666666666666</v>
      </c>
      <c r="AP64" s="24">
        <f t="shared" si="16"/>
        <v>0</v>
      </c>
      <c r="AQ64" s="24">
        <f t="shared" si="16"/>
        <v>0</v>
      </c>
      <c r="AR64" s="24">
        <f t="shared" si="16"/>
        <v>0.75203427817856516</v>
      </c>
      <c r="AS64" s="24">
        <f t="shared" si="16"/>
        <v>0.33499585403736298</v>
      </c>
      <c r="AT64" s="24">
        <f t="shared" si="16"/>
        <v>0.40688518719112343</v>
      </c>
      <c r="AU64" s="24">
        <f t="shared" si="16"/>
        <v>0.5925462944877059</v>
      </c>
      <c r="AV64" s="24">
        <f t="shared" si="16"/>
        <v>0</v>
      </c>
      <c r="AW64" s="24">
        <f t="shared" si="16"/>
        <v>0</v>
      </c>
      <c r="AX64" s="24">
        <f t="shared" si="16"/>
        <v>0.81717671147541759</v>
      </c>
      <c r="AY64" s="24">
        <f t="shared" si="16"/>
        <v>0.3</v>
      </c>
      <c r="AZ64" s="24">
        <f t="shared" si="16"/>
        <v>0.30550504633038927</v>
      </c>
      <c r="BA64" s="24">
        <f t="shared" si="16"/>
        <v>0.34156502553198664</v>
      </c>
      <c r="BB64" s="24">
        <f t="shared" si="16"/>
        <v>9.9999999999999992E-2</v>
      </c>
      <c r="BC64" s="24">
        <f t="shared" si="16"/>
        <v>0</v>
      </c>
      <c r="BD64" s="24">
        <f t="shared" si="16"/>
        <v>1.137736544391734</v>
      </c>
      <c r="BE64" s="24">
        <f t="shared" si="16"/>
        <v>1.6414763002993504</v>
      </c>
      <c r="BF64" s="24">
        <f t="shared" si="16"/>
        <v>0.3</v>
      </c>
      <c r="BG64" s="24">
        <f t="shared" si="16"/>
        <v>0</v>
      </c>
      <c r="BH64" s="24">
        <f t="shared" si="16"/>
        <v>0.6</v>
      </c>
      <c r="BI64" s="24">
        <f t="shared" si="16"/>
        <v>0.41633319989322654</v>
      </c>
      <c r="BJ64" s="24">
        <f t="shared" si="16"/>
        <v>0.44221663871405331</v>
      </c>
      <c r="BK64" s="24">
        <f t="shared" si="16"/>
        <v>1.1737877907772671</v>
      </c>
      <c r="BL64" s="24">
        <f t="shared" si="16"/>
        <v>24.43076384852144</v>
      </c>
      <c r="BM64" s="24">
        <f t="shared" si="16"/>
        <v>7.6658695237758607</v>
      </c>
      <c r="BN64" s="24">
        <f t="shared" si="16"/>
        <v>4.4196530783912591</v>
      </c>
      <c r="BO64" s="24">
        <f t="shared" si="16"/>
        <v>3.4117444218463961</v>
      </c>
      <c r="BP64" s="24">
        <f t="shared" si="16"/>
        <v>1.3165611772087664</v>
      </c>
      <c r="BQ64" s="24">
        <f t="shared" ref="BQ64:BX64" si="17">STDEV(BQ38:BQ41,BQ43,BQ48,BQ50:BQ50,BQ53:BQ54,BQ58)/SQRT($B62)</f>
        <v>0.6</v>
      </c>
      <c r="BR64" s="24">
        <f t="shared" si="17"/>
        <v>15.777938183848146</v>
      </c>
      <c r="BS64" s="24">
        <f t="shared" si="17"/>
        <v>0.26034165586355512</v>
      </c>
      <c r="BT64" s="24">
        <f t="shared" si="17"/>
        <v>0.15275252316519466</v>
      </c>
      <c r="BU64" s="24">
        <f t="shared" si="17"/>
        <v>0.22110831935702666</v>
      </c>
      <c r="BV64" s="24">
        <f t="shared" si="17"/>
        <v>136.42026975490117</v>
      </c>
      <c r="BW64" s="24">
        <f t="shared" si="17"/>
        <v>30.704053297388747</v>
      </c>
      <c r="BX64" s="24">
        <f t="shared" si="17"/>
        <v>140.3240535332414</v>
      </c>
      <c r="CE64" s="58" t="s">
        <v>111</v>
      </c>
      <c r="CG64" s="10"/>
      <c r="CH64" s="10"/>
    </row>
    <row r="65" spans="1:154" s="38" customFormat="1">
      <c r="A65" s="63"/>
      <c r="B65" s="2"/>
      <c r="C65" s="63"/>
      <c r="D65" s="18" t="s">
        <v>43</v>
      </c>
      <c r="E65" s="27">
        <f t="shared" ref="E65:BP65" si="18">STDEV(E42,E44:E47,E49,E51:E52,E55:E57,E59:E60)/SQRT($B63)</f>
        <v>0</v>
      </c>
      <c r="F65" s="27">
        <f t="shared" si="18"/>
        <v>3.8461538461538463</v>
      </c>
      <c r="G65" s="27">
        <f t="shared" si="18"/>
        <v>1.9230769230769251</v>
      </c>
      <c r="H65" s="27">
        <f t="shared" si="18"/>
        <v>5.9273211567009394</v>
      </c>
      <c r="I65" s="27">
        <f t="shared" si="18"/>
        <v>1.9230769230769197E-2</v>
      </c>
      <c r="J65" s="27">
        <f t="shared" si="18"/>
        <v>0</v>
      </c>
      <c r="K65" s="27">
        <f t="shared" si="18"/>
        <v>0</v>
      </c>
      <c r="L65" s="27">
        <f t="shared" si="18"/>
        <v>0.15384615384615385</v>
      </c>
      <c r="M65" s="27">
        <f t="shared" si="18"/>
        <v>7.6923076923076789E-2</v>
      </c>
      <c r="N65" s="27">
        <f t="shared" si="18"/>
        <v>0.23709284626803759</v>
      </c>
      <c r="O65" s="27">
        <f t="shared" si="18"/>
        <v>0.28088336282316212</v>
      </c>
      <c r="P65" s="27">
        <f t="shared" si="18"/>
        <v>81.248805938730129</v>
      </c>
      <c r="Q65" s="27">
        <f t="shared" si="18"/>
        <v>35.692307692307693</v>
      </c>
      <c r="R65" s="27">
        <f t="shared" si="18"/>
        <v>70.025509581226572</v>
      </c>
      <c r="S65" s="27">
        <f t="shared" si="18"/>
        <v>160.86176716701414</v>
      </c>
      <c r="T65" s="27">
        <f t="shared" si="18"/>
        <v>35.684429563129349</v>
      </c>
      <c r="U65" s="27">
        <f t="shared" si="18"/>
        <v>45.560651103711002</v>
      </c>
      <c r="V65" s="27">
        <f t="shared" si="18"/>
        <v>60.084492201863696</v>
      </c>
      <c r="W65" s="27">
        <f t="shared" si="18"/>
        <v>55.947969234100988</v>
      </c>
      <c r="X65" s="27">
        <f t="shared" si="18"/>
        <v>88.112624328611119</v>
      </c>
      <c r="Y65" s="27">
        <f t="shared" si="18"/>
        <v>59.220453647177635</v>
      </c>
      <c r="Z65" s="27">
        <f t="shared" si="18"/>
        <v>110.84509550566584</v>
      </c>
      <c r="AA65" s="27">
        <f t="shared" si="18"/>
        <v>112.23320435487582</v>
      </c>
      <c r="AB65" s="27">
        <f t="shared" si="18"/>
        <v>46.571367366469318</v>
      </c>
      <c r="AC65" s="27">
        <f t="shared" si="18"/>
        <v>5.2616921555000244</v>
      </c>
      <c r="AD65" s="27">
        <f t="shared" si="18"/>
        <v>1.5336463105674527</v>
      </c>
      <c r="AE65" s="27">
        <f t="shared" si="18"/>
        <v>3.8673773406624079</v>
      </c>
      <c r="AF65" s="27">
        <f t="shared" si="18"/>
        <v>0.46046884605302496</v>
      </c>
      <c r="AG65" s="27">
        <f t="shared" si="18"/>
        <v>0.37815080009622132</v>
      </c>
      <c r="AH65" s="27">
        <f t="shared" si="18"/>
        <v>0.56000845302157831</v>
      </c>
      <c r="AI65" s="27">
        <f t="shared" si="18"/>
        <v>1.2628042430293849</v>
      </c>
      <c r="AJ65" s="27">
        <f t="shared" si="18"/>
        <v>0</v>
      </c>
      <c r="AK65" s="27">
        <f t="shared" si="18"/>
        <v>0</v>
      </c>
      <c r="AL65" s="27">
        <f t="shared" si="18"/>
        <v>3.8182319813639989</v>
      </c>
      <c r="AM65" s="27">
        <f t="shared" si="18"/>
        <v>0</v>
      </c>
      <c r="AN65" s="27">
        <f t="shared" si="18"/>
        <v>0.53293871002119297</v>
      </c>
      <c r="AO65" s="27">
        <f t="shared" si="18"/>
        <v>0.31088091417902924</v>
      </c>
      <c r="AP65" s="27">
        <f t="shared" si="18"/>
        <v>0</v>
      </c>
      <c r="AQ65" s="27">
        <f t="shared" si="18"/>
        <v>0</v>
      </c>
      <c r="AR65" s="27">
        <f t="shared" si="18"/>
        <v>0.95819933031050242</v>
      </c>
      <c r="AS65" s="27">
        <f t="shared" si="18"/>
        <v>0.33085866411702414</v>
      </c>
      <c r="AT65" s="27">
        <f t="shared" si="18"/>
        <v>0.23916356546381573</v>
      </c>
      <c r="AU65" s="27">
        <f t="shared" si="18"/>
        <v>0.95510669395841918</v>
      </c>
      <c r="AV65" s="27">
        <f t="shared" si="18"/>
        <v>0</v>
      </c>
      <c r="AW65" s="27">
        <f t="shared" si="18"/>
        <v>0</v>
      </c>
      <c r="AX65" s="27">
        <f t="shared" si="18"/>
        <v>2.8666964816577143</v>
      </c>
      <c r="AY65" s="27">
        <f t="shared" si="18"/>
        <v>0.10415433852097386</v>
      </c>
      <c r="AZ65" s="27">
        <f t="shared" si="18"/>
        <v>0.23076923076923075</v>
      </c>
      <c r="BA65" s="27">
        <f t="shared" si="18"/>
        <v>0.10415433852097386</v>
      </c>
      <c r="BB65" s="27">
        <f t="shared" si="18"/>
        <v>0</v>
      </c>
      <c r="BC65" s="27">
        <f t="shared" si="18"/>
        <v>0</v>
      </c>
      <c r="BD65" s="27">
        <f t="shared" si="18"/>
        <v>0.23709284626803759</v>
      </c>
      <c r="BE65" s="27">
        <f t="shared" si="18"/>
        <v>0.63587675731473048</v>
      </c>
      <c r="BF65" s="27">
        <f t="shared" si="18"/>
        <v>0</v>
      </c>
      <c r="BG65" s="27">
        <f t="shared" si="18"/>
        <v>7.6923076923076927E-2</v>
      </c>
      <c r="BH65" s="27">
        <f t="shared" si="18"/>
        <v>0.36080121229411</v>
      </c>
      <c r="BI65" s="27">
        <f t="shared" si="18"/>
        <v>0.26646935501059649</v>
      </c>
      <c r="BJ65" s="27">
        <f t="shared" si="18"/>
        <v>0.42598071091887568</v>
      </c>
      <c r="BK65" s="27">
        <f t="shared" si="18"/>
        <v>0.47314466890374191</v>
      </c>
      <c r="BL65" s="27">
        <f t="shared" si="18"/>
        <v>19.388532367787043</v>
      </c>
      <c r="BM65" s="27">
        <f t="shared" si="18"/>
        <v>2.2645540682891916</v>
      </c>
      <c r="BN65" s="27">
        <f t="shared" si="18"/>
        <v>0.9699630933014225</v>
      </c>
      <c r="BO65" s="27">
        <f t="shared" si="18"/>
        <v>4.2825502549754777</v>
      </c>
      <c r="BP65" s="27">
        <f t="shared" si="18"/>
        <v>1.1274764546625977</v>
      </c>
      <c r="BQ65" s="27">
        <f t="shared" ref="BQ65:BX65" si="19">STDEV(BQ42,BQ44:BQ47,BQ49,BQ51:BQ52,BQ55:BQ57,BQ59:BQ60)/SQRT($B63)</f>
        <v>1.106284718195109</v>
      </c>
      <c r="BR65" s="27">
        <f t="shared" si="19"/>
        <v>14.170141121678501</v>
      </c>
      <c r="BS65" s="27">
        <f t="shared" si="19"/>
        <v>0.28088336282316212</v>
      </c>
      <c r="BT65" s="27">
        <f t="shared" si="19"/>
        <v>0.180400606147055</v>
      </c>
      <c r="BU65" s="27">
        <f t="shared" si="19"/>
        <v>0.2737712372315721</v>
      </c>
      <c r="BV65" s="27">
        <f t="shared" si="19"/>
        <v>150.41924973332141</v>
      </c>
      <c r="BW65" s="27">
        <f t="shared" si="19"/>
        <v>86.74819598644892</v>
      </c>
      <c r="BX65" s="27">
        <f t="shared" si="19"/>
        <v>97.028768177501831</v>
      </c>
      <c r="CE65" s="58" t="s">
        <v>111</v>
      </c>
      <c r="CG65" s="10"/>
      <c r="CH65" s="10"/>
    </row>
    <row r="66" spans="1:154" s="114" customFormat="1">
      <c r="D66" s="131"/>
      <c r="E66" s="18"/>
      <c r="F66" s="18"/>
      <c r="G66" s="18"/>
      <c r="H66" s="18"/>
      <c r="I66" s="18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63"/>
      <c r="AJ66" s="27"/>
      <c r="AK66" s="27"/>
      <c r="AL66" s="27"/>
      <c r="AM66" s="27"/>
      <c r="AN66" s="27"/>
      <c r="AO66" s="27"/>
      <c r="AP66" s="27"/>
      <c r="AQ66" s="27"/>
      <c r="AR66" s="38"/>
      <c r="AS66" s="63"/>
      <c r="AT66" s="63"/>
      <c r="AU66" s="63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58" t="s">
        <v>111</v>
      </c>
    </row>
    <row r="67" spans="1:154" s="38" customFormat="1" ht="16">
      <c r="A67" s="83" t="s">
        <v>136</v>
      </c>
      <c r="B67" s="66"/>
      <c r="C67" s="66" t="s">
        <v>135</v>
      </c>
      <c r="D67" s="66"/>
      <c r="E67" s="53" t="s">
        <v>63</v>
      </c>
      <c r="F67" s="53" t="s">
        <v>64</v>
      </c>
      <c r="G67" s="53" t="s">
        <v>65</v>
      </c>
      <c r="H67" s="53" t="s">
        <v>66</v>
      </c>
      <c r="I67" s="87" t="s">
        <v>100</v>
      </c>
      <c r="J67" s="53" t="s">
        <v>62</v>
      </c>
      <c r="K67" s="53" t="s">
        <v>63</v>
      </c>
      <c r="L67" s="53" t="s">
        <v>64</v>
      </c>
      <c r="M67" s="53" t="s">
        <v>65</v>
      </c>
      <c r="N67" s="53" t="s">
        <v>66</v>
      </c>
      <c r="O67" s="87" t="s">
        <v>100</v>
      </c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CE67" s="58" t="s">
        <v>111</v>
      </c>
      <c r="CG67" s="10"/>
      <c r="CH67" s="10"/>
    </row>
    <row r="68" spans="1:154" s="38" customFormat="1">
      <c r="A68" t="s">
        <v>158</v>
      </c>
      <c r="B68" s="10">
        <v>44</v>
      </c>
      <c r="C68" s="4" t="s">
        <v>3</v>
      </c>
      <c r="D68" s="10" t="s">
        <v>40</v>
      </c>
      <c r="E68" s="59">
        <f>(K68/$J68)*100</f>
        <v>0</v>
      </c>
      <c r="F68" s="59">
        <f>(L68/$J68)*100</f>
        <v>0</v>
      </c>
      <c r="G68" s="59">
        <f>(M68/$J68)*100</f>
        <v>50</v>
      </c>
      <c r="H68" s="59">
        <f>(N68/$J68)*100</f>
        <v>50</v>
      </c>
      <c r="I68" s="59">
        <f>M68/J68</f>
        <v>0.5</v>
      </c>
      <c r="J68">
        <v>4</v>
      </c>
      <c r="K68">
        <v>0</v>
      </c>
      <c r="L68">
        <v>0</v>
      </c>
      <c r="M68">
        <v>2</v>
      </c>
      <c r="N68">
        <v>2</v>
      </c>
      <c r="O68">
        <v>0</v>
      </c>
      <c r="P68">
        <v>358.5</v>
      </c>
      <c r="Q68">
        <v>0</v>
      </c>
      <c r="R68">
        <v>558.5</v>
      </c>
      <c r="S68">
        <v>158.5</v>
      </c>
      <c r="T68">
        <v>151</v>
      </c>
      <c r="U68">
        <v>63.5</v>
      </c>
      <c r="V68">
        <v>238.5</v>
      </c>
      <c r="W68">
        <v>596.75</v>
      </c>
      <c r="X68">
        <v>802</v>
      </c>
      <c r="Y68">
        <v>391.5</v>
      </c>
      <c r="Z68">
        <v>41.5</v>
      </c>
      <c r="AA68">
        <v>38.5</v>
      </c>
      <c r="AB68">
        <v>44.5</v>
      </c>
      <c r="AC68">
        <v>9</v>
      </c>
      <c r="AD68">
        <v>4</v>
      </c>
      <c r="AE68">
        <v>2</v>
      </c>
      <c r="AF68">
        <v>3</v>
      </c>
      <c r="AG68">
        <v>4</v>
      </c>
      <c r="AH68">
        <v>4</v>
      </c>
      <c r="AI68">
        <v>1</v>
      </c>
      <c r="AJ68">
        <v>0</v>
      </c>
      <c r="AK68">
        <v>0</v>
      </c>
      <c r="AL68">
        <v>0</v>
      </c>
      <c r="AM68">
        <v>4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</v>
      </c>
      <c r="BA68">
        <v>1</v>
      </c>
      <c r="BB68">
        <v>0</v>
      </c>
      <c r="BC68">
        <v>0</v>
      </c>
      <c r="BD68">
        <v>0</v>
      </c>
      <c r="BE68">
        <v>9</v>
      </c>
      <c r="BF68">
        <v>0</v>
      </c>
      <c r="BG68">
        <v>0</v>
      </c>
      <c r="BH68">
        <v>0</v>
      </c>
      <c r="BI68">
        <v>0</v>
      </c>
      <c r="BJ68">
        <v>4</v>
      </c>
      <c r="BK68">
        <v>5</v>
      </c>
      <c r="BL68">
        <v>67</v>
      </c>
      <c r="BM68">
        <v>17</v>
      </c>
      <c r="BN68">
        <v>1</v>
      </c>
      <c r="BO68">
        <v>26</v>
      </c>
      <c r="BP68">
        <v>5</v>
      </c>
      <c r="BQ68">
        <v>2</v>
      </c>
      <c r="BR68">
        <v>16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 t="s">
        <v>58</v>
      </c>
      <c r="CE68" s="58" t="s">
        <v>111</v>
      </c>
      <c r="CG68" s="10">
        <f>$W$1</f>
        <v>0</v>
      </c>
      <c r="CH68" s="10" t="str">
        <f>C45</f>
        <v>+ve</v>
      </c>
      <c r="CI68" s="59" t="e">
        <f>#REF!</f>
        <v>#REF!</v>
      </c>
      <c r="CJ68" s="59" t="e">
        <f>#REF!</f>
        <v>#REF!</v>
      </c>
      <c r="CK68" s="59" t="e">
        <f>#REF!</f>
        <v>#REF!</v>
      </c>
      <c r="CL68" s="59" t="e">
        <f>#REF!</f>
        <v>#REF!</v>
      </c>
      <c r="CM68" s="59" t="e">
        <f>#REF!</f>
        <v>#REF!</v>
      </c>
      <c r="CN68" s="59" t="e">
        <f>#REF!</f>
        <v>#REF!</v>
      </c>
      <c r="CO68" s="59" t="e">
        <f>#REF!</f>
        <v>#REF!</v>
      </c>
      <c r="CP68" s="59" t="e">
        <f>#REF!</f>
        <v>#REF!</v>
      </c>
      <c r="CQ68" s="59" t="e">
        <f>#REF!</f>
        <v>#REF!</v>
      </c>
      <c r="CR68" s="59" t="e">
        <f>#REF!</f>
        <v>#REF!</v>
      </c>
      <c r="CS68" s="59" t="e">
        <f>#REF!</f>
        <v>#REF!</v>
      </c>
      <c r="CT68" s="59" t="e">
        <f>#REF!</f>
        <v>#REF!</v>
      </c>
      <c r="CU68" s="59" t="e">
        <f>#REF!</f>
        <v>#REF!</v>
      </c>
      <c r="CV68" s="59" t="e">
        <f>#REF!</f>
        <v>#REF!</v>
      </c>
      <c r="CW68" s="59" t="e">
        <f>#REF!</f>
        <v>#REF!</v>
      </c>
      <c r="CX68" s="59" t="e">
        <f>#REF!</f>
        <v>#REF!</v>
      </c>
      <c r="CY68" s="59" t="e">
        <f>#REF!</f>
        <v>#REF!</v>
      </c>
      <c r="CZ68" s="95" t="e">
        <f>#REF!</f>
        <v>#REF!</v>
      </c>
      <c r="DA68" s="95" t="e">
        <f>#REF!</f>
        <v>#REF!</v>
      </c>
      <c r="DB68" s="95" t="e">
        <f>#REF!</f>
        <v>#REF!</v>
      </c>
      <c r="DC68" s="95" t="e">
        <f>#REF!</f>
        <v>#REF!</v>
      </c>
      <c r="DD68" s="95" t="e">
        <f>#REF!</f>
        <v>#REF!</v>
      </c>
      <c r="DE68" s="95" t="e">
        <f>#REF!</f>
        <v>#REF!</v>
      </c>
      <c r="DF68" s="95" t="e">
        <f>#REF!</f>
        <v>#REF!</v>
      </c>
      <c r="DG68" s="95" t="e">
        <f>#REF!</f>
        <v>#REF!</v>
      </c>
      <c r="DH68" s="95" t="e">
        <f>#REF!</f>
        <v>#REF!</v>
      </c>
      <c r="DI68" s="95" t="e">
        <f>#REF!</f>
        <v>#REF!</v>
      </c>
      <c r="DJ68" s="95" t="e">
        <f>#REF!</f>
        <v>#REF!</v>
      </c>
      <c r="DK68" s="95" t="e">
        <f>#REF!</f>
        <v>#REF!</v>
      </c>
      <c r="DL68" s="95" t="e">
        <f>#REF!</f>
        <v>#REF!</v>
      </c>
      <c r="DM68" s="95" t="e">
        <f>#REF!</f>
        <v>#REF!</v>
      </c>
      <c r="DN68" s="95" t="e">
        <f>#REF!</f>
        <v>#REF!</v>
      </c>
      <c r="DO68" s="95" t="e">
        <f>#REF!</f>
        <v>#REF!</v>
      </c>
      <c r="DP68" s="95" t="e">
        <f>#REF!</f>
        <v>#REF!</v>
      </c>
      <c r="DQ68" s="59" t="e">
        <f>#REF!</f>
        <v>#REF!</v>
      </c>
      <c r="DR68" s="59" t="e">
        <f>#REF!</f>
        <v>#REF!</v>
      </c>
      <c r="DS68" s="59" t="e">
        <f>#REF!</f>
        <v>#REF!</v>
      </c>
      <c r="DT68" s="59" t="e">
        <f>#REF!</f>
        <v>#REF!</v>
      </c>
      <c r="DU68" s="59" t="e">
        <f>#REF!</f>
        <v>#REF!</v>
      </c>
      <c r="DV68" s="59" t="e">
        <f>#REF!</f>
        <v>#REF!</v>
      </c>
      <c r="DW68" s="59" t="e">
        <f>#REF!</f>
        <v>#REF!</v>
      </c>
      <c r="DX68" s="59" t="e">
        <f>#REF!</f>
        <v>#REF!</v>
      </c>
      <c r="DY68" s="59" t="e">
        <f>#REF!</f>
        <v>#REF!</v>
      </c>
      <c r="DZ68" s="59" t="e">
        <f>#REF!</f>
        <v>#REF!</v>
      </c>
      <c r="EA68" s="59" t="e">
        <f>#REF!</f>
        <v>#REF!</v>
      </c>
      <c r="EB68" s="59" t="e">
        <f>#REF!</f>
        <v>#REF!</v>
      </c>
      <c r="EC68" s="59" t="e">
        <f>#REF!</f>
        <v>#REF!</v>
      </c>
      <c r="ED68" s="59" t="e">
        <f>#REF!</f>
        <v>#REF!</v>
      </c>
      <c r="EE68" s="59" t="e">
        <f>#REF!</f>
        <v>#REF!</v>
      </c>
      <c r="EF68" s="59" t="e">
        <f>#REF!</f>
        <v>#REF!</v>
      </c>
      <c r="EG68" s="59" t="e">
        <f>#REF!</f>
        <v>#REF!</v>
      </c>
      <c r="EH68" s="95" t="e">
        <f>#REF!</f>
        <v>#REF!</v>
      </c>
      <c r="EI68" s="95" t="e">
        <f>#REF!</f>
        <v>#REF!</v>
      </c>
      <c r="EJ68" s="95" t="e">
        <f>#REF!</f>
        <v>#REF!</v>
      </c>
      <c r="EK68" s="95" t="e">
        <f>#REF!</f>
        <v>#REF!</v>
      </c>
      <c r="EL68" s="95" t="e">
        <f>#REF!</f>
        <v>#REF!</v>
      </c>
      <c r="EM68" s="95" t="e">
        <f>#REF!</f>
        <v>#REF!</v>
      </c>
      <c r="EN68" s="95" t="e">
        <f>#REF!</f>
        <v>#REF!</v>
      </c>
      <c r="EO68" s="95" t="e">
        <f>#REF!</f>
        <v>#REF!</v>
      </c>
      <c r="EP68" s="95" t="e">
        <f>#REF!</f>
        <v>#REF!</v>
      </c>
      <c r="EQ68" s="95" t="e">
        <f>#REF!</f>
        <v>#REF!</v>
      </c>
      <c r="ER68" s="95" t="e">
        <f>#REF!</f>
        <v>#REF!</v>
      </c>
      <c r="ES68" s="95" t="e">
        <f>#REF!</f>
        <v>#REF!</v>
      </c>
      <c r="ET68" s="95" t="e">
        <f>#REF!</f>
        <v>#REF!</v>
      </c>
      <c r="EU68" s="95" t="e">
        <f>#REF!</f>
        <v>#REF!</v>
      </c>
      <c r="EV68" s="95" t="e">
        <f>#REF!</f>
        <v>#REF!</v>
      </c>
      <c r="EW68" s="95" t="e">
        <f>#REF!</f>
        <v>#REF!</v>
      </c>
      <c r="EX68" s="95" t="e">
        <f>#REF!</f>
        <v>#REF!</v>
      </c>
    </row>
    <row r="69" spans="1:154" s="38" customFormat="1">
      <c r="A69" t="s">
        <v>180</v>
      </c>
      <c r="B69" s="10">
        <v>52</v>
      </c>
      <c r="C69" s="4" t="s">
        <v>3</v>
      </c>
      <c r="D69" s="10" t="s">
        <v>40</v>
      </c>
      <c r="E69" s="59">
        <f t="shared" ref="E69:H90" si="20">(K69/$J69)*100</f>
        <v>75</v>
      </c>
      <c r="F69" s="59">
        <f t="shared" si="20"/>
        <v>0</v>
      </c>
      <c r="G69" s="59">
        <f t="shared" si="20"/>
        <v>25</v>
      </c>
      <c r="H69" s="59">
        <f t="shared" si="20"/>
        <v>0</v>
      </c>
      <c r="I69" s="59">
        <f t="shared" ref="I69:I90" si="21">M69/J69</f>
        <v>0.25</v>
      </c>
      <c r="J69">
        <v>4</v>
      </c>
      <c r="K69">
        <v>3</v>
      </c>
      <c r="L69">
        <v>0</v>
      </c>
      <c r="M69">
        <v>1</v>
      </c>
      <c r="N69">
        <v>0</v>
      </c>
      <c r="O69">
        <v>0</v>
      </c>
      <c r="P69">
        <v>723</v>
      </c>
      <c r="Q69">
        <v>0</v>
      </c>
      <c r="R69">
        <v>723</v>
      </c>
      <c r="S69">
        <v>0</v>
      </c>
      <c r="T69">
        <v>69</v>
      </c>
      <c r="U69">
        <v>69</v>
      </c>
      <c r="V69">
        <v>0</v>
      </c>
      <c r="W69">
        <v>125</v>
      </c>
      <c r="X69">
        <v>125</v>
      </c>
      <c r="Y69">
        <v>0</v>
      </c>
      <c r="Z69">
        <v>856</v>
      </c>
      <c r="AA69">
        <v>856</v>
      </c>
      <c r="AB69">
        <v>0</v>
      </c>
      <c r="AC69">
        <v>2</v>
      </c>
      <c r="AD69">
        <v>1</v>
      </c>
      <c r="AE69">
        <v>1</v>
      </c>
      <c r="AF69">
        <v>0</v>
      </c>
      <c r="AG69">
        <v>1</v>
      </c>
      <c r="AH69">
        <v>1</v>
      </c>
      <c r="AI69">
        <v>0</v>
      </c>
      <c r="AJ69">
        <v>0</v>
      </c>
      <c r="AK69">
        <v>0</v>
      </c>
      <c r="AL69">
        <v>0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1</v>
      </c>
      <c r="BF69">
        <v>0</v>
      </c>
      <c r="BG69">
        <v>0</v>
      </c>
      <c r="BH69">
        <v>0</v>
      </c>
      <c r="BI69">
        <v>1</v>
      </c>
      <c r="BJ69">
        <v>0</v>
      </c>
      <c r="BK69">
        <v>0</v>
      </c>
      <c r="BL69">
        <v>84</v>
      </c>
      <c r="BM69">
        <v>20</v>
      </c>
      <c r="BN69">
        <v>0</v>
      </c>
      <c r="BO69">
        <v>2</v>
      </c>
      <c r="BP69">
        <v>1</v>
      </c>
      <c r="BQ69">
        <v>0</v>
      </c>
      <c r="BR69">
        <v>61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/>
      <c r="CG69" s="10"/>
      <c r="CH69" s="10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</row>
    <row r="70" spans="1:154" s="38" customFormat="1">
      <c r="A70" t="s">
        <v>159</v>
      </c>
      <c r="B70" s="10">
        <v>52</v>
      </c>
      <c r="C70" s="4" t="s">
        <v>3</v>
      </c>
      <c r="D70" s="10" t="s">
        <v>40</v>
      </c>
      <c r="E70" s="59">
        <f t="shared" si="20"/>
        <v>0</v>
      </c>
      <c r="F70" s="59">
        <f t="shared" si="20"/>
        <v>0</v>
      </c>
      <c r="G70" s="59">
        <f t="shared" si="20"/>
        <v>25</v>
      </c>
      <c r="H70" s="59">
        <f t="shared" si="20"/>
        <v>50</v>
      </c>
      <c r="I70" s="59">
        <f t="shared" si="21"/>
        <v>0.25</v>
      </c>
      <c r="J70">
        <v>4</v>
      </c>
      <c r="K70">
        <v>0</v>
      </c>
      <c r="L70">
        <v>0</v>
      </c>
      <c r="M70">
        <v>1</v>
      </c>
      <c r="N70">
        <v>2</v>
      </c>
      <c r="O70">
        <v>1</v>
      </c>
      <c r="P70">
        <v>582</v>
      </c>
      <c r="Q70">
        <v>0</v>
      </c>
      <c r="R70">
        <v>510</v>
      </c>
      <c r="S70">
        <v>694</v>
      </c>
      <c r="T70">
        <v>216</v>
      </c>
      <c r="U70">
        <v>54</v>
      </c>
      <c r="V70">
        <v>297</v>
      </c>
      <c r="W70">
        <v>193.33333329999999</v>
      </c>
      <c r="X70">
        <v>119</v>
      </c>
      <c r="Y70">
        <v>230.5</v>
      </c>
      <c r="Z70">
        <v>156.33333329999999</v>
      </c>
      <c r="AA70">
        <v>39</v>
      </c>
      <c r="AB70">
        <v>215</v>
      </c>
      <c r="AC70">
        <v>20</v>
      </c>
      <c r="AD70">
        <v>7</v>
      </c>
      <c r="AE70">
        <v>4</v>
      </c>
      <c r="AF70">
        <v>9</v>
      </c>
      <c r="AG70">
        <v>4</v>
      </c>
      <c r="AH70">
        <v>6</v>
      </c>
      <c r="AI70">
        <v>6</v>
      </c>
      <c r="AJ70">
        <v>0</v>
      </c>
      <c r="AK70">
        <v>0</v>
      </c>
      <c r="AL70">
        <v>4</v>
      </c>
      <c r="AM70">
        <v>4</v>
      </c>
      <c r="AN70">
        <v>2</v>
      </c>
      <c r="AO70">
        <v>1</v>
      </c>
      <c r="AP70">
        <v>0</v>
      </c>
      <c r="AQ70">
        <v>0</v>
      </c>
      <c r="AR70">
        <v>0</v>
      </c>
      <c r="AS70">
        <v>0</v>
      </c>
      <c r="AT70">
        <v>1</v>
      </c>
      <c r="AU70">
        <v>1</v>
      </c>
      <c r="AV70">
        <v>0</v>
      </c>
      <c r="AW70">
        <v>0</v>
      </c>
      <c r="AX70">
        <v>2</v>
      </c>
      <c r="AY70">
        <v>0</v>
      </c>
      <c r="AZ70">
        <v>3</v>
      </c>
      <c r="BA70">
        <v>4</v>
      </c>
      <c r="BB70">
        <v>0</v>
      </c>
      <c r="BC70">
        <v>0</v>
      </c>
      <c r="BD70">
        <v>2</v>
      </c>
      <c r="BE70">
        <v>8</v>
      </c>
      <c r="BF70">
        <v>0</v>
      </c>
      <c r="BG70">
        <v>0</v>
      </c>
      <c r="BH70">
        <v>2</v>
      </c>
      <c r="BI70">
        <v>1</v>
      </c>
      <c r="BJ70">
        <v>3</v>
      </c>
      <c r="BK70">
        <v>2</v>
      </c>
      <c r="BL70">
        <v>53</v>
      </c>
      <c r="BM70">
        <v>18</v>
      </c>
      <c r="BN70">
        <v>3</v>
      </c>
      <c r="BO70">
        <v>8</v>
      </c>
      <c r="BP70">
        <v>4</v>
      </c>
      <c r="BQ70">
        <v>4</v>
      </c>
      <c r="BR70">
        <v>16</v>
      </c>
      <c r="BS70">
        <v>1</v>
      </c>
      <c r="BT70">
        <v>1</v>
      </c>
      <c r="BU70">
        <v>0</v>
      </c>
      <c r="BV70">
        <v>430</v>
      </c>
      <c r="BW70">
        <v>430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  <c r="CE70" s="58" t="s">
        <v>111</v>
      </c>
      <c r="CG70" s="10"/>
      <c r="CH70" s="10"/>
    </row>
    <row r="71" spans="1:154" s="38" customFormat="1">
      <c r="A71" t="s">
        <v>160</v>
      </c>
      <c r="B71" s="10">
        <v>52</v>
      </c>
      <c r="C71" s="4" t="s">
        <v>3</v>
      </c>
      <c r="D71" s="10" t="s">
        <v>40</v>
      </c>
      <c r="E71" s="59">
        <f t="shared" si="20"/>
        <v>25</v>
      </c>
      <c r="F71" s="59">
        <f t="shared" si="20"/>
        <v>0</v>
      </c>
      <c r="G71" s="59">
        <f t="shared" si="20"/>
        <v>50</v>
      </c>
      <c r="H71" s="59">
        <f t="shared" si="20"/>
        <v>25</v>
      </c>
      <c r="I71" s="59">
        <f t="shared" si="21"/>
        <v>0.5</v>
      </c>
      <c r="J71">
        <v>4</v>
      </c>
      <c r="K71">
        <v>1</v>
      </c>
      <c r="L71">
        <v>0</v>
      </c>
      <c r="M71">
        <v>2</v>
      </c>
      <c r="N71">
        <v>1</v>
      </c>
      <c r="O71">
        <v>0</v>
      </c>
      <c r="P71">
        <v>628</v>
      </c>
      <c r="Q71">
        <v>0</v>
      </c>
      <c r="R71">
        <v>879.5</v>
      </c>
      <c r="S71">
        <v>125</v>
      </c>
      <c r="T71">
        <v>413.66666659999999</v>
      </c>
      <c r="U71">
        <v>128.5</v>
      </c>
      <c r="V71">
        <v>984</v>
      </c>
      <c r="W71">
        <v>113.66666669999999</v>
      </c>
      <c r="X71">
        <v>121</v>
      </c>
      <c r="Y71">
        <v>99</v>
      </c>
      <c r="Z71">
        <v>1215.666667</v>
      </c>
      <c r="AA71">
        <v>1557</v>
      </c>
      <c r="AB71">
        <v>533</v>
      </c>
      <c r="AC71">
        <v>12</v>
      </c>
      <c r="AD71">
        <v>6</v>
      </c>
      <c r="AE71">
        <v>3</v>
      </c>
      <c r="AF71">
        <v>3</v>
      </c>
      <c r="AG71">
        <v>4</v>
      </c>
      <c r="AH71">
        <v>6</v>
      </c>
      <c r="AI71">
        <v>2</v>
      </c>
      <c r="AJ71">
        <v>0</v>
      </c>
      <c r="AK71">
        <v>0</v>
      </c>
      <c r="AL71">
        <v>0</v>
      </c>
      <c r="AM71">
        <v>3</v>
      </c>
      <c r="AN71">
        <v>3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</v>
      </c>
      <c r="AU71">
        <v>1</v>
      </c>
      <c r="AV71">
        <v>0</v>
      </c>
      <c r="AW71">
        <v>0</v>
      </c>
      <c r="AX71">
        <v>0</v>
      </c>
      <c r="AY71">
        <v>1</v>
      </c>
      <c r="AZ71">
        <v>1</v>
      </c>
      <c r="BA71">
        <v>1</v>
      </c>
      <c r="BB71">
        <v>0</v>
      </c>
      <c r="BC71">
        <v>0</v>
      </c>
      <c r="BD71">
        <v>0</v>
      </c>
      <c r="BE71">
        <v>3</v>
      </c>
      <c r="BF71">
        <v>0</v>
      </c>
      <c r="BG71">
        <v>0</v>
      </c>
      <c r="BH71">
        <v>0</v>
      </c>
      <c r="BI71">
        <v>2</v>
      </c>
      <c r="BJ71">
        <v>1</v>
      </c>
      <c r="BK71">
        <v>0</v>
      </c>
      <c r="BL71">
        <v>112</v>
      </c>
      <c r="BM71">
        <v>19</v>
      </c>
      <c r="BN71">
        <v>7</v>
      </c>
      <c r="BO71">
        <v>39</v>
      </c>
      <c r="BP71">
        <v>6</v>
      </c>
      <c r="BQ71">
        <v>1</v>
      </c>
      <c r="BR71">
        <v>40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  <c r="CE71" s="58" t="s">
        <v>111</v>
      </c>
      <c r="CG71" s="10"/>
      <c r="CH71" s="10"/>
    </row>
    <row r="72" spans="1:154" s="38" customFormat="1">
      <c r="A72" t="s">
        <v>181</v>
      </c>
      <c r="B72" s="10">
        <v>52</v>
      </c>
      <c r="C72" s="6" t="s">
        <v>2</v>
      </c>
      <c r="D72" s="10" t="s">
        <v>40</v>
      </c>
      <c r="E72" s="59">
        <f t="shared" si="20"/>
        <v>0</v>
      </c>
      <c r="F72" s="59">
        <f t="shared" si="20"/>
        <v>0</v>
      </c>
      <c r="G72" s="59">
        <f t="shared" si="20"/>
        <v>0</v>
      </c>
      <c r="H72" s="59">
        <f t="shared" si="20"/>
        <v>0</v>
      </c>
      <c r="I72" s="59">
        <f t="shared" si="21"/>
        <v>0</v>
      </c>
      <c r="J72">
        <v>4</v>
      </c>
      <c r="K72">
        <v>0</v>
      </c>
      <c r="L72">
        <v>0</v>
      </c>
      <c r="M72">
        <v>0</v>
      </c>
      <c r="N72">
        <v>0</v>
      </c>
      <c r="O72">
        <v>4</v>
      </c>
      <c r="P72">
        <v>308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25</v>
      </c>
      <c r="AD72">
        <v>11</v>
      </c>
      <c r="AE72">
        <v>9</v>
      </c>
      <c r="AF72">
        <v>5</v>
      </c>
      <c r="AG72">
        <v>7</v>
      </c>
      <c r="AH72">
        <v>7</v>
      </c>
      <c r="AI72">
        <v>0</v>
      </c>
      <c r="AJ72">
        <v>0</v>
      </c>
      <c r="AK72">
        <v>0</v>
      </c>
      <c r="AL72">
        <v>11</v>
      </c>
      <c r="AM72">
        <v>4</v>
      </c>
      <c r="AN72">
        <v>3</v>
      </c>
      <c r="AO72">
        <v>0</v>
      </c>
      <c r="AP72">
        <v>0</v>
      </c>
      <c r="AQ72">
        <v>0</v>
      </c>
      <c r="AR72">
        <v>4</v>
      </c>
      <c r="AS72">
        <v>1</v>
      </c>
      <c r="AT72">
        <v>2</v>
      </c>
      <c r="AU72">
        <v>0</v>
      </c>
      <c r="AV72">
        <v>0</v>
      </c>
      <c r="AW72">
        <v>0</v>
      </c>
      <c r="AX72">
        <v>6</v>
      </c>
      <c r="AY72">
        <v>2</v>
      </c>
      <c r="AZ72">
        <v>2</v>
      </c>
      <c r="BA72">
        <v>0</v>
      </c>
      <c r="BB72">
        <v>0</v>
      </c>
      <c r="BC72">
        <v>0</v>
      </c>
      <c r="BD72">
        <v>1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4</v>
      </c>
      <c r="BT72">
        <v>2</v>
      </c>
      <c r="BU72">
        <v>2</v>
      </c>
      <c r="BV72">
        <v>1232</v>
      </c>
      <c r="BW72">
        <v>177</v>
      </c>
      <c r="BX72">
        <v>1055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  <c r="CE72" s="58"/>
      <c r="CG72" s="10"/>
      <c r="CH72" s="10"/>
    </row>
    <row r="73" spans="1:154" s="38" customFormat="1">
      <c r="A73" t="s">
        <v>161</v>
      </c>
      <c r="B73" s="10">
        <v>52</v>
      </c>
      <c r="C73" s="4" t="s">
        <v>3</v>
      </c>
      <c r="D73" s="10" t="s">
        <v>40</v>
      </c>
      <c r="E73" s="59">
        <f t="shared" si="20"/>
        <v>50</v>
      </c>
      <c r="F73" s="59">
        <f t="shared" si="20"/>
        <v>0</v>
      </c>
      <c r="G73" s="59">
        <f t="shared" si="20"/>
        <v>25</v>
      </c>
      <c r="H73" s="59">
        <f t="shared" si="20"/>
        <v>25</v>
      </c>
      <c r="I73" s="59">
        <f t="shared" si="21"/>
        <v>0.25</v>
      </c>
      <c r="J73">
        <v>4</v>
      </c>
      <c r="K73">
        <v>2</v>
      </c>
      <c r="L73">
        <v>0</v>
      </c>
      <c r="M73">
        <v>1</v>
      </c>
      <c r="N73">
        <v>1</v>
      </c>
      <c r="O73">
        <v>0</v>
      </c>
      <c r="P73">
        <v>2095.5</v>
      </c>
      <c r="Q73">
        <v>0</v>
      </c>
      <c r="R73">
        <v>1719</v>
      </c>
      <c r="S73">
        <v>2472</v>
      </c>
      <c r="T73">
        <v>469.5</v>
      </c>
      <c r="U73">
        <v>844</v>
      </c>
      <c r="V73">
        <v>95</v>
      </c>
      <c r="W73">
        <v>10570</v>
      </c>
      <c r="X73">
        <v>21014</v>
      </c>
      <c r="Y73">
        <v>126</v>
      </c>
      <c r="Z73">
        <v>51.5</v>
      </c>
      <c r="AA73">
        <v>8</v>
      </c>
      <c r="AB73">
        <v>95</v>
      </c>
      <c r="AC73">
        <v>5</v>
      </c>
      <c r="AD73">
        <v>2</v>
      </c>
      <c r="AE73">
        <v>2</v>
      </c>
      <c r="AF73">
        <v>1</v>
      </c>
      <c r="AG73">
        <v>2</v>
      </c>
      <c r="AH73">
        <v>2</v>
      </c>
      <c r="AI73">
        <v>1</v>
      </c>
      <c r="AJ73">
        <v>0</v>
      </c>
      <c r="AK73">
        <v>0</v>
      </c>
      <c r="AL73">
        <v>0</v>
      </c>
      <c r="AM73">
        <v>2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</v>
      </c>
      <c r="AU73">
        <v>1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0</v>
      </c>
      <c r="BD73">
        <v>0</v>
      </c>
      <c r="BE73">
        <v>4</v>
      </c>
      <c r="BF73">
        <v>0</v>
      </c>
      <c r="BG73">
        <v>0</v>
      </c>
      <c r="BH73">
        <v>0</v>
      </c>
      <c r="BI73">
        <v>0</v>
      </c>
      <c r="BJ73">
        <v>2</v>
      </c>
      <c r="BK73">
        <v>2</v>
      </c>
      <c r="BL73">
        <v>174</v>
      </c>
      <c r="BM73">
        <v>60</v>
      </c>
      <c r="BN73">
        <v>1</v>
      </c>
      <c r="BO73">
        <v>6</v>
      </c>
      <c r="BP73">
        <v>1</v>
      </c>
      <c r="BQ73">
        <v>40</v>
      </c>
      <c r="BR73">
        <v>66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  <c r="CE73" s="58" t="s">
        <v>111</v>
      </c>
      <c r="CG73" s="10"/>
      <c r="CH73" s="10"/>
    </row>
    <row r="74" spans="1:154" s="38" customFormat="1">
      <c r="A74" t="s">
        <v>162</v>
      </c>
      <c r="B74" s="10">
        <v>52</v>
      </c>
      <c r="C74" s="6" t="s">
        <v>2</v>
      </c>
      <c r="D74" s="10" t="s">
        <v>40</v>
      </c>
      <c r="E74" s="59">
        <f t="shared" si="20"/>
        <v>0</v>
      </c>
      <c r="F74" s="59">
        <f t="shared" si="20"/>
        <v>0</v>
      </c>
      <c r="G74" s="59">
        <f t="shared" si="20"/>
        <v>50</v>
      </c>
      <c r="H74" s="59">
        <f t="shared" si="20"/>
        <v>25</v>
      </c>
      <c r="I74" s="59">
        <f t="shared" si="21"/>
        <v>0.5</v>
      </c>
      <c r="J74">
        <v>4</v>
      </c>
      <c r="K74">
        <v>0</v>
      </c>
      <c r="L74">
        <v>0</v>
      </c>
      <c r="M74">
        <v>2</v>
      </c>
      <c r="N74">
        <v>1</v>
      </c>
      <c r="O74">
        <v>1</v>
      </c>
      <c r="P74">
        <v>205.5</v>
      </c>
      <c r="Q74">
        <v>0</v>
      </c>
      <c r="R74">
        <v>224.5</v>
      </c>
      <c r="S74">
        <v>197</v>
      </c>
      <c r="T74">
        <v>242.33333329999999</v>
      </c>
      <c r="U74">
        <v>103.5</v>
      </c>
      <c r="V74">
        <v>520</v>
      </c>
      <c r="W74">
        <v>394</v>
      </c>
      <c r="X74">
        <v>461</v>
      </c>
      <c r="Y74">
        <v>260</v>
      </c>
      <c r="Z74">
        <v>451.33333340000001</v>
      </c>
      <c r="AA74">
        <v>517.5</v>
      </c>
      <c r="AB74">
        <v>319</v>
      </c>
      <c r="AC74">
        <v>9</v>
      </c>
      <c r="AD74">
        <v>5</v>
      </c>
      <c r="AE74">
        <v>3</v>
      </c>
      <c r="AF74">
        <v>1</v>
      </c>
      <c r="AG74">
        <v>4</v>
      </c>
      <c r="AH74">
        <v>5</v>
      </c>
      <c r="AI74">
        <v>0</v>
      </c>
      <c r="AJ74">
        <v>0</v>
      </c>
      <c r="AK74">
        <v>0</v>
      </c>
      <c r="AL74">
        <v>0</v>
      </c>
      <c r="AM74">
        <v>4</v>
      </c>
      <c r="AN74">
        <v>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</v>
      </c>
      <c r="BA74">
        <v>0</v>
      </c>
      <c r="BB74">
        <v>0</v>
      </c>
      <c r="BC74">
        <v>0</v>
      </c>
      <c r="BD74">
        <v>0</v>
      </c>
      <c r="BE74">
        <v>4</v>
      </c>
      <c r="BF74">
        <v>0</v>
      </c>
      <c r="BG74">
        <v>0</v>
      </c>
      <c r="BH74">
        <v>0</v>
      </c>
      <c r="BI74">
        <v>1</v>
      </c>
      <c r="BJ74">
        <v>2</v>
      </c>
      <c r="BK74">
        <v>1</v>
      </c>
      <c r="BL74">
        <v>84</v>
      </c>
      <c r="BM74">
        <v>6</v>
      </c>
      <c r="BN74">
        <v>3</v>
      </c>
      <c r="BO74">
        <v>26</v>
      </c>
      <c r="BP74">
        <v>16</v>
      </c>
      <c r="BQ74">
        <v>4</v>
      </c>
      <c r="BR74">
        <v>29</v>
      </c>
      <c r="BS74">
        <v>1</v>
      </c>
      <c r="BT74">
        <v>0</v>
      </c>
      <c r="BU74">
        <v>1</v>
      </c>
      <c r="BV74">
        <v>176</v>
      </c>
      <c r="BW74">
        <v>0</v>
      </c>
      <c r="BX74">
        <v>176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E74" s="58" t="s">
        <v>111</v>
      </c>
      <c r="CG74" s="10"/>
      <c r="CH74" s="10"/>
    </row>
    <row r="75" spans="1:154" s="38" customFormat="1">
      <c r="A75" t="s">
        <v>163</v>
      </c>
      <c r="B75" s="10">
        <v>44</v>
      </c>
      <c r="C75" s="6" t="s">
        <v>2</v>
      </c>
      <c r="D75" s="10" t="s">
        <v>40</v>
      </c>
      <c r="E75" s="59">
        <f t="shared" si="20"/>
        <v>0</v>
      </c>
      <c r="F75" s="59">
        <f t="shared" si="20"/>
        <v>25</v>
      </c>
      <c r="G75" s="59">
        <f t="shared" si="20"/>
        <v>50</v>
      </c>
      <c r="H75" s="59">
        <f t="shared" si="20"/>
        <v>0</v>
      </c>
      <c r="I75" s="59">
        <f t="shared" si="21"/>
        <v>0.5</v>
      </c>
      <c r="J75">
        <v>4</v>
      </c>
      <c r="K75">
        <v>0</v>
      </c>
      <c r="L75">
        <v>1</v>
      </c>
      <c r="M75">
        <v>2</v>
      </c>
      <c r="N75">
        <v>0</v>
      </c>
      <c r="O75">
        <v>1</v>
      </c>
      <c r="P75">
        <v>159.25</v>
      </c>
      <c r="Q75">
        <v>169</v>
      </c>
      <c r="R75">
        <v>159.5</v>
      </c>
      <c r="S75">
        <v>0</v>
      </c>
      <c r="T75">
        <v>36</v>
      </c>
      <c r="U75">
        <v>36</v>
      </c>
      <c r="V75">
        <v>0</v>
      </c>
      <c r="W75">
        <v>51.5</v>
      </c>
      <c r="X75">
        <v>51.5</v>
      </c>
      <c r="Y75">
        <v>0</v>
      </c>
      <c r="Z75">
        <v>1243</v>
      </c>
      <c r="AA75">
        <v>1243</v>
      </c>
      <c r="AB75">
        <v>0</v>
      </c>
      <c r="AC75">
        <v>11</v>
      </c>
      <c r="AD75">
        <v>5</v>
      </c>
      <c r="AE75">
        <v>6</v>
      </c>
      <c r="AF75">
        <v>0</v>
      </c>
      <c r="AG75">
        <v>4</v>
      </c>
      <c r="AH75">
        <v>3</v>
      </c>
      <c r="AI75">
        <v>3</v>
      </c>
      <c r="AJ75">
        <v>0</v>
      </c>
      <c r="AK75">
        <v>0</v>
      </c>
      <c r="AL75">
        <v>1</v>
      </c>
      <c r="AM75">
        <v>4</v>
      </c>
      <c r="AN75">
        <v>0</v>
      </c>
      <c r="AO75">
        <v>1</v>
      </c>
      <c r="AP75">
        <v>0</v>
      </c>
      <c r="AQ75">
        <v>0</v>
      </c>
      <c r="AR75">
        <v>0</v>
      </c>
      <c r="AS75">
        <v>0</v>
      </c>
      <c r="AT75">
        <v>3</v>
      </c>
      <c r="AU75">
        <v>2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7</v>
      </c>
      <c r="BF75">
        <v>0</v>
      </c>
      <c r="BG75">
        <v>1</v>
      </c>
      <c r="BH75">
        <v>0</v>
      </c>
      <c r="BI75">
        <v>2</v>
      </c>
      <c r="BJ75">
        <v>0</v>
      </c>
      <c r="BK75">
        <v>4</v>
      </c>
      <c r="BL75">
        <v>93</v>
      </c>
      <c r="BM75">
        <v>4</v>
      </c>
      <c r="BN75">
        <v>16</v>
      </c>
      <c r="BO75">
        <v>30</v>
      </c>
      <c r="BP75">
        <v>3</v>
      </c>
      <c r="BQ75">
        <v>0</v>
      </c>
      <c r="BR75">
        <v>40</v>
      </c>
      <c r="BS75">
        <v>1</v>
      </c>
      <c r="BT75">
        <v>0</v>
      </c>
      <c r="BU75">
        <v>1</v>
      </c>
      <c r="BV75">
        <v>149</v>
      </c>
      <c r="BW75">
        <v>0</v>
      </c>
      <c r="BX75">
        <v>149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E75" s="58" t="s">
        <v>111</v>
      </c>
      <c r="CG75" s="10"/>
      <c r="CH75" s="10"/>
    </row>
    <row r="76" spans="1:154" s="38" customFormat="1">
      <c r="A76" t="s">
        <v>164</v>
      </c>
      <c r="B76" s="10">
        <v>44</v>
      </c>
      <c r="C76" s="6" t="s">
        <v>2</v>
      </c>
      <c r="D76" s="10" t="s">
        <v>40</v>
      </c>
      <c r="E76" s="59">
        <f t="shared" si="20"/>
        <v>0</v>
      </c>
      <c r="F76" s="59">
        <f t="shared" si="20"/>
        <v>0</v>
      </c>
      <c r="G76" s="59">
        <f t="shared" si="20"/>
        <v>50</v>
      </c>
      <c r="H76" s="59">
        <f t="shared" si="20"/>
        <v>0</v>
      </c>
      <c r="I76" s="59">
        <f t="shared" si="21"/>
        <v>0.5</v>
      </c>
      <c r="J76">
        <v>4</v>
      </c>
      <c r="K76">
        <v>0</v>
      </c>
      <c r="L76">
        <v>0</v>
      </c>
      <c r="M76">
        <v>2</v>
      </c>
      <c r="N76">
        <v>0</v>
      </c>
      <c r="O76">
        <v>2</v>
      </c>
      <c r="P76">
        <v>1055.25</v>
      </c>
      <c r="Q76">
        <v>0</v>
      </c>
      <c r="R76">
        <v>1490</v>
      </c>
      <c r="S76">
        <v>0</v>
      </c>
      <c r="T76">
        <v>47</v>
      </c>
      <c r="U76">
        <v>47</v>
      </c>
      <c r="V76">
        <v>0</v>
      </c>
      <c r="W76">
        <v>78.5</v>
      </c>
      <c r="X76">
        <v>78.5</v>
      </c>
      <c r="Y76">
        <v>0</v>
      </c>
      <c r="Z76">
        <v>136.5</v>
      </c>
      <c r="AA76">
        <v>136.5</v>
      </c>
      <c r="AB76">
        <v>0</v>
      </c>
      <c r="AC76">
        <v>11</v>
      </c>
      <c r="AD76">
        <v>6</v>
      </c>
      <c r="AE76">
        <v>5</v>
      </c>
      <c r="AF76">
        <v>0</v>
      </c>
      <c r="AG76">
        <v>4</v>
      </c>
      <c r="AH76">
        <v>6</v>
      </c>
      <c r="AI76">
        <v>0</v>
      </c>
      <c r="AJ76">
        <v>0</v>
      </c>
      <c r="AK76">
        <v>0</v>
      </c>
      <c r="AL76">
        <v>1</v>
      </c>
      <c r="AM76">
        <v>4</v>
      </c>
      <c r="AN76">
        <v>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4</v>
      </c>
      <c r="AU76">
        <v>0</v>
      </c>
      <c r="AV76">
        <v>0</v>
      </c>
      <c r="AW76">
        <v>0</v>
      </c>
      <c r="AX76">
        <v>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10</v>
      </c>
      <c r="BF76">
        <v>0</v>
      </c>
      <c r="BG76">
        <v>0</v>
      </c>
      <c r="BH76">
        <v>0</v>
      </c>
      <c r="BI76">
        <v>2</v>
      </c>
      <c r="BJ76">
        <v>0</v>
      </c>
      <c r="BK76">
        <v>8</v>
      </c>
      <c r="BL76">
        <v>165</v>
      </c>
      <c r="BM76">
        <v>71</v>
      </c>
      <c r="BN76">
        <v>0</v>
      </c>
      <c r="BO76">
        <v>45</v>
      </c>
      <c r="BP76">
        <v>3</v>
      </c>
      <c r="BQ76">
        <v>0</v>
      </c>
      <c r="BR76">
        <v>46</v>
      </c>
      <c r="BS76">
        <v>2</v>
      </c>
      <c r="BT76">
        <v>2</v>
      </c>
      <c r="BU76">
        <v>0</v>
      </c>
      <c r="BV76">
        <v>1241</v>
      </c>
      <c r="BW76">
        <v>1241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E76" s="58" t="s">
        <v>111</v>
      </c>
      <c r="CG76" s="10"/>
      <c r="CH76" s="10"/>
    </row>
    <row r="77" spans="1:154" s="38" customFormat="1">
      <c r="A77" t="s">
        <v>165</v>
      </c>
      <c r="B77" s="10">
        <v>44</v>
      </c>
      <c r="C77" s="6" t="s">
        <v>2</v>
      </c>
      <c r="D77" s="10" t="s">
        <v>40</v>
      </c>
      <c r="E77" s="59">
        <f t="shared" si="20"/>
        <v>50</v>
      </c>
      <c r="F77" s="59">
        <f t="shared" si="20"/>
        <v>25</v>
      </c>
      <c r="G77" s="59">
        <f t="shared" si="20"/>
        <v>25</v>
      </c>
      <c r="H77" s="59">
        <f t="shared" si="20"/>
        <v>0</v>
      </c>
      <c r="I77" s="59">
        <f t="shared" si="21"/>
        <v>0.25</v>
      </c>
      <c r="J77">
        <v>4</v>
      </c>
      <c r="K77">
        <v>2</v>
      </c>
      <c r="L77">
        <v>1</v>
      </c>
      <c r="M77">
        <v>1</v>
      </c>
      <c r="N77">
        <v>0</v>
      </c>
      <c r="O77">
        <v>0</v>
      </c>
      <c r="P77">
        <v>1530.5</v>
      </c>
      <c r="Q77">
        <v>770</v>
      </c>
      <c r="R77">
        <v>2291</v>
      </c>
      <c r="S77">
        <v>0</v>
      </c>
      <c r="T77">
        <v>495</v>
      </c>
      <c r="U77">
        <v>495</v>
      </c>
      <c r="V77">
        <v>0</v>
      </c>
      <c r="W77">
        <v>99</v>
      </c>
      <c r="X77">
        <v>99</v>
      </c>
      <c r="Y77">
        <v>0</v>
      </c>
      <c r="Z77">
        <v>1152</v>
      </c>
      <c r="AA77">
        <v>1152</v>
      </c>
      <c r="AB77">
        <v>0</v>
      </c>
      <c r="AC77">
        <v>4</v>
      </c>
      <c r="AD77">
        <v>3</v>
      </c>
      <c r="AE77">
        <v>1</v>
      </c>
      <c r="AF77">
        <v>0</v>
      </c>
      <c r="AG77">
        <v>2</v>
      </c>
      <c r="AH77">
        <v>2</v>
      </c>
      <c r="AI77">
        <v>0</v>
      </c>
      <c r="AJ77">
        <v>0</v>
      </c>
      <c r="AK77">
        <v>0</v>
      </c>
      <c r="AL77">
        <v>0</v>
      </c>
      <c r="AM77">
        <v>2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8</v>
      </c>
      <c r="BF77">
        <v>1</v>
      </c>
      <c r="BG77">
        <v>1</v>
      </c>
      <c r="BH77">
        <v>0</v>
      </c>
      <c r="BI77">
        <v>1</v>
      </c>
      <c r="BJ77">
        <v>0</v>
      </c>
      <c r="BK77">
        <v>5</v>
      </c>
      <c r="BL77">
        <v>190</v>
      </c>
      <c r="BM77">
        <v>44</v>
      </c>
      <c r="BN77">
        <v>9</v>
      </c>
      <c r="BO77">
        <v>27</v>
      </c>
      <c r="BP77">
        <v>2</v>
      </c>
      <c r="BQ77">
        <v>0</v>
      </c>
      <c r="BR77">
        <v>108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E77" s="58" t="s">
        <v>111</v>
      </c>
      <c r="CG77" s="10"/>
      <c r="CH77" s="10"/>
    </row>
    <row r="78" spans="1:154" s="38" customFormat="1">
      <c r="A78" t="s">
        <v>166</v>
      </c>
      <c r="B78" s="10">
        <v>52</v>
      </c>
      <c r="C78" s="4" t="s">
        <v>3</v>
      </c>
      <c r="D78" s="10" t="s">
        <v>40</v>
      </c>
      <c r="E78" s="59">
        <f t="shared" si="20"/>
        <v>0</v>
      </c>
      <c r="F78" s="59">
        <f t="shared" si="20"/>
        <v>0</v>
      </c>
      <c r="G78" s="59">
        <f t="shared" si="20"/>
        <v>50</v>
      </c>
      <c r="H78" s="59">
        <f t="shared" si="20"/>
        <v>0</v>
      </c>
      <c r="I78" s="59">
        <f t="shared" si="21"/>
        <v>0.5</v>
      </c>
      <c r="J78">
        <v>4</v>
      </c>
      <c r="K78">
        <v>0</v>
      </c>
      <c r="L78">
        <v>0</v>
      </c>
      <c r="M78">
        <v>2</v>
      </c>
      <c r="N78">
        <v>0</v>
      </c>
      <c r="O78">
        <v>2</v>
      </c>
      <c r="P78">
        <v>348.5</v>
      </c>
      <c r="Q78">
        <v>0</v>
      </c>
      <c r="R78">
        <v>593.5</v>
      </c>
      <c r="S78">
        <v>0</v>
      </c>
      <c r="T78">
        <v>53</v>
      </c>
      <c r="U78">
        <v>53</v>
      </c>
      <c r="V78">
        <v>0</v>
      </c>
      <c r="W78">
        <v>932.5</v>
      </c>
      <c r="X78">
        <v>932.5</v>
      </c>
      <c r="Y78">
        <v>0</v>
      </c>
      <c r="Z78">
        <v>58</v>
      </c>
      <c r="AA78">
        <v>58</v>
      </c>
      <c r="AB78">
        <v>0</v>
      </c>
      <c r="AC78">
        <v>29</v>
      </c>
      <c r="AD78">
        <v>8</v>
      </c>
      <c r="AE78">
        <v>15</v>
      </c>
      <c r="AF78">
        <v>6</v>
      </c>
      <c r="AG78">
        <v>6</v>
      </c>
      <c r="AH78">
        <v>5</v>
      </c>
      <c r="AI78">
        <v>3</v>
      </c>
      <c r="AJ78">
        <v>0</v>
      </c>
      <c r="AK78">
        <v>0</v>
      </c>
      <c r="AL78">
        <v>15</v>
      </c>
      <c r="AM78">
        <v>4</v>
      </c>
      <c r="AN78">
        <v>1</v>
      </c>
      <c r="AO78">
        <v>1</v>
      </c>
      <c r="AP78">
        <v>0</v>
      </c>
      <c r="AQ78">
        <v>0</v>
      </c>
      <c r="AR78">
        <v>2</v>
      </c>
      <c r="AS78">
        <v>1</v>
      </c>
      <c r="AT78">
        <v>4</v>
      </c>
      <c r="AU78">
        <v>1</v>
      </c>
      <c r="AV78">
        <v>0</v>
      </c>
      <c r="AW78">
        <v>0</v>
      </c>
      <c r="AX78">
        <v>9</v>
      </c>
      <c r="AY78">
        <v>1</v>
      </c>
      <c r="AZ78">
        <v>0</v>
      </c>
      <c r="BA78">
        <v>1</v>
      </c>
      <c r="BB78">
        <v>0</v>
      </c>
      <c r="BC78">
        <v>0</v>
      </c>
      <c r="BD78">
        <v>4</v>
      </c>
      <c r="BE78">
        <v>4</v>
      </c>
      <c r="BF78">
        <v>0</v>
      </c>
      <c r="BG78">
        <v>0</v>
      </c>
      <c r="BH78">
        <v>0</v>
      </c>
      <c r="BI78">
        <v>0</v>
      </c>
      <c r="BJ78">
        <v>2</v>
      </c>
      <c r="BK78">
        <v>2</v>
      </c>
      <c r="BL78">
        <v>116</v>
      </c>
      <c r="BM78">
        <v>18</v>
      </c>
      <c r="BN78">
        <v>0</v>
      </c>
      <c r="BO78">
        <v>41</v>
      </c>
      <c r="BP78">
        <v>6</v>
      </c>
      <c r="BQ78">
        <v>6</v>
      </c>
      <c r="BR78">
        <v>45</v>
      </c>
      <c r="BS78">
        <v>2</v>
      </c>
      <c r="BT78">
        <v>2</v>
      </c>
      <c r="BU78">
        <v>0</v>
      </c>
      <c r="BV78">
        <v>207</v>
      </c>
      <c r="BW78">
        <v>207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G78" s="10"/>
      <c r="CH78" s="10"/>
    </row>
    <row r="79" spans="1:154" s="38" customFormat="1">
      <c r="A79" t="s">
        <v>167</v>
      </c>
      <c r="B79" s="10">
        <v>44</v>
      </c>
      <c r="C79" s="6" t="s">
        <v>2</v>
      </c>
      <c r="D79" s="10" t="s">
        <v>40</v>
      </c>
      <c r="E79" s="59">
        <f t="shared" si="20"/>
        <v>0</v>
      </c>
      <c r="F79" s="59">
        <f t="shared" si="20"/>
        <v>0</v>
      </c>
      <c r="G79" s="59">
        <f t="shared" si="20"/>
        <v>50</v>
      </c>
      <c r="H79" s="59">
        <f t="shared" si="20"/>
        <v>25</v>
      </c>
      <c r="I79" s="59">
        <f t="shared" si="21"/>
        <v>0.5</v>
      </c>
      <c r="J79">
        <v>4</v>
      </c>
      <c r="K79">
        <v>0</v>
      </c>
      <c r="L79">
        <v>0</v>
      </c>
      <c r="M79">
        <v>2</v>
      </c>
      <c r="N79">
        <v>1</v>
      </c>
      <c r="O79">
        <v>1</v>
      </c>
      <c r="P79">
        <v>408.5</v>
      </c>
      <c r="Q79">
        <v>0</v>
      </c>
      <c r="R79">
        <v>432.5</v>
      </c>
      <c r="S79">
        <v>325</v>
      </c>
      <c r="T79">
        <v>201.33333329999999</v>
      </c>
      <c r="U79">
        <v>111.5</v>
      </c>
      <c r="V79">
        <v>381</v>
      </c>
      <c r="W79">
        <v>116</v>
      </c>
      <c r="X79">
        <v>140</v>
      </c>
      <c r="Y79">
        <v>68</v>
      </c>
      <c r="Z79">
        <v>800.66666669999995</v>
      </c>
      <c r="AA79">
        <v>1044.5</v>
      </c>
      <c r="AB79">
        <v>313</v>
      </c>
      <c r="AC79">
        <v>9</v>
      </c>
      <c r="AD79">
        <v>4</v>
      </c>
      <c r="AE79">
        <v>4</v>
      </c>
      <c r="AF79">
        <v>1</v>
      </c>
      <c r="AG79">
        <v>5</v>
      </c>
      <c r="AH79">
        <v>4</v>
      </c>
      <c r="AI79">
        <v>0</v>
      </c>
      <c r="AJ79">
        <v>0</v>
      </c>
      <c r="AK79">
        <v>0</v>
      </c>
      <c r="AL79">
        <v>0</v>
      </c>
      <c r="AM79">
        <v>4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</v>
      </c>
      <c r="AT79">
        <v>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</v>
      </c>
      <c r="BA79">
        <v>0</v>
      </c>
      <c r="BB79">
        <v>0</v>
      </c>
      <c r="BC79">
        <v>0</v>
      </c>
      <c r="BD79">
        <v>0</v>
      </c>
      <c r="BE79">
        <v>8</v>
      </c>
      <c r="BF79">
        <v>2</v>
      </c>
      <c r="BG79">
        <v>2</v>
      </c>
      <c r="BH79">
        <v>0</v>
      </c>
      <c r="BI79">
        <v>2</v>
      </c>
      <c r="BJ79">
        <v>1</v>
      </c>
      <c r="BK79">
        <v>1</v>
      </c>
      <c r="BL79">
        <v>253</v>
      </c>
      <c r="BM79">
        <v>28</v>
      </c>
      <c r="BN79">
        <v>16</v>
      </c>
      <c r="BO79">
        <v>86</v>
      </c>
      <c r="BP79">
        <v>5</v>
      </c>
      <c r="BQ79">
        <v>0</v>
      </c>
      <c r="BR79">
        <v>118</v>
      </c>
      <c r="BS79">
        <v>1</v>
      </c>
      <c r="BT79">
        <v>0</v>
      </c>
      <c r="BU79">
        <v>1</v>
      </c>
      <c r="BV79">
        <v>444</v>
      </c>
      <c r="BW79">
        <v>0</v>
      </c>
      <c r="BX79">
        <v>444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E79" s="58" t="s">
        <v>111</v>
      </c>
      <c r="CG79" s="10"/>
      <c r="CH79" s="10"/>
    </row>
    <row r="80" spans="1:154" s="38" customFormat="1">
      <c r="A80" t="s">
        <v>182</v>
      </c>
      <c r="B80" s="10">
        <v>52</v>
      </c>
      <c r="C80" s="4" t="s">
        <v>3</v>
      </c>
      <c r="D80" s="10" t="s">
        <v>40</v>
      </c>
      <c r="E80" s="59">
        <f t="shared" si="20"/>
        <v>75</v>
      </c>
      <c r="F80" s="59">
        <f t="shared" si="20"/>
        <v>25</v>
      </c>
      <c r="G80" s="59">
        <f t="shared" si="20"/>
        <v>0</v>
      </c>
      <c r="H80" s="59">
        <f t="shared" si="20"/>
        <v>0</v>
      </c>
      <c r="I80" s="59">
        <f t="shared" si="21"/>
        <v>0</v>
      </c>
      <c r="J80">
        <v>4</v>
      </c>
      <c r="K80">
        <v>3</v>
      </c>
      <c r="L80">
        <v>1</v>
      </c>
      <c r="M80">
        <v>0</v>
      </c>
      <c r="N80">
        <v>0</v>
      </c>
      <c r="O80">
        <v>0</v>
      </c>
      <c r="P80">
        <v>1042</v>
      </c>
      <c r="Q80">
        <v>1042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</v>
      </c>
      <c r="AD80">
        <v>4</v>
      </c>
      <c r="AE80">
        <v>0</v>
      </c>
      <c r="AF80">
        <v>0</v>
      </c>
      <c r="AG80">
        <v>1</v>
      </c>
      <c r="AH80">
        <v>3</v>
      </c>
      <c r="AI80">
        <v>0</v>
      </c>
      <c r="AJ80">
        <v>0</v>
      </c>
      <c r="AK80">
        <v>0</v>
      </c>
      <c r="AL80">
        <v>0</v>
      </c>
      <c r="AM80">
        <v>1</v>
      </c>
      <c r="AN80">
        <v>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27</v>
      </c>
      <c r="BF80">
        <v>8</v>
      </c>
      <c r="BG80">
        <v>5</v>
      </c>
      <c r="BH80">
        <v>0</v>
      </c>
      <c r="BI80">
        <v>0</v>
      </c>
      <c r="BJ80">
        <v>0</v>
      </c>
      <c r="BK80">
        <v>14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G80" s="10"/>
      <c r="CH80" s="10"/>
    </row>
    <row r="81" spans="1:86" s="38" customFormat="1">
      <c r="A81" t="s">
        <v>169</v>
      </c>
      <c r="B81" s="10">
        <v>52</v>
      </c>
      <c r="C81" s="6" t="s">
        <v>2</v>
      </c>
      <c r="D81" s="10" t="s">
        <v>40</v>
      </c>
      <c r="E81" s="59">
        <f t="shared" si="20"/>
        <v>75</v>
      </c>
      <c r="F81" s="59">
        <f t="shared" si="20"/>
        <v>25</v>
      </c>
      <c r="G81" s="59">
        <f t="shared" si="20"/>
        <v>0</v>
      </c>
      <c r="H81" s="59">
        <f t="shared" si="20"/>
        <v>0</v>
      </c>
      <c r="I81" s="59">
        <f t="shared" si="21"/>
        <v>0</v>
      </c>
      <c r="J81">
        <v>4</v>
      </c>
      <c r="K81">
        <v>3</v>
      </c>
      <c r="L81">
        <v>1</v>
      </c>
      <c r="M81">
        <v>0</v>
      </c>
      <c r="N81">
        <v>0</v>
      </c>
      <c r="O81">
        <v>0</v>
      </c>
      <c r="P81">
        <v>1788</v>
      </c>
      <c r="Q81">
        <v>1788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</v>
      </c>
      <c r="AD81">
        <v>1</v>
      </c>
      <c r="AE81">
        <v>0</v>
      </c>
      <c r="AF81">
        <v>0</v>
      </c>
      <c r="AG81">
        <v>1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1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4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4</v>
      </c>
      <c r="BL81">
        <v>191</v>
      </c>
      <c r="BM81">
        <v>31</v>
      </c>
      <c r="BN81">
        <v>8</v>
      </c>
      <c r="BO81">
        <v>0</v>
      </c>
      <c r="BP81">
        <v>0</v>
      </c>
      <c r="BQ81">
        <v>0</v>
      </c>
      <c r="BR81">
        <v>152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G81" s="10"/>
      <c r="CH81" s="10"/>
    </row>
    <row r="82" spans="1:86" s="38" customFormat="1">
      <c r="A82" t="s">
        <v>170</v>
      </c>
      <c r="B82" s="10">
        <v>44</v>
      </c>
      <c r="C82" s="6" t="s">
        <v>2</v>
      </c>
      <c r="D82" s="10" t="s">
        <v>40</v>
      </c>
      <c r="E82" s="59">
        <f t="shared" si="20"/>
        <v>0</v>
      </c>
      <c r="F82" s="59">
        <f t="shared" si="20"/>
        <v>25</v>
      </c>
      <c r="G82" s="59">
        <f t="shared" si="20"/>
        <v>50</v>
      </c>
      <c r="H82" s="59">
        <f t="shared" si="20"/>
        <v>0</v>
      </c>
      <c r="I82" s="59">
        <f t="shared" si="21"/>
        <v>0.5</v>
      </c>
      <c r="J82">
        <v>4</v>
      </c>
      <c r="K82">
        <v>0</v>
      </c>
      <c r="L82">
        <v>1</v>
      </c>
      <c r="M82">
        <v>2</v>
      </c>
      <c r="N82">
        <v>0</v>
      </c>
      <c r="O82">
        <v>1</v>
      </c>
      <c r="P82">
        <v>1474</v>
      </c>
      <c r="Q82">
        <v>2850</v>
      </c>
      <c r="R82">
        <v>768</v>
      </c>
      <c r="S82">
        <v>0</v>
      </c>
      <c r="T82">
        <v>73.5</v>
      </c>
      <c r="U82">
        <v>73.5</v>
      </c>
      <c r="V82">
        <v>0</v>
      </c>
      <c r="W82">
        <v>97.5</v>
      </c>
      <c r="X82">
        <v>97.5</v>
      </c>
      <c r="Y82">
        <v>0</v>
      </c>
      <c r="Z82">
        <v>1093</v>
      </c>
      <c r="AA82">
        <v>1093</v>
      </c>
      <c r="AB82">
        <v>0</v>
      </c>
      <c r="AC82">
        <v>36</v>
      </c>
      <c r="AD82">
        <v>8</v>
      </c>
      <c r="AE82">
        <v>28</v>
      </c>
      <c r="AF82">
        <v>0</v>
      </c>
      <c r="AG82">
        <v>4</v>
      </c>
      <c r="AH82">
        <v>6</v>
      </c>
      <c r="AI82">
        <v>23</v>
      </c>
      <c r="AJ82">
        <v>0</v>
      </c>
      <c r="AK82">
        <v>0</v>
      </c>
      <c r="AL82">
        <v>3</v>
      </c>
      <c r="AM82">
        <v>4</v>
      </c>
      <c r="AN82">
        <v>3</v>
      </c>
      <c r="AO82">
        <v>1</v>
      </c>
      <c r="AP82">
        <v>0</v>
      </c>
      <c r="AQ82">
        <v>0</v>
      </c>
      <c r="AR82">
        <v>0</v>
      </c>
      <c r="AS82">
        <v>0</v>
      </c>
      <c r="AT82">
        <v>3</v>
      </c>
      <c r="AU82">
        <v>22</v>
      </c>
      <c r="AV82">
        <v>0</v>
      </c>
      <c r="AW82">
        <v>0</v>
      </c>
      <c r="AX82">
        <v>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2</v>
      </c>
      <c r="BF82">
        <v>0</v>
      </c>
      <c r="BG82">
        <v>0</v>
      </c>
      <c r="BH82">
        <v>0</v>
      </c>
      <c r="BI82">
        <v>2</v>
      </c>
      <c r="BJ82">
        <v>0</v>
      </c>
      <c r="BK82">
        <v>0</v>
      </c>
      <c r="BL82">
        <v>30</v>
      </c>
      <c r="BM82">
        <v>14</v>
      </c>
      <c r="BN82">
        <v>2</v>
      </c>
      <c r="BO82">
        <v>6</v>
      </c>
      <c r="BP82">
        <v>0</v>
      </c>
      <c r="BQ82">
        <v>0</v>
      </c>
      <c r="BR82">
        <v>8</v>
      </c>
      <c r="BS82">
        <v>1</v>
      </c>
      <c r="BT82">
        <v>0</v>
      </c>
      <c r="BU82">
        <v>1</v>
      </c>
      <c r="BV82">
        <v>1510</v>
      </c>
      <c r="BW82">
        <v>0</v>
      </c>
      <c r="BX82">
        <v>1510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E82" s="58" t="s">
        <v>111</v>
      </c>
      <c r="CG82" s="10"/>
      <c r="CH82" s="10"/>
    </row>
    <row r="83" spans="1:86" s="38" customFormat="1">
      <c r="A83" t="s">
        <v>171</v>
      </c>
      <c r="B83" s="10">
        <v>52</v>
      </c>
      <c r="C83" s="4" t="s">
        <v>3</v>
      </c>
      <c r="D83" s="10" t="s">
        <v>40</v>
      </c>
      <c r="E83" s="59">
        <f t="shared" si="20"/>
        <v>0</v>
      </c>
      <c r="F83" s="59">
        <f t="shared" si="20"/>
        <v>0</v>
      </c>
      <c r="G83" s="59">
        <f t="shared" si="20"/>
        <v>25</v>
      </c>
      <c r="H83" s="59">
        <f t="shared" si="20"/>
        <v>25</v>
      </c>
      <c r="I83" s="59">
        <f t="shared" si="21"/>
        <v>0.25</v>
      </c>
      <c r="J83">
        <v>4</v>
      </c>
      <c r="K83">
        <v>0</v>
      </c>
      <c r="L83">
        <v>0</v>
      </c>
      <c r="M83">
        <v>1</v>
      </c>
      <c r="N83">
        <v>1</v>
      </c>
      <c r="O83">
        <v>2</v>
      </c>
      <c r="P83">
        <v>1252.5</v>
      </c>
      <c r="Q83">
        <v>0</v>
      </c>
      <c r="R83">
        <v>892</v>
      </c>
      <c r="S83">
        <v>239</v>
      </c>
      <c r="T83">
        <v>78</v>
      </c>
      <c r="U83">
        <v>32</v>
      </c>
      <c r="V83">
        <v>124</v>
      </c>
      <c r="W83">
        <v>329.5</v>
      </c>
      <c r="X83">
        <v>589</v>
      </c>
      <c r="Y83">
        <v>70</v>
      </c>
      <c r="Z83">
        <v>369.5</v>
      </c>
      <c r="AA83">
        <v>479</v>
      </c>
      <c r="AB83">
        <v>260</v>
      </c>
      <c r="AC83">
        <v>12</v>
      </c>
      <c r="AD83">
        <v>7</v>
      </c>
      <c r="AE83">
        <v>2</v>
      </c>
      <c r="AF83">
        <v>3</v>
      </c>
      <c r="AG83">
        <v>5</v>
      </c>
      <c r="AH83">
        <v>7</v>
      </c>
      <c r="AI83">
        <v>0</v>
      </c>
      <c r="AJ83">
        <v>0</v>
      </c>
      <c r="AK83">
        <v>0</v>
      </c>
      <c r="AL83">
        <v>0</v>
      </c>
      <c r="AM83">
        <v>4</v>
      </c>
      <c r="AN83">
        <v>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</v>
      </c>
      <c r="AU83">
        <v>0</v>
      </c>
      <c r="AV83">
        <v>0</v>
      </c>
      <c r="AW83">
        <v>0</v>
      </c>
      <c r="AX83">
        <v>0</v>
      </c>
      <c r="AY83">
        <v>1</v>
      </c>
      <c r="AZ83">
        <v>2</v>
      </c>
      <c r="BA83">
        <v>0</v>
      </c>
      <c r="BB83">
        <v>0</v>
      </c>
      <c r="BC83">
        <v>0</v>
      </c>
      <c r="BD83">
        <v>0</v>
      </c>
      <c r="BE83">
        <v>36</v>
      </c>
      <c r="BF83">
        <v>22</v>
      </c>
      <c r="BG83">
        <v>0</v>
      </c>
      <c r="BH83">
        <v>5</v>
      </c>
      <c r="BI83">
        <v>0</v>
      </c>
      <c r="BJ83">
        <v>2</v>
      </c>
      <c r="BK83">
        <v>7</v>
      </c>
      <c r="BL83">
        <v>29</v>
      </c>
      <c r="BM83">
        <v>9</v>
      </c>
      <c r="BN83">
        <v>0</v>
      </c>
      <c r="BO83">
        <v>8</v>
      </c>
      <c r="BP83">
        <v>3</v>
      </c>
      <c r="BQ83">
        <v>0</v>
      </c>
      <c r="BR83">
        <v>9</v>
      </c>
      <c r="BS83">
        <v>2</v>
      </c>
      <c r="BT83">
        <v>1</v>
      </c>
      <c r="BU83">
        <v>1</v>
      </c>
      <c r="BV83">
        <v>3879</v>
      </c>
      <c r="BW83">
        <v>259</v>
      </c>
      <c r="BX83">
        <v>3620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E83" s="58"/>
      <c r="CG83" s="10"/>
      <c r="CH83" s="10"/>
    </row>
    <row r="84" spans="1:86" s="38" customFormat="1">
      <c r="A84" t="s">
        <v>172</v>
      </c>
      <c r="B84" s="10">
        <v>44</v>
      </c>
      <c r="C84" s="4" t="s">
        <v>3</v>
      </c>
      <c r="D84" s="10" t="s">
        <v>40</v>
      </c>
      <c r="E84" s="59">
        <f t="shared" si="20"/>
        <v>0</v>
      </c>
      <c r="F84" s="59">
        <f t="shared" si="20"/>
        <v>50</v>
      </c>
      <c r="G84" s="59">
        <f t="shared" si="20"/>
        <v>0</v>
      </c>
      <c r="H84" s="59">
        <f t="shared" si="20"/>
        <v>50</v>
      </c>
      <c r="I84" s="59">
        <f t="shared" si="21"/>
        <v>0</v>
      </c>
      <c r="J84">
        <v>4</v>
      </c>
      <c r="K84">
        <v>0</v>
      </c>
      <c r="L84">
        <v>2</v>
      </c>
      <c r="M84">
        <v>0</v>
      </c>
      <c r="N84">
        <v>2</v>
      </c>
      <c r="O84">
        <v>0</v>
      </c>
      <c r="P84">
        <v>411</v>
      </c>
      <c r="Q84">
        <v>131.5</v>
      </c>
      <c r="R84">
        <v>0</v>
      </c>
      <c r="S84">
        <v>690.5</v>
      </c>
      <c r="T84">
        <v>1080</v>
      </c>
      <c r="U84">
        <v>0</v>
      </c>
      <c r="V84">
        <v>1080</v>
      </c>
      <c r="W84">
        <v>44.5</v>
      </c>
      <c r="X84">
        <v>0</v>
      </c>
      <c r="Y84">
        <v>44.5</v>
      </c>
      <c r="Z84">
        <v>677</v>
      </c>
      <c r="AA84">
        <v>0</v>
      </c>
      <c r="AB84">
        <v>677</v>
      </c>
      <c r="AC84">
        <v>24</v>
      </c>
      <c r="AD84">
        <v>18</v>
      </c>
      <c r="AE84">
        <v>0</v>
      </c>
      <c r="AF84">
        <v>6</v>
      </c>
      <c r="AG84">
        <v>5</v>
      </c>
      <c r="AH84">
        <v>13</v>
      </c>
      <c r="AI84">
        <v>0</v>
      </c>
      <c r="AJ84">
        <v>0</v>
      </c>
      <c r="AK84">
        <v>0</v>
      </c>
      <c r="AL84">
        <v>6</v>
      </c>
      <c r="AM84">
        <v>4</v>
      </c>
      <c r="AN84">
        <v>11</v>
      </c>
      <c r="AO84">
        <v>0</v>
      </c>
      <c r="AP84">
        <v>0</v>
      </c>
      <c r="AQ84">
        <v>0</v>
      </c>
      <c r="AR84">
        <v>3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</v>
      </c>
      <c r="AZ84">
        <v>2</v>
      </c>
      <c r="BA84">
        <v>0</v>
      </c>
      <c r="BB84">
        <v>0</v>
      </c>
      <c r="BC84">
        <v>0</v>
      </c>
      <c r="BD84">
        <v>3</v>
      </c>
      <c r="BE84">
        <v>4</v>
      </c>
      <c r="BF84">
        <v>0</v>
      </c>
      <c r="BG84">
        <v>0</v>
      </c>
      <c r="BH84">
        <v>0</v>
      </c>
      <c r="BI84">
        <v>2</v>
      </c>
      <c r="BJ84">
        <v>0</v>
      </c>
      <c r="BK84">
        <v>2</v>
      </c>
      <c r="BL84">
        <v>173</v>
      </c>
      <c r="BM84">
        <v>21</v>
      </c>
      <c r="BN84">
        <v>38</v>
      </c>
      <c r="BO84">
        <v>0</v>
      </c>
      <c r="BP84">
        <v>2</v>
      </c>
      <c r="BQ84">
        <v>0</v>
      </c>
      <c r="BR84">
        <v>112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 t="s">
        <v>111</v>
      </c>
      <c r="CG84" s="10"/>
      <c r="CH84" s="10"/>
    </row>
    <row r="85" spans="1:86" s="38" customFormat="1">
      <c r="A85" t="s">
        <v>173</v>
      </c>
      <c r="B85" s="10">
        <v>44</v>
      </c>
      <c r="C85" s="6" t="s">
        <v>2</v>
      </c>
      <c r="D85" s="10" t="s">
        <v>40</v>
      </c>
      <c r="E85" s="59">
        <f t="shared" si="20"/>
        <v>25</v>
      </c>
      <c r="F85" s="59">
        <f t="shared" si="20"/>
        <v>0</v>
      </c>
      <c r="G85" s="59">
        <f t="shared" si="20"/>
        <v>50</v>
      </c>
      <c r="H85" s="59">
        <f t="shared" si="20"/>
        <v>25</v>
      </c>
      <c r="I85" s="59">
        <f t="shared" si="21"/>
        <v>0.5</v>
      </c>
      <c r="J85">
        <v>4</v>
      </c>
      <c r="K85">
        <v>1</v>
      </c>
      <c r="L85">
        <v>0</v>
      </c>
      <c r="M85">
        <v>2</v>
      </c>
      <c r="N85">
        <v>1</v>
      </c>
      <c r="O85">
        <v>0</v>
      </c>
      <c r="P85">
        <v>532</v>
      </c>
      <c r="Q85">
        <v>0</v>
      </c>
      <c r="R85">
        <v>639</v>
      </c>
      <c r="S85">
        <v>318</v>
      </c>
      <c r="T85">
        <v>169</v>
      </c>
      <c r="U85">
        <v>168.5</v>
      </c>
      <c r="V85">
        <v>170</v>
      </c>
      <c r="W85">
        <v>970.33333330000005</v>
      </c>
      <c r="X85">
        <v>1180</v>
      </c>
      <c r="Y85">
        <v>551</v>
      </c>
      <c r="Z85">
        <v>58.333333330000002</v>
      </c>
      <c r="AA85">
        <v>63.5</v>
      </c>
      <c r="AB85">
        <v>48</v>
      </c>
      <c r="AC85">
        <v>11</v>
      </c>
      <c r="AD85">
        <v>6</v>
      </c>
      <c r="AE85">
        <v>4</v>
      </c>
      <c r="AF85">
        <v>1</v>
      </c>
      <c r="AG85">
        <v>3</v>
      </c>
      <c r="AH85">
        <v>5</v>
      </c>
      <c r="AI85">
        <v>2</v>
      </c>
      <c r="AJ85">
        <v>0</v>
      </c>
      <c r="AK85">
        <v>0</v>
      </c>
      <c r="AL85">
        <v>1</v>
      </c>
      <c r="AM85">
        <v>3</v>
      </c>
      <c r="AN85">
        <v>2</v>
      </c>
      <c r="AO85">
        <v>0</v>
      </c>
      <c r="AP85">
        <v>0</v>
      </c>
      <c r="AQ85">
        <v>0</v>
      </c>
      <c r="AR85">
        <v>1</v>
      </c>
      <c r="AS85">
        <v>0</v>
      </c>
      <c r="AT85">
        <v>2</v>
      </c>
      <c r="AU85">
        <v>2</v>
      </c>
      <c r="AV85">
        <v>0</v>
      </c>
      <c r="AW85">
        <v>0</v>
      </c>
      <c r="AX85">
        <v>0</v>
      </c>
      <c r="AY85">
        <v>0</v>
      </c>
      <c r="AZ85">
        <v>1</v>
      </c>
      <c r="BA85">
        <v>0</v>
      </c>
      <c r="BB85">
        <v>0</v>
      </c>
      <c r="BC85">
        <v>0</v>
      </c>
      <c r="BD85">
        <v>0</v>
      </c>
      <c r="BE85">
        <v>6</v>
      </c>
      <c r="BF85">
        <v>0</v>
      </c>
      <c r="BG85">
        <v>0</v>
      </c>
      <c r="BH85">
        <v>0</v>
      </c>
      <c r="BI85">
        <v>0</v>
      </c>
      <c r="BJ85">
        <v>3</v>
      </c>
      <c r="BK85">
        <v>3</v>
      </c>
      <c r="BL85">
        <v>187</v>
      </c>
      <c r="BM85">
        <v>50</v>
      </c>
      <c r="BN85">
        <v>5</v>
      </c>
      <c r="BO85">
        <v>41</v>
      </c>
      <c r="BP85">
        <v>5</v>
      </c>
      <c r="BQ85">
        <v>1</v>
      </c>
      <c r="BR85">
        <v>85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E85" s="58" t="s">
        <v>111</v>
      </c>
      <c r="CG85" s="10"/>
      <c r="CH85" s="10"/>
    </row>
    <row r="86" spans="1:86" s="38" customFormat="1">
      <c r="A86" t="s">
        <v>174</v>
      </c>
      <c r="B86" s="10">
        <v>52</v>
      </c>
      <c r="C86" s="6" t="s">
        <v>2</v>
      </c>
      <c r="D86" s="10" t="s">
        <v>40</v>
      </c>
      <c r="E86" s="59">
        <f t="shared" si="20"/>
        <v>75</v>
      </c>
      <c r="F86" s="59">
        <f t="shared" si="20"/>
        <v>25</v>
      </c>
      <c r="G86" s="59">
        <f t="shared" si="20"/>
        <v>0</v>
      </c>
      <c r="H86" s="59">
        <f t="shared" si="20"/>
        <v>0</v>
      </c>
      <c r="I86" s="59">
        <f t="shared" si="21"/>
        <v>0</v>
      </c>
      <c r="J86">
        <v>4</v>
      </c>
      <c r="K86">
        <v>3</v>
      </c>
      <c r="L86">
        <v>1</v>
      </c>
      <c r="M86">
        <v>0</v>
      </c>
      <c r="N86">
        <v>0</v>
      </c>
      <c r="O86">
        <v>0</v>
      </c>
      <c r="P86">
        <v>872</v>
      </c>
      <c r="Q86">
        <v>872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1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1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1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1</v>
      </c>
      <c r="BL86">
        <v>269</v>
      </c>
      <c r="BM86">
        <v>91</v>
      </c>
      <c r="BN86">
        <v>15</v>
      </c>
      <c r="BO86">
        <v>0</v>
      </c>
      <c r="BP86">
        <v>0</v>
      </c>
      <c r="BQ86">
        <v>0</v>
      </c>
      <c r="BR86">
        <v>163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G86" s="10"/>
      <c r="CH86" s="10"/>
    </row>
    <row r="87" spans="1:86" s="38" customFormat="1">
      <c r="A87" t="s">
        <v>183</v>
      </c>
      <c r="B87" s="10">
        <v>52</v>
      </c>
      <c r="C87" s="6" t="s">
        <v>2</v>
      </c>
      <c r="D87" s="10" t="s">
        <v>40</v>
      </c>
      <c r="E87" s="59">
        <f t="shared" si="20"/>
        <v>50</v>
      </c>
      <c r="F87" s="59">
        <f t="shared" si="20"/>
        <v>0</v>
      </c>
      <c r="G87" s="59">
        <f t="shared" si="20"/>
        <v>25</v>
      </c>
      <c r="H87" s="59">
        <f t="shared" si="20"/>
        <v>25</v>
      </c>
      <c r="I87" s="59">
        <f t="shared" si="21"/>
        <v>0.25</v>
      </c>
      <c r="J87">
        <v>4</v>
      </c>
      <c r="K87">
        <v>2</v>
      </c>
      <c r="L87">
        <v>0</v>
      </c>
      <c r="M87">
        <v>1</v>
      </c>
      <c r="N87">
        <v>1</v>
      </c>
      <c r="O87">
        <v>0</v>
      </c>
      <c r="P87">
        <v>2027.5</v>
      </c>
      <c r="Q87">
        <v>0</v>
      </c>
      <c r="R87">
        <v>1385</v>
      </c>
      <c r="S87">
        <v>2670</v>
      </c>
      <c r="T87">
        <v>915.5</v>
      </c>
      <c r="U87">
        <v>1174</v>
      </c>
      <c r="V87">
        <v>657</v>
      </c>
      <c r="W87">
        <v>100.5</v>
      </c>
      <c r="X87">
        <v>104</v>
      </c>
      <c r="Y87">
        <v>97</v>
      </c>
      <c r="Z87">
        <v>689.5</v>
      </c>
      <c r="AA87">
        <v>959</v>
      </c>
      <c r="AB87">
        <v>420</v>
      </c>
      <c r="AC87">
        <v>13</v>
      </c>
      <c r="AD87">
        <v>4</v>
      </c>
      <c r="AE87">
        <v>7</v>
      </c>
      <c r="AF87">
        <v>2</v>
      </c>
      <c r="AG87">
        <v>4</v>
      </c>
      <c r="AH87">
        <v>2</v>
      </c>
      <c r="AI87">
        <v>4</v>
      </c>
      <c r="AJ87">
        <v>0</v>
      </c>
      <c r="AK87">
        <v>0</v>
      </c>
      <c r="AL87">
        <v>3</v>
      </c>
      <c r="AM87">
        <v>2</v>
      </c>
      <c r="AN87">
        <v>0</v>
      </c>
      <c r="AO87">
        <v>0</v>
      </c>
      <c r="AP87">
        <v>0</v>
      </c>
      <c r="AQ87">
        <v>0</v>
      </c>
      <c r="AR87">
        <v>2</v>
      </c>
      <c r="AS87">
        <v>2</v>
      </c>
      <c r="AT87">
        <v>1</v>
      </c>
      <c r="AU87">
        <v>3</v>
      </c>
      <c r="AV87">
        <v>0</v>
      </c>
      <c r="AW87">
        <v>0</v>
      </c>
      <c r="AX87">
        <v>1</v>
      </c>
      <c r="AY87">
        <v>0</v>
      </c>
      <c r="AZ87">
        <v>1</v>
      </c>
      <c r="BA87">
        <v>1</v>
      </c>
      <c r="BB87">
        <v>0</v>
      </c>
      <c r="BC87">
        <v>0</v>
      </c>
      <c r="BD87">
        <v>0</v>
      </c>
      <c r="BE87">
        <v>3</v>
      </c>
      <c r="BF87">
        <v>0</v>
      </c>
      <c r="BG87">
        <v>0</v>
      </c>
      <c r="BH87">
        <v>0</v>
      </c>
      <c r="BI87">
        <v>1</v>
      </c>
      <c r="BJ87">
        <v>1</v>
      </c>
      <c r="BK87">
        <v>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E87" s="58"/>
      <c r="CG87" s="10"/>
      <c r="CH87" s="10"/>
    </row>
    <row r="88" spans="1:86" s="38" customFormat="1">
      <c r="A88" t="s">
        <v>175</v>
      </c>
      <c r="B88" s="10">
        <v>52</v>
      </c>
      <c r="C88" s="4" t="s">
        <v>3</v>
      </c>
      <c r="D88" s="10" t="s">
        <v>40</v>
      </c>
      <c r="E88" s="59">
        <f t="shared" si="20"/>
        <v>100</v>
      </c>
      <c r="F88" s="59">
        <f t="shared" si="20"/>
        <v>0</v>
      </c>
      <c r="G88" s="59">
        <f t="shared" si="20"/>
        <v>0</v>
      </c>
      <c r="H88" s="59">
        <f t="shared" si="20"/>
        <v>0</v>
      </c>
      <c r="I88" s="59">
        <f t="shared" si="21"/>
        <v>0</v>
      </c>
      <c r="J88">
        <v>4</v>
      </c>
      <c r="K88">
        <v>4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</v>
      </c>
      <c r="AD88">
        <v>0</v>
      </c>
      <c r="AE88">
        <v>2</v>
      </c>
      <c r="AF88">
        <v>0</v>
      </c>
      <c r="AG88">
        <v>2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1</v>
      </c>
      <c r="BF88">
        <v>1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221</v>
      </c>
      <c r="BM88">
        <v>77</v>
      </c>
      <c r="BN88">
        <v>0</v>
      </c>
      <c r="BO88">
        <v>0</v>
      </c>
      <c r="BP88">
        <v>0</v>
      </c>
      <c r="BQ88">
        <v>0</v>
      </c>
      <c r="BR88">
        <v>144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E88" s="58" t="s">
        <v>111</v>
      </c>
      <c r="CG88" s="10"/>
      <c r="CH88" s="10"/>
    </row>
    <row r="89" spans="1:86" s="38" customFormat="1">
      <c r="A89" t="s">
        <v>176</v>
      </c>
      <c r="B89" s="10">
        <v>52</v>
      </c>
      <c r="C89" s="6" t="s">
        <v>2</v>
      </c>
      <c r="D89" s="10" t="s">
        <v>40</v>
      </c>
      <c r="E89" s="59">
        <f t="shared" si="20"/>
        <v>75</v>
      </c>
      <c r="F89" s="59">
        <f t="shared" si="20"/>
        <v>0</v>
      </c>
      <c r="G89" s="59">
        <f t="shared" si="20"/>
        <v>25</v>
      </c>
      <c r="H89" s="59">
        <f t="shared" si="20"/>
        <v>0</v>
      </c>
      <c r="I89" s="59">
        <f t="shared" si="21"/>
        <v>0.25</v>
      </c>
      <c r="J89">
        <v>4</v>
      </c>
      <c r="K89">
        <v>3</v>
      </c>
      <c r="L89">
        <v>0</v>
      </c>
      <c r="M89">
        <v>1</v>
      </c>
      <c r="N89">
        <v>0</v>
      </c>
      <c r="O89">
        <v>0</v>
      </c>
      <c r="P89">
        <v>852</v>
      </c>
      <c r="Q89">
        <v>0</v>
      </c>
      <c r="R89">
        <v>852</v>
      </c>
      <c r="S89">
        <v>0</v>
      </c>
      <c r="T89">
        <v>1303</v>
      </c>
      <c r="U89">
        <v>1303</v>
      </c>
      <c r="V89">
        <v>0</v>
      </c>
      <c r="W89">
        <v>63</v>
      </c>
      <c r="X89">
        <v>63</v>
      </c>
      <c r="Y89">
        <v>0</v>
      </c>
      <c r="Z89">
        <v>586</v>
      </c>
      <c r="AA89">
        <v>586</v>
      </c>
      <c r="AB89">
        <v>0</v>
      </c>
      <c r="AC89">
        <v>7</v>
      </c>
      <c r="AD89">
        <v>2</v>
      </c>
      <c r="AE89">
        <v>5</v>
      </c>
      <c r="AF89">
        <v>0</v>
      </c>
      <c r="AG89">
        <v>4</v>
      </c>
      <c r="AH89">
        <v>2</v>
      </c>
      <c r="AI89">
        <v>1</v>
      </c>
      <c r="AJ89">
        <v>0</v>
      </c>
      <c r="AK89">
        <v>0</v>
      </c>
      <c r="AL89">
        <v>0</v>
      </c>
      <c r="AM89">
        <v>1</v>
      </c>
      <c r="AN89">
        <v>1</v>
      </c>
      <c r="AO89">
        <v>0</v>
      </c>
      <c r="AP89">
        <v>0</v>
      </c>
      <c r="AQ89">
        <v>0</v>
      </c>
      <c r="AR89">
        <v>0</v>
      </c>
      <c r="AS89">
        <v>3</v>
      </c>
      <c r="AT89">
        <v>1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2</v>
      </c>
      <c r="BF89">
        <v>1</v>
      </c>
      <c r="BG89">
        <v>0</v>
      </c>
      <c r="BH89">
        <v>0</v>
      </c>
      <c r="BI89">
        <v>1</v>
      </c>
      <c r="BJ89">
        <v>0</v>
      </c>
      <c r="BK89">
        <v>0</v>
      </c>
      <c r="BL89">
        <v>163</v>
      </c>
      <c r="BM89">
        <v>52</v>
      </c>
      <c r="BN89">
        <v>6</v>
      </c>
      <c r="BO89">
        <v>8</v>
      </c>
      <c r="BP89">
        <v>1</v>
      </c>
      <c r="BQ89">
        <v>0</v>
      </c>
      <c r="BR89">
        <v>96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E89" s="58" t="s">
        <v>111</v>
      </c>
      <c r="CG89" s="10"/>
      <c r="CH89" s="10"/>
    </row>
    <row r="90" spans="1:86" s="38" customFormat="1">
      <c r="A90" t="s">
        <v>177</v>
      </c>
      <c r="B90" s="10">
        <v>44</v>
      </c>
      <c r="C90" s="6" t="s">
        <v>2</v>
      </c>
      <c r="D90" s="10" t="s">
        <v>40</v>
      </c>
      <c r="E90" s="59">
        <f t="shared" si="20"/>
        <v>100</v>
      </c>
      <c r="F90" s="59">
        <f t="shared" si="20"/>
        <v>0</v>
      </c>
      <c r="G90" s="59">
        <f t="shared" si="20"/>
        <v>0</v>
      </c>
      <c r="H90" s="59">
        <f t="shared" si="20"/>
        <v>0</v>
      </c>
      <c r="I90" s="59">
        <f t="shared" si="21"/>
        <v>0</v>
      </c>
      <c r="J90">
        <v>4</v>
      </c>
      <c r="K90">
        <v>4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2</v>
      </c>
      <c r="BF90">
        <v>2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78</v>
      </c>
      <c r="BM90">
        <v>20</v>
      </c>
      <c r="BN90">
        <v>0</v>
      </c>
      <c r="BO90">
        <v>0</v>
      </c>
      <c r="BP90">
        <v>0</v>
      </c>
      <c r="BQ90">
        <v>0</v>
      </c>
      <c r="BR90">
        <v>58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 t="s">
        <v>58</v>
      </c>
      <c r="CE90" s="58" t="s">
        <v>111</v>
      </c>
      <c r="CG90" s="10"/>
      <c r="CH90" s="10"/>
    </row>
    <row r="91" spans="1:86" s="38" customFormat="1">
      <c r="A91" s="63"/>
      <c r="C91" s="65"/>
      <c r="D91" s="65"/>
      <c r="E91" s="65"/>
      <c r="F91" s="65"/>
      <c r="G91" s="65"/>
      <c r="H91" s="65"/>
      <c r="I91" s="65"/>
      <c r="J91" s="65"/>
      <c r="K91" s="63"/>
      <c r="L91" s="63"/>
      <c r="M91" s="63"/>
      <c r="N91" s="63"/>
      <c r="O91" s="64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S91" s="63"/>
      <c r="AT91" s="63"/>
      <c r="AU91" s="63"/>
      <c r="CE91" s="58" t="s">
        <v>111</v>
      </c>
      <c r="CG91" s="10"/>
      <c r="CH91" s="10"/>
    </row>
    <row r="92" spans="1:86" s="38" customFormat="1">
      <c r="A92" s="34" t="s">
        <v>3</v>
      </c>
      <c r="B92" s="34">
        <f>COUNTIF(C65:C90,"WT")</f>
        <v>10</v>
      </c>
      <c r="C92" s="63"/>
      <c r="D92" s="22" t="s">
        <v>41</v>
      </c>
      <c r="E92" s="24">
        <f t="shared" ref="E92:BP92" si="22">AVERAGE(E68:E71,E73,E78,E80:E80,E83:E84,E88)</f>
        <v>32.5</v>
      </c>
      <c r="F92" s="24">
        <f t="shared" si="22"/>
        <v>7.5</v>
      </c>
      <c r="G92" s="24">
        <f t="shared" si="22"/>
        <v>25</v>
      </c>
      <c r="H92" s="24">
        <f t="shared" si="22"/>
        <v>22.5</v>
      </c>
      <c r="I92" s="24">
        <f t="shared" si="22"/>
        <v>0.25</v>
      </c>
      <c r="J92" s="24">
        <f t="shared" si="22"/>
        <v>4</v>
      </c>
      <c r="K92" s="24">
        <f t="shared" si="22"/>
        <v>1.3</v>
      </c>
      <c r="L92" s="24">
        <f t="shared" si="22"/>
        <v>0.3</v>
      </c>
      <c r="M92" s="24">
        <f t="shared" si="22"/>
        <v>1</v>
      </c>
      <c r="N92" s="24">
        <f t="shared" si="22"/>
        <v>0.9</v>
      </c>
      <c r="O92" s="24">
        <f t="shared" si="22"/>
        <v>0.5</v>
      </c>
      <c r="P92" s="24">
        <f t="shared" si="22"/>
        <v>744.1</v>
      </c>
      <c r="Q92" s="24">
        <f t="shared" si="22"/>
        <v>117.35</v>
      </c>
      <c r="R92" s="24">
        <f t="shared" si="22"/>
        <v>587.54999999999995</v>
      </c>
      <c r="S92" s="24">
        <f t="shared" si="22"/>
        <v>437.9</v>
      </c>
      <c r="T92" s="24">
        <f t="shared" si="22"/>
        <v>253.01666666</v>
      </c>
      <c r="U92" s="24">
        <f t="shared" si="22"/>
        <v>124.4</v>
      </c>
      <c r="V92" s="24">
        <f t="shared" si="22"/>
        <v>281.85000000000002</v>
      </c>
      <c r="W92" s="24">
        <f t="shared" si="22"/>
        <v>1290.5250000000001</v>
      </c>
      <c r="X92" s="24">
        <f t="shared" si="22"/>
        <v>2370.25</v>
      </c>
      <c r="Y92" s="24">
        <f t="shared" si="22"/>
        <v>96.15</v>
      </c>
      <c r="Z92" s="24">
        <f t="shared" si="22"/>
        <v>342.55000002999998</v>
      </c>
      <c r="AA92" s="24">
        <f t="shared" si="22"/>
        <v>303.55</v>
      </c>
      <c r="AB92" s="24">
        <f t="shared" si="22"/>
        <v>182.45</v>
      </c>
      <c r="AC92" s="24">
        <f t="shared" si="22"/>
        <v>11.9</v>
      </c>
      <c r="AD92" s="24">
        <f t="shared" si="22"/>
        <v>5.7</v>
      </c>
      <c r="AE92" s="24">
        <f t="shared" si="22"/>
        <v>3.1</v>
      </c>
      <c r="AF92" s="24">
        <f t="shared" si="22"/>
        <v>3.1</v>
      </c>
      <c r="AG92" s="24">
        <f t="shared" si="22"/>
        <v>3.4</v>
      </c>
      <c r="AH92" s="24">
        <f t="shared" si="22"/>
        <v>4.7</v>
      </c>
      <c r="AI92" s="24">
        <f t="shared" si="22"/>
        <v>1.3</v>
      </c>
      <c r="AJ92" s="24">
        <f t="shared" si="22"/>
        <v>0</v>
      </c>
      <c r="AK92" s="24">
        <f t="shared" si="22"/>
        <v>0</v>
      </c>
      <c r="AL92" s="24">
        <f t="shared" si="22"/>
        <v>2.5</v>
      </c>
      <c r="AM92" s="24">
        <f t="shared" si="22"/>
        <v>2.7</v>
      </c>
      <c r="AN92" s="24">
        <f t="shared" si="22"/>
        <v>2.2999999999999998</v>
      </c>
      <c r="AO92" s="24">
        <f t="shared" si="22"/>
        <v>0.2</v>
      </c>
      <c r="AP92" s="24">
        <f t="shared" si="22"/>
        <v>0</v>
      </c>
      <c r="AQ92" s="24">
        <f t="shared" si="22"/>
        <v>0</v>
      </c>
      <c r="AR92" s="24">
        <f t="shared" si="22"/>
        <v>0.5</v>
      </c>
      <c r="AS92" s="24">
        <f t="shared" si="22"/>
        <v>0.3</v>
      </c>
      <c r="AT92" s="24">
        <f t="shared" si="22"/>
        <v>1.3</v>
      </c>
      <c r="AU92" s="24">
        <f t="shared" si="22"/>
        <v>0.4</v>
      </c>
      <c r="AV92" s="24">
        <f t="shared" si="22"/>
        <v>0</v>
      </c>
      <c r="AW92" s="24">
        <f t="shared" si="22"/>
        <v>0</v>
      </c>
      <c r="AX92" s="24">
        <f t="shared" si="22"/>
        <v>1.1000000000000001</v>
      </c>
      <c r="AY92" s="24">
        <f t="shared" si="22"/>
        <v>0.4</v>
      </c>
      <c r="AZ92" s="24">
        <f t="shared" si="22"/>
        <v>1.1000000000000001</v>
      </c>
      <c r="BA92" s="24">
        <f t="shared" si="22"/>
        <v>0.7</v>
      </c>
      <c r="BB92" s="24">
        <f t="shared" si="22"/>
        <v>0</v>
      </c>
      <c r="BC92" s="24">
        <f t="shared" si="22"/>
        <v>0</v>
      </c>
      <c r="BD92" s="24">
        <f t="shared" si="22"/>
        <v>0.9</v>
      </c>
      <c r="BE92" s="24">
        <f t="shared" si="22"/>
        <v>9.6999999999999993</v>
      </c>
      <c r="BF92" s="24">
        <f t="shared" si="22"/>
        <v>3.1</v>
      </c>
      <c r="BG92" s="24">
        <f t="shared" si="22"/>
        <v>0.5</v>
      </c>
      <c r="BH92" s="24">
        <f t="shared" si="22"/>
        <v>0.7</v>
      </c>
      <c r="BI92" s="24">
        <f t="shared" si="22"/>
        <v>0.6</v>
      </c>
      <c r="BJ92" s="24">
        <f t="shared" si="22"/>
        <v>1.4</v>
      </c>
      <c r="BK92" s="24">
        <f t="shared" si="22"/>
        <v>3.4</v>
      </c>
      <c r="BL92" s="24">
        <f t="shared" si="22"/>
        <v>102.9</v>
      </c>
      <c r="BM92" s="24">
        <f t="shared" si="22"/>
        <v>25.9</v>
      </c>
      <c r="BN92" s="24">
        <f t="shared" si="22"/>
        <v>5</v>
      </c>
      <c r="BO92" s="24">
        <f t="shared" si="22"/>
        <v>13</v>
      </c>
      <c r="BP92" s="24">
        <f t="shared" si="22"/>
        <v>2.8</v>
      </c>
      <c r="BQ92" s="24">
        <f t="shared" ref="BQ92:BV92" si="23">AVERAGE(BQ68:BQ71,BQ73,BQ78,BQ80:BQ80,BQ83:BQ84,BQ88)</f>
        <v>5.3</v>
      </c>
      <c r="BR92" s="24">
        <f t="shared" si="23"/>
        <v>50.9</v>
      </c>
      <c r="BS92" s="24">
        <f t="shared" si="23"/>
        <v>0.5</v>
      </c>
      <c r="BT92" s="24">
        <f t="shared" si="23"/>
        <v>0.4</v>
      </c>
      <c r="BU92" s="24">
        <f t="shared" si="23"/>
        <v>0.1</v>
      </c>
      <c r="BV92" s="24">
        <f t="shared" si="23"/>
        <v>451.6</v>
      </c>
      <c r="BW92" s="24">
        <f>AVERAGE(BW68:BW71,BW73,BW78,BW80:BW80,BW83:BW84,BW88)</f>
        <v>89.6</v>
      </c>
      <c r="BX92" s="24">
        <f>AVERAGE(BX68:BX71,BX73,BX78,BX80:BX80,BX83:BX84,BX88)</f>
        <v>362</v>
      </c>
      <c r="CE92" s="58" t="s">
        <v>111</v>
      </c>
      <c r="CG92" s="10"/>
      <c r="CH92" s="10"/>
    </row>
    <row r="93" spans="1:86" s="38" customFormat="1">
      <c r="A93" s="35" t="s">
        <v>179</v>
      </c>
      <c r="B93" s="34">
        <f>COUNTIF(C65:C90,"+ve")</f>
        <v>13</v>
      </c>
      <c r="C93" s="63"/>
      <c r="D93" s="18" t="s">
        <v>41</v>
      </c>
      <c r="E93" s="27">
        <f t="shared" ref="E93:BP93" si="24">AVERAGE(E72,E74:E77,E79,E81:E82,E85:E87,E89:E90)</f>
        <v>34.615384615384613</v>
      </c>
      <c r="F93" s="27">
        <f t="shared" si="24"/>
        <v>9.615384615384615</v>
      </c>
      <c r="G93" s="27">
        <f t="shared" si="24"/>
        <v>28.846153846153847</v>
      </c>
      <c r="H93" s="27">
        <f t="shared" si="24"/>
        <v>7.6923076923076925</v>
      </c>
      <c r="I93" s="27">
        <f t="shared" si="24"/>
        <v>0.28846153846153844</v>
      </c>
      <c r="J93" s="27">
        <f t="shared" si="24"/>
        <v>4</v>
      </c>
      <c r="K93" s="27">
        <f t="shared" si="24"/>
        <v>1.3846153846153846</v>
      </c>
      <c r="L93" s="27">
        <f t="shared" si="24"/>
        <v>0.38461538461538464</v>
      </c>
      <c r="M93" s="27">
        <f t="shared" si="24"/>
        <v>1.1538461538461537</v>
      </c>
      <c r="N93" s="27">
        <f t="shared" si="24"/>
        <v>0.30769230769230771</v>
      </c>
      <c r="O93" s="27">
        <f t="shared" si="24"/>
        <v>0.76923076923076927</v>
      </c>
      <c r="P93" s="27">
        <f t="shared" si="24"/>
        <v>862.5</v>
      </c>
      <c r="Q93" s="27">
        <f t="shared" si="24"/>
        <v>496.07692307692309</v>
      </c>
      <c r="R93" s="27">
        <f t="shared" si="24"/>
        <v>633.96153846153845</v>
      </c>
      <c r="S93" s="27">
        <f t="shared" si="24"/>
        <v>270</v>
      </c>
      <c r="T93" s="27">
        <f t="shared" si="24"/>
        <v>267.89743589230773</v>
      </c>
      <c r="U93" s="27">
        <f t="shared" si="24"/>
        <v>270.15384615384613</v>
      </c>
      <c r="V93" s="27">
        <f t="shared" si="24"/>
        <v>132.92307692307693</v>
      </c>
      <c r="W93" s="27">
        <f t="shared" si="24"/>
        <v>151.56410256153848</v>
      </c>
      <c r="X93" s="27">
        <f t="shared" si="24"/>
        <v>174.96153846153845</v>
      </c>
      <c r="Y93" s="27">
        <f t="shared" si="24"/>
        <v>75.07692307692308</v>
      </c>
      <c r="Z93" s="27">
        <f t="shared" si="24"/>
        <v>477.71794872538459</v>
      </c>
      <c r="AA93" s="27">
        <f t="shared" si="24"/>
        <v>522.69230769230774</v>
      </c>
      <c r="AB93" s="27">
        <f t="shared" si="24"/>
        <v>84.615384615384613</v>
      </c>
      <c r="AC93" s="27">
        <f t="shared" si="24"/>
        <v>10.615384615384615</v>
      </c>
      <c r="AD93" s="27">
        <f t="shared" si="24"/>
        <v>4.3076923076923075</v>
      </c>
      <c r="AE93" s="27">
        <f t="shared" si="24"/>
        <v>5.5384615384615383</v>
      </c>
      <c r="AF93" s="27">
        <f t="shared" si="24"/>
        <v>0.76923076923076927</v>
      </c>
      <c r="AG93" s="27">
        <f t="shared" si="24"/>
        <v>3.3076923076923075</v>
      </c>
      <c r="AH93" s="27">
        <f t="shared" si="24"/>
        <v>3.2307692307692308</v>
      </c>
      <c r="AI93" s="27">
        <f t="shared" si="24"/>
        <v>2.5384615384615383</v>
      </c>
      <c r="AJ93" s="27">
        <f t="shared" si="24"/>
        <v>0</v>
      </c>
      <c r="AK93" s="27">
        <f t="shared" si="24"/>
        <v>0</v>
      </c>
      <c r="AL93" s="27">
        <f t="shared" si="24"/>
        <v>1.5384615384615385</v>
      </c>
      <c r="AM93" s="27">
        <f t="shared" si="24"/>
        <v>2.6153846153846154</v>
      </c>
      <c r="AN93" s="27">
        <f t="shared" si="24"/>
        <v>1</v>
      </c>
      <c r="AO93" s="27">
        <f t="shared" si="24"/>
        <v>0.15384615384615385</v>
      </c>
      <c r="AP93" s="27">
        <f t="shared" si="24"/>
        <v>0</v>
      </c>
      <c r="AQ93" s="27">
        <f t="shared" si="24"/>
        <v>0</v>
      </c>
      <c r="AR93" s="27">
        <f t="shared" si="24"/>
        <v>0.53846153846153844</v>
      </c>
      <c r="AS93" s="27">
        <f t="shared" si="24"/>
        <v>0.53846153846153844</v>
      </c>
      <c r="AT93" s="27">
        <f t="shared" si="24"/>
        <v>1.7692307692307692</v>
      </c>
      <c r="AU93" s="27">
        <f t="shared" si="24"/>
        <v>2.3076923076923075</v>
      </c>
      <c r="AV93" s="27">
        <f t="shared" si="24"/>
        <v>0</v>
      </c>
      <c r="AW93" s="27">
        <f t="shared" si="24"/>
        <v>0</v>
      </c>
      <c r="AX93" s="27">
        <f t="shared" si="24"/>
        <v>0.92307692307692313</v>
      </c>
      <c r="AY93" s="27">
        <f t="shared" si="24"/>
        <v>0.15384615384615385</v>
      </c>
      <c r="AZ93" s="27">
        <f t="shared" si="24"/>
        <v>0.46153846153846156</v>
      </c>
      <c r="BA93" s="27">
        <f t="shared" si="24"/>
        <v>7.6923076923076927E-2</v>
      </c>
      <c r="BB93" s="27">
        <f t="shared" si="24"/>
        <v>0</v>
      </c>
      <c r="BC93" s="27">
        <f t="shared" si="24"/>
        <v>0</v>
      </c>
      <c r="BD93" s="27">
        <f t="shared" si="24"/>
        <v>7.6923076923076927E-2</v>
      </c>
      <c r="BE93" s="27">
        <f t="shared" si="24"/>
        <v>4.384615384615385</v>
      </c>
      <c r="BF93" s="27">
        <f t="shared" si="24"/>
        <v>0.46153846153846156</v>
      </c>
      <c r="BG93" s="27">
        <f t="shared" si="24"/>
        <v>0.30769230769230771</v>
      </c>
      <c r="BH93" s="27">
        <f t="shared" si="24"/>
        <v>0</v>
      </c>
      <c r="BI93" s="27">
        <f t="shared" si="24"/>
        <v>0.92307692307692313</v>
      </c>
      <c r="BJ93" s="27">
        <f t="shared" si="24"/>
        <v>0.53846153846153844</v>
      </c>
      <c r="BK93" s="27">
        <f t="shared" si="24"/>
        <v>2.1538461538461537</v>
      </c>
      <c r="BL93" s="27">
        <f t="shared" si="24"/>
        <v>131</v>
      </c>
      <c r="BM93" s="27">
        <f t="shared" si="24"/>
        <v>31.615384615384617</v>
      </c>
      <c r="BN93" s="27">
        <f t="shared" si="24"/>
        <v>6.1538461538461542</v>
      </c>
      <c r="BO93" s="27">
        <f t="shared" si="24"/>
        <v>20.692307692307693</v>
      </c>
      <c r="BP93" s="27">
        <f t="shared" si="24"/>
        <v>2.6923076923076925</v>
      </c>
      <c r="BQ93" s="27">
        <f t="shared" ref="BQ93:BX93" si="25">AVERAGE(BQ72,BQ74:BQ77,BQ79,BQ81:BQ82,BQ85:BQ87,BQ89:BQ90)</f>
        <v>0.38461538461538464</v>
      </c>
      <c r="BR93" s="27">
        <f t="shared" si="25"/>
        <v>69.461538461538467</v>
      </c>
      <c r="BS93" s="27">
        <f t="shared" si="25"/>
        <v>0.76923076923076927</v>
      </c>
      <c r="BT93" s="27">
        <f t="shared" si="25"/>
        <v>0.30769230769230771</v>
      </c>
      <c r="BU93" s="27">
        <f t="shared" si="25"/>
        <v>0.46153846153846156</v>
      </c>
      <c r="BV93" s="27">
        <f t="shared" si="25"/>
        <v>365.53846153846155</v>
      </c>
      <c r="BW93" s="27">
        <f t="shared" si="25"/>
        <v>109.07692307692308</v>
      </c>
      <c r="BX93" s="27">
        <f t="shared" si="25"/>
        <v>256.46153846153845</v>
      </c>
      <c r="CE93" s="58" t="s">
        <v>111</v>
      </c>
      <c r="CG93" s="10"/>
      <c r="CH93" s="10"/>
    </row>
    <row r="94" spans="1:86" s="38" customFormat="1">
      <c r="A94" s="63"/>
      <c r="B94" s="63"/>
      <c r="C94" s="63"/>
      <c r="D94" s="22" t="s">
        <v>43</v>
      </c>
      <c r="E94" s="24">
        <f t="shared" ref="E94:BP94" si="26">STDEV(E68:E71,E73,E78,E80:E80,E83:E84,E88)/SQRT($B92)</f>
        <v>12.388390622765419</v>
      </c>
      <c r="F94" s="24">
        <f t="shared" si="26"/>
        <v>5.3359368645273735</v>
      </c>
      <c r="G94" s="24">
        <f t="shared" si="26"/>
        <v>6.4549722436790287</v>
      </c>
      <c r="H94" s="24">
        <f t="shared" si="26"/>
        <v>6.9221865524317288</v>
      </c>
      <c r="I94" s="24">
        <f t="shared" si="26"/>
        <v>6.4549722436790274E-2</v>
      </c>
      <c r="J94" s="24">
        <f t="shared" si="26"/>
        <v>0</v>
      </c>
      <c r="K94" s="24">
        <f t="shared" si="26"/>
        <v>0.49553562491061687</v>
      </c>
      <c r="L94" s="24">
        <f t="shared" si="26"/>
        <v>0.21343747458109494</v>
      </c>
      <c r="M94" s="24">
        <f t="shared" si="26"/>
        <v>0.2581988897471611</v>
      </c>
      <c r="N94" s="24">
        <f t="shared" si="26"/>
        <v>0.27688746209726917</v>
      </c>
      <c r="O94" s="24">
        <f t="shared" si="26"/>
        <v>0.26874192494328497</v>
      </c>
      <c r="P94" s="24">
        <f t="shared" si="26"/>
        <v>188.0757796445063</v>
      </c>
      <c r="Q94" s="24">
        <f t="shared" si="26"/>
        <v>103.56672701425126</v>
      </c>
      <c r="R94" s="24">
        <f t="shared" si="26"/>
        <v>167.29842680405312</v>
      </c>
      <c r="S94" s="24">
        <f t="shared" si="26"/>
        <v>241.51177565033504</v>
      </c>
      <c r="T94" s="24">
        <f t="shared" si="26"/>
        <v>105.45599529759531</v>
      </c>
      <c r="U94" s="24">
        <f t="shared" si="26"/>
        <v>80.941467191490361</v>
      </c>
      <c r="V94" s="24">
        <f t="shared" si="26"/>
        <v>129.5185111179951</v>
      </c>
      <c r="W94" s="24">
        <f t="shared" si="26"/>
        <v>1035.3340440281611</v>
      </c>
      <c r="X94" s="24">
        <f t="shared" si="26"/>
        <v>2074.4783912669068</v>
      </c>
      <c r="Y94" s="24">
        <f t="shared" si="26"/>
        <v>40.347315069696187</v>
      </c>
      <c r="Z94" s="24">
        <f t="shared" si="26"/>
        <v>135.98260841209103</v>
      </c>
      <c r="AA94" s="24">
        <f t="shared" si="26"/>
        <v>165.71163792698579</v>
      </c>
      <c r="AB94" s="24">
        <f t="shared" si="26"/>
        <v>77.054686568840324</v>
      </c>
      <c r="AC94" s="24">
        <f t="shared" si="26"/>
        <v>3.0164364553043197</v>
      </c>
      <c r="AD94" s="24">
        <f t="shared" si="26"/>
        <v>1.6127960537870591</v>
      </c>
      <c r="AE94" s="24">
        <f t="shared" si="26"/>
        <v>1.3780017739062926</v>
      </c>
      <c r="AF94" s="24">
        <f t="shared" si="26"/>
        <v>0.97125348562223102</v>
      </c>
      <c r="AG94" s="24">
        <f t="shared" si="26"/>
        <v>0.56174331821175727</v>
      </c>
      <c r="AH94" s="24">
        <f t="shared" si="26"/>
        <v>1.1742609969205691</v>
      </c>
      <c r="AI94" s="24">
        <f t="shared" si="26"/>
        <v>0.61553951042064625</v>
      </c>
      <c r="AJ94" s="24">
        <f t="shared" si="26"/>
        <v>0</v>
      </c>
      <c r="AK94" s="24">
        <f t="shared" si="26"/>
        <v>0</v>
      </c>
      <c r="AL94" s="24">
        <f t="shared" si="26"/>
        <v>1.5438048235879211</v>
      </c>
      <c r="AM94" s="24">
        <f t="shared" si="26"/>
        <v>0.49553562491061676</v>
      </c>
      <c r="AN94" s="24">
        <f t="shared" si="26"/>
        <v>1.0546194679704251</v>
      </c>
      <c r="AO94" s="24">
        <f t="shared" si="26"/>
        <v>0.13333333333333333</v>
      </c>
      <c r="AP94" s="24">
        <f t="shared" si="26"/>
        <v>0</v>
      </c>
      <c r="AQ94" s="24">
        <f t="shared" si="26"/>
        <v>0</v>
      </c>
      <c r="AR94" s="24">
        <f t="shared" si="26"/>
        <v>0.34156502553198664</v>
      </c>
      <c r="AS94" s="24">
        <f t="shared" si="26"/>
        <v>0.21343747458109494</v>
      </c>
      <c r="AT94" s="24">
        <f t="shared" si="26"/>
        <v>0.39581140290126388</v>
      </c>
      <c r="AU94" s="24">
        <f t="shared" si="26"/>
        <v>0.16329931618554519</v>
      </c>
      <c r="AV94" s="24">
        <f t="shared" si="26"/>
        <v>0</v>
      </c>
      <c r="AW94" s="24">
        <f t="shared" si="26"/>
        <v>0</v>
      </c>
      <c r="AX94" s="24">
        <f t="shared" si="26"/>
        <v>0.9</v>
      </c>
      <c r="AY94" s="24">
        <f t="shared" si="26"/>
        <v>0.16329931618554519</v>
      </c>
      <c r="AZ94" s="24">
        <f t="shared" si="26"/>
        <v>0.348010216963685</v>
      </c>
      <c r="BA94" s="24">
        <f t="shared" si="26"/>
        <v>0.39581140290126388</v>
      </c>
      <c r="BB94" s="24">
        <f t="shared" si="26"/>
        <v>0</v>
      </c>
      <c r="BC94" s="24">
        <f t="shared" si="26"/>
        <v>0</v>
      </c>
      <c r="BD94" s="24">
        <f t="shared" si="26"/>
        <v>0.48189440982669862</v>
      </c>
      <c r="BE94" s="24">
        <f t="shared" si="26"/>
        <v>3.7831497752827894</v>
      </c>
      <c r="BF94" s="24">
        <f t="shared" si="26"/>
        <v>2.2432615144521653</v>
      </c>
      <c r="BG94" s="24">
        <f t="shared" si="26"/>
        <v>0.5</v>
      </c>
      <c r="BH94" s="24">
        <f t="shared" si="26"/>
        <v>0.51747248987533412</v>
      </c>
      <c r="BI94" s="24">
        <f t="shared" si="26"/>
        <v>0.26666666666666666</v>
      </c>
      <c r="BJ94" s="24">
        <f t="shared" si="26"/>
        <v>0.45215533220835114</v>
      </c>
      <c r="BK94" s="24">
        <f t="shared" si="26"/>
        <v>1.3759844960366863</v>
      </c>
      <c r="BL94" s="24">
        <f t="shared" si="26"/>
        <v>22.200325322941648</v>
      </c>
      <c r="BM94" s="24">
        <f t="shared" si="26"/>
        <v>7.4839828968270616</v>
      </c>
      <c r="BN94" s="24">
        <f t="shared" si="26"/>
        <v>3.7327380477785113</v>
      </c>
      <c r="BO94" s="24">
        <f t="shared" si="26"/>
        <v>5.1164223611599713</v>
      </c>
      <c r="BP94" s="24">
        <f t="shared" si="26"/>
        <v>0.74236858171066944</v>
      </c>
      <c r="BQ94" s="24">
        <f t="shared" ref="BQ94:BX94" si="27">STDEV(BQ68:BQ71,BQ73,BQ78,BQ80:BQ80,BQ83:BQ84,BQ88)/SQRT($B92)</f>
        <v>3.9102429592034298</v>
      </c>
      <c r="BR94" s="24">
        <f t="shared" si="27"/>
        <v>14.782459575832133</v>
      </c>
      <c r="BS94" s="24">
        <f t="shared" si="27"/>
        <v>0.26874192494328497</v>
      </c>
      <c r="BT94" s="24">
        <f t="shared" si="27"/>
        <v>0.22110831935702666</v>
      </c>
      <c r="BU94" s="24">
        <f t="shared" si="27"/>
        <v>9.9999999999999992E-2</v>
      </c>
      <c r="BV94" s="24">
        <f t="shared" si="27"/>
        <v>383.47771773598527</v>
      </c>
      <c r="BW94" s="24">
        <f t="shared" si="27"/>
        <v>48.824902571445151</v>
      </c>
      <c r="BX94" s="24">
        <f t="shared" si="27"/>
        <v>361.99999999999994</v>
      </c>
      <c r="CE94" s="58" t="s">
        <v>111</v>
      </c>
      <c r="CG94" s="10"/>
      <c r="CH94" s="10"/>
    </row>
    <row r="95" spans="1:86" s="38" customFormat="1">
      <c r="A95" s="63"/>
      <c r="B95" s="2"/>
      <c r="C95" s="63"/>
      <c r="D95" s="18" t="s">
        <v>43</v>
      </c>
      <c r="E95" s="27">
        <f t="shared" ref="E95:BP95" si="28">STDEV(E72,E74:E77,E79,E81:E82,E85:E87,E89:E90)/SQRT($B93)</f>
        <v>10.415433852097385</v>
      </c>
      <c r="F95" s="27">
        <f t="shared" si="28"/>
        <v>3.5110420352895266</v>
      </c>
      <c r="G95" s="27">
        <f t="shared" si="28"/>
        <v>6.2314814407767898</v>
      </c>
      <c r="H95" s="27">
        <f t="shared" si="28"/>
        <v>3.3308669376324564</v>
      </c>
      <c r="I95" s="27">
        <f t="shared" si="28"/>
        <v>6.2314814407767892E-2</v>
      </c>
      <c r="J95" s="27">
        <f t="shared" si="28"/>
        <v>0</v>
      </c>
      <c r="K95" s="27">
        <f t="shared" si="28"/>
        <v>0.41661735408389544</v>
      </c>
      <c r="L95" s="27">
        <f t="shared" si="28"/>
        <v>0.14044168141158106</v>
      </c>
      <c r="M95" s="27">
        <f t="shared" si="28"/>
        <v>0.24925925763107157</v>
      </c>
      <c r="N95" s="27">
        <f t="shared" si="28"/>
        <v>0.13323467750529824</v>
      </c>
      <c r="O95" s="27">
        <f t="shared" si="28"/>
        <v>0.32332103110047411</v>
      </c>
      <c r="P95" s="27">
        <f t="shared" si="28"/>
        <v>185.43463972239482</v>
      </c>
      <c r="Q95" s="27">
        <f t="shared" si="28"/>
        <v>246.80118806436138</v>
      </c>
      <c r="R95" s="27">
        <f t="shared" si="28"/>
        <v>198.53885705660045</v>
      </c>
      <c r="S95" s="27">
        <f t="shared" si="28"/>
        <v>202.97085176612595</v>
      </c>
      <c r="T95" s="27">
        <f t="shared" si="28"/>
        <v>112.79393468520678</v>
      </c>
      <c r="U95" s="27">
        <f t="shared" si="28"/>
        <v>124.87875382073021</v>
      </c>
      <c r="V95" s="27">
        <f t="shared" si="28"/>
        <v>64.371663372674249</v>
      </c>
      <c r="W95" s="27">
        <f t="shared" si="28"/>
        <v>73.980159082342155</v>
      </c>
      <c r="X95" s="27">
        <f t="shared" si="28"/>
        <v>90.209078042851218</v>
      </c>
      <c r="Y95" s="27">
        <f t="shared" si="28"/>
        <v>44.718415517441279</v>
      </c>
      <c r="Z95" s="27">
        <f t="shared" si="28"/>
        <v>133.62846661049295</v>
      </c>
      <c r="AA95" s="27">
        <f t="shared" si="28"/>
        <v>142.31681363699434</v>
      </c>
      <c r="AB95" s="27">
        <f t="shared" si="28"/>
        <v>42.769288415382661</v>
      </c>
      <c r="AC95" s="27">
        <f t="shared" si="28"/>
        <v>2.7931657931331242</v>
      </c>
      <c r="AD95" s="27">
        <f t="shared" si="28"/>
        <v>0.85022331444047461</v>
      </c>
      <c r="AE95" s="27">
        <f t="shared" si="28"/>
        <v>2.0305846846993849</v>
      </c>
      <c r="AF95" s="27">
        <f t="shared" si="28"/>
        <v>0.39473857226514497</v>
      </c>
      <c r="AG95" s="27">
        <f t="shared" si="28"/>
        <v>0.52360456042723436</v>
      </c>
      <c r="AH95" s="27">
        <f t="shared" si="28"/>
        <v>0.68081631012060284</v>
      </c>
      <c r="AI95" s="27">
        <f t="shared" si="28"/>
        <v>1.7453799256358551</v>
      </c>
      <c r="AJ95" s="27">
        <f t="shared" si="28"/>
        <v>0</v>
      </c>
      <c r="AK95" s="27">
        <f t="shared" si="28"/>
        <v>0</v>
      </c>
      <c r="AL95" s="27">
        <f t="shared" si="28"/>
        <v>0.84440378461923649</v>
      </c>
      <c r="AM95" s="27">
        <f t="shared" si="28"/>
        <v>0.41661735408389544</v>
      </c>
      <c r="AN95" s="27">
        <f t="shared" si="28"/>
        <v>0.32025630761017426</v>
      </c>
      <c r="AO95" s="27">
        <f t="shared" si="28"/>
        <v>0.10415433852097386</v>
      </c>
      <c r="AP95" s="27">
        <f t="shared" si="28"/>
        <v>0</v>
      </c>
      <c r="AQ95" s="27">
        <f t="shared" si="28"/>
        <v>0</v>
      </c>
      <c r="AR95" s="27">
        <f t="shared" si="28"/>
        <v>0.33234567684142874</v>
      </c>
      <c r="AS95" s="27">
        <f t="shared" si="28"/>
        <v>0.26831345559559422</v>
      </c>
      <c r="AT95" s="27">
        <f t="shared" si="28"/>
        <v>0.37815080009622121</v>
      </c>
      <c r="AU95" s="27">
        <f t="shared" si="28"/>
        <v>1.6655815007678842</v>
      </c>
      <c r="AV95" s="27">
        <f t="shared" si="28"/>
        <v>0</v>
      </c>
      <c r="AW95" s="27">
        <f t="shared" si="28"/>
        <v>0</v>
      </c>
      <c r="AX95" s="27">
        <f t="shared" si="28"/>
        <v>0.48650425541051989</v>
      </c>
      <c r="AY95" s="27">
        <f t="shared" si="28"/>
        <v>0.15384615384615385</v>
      </c>
      <c r="AZ95" s="27">
        <f t="shared" si="28"/>
        <v>0.18311354944981667</v>
      </c>
      <c r="BA95" s="27">
        <f t="shared" si="28"/>
        <v>7.6923076923076927E-2</v>
      </c>
      <c r="BB95" s="27">
        <f t="shared" si="28"/>
        <v>0</v>
      </c>
      <c r="BC95" s="27">
        <f t="shared" si="28"/>
        <v>0</v>
      </c>
      <c r="BD95" s="27">
        <f t="shared" si="28"/>
        <v>7.6923076923076927E-2</v>
      </c>
      <c r="BE95" s="27">
        <f t="shared" si="28"/>
        <v>0.86631004648852072</v>
      </c>
      <c r="BF95" s="27">
        <f t="shared" si="28"/>
        <v>0.21529302081726492</v>
      </c>
      <c r="BG95" s="27">
        <f t="shared" si="28"/>
        <v>0.17484848329469047</v>
      </c>
      <c r="BH95" s="27">
        <f t="shared" si="28"/>
        <v>0</v>
      </c>
      <c r="BI95" s="27">
        <f t="shared" si="28"/>
        <v>0.23916356546381579</v>
      </c>
      <c r="BJ95" s="27">
        <f t="shared" si="28"/>
        <v>0.26831345559559422</v>
      </c>
      <c r="BK95" s="27">
        <f t="shared" si="28"/>
        <v>0.68730385403488259</v>
      </c>
      <c r="BL95" s="27">
        <f t="shared" si="28"/>
        <v>24.975629146871384</v>
      </c>
      <c r="BM95" s="27">
        <f t="shared" si="28"/>
        <v>7.9505994464685124</v>
      </c>
      <c r="BN95" s="27">
        <f t="shared" si="28"/>
        <v>1.7240610742578706</v>
      </c>
      <c r="BO95" s="27">
        <f t="shared" si="28"/>
        <v>7.1345894670895627</v>
      </c>
      <c r="BP95" s="27">
        <f t="shared" si="28"/>
        <v>1.2267562783493013</v>
      </c>
      <c r="BQ95" s="27">
        <f t="shared" ref="BQ95:BX95" si="29">STDEV(BQ72,BQ74:BQ77,BQ79,BQ81:BQ82,BQ85:BQ87,BQ89:BQ90)/SQRT($B93)</f>
        <v>0.31088091417902924</v>
      </c>
      <c r="BR95" s="27">
        <f t="shared" si="29"/>
        <v>15.392978496127659</v>
      </c>
      <c r="BS95" s="27">
        <f t="shared" si="29"/>
        <v>0.32332103110047411</v>
      </c>
      <c r="BT95" s="27">
        <f t="shared" si="29"/>
        <v>0.20830867704194772</v>
      </c>
      <c r="BU95" s="27">
        <f t="shared" si="29"/>
        <v>0.18311354944981667</v>
      </c>
      <c r="BV95" s="27">
        <f t="shared" si="29"/>
        <v>157.12315989925179</v>
      </c>
      <c r="BW95" s="27">
        <f t="shared" si="29"/>
        <v>95.297742697891906</v>
      </c>
      <c r="BX95" s="27">
        <f t="shared" si="29"/>
        <v>133.69490791487485</v>
      </c>
      <c r="CE95" s="58" t="s">
        <v>111</v>
      </c>
      <c r="CG95" s="10"/>
      <c r="CH95" s="10"/>
    </row>
    <row r="96" spans="1:86" s="114" customFormat="1">
      <c r="BT96" s="101"/>
    </row>
    <row r="97" spans="1:154" s="114" customFormat="1">
      <c r="BT97" s="75"/>
    </row>
    <row r="98" spans="1:154" ht="18">
      <c r="A98" s="158" t="s">
        <v>210</v>
      </c>
    </row>
    <row r="99" spans="1:154" s="38" customFormat="1" ht="16">
      <c r="A99" s="83" t="s">
        <v>139</v>
      </c>
      <c r="B99" s="66"/>
      <c r="C99" s="66" t="s">
        <v>140</v>
      </c>
      <c r="D99" s="66"/>
      <c r="E99" s="53" t="s">
        <v>63</v>
      </c>
      <c r="F99" s="53" t="s">
        <v>64</v>
      </c>
      <c r="G99" s="53" t="s">
        <v>65</v>
      </c>
      <c r="H99" s="53" t="s">
        <v>66</v>
      </c>
      <c r="I99" s="87" t="s">
        <v>100</v>
      </c>
      <c r="J99" s="53" t="s">
        <v>62</v>
      </c>
      <c r="K99" s="53" t="s">
        <v>63</v>
      </c>
      <c r="L99" s="53" t="s">
        <v>64</v>
      </c>
      <c r="M99" s="53" t="s">
        <v>65</v>
      </c>
      <c r="N99" s="53" t="s">
        <v>66</v>
      </c>
      <c r="O99" s="87" t="s">
        <v>100</v>
      </c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CE99" s="58" t="s">
        <v>111</v>
      </c>
      <c r="CG99" s="10"/>
      <c r="CH99" s="10"/>
    </row>
    <row r="100" spans="1:154" s="38" customFormat="1">
      <c r="A100" t="s">
        <v>158</v>
      </c>
      <c r="B100" s="10">
        <f>('E3-Last'!B100)-1</f>
        <v>51</v>
      </c>
      <c r="C100" s="4" t="s">
        <v>3</v>
      </c>
      <c r="D100" s="10" t="s">
        <v>40</v>
      </c>
      <c r="E100" s="59">
        <f>(K100/$J100)*100</f>
        <v>0</v>
      </c>
      <c r="F100" s="59">
        <f>(L100/$J100)*100</f>
        <v>0</v>
      </c>
      <c r="G100" s="59">
        <f>(M100/$J100)*100</f>
        <v>50</v>
      </c>
      <c r="H100" s="59">
        <f>(N100/$J100)*100</f>
        <v>25</v>
      </c>
      <c r="I100" s="59">
        <f>M100/J100</f>
        <v>0.5</v>
      </c>
      <c r="J100">
        <v>4</v>
      </c>
      <c r="K100">
        <v>0</v>
      </c>
      <c r="L100">
        <v>0</v>
      </c>
      <c r="M100">
        <v>2</v>
      </c>
      <c r="N100">
        <v>1</v>
      </c>
      <c r="O100">
        <v>1</v>
      </c>
      <c r="P100">
        <v>86.75</v>
      </c>
      <c r="Q100">
        <v>0</v>
      </c>
      <c r="R100">
        <v>124.5</v>
      </c>
      <c r="S100">
        <v>71</v>
      </c>
      <c r="T100">
        <v>57</v>
      </c>
      <c r="U100">
        <v>61</v>
      </c>
      <c r="V100">
        <v>49</v>
      </c>
      <c r="W100">
        <v>721</v>
      </c>
      <c r="X100">
        <v>900</v>
      </c>
      <c r="Y100">
        <v>363</v>
      </c>
      <c r="Z100">
        <v>56</v>
      </c>
      <c r="AA100">
        <v>54.5</v>
      </c>
      <c r="AB100">
        <v>59</v>
      </c>
      <c r="AC100">
        <v>12</v>
      </c>
      <c r="AD100">
        <v>6</v>
      </c>
      <c r="AE100">
        <v>5</v>
      </c>
      <c r="AF100">
        <v>1</v>
      </c>
      <c r="AG100">
        <v>4</v>
      </c>
      <c r="AH100">
        <v>5</v>
      </c>
      <c r="AI100">
        <v>0</v>
      </c>
      <c r="AJ100">
        <v>0</v>
      </c>
      <c r="AK100">
        <v>0</v>
      </c>
      <c r="AL100">
        <v>3</v>
      </c>
      <c r="AM100">
        <v>4</v>
      </c>
      <c r="AN100">
        <v>1</v>
      </c>
      <c r="AO100">
        <v>0</v>
      </c>
      <c r="AP100">
        <v>0</v>
      </c>
      <c r="AQ100">
        <v>0</v>
      </c>
      <c r="AR100">
        <v>1</v>
      </c>
      <c r="AS100">
        <v>0</v>
      </c>
      <c r="AT100">
        <v>3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1</v>
      </c>
      <c r="BA100">
        <v>0</v>
      </c>
      <c r="BB100">
        <v>0</v>
      </c>
      <c r="BC100">
        <v>0</v>
      </c>
      <c r="BD100">
        <v>0</v>
      </c>
      <c r="BE100">
        <v>5</v>
      </c>
      <c r="BF100">
        <v>0</v>
      </c>
      <c r="BG100">
        <v>0</v>
      </c>
      <c r="BH100">
        <v>0</v>
      </c>
      <c r="BI100">
        <v>0</v>
      </c>
      <c r="BJ100">
        <v>3</v>
      </c>
      <c r="BK100">
        <v>2</v>
      </c>
      <c r="BL100">
        <v>51</v>
      </c>
      <c r="BM100">
        <v>7</v>
      </c>
      <c r="BN100">
        <v>0</v>
      </c>
      <c r="BO100">
        <v>2</v>
      </c>
      <c r="BP100">
        <v>3</v>
      </c>
      <c r="BQ100">
        <v>0</v>
      </c>
      <c r="BR100">
        <v>39</v>
      </c>
      <c r="BS100">
        <v>1</v>
      </c>
      <c r="BT100">
        <v>1</v>
      </c>
      <c r="BU100">
        <v>0</v>
      </c>
      <c r="BV100">
        <v>27</v>
      </c>
      <c r="BW100">
        <v>27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  <c r="CE100" s="58"/>
      <c r="CG100" s="10">
        <f>$W$1</f>
        <v>0</v>
      </c>
      <c r="CH100" s="10" t="str">
        <f>C77</f>
        <v>+ve</v>
      </c>
      <c r="CI100" s="59" t="e">
        <f>#REF!</f>
        <v>#REF!</v>
      </c>
      <c r="CJ100" s="59" t="e">
        <f>#REF!</f>
        <v>#REF!</v>
      </c>
      <c r="CK100" s="59" t="e">
        <f>#REF!</f>
        <v>#REF!</v>
      </c>
      <c r="CL100" s="59" t="e">
        <f>#REF!</f>
        <v>#REF!</v>
      </c>
      <c r="CM100" s="59" t="e">
        <f>#REF!</f>
        <v>#REF!</v>
      </c>
      <c r="CN100" s="59" t="e">
        <f>#REF!</f>
        <v>#REF!</v>
      </c>
      <c r="CO100" s="59" t="e">
        <f>#REF!</f>
        <v>#REF!</v>
      </c>
      <c r="CP100" s="59" t="e">
        <f>#REF!</f>
        <v>#REF!</v>
      </c>
      <c r="CQ100" s="59" t="e">
        <f>#REF!</f>
        <v>#REF!</v>
      </c>
      <c r="CR100" s="59" t="e">
        <f>#REF!</f>
        <v>#REF!</v>
      </c>
      <c r="CS100" s="59" t="e">
        <f>#REF!</f>
        <v>#REF!</v>
      </c>
      <c r="CT100" s="59" t="e">
        <f>#REF!</f>
        <v>#REF!</v>
      </c>
      <c r="CU100" s="59" t="e">
        <f>#REF!</f>
        <v>#REF!</v>
      </c>
      <c r="CV100" s="59" t="e">
        <f>#REF!</f>
        <v>#REF!</v>
      </c>
      <c r="CW100" s="59" t="e">
        <f>#REF!</f>
        <v>#REF!</v>
      </c>
      <c r="CX100" s="59" t="e">
        <f>#REF!</f>
        <v>#REF!</v>
      </c>
      <c r="CY100" s="59" t="e">
        <f>#REF!</f>
        <v>#REF!</v>
      </c>
      <c r="CZ100" s="95" t="e">
        <f>#REF!</f>
        <v>#REF!</v>
      </c>
      <c r="DA100" s="95" t="e">
        <f>#REF!</f>
        <v>#REF!</v>
      </c>
      <c r="DB100" s="95" t="e">
        <f>#REF!</f>
        <v>#REF!</v>
      </c>
      <c r="DC100" s="95" t="e">
        <f>#REF!</f>
        <v>#REF!</v>
      </c>
      <c r="DD100" s="95" t="e">
        <f>#REF!</f>
        <v>#REF!</v>
      </c>
      <c r="DE100" s="95" t="e">
        <f>#REF!</f>
        <v>#REF!</v>
      </c>
      <c r="DF100" s="95" t="e">
        <f>#REF!</f>
        <v>#REF!</v>
      </c>
      <c r="DG100" s="95" t="e">
        <f>#REF!</f>
        <v>#REF!</v>
      </c>
      <c r="DH100" s="95" t="e">
        <f>#REF!</f>
        <v>#REF!</v>
      </c>
      <c r="DI100" s="95" t="e">
        <f>#REF!</f>
        <v>#REF!</v>
      </c>
      <c r="DJ100" s="95" t="e">
        <f>#REF!</f>
        <v>#REF!</v>
      </c>
      <c r="DK100" s="95" t="e">
        <f>#REF!</f>
        <v>#REF!</v>
      </c>
      <c r="DL100" s="95" t="e">
        <f>#REF!</f>
        <v>#REF!</v>
      </c>
      <c r="DM100" s="95" t="e">
        <f>#REF!</f>
        <v>#REF!</v>
      </c>
      <c r="DN100" s="95" t="e">
        <f>#REF!</f>
        <v>#REF!</v>
      </c>
      <c r="DO100" s="95" t="e">
        <f>#REF!</f>
        <v>#REF!</v>
      </c>
      <c r="DP100" s="95" t="e">
        <f>#REF!</f>
        <v>#REF!</v>
      </c>
      <c r="DQ100" s="59" t="e">
        <f>#REF!</f>
        <v>#REF!</v>
      </c>
      <c r="DR100" s="59" t="e">
        <f>#REF!</f>
        <v>#REF!</v>
      </c>
      <c r="DS100" s="59" t="e">
        <f>#REF!</f>
        <v>#REF!</v>
      </c>
      <c r="DT100" s="59" t="e">
        <f>#REF!</f>
        <v>#REF!</v>
      </c>
      <c r="DU100" s="59" t="e">
        <f>#REF!</f>
        <v>#REF!</v>
      </c>
      <c r="DV100" s="59" t="e">
        <f>#REF!</f>
        <v>#REF!</v>
      </c>
      <c r="DW100" s="59" t="e">
        <f>#REF!</f>
        <v>#REF!</v>
      </c>
      <c r="DX100" s="59" t="e">
        <f>#REF!</f>
        <v>#REF!</v>
      </c>
      <c r="DY100" s="59" t="e">
        <f>#REF!</f>
        <v>#REF!</v>
      </c>
      <c r="DZ100" s="59" t="e">
        <f>#REF!</f>
        <v>#REF!</v>
      </c>
      <c r="EA100" s="59" t="e">
        <f>#REF!</f>
        <v>#REF!</v>
      </c>
      <c r="EB100" s="59" t="e">
        <f>#REF!</f>
        <v>#REF!</v>
      </c>
      <c r="EC100" s="59" t="e">
        <f>#REF!</f>
        <v>#REF!</v>
      </c>
      <c r="ED100" s="59" t="e">
        <f>#REF!</f>
        <v>#REF!</v>
      </c>
      <c r="EE100" s="59" t="e">
        <f>#REF!</f>
        <v>#REF!</v>
      </c>
      <c r="EF100" s="59" t="e">
        <f>#REF!</f>
        <v>#REF!</v>
      </c>
      <c r="EG100" s="59" t="e">
        <f>#REF!</f>
        <v>#REF!</v>
      </c>
      <c r="EH100" s="95" t="e">
        <f>#REF!</f>
        <v>#REF!</v>
      </c>
      <c r="EI100" s="95" t="e">
        <f>#REF!</f>
        <v>#REF!</v>
      </c>
      <c r="EJ100" s="95" t="e">
        <f>#REF!</f>
        <v>#REF!</v>
      </c>
      <c r="EK100" s="95" t="e">
        <f>#REF!</f>
        <v>#REF!</v>
      </c>
      <c r="EL100" s="95" t="e">
        <f>#REF!</f>
        <v>#REF!</v>
      </c>
      <c r="EM100" s="95" t="e">
        <f>#REF!</f>
        <v>#REF!</v>
      </c>
      <c r="EN100" s="95" t="e">
        <f>#REF!</f>
        <v>#REF!</v>
      </c>
      <c r="EO100" s="95" t="e">
        <f>#REF!</f>
        <v>#REF!</v>
      </c>
      <c r="EP100" s="95" t="e">
        <f>#REF!</f>
        <v>#REF!</v>
      </c>
      <c r="EQ100" s="95" t="e">
        <f>#REF!</f>
        <v>#REF!</v>
      </c>
      <c r="ER100" s="95" t="e">
        <f>#REF!</f>
        <v>#REF!</v>
      </c>
      <c r="ES100" s="95" t="e">
        <f>#REF!</f>
        <v>#REF!</v>
      </c>
      <c r="ET100" s="95" t="e">
        <f>#REF!</f>
        <v>#REF!</v>
      </c>
      <c r="EU100" s="95" t="e">
        <f>#REF!</f>
        <v>#REF!</v>
      </c>
      <c r="EV100" s="95" t="e">
        <f>#REF!</f>
        <v>#REF!</v>
      </c>
      <c r="EW100" s="95" t="e">
        <f>#REF!</f>
        <v>#REF!</v>
      </c>
      <c r="EX100" s="95" t="e">
        <f>#REF!</f>
        <v>#REF!</v>
      </c>
    </row>
    <row r="101" spans="1:154" s="38" customFormat="1">
      <c r="A101" t="s">
        <v>180</v>
      </c>
      <c r="B101" s="10">
        <f>('E3-Last'!B101)-1</f>
        <v>51</v>
      </c>
      <c r="C101" s="4" t="s">
        <v>3</v>
      </c>
      <c r="D101" s="10" t="s">
        <v>40</v>
      </c>
      <c r="E101" s="59">
        <f t="shared" ref="E101:H122" si="30">(K101/$J101)*100</f>
        <v>0</v>
      </c>
      <c r="F101" s="59">
        <f t="shared" si="30"/>
        <v>25</v>
      </c>
      <c r="G101" s="59">
        <f t="shared" si="30"/>
        <v>25</v>
      </c>
      <c r="H101" s="59">
        <f t="shared" si="30"/>
        <v>50</v>
      </c>
      <c r="I101" s="59">
        <f t="shared" ref="I101:I122" si="31">M101/J101</f>
        <v>0.25</v>
      </c>
      <c r="J101">
        <v>4</v>
      </c>
      <c r="K101">
        <v>0</v>
      </c>
      <c r="L101">
        <v>1</v>
      </c>
      <c r="M101">
        <v>1</v>
      </c>
      <c r="N101">
        <v>2</v>
      </c>
      <c r="O101">
        <v>0</v>
      </c>
      <c r="P101">
        <v>553</v>
      </c>
      <c r="Q101">
        <v>660</v>
      </c>
      <c r="R101">
        <v>588</v>
      </c>
      <c r="S101">
        <v>482</v>
      </c>
      <c r="T101">
        <v>699.66666669999995</v>
      </c>
      <c r="U101">
        <v>1057</v>
      </c>
      <c r="V101">
        <v>521</v>
      </c>
      <c r="W101">
        <v>80.666666660000004</v>
      </c>
      <c r="X101">
        <v>55</v>
      </c>
      <c r="Y101">
        <v>93.5</v>
      </c>
      <c r="Z101">
        <v>539</v>
      </c>
      <c r="AA101">
        <v>785</v>
      </c>
      <c r="AB101">
        <v>416</v>
      </c>
      <c r="AC101">
        <v>10</v>
      </c>
      <c r="AD101">
        <v>7</v>
      </c>
      <c r="AE101">
        <v>1</v>
      </c>
      <c r="AF101">
        <v>2</v>
      </c>
      <c r="AG101">
        <v>4</v>
      </c>
      <c r="AH101">
        <v>4</v>
      </c>
      <c r="AI101">
        <v>0</v>
      </c>
      <c r="AJ101">
        <v>0</v>
      </c>
      <c r="AK101">
        <v>0</v>
      </c>
      <c r="AL101">
        <v>2</v>
      </c>
      <c r="AM101">
        <v>4</v>
      </c>
      <c r="AN101">
        <v>1</v>
      </c>
      <c r="AO101">
        <v>0</v>
      </c>
      <c r="AP101">
        <v>0</v>
      </c>
      <c r="AQ101">
        <v>0</v>
      </c>
      <c r="AR101">
        <v>2</v>
      </c>
      <c r="AS101">
        <v>0</v>
      </c>
      <c r="AT101">
        <v>1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2</v>
      </c>
      <c r="BA101">
        <v>0</v>
      </c>
      <c r="BB101">
        <v>0</v>
      </c>
      <c r="BC101">
        <v>0</v>
      </c>
      <c r="BD101">
        <v>0</v>
      </c>
      <c r="BE101">
        <v>8</v>
      </c>
      <c r="BF101">
        <v>1</v>
      </c>
      <c r="BG101">
        <v>0</v>
      </c>
      <c r="BH101">
        <v>0</v>
      </c>
      <c r="BI101">
        <v>1</v>
      </c>
      <c r="BJ101">
        <v>2</v>
      </c>
      <c r="BK101">
        <v>4</v>
      </c>
      <c r="BL101">
        <v>100</v>
      </c>
      <c r="BM101">
        <v>11</v>
      </c>
      <c r="BN101">
        <v>23</v>
      </c>
      <c r="BO101">
        <v>0</v>
      </c>
      <c r="BP101">
        <v>2</v>
      </c>
      <c r="BQ101">
        <v>5</v>
      </c>
      <c r="BR101">
        <v>59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  <c r="CE101" s="58"/>
      <c r="CG101" s="10"/>
      <c r="CH101" s="10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</row>
    <row r="102" spans="1:154" s="38" customFormat="1">
      <c r="A102" t="s">
        <v>159</v>
      </c>
      <c r="B102" s="10">
        <f>('E3-Last'!B102)-1</f>
        <v>51</v>
      </c>
      <c r="C102" s="4" t="s">
        <v>3</v>
      </c>
      <c r="D102" s="10" t="s">
        <v>40</v>
      </c>
      <c r="E102" s="59">
        <f t="shared" si="30"/>
        <v>0</v>
      </c>
      <c r="F102" s="59">
        <f t="shared" si="30"/>
        <v>0</v>
      </c>
      <c r="G102" s="59">
        <f t="shared" si="30"/>
        <v>25</v>
      </c>
      <c r="H102" s="59">
        <f t="shared" si="30"/>
        <v>25</v>
      </c>
      <c r="I102" s="59">
        <f t="shared" si="31"/>
        <v>0.25</v>
      </c>
      <c r="J102">
        <v>4</v>
      </c>
      <c r="K102">
        <v>0</v>
      </c>
      <c r="L102">
        <v>0</v>
      </c>
      <c r="M102">
        <v>1</v>
      </c>
      <c r="N102">
        <v>1</v>
      </c>
      <c r="O102">
        <v>2</v>
      </c>
      <c r="P102">
        <v>2319.75</v>
      </c>
      <c r="Q102">
        <v>0</v>
      </c>
      <c r="R102">
        <v>2634</v>
      </c>
      <c r="S102">
        <v>2165</v>
      </c>
      <c r="T102">
        <v>305</v>
      </c>
      <c r="U102">
        <v>391</v>
      </c>
      <c r="V102">
        <v>219</v>
      </c>
      <c r="W102">
        <v>511.5</v>
      </c>
      <c r="X102">
        <v>774</v>
      </c>
      <c r="Y102">
        <v>249</v>
      </c>
      <c r="Z102">
        <v>100</v>
      </c>
      <c r="AA102">
        <v>14</v>
      </c>
      <c r="AB102">
        <v>186</v>
      </c>
      <c r="AC102">
        <v>30</v>
      </c>
      <c r="AD102">
        <v>7</v>
      </c>
      <c r="AE102">
        <v>16</v>
      </c>
      <c r="AF102">
        <v>7</v>
      </c>
      <c r="AG102">
        <v>13</v>
      </c>
      <c r="AH102">
        <v>7</v>
      </c>
      <c r="AI102">
        <v>3</v>
      </c>
      <c r="AJ102">
        <v>0</v>
      </c>
      <c r="AK102">
        <v>0</v>
      </c>
      <c r="AL102">
        <v>7</v>
      </c>
      <c r="AM102">
        <v>4</v>
      </c>
      <c r="AN102">
        <v>3</v>
      </c>
      <c r="AO102">
        <v>0</v>
      </c>
      <c r="AP102">
        <v>0</v>
      </c>
      <c r="AQ102">
        <v>0</v>
      </c>
      <c r="AR102">
        <v>0</v>
      </c>
      <c r="AS102">
        <v>8</v>
      </c>
      <c r="AT102">
        <v>2</v>
      </c>
      <c r="AU102">
        <v>1</v>
      </c>
      <c r="AV102">
        <v>0</v>
      </c>
      <c r="AW102">
        <v>0</v>
      </c>
      <c r="AX102">
        <v>5</v>
      </c>
      <c r="AY102">
        <v>1</v>
      </c>
      <c r="AZ102">
        <v>2</v>
      </c>
      <c r="BA102">
        <v>2</v>
      </c>
      <c r="BB102">
        <v>0</v>
      </c>
      <c r="BC102">
        <v>0</v>
      </c>
      <c r="BD102">
        <v>2</v>
      </c>
      <c r="BE102">
        <v>16</v>
      </c>
      <c r="BF102">
        <v>8</v>
      </c>
      <c r="BG102">
        <v>0</v>
      </c>
      <c r="BH102">
        <v>0</v>
      </c>
      <c r="BI102">
        <v>0</v>
      </c>
      <c r="BJ102">
        <v>2</v>
      </c>
      <c r="BK102">
        <v>6</v>
      </c>
      <c r="BL102">
        <v>80</v>
      </c>
      <c r="BM102">
        <v>54</v>
      </c>
      <c r="BN102">
        <v>0</v>
      </c>
      <c r="BO102">
        <v>0</v>
      </c>
      <c r="BP102">
        <v>2</v>
      </c>
      <c r="BQ102">
        <v>1</v>
      </c>
      <c r="BR102">
        <v>23</v>
      </c>
      <c r="BS102">
        <v>2</v>
      </c>
      <c r="BT102">
        <v>1</v>
      </c>
      <c r="BU102">
        <v>1</v>
      </c>
      <c r="BV102">
        <v>4480</v>
      </c>
      <c r="BW102">
        <v>1389</v>
      </c>
      <c r="BX102">
        <v>3091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  <c r="CE102" s="58"/>
      <c r="CG102" s="10"/>
      <c r="CH102" s="10"/>
    </row>
    <row r="103" spans="1:154" s="38" customFormat="1">
      <c r="A103" t="s">
        <v>160</v>
      </c>
      <c r="B103" s="10">
        <f>('E3-Last'!B103)-1</f>
        <v>51</v>
      </c>
      <c r="C103" s="4" t="s">
        <v>3</v>
      </c>
      <c r="D103" s="10" t="s">
        <v>40</v>
      </c>
      <c r="E103" s="59">
        <f t="shared" si="30"/>
        <v>0</v>
      </c>
      <c r="F103" s="59">
        <f t="shared" si="30"/>
        <v>0</v>
      </c>
      <c r="G103" s="59">
        <f t="shared" si="30"/>
        <v>25</v>
      </c>
      <c r="H103" s="59">
        <f t="shared" si="30"/>
        <v>50</v>
      </c>
      <c r="I103" s="59">
        <f t="shared" si="31"/>
        <v>0.25</v>
      </c>
      <c r="J103">
        <v>4</v>
      </c>
      <c r="K103">
        <v>0</v>
      </c>
      <c r="L103">
        <v>0</v>
      </c>
      <c r="M103">
        <v>1</v>
      </c>
      <c r="N103">
        <v>2</v>
      </c>
      <c r="O103">
        <v>1</v>
      </c>
      <c r="P103">
        <v>203.75</v>
      </c>
      <c r="Q103">
        <v>0</v>
      </c>
      <c r="R103">
        <v>276</v>
      </c>
      <c r="S103">
        <v>185</v>
      </c>
      <c r="T103">
        <v>168.66666670000001</v>
      </c>
      <c r="U103">
        <v>152</v>
      </c>
      <c r="V103">
        <v>177</v>
      </c>
      <c r="W103">
        <v>41</v>
      </c>
      <c r="X103">
        <v>32</v>
      </c>
      <c r="Y103">
        <v>45.5</v>
      </c>
      <c r="Z103">
        <v>762.33333330000005</v>
      </c>
      <c r="AA103">
        <v>1219</v>
      </c>
      <c r="AB103">
        <v>534</v>
      </c>
      <c r="AC103">
        <v>27</v>
      </c>
      <c r="AD103">
        <v>13</v>
      </c>
      <c r="AE103">
        <v>7</v>
      </c>
      <c r="AF103">
        <v>7</v>
      </c>
      <c r="AG103">
        <v>5</v>
      </c>
      <c r="AH103">
        <v>5</v>
      </c>
      <c r="AI103">
        <v>0</v>
      </c>
      <c r="AJ103">
        <v>0</v>
      </c>
      <c r="AK103">
        <v>0</v>
      </c>
      <c r="AL103">
        <v>17</v>
      </c>
      <c r="AM103">
        <v>4</v>
      </c>
      <c r="AN103">
        <v>1</v>
      </c>
      <c r="AO103">
        <v>0</v>
      </c>
      <c r="AP103">
        <v>0</v>
      </c>
      <c r="AQ103">
        <v>0</v>
      </c>
      <c r="AR103">
        <v>8</v>
      </c>
      <c r="AS103">
        <v>1</v>
      </c>
      <c r="AT103">
        <v>1</v>
      </c>
      <c r="AU103">
        <v>0</v>
      </c>
      <c r="AV103">
        <v>0</v>
      </c>
      <c r="AW103">
        <v>0</v>
      </c>
      <c r="AX103">
        <v>5</v>
      </c>
      <c r="AY103">
        <v>0</v>
      </c>
      <c r="AZ103">
        <v>3</v>
      </c>
      <c r="BA103">
        <v>0</v>
      </c>
      <c r="BB103">
        <v>0</v>
      </c>
      <c r="BC103">
        <v>0</v>
      </c>
      <c r="BD103">
        <v>4</v>
      </c>
      <c r="BE103">
        <v>3</v>
      </c>
      <c r="BF103">
        <v>0</v>
      </c>
      <c r="BG103">
        <v>0</v>
      </c>
      <c r="BH103">
        <v>0</v>
      </c>
      <c r="BI103">
        <v>2</v>
      </c>
      <c r="BJ103">
        <v>1</v>
      </c>
      <c r="BK103">
        <v>0</v>
      </c>
      <c r="BL103">
        <v>41</v>
      </c>
      <c r="BM103">
        <v>5</v>
      </c>
      <c r="BN103">
        <v>0</v>
      </c>
      <c r="BO103">
        <v>4</v>
      </c>
      <c r="BP103">
        <v>3</v>
      </c>
      <c r="BQ103">
        <v>0</v>
      </c>
      <c r="BR103">
        <v>29</v>
      </c>
      <c r="BS103">
        <v>1</v>
      </c>
      <c r="BT103">
        <v>1</v>
      </c>
      <c r="BU103">
        <v>0</v>
      </c>
      <c r="BV103">
        <v>169</v>
      </c>
      <c r="BW103">
        <v>169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G103" s="10"/>
      <c r="CH103" s="10"/>
    </row>
    <row r="104" spans="1:154" s="38" customFormat="1">
      <c r="A104" t="s">
        <v>181</v>
      </c>
      <c r="B104" s="10">
        <f>('E3-Last'!B104)-1</f>
        <v>43</v>
      </c>
      <c r="C104" s="6" t="s">
        <v>2</v>
      </c>
      <c r="D104" s="10" t="s">
        <v>40</v>
      </c>
      <c r="E104" s="59">
        <f t="shared" si="30"/>
        <v>25</v>
      </c>
      <c r="F104" s="59">
        <f t="shared" si="30"/>
        <v>0</v>
      </c>
      <c r="G104" s="59">
        <f t="shared" si="30"/>
        <v>0</v>
      </c>
      <c r="H104" s="59">
        <f t="shared" si="30"/>
        <v>0</v>
      </c>
      <c r="I104" s="59">
        <f t="shared" si="31"/>
        <v>0</v>
      </c>
      <c r="J104">
        <v>4</v>
      </c>
      <c r="K104">
        <v>1</v>
      </c>
      <c r="L104">
        <v>0</v>
      </c>
      <c r="M104">
        <v>0</v>
      </c>
      <c r="N104">
        <v>0</v>
      </c>
      <c r="O104">
        <v>3</v>
      </c>
      <c r="P104">
        <v>2961.666667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41</v>
      </c>
      <c r="AD104">
        <v>20</v>
      </c>
      <c r="AE104">
        <v>10</v>
      </c>
      <c r="AF104">
        <v>11</v>
      </c>
      <c r="AG104">
        <v>9</v>
      </c>
      <c r="AH104">
        <v>5</v>
      </c>
      <c r="AI104">
        <v>0</v>
      </c>
      <c r="AJ104">
        <v>0</v>
      </c>
      <c r="AK104">
        <v>0</v>
      </c>
      <c r="AL104">
        <v>27</v>
      </c>
      <c r="AM104">
        <v>3</v>
      </c>
      <c r="AN104">
        <v>2</v>
      </c>
      <c r="AO104">
        <v>0</v>
      </c>
      <c r="AP104">
        <v>0</v>
      </c>
      <c r="AQ104">
        <v>0</v>
      </c>
      <c r="AR104">
        <v>15</v>
      </c>
      <c r="AS104">
        <v>3</v>
      </c>
      <c r="AT104">
        <v>2</v>
      </c>
      <c r="AU104">
        <v>0</v>
      </c>
      <c r="AV104">
        <v>0</v>
      </c>
      <c r="AW104">
        <v>0</v>
      </c>
      <c r="AX104">
        <v>5</v>
      </c>
      <c r="AY104">
        <v>3</v>
      </c>
      <c r="AZ104">
        <v>1</v>
      </c>
      <c r="BA104">
        <v>0</v>
      </c>
      <c r="BB104">
        <v>0</v>
      </c>
      <c r="BC104">
        <v>0</v>
      </c>
      <c r="BD104">
        <v>7</v>
      </c>
      <c r="BE104">
        <v>3</v>
      </c>
      <c r="BF104">
        <v>2</v>
      </c>
      <c r="BG104">
        <v>1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3</v>
      </c>
      <c r="BT104">
        <v>1</v>
      </c>
      <c r="BU104">
        <v>2</v>
      </c>
      <c r="BV104">
        <v>8885</v>
      </c>
      <c r="BW104">
        <v>3562</v>
      </c>
      <c r="BX104">
        <v>5323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G104" s="10"/>
      <c r="CH104" s="10"/>
    </row>
    <row r="105" spans="1:154" s="38" customFormat="1">
      <c r="A105" t="s">
        <v>161</v>
      </c>
      <c r="B105" s="10">
        <f>('E3-Last'!B105)-1</f>
        <v>43</v>
      </c>
      <c r="C105" s="4" t="s">
        <v>3</v>
      </c>
      <c r="D105" s="10" t="s">
        <v>40</v>
      </c>
      <c r="E105" s="59">
        <f t="shared" si="30"/>
        <v>0</v>
      </c>
      <c r="F105" s="59">
        <f t="shared" si="30"/>
        <v>0</v>
      </c>
      <c r="G105" s="59">
        <f t="shared" si="30"/>
        <v>50</v>
      </c>
      <c r="H105" s="59">
        <f t="shared" si="30"/>
        <v>50</v>
      </c>
      <c r="I105" s="59">
        <f t="shared" si="31"/>
        <v>0.5</v>
      </c>
      <c r="J105">
        <v>4</v>
      </c>
      <c r="K105">
        <v>0</v>
      </c>
      <c r="L105">
        <v>0</v>
      </c>
      <c r="M105">
        <v>2</v>
      </c>
      <c r="N105">
        <v>2</v>
      </c>
      <c r="O105">
        <v>0</v>
      </c>
      <c r="P105">
        <v>873.25</v>
      </c>
      <c r="Q105">
        <v>0</v>
      </c>
      <c r="R105">
        <v>830.5</v>
      </c>
      <c r="S105">
        <v>916</v>
      </c>
      <c r="T105">
        <v>465.25</v>
      </c>
      <c r="U105">
        <v>171</v>
      </c>
      <c r="V105">
        <v>759.5</v>
      </c>
      <c r="W105">
        <v>388.75</v>
      </c>
      <c r="X105">
        <v>598.5</v>
      </c>
      <c r="Y105">
        <v>179</v>
      </c>
      <c r="Z105">
        <v>80.5</v>
      </c>
      <c r="AA105">
        <v>71</v>
      </c>
      <c r="AB105">
        <v>90</v>
      </c>
      <c r="AC105">
        <v>10</v>
      </c>
      <c r="AD105">
        <v>5</v>
      </c>
      <c r="AE105">
        <v>2</v>
      </c>
      <c r="AF105">
        <v>3</v>
      </c>
      <c r="AG105">
        <v>5</v>
      </c>
      <c r="AH105">
        <v>5</v>
      </c>
      <c r="AI105">
        <v>0</v>
      </c>
      <c r="AJ105">
        <v>0</v>
      </c>
      <c r="AK105">
        <v>0</v>
      </c>
      <c r="AL105">
        <v>0</v>
      </c>
      <c r="AM105">
        <v>4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2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2</v>
      </c>
      <c r="BA105">
        <v>0</v>
      </c>
      <c r="BB105">
        <v>0</v>
      </c>
      <c r="BC105">
        <v>0</v>
      </c>
      <c r="BD105">
        <v>0</v>
      </c>
      <c r="BE105">
        <v>18</v>
      </c>
      <c r="BF105">
        <v>5</v>
      </c>
      <c r="BG105">
        <v>0</v>
      </c>
      <c r="BH105">
        <v>0</v>
      </c>
      <c r="BI105">
        <v>1</v>
      </c>
      <c r="BJ105">
        <v>6</v>
      </c>
      <c r="BK105">
        <v>6</v>
      </c>
      <c r="BL105">
        <v>60</v>
      </c>
      <c r="BM105">
        <v>14</v>
      </c>
      <c r="BN105">
        <v>11</v>
      </c>
      <c r="BO105">
        <v>0</v>
      </c>
      <c r="BP105">
        <v>8</v>
      </c>
      <c r="BQ105">
        <v>9</v>
      </c>
      <c r="BR105">
        <v>18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G105" s="10"/>
      <c r="CH105" s="10"/>
    </row>
    <row r="106" spans="1:154" s="38" customFormat="1">
      <c r="A106" t="s">
        <v>162</v>
      </c>
      <c r="B106" s="10">
        <f>('E3-Last'!B106)-1</f>
        <v>43</v>
      </c>
      <c r="C106" s="6" t="s">
        <v>2</v>
      </c>
      <c r="D106" s="10" t="s">
        <v>40</v>
      </c>
      <c r="E106" s="59">
        <f t="shared" si="30"/>
        <v>0</v>
      </c>
      <c r="F106" s="59">
        <f t="shared" si="30"/>
        <v>0</v>
      </c>
      <c r="G106" s="59">
        <f t="shared" si="30"/>
        <v>50</v>
      </c>
      <c r="H106" s="59">
        <f t="shared" si="30"/>
        <v>50</v>
      </c>
      <c r="I106" s="59">
        <f t="shared" si="31"/>
        <v>0.5</v>
      </c>
      <c r="J106">
        <v>4</v>
      </c>
      <c r="K106">
        <v>0</v>
      </c>
      <c r="L106">
        <v>0</v>
      </c>
      <c r="M106">
        <v>2</v>
      </c>
      <c r="N106">
        <v>2</v>
      </c>
      <c r="O106">
        <v>0</v>
      </c>
      <c r="P106">
        <v>580.5</v>
      </c>
      <c r="Q106">
        <v>0</v>
      </c>
      <c r="R106">
        <v>187.5</v>
      </c>
      <c r="S106">
        <v>973.5</v>
      </c>
      <c r="T106">
        <v>341.25</v>
      </c>
      <c r="U106">
        <v>51.5</v>
      </c>
      <c r="V106">
        <v>631</v>
      </c>
      <c r="W106">
        <v>356.5</v>
      </c>
      <c r="X106">
        <v>437.5</v>
      </c>
      <c r="Y106">
        <v>275.5</v>
      </c>
      <c r="Z106">
        <v>390.5</v>
      </c>
      <c r="AA106">
        <v>524</v>
      </c>
      <c r="AB106">
        <v>257</v>
      </c>
      <c r="AC106">
        <v>14</v>
      </c>
      <c r="AD106">
        <v>4</v>
      </c>
      <c r="AE106">
        <v>4</v>
      </c>
      <c r="AF106">
        <v>6</v>
      </c>
      <c r="AG106">
        <v>6</v>
      </c>
      <c r="AH106">
        <v>4</v>
      </c>
      <c r="AI106">
        <v>3</v>
      </c>
      <c r="AJ106">
        <v>0</v>
      </c>
      <c r="AK106">
        <v>0</v>
      </c>
      <c r="AL106">
        <v>1</v>
      </c>
      <c r="AM106">
        <v>4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2</v>
      </c>
      <c r="AU106">
        <v>1</v>
      </c>
      <c r="AV106">
        <v>0</v>
      </c>
      <c r="AW106">
        <v>0</v>
      </c>
      <c r="AX106">
        <v>1</v>
      </c>
      <c r="AY106">
        <v>2</v>
      </c>
      <c r="AZ106">
        <v>2</v>
      </c>
      <c r="BA106">
        <v>2</v>
      </c>
      <c r="BB106">
        <v>0</v>
      </c>
      <c r="BC106">
        <v>0</v>
      </c>
      <c r="BD106">
        <v>0</v>
      </c>
      <c r="BE106">
        <v>4</v>
      </c>
      <c r="BF106">
        <v>0</v>
      </c>
      <c r="BG106">
        <v>0</v>
      </c>
      <c r="BH106">
        <v>0</v>
      </c>
      <c r="BI106">
        <v>1</v>
      </c>
      <c r="BJ106">
        <v>3</v>
      </c>
      <c r="BK106">
        <v>0</v>
      </c>
      <c r="BL106">
        <v>80</v>
      </c>
      <c r="BM106">
        <v>22</v>
      </c>
      <c r="BN106">
        <v>10</v>
      </c>
      <c r="BO106">
        <v>2</v>
      </c>
      <c r="BP106">
        <v>3</v>
      </c>
      <c r="BQ106">
        <v>4</v>
      </c>
      <c r="BR106">
        <v>39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  <c r="CE106" s="58"/>
      <c r="CG106" s="10"/>
      <c r="CH106" s="10"/>
    </row>
    <row r="107" spans="1:154" s="38" customFormat="1">
      <c r="A107" t="s">
        <v>163</v>
      </c>
      <c r="B107" s="10">
        <f>('E3-Last'!B107)-1</f>
        <v>51</v>
      </c>
      <c r="C107" s="6" t="s">
        <v>2</v>
      </c>
      <c r="D107" s="10" t="s">
        <v>40</v>
      </c>
      <c r="E107" s="59">
        <f t="shared" si="30"/>
        <v>0</v>
      </c>
      <c r="F107" s="59">
        <f t="shared" si="30"/>
        <v>25</v>
      </c>
      <c r="G107" s="59">
        <f t="shared" si="30"/>
        <v>50</v>
      </c>
      <c r="H107" s="59">
        <f t="shared" si="30"/>
        <v>0</v>
      </c>
      <c r="I107" s="59">
        <f t="shared" si="31"/>
        <v>0.5</v>
      </c>
      <c r="J107">
        <v>4</v>
      </c>
      <c r="K107">
        <v>0</v>
      </c>
      <c r="L107">
        <v>1</v>
      </c>
      <c r="M107">
        <v>2</v>
      </c>
      <c r="N107">
        <v>0</v>
      </c>
      <c r="O107">
        <v>1</v>
      </c>
      <c r="P107">
        <v>327.25</v>
      </c>
      <c r="Q107">
        <v>795</v>
      </c>
      <c r="R107">
        <v>206</v>
      </c>
      <c r="S107">
        <v>0</v>
      </c>
      <c r="T107">
        <v>40</v>
      </c>
      <c r="U107">
        <v>40</v>
      </c>
      <c r="V107">
        <v>0</v>
      </c>
      <c r="W107">
        <v>57</v>
      </c>
      <c r="X107">
        <v>57</v>
      </c>
      <c r="Y107">
        <v>0</v>
      </c>
      <c r="Z107">
        <v>1628.5</v>
      </c>
      <c r="AA107">
        <v>1628.5</v>
      </c>
      <c r="AB107">
        <v>0</v>
      </c>
      <c r="AC107">
        <v>27</v>
      </c>
      <c r="AD107">
        <v>13</v>
      </c>
      <c r="AE107">
        <v>14</v>
      </c>
      <c r="AF107">
        <v>0</v>
      </c>
      <c r="AG107">
        <v>4</v>
      </c>
      <c r="AH107">
        <v>11</v>
      </c>
      <c r="AI107">
        <v>7</v>
      </c>
      <c r="AJ107">
        <v>0</v>
      </c>
      <c r="AK107">
        <v>0</v>
      </c>
      <c r="AL107">
        <v>5</v>
      </c>
      <c r="AM107">
        <v>4</v>
      </c>
      <c r="AN107">
        <v>8</v>
      </c>
      <c r="AO107">
        <v>0</v>
      </c>
      <c r="AP107">
        <v>0</v>
      </c>
      <c r="AQ107">
        <v>0</v>
      </c>
      <c r="AR107">
        <v>1</v>
      </c>
      <c r="AS107">
        <v>0</v>
      </c>
      <c r="AT107">
        <v>3</v>
      </c>
      <c r="AU107">
        <v>7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14</v>
      </c>
      <c r="BF107">
        <v>2</v>
      </c>
      <c r="BG107">
        <v>3</v>
      </c>
      <c r="BH107">
        <v>0</v>
      </c>
      <c r="BI107">
        <v>2</v>
      </c>
      <c r="BJ107">
        <v>0</v>
      </c>
      <c r="BK107">
        <v>7</v>
      </c>
      <c r="BL107">
        <v>98</v>
      </c>
      <c r="BM107">
        <v>9</v>
      </c>
      <c r="BN107">
        <v>28</v>
      </c>
      <c r="BO107">
        <v>0</v>
      </c>
      <c r="BP107">
        <v>1</v>
      </c>
      <c r="BQ107">
        <v>0</v>
      </c>
      <c r="BR107">
        <v>60</v>
      </c>
      <c r="BS107">
        <v>1</v>
      </c>
      <c r="BT107">
        <v>0</v>
      </c>
      <c r="BU107">
        <v>1</v>
      </c>
      <c r="BV107">
        <v>102</v>
      </c>
      <c r="BW107">
        <v>0</v>
      </c>
      <c r="BX107">
        <v>102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  <c r="CE107" s="58"/>
      <c r="CG107" s="10"/>
      <c r="CH107" s="10"/>
    </row>
    <row r="108" spans="1:154" s="38" customFormat="1">
      <c r="A108" t="s">
        <v>164</v>
      </c>
      <c r="B108" s="10">
        <f>('E3-Last'!B108)-1</f>
        <v>43</v>
      </c>
      <c r="C108" s="6" t="s">
        <v>2</v>
      </c>
      <c r="D108" s="10" t="s">
        <v>40</v>
      </c>
      <c r="E108" s="59">
        <f t="shared" si="30"/>
        <v>0</v>
      </c>
      <c r="F108" s="59">
        <f t="shared" si="30"/>
        <v>0</v>
      </c>
      <c r="G108" s="59">
        <f t="shared" si="30"/>
        <v>50</v>
      </c>
      <c r="H108" s="59">
        <f t="shared" si="30"/>
        <v>25</v>
      </c>
      <c r="I108" s="59">
        <f t="shared" si="31"/>
        <v>0.5</v>
      </c>
      <c r="J108">
        <v>4</v>
      </c>
      <c r="K108">
        <v>0</v>
      </c>
      <c r="L108">
        <v>0</v>
      </c>
      <c r="M108">
        <v>2</v>
      </c>
      <c r="N108">
        <v>1</v>
      </c>
      <c r="O108">
        <v>1</v>
      </c>
      <c r="P108">
        <v>369.25</v>
      </c>
      <c r="Q108">
        <v>0</v>
      </c>
      <c r="R108">
        <v>448</v>
      </c>
      <c r="S108">
        <v>173</v>
      </c>
      <c r="T108">
        <v>137</v>
      </c>
      <c r="U108">
        <v>78</v>
      </c>
      <c r="V108">
        <v>255</v>
      </c>
      <c r="W108">
        <v>109.33333330000001</v>
      </c>
      <c r="X108">
        <v>75.5</v>
      </c>
      <c r="Y108">
        <v>177</v>
      </c>
      <c r="Z108">
        <v>119.66666669999999</v>
      </c>
      <c r="AA108">
        <v>103</v>
      </c>
      <c r="AB108">
        <v>153</v>
      </c>
      <c r="AC108">
        <v>23</v>
      </c>
      <c r="AD108">
        <v>10</v>
      </c>
      <c r="AE108">
        <v>10</v>
      </c>
      <c r="AF108">
        <v>3</v>
      </c>
      <c r="AG108">
        <v>4</v>
      </c>
      <c r="AH108">
        <v>4</v>
      </c>
      <c r="AI108">
        <v>2</v>
      </c>
      <c r="AJ108">
        <v>1</v>
      </c>
      <c r="AK108">
        <v>6</v>
      </c>
      <c r="AL108">
        <v>6</v>
      </c>
      <c r="AM108">
        <v>4</v>
      </c>
      <c r="AN108">
        <v>0</v>
      </c>
      <c r="AO108">
        <v>1</v>
      </c>
      <c r="AP108">
        <v>0</v>
      </c>
      <c r="AQ108">
        <v>2</v>
      </c>
      <c r="AR108">
        <v>3</v>
      </c>
      <c r="AS108">
        <v>0</v>
      </c>
      <c r="AT108">
        <v>3</v>
      </c>
      <c r="AU108">
        <v>0</v>
      </c>
      <c r="AV108">
        <v>1</v>
      </c>
      <c r="AW108">
        <v>4</v>
      </c>
      <c r="AX108">
        <v>2</v>
      </c>
      <c r="AY108">
        <v>0</v>
      </c>
      <c r="AZ108">
        <v>1</v>
      </c>
      <c r="BA108">
        <v>1</v>
      </c>
      <c r="BB108">
        <v>0</v>
      </c>
      <c r="BC108">
        <v>0</v>
      </c>
      <c r="BD108">
        <v>1</v>
      </c>
      <c r="BE108">
        <v>11</v>
      </c>
      <c r="BF108">
        <v>0</v>
      </c>
      <c r="BG108">
        <v>0</v>
      </c>
      <c r="BH108">
        <v>0</v>
      </c>
      <c r="BI108">
        <v>2</v>
      </c>
      <c r="BJ108">
        <v>2</v>
      </c>
      <c r="BK108">
        <v>7</v>
      </c>
      <c r="BL108">
        <v>43</v>
      </c>
      <c r="BM108">
        <v>14</v>
      </c>
      <c r="BN108">
        <v>0</v>
      </c>
      <c r="BO108">
        <v>3</v>
      </c>
      <c r="BP108">
        <v>1</v>
      </c>
      <c r="BQ108">
        <v>3</v>
      </c>
      <c r="BR108">
        <v>22</v>
      </c>
      <c r="BS108">
        <v>1</v>
      </c>
      <c r="BT108">
        <v>1</v>
      </c>
      <c r="BU108">
        <v>0</v>
      </c>
      <c r="BV108">
        <v>408</v>
      </c>
      <c r="BW108">
        <v>408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E108" s="58"/>
      <c r="CG108" s="10"/>
      <c r="CH108" s="10"/>
    </row>
    <row r="109" spans="1:154" s="38" customFormat="1">
      <c r="A109" t="s">
        <v>167</v>
      </c>
      <c r="B109" s="10">
        <f>('E3-Last'!B109)-1</f>
        <v>51</v>
      </c>
      <c r="C109" s="6" t="s">
        <v>2</v>
      </c>
      <c r="D109" s="10" t="s">
        <v>40</v>
      </c>
      <c r="E109" s="59">
        <f t="shared" si="30"/>
        <v>0</v>
      </c>
      <c r="F109" s="59">
        <f t="shared" si="30"/>
        <v>0</v>
      </c>
      <c r="G109" s="59">
        <f t="shared" si="30"/>
        <v>50</v>
      </c>
      <c r="H109" s="59">
        <f t="shared" si="30"/>
        <v>0</v>
      </c>
      <c r="I109" s="59">
        <f t="shared" si="31"/>
        <v>0.5</v>
      </c>
      <c r="J109">
        <v>4</v>
      </c>
      <c r="K109">
        <v>0</v>
      </c>
      <c r="L109">
        <v>0</v>
      </c>
      <c r="M109">
        <v>2</v>
      </c>
      <c r="N109">
        <v>0</v>
      </c>
      <c r="O109">
        <v>2</v>
      </c>
      <c r="P109">
        <v>162.25</v>
      </c>
      <c r="Q109">
        <v>0</v>
      </c>
      <c r="R109">
        <v>124.5</v>
      </c>
      <c r="S109">
        <v>0</v>
      </c>
      <c r="T109">
        <v>33</v>
      </c>
      <c r="U109">
        <v>33</v>
      </c>
      <c r="V109">
        <v>0</v>
      </c>
      <c r="W109">
        <v>16</v>
      </c>
      <c r="X109">
        <v>16</v>
      </c>
      <c r="Y109">
        <v>0</v>
      </c>
      <c r="Z109">
        <v>1181</v>
      </c>
      <c r="AA109">
        <v>1181</v>
      </c>
      <c r="AB109">
        <v>0</v>
      </c>
      <c r="AC109">
        <v>11</v>
      </c>
      <c r="AD109">
        <v>5</v>
      </c>
      <c r="AE109">
        <v>6</v>
      </c>
      <c r="AF109">
        <v>0</v>
      </c>
      <c r="AG109">
        <v>4</v>
      </c>
      <c r="AH109">
        <v>4</v>
      </c>
      <c r="AI109">
        <v>0</v>
      </c>
      <c r="AJ109">
        <v>0</v>
      </c>
      <c r="AK109">
        <v>0</v>
      </c>
      <c r="AL109">
        <v>3</v>
      </c>
      <c r="AM109">
        <v>4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4</v>
      </c>
      <c r="AU109">
        <v>0</v>
      </c>
      <c r="AV109">
        <v>0</v>
      </c>
      <c r="AW109">
        <v>0</v>
      </c>
      <c r="AX109">
        <v>2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5</v>
      </c>
      <c r="BF109">
        <v>0</v>
      </c>
      <c r="BG109">
        <v>0</v>
      </c>
      <c r="BH109">
        <v>0</v>
      </c>
      <c r="BI109">
        <v>2</v>
      </c>
      <c r="BJ109">
        <v>0</v>
      </c>
      <c r="BK109">
        <v>3</v>
      </c>
      <c r="BL109">
        <v>33</v>
      </c>
      <c r="BM109">
        <v>7</v>
      </c>
      <c r="BN109">
        <v>0</v>
      </c>
      <c r="BO109">
        <v>2</v>
      </c>
      <c r="BP109">
        <v>0</v>
      </c>
      <c r="BQ109">
        <v>0</v>
      </c>
      <c r="BR109">
        <v>24</v>
      </c>
      <c r="BS109">
        <v>2</v>
      </c>
      <c r="BT109">
        <v>2</v>
      </c>
      <c r="BU109">
        <v>0</v>
      </c>
      <c r="BV109">
        <v>400</v>
      </c>
      <c r="BW109">
        <v>400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  <c r="CG109" s="10"/>
      <c r="CH109" s="10"/>
    </row>
    <row r="110" spans="1:154" s="38" customFormat="1">
      <c r="A110" t="s">
        <v>166</v>
      </c>
      <c r="B110" s="10">
        <f>('E3-Last'!B110)-1</f>
        <v>51</v>
      </c>
      <c r="C110" s="4" t="s">
        <v>3</v>
      </c>
      <c r="D110" s="10" t="s">
        <v>40</v>
      </c>
      <c r="E110" s="59">
        <f t="shared" si="30"/>
        <v>0</v>
      </c>
      <c r="F110" s="59">
        <f t="shared" si="30"/>
        <v>0</v>
      </c>
      <c r="G110" s="59">
        <f t="shared" si="30"/>
        <v>50</v>
      </c>
      <c r="H110" s="59">
        <f t="shared" si="30"/>
        <v>25</v>
      </c>
      <c r="I110" s="59">
        <f t="shared" si="31"/>
        <v>0.5</v>
      </c>
      <c r="J110">
        <v>4</v>
      </c>
      <c r="K110">
        <v>0</v>
      </c>
      <c r="L110">
        <v>0</v>
      </c>
      <c r="M110">
        <v>2</v>
      </c>
      <c r="N110">
        <v>1</v>
      </c>
      <c r="O110">
        <v>1</v>
      </c>
      <c r="P110">
        <v>351.25</v>
      </c>
      <c r="Q110">
        <v>0</v>
      </c>
      <c r="R110">
        <v>433</v>
      </c>
      <c r="S110">
        <v>247</v>
      </c>
      <c r="T110">
        <v>113.66666669999999</v>
      </c>
      <c r="U110">
        <v>31</v>
      </c>
      <c r="V110">
        <v>279</v>
      </c>
      <c r="W110">
        <v>71.333333339999996</v>
      </c>
      <c r="X110">
        <v>48</v>
      </c>
      <c r="Y110">
        <v>118</v>
      </c>
      <c r="Z110">
        <v>116</v>
      </c>
      <c r="AA110">
        <v>129.5</v>
      </c>
      <c r="AB110">
        <v>89</v>
      </c>
      <c r="AC110">
        <v>28</v>
      </c>
      <c r="AD110">
        <v>11</v>
      </c>
      <c r="AE110">
        <v>9</v>
      </c>
      <c r="AF110">
        <v>8</v>
      </c>
      <c r="AG110">
        <v>8</v>
      </c>
      <c r="AH110">
        <v>6</v>
      </c>
      <c r="AI110">
        <v>1</v>
      </c>
      <c r="AJ110">
        <v>0</v>
      </c>
      <c r="AK110">
        <v>4</v>
      </c>
      <c r="AL110">
        <v>9</v>
      </c>
      <c r="AM110">
        <v>4</v>
      </c>
      <c r="AN110">
        <v>2</v>
      </c>
      <c r="AO110">
        <v>1</v>
      </c>
      <c r="AP110">
        <v>0</v>
      </c>
      <c r="AQ110">
        <v>1</v>
      </c>
      <c r="AR110">
        <v>3</v>
      </c>
      <c r="AS110">
        <v>2</v>
      </c>
      <c r="AT110">
        <v>3</v>
      </c>
      <c r="AU110">
        <v>0</v>
      </c>
      <c r="AV110">
        <v>0</v>
      </c>
      <c r="AW110">
        <v>1</v>
      </c>
      <c r="AX110">
        <v>3</v>
      </c>
      <c r="AY110">
        <v>2</v>
      </c>
      <c r="AZ110">
        <v>1</v>
      </c>
      <c r="BA110">
        <v>0</v>
      </c>
      <c r="BB110">
        <v>0</v>
      </c>
      <c r="BC110">
        <v>2</v>
      </c>
      <c r="BD110">
        <v>3</v>
      </c>
      <c r="BE110">
        <v>6</v>
      </c>
      <c r="BF110">
        <v>0</v>
      </c>
      <c r="BG110">
        <v>0</v>
      </c>
      <c r="BH110">
        <v>0</v>
      </c>
      <c r="BI110">
        <v>2</v>
      </c>
      <c r="BJ110">
        <v>4</v>
      </c>
      <c r="BK110">
        <v>0</v>
      </c>
      <c r="BL110">
        <v>148</v>
      </c>
      <c r="BM110">
        <v>33</v>
      </c>
      <c r="BN110">
        <v>35</v>
      </c>
      <c r="BO110">
        <v>2</v>
      </c>
      <c r="BP110">
        <v>0</v>
      </c>
      <c r="BQ110">
        <v>26</v>
      </c>
      <c r="BR110">
        <v>52</v>
      </c>
      <c r="BS110">
        <v>1</v>
      </c>
      <c r="BT110">
        <v>1</v>
      </c>
      <c r="BU110">
        <v>0</v>
      </c>
      <c r="BV110">
        <v>292</v>
      </c>
      <c r="BW110">
        <v>292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  <c r="CG110" s="10"/>
      <c r="CH110" s="10"/>
    </row>
    <row r="111" spans="1:154" s="38" customFormat="1">
      <c r="A111" t="s">
        <v>167</v>
      </c>
      <c r="B111" s="10">
        <f>('E3-Last'!B111)-1</f>
        <v>43</v>
      </c>
      <c r="C111" s="6" t="s">
        <v>2</v>
      </c>
      <c r="D111" s="10" t="s">
        <v>40</v>
      </c>
      <c r="E111" s="59">
        <f t="shared" si="30"/>
        <v>0</v>
      </c>
      <c r="F111" s="59">
        <f t="shared" si="30"/>
        <v>0</v>
      </c>
      <c r="G111" s="59">
        <f t="shared" si="30"/>
        <v>50</v>
      </c>
      <c r="H111" s="59">
        <f t="shared" si="30"/>
        <v>25</v>
      </c>
      <c r="I111" s="59">
        <f t="shared" si="31"/>
        <v>0.5</v>
      </c>
      <c r="J111">
        <v>4</v>
      </c>
      <c r="K111">
        <v>0</v>
      </c>
      <c r="L111">
        <v>0</v>
      </c>
      <c r="M111">
        <v>2</v>
      </c>
      <c r="N111">
        <v>1</v>
      </c>
      <c r="O111">
        <v>1</v>
      </c>
      <c r="P111">
        <v>117.25</v>
      </c>
      <c r="Q111">
        <v>0</v>
      </c>
      <c r="R111">
        <v>125</v>
      </c>
      <c r="S111">
        <v>172</v>
      </c>
      <c r="T111">
        <v>246.66666670000001</v>
      </c>
      <c r="U111">
        <v>171</v>
      </c>
      <c r="V111">
        <v>398</v>
      </c>
      <c r="W111">
        <v>56</v>
      </c>
      <c r="X111">
        <v>51</v>
      </c>
      <c r="Y111">
        <v>66</v>
      </c>
      <c r="Z111">
        <v>814</v>
      </c>
      <c r="AA111">
        <v>1034.5</v>
      </c>
      <c r="AB111">
        <v>373</v>
      </c>
      <c r="AC111">
        <v>17</v>
      </c>
      <c r="AD111">
        <v>9</v>
      </c>
      <c r="AE111">
        <v>6</v>
      </c>
      <c r="AF111">
        <v>2</v>
      </c>
      <c r="AG111">
        <v>7</v>
      </c>
      <c r="AH111">
        <v>9</v>
      </c>
      <c r="AI111">
        <v>1</v>
      </c>
      <c r="AJ111">
        <v>0</v>
      </c>
      <c r="AK111">
        <v>0</v>
      </c>
      <c r="AL111">
        <v>0</v>
      </c>
      <c r="AM111">
        <v>4</v>
      </c>
      <c r="AN111">
        <v>5</v>
      </c>
      <c r="AO111">
        <v>0</v>
      </c>
      <c r="AP111">
        <v>0</v>
      </c>
      <c r="AQ111">
        <v>0</v>
      </c>
      <c r="AR111">
        <v>0</v>
      </c>
      <c r="AS111">
        <v>2</v>
      </c>
      <c r="AT111">
        <v>3</v>
      </c>
      <c r="AU111">
        <v>1</v>
      </c>
      <c r="AV111">
        <v>0</v>
      </c>
      <c r="AW111">
        <v>0</v>
      </c>
      <c r="AX111">
        <v>0</v>
      </c>
      <c r="AY111">
        <v>1</v>
      </c>
      <c r="AZ111">
        <v>1</v>
      </c>
      <c r="BA111">
        <v>0</v>
      </c>
      <c r="BB111">
        <v>0</v>
      </c>
      <c r="BC111">
        <v>0</v>
      </c>
      <c r="BD111">
        <v>0</v>
      </c>
      <c r="BE111">
        <v>6</v>
      </c>
      <c r="BF111">
        <v>0</v>
      </c>
      <c r="BG111">
        <v>2</v>
      </c>
      <c r="BH111">
        <v>0</v>
      </c>
      <c r="BI111">
        <v>2</v>
      </c>
      <c r="BJ111">
        <v>1</v>
      </c>
      <c r="BK111">
        <v>1</v>
      </c>
      <c r="BL111">
        <v>171</v>
      </c>
      <c r="BM111">
        <v>10</v>
      </c>
      <c r="BN111">
        <v>8</v>
      </c>
      <c r="BO111">
        <v>3</v>
      </c>
      <c r="BP111">
        <v>4</v>
      </c>
      <c r="BQ111">
        <v>0</v>
      </c>
      <c r="BR111">
        <v>146</v>
      </c>
      <c r="BS111">
        <v>1</v>
      </c>
      <c r="BT111">
        <v>0</v>
      </c>
      <c r="BU111">
        <v>1</v>
      </c>
      <c r="BV111">
        <v>47</v>
      </c>
      <c r="BW111">
        <v>0</v>
      </c>
      <c r="BX111">
        <v>47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G111" s="10"/>
      <c r="CH111" s="10"/>
    </row>
    <row r="112" spans="1:154" s="38" customFormat="1">
      <c r="A112" t="s">
        <v>182</v>
      </c>
      <c r="B112" s="10">
        <f>('E3-Last'!B112)-1</f>
        <v>51</v>
      </c>
      <c r="C112" s="4" t="s">
        <v>3</v>
      </c>
      <c r="D112" s="10" t="s">
        <v>40</v>
      </c>
      <c r="E112" s="59">
        <f t="shared" si="30"/>
        <v>0</v>
      </c>
      <c r="F112" s="59">
        <f t="shared" si="30"/>
        <v>0</v>
      </c>
      <c r="G112" s="59">
        <f t="shared" si="30"/>
        <v>50</v>
      </c>
      <c r="H112" s="59">
        <f t="shared" si="30"/>
        <v>50</v>
      </c>
      <c r="I112" s="59">
        <f t="shared" si="31"/>
        <v>0.5</v>
      </c>
      <c r="J112">
        <v>4</v>
      </c>
      <c r="K112">
        <v>0</v>
      </c>
      <c r="L112">
        <v>0</v>
      </c>
      <c r="M112">
        <v>2</v>
      </c>
      <c r="N112">
        <v>2</v>
      </c>
      <c r="O112">
        <v>0</v>
      </c>
      <c r="P112">
        <v>488.25</v>
      </c>
      <c r="Q112">
        <v>0</v>
      </c>
      <c r="R112">
        <v>814.5</v>
      </c>
      <c r="S112">
        <v>162</v>
      </c>
      <c r="T112">
        <v>342.5</v>
      </c>
      <c r="U112">
        <v>212.5</v>
      </c>
      <c r="V112">
        <v>472.5</v>
      </c>
      <c r="W112">
        <v>71.5</v>
      </c>
      <c r="X112">
        <v>82.5</v>
      </c>
      <c r="Y112">
        <v>60.5</v>
      </c>
      <c r="Z112">
        <v>942.5</v>
      </c>
      <c r="AA112">
        <v>1205.5</v>
      </c>
      <c r="AB112">
        <v>679.5</v>
      </c>
      <c r="AC112">
        <v>22</v>
      </c>
      <c r="AD112">
        <v>11</v>
      </c>
      <c r="AE112">
        <v>5</v>
      </c>
      <c r="AF112">
        <v>6</v>
      </c>
      <c r="AG112">
        <v>4</v>
      </c>
      <c r="AH112">
        <v>8</v>
      </c>
      <c r="AI112">
        <v>1</v>
      </c>
      <c r="AJ112">
        <v>0</v>
      </c>
      <c r="AK112">
        <v>0</v>
      </c>
      <c r="AL112">
        <v>9</v>
      </c>
      <c r="AM112">
        <v>4</v>
      </c>
      <c r="AN112">
        <v>4</v>
      </c>
      <c r="AO112">
        <v>0</v>
      </c>
      <c r="AP112">
        <v>0</v>
      </c>
      <c r="AQ112">
        <v>0</v>
      </c>
      <c r="AR112">
        <v>3</v>
      </c>
      <c r="AS112">
        <v>0</v>
      </c>
      <c r="AT112">
        <v>2</v>
      </c>
      <c r="AU112">
        <v>1</v>
      </c>
      <c r="AV112">
        <v>0</v>
      </c>
      <c r="AW112">
        <v>0</v>
      </c>
      <c r="AX112">
        <v>2</v>
      </c>
      <c r="AY112">
        <v>0</v>
      </c>
      <c r="AZ112">
        <v>2</v>
      </c>
      <c r="BA112">
        <v>0</v>
      </c>
      <c r="BB112">
        <v>0</v>
      </c>
      <c r="BC112">
        <v>0</v>
      </c>
      <c r="BD112">
        <v>4</v>
      </c>
      <c r="BE112">
        <v>6</v>
      </c>
      <c r="BF112">
        <v>0</v>
      </c>
      <c r="BG112">
        <v>0</v>
      </c>
      <c r="BH112">
        <v>0</v>
      </c>
      <c r="BI112">
        <v>2</v>
      </c>
      <c r="BJ112">
        <v>2</v>
      </c>
      <c r="BK112">
        <v>2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  <c r="CG112" s="10"/>
      <c r="CH112" s="10"/>
    </row>
    <row r="113" spans="1:86" s="38" customFormat="1">
      <c r="A113" t="s">
        <v>169</v>
      </c>
      <c r="B113" s="10">
        <f>('E3-Last'!B113)-1</f>
        <v>43</v>
      </c>
      <c r="C113" s="6" t="s">
        <v>2</v>
      </c>
      <c r="D113" s="10" t="s">
        <v>40</v>
      </c>
      <c r="E113" s="59">
        <f t="shared" si="30"/>
        <v>0</v>
      </c>
      <c r="F113" s="59">
        <f t="shared" si="30"/>
        <v>0</v>
      </c>
      <c r="G113" s="59">
        <f t="shared" si="30"/>
        <v>50</v>
      </c>
      <c r="H113" s="59">
        <f t="shared" si="30"/>
        <v>0</v>
      </c>
      <c r="I113" s="59">
        <f t="shared" si="31"/>
        <v>0.5</v>
      </c>
      <c r="J113">
        <v>4</v>
      </c>
      <c r="K113">
        <v>0</v>
      </c>
      <c r="L113">
        <v>0</v>
      </c>
      <c r="M113">
        <v>2</v>
      </c>
      <c r="N113">
        <v>0</v>
      </c>
      <c r="O113">
        <v>2</v>
      </c>
      <c r="P113">
        <v>173.25</v>
      </c>
      <c r="Q113">
        <v>0</v>
      </c>
      <c r="R113">
        <v>153</v>
      </c>
      <c r="S113">
        <v>0</v>
      </c>
      <c r="T113">
        <v>68</v>
      </c>
      <c r="U113">
        <v>68</v>
      </c>
      <c r="V113">
        <v>0</v>
      </c>
      <c r="W113">
        <v>73.5</v>
      </c>
      <c r="X113">
        <v>73.5</v>
      </c>
      <c r="Y113">
        <v>0</v>
      </c>
      <c r="Z113">
        <v>886.5</v>
      </c>
      <c r="AA113">
        <v>886.5</v>
      </c>
      <c r="AB113">
        <v>0</v>
      </c>
      <c r="AC113">
        <v>11</v>
      </c>
      <c r="AD113">
        <v>6</v>
      </c>
      <c r="AE113">
        <v>5</v>
      </c>
      <c r="AF113">
        <v>0</v>
      </c>
      <c r="AG113">
        <v>4</v>
      </c>
      <c r="AH113">
        <v>5</v>
      </c>
      <c r="AI113">
        <v>0</v>
      </c>
      <c r="AJ113">
        <v>0</v>
      </c>
      <c r="AK113">
        <v>0</v>
      </c>
      <c r="AL113">
        <v>2</v>
      </c>
      <c r="AM113">
        <v>4</v>
      </c>
      <c r="AN113">
        <v>1</v>
      </c>
      <c r="AO113">
        <v>0</v>
      </c>
      <c r="AP113">
        <v>0</v>
      </c>
      <c r="AQ113">
        <v>0</v>
      </c>
      <c r="AR113">
        <v>1</v>
      </c>
      <c r="AS113">
        <v>0</v>
      </c>
      <c r="AT113">
        <v>4</v>
      </c>
      <c r="AU113">
        <v>0</v>
      </c>
      <c r="AV113">
        <v>0</v>
      </c>
      <c r="AW113">
        <v>0</v>
      </c>
      <c r="AX113">
        <v>1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2</v>
      </c>
      <c r="BF113">
        <v>0</v>
      </c>
      <c r="BG113">
        <v>0</v>
      </c>
      <c r="BH113">
        <v>0</v>
      </c>
      <c r="BI113">
        <v>2</v>
      </c>
      <c r="BJ113">
        <v>0</v>
      </c>
      <c r="BK113">
        <v>0</v>
      </c>
      <c r="BL113">
        <v>47</v>
      </c>
      <c r="BM113">
        <v>10</v>
      </c>
      <c r="BN113">
        <v>1</v>
      </c>
      <c r="BO113">
        <v>1</v>
      </c>
      <c r="BP113">
        <v>4</v>
      </c>
      <c r="BQ113">
        <v>0</v>
      </c>
      <c r="BR113">
        <v>31</v>
      </c>
      <c r="BS113">
        <v>2</v>
      </c>
      <c r="BT113">
        <v>2</v>
      </c>
      <c r="BU113">
        <v>0</v>
      </c>
      <c r="BV113">
        <v>387</v>
      </c>
      <c r="BW113">
        <v>387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  <c r="CG113" s="10"/>
      <c r="CH113" s="10"/>
    </row>
    <row r="114" spans="1:86" s="38" customFormat="1">
      <c r="A114" t="s">
        <v>170</v>
      </c>
      <c r="B114" s="10">
        <f>('E3-Last'!B114)-1</f>
        <v>43</v>
      </c>
      <c r="C114" s="6" t="s">
        <v>2</v>
      </c>
      <c r="D114" s="10" t="s">
        <v>40</v>
      </c>
      <c r="E114" s="59">
        <f t="shared" si="30"/>
        <v>0</v>
      </c>
      <c r="F114" s="59">
        <f t="shared" si="30"/>
        <v>0</v>
      </c>
      <c r="G114" s="59">
        <f t="shared" si="30"/>
        <v>50</v>
      </c>
      <c r="H114" s="59">
        <f t="shared" si="30"/>
        <v>0</v>
      </c>
      <c r="I114" s="59">
        <f t="shared" si="31"/>
        <v>0.5</v>
      </c>
      <c r="J114">
        <v>4</v>
      </c>
      <c r="K114">
        <v>0</v>
      </c>
      <c r="L114">
        <v>0</v>
      </c>
      <c r="M114">
        <v>2</v>
      </c>
      <c r="N114">
        <v>0</v>
      </c>
      <c r="O114">
        <v>2</v>
      </c>
      <c r="P114">
        <v>103.75</v>
      </c>
      <c r="Q114">
        <v>0</v>
      </c>
      <c r="R114">
        <v>61.5</v>
      </c>
      <c r="S114">
        <v>0</v>
      </c>
      <c r="T114">
        <v>65.5</v>
      </c>
      <c r="U114">
        <v>65.5</v>
      </c>
      <c r="V114">
        <v>0</v>
      </c>
      <c r="W114">
        <v>89.5</v>
      </c>
      <c r="X114">
        <v>89.5</v>
      </c>
      <c r="Y114">
        <v>0</v>
      </c>
      <c r="Z114">
        <v>1187</v>
      </c>
      <c r="AA114">
        <v>1187</v>
      </c>
      <c r="AB114">
        <v>0</v>
      </c>
      <c r="AC114">
        <v>58</v>
      </c>
      <c r="AD114">
        <v>19</v>
      </c>
      <c r="AE114">
        <v>39</v>
      </c>
      <c r="AF114">
        <v>0</v>
      </c>
      <c r="AG114">
        <v>4</v>
      </c>
      <c r="AH114">
        <v>12</v>
      </c>
      <c r="AI114">
        <v>8</v>
      </c>
      <c r="AJ114">
        <v>0</v>
      </c>
      <c r="AK114">
        <v>0</v>
      </c>
      <c r="AL114">
        <v>34</v>
      </c>
      <c r="AM114">
        <v>4</v>
      </c>
      <c r="AN114">
        <v>8</v>
      </c>
      <c r="AO114">
        <v>0</v>
      </c>
      <c r="AP114">
        <v>0</v>
      </c>
      <c r="AQ114">
        <v>0</v>
      </c>
      <c r="AR114">
        <v>7</v>
      </c>
      <c r="AS114">
        <v>0</v>
      </c>
      <c r="AT114">
        <v>4</v>
      </c>
      <c r="AU114">
        <v>8</v>
      </c>
      <c r="AV114">
        <v>0</v>
      </c>
      <c r="AW114">
        <v>0</v>
      </c>
      <c r="AX114">
        <v>27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2</v>
      </c>
      <c r="BF114">
        <v>0</v>
      </c>
      <c r="BG114">
        <v>0</v>
      </c>
      <c r="BH114">
        <v>0</v>
      </c>
      <c r="BI114">
        <v>2</v>
      </c>
      <c r="BJ114">
        <v>0</v>
      </c>
      <c r="BK114">
        <v>0</v>
      </c>
      <c r="BL114">
        <v>18</v>
      </c>
      <c r="BM114">
        <v>2</v>
      </c>
      <c r="BN114">
        <v>0</v>
      </c>
      <c r="BO114">
        <v>0</v>
      </c>
      <c r="BP114">
        <v>3</v>
      </c>
      <c r="BQ114">
        <v>0</v>
      </c>
      <c r="BR114">
        <v>13</v>
      </c>
      <c r="BS114">
        <v>2</v>
      </c>
      <c r="BT114">
        <v>0</v>
      </c>
      <c r="BU114">
        <v>2</v>
      </c>
      <c r="BV114">
        <v>292</v>
      </c>
      <c r="BW114">
        <v>0</v>
      </c>
      <c r="BX114">
        <v>292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  <c r="CE114" s="58"/>
      <c r="CG114" s="10"/>
      <c r="CH114" s="10"/>
    </row>
    <row r="115" spans="1:86" s="38" customFormat="1">
      <c r="A115" t="s">
        <v>171</v>
      </c>
      <c r="B115" s="10">
        <f>('E3-Last'!B115)-1</f>
        <v>51</v>
      </c>
      <c r="C115" s="4" t="s">
        <v>3</v>
      </c>
      <c r="D115" s="10" t="s">
        <v>40</v>
      </c>
      <c r="E115" s="59">
        <f t="shared" si="30"/>
        <v>0</v>
      </c>
      <c r="F115" s="59">
        <f t="shared" si="30"/>
        <v>0</v>
      </c>
      <c r="G115" s="59">
        <f t="shared" si="30"/>
        <v>50</v>
      </c>
      <c r="H115" s="59">
        <f t="shared" si="30"/>
        <v>50</v>
      </c>
      <c r="I115" s="59">
        <f t="shared" si="31"/>
        <v>0.5</v>
      </c>
      <c r="J115">
        <v>4</v>
      </c>
      <c r="K115">
        <v>0</v>
      </c>
      <c r="L115">
        <v>0</v>
      </c>
      <c r="M115">
        <v>2</v>
      </c>
      <c r="N115">
        <v>2</v>
      </c>
      <c r="O115">
        <v>0</v>
      </c>
      <c r="P115">
        <v>632.25</v>
      </c>
      <c r="Q115">
        <v>0</v>
      </c>
      <c r="R115">
        <v>734.5</v>
      </c>
      <c r="S115">
        <v>530</v>
      </c>
      <c r="T115">
        <v>200.25</v>
      </c>
      <c r="U115">
        <v>67</v>
      </c>
      <c r="V115">
        <v>333.5</v>
      </c>
      <c r="W115">
        <v>89</v>
      </c>
      <c r="X115">
        <v>81.5</v>
      </c>
      <c r="Y115">
        <v>96.5</v>
      </c>
      <c r="Z115">
        <v>233.75</v>
      </c>
      <c r="AA115">
        <v>114.5</v>
      </c>
      <c r="AB115">
        <v>353</v>
      </c>
      <c r="AC115">
        <v>22</v>
      </c>
      <c r="AD115">
        <v>9</v>
      </c>
      <c r="AE115">
        <v>8</v>
      </c>
      <c r="AF115">
        <v>5</v>
      </c>
      <c r="AG115">
        <v>12</v>
      </c>
      <c r="AH115">
        <v>7</v>
      </c>
      <c r="AI115">
        <v>1</v>
      </c>
      <c r="AJ115">
        <v>0</v>
      </c>
      <c r="AK115">
        <v>0</v>
      </c>
      <c r="AL115">
        <v>2</v>
      </c>
      <c r="AM115">
        <v>4</v>
      </c>
      <c r="AN115">
        <v>3</v>
      </c>
      <c r="AO115">
        <v>0</v>
      </c>
      <c r="AP115">
        <v>0</v>
      </c>
      <c r="AQ115">
        <v>0</v>
      </c>
      <c r="AR115">
        <v>2</v>
      </c>
      <c r="AS115">
        <v>6</v>
      </c>
      <c r="AT115">
        <v>2</v>
      </c>
      <c r="AU115">
        <v>0</v>
      </c>
      <c r="AV115">
        <v>0</v>
      </c>
      <c r="AW115">
        <v>0</v>
      </c>
      <c r="AX115">
        <v>0</v>
      </c>
      <c r="AY115">
        <v>2</v>
      </c>
      <c r="AZ115">
        <v>2</v>
      </c>
      <c r="BA115">
        <v>1</v>
      </c>
      <c r="BB115">
        <v>0</v>
      </c>
      <c r="BC115">
        <v>0</v>
      </c>
      <c r="BD115">
        <v>0</v>
      </c>
      <c r="BE115">
        <v>14</v>
      </c>
      <c r="BF115">
        <v>1</v>
      </c>
      <c r="BG115">
        <v>0</v>
      </c>
      <c r="BH115">
        <v>0</v>
      </c>
      <c r="BI115">
        <v>2</v>
      </c>
      <c r="BJ115">
        <v>5</v>
      </c>
      <c r="BK115">
        <v>6</v>
      </c>
      <c r="BL115">
        <v>28</v>
      </c>
      <c r="BM115">
        <v>11</v>
      </c>
      <c r="BN115">
        <v>2</v>
      </c>
      <c r="BO115">
        <v>4</v>
      </c>
      <c r="BP115">
        <v>1</v>
      </c>
      <c r="BQ115">
        <v>2</v>
      </c>
      <c r="BR115">
        <v>8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  <c r="CG115" s="10"/>
      <c r="CH115" s="10"/>
    </row>
    <row r="116" spans="1:86" s="38" customFormat="1">
      <c r="A116" t="s">
        <v>172</v>
      </c>
      <c r="B116" s="10">
        <f>('E3-Last'!B116)-1</f>
        <v>51</v>
      </c>
      <c r="C116" s="4" t="s">
        <v>3</v>
      </c>
      <c r="D116" s="10" t="s">
        <v>40</v>
      </c>
      <c r="E116" s="59">
        <f t="shared" si="30"/>
        <v>0</v>
      </c>
      <c r="F116" s="59">
        <f t="shared" si="30"/>
        <v>0</v>
      </c>
      <c r="G116" s="59">
        <f t="shared" si="30"/>
        <v>50</v>
      </c>
      <c r="H116" s="59">
        <f t="shared" si="30"/>
        <v>25</v>
      </c>
      <c r="I116" s="59">
        <f t="shared" si="31"/>
        <v>0.5</v>
      </c>
      <c r="J116">
        <v>4</v>
      </c>
      <c r="K116">
        <v>0</v>
      </c>
      <c r="L116">
        <v>0</v>
      </c>
      <c r="M116">
        <v>2</v>
      </c>
      <c r="N116">
        <v>1</v>
      </c>
      <c r="O116">
        <v>1</v>
      </c>
      <c r="P116">
        <v>203</v>
      </c>
      <c r="Q116">
        <v>0</v>
      </c>
      <c r="R116">
        <v>262.5</v>
      </c>
      <c r="S116">
        <v>137</v>
      </c>
      <c r="T116">
        <v>51</v>
      </c>
      <c r="U116">
        <v>31.5</v>
      </c>
      <c r="V116">
        <v>90</v>
      </c>
      <c r="W116">
        <v>47</v>
      </c>
      <c r="X116">
        <v>42</v>
      </c>
      <c r="Y116">
        <v>57</v>
      </c>
      <c r="Z116">
        <v>913.66666669999995</v>
      </c>
      <c r="AA116">
        <v>1173</v>
      </c>
      <c r="AB116">
        <v>395</v>
      </c>
      <c r="AC116">
        <v>17</v>
      </c>
      <c r="AD116">
        <v>9</v>
      </c>
      <c r="AE116">
        <v>6</v>
      </c>
      <c r="AF116">
        <v>2</v>
      </c>
      <c r="AG116">
        <v>5</v>
      </c>
      <c r="AH116">
        <v>7</v>
      </c>
      <c r="AI116">
        <v>2</v>
      </c>
      <c r="AJ116">
        <v>0</v>
      </c>
      <c r="AK116">
        <v>0</v>
      </c>
      <c r="AL116">
        <v>3</v>
      </c>
      <c r="AM116">
        <v>4</v>
      </c>
      <c r="AN116">
        <v>3</v>
      </c>
      <c r="AO116">
        <v>1</v>
      </c>
      <c r="AP116">
        <v>0</v>
      </c>
      <c r="AQ116">
        <v>0</v>
      </c>
      <c r="AR116">
        <v>1</v>
      </c>
      <c r="AS116">
        <v>1</v>
      </c>
      <c r="AT116">
        <v>3</v>
      </c>
      <c r="AU116">
        <v>1</v>
      </c>
      <c r="AV116">
        <v>0</v>
      </c>
      <c r="AW116">
        <v>0</v>
      </c>
      <c r="AX116">
        <v>1</v>
      </c>
      <c r="AY116">
        <v>0</v>
      </c>
      <c r="AZ116">
        <v>1</v>
      </c>
      <c r="BA116">
        <v>0</v>
      </c>
      <c r="BB116">
        <v>0</v>
      </c>
      <c r="BC116">
        <v>0</v>
      </c>
      <c r="BD116">
        <v>1</v>
      </c>
      <c r="BE116">
        <v>4</v>
      </c>
      <c r="BF116">
        <v>0</v>
      </c>
      <c r="BG116">
        <v>0</v>
      </c>
      <c r="BH116">
        <v>0</v>
      </c>
      <c r="BI116">
        <v>2</v>
      </c>
      <c r="BJ116">
        <v>1</v>
      </c>
      <c r="BK116">
        <v>1</v>
      </c>
      <c r="BL116">
        <v>31</v>
      </c>
      <c r="BM116">
        <v>7</v>
      </c>
      <c r="BN116">
        <v>0</v>
      </c>
      <c r="BO116">
        <v>0</v>
      </c>
      <c r="BP116">
        <v>1</v>
      </c>
      <c r="BQ116">
        <v>0</v>
      </c>
      <c r="BR116">
        <v>23</v>
      </c>
      <c r="BS116">
        <v>1</v>
      </c>
      <c r="BT116">
        <v>0</v>
      </c>
      <c r="BU116">
        <v>1</v>
      </c>
      <c r="BV116">
        <v>150</v>
      </c>
      <c r="BW116">
        <v>0</v>
      </c>
      <c r="BX116">
        <v>150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  <c r="CG116" s="10"/>
      <c r="CH116" s="10"/>
    </row>
    <row r="117" spans="1:86" s="38" customFormat="1">
      <c r="A117" t="s">
        <v>173</v>
      </c>
      <c r="B117" s="10">
        <f>('E3-Last'!B117)-1</f>
        <v>51</v>
      </c>
      <c r="C117" s="6" t="s">
        <v>2</v>
      </c>
      <c r="D117" s="10" t="s">
        <v>40</v>
      </c>
      <c r="E117" s="59">
        <f t="shared" si="30"/>
        <v>0</v>
      </c>
      <c r="F117" s="59">
        <f t="shared" si="30"/>
        <v>0</v>
      </c>
      <c r="G117" s="59">
        <f t="shared" si="30"/>
        <v>50</v>
      </c>
      <c r="H117" s="59">
        <f t="shared" si="30"/>
        <v>50</v>
      </c>
      <c r="I117" s="59">
        <f t="shared" si="31"/>
        <v>0.5</v>
      </c>
      <c r="J117">
        <v>4</v>
      </c>
      <c r="K117">
        <v>0</v>
      </c>
      <c r="L117">
        <v>0</v>
      </c>
      <c r="M117">
        <v>2</v>
      </c>
      <c r="N117">
        <v>2</v>
      </c>
      <c r="O117">
        <v>0</v>
      </c>
      <c r="P117">
        <v>187</v>
      </c>
      <c r="Q117">
        <v>0</v>
      </c>
      <c r="R117">
        <v>195.5</v>
      </c>
      <c r="S117">
        <v>178.5</v>
      </c>
      <c r="T117">
        <v>77.25</v>
      </c>
      <c r="U117">
        <v>83</v>
      </c>
      <c r="V117">
        <v>71.5</v>
      </c>
      <c r="W117">
        <v>170.75</v>
      </c>
      <c r="X117">
        <v>63</v>
      </c>
      <c r="Y117">
        <v>278.5</v>
      </c>
      <c r="Z117">
        <v>66.5</v>
      </c>
      <c r="AA117">
        <v>91.5</v>
      </c>
      <c r="AB117">
        <v>41.5</v>
      </c>
      <c r="AC117">
        <v>12</v>
      </c>
      <c r="AD117">
        <v>7</v>
      </c>
      <c r="AE117">
        <v>2</v>
      </c>
      <c r="AF117">
        <v>3</v>
      </c>
      <c r="AG117">
        <v>4</v>
      </c>
      <c r="AH117">
        <v>4</v>
      </c>
      <c r="AI117">
        <v>0</v>
      </c>
      <c r="AJ117">
        <v>0</v>
      </c>
      <c r="AK117">
        <v>0</v>
      </c>
      <c r="AL117">
        <v>4</v>
      </c>
      <c r="AM117">
        <v>4</v>
      </c>
      <c r="AN117">
        <v>0</v>
      </c>
      <c r="AO117">
        <v>0</v>
      </c>
      <c r="AP117">
        <v>0</v>
      </c>
      <c r="AQ117">
        <v>0</v>
      </c>
      <c r="AR117">
        <v>3</v>
      </c>
      <c r="AS117">
        <v>0</v>
      </c>
      <c r="AT117">
        <v>2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2</v>
      </c>
      <c r="BA117">
        <v>0</v>
      </c>
      <c r="BB117">
        <v>0</v>
      </c>
      <c r="BC117">
        <v>0</v>
      </c>
      <c r="BD117">
        <v>1</v>
      </c>
      <c r="BE117">
        <v>13</v>
      </c>
      <c r="BF117">
        <v>1</v>
      </c>
      <c r="BG117">
        <v>0</v>
      </c>
      <c r="BH117">
        <v>0</v>
      </c>
      <c r="BI117">
        <v>2</v>
      </c>
      <c r="BJ117">
        <v>7</v>
      </c>
      <c r="BK117">
        <v>3</v>
      </c>
      <c r="BL117">
        <v>26</v>
      </c>
      <c r="BM117">
        <v>6</v>
      </c>
      <c r="BN117">
        <v>0</v>
      </c>
      <c r="BO117">
        <v>4</v>
      </c>
      <c r="BP117">
        <v>2</v>
      </c>
      <c r="BQ117">
        <v>6</v>
      </c>
      <c r="BR117">
        <v>8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  <c r="CE117" s="58"/>
      <c r="CG117" s="10"/>
      <c r="CH117" s="10"/>
    </row>
    <row r="118" spans="1:86" s="38" customFormat="1">
      <c r="A118" t="s">
        <v>174</v>
      </c>
      <c r="B118" s="10">
        <f>('E3-Last'!B118)-1</f>
        <v>51</v>
      </c>
      <c r="C118" s="6" t="s">
        <v>2</v>
      </c>
      <c r="D118" s="10" t="s">
        <v>40</v>
      </c>
      <c r="E118" s="59">
        <f t="shared" si="30"/>
        <v>0</v>
      </c>
      <c r="F118" s="59">
        <f t="shared" si="30"/>
        <v>25</v>
      </c>
      <c r="G118" s="59">
        <f t="shared" si="30"/>
        <v>25</v>
      </c>
      <c r="H118" s="59">
        <f t="shared" si="30"/>
        <v>50</v>
      </c>
      <c r="I118" s="59">
        <f t="shared" si="31"/>
        <v>0.25</v>
      </c>
      <c r="J118">
        <v>4</v>
      </c>
      <c r="K118">
        <v>0</v>
      </c>
      <c r="L118">
        <v>1</v>
      </c>
      <c r="M118">
        <v>1</v>
      </c>
      <c r="N118">
        <v>2</v>
      </c>
      <c r="O118">
        <v>0</v>
      </c>
      <c r="P118">
        <v>521</v>
      </c>
      <c r="Q118">
        <v>315</v>
      </c>
      <c r="R118">
        <v>165</v>
      </c>
      <c r="S118">
        <v>802</v>
      </c>
      <c r="T118">
        <v>222.66666670000001</v>
      </c>
      <c r="U118">
        <v>57</v>
      </c>
      <c r="V118">
        <v>305.5</v>
      </c>
      <c r="W118">
        <v>56</v>
      </c>
      <c r="X118">
        <v>63</v>
      </c>
      <c r="Y118">
        <v>52.5</v>
      </c>
      <c r="Z118">
        <v>540.66666669999995</v>
      </c>
      <c r="AA118">
        <v>854</v>
      </c>
      <c r="AB118">
        <v>384</v>
      </c>
      <c r="AC118">
        <v>27</v>
      </c>
      <c r="AD118">
        <v>14</v>
      </c>
      <c r="AE118">
        <v>6</v>
      </c>
      <c r="AF118">
        <v>7</v>
      </c>
      <c r="AG118">
        <v>4</v>
      </c>
      <c r="AH118">
        <v>5</v>
      </c>
      <c r="AI118">
        <v>2</v>
      </c>
      <c r="AJ118">
        <v>0</v>
      </c>
      <c r="AK118">
        <v>0</v>
      </c>
      <c r="AL118">
        <v>16</v>
      </c>
      <c r="AM118">
        <v>4</v>
      </c>
      <c r="AN118">
        <v>2</v>
      </c>
      <c r="AO118">
        <v>0</v>
      </c>
      <c r="AP118">
        <v>0</v>
      </c>
      <c r="AQ118">
        <v>0</v>
      </c>
      <c r="AR118">
        <v>8</v>
      </c>
      <c r="AS118">
        <v>0</v>
      </c>
      <c r="AT118">
        <v>1</v>
      </c>
      <c r="AU118">
        <v>0</v>
      </c>
      <c r="AV118">
        <v>0</v>
      </c>
      <c r="AW118">
        <v>0</v>
      </c>
      <c r="AX118">
        <v>5</v>
      </c>
      <c r="AY118">
        <v>0</v>
      </c>
      <c r="AZ118">
        <v>2</v>
      </c>
      <c r="BA118">
        <v>2</v>
      </c>
      <c r="BB118">
        <v>0</v>
      </c>
      <c r="BC118">
        <v>0</v>
      </c>
      <c r="BD118">
        <v>3</v>
      </c>
      <c r="BE118">
        <v>13</v>
      </c>
      <c r="BF118">
        <v>0</v>
      </c>
      <c r="BG118">
        <v>2</v>
      </c>
      <c r="BH118">
        <v>0</v>
      </c>
      <c r="BI118">
        <v>2</v>
      </c>
      <c r="BJ118">
        <v>1</v>
      </c>
      <c r="BK118">
        <v>8</v>
      </c>
      <c r="BL118">
        <v>155</v>
      </c>
      <c r="BM118">
        <v>7</v>
      </c>
      <c r="BN118">
        <v>30</v>
      </c>
      <c r="BO118">
        <v>2</v>
      </c>
      <c r="BP118">
        <v>3</v>
      </c>
      <c r="BQ118">
        <v>1</v>
      </c>
      <c r="BR118">
        <v>112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G118" s="10"/>
      <c r="CH118" s="10"/>
    </row>
    <row r="119" spans="1:86" s="38" customFormat="1">
      <c r="A119" t="s">
        <v>183</v>
      </c>
      <c r="B119" s="10">
        <f>('E3-Last'!B119)-1</f>
        <v>43</v>
      </c>
      <c r="C119" s="6" t="s">
        <v>2</v>
      </c>
      <c r="D119" s="10" t="s">
        <v>40</v>
      </c>
      <c r="E119" s="59">
        <f t="shared" si="30"/>
        <v>0</v>
      </c>
      <c r="F119" s="59">
        <f t="shared" si="30"/>
        <v>0</v>
      </c>
      <c r="G119" s="59">
        <f t="shared" si="30"/>
        <v>50</v>
      </c>
      <c r="H119" s="59">
        <f t="shared" si="30"/>
        <v>0</v>
      </c>
      <c r="I119" s="59">
        <f t="shared" si="31"/>
        <v>0.5</v>
      </c>
      <c r="J119">
        <v>4</v>
      </c>
      <c r="K119">
        <v>0</v>
      </c>
      <c r="L119">
        <v>0</v>
      </c>
      <c r="M119">
        <v>2</v>
      </c>
      <c r="N119">
        <v>0</v>
      </c>
      <c r="O119">
        <v>2</v>
      </c>
      <c r="P119">
        <v>715.5</v>
      </c>
      <c r="Q119">
        <v>0</v>
      </c>
      <c r="R119">
        <v>590.5</v>
      </c>
      <c r="S119">
        <v>0</v>
      </c>
      <c r="T119">
        <v>85.5</v>
      </c>
      <c r="U119">
        <v>85.5</v>
      </c>
      <c r="V119">
        <v>0</v>
      </c>
      <c r="W119">
        <v>104.5</v>
      </c>
      <c r="X119">
        <v>104.5</v>
      </c>
      <c r="Y119">
        <v>0</v>
      </c>
      <c r="Z119">
        <v>1325.5</v>
      </c>
      <c r="AA119">
        <v>1325.5</v>
      </c>
      <c r="AB119">
        <v>0</v>
      </c>
      <c r="AC119">
        <v>14</v>
      </c>
      <c r="AD119">
        <v>5</v>
      </c>
      <c r="AE119">
        <v>5</v>
      </c>
      <c r="AF119">
        <v>4</v>
      </c>
      <c r="AG119">
        <v>5</v>
      </c>
      <c r="AH119">
        <v>5</v>
      </c>
      <c r="AI119">
        <v>0</v>
      </c>
      <c r="AJ119">
        <v>0</v>
      </c>
      <c r="AK119">
        <v>0</v>
      </c>
      <c r="AL119">
        <v>4</v>
      </c>
      <c r="AM119">
        <v>4</v>
      </c>
      <c r="AN119">
        <v>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4</v>
      </c>
      <c r="AU119">
        <v>0</v>
      </c>
      <c r="AV119">
        <v>0</v>
      </c>
      <c r="AW119">
        <v>0</v>
      </c>
      <c r="AX119">
        <v>1</v>
      </c>
      <c r="AY119">
        <v>1</v>
      </c>
      <c r="AZ119">
        <v>0</v>
      </c>
      <c r="BA119">
        <v>0</v>
      </c>
      <c r="BB119">
        <v>0</v>
      </c>
      <c r="BC119">
        <v>0</v>
      </c>
      <c r="BD119">
        <v>3</v>
      </c>
      <c r="BE119">
        <v>3</v>
      </c>
      <c r="BF119">
        <v>1</v>
      </c>
      <c r="BG119">
        <v>0</v>
      </c>
      <c r="BH119">
        <v>0</v>
      </c>
      <c r="BI119">
        <v>2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2</v>
      </c>
      <c r="BT119">
        <v>2</v>
      </c>
      <c r="BU119">
        <v>0</v>
      </c>
      <c r="BV119">
        <v>1681</v>
      </c>
      <c r="BW119">
        <v>1681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  <c r="CG119" s="10"/>
      <c r="CH119" s="10"/>
    </row>
    <row r="120" spans="1:86" s="38" customFormat="1">
      <c r="A120" t="s">
        <v>175</v>
      </c>
      <c r="B120" s="10">
        <f>('E3-Last'!B120)-1</f>
        <v>-1</v>
      </c>
      <c r="C120" s="4" t="s">
        <v>3</v>
      </c>
      <c r="D120" s="10" t="s">
        <v>40</v>
      </c>
      <c r="E120" s="59">
        <f t="shared" si="30"/>
        <v>0</v>
      </c>
      <c r="F120" s="59">
        <f t="shared" si="30"/>
        <v>0</v>
      </c>
      <c r="G120" s="59">
        <f t="shared" si="30"/>
        <v>50</v>
      </c>
      <c r="H120" s="59">
        <f t="shared" si="30"/>
        <v>0</v>
      </c>
      <c r="I120" s="59">
        <f t="shared" si="31"/>
        <v>0.5</v>
      </c>
      <c r="J120">
        <v>4</v>
      </c>
      <c r="K120">
        <v>0</v>
      </c>
      <c r="L120">
        <v>0</v>
      </c>
      <c r="M120">
        <v>2</v>
      </c>
      <c r="N120">
        <v>0</v>
      </c>
      <c r="O120">
        <v>2</v>
      </c>
      <c r="P120">
        <v>675.5</v>
      </c>
      <c r="Q120">
        <v>0</v>
      </c>
      <c r="R120">
        <v>889.5</v>
      </c>
      <c r="S120">
        <v>0</v>
      </c>
      <c r="T120">
        <v>34</v>
      </c>
      <c r="U120">
        <v>34</v>
      </c>
      <c r="V120">
        <v>0</v>
      </c>
      <c r="W120">
        <v>911.5</v>
      </c>
      <c r="X120">
        <v>911.5</v>
      </c>
      <c r="Y120">
        <v>0</v>
      </c>
      <c r="Z120">
        <v>47.5</v>
      </c>
      <c r="AA120">
        <v>47.5</v>
      </c>
      <c r="AB120">
        <v>0</v>
      </c>
      <c r="AC120">
        <v>13</v>
      </c>
      <c r="AD120">
        <v>5</v>
      </c>
      <c r="AE120">
        <v>7</v>
      </c>
      <c r="AF120">
        <v>1</v>
      </c>
      <c r="AG120">
        <v>7</v>
      </c>
      <c r="AH120">
        <v>4</v>
      </c>
      <c r="AI120">
        <v>0</v>
      </c>
      <c r="AJ120">
        <v>0</v>
      </c>
      <c r="AK120">
        <v>0</v>
      </c>
      <c r="AL120">
        <v>2</v>
      </c>
      <c r="AM120">
        <v>4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2</v>
      </c>
      <c r="AT120">
        <v>4</v>
      </c>
      <c r="AU120">
        <v>0</v>
      </c>
      <c r="AV120">
        <v>0</v>
      </c>
      <c r="AW120">
        <v>0</v>
      </c>
      <c r="AX120">
        <v>1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9</v>
      </c>
      <c r="BF120">
        <v>2</v>
      </c>
      <c r="BG120">
        <v>0</v>
      </c>
      <c r="BH120">
        <v>0</v>
      </c>
      <c r="BI120">
        <v>0</v>
      </c>
      <c r="BJ120">
        <v>2</v>
      </c>
      <c r="BK120">
        <v>5</v>
      </c>
      <c r="BL120">
        <v>83</v>
      </c>
      <c r="BM120">
        <v>35</v>
      </c>
      <c r="BN120">
        <v>5</v>
      </c>
      <c r="BO120">
        <v>0</v>
      </c>
      <c r="BP120">
        <v>2</v>
      </c>
      <c r="BQ120">
        <v>0</v>
      </c>
      <c r="BR120">
        <v>41</v>
      </c>
      <c r="BS120">
        <v>2</v>
      </c>
      <c r="BT120">
        <v>0</v>
      </c>
      <c r="BU120">
        <v>2</v>
      </c>
      <c r="BV120">
        <v>923</v>
      </c>
      <c r="BW120">
        <v>0</v>
      </c>
      <c r="BX120">
        <v>923</v>
      </c>
      <c r="BY120">
        <v>0</v>
      </c>
      <c r="BZ120">
        <v>0</v>
      </c>
      <c r="CA120">
        <v>0</v>
      </c>
      <c r="CB120">
        <v>0</v>
      </c>
      <c r="CC120">
        <v>0</v>
      </c>
      <c r="CD120" t="s">
        <v>58</v>
      </c>
      <c r="CG120" s="10"/>
      <c r="CH120" s="10"/>
    </row>
    <row r="121" spans="1:86" s="38" customFormat="1">
      <c r="A121" t="s">
        <v>176</v>
      </c>
      <c r="B121" s="10">
        <f>('E3-Last'!B121)-1</f>
        <v>9</v>
      </c>
      <c r="C121" s="6" t="s">
        <v>2</v>
      </c>
      <c r="D121" s="10" t="s">
        <v>40</v>
      </c>
      <c r="E121" s="59">
        <f t="shared" si="30"/>
        <v>0</v>
      </c>
      <c r="F121" s="59">
        <f t="shared" si="30"/>
        <v>0</v>
      </c>
      <c r="G121" s="59">
        <f t="shared" si="30"/>
        <v>50</v>
      </c>
      <c r="H121" s="59">
        <f t="shared" si="30"/>
        <v>25</v>
      </c>
      <c r="I121" s="59">
        <f t="shared" si="31"/>
        <v>0.5</v>
      </c>
      <c r="J121">
        <v>4</v>
      </c>
      <c r="K121">
        <v>0</v>
      </c>
      <c r="L121">
        <v>0</v>
      </c>
      <c r="M121">
        <v>2</v>
      </c>
      <c r="N121">
        <v>1</v>
      </c>
      <c r="O121">
        <v>1</v>
      </c>
      <c r="P121">
        <v>224.75</v>
      </c>
      <c r="Q121">
        <v>0</v>
      </c>
      <c r="R121">
        <v>200</v>
      </c>
      <c r="S121">
        <v>161</v>
      </c>
      <c r="T121">
        <v>274.33333340000001</v>
      </c>
      <c r="U121">
        <v>43.5</v>
      </c>
      <c r="V121">
        <v>736</v>
      </c>
      <c r="W121">
        <v>65</v>
      </c>
      <c r="X121">
        <v>57</v>
      </c>
      <c r="Y121">
        <v>81</v>
      </c>
      <c r="Z121">
        <v>522.33333330000005</v>
      </c>
      <c r="AA121">
        <v>615.5</v>
      </c>
      <c r="AB121">
        <v>336</v>
      </c>
      <c r="AC121">
        <v>23</v>
      </c>
      <c r="AD121">
        <v>9</v>
      </c>
      <c r="AE121">
        <v>9</v>
      </c>
      <c r="AF121">
        <v>5</v>
      </c>
      <c r="AG121">
        <v>5</v>
      </c>
      <c r="AH121">
        <v>4</v>
      </c>
      <c r="AI121">
        <v>0</v>
      </c>
      <c r="AJ121">
        <v>0</v>
      </c>
      <c r="AK121">
        <v>0</v>
      </c>
      <c r="AL121">
        <v>14</v>
      </c>
      <c r="AM121">
        <v>4</v>
      </c>
      <c r="AN121">
        <v>0</v>
      </c>
      <c r="AO121">
        <v>0</v>
      </c>
      <c r="AP121">
        <v>0</v>
      </c>
      <c r="AQ121">
        <v>0</v>
      </c>
      <c r="AR121">
        <v>5</v>
      </c>
      <c r="AS121">
        <v>1</v>
      </c>
      <c r="AT121">
        <v>3</v>
      </c>
      <c r="AU121">
        <v>0</v>
      </c>
      <c r="AV121">
        <v>0</v>
      </c>
      <c r="AW121">
        <v>0</v>
      </c>
      <c r="AX121">
        <v>5</v>
      </c>
      <c r="AY121">
        <v>0</v>
      </c>
      <c r="AZ121">
        <v>1</v>
      </c>
      <c r="BA121">
        <v>0</v>
      </c>
      <c r="BB121">
        <v>0</v>
      </c>
      <c r="BC121">
        <v>0</v>
      </c>
      <c r="BD121">
        <v>4</v>
      </c>
      <c r="BE121">
        <v>4</v>
      </c>
      <c r="BF121">
        <v>0</v>
      </c>
      <c r="BG121">
        <v>0</v>
      </c>
      <c r="BH121">
        <v>0</v>
      </c>
      <c r="BI121">
        <v>2</v>
      </c>
      <c r="BJ121">
        <v>1</v>
      </c>
      <c r="BK121">
        <v>1</v>
      </c>
      <c r="BL121">
        <v>47</v>
      </c>
      <c r="BM121">
        <v>11</v>
      </c>
      <c r="BN121">
        <v>4</v>
      </c>
      <c r="BO121">
        <v>1</v>
      </c>
      <c r="BP121">
        <v>5</v>
      </c>
      <c r="BQ121">
        <v>1</v>
      </c>
      <c r="BR121">
        <v>25</v>
      </c>
      <c r="BS121">
        <v>1</v>
      </c>
      <c r="BT121">
        <v>1</v>
      </c>
      <c r="BU121">
        <v>0</v>
      </c>
      <c r="BV121">
        <v>338</v>
      </c>
      <c r="BW121">
        <v>338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 t="s">
        <v>58</v>
      </c>
      <c r="CE121" s="58"/>
      <c r="CG121" s="10"/>
      <c r="CH121" s="10"/>
    </row>
    <row r="122" spans="1:86" s="38" customFormat="1">
      <c r="A122" t="s">
        <v>177</v>
      </c>
      <c r="B122" s="10">
        <f>('E3-Last'!B122)-1</f>
        <v>12</v>
      </c>
      <c r="C122" s="6" t="s">
        <v>2</v>
      </c>
      <c r="D122" s="10" t="s">
        <v>40</v>
      </c>
      <c r="E122" s="59">
        <f t="shared" si="30"/>
        <v>0</v>
      </c>
      <c r="F122" s="59">
        <f t="shared" si="30"/>
        <v>0</v>
      </c>
      <c r="G122" s="59">
        <f t="shared" si="30"/>
        <v>50</v>
      </c>
      <c r="H122" s="59">
        <f t="shared" si="30"/>
        <v>0</v>
      </c>
      <c r="I122" s="59">
        <f t="shared" si="31"/>
        <v>0.5</v>
      </c>
      <c r="J122">
        <v>4</v>
      </c>
      <c r="K122">
        <v>0</v>
      </c>
      <c r="L122">
        <v>0</v>
      </c>
      <c r="M122">
        <v>2</v>
      </c>
      <c r="N122">
        <v>0</v>
      </c>
      <c r="O122">
        <v>2</v>
      </c>
      <c r="P122">
        <v>341.5</v>
      </c>
      <c r="Q122">
        <v>0</v>
      </c>
      <c r="R122">
        <v>461</v>
      </c>
      <c r="S122">
        <v>0</v>
      </c>
      <c r="T122">
        <v>128</v>
      </c>
      <c r="U122">
        <v>128</v>
      </c>
      <c r="V122">
        <v>0</v>
      </c>
      <c r="W122">
        <v>81.5</v>
      </c>
      <c r="X122">
        <v>81.5</v>
      </c>
      <c r="Y122">
        <v>0</v>
      </c>
      <c r="Z122">
        <v>1040</v>
      </c>
      <c r="AA122">
        <v>1040</v>
      </c>
      <c r="AB122">
        <v>0</v>
      </c>
      <c r="AC122">
        <v>13</v>
      </c>
      <c r="AD122">
        <v>8</v>
      </c>
      <c r="AE122">
        <v>5</v>
      </c>
      <c r="AF122">
        <v>0</v>
      </c>
      <c r="AG122">
        <v>4</v>
      </c>
      <c r="AH122">
        <v>5</v>
      </c>
      <c r="AI122">
        <v>0</v>
      </c>
      <c r="AJ122">
        <v>0</v>
      </c>
      <c r="AK122">
        <v>0</v>
      </c>
      <c r="AL122">
        <v>4</v>
      </c>
      <c r="AM122">
        <v>4</v>
      </c>
      <c r="AN122">
        <v>1</v>
      </c>
      <c r="AO122">
        <v>0</v>
      </c>
      <c r="AP122">
        <v>0</v>
      </c>
      <c r="AQ122">
        <v>0</v>
      </c>
      <c r="AR122">
        <v>3</v>
      </c>
      <c r="AS122">
        <v>0</v>
      </c>
      <c r="AT122">
        <v>4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3</v>
      </c>
      <c r="BF122">
        <v>0</v>
      </c>
      <c r="BG122">
        <v>0</v>
      </c>
      <c r="BH122">
        <v>0</v>
      </c>
      <c r="BI122">
        <v>2</v>
      </c>
      <c r="BJ122">
        <v>0</v>
      </c>
      <c r="BK122">
        <v>1</v>
      </c>
      <c r="BL122">
        <v>18</v>
      </c>
      <c r="BM122">
        <v>3</v>
      </c>
      <c r="BN122">
        <v>0</v>
      </c>
      <c r="BO122">
        <v>0</v>
      </c>
      <c r="BP122">
        <v>2</v>
      </c>
      <c r="BQ122">
        <v>0</v>
      </c>
      <c r="BR122">
        <v>13</v>
      </c>
      <c r="BS122">
        <v>2</v>
      </c>
      <c r="BT122">
        <v>0</v>
      </c>
      <c r="BU122">
        <v>2</v>
      </c>
      <c r="BV122">
        <v>444</v>
      </c>
      <c r="BW122">
        <v>0</v>
      </c>
      <c r="BX122">
        <v>444</v>
      </c>
      <c r="BY122">
        <v>0</v>
      </c>
      <c r="BZ122">
        <v>0</v>
      </c>
      <c r="CA122">
        <v>0</v>
      </c>
      <c r="CB122">
        <v>0</v>
      </c>
      <c r="CC122">
        <v>0</v>
      </c>
      <c r="CD122" t="s">
        <v>58</v>
      </c>
      <c r="CE122" s="58"/>
      <c r="CG122" s="10"/>
      <c r="CH122" s="10"/>
    </row>
    <row r="123" spans="1:86" s="38" customFormat="1">
      <c r="A123" s="63"/>
      <c r="C123" s="65"/>
      <c r="D123" s="65"/>
      <c r="E123" s="65"/>
      <c r="F123" s="65"/>
      <c r="G123" s="65"/>
      <c r="H123" s="65"/>
      <c r="I123" s="65"/>
      <c r="O123" s="80"/>
      <c r="CG123" s="10"/>
      <c r="CH123" s="10"/>
    </row>
    <row r="124" spans="1:86" s="38" customFormat="1">
      <c r="A124" s="34" t="s">
        <v>3</v>
      </c>
      <c r="B124" s="34">
        <f>COUNTIF(C97:C122,"WT")</f>
        <v>10</v>
      </c>
      <c r="C124" s="63"/>
      <c r="D124" s="22" t="s">
        <v>41</v>
      </c>
      <c r="E124" s="24" t="e">
        <f ca="1">AVERAGE(E100:E303,E305,E310,E312,E315:E316,E320)</f>
        <v>#DIV/0!</v>
      </c>
      <c r="F124" s="24">
        <f t="shared" ref="F124:BQ124" si="32">AVERAGE(F100:F103,F105,F110,F112,F115:F116,F120)</f>
        <v>2.5</v>
      </c>
      <c r="G124" s="24">
        <f t="shared" si="32"/>
        <v>42.5</v>
      </c>
      <c r="H124" s="24">
        <f t="shared" si="32"/>
        <v>35</v>
      </c>
      <c r="I124" s="24">
        <f t="shared" si="32"/>
        <v>0.42499999999999999</v>
      </c>
      <c r="J124" s="24">
        <f t="shared" si="32"/>
        <v>4</v>
      </c>
      <c r="K124" s="24">
        <f t="shared" si="32"/>
        <v>0</v>
      </c>
      <c r="L124" s="24">
        <f t="shared" si="32"/>
        <v>0.1</v>
      </c>
      <c r="M124" s="24">
        <f t="shared" si="32"/>
        <v>1.7</v>
      </c>
      <c r="N124" s="24">
        <f t="shared" si="32"/>
        <v>1.4</v>
      </c>
      <c r="O124" s="24">
        <f t="shared" si="32"/>
        <v>0.8</v>
      </c>
      <c r="P124" s="24">
        <f t="shared" si="32"/>
        <v>638.67499999999995</v>
      </c>
      <c r="Q124" s="24">
        <f t="shared" si="32"/>
        <v>66</v>
      </c>
      <c r="R124" s="24">
        <f t="shared" si="32"/>
        <v>758.7</v>
      </c>
      <c r="S124" s="24">
        <f t="shared" si="32"/>
        <v>489.5</v>
      </c>
      <c r="T124" s="24">
        <f t="shared" si="32"/>
        <v>243.70000001</v>
      </c>
      <c r="U124" s="24">
        <f t="shared" si="32"/>
        <v>220.8</v>
      </c>
      <c r="V124" s="24">
        <f t="shared" si="32"/>
        <v>290.05</v>
      </c>
      <c r="W124" s="24">
        <f t="shared" si="32"/>
        <v>293.32499999999999</v>
      </c>
      <c r="X124" s="24">
        <f t="shared" si="32"/>
        <v>352.5</v>
      </c>
      <c r="Y124" s="24">
        <f t="shared" si="32"/>
        <v>126.2</v>
      </c>
      <c r="Z124" s="24">
        <f t="shared" si="32"/>
        <v>379.125</v>
      </c>
      <c r="AA124" s="24">
        <f t="shared" si="32"/>
        <v>481.35</v>
      </c>
      <c r="AB124" s="24">
        <f t="shared" si="32"/>
        <v>280.14999999999998</v>
      </c>
      <c r="AC124" s="24">
        <f t="shared" si="32"/>
        <v>19.100000000000001</v>
      </c>
      <c r="AD124" s="24">
        <f t="shared" si="32"/>
        <v>8.3000000000000007</v>
      </c>
      <c r="AE124" s="24">
        <f ca="1">AVERAGE(AE100:AE303,AE305,AE310,AE312,AE315:AE316,AE320)</f>
        <v>0</v>
      </c>
      <c r="AF124" s="24">
        <f t="shared" si="32"/>
        <v>4.2</v>
      </c>
      <c r="AG124" s="24">
        <f t="shared" si="32"/>
        <v>6.7</v>
      </c>
      <c r="AH124" s="24">
        <f t="shared" si="32"/>
        <v>5.8</v>
      </c>
      <c r="AI124" s="24">
        <f t="shared" si="32"/>
        <v>0.8</v>
      </c>
      <c r="AJ124" s="24">
        <f t="shared" si="32"/>
        <v>0</v>
      </c>
      <c r="AK124" s="24">
        <f t="shared" si="32"/>
        <v>0.4</v>
      </c>
      <c r="AL124" s="24">
        <f t="shared" si="32"/>
        <v>5.4</v>
      </c>
      <c r="AM124" s="24">
        <f t="shared" si="32"/>
        <v>4</v>
      </c>
      <c r="AN124" s="24">
        <f t="shared" si="32"/>
        <v>1.9</v>
      </c>
      <c r="AO124" s="24">
        <f t="shared" si="32"/>
        <v>0.2</v>
      </c>
      <c r="AP124" s="24">
        <f t="shared" si="32"/>
        <v>0</v>
      </c>
      <c r="AQ124" s="24">
        <f t="shared" si="32"/>
        <v>0.1</v>
      </c>
      <c r="AR124" s="24">
        <f t="shared" si="32"/>
        <v>2.1</v>
      </c>
      <c r="AS124" s="24">
        <f t="shared" si="32"/>
        <v>2</v>
      </c>
      <c r="AT124" s="24">
        <f t="shared" si="32"/>
        <v>2.2999999999999998</v>
      </c>
      <c r="AU124" s="24">
        <f t="shared" si="32"/>
        <v>0.3</v>
      </c>
      <c r="AV124" s="24">
        <f t="shared" si="32"/>
        <v>0</v>
      </c>
      <c r="AW124" s="24">
        <f t="shared" si="32"/>
        <v>0.1</v>
      </c>
      <c r="AX124" s="24">
        <f t="shared" si="32"/>
        <v>1.9</v>
      </c>
      <c r="AY124" s="24">
        <f t="shared" si="32"/>
        <v>0.7</v>
      </c>
      <c r="AZ124" s="24">
        <f t="shared" si="32"/>
        <v>1.6</v>
      </c>
      <c r="BA124" s="24">
        <f t="shared" si="32"/>
        <v>0.3</v>
      </c>
      <c r="BB124" s="24">
        <f t="shared" si="32"/>
        <v>0</v>
      </c>
      <c r="BC124" s="24">
        <f t="shared" si="32"/>
        <v>0.2</v>
      </c>
      <c r="BD124" s="24">
        <f t="shared" si="32"/>
        <v>1.4</v>
      </c>
      <c r="BE124" s="24">
        <f ca="1">AVERAGE(BE100:BE303,BE305,BE310,BE312,BE315:BE316,BE320)</f>
        <v>0</v>
      </c>
      <c r="BF124" s="24">
        <f t="shared" si="32"/>
        <v>1.7</v>
      </c>
      <c r="BG124" s="24">
        <f t="shared" si="32"/>
        <v>0</v>
      </c>
      <c r="BH124" s="24">
        <f t="shared" si="32"/>
        <v>0</v>
      </c>
      <c r="BI124" s="24">
        <f t="shared" si="32"/>
        <v>1.2</v>
      </c>
      <c r="BJ124" s="24">
        <f t="shared" si="32"/>
        <v>2.8</v>
      </c>
      <c r="BK124" s="24">
        <f t="shared" si="32"/>
        <v>3.2</v>
      </c>
      <c r="BL124" s="24">
        <f t="shared" si="32"/>
        <v>62.2</v>
      </c>
      <c r="BM124" s="24">
        <f t="shared" si="32"/>
        <v>17.7</v>
      </c>
      <c r="BN124" s="24">
        <f t="shared" si="32"/>
        <v>7.6</v>
      </c>
      <c r="BO124" s="24">
        <f t="shared" si="32"/>
        <v>1.2</v>
      </c>
      <c r="BP124" s="24">
        <f t="shared" si="32"/>
        <v>2.2000000000000002</v>
      </c>
      <c r="BQ124" s="24">
        <f t="shared" si="32"/>
        <v>4.3</v>
      </c>
      <c r="BR124" s="24">
        <f t="shared" ref="BR124:CC124" si="33">AVERAGE(BR100:BR103,BR105,BR110,BR112,BR115:BR116,BR120)</f>
        <v>29.2</v>
      </c>
      <c r="BS124" s="24">
        <f t="shared" si="33"/>
        <v>0.8</v>
      </c>
      <c r="BT124" s="24">
        <f t="shared" si="33"/>
        <v>0.4</v>
      </c>
      <c r="BU124" s="24">
        <f t="shared" si="33"/>
        <v>0.4</v>
      </c>
      <c r="BV124" s="24">
        <f t="shared" si="33"/>
        <v>604.1</v>
      </c>
      <c r="BW124" s="24">
        <f t="shared" si="33"/>
        <v>187.7</v>
      </c>
      <c r="BX124" s="24">
        <f t="shared" si="33"/>
        <v>416.4</v>
      </c>
      <c r="BY124" s="24">
        <f t="shared" si="33"/>
        <v>0</v>
      </c>
      <c r="BZ124" s="24">
        <f t="shared" si="33"/>
        <v>0</v>
      </c>
      <c r="CA124" s="24">
        <f t="shared" si="33"/>
        <v>0</v>
      </c>
      <c r="CB124" s="24">
        <f t="shared" si="33"/>
        <v>0</v>
      </c>
      <c r="CC124" s="24">
        <f t="shared" si="33"/>
        <v>0</v>
      </c>
      <c r="CG124" s="10"/>
      <c r="CH124" s="10"/>
    </row>
    <row r="125" spans="1:86" s="38" customFormat="1">
      <c r="A125" s="35" t="s">
        <v>179</v>
      </c>
      <c r="B125" s="34">
        <f>COUNTIF(C97:C122,"+ve")</f>
        <v>13</v>
      </c>
      <c r="C125" s="63"/>
      <c r="D125" s="18" t="s">
        <v>41</v>
      </c>
      <c r="E125" s="27">
        <f>AVERAGE(E304,E306:E309,E311,E313:E314,E317:E319,E321:E322)</f>
        <v>35.230074406134733</v>
      </c>
      <c r="F125" s="27">
        <f t="shared" ref="F125:BQ125" si="34">AVERAGE(F104,F106:F109,F111,F113:F114,F117:F119,F121:F122)</f>
        <v>3.8461538461538463</v>
      </c>
      <c r="G125" s="27">
        <f t="shared" si="34"/>
        <v>44.230769230769234</v>
      </c>
      <c r="H125" s="27">
        <f t="shared" si="34"/>
        <v>17.307692307692307</v>
      </c>
      <c r="I125" s="27">
        <f t="shared" si="34"/>
        <v>0.44230769230769229</v>
      </c>
      <c r="J125" s="27">
        <f t="shared" si="34"/>
        <v>4</v>
      </c>
      <c r="K125" s="27">
        <f t="shared" si="34"/>
        <v>7.6923076923076927E-2</v>
      </c>
      <c r="L125" s="27">
        <f t="shared" si="34"/>
        <v>0.15384615384615385</v>
      </c>
      <c r="M125" s="27">
        <f t="shared" si="34"/>
        <v>1.7692307692307692</v>
      </c>
      <c r="N125" s="27">
        <f t="shared" si="34"/>
        <v>0.69230769230769229</v>
      </c>
      <c r="O125" s="27">
        <f t="shared" si="34"/>
        <v>1.3076923076923077</v>
      </c>
      <c r="P125" s="27">
        <f t="shared" si="34"/>
        <v>521.91666669230767</v>
      </c>
      <c r="Q125" s="27">
        <f t="shared" si="34"/>
        <v>85.384615384615387</v>
      </c>
      <c r="R125" s="27">
        <f t="shared" si="34"/>
        <v>224.42307692307693</v>
      </c>
      <c r="S125" s="27">
        <f t="shared" si="34"/>
        <v>189.23076923076923</v>
      </c>
      <c r="T125" s="27">
        <f t="shared" si="34"/>
        <v>132.24358975384615</v>
      </c>
      <c r="U125" s="27">
        <f t="shared" si="34"/>
        <v>69.538461538461533</v>
      </c>
      <c r="V125" s="27">
        <f t="shared" si="34"/>
        <v>184.38461538461539</v>
      </c>
      <c r="W125" s="27">
        <f t="shared" si="34"/>
        <v>95.044871792307703</v>
      </c>
      <c r="X125" s="27">
        <f t="shared" si="34"/>
        <v>89.92307692307692</v>
      </c>
      <c r="Y125" s="27">
        <f t="shared" si="34"/>
        <v>71.57692307692308</v>
      </c>
      <c r="Z125" s="27">
        <f t="shared" si="34"/>
        <v>746.3205128230768</v>
      </c>
      <c r="AA125" s="27">
        <f t="shared" si="34"/>
        <v>805.46153846153845</v>
      </c>
      <c r="AB125" s="27">
        <f t="shared" si="34"/>
        <v>118.80769230769231</v>
      </c>
      <c r="AC125" s="27">
        <f t="shared" si="34"/>
        <v>22.384615384615383</v>
      </c>
      <c r="AD125" s="27">
        <f t="shared" si="34"/>
        <v>9.9230769230769234</v>
      </c>
      <c r="AE125" s="27">
        <f>AVERAGE(AE304,AE306:AE309,AE311,AE313:AE314,AE317:AE319,AE321:AE322)</f>
        <v>18.577245559982543</v>
      </c>
      <c r="AF125" s="27">
        <f t="shared" si="34"/>
        <v>3.1538461538461537</v>
      </c>
      <c r="AG125" s="27">
        <f t="shared" si="34"/>
        <v>4.9230769230769234</v>
      </c>
      <c r="AH125" s="27">
        <f t="shared" si="34"/>
        <v>5.9230769230769234</v>
      </c>
      <c r="AI125" s="27">
        <f t="shared" si="34"/>
        <v>1.7692307692307692</v>
      </c>
      <c r="AJ125" s="27">
        <f t="shared" si="34"/>
        <v>7.6923076923076927E-2</v>
      </c>
      <c r="AK125" s="27">
        <f t="shared" si="34"/>
        <v>0.46153846153846156</v>
      </c>
      <c r="AL125" s="27">
        <f t="shared" si="34"/>
        <v>9.2307692307692299</v>
      </c>
      <c r="AM125" s="27">
        <f t="shared" si="34"/>
        <v>3.9230769230769229</v>
      </c>
      <c r="AN125" s="27">
        <f t="shared" si="34"/>
        <v>2.1538461538461537</v>
      </c>
      <c r="AO125" s="27">
        <f t="shared" si="34"/>
        <v>7.6923076923076927E-2</v>
      </c>
      <c r="AP125" s="27">
        <f t="shared" si="34"/>
        <v>0</v>
      </c>
      <c r="AQ125" s="27">
        <f t="shared" si="34"/>
        <v>0.15384615384615385</v>
      </c>
      <c r="AR125" s="27">
        <f t="shared" si="34"/>
        <v>3.6153846153846154</v>
      </c>
      <c r="AS125" s="27">
        <f t="shared" si="34"/>
        <v>0.46153846153846156</v>
      </c>
      <c r="AT125" s="27">
        <f t="shared" si="34"/>
        <v>3</v>
      </c>
      <c r="AU125" s="27">
        <f t="shared" si="34"/>
        <v>1.3076923076923077</v>
      </c>
      <c r="AV125" s="27">
        <f t="shared" si="34"/>
        <v>7.6923076923076927E-2</v>
      </c>
      <c r="AW125" s="27">
        <f t="shared" si="34"/>
        <v>0.30769230769230771</v>
      </c>
      <c r="AX125" s="27">
        <f t="shared" si="34"/>
        <v>4.1538461538461542</v>
      </c>
      <c r="AY125" s="27">
        <f t="shared" si="34"/>
        <v>0.53846153846153844</v>
      </c>
      <c r="AZ125" s="27">
        <f t="shared" si="34"/>
        <v>0.76923076923076927</v>
      </c>
      <c r="BA125" s="27">
        <f t="shared" si="34"/>
        <v>0.38461538461538464</v>
      </c>
      <c r="BB125" s="27">
        <f t="shared" si="34"/>
        <v>0</v>
      </c>
      <c r="BC125" s="27">
        <f t="shared" si="34"/>
        <v>0</v>
      </c>
      <c r="BD125" s="27">
        <f t="shared" si="34"/>
        <v>1.4615384615384615</v>
      </c>
      <c r="BE125" s="27">
        <f>AVERAGE(BE304,BE306:BE309,BE311,BE313:BE314,BE317:BE319,BE321:BE322)</f>
        <v>15.437644478614379</v>
      </c>
      <c r="BF125" s="27">
        <f t="shared" si="34"/>
        <v>0.46153846153846156</v>
      </c>
      <c r="BG125" s="27">
        <f t="shared" si="34"/>
        <v>0.61538461538461542</v>
      </c>
      <c r="BH125" s="27">
        <f t="shared" si="34"/>
        <v>0</v>
      </c>
      <c r="BI125" s="27">
        <f t="shared" si="34"/>
        <v>1.7692307692307692</v>
      </c>
      <c r="BJ125" s="27">
        <f t="shared" si="34"/>
        <v>1.1538461538461537</v>
      </c>
      <c r="BK125" s="27">
        <f t="shared" si="34"/>
        <v>2.3846153846153846</v>
      </c>
      <c r="BL125" s="27">
        <f t="shared" si="34"/>
        <v>56.615384615384613</v>
      </c>
      <c r="BM125" s="27">
        <f t="shared" si="34"/>
        <v>7.7692307692307692</v>
      </c>
      <c r="BN125" s="27">
        <f t="shared" si="34"/>
        <v>6.2307692307692308</v>
      </c>
      <c r="BO125" s="27">
        <f t="shared" si="34"/>
        <v>1.3846153846153846</v>
      </c>
      <c r="BP125" s="27">
        <f t="shared" si="34"/>
        <v>2.1538461538461537</v>
      </c>
      <c r="BQ125" s="27">
        <f t="shared" si="34"/>
        <v>1.1538461538461537</v>
      </c>
      <c r="BR125" s="27">
        <f t="shared" ref="BR125:CC125" si="35">AVERAGE(BR104,BR106:BR109,BR111,BR113:BR114,BR117:BR119,BR121:BR122)</f>
        <v>37.92307692307692</v>
      </c>
      <c r="BS125" s="27">
        <f t="shared" si="35"/>
        <v>1.3076923076923077</v>
      </c>
      <c r="BT125" s="27">
        <f t="shared" si="35"/>
        <v>0.69230769230769229</v>
      </c>
      <c r="BU125" s="27">
        <f t="shared" si="35"/>
        <v>0.61538461538461542</v>
      </c>
      <c r="BV125" s="27">
        <f t="shared" si="35"/>
        <v>998.76923076923072</v>
      </c>
      <c r="BW125" s="27">
        <f t="shared" si="35"/>
        <v>521.23076923076928</v>
      </c>
      <c r="BX125" s="27">
        <f t="shared" si="35"/>
        <v>477.53846153846155</v>
      </c>
      <c r="BY125" s="27">
        <f t="shared" si="35"/>
        <v>0</v>
      </c>
      <c r="BZ125" s="27">
        <f t="shared" si="35"/>
        <v>0</v>
      </c>
      <c r="CA125" s="27">
        <f t="shared" si="35"/>
        <v>0</v>
      </c>
      <c r="CB125" s="27">
        <f t="shared" si="35"/>
        <v>0</v>
      </c>
      <c r="CC125" s="27">
        <f t="shared" si="35"/>
        <v>0</v>
      </c>
      <c r="CE125" s="58" t="s">
        <v>111</v>
      </c>
      <c r="CG125" s="10"/>
      <c r="CH125" s="10"/>
    </row>
    <row r="126" spans="1:86" s="38" customFormat="1">
      <c r="A126" s="63"/>
      <c r="B126" s="63"/>
      <c r="C126" s="63"/>
      <c r="D126" s="22" t="s">
        <v>43</v>
      </c>
      <c r="E126" s="24" t="e">
        <f ca="1">STDEV(E100:E303,E305,E310,E312,E315:E316,E320)/SQRT($B124)</f>
        <v>#DIV/0!</v>
      </c>
      <c r="F126" s="24">
        <f t="shared" ref="F126:BQ126" si="36">STDEV(F100:F103,F105,F110,F112,F115:F116,F120)/SQRT($B124)</f>
        <v>2.5</v>
      </c>
      <c r="G126" s="24">
        <f t="shared" si="36"/>
        <v>3.8188130791298667</v>
      </c>
      <c r="H126" s="24">
        <f t="shared" si="36"/>
        <v>5.5277079839256666</v>
      </c>
      <c r="I126" s="24">
        <f t="shared" si="36"/>
        <v>3.818813079129868E-2</v>
      </c>
      <c r="J126" s="24">
        <f t="shared" si="36"/>
        <v>0</v>
      </c>
      <c r="K126" s="24">
        <f t="shared" si="36"/>
        <v>0</v>
      </c>
      <c r="L126" s="24">
        <f t="shared" si="36"/>
        <v>9.9999999999999992E-2</v>
      </c>
      <c r="M126" s="24">
        <f t="shared" si="36"/>
        <v>0.15275252316519472</v>
      </c>
      <c r="N126" s="24">
        <f t="shared" si="36"/>
        <v>0.2211083193570266</v>
      </c>
      <c r="O126" s="24">
        <f t="shared" si="36"/>
        <v>0.24944382578492943</v>
      </c>
      <c r="P126" s="24">
        <f t="shared" si="36"/>
        <v>202.1718364617914</v>
      </c>
      <c r="Q126" s="24">
        <f t="shared" si="36"/>
        <v>66</v>
      </c>
      <c r="R126" s="24">
        <f t="shared" si="36"/>
        <v>225.07666841915591</v>
      </c>
      <c r="S126" s="24">
        <f t="shared" si="36"/>
        <v>205.17446505623232</v>
      </c>
      <c r="T126" s="24">
        <f t="shared" si="36"/>
        <v>67.568892827717917</v>
      </c>
      <c r="U126" s="24">
        <f t="shared" si="36"/>
        <v>99.522420701177779</v>
      </c>
      <c r="V126" s="24">
        <f t="shared" si="36"/>
        <v>75.210942244684929</v>
      </c>
      <c r="W126" s="24">
        <f t="shared" si="36"/>
        <v>101.73797017640908</v>
      </c>
      <c r="X126" s="24">
        <f t="shared" si="36"/>
        <v>123.69826640301436</v>
      </c>
      <c r="Y126" s="24">
        <f t="shared" si="36"/>
        <v>34.561475019963417</v>
      </c>
      <c r="Z126" s="24">
        <f t="shared" si="36"/>
        <v>117.72737079791021</v>
      </c>
      <c r="AA126" s="24">
        <f t="shared" si="36"/>
        <v>171.74629302161563</v>
      </c>
      <c r="AB126" s="24">
        <f t="shared" si="36"/>
        <v>72.251414826593148</v>
      </c>
      <c r="AC126" s="24">
        <f t="shared" si="36"/>
        <v>2.4378952670968728</v>
      </c>
      <c r="AD126" s="24">
        <f t="shared" si="36"/>
        <v>0.86986589004665937</v>
      </c>
      <c r="AE126" s="24">
        <f ca="1">STDEV(AE100:AE303,AE305,AE310,AE312,AE315:AE316,AE320)/SQRT($B124)</f>
        <v>0</v>
      </c>
      <c r="AF126" s="24">
        <f t="shared" si="36"/>
        <v>0.85374989832437975</v>
      </c>
      <c r="AG126" s="24">
        <f t="shared" si="36"/>
        <v>1.0546194679704251</v>
      </c>
      <c r="AH126" s="24">
        <f t="shared" si="36"/>
        <v>0.44221663871405359</v>
      </c>
      <c r="AI126" s="24">
        <f t="shared" si="36"/>
        <v>0.32659863237109038</v>
      </c>
      <c r="AJ126" s="24">
        <f t="shared" si="36"/>
        <v>0</v>
      </c>
      <c r="AK126" s="24">
        <f t="shared" si="36"/>
        <v>0.39999999999999997</v>
      </c>
      <c r="AL126" s="24">
        <f t="shared" si="36"/>
        <v>1.6275407487644937</v>
      </c>
      <c r="AM126" s="24">
        <f t="shared" si="36"/>
        <v>0</v>
      </c>
      <c r="AN126" s="24">
        <f t="shared" si="36"/>
        <v>0.40688518719112343</v>
      </c>
      <c r="AO126" s="24">
        <f t="shared" si="36"/>
        <v>0.13333333333333333</v>
      </c>
      <c r="AP126" s="24">
        <f t="shared" si="36"/>
        <v>0</v>
      </c>
      <c r="AQ126" s="24">
        <f t="shared" si="36"/>
        <v>9.9999999999999992E-2</v>
      </c>
      <c r="AR126" s="24">
        <f t="shared" si="36"/>
        <v>0.73711147958319934</v>
      </c>
      <c r="AS126" s="24">
        <f t="shared" si="36"/>
        <v>0.88191710368819676</v>
      </c>
      <c r="AT126" s="24">
        <f t="shared" si="36"/>
        <v>0.3</v>
      </c>
      <c r="AU126" s="24">
        <f t="shared" si="36"/>
        <v>0.15275252316519466</v>
      </c>
      <c r="AV126" s="24">
        <f t="shared" si="36"/>
        <v>0</v>
      </c>
      <c r="AW126" s="24">
        <f t="shared" si="36"/>
        <v>9.9999999999999992E-2</v>
      </c>
      <c r="AX126" s="24">
        <f t="shared" si="36"/>
        <v>0.60461190490723504</v>
      </c>
      <c r="AY126" s="24">
        <f t="shared" si="36"/>
        <v>0.26034165586355512</v>
      </c>
      <c r="AZ126" s="24">
        <f t="shared" si="36"/>
        <v>0.26666666666666661</v>
      </c>
      <c r="BA126" s="24">
        <f t="shared" si="36"/>
        <v>0.21343747458109494</v>
      </c>
      <c r="BB126" s="24">
        <f t="shared" si="36"/>
        <v>0</v>
      </c>
      <c r="BC126" s="24">
        <f t="shared" si="36"/>
        <v>0.19999999999999998</v>
      </c>
      <c r="BD126" s="24">
        <f t="shared" si="36"/>
        <v>0.54160256030906395</v>
      </c>
      <c r="BE126" s="24">
        <f ca="1">STDEV(BE100:BE303,BE305,BE310,BE312,BE315:BE316,BE320)/SQRT($B124)</f>
        <v>0</v>
      </c>
      <c r="BF126" s="24">
        <f t="shared" si="36"/>
        <v>0.85699734214549605</v>
      </c>
      <c r="BG126" s="24">
        <f t="shared" si="36"/>
        <v>0</v>
      </c>
      <c r="BH126" s="24">
        <f t="shared" si="36"/>
        <v>0</v>
      </c>
      <c r="BI126" s="24">
        <f t="shared" si="36"/>
        <v>0.29059326290271154</v>
      </c>
      <c r="BJ126" s="24">
        <f t="shared" si="36"/>
        <v>0.53333333333333321</v>
      </c>
      <c r="BK126" s="24">
        <f t="shared" si="36"/>
        <v>0.78598840817010629</v>
      </c>
      <c r="BL126" s="24">
        <f t="shared" si="36"/>
        <v>13.388054376943648</v>
      </c>
      <c r="BM126" s="24">
        <f t="shared" si="36"/>
        <v>5.4345601886854142</v>
      </c>
      <c r="BN126" s="24">
        <f t="shared" si="36"/>
        <v>3.838981346370125</v>
      </c>
      <c r="BO126" s="24">
        <f t="shared" si="36"/>
        <v>0.53333333333333333</v>
      </c>
      <c r="BP126" s="24">
        <f t="shared" si="36"/>
        <v>0.72724747430904757</v>
      </c>
      <c r="BQ126" s="24">
        <f t="shared" si="36"/>
        <v>2.5865034312755126</v>
      </c>
      <c r="BR126" s="24">
        <f t="shared" ref="BR126:CC126" si="37">STDEV(BR100:BR103,BR105,BR110,BR112,BR115:BR116,BR120)/SQRT($B124)</f>
        <v>5.9138256089720249</v>
      </c>
      <c r="BS126" s="24">
        <f t="shared" si="37"/>
        <v>0.24944382578492943</v>
      </c>
      <c r="BT126" s="24">
        <f t="shared" si="37"/>
        <v>0.16329931618554519</v>
      </c>
      <c r="BU126" s="24">
        <f t="shared" si="37"/>
        <v>0.22110831935702666</v>
      </c>
      <c r="BV126" s="24">
        <f t="shared" si="37"/>
        <v>439.82338500811886</v>
      </c>
      <c r="BW126" s="24">
        <f t="shared" si="37"/>
        <v>137.09534800438868</v>
      </c>
      <c r="BX126" s="24">
        <f t="shared" si="37"/>
        <v>310.82006942209432</v>
      </c>
      <c r="BY126" s="24">
        <f t="shared" si="37"/>
        <v>0</v>
      </c>
      <c r="BZ126" s="24">
        <f t="shared" si="37"/>
        <v>0</v>
      </c>
      <c r="CA126" s="24">
        <f t="shared" si="37"/>
        <v>0</v>
      </c>
      <c r="CB126" s="24">
        <f t="shared" si="37"/>
        <v>0</v>
      </c>
      <c r="CC126" s="24">
        <f t="shared" si="37"/>
        <v>0</v>
      </c>
      <c r="CE126" s="58" t="s">
        <v>111</v>
      </c>
      <c r="CG126" s="10"/>
      <c r="CH126" s="10"/>
    </row>
    <row r="127" spans="1:86" s="38" customFormat="1">
      <c r="A127" s="63"/>
      <c r="B127" s="2"/>
      <c r="C127" s="63"/>
      <c r="D127" s="18" t="s">
        <v>43</v>
      </c>
      <c r="E127" s="27">
        <f>STDEV(E304,E306:E309,E311,E313:E314,E317:E319,E321:E322)/SQRT($B125)</f>
        <v>15.369854747604217</v>
      </c>
      <c r="F127" s="27">
        <f t="shared" ref="F127:BQ127" si="38">STDEV(F104,F106:F109,F111,F113:F114,F117:F119,F121:F122)/SQRT($B125)</f>
        <v>2.6038584630243462</v>
      </c>
      <c r="G127" s="27">
        <f t="shared" si="38"/>
        <v>4.1543209605178584</v>
      </c>
      <c r="H127" s="27">
        <f t="shared" si="38"/>
        <v>5.9273211567009394</v>
      </c>
      <c r="I127" s="27">
        <f t="shared" si="38"/>
        <v>4.1543209605178585E-2</v>
      </c>
      <c r="J127" s="27">
        <f t="shared" si="38"/>
        <v>0</v>
      </c>
      <c r="K127" s="27">
        <f t="shared" si="38"/>
        <v>7.6923076923076927E-2</v>
      </c>
      <c r="L127" s="27">
        <f t="shared" si="38"/>
        <v>0.10415433852097386</v>
      </c>
      <c r="M127" s="27">
        <f t="shared" si="38"/>
        <v>0.16617283842071434</v>
      </c>
      <c r="N127" s="27">
        <f t="shared" si="38"/>
        <v>0.23709284626803759</v>
      </c>
      <c r="O127" s="27">
        <f t="shared" si="38"/>
        <v>0.26274232733229741</v>
      </c>
      <c r="P127" s="27">
        <f t="shared" si="38"/>
        <v>209.96129135453489</v>
      </c>
      <c r="Q127" s="27">
        <f t="shared" si="38"/>
        <v>63.874530302005155</v>
      </c>
      <c r="R127" s="27">
        <f t="shared" si="38"/>
        <v>47.265949897615165</v>
      </c>
      <c r="S127" s="27">
        <f t="shared" si="38"/>
        <v>89.25240812998814</v>
      </c>
      <c r="T127" s="27">
        <f t="shared" si="38"/>
        <v>29.397858845342565</v>
      </c>
      <c r="U127" s="27">
        <f t="shared" si="38"/>
        <v>11.994184159371374</v>
      </c>
      <c r="V127" s="27">
        <f t="shared" si="38"/>
        <v>72.49043159330634</v>
      </c>
      <c r="W127" s="27">
        <f t="shared" si="38"/>
        <v>24.773684700560977</v>
      </c>
      <c r="X127" s="27">
        <f t="shared" si="38"/>
        <v>29.984442876192659</v>
      </c>
      <c r="Y127" s="27">
        <f t="shared" si="38"/>
        <v>29.073560889591576</v>
      </c>
      <c r="Z127" s="27">
        <f t="shared" si="38"/>
        <v>144.07596630680462</v>
      </c>
      <c r="AA127" s="27">
        <f t="shared" si="38"/>
        <v>141.37807855065279</v>
      </c>
      <c r="AB127" s="27">
        <f t="shared" si="38"/>
        <v>44.373326565107206</v>
      </c>
      <c r="AC127" s="27">
        <f t="shared" si="38"/>
        <v>3.8255860310888745</v>
      </c>
      <c r="AD127" s="27">
        <f t="shared" si="38"/>
        <v>1.4387563114947151</v>
      </c>
      <c r="AE127" s="27">
        <f>STDEV(AE304,AE306:AE309,AE311,AE313:AE314,AE317:AE319,AE321:AE322)/SQRT($B125)</f>
        <v>3.3273593303665847</v>
      </c>
      <c r="AF127" s="27">
        <f t="shared" si="38"/>
        <v>0.94628933780748381</v>
      </c>
      <c r="AG127" s="27">
        <f t="shared" si="38"/>
        <v>0.43058604163452974</v>
      </c>
      <c r="AH127" s="27">
        <f t="shared" si="38"/>
        <v>0.78005208949621829</v>
      </c>
      <c r="AI127" s="27">
        <f t="shared" si="38"/>
        <v>0.76085180127988672</v>
      </c>
      <c r="AJ127" s="27">
        <f t="shared" si="38"/>
        <v>7.6923076923076927E-2</v>
      </c>
      <c r="AK127" s="27">
        <f t="shared" si="38"/>
        <v>0.46153846153846156</v>
      </c>
      <c r="AL127" s="27">
        <f t="shared" si="38"/>
        <v>2.9442552629237904</v>
      </c>
      <c r="AM127" s="27">
        <f t="shared" si="38"/>
        <v>7.6923076923076927E-2</v>
      </c>
      <c r="AN127" s="27">
        <f t="shared" si="38"/>
        <v>0.81528785105562285</v>
      </c>
      <c r="AO127" s="27">
        <f t="shared" si="38"/>
        <v>7.6923076923076927E-2</v>
      </c>
      <c r="AP127" s="27">
        <f t="shared" si="38"/>
        <v>0</v>
      </c>
      <c r="AQ127" s="27">
        <f t="shared" si="38"/>
        <v>0.15384615384615385</v>
      </c>
      <c r="AR127" s="27">
        <f t="shared" si="38"/>
        <v>1.1958178273190787</v>
      </c>
      <c r="AS127" s="27">
        <f t="shared" si="38"/>
        <v>0.26831345559559422</v>
      </c>
      <c r="AT127" s="27">
        <f t="shared" si="38"/>
        <v>0.27735009811261457</v>
      </c>
      <c r="AU127" s="27">
        <f t="shared" si="38"/>
        <v>0.77115144829859317</v>
      </c>
      <c r="AV127" s="27">
        <f t="shared" si="38"/>
        <v>7.6923076923076927E-2</v>
      </c>
      <c r="AW127" s="27">
        <f t="shared" si="38"/>
        <v>0.30769230769230771</v>
      </c>
      <c r="AX127" s="27">
        <f t="shared" si="38"/>
        <v>1.9736928613257245</v>
      </c>
      <c r="AY127" s="27">
        <f t="shared" si="38"/>
        <v>0.26831345559559422</v>
      </c>
      <c r="AZ127" s="27">
        <f t="shared" si="38"/>
        <v>0.23076923076923075</v>
      </c>
      <c r="BA127" s="27">
        <f t="shared" si="38"/>
        <v>0.21299035545943784</v>
      </c>
      <c r="BB127" s="27">
        <f t="shared" si="38"/>
        <v>0</v>
      </c>
      <c r="BC127" s="27">
        <f t="shared" si="38"/>
        <v>0</v>
      </c>
      <c r="BD127" s="27">
        <f t="shared" si="38"/>
        <v>0.605692913385524</v>
      </c>
      <c r="BE127" s="27">
        <f>STDEV(BE304,BE306:BE309,BE311,BE313:BE314,BE317:BE319,BE321:BE322)/SQRT($B125)</f>
        <v>2.6662568182033346</v>
      </c>
      <c r="BF127" s="27">
        <f t="shared" si="38"/>
        <v>0.21529302081726492</v>
      </c>
      <c r="BG127" s="27">
        <f t="shared" si="38"/>
        <v>0.28952794334964654</v>
      </c>
      <c r="BH127" s="27">
        <f t="shared" si="38"/>
        <v>0</v>
      </c>
      <c r="BI127" s="27">
        <f t="shared" si="38"/>
        <v>0.16617283842071434</v>
      </c>
      <c r="BJ127" s="27">
        <f t="shared" si="38"/>
        <v>0.55291945263712372</v>
      </c>
      <c r="BK127" s="27">
        <f t="shared" si="38"/>
        <v>0.83618840303181174</v>
      </c>
      <c r="BL127" s="27">
        <f t="shared" si="38"/>
        <v>15.250278879979859</v>
      </c>
      <c r="BM127" s="27">
        <f t="shared" si="38"/>
        <v>1.6876392484004445</v>
      </c>
      <c r="BN127" s="27">
        <f t="shared" si="38"/>
        <v>2.9529512533288611</v>
      </c>
      <c r="BO127" s="27">
        <f t="shared" si="38"/>
        <v>0.38461538461538464</v>
      </c>
      <c r="BP127" s="27">
        <f t="shared" si="38"/>
        <v>0.46473253744594512</v>
      </c>
      <c r="BQ127" s="27">
        <f t="shared" si="38"/>
        <v>0.54120181844116499</v>
      </c>
      <c r="BR127" s="27">
        <f t="shared" ref="BR127:CC127" si="39">STDEV(BR104,BR106:BR109,BR111,BR113:BR114,BR117:BR119,BR121:BR122)/SQRT($B125)</f>
        <v>12.229882244889602</v>
      </c>
      <c r="BS127" s="27">
        <f t="shared" si="39"/>
        <v>0.26274232733229741</v>
      </c>
      <c r="BT127" s="27">
        <f t="shared" si="39"/>
        <v>0.23709284626803759</v>
      </c>
      <c r="BU127" s="27">
        <f t="shared" si="39"/>
        <v>0.24121650925931767</v>
      </c>
      <c r="BV127" s="27">
        <f t="shared" si="39"/>
        <v>668.36221710569328</v>
      </c>
      <c r="BW127" s="27">
        <f t="shared" si="39"/>
        <v>283.88583733439975</v>
      </c>
      <c r="BX127" s="27">
        <f t="shared" si="39"/>
        <v>405.60798959448482</v>
      </c>
      <c r="BY127" s="27">
        <f t="shared" si="39"/>
        <v>0</v>
      </c>
      <c r="BZ127" s="27">
        <f t="shared" si="39"/>
        <v>0</v>
      </c>
      <c r="CA127" s="27">
        <f t="shared" si="39"/>
        <v>0</v>
      </c>
      <c r="CB127" s="27">
        <f t="shared" si="39"/>
        <v>0</v>
      </c>
      <c r="CC127" s="27">
        <f t="shared" si="39"/>
        <v>0</v>
      </c>
      <c r="CE127" s="58" t="s">
        <v>111</v>
      </c>
      <c r="CG127" s="10"/>
      <c r="CH127" s="10"/>
    </row>
    <row r="128" spans="1:86">
      <c r="B128" s="24"/>
      <c r="C128" s="24"/>
      <c r="D128" s="24"/>
      <c r="E128" s="63"/>
      <c r="F128" s="63"/>
      <c r="G128" s="63"/>
      <c r="H128" s="63"/>
      <c r="I128" s="63"/>
      <c r="J128" s="38"/>
      <c r="K128" s="38"/>
      <c r="L128" s="38"/>
      <c r="M128" s="38"/>
      <c r="N128" s="38"/>
      <c r="O128" s="80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</row>
    <row r="129" spans="1:154" s="38" customFormat="1" ht="16">
      <c r="A129" s="83" t="s">
        <v>138</v>
      </c>
      <c r="B129" s="66"/>
      <c r="C129" s="66" t="s">
        <v>137</v>
      </c>
      <c r="D129" s="66"/>
      <c r="E129" s="53" t="s">
        <v>63</v>
      </c>
      <c r="F129" s="53" t="s">
        <v>64</v>
      </c>
      <c r="G129" s="53" t="s">
        <v>65</v>
      </c>
      <c r="H129" s="53" t="s">
        <v>66</v>
      </c>
      <c r="I129" s="87" t="s">
        <v>100</v>
      </c>
      <c r="J129" s="53" t="s">
        <v>62</v>
      </c>
      <c r="K129" s="53" t="s">
        <v>63</v>
      </c>
      <c r="L129" s="53" t="s">
        <v>64</v>
      </c>
      <c r="M129" s="53" t="s">
        <v>65</v>
      </c>
      <c r="N129" s="53" t="s">
        <v>66</v>
      </c>
      <c r="O129" s="87" t="s">
        <v>100</v>
      </c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CE129" s="58" t="s">
        <v>111</v>
      </c>
      <c r="CG129" s="10"/>
      <c r="CH129" s="10"/>
    </row>
    <row r="130" spans="1:154" s="38" customFormat="1">
      <c r="A130" t="s">
        <v>158</v>
      </c>
      <c r="B130" s="10">
        <f>('E3-Last'!B130)-1</f>
        <v>51</v>
      </c>
      <c r="C130" s="4" t="s">
        <v>3</v>
      </c>
      <c r="D130" s="10" t="s">
        <v>40</v>
      </c>
      <c r="E130" s="59">
        <f>(K130/$J130)*100</f>
        <v>0</v>
      </c>
      <c r="F130" s="59">
        <f>(L130/$J130)*100</f>
        <v>0</v>
      </c>
      <c r="G130" s="59">
        <f>(M130/$J130)*100</f>
        <v>50</v>
      </c>
      <c r="H130" s="59">
        <f>(N130/$J130)*100</f>
        <v>25</v>
      </c>
      <c r="I130" s="59">
        <f>M130/J130</f>
        <v>0.5</v>
      </c>
      <c r="J130">
        <v>4</v>
      </c>
      <c r="K130">
        <v>0</v>
      </c>
      <c r="L130">
        <v>0</v>
      </c>
      <c r="M130">
        <v>2</v>
      </c>
      <c r="N130">
        <v>1</v>
      </c>
      <c r="O130">
        <v>1</v>
      </c>
      <c r="P130">
        <v>214.5</v>
      </c>
      <c r="Q130">
        <v>0</v>
      </c>
      <c r="R130">
        <v>253</v>
      </c>
      <c r="S130">
        <v>162</v>
      </c>
      <c r="T130">
        <v>555</v>
      </c>
      <c r="U130">
        <v>66</v>
      </c>
      <c r="V130">
        <v>1533</v>
      </c>
      <c r="W130">
        <v>600.33333330000005</v>
      </c>
      <c r="X130">
        <v>756</v>
      </c>
      <c r="Y130">
        <v>289</v>
      </c>
      <c r="Z130">
        <v>32.666666669999998</v>
      </c>
      <c r="AA130">
        <v>21</v>
      </c>
      <c r="AB130">
        <v>56</v>
      </c>
      <c r="AC130">
        <v>13</v>
      </c>
      <c r="AD130">
        <v>4</v>
      </c>
      <c r="AE130">
        <v>4</v>
      </c>
      <c r="AF130">
        <v>5</v>
      </c>
      <c r="AG130">
        <v>4</v>
      </c>
      <c r="AH130">
        <v>4</v>
      </c>
      <c r="AI130">
        <v>3</v>
      </c>
      <c r="AJ130">
        <v>0</v>
      </c>
      <c r="AK130">
        <v>0</v>
      </c>
      <c r="AL130">
        <v>2</v>
      </c>
      <c r="AM130">
        <v>4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3</v>
      </c>
      <c r="AU130">
        <v>1</v>
      </c>
      <c r="AV130">
        <v>0</v>
      </c>
      <c r="AW130">
        <v>0</v>
      </c>
      <c r="AX130">
        <v>0</v>
      </c>
      <c r="AY130">
        <v>0</v>
      </c>
      <c r="AZ130">
        <v>1</v>
      </c>
      <c r="BA130">
        <v>2</v>
      </c>
      <c r="BB130">
        <v>0</v>
      </c>
      <c r="BC130">
        <v>0</v>
      </c>
      <c r="BD130">
        <v>2</v>
      </c>
      <c r="BE130">
        <v>4</v>
      </c>
      <c r="BF130">
        <v>0</v>
      </c>
      <c r="BG130">
        <v>0</v>
      </c>
      <c r="BH130">
        <v>0</v>
      </c>
      <c r="BI130">
        <v>0</v>
      </c>
      <c r="BJ130">
        <v>3</v>
      </c>
      <c r="BK130">
        <v>1</v>
      </c>
      <c r="BL130">
        <v>73</v>
      </c>
      <c r="BM130">
        <v>12</v>
      </c>
      <c r="BN130">
        <v>14</v>
      </c>
      <c r="BO130">
        <v>20</v>
      </c>
      <c r="BP130">
        <v>3</v>
      </c>
      <c r="BQ130">
        <v>0</v>
      </c>
      <c r="BR130">
        <v>24</v>
      </c>
      <c r="BS130">
        <v>1</v>
      </c>
      <c r="BT130">
        <v>1</v>
      </c>
      <c r="BU130">
        <v>0</v>
      </c>
      <c r="BV130">
        <v>190</v>
      </c>
      <c r="BW130">
        <v>190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 t="s">
        <v>58</v>
      </c>
      <c r="CE130" s="58"/>
      <c r="CG130" s="10">
        <f>$W$1</f>
        <v>0</v>
      </c>
      <c r="CH130" s="10" t="str">
        <f>C107</f>
        <v>+ve</v>
      </c>
      <c r="CI130" s="59" t="e">
        <f>#REF!</f>
        <v>#REF!</v>
      </c>
      <c r="CJ130" s="59" t="e">
        <f>#REF!</f>
        <v>#REF!</v>
      </c>
      <c r="CK130" s="59" t="e">
        <f>#REF!</f>
        <v>#REF!</v>
      </c>
      <c r="CL130" s="59" t="e">
        <f>#REF!</f>
        <v>#REF!</v>
      </c>
      <c r="CM130" s="59" t="e">
        <f>#REF!</f>
        <v>#REF!</v>
      </c>
      <c r="CN130" s="59" t="e">
        <f>#REF!</f>
        <v>#REF!</v>
      </c>
      <c r="CO130" s="59" t="e">
        <f>#REF!</f>
        <v>#REF!</v>
      </c>
      <c r="CP130" s="59" t="e">
        <f>#REF!</f>
        <v>#REF!</v>
      </c>
      <c r="CQ130" s="59" t="e">
        <f>#REF!</f>
        <v>#REF!</v>
      </c>
      <c r="CR130" s="59" t="e">
        <f>#REF!</f>
        <v>#REF!</v>
      </c>
      <c r="CS130" s="59" t="e">
        <f>#REF!</f>
        <v>#REF!</v>
      </c>
      <c r="CT130" s="59" t="e">
        <f>#REF!</f>
        <v>#REF!</v>
      </c>
      <c r="CU130" s="59" t="e">
        <f>#REF!</f>
        <v>#REF!</v>
      </c>
      <c r="CV130" s="59" t="e">
        <f>#REF!</f>
        <v>#REF!</v>
      </c>
      <c r="CW130" s="59" t="e">
        <f>#REF!</f>
        <v>#REF!</v>
      </c>
      <c r="CX130" s="59" t="e">
        <f>#REF!</f>
        <v>#REF!</v>
      </c>
      <c r="CY130" s="59" t="e">
        <f>#REF!</f>
        <v>#REF!</v>
      </c>
      <c r="CZ130" s="95" t="e">
        <f>#REF!</f>
        <v>#REF!</v>
      </c>
      <c r="DA130" s="95" t="e">
        <f>#REF!</f>
        <v>#REF!</v>
      </c>
      <c r="DB130" s="95" t="e">
        <f>#REF!</f>
        <v>#REF!</v>
      </c>
      <c r="DC130" s="95" t="e">
        <f>#REF!</f>
        <v>#REF!</v>
      </c>
      <c r="DD130" s="95" t="e">
        <f>#REF!</f>
        <v>#REF!</v>
      </c>
      <c r="DE130" s="95" t="e">
        <f>#REF!</f>
        <v>#REF!</v>
      </c>
      <c r="DF130" s="95" t="e">
        <f>#REF!</f>
        <v>#REF!</v>
      </c>
      <c r="DG130" s="95" t="e">
        <f>#REF!</f>
        <v>#REF!</v>
      </c>
      <c r="DH130" s="95" t="e">
        <f>#REF!</f>
        <v>#REF!</v>
      </c>
      <c r="DI130" s="95" t="e">
        <f>#REF!</f>
        <v>#REF!</v>
      </c>
      <c r="DJ130" s="95" t="e">
        <f>#REF!</f>
        <v>#REF!</v>
      </c>
      <c r="DK130" s="95" t="e">
        <f>#REF!</f>
        <v>#REF!</v>
      </c>
      <c r="DL130" s="95" t="e">
        <f>#REF!</f>
        <v>#REF!</v>
      </c>
      <c r="DM130" s="95" t="e">
        <f>#REF!</f>
        <v>#REF!</v>
      </c>
      <c r="DN130" s="95" t="e">
        <f>#REF!</f>
        <v>#REF!</v>
      </c>
      <c r="DO130" s="95" t="e">
        <f>#REF!</f>
        <v>#REF!</v>
      </c>
      <c r="DP130" s="95" t="e">
        <f>#REF!</f>
        <v>#REF!</v>
      </c>
      <c r="DQ130" s="59" t="e">
        <f>#REF!</f>
        <v>#REF!</v>
      </c>
      <c r="DR130" s="59" t="e">
        <f>#REF!</f>
        <v>#REF!</v>
      </c>
      <c r="DS130" s="59" t="e">
        <f>#REF!</f>
        <v>#REF!</v>
      </c>
      <c r="DT130" s="59" t="e">
        <f>#REF!</f>
        <v>#REF!</v>
      </c>
      <c r="DU130" s="59" t="e">
        <f>#REF!</f>
        <v>#REF!</v>
      </c>
      <c r="DV130" s="59" t="e">
        <f>#REF!</f>
        <v>#REF!</v>
      </c>
      <c r="DW130" s="59" t="e">
        <f>#REF!</f>
        <v>#REF!</v>
      </c>
      <c r="DX130" s="59" t="e">
        <f>#REF!</f>
        <v>#REF!</v>
      </c>
      <c r="DY130" s="59" t="e">
        <f>#REF!</f>
        <v>#REF!</v>
      </c>
      <c r="DZ130" s="59" t="e">
        <f>#REF!</f>
        <v>#REF!</v>
      </c>
      <c r="EA130" s="59" t="e">
        <f>#REF!</f>
        <v>#REF!</v>
      </c>
      <c r="EB130" s="59" t="e">
        <f>#REF!</f>
        <v>#REF!</v>
      </c>
      <c r="EC130" s="59" t="e">
        <f>#REF!</f>
        <v>#REF!</v>
      </c>
      <c r="ED130" s="59" t="e">
        <f>#REF!</f>
        <v>#REF!</v>
      </c>
      <c r="EE130" s="59" t="e">
        <f>#REF!</f>
        <v>#REF!</v>
      </c>
      <c r="EF130" s="59" t="e">
        <f>#REF!</f>
        <v>#REF!</v>
      </c>
      <c r="EG130" s="59" t="e">
        <f>#REF!</f>
        <v>#REF!</v>
      </c>
      <c r="EH130" s="95" t="e">
        <f>#REF!</f>
        <v>#REF!</v>
      </c>
      <c r="EI130" s="95" t="e">
        <f>#REF!</f>
        <v>#REF!</v>
      </c>
      <c r="EJ130" s="95" t="e">
        <f>#REF!</f>
        <v>#REF!</v>
      </c>
      <c r="EK130" s="95" t="e">
        <f>#REF!</f>
        <v>#REF!</v>
      </c>
      <c r="EL130" s="95" t="e">
        <f>#REF!</f>
        <v>#REF!</v>
      </c>
      <c r="EM130" s="95" t="e">
        <f>#REF!</f>
        <v>#REF!</v>
      </c>
      <c r="EN130" s="95" t="e">
        <f>#REF!</f>
        <v>#REF!</v>
      </c>
      <c r="EO130" s="95" t="e">
        <f>#REF!</f>
        <v>#REF!</v>
      </c>
      <c r="EP130" s="95" t="e">
        <f>#REF!</f>
        <v>#REF!</v>
      </c>
      <c r="EQ130" s="95" t="e">
        <f>#REF!</f>
        <v>#REF!</v>
      </c>
      <c r="ER130" s="95" t="e">
        <f>#REF!</f>
        <v>#REF!</v>
      </c>
      <c r="ES130" s="95" t="e">
        <f>#REF!</f>
        <v>#REF!</v>
      </c>
      <c r="ET130" s="95" t="e">
        <f>#REF!</f>
        <v>#REF!</v>
      </c>
      <c r="EU130" s="95" t="e">
        <f>#REF!</f>
        <v>#REF!</v>
      </c>
      <c r="EV130" s="95" t="e">
        <f>#REF!</f>
        <v>#REF!</v>
      </c>
      <c r="EW130" s="95" t="e">
        <f>#REF!</f>
        <v>#REF!</v>
      </c>
      <c r="EX130" s="95" t="e">
        <f>#REF!</f>
        <v>#REF!</v>
      </c>
    </row>
    <row r="131" spans="1:154" s="38" customFormat="1">
      <c r="A131" t="s">
        <v>180</v>
      </c>
      <c r="B131" s="10">
        <f>('E3-Last'!B131)-1</f>
        <v>51</v>
      </c>
      <c r="C131" s="4" t="s">
        <v>3</v>
      </c>
      <c r="D131" s="10" t="s">
        <v>40</v>
      </c>
      <c r="E131" s="59">
        <f t="shared" ref="E131:H152" si="40">(K131/$J131)*100</f>
        <v>0</v>
      </c>
      <c r="F131" s="59">
        <f t="shared" si="40"/>
        <v>0</v>
      </c>
      <c r="G131" s="59">
        <f t="shared" si="40"/>
        <v>50</v>
      </c>
      <c r="H131" s="59">
        <f t="shared" si="40"/>
        <v>25</v>
      </c>
      <c r="I131" s="59">
        <f t="shared" ref="I131:I152" si="41">M131/J131</f>
        <v>0.5</v>
      </c>
      <c r="J131">
        <v>4</v>
      </c>
      <c r="K131">
        <v>0</v>
      </c>
      <c r="L131">
        <v>0</v>
      </c>
      <c r="M131">
        <v>2</v>
      </c>
      <c r="N131">
        <v>1</v>
      </c>
      <c r="O131">
        <v>1</v>
      </c>
      <c r="P131">
        <v>1602</v>
      </c>
      <c r="Q131">
        <v>0</v>
      </c>
      <c r="R131">
        <v>2150.5</v>
      </c>
      <c r="S131">
        <v>1133</v>
      </c>
      <c r="T131">
        <v>881.33333330000005</v>
      </c>
      <c r="U131">
        <v>852</v>
      </c>
      <c r="V131">
        <v>940</v>
      </c>
      <c r="W131">
        <v>53.666666669999998</v>
      </c>
      <c r="X131">
        <v>44.5</v>
      </c>
      <c r="Y131">
        <v>72</v>
      </c>
      <c r="Z131">
        <v>815</v>
      </c>
      <c r="AA131">
        <v>1060.5</v>
      </c>
      <c r="AB131">
        <v>324</v>
      </c>
      <c r="AC131">
        <v>12</v>
      </c>
      <c r="AD131">
        <v>6</v>
      </c>
      <c r="AE131">
        <v>5</v>
      </c>
      <c r="AF131">
        <v>1</v>
      </c>
      <c r="AG131">
        <v>5</v>
      </c>
      <c r="AH131">
        <v>6</v>
      </c>
      <c r="AI131">
        <v>0</v>
      </c>
      <c r="AJ131">
        <v>0</v>
      </c>
      <c r="AK131">
        <v>0</v>
      </c>
      <c r="AL131">
        <v>1</v>
      </c>
      <c r="AM131">
        <v>4</v>
      </c>
      <c r="AN131">
        <v>2</v>
      </c>
      <c r="AO131">
        <v>0</v>
      </c>
      <c r="AP131">
        <v>0</v>
      </c>
      <c r="AQ131">
        <v>0</v>
      </c>
      <c r="AR131">
        <v>0</v>
      </c>
      <c r="AS131">
        <v>1</v>
      </c>
      <c r="AT131">
        <v>3</v>
      </c>
      <c r="AU131">
        <v>0</v>
      </c>
      <c r="AV131">
        <v>0</v>
      </c>
      <c r="AW131">
        <v>0</v>
      </c>
      <c r="AX131">
        <v>1</v>
      </c>
      <c r="AY131">
        <v>0</v>
      </c>
      <c r="AZ131">
        <v>1</v>
      </c>
      <c r="BA131">
        <v>0</v>
      </c>
      <c r="BB131">
        <v>0</v>
      </c>
      <c r="BC131">
        <v>0</v>
      </c>
      <c r="BD131">
        <v>0</v>
      </c>
      <c r="BE131">
        <v>4</v>
      </c>
      <c r="BF131">
        <v>1</v>
      </c>
      <c r="BG131">
        <v>0</v>
      </c>
      <c r="BH131">
        <v>0</v>
      </c>
      <c r="BI131">
        <v>2</v>
      </c>
      <c r="BJ131">
        <v>1</v>
      </c>
      <c r="BK131">
        <v>0</v>
      </c>
      <c r="BL131">
        <v>45</v>
      </c>
      <c r="BM131">
        <v>13</v>
      </c>
      <c r="BN131">
        <v>0</v>
      </c>
      <c r="BO131">
        <v>10</v>
      </c>
      <c r="BP131">
        <v>2</v>
      </c>
      <c r="BQ131">
        <v>0</v>
      </c>
      <c r="BR131">
        <v>20</v>
      </c>
      <c r="BS131">
        <v>1</v>
      </c>
      <c r="BT131">
        <v>0</v>
      </c>
      <c r="BU131">
        <v>1</v>
      </c>
      <c r="BV131">
        <v>974</v>
      </c>
      <c r="BW131">
        <v>0</v>
      </c>
      <c r="BX131">
        <v>974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  <c r="CE131" s="58"/>
      <c r="CG131" s="10"/>
      <c r="CH131" s="10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</row>
    <row r="132" spans="1:154" s="38" customFormat="1">
      <c r="A132" t="s">
        <v>159</v>
      </c>
      <c r="B132" s="10">
        <f>('E3-Last'!B132)-1</f>
        <v>51</v>
      </c>
      <c r="C132" s="4" t="s">
        <v>3</v>
      </c>
      <c r="D132" s="10" t="s">
        <v>40</v>
      </c>
      <c r="E132" s="59">
        <f t="shared" si="40"/>
        <v>0</v>
      </c>
      <c r="F132" s="59">
        <f t="shared" si="40"/>
        <v>0</v>
      </c>
      <c r="G132" s="59">
        <f t="shared" si="40"/>
        <v>25</v>
      </c>
      <c r="H132" s="59">
        <f t="shared" si="40"/>
        <v>50</v>
      </c>
      <c r="I132" s="59">
        <f t="shared" si="41"/>
        <v>0.25</v>
      </c>
      <c r="J132">
        <v>4</v>
      </c>
      <c r="K132">
        <v>0</v>
      </c>
      <c r="L132">
        <v>0</v>
      </c>
      <c r="M132">
        <v>1</v>
      </c>
      <c r="N132">
        <v>2</v>
      </c>
      <c r="O132">
        <v>1</v>
      </c>
      <c r="P132">
        <v>455</v>
      </c>
      <c r="Q132">
        <v>0</v>
      </c>
      <c r="R132">
        <v>203</v>
      </c>
      <c r="S132">
        <v>425.5</v>
      </c>
      <c r="T132">
        <v>122</v>
      </c>
      <c r="U132">
        <v>149</v>
      </c>
      <c r="V132">
        <v>108.5</v>
      </c>
      <c r="W132">
        <v>214</v>
      </c>
      <c r="X132">
        <v>422</v>
      </c>
      <c r="Y132">
        <v>110</v>
      </c>
      <c r="Z132">
        <v>160</v>
      </c>
      <c r="AA132">
        <v>38</v>
      </c>
      <c r="AB132">
        <v>221</v>
      </c>
      <c r="AC132">
        <v>15</v>
      </c>
      <c r="AD132">
        <v>4</v>
      </c>
      <c r="AE132">
        <v>6</v>
      </c>
      <c r="AF132">
        <v>5</v>
      </c>
      <c r="AG132">
        <v>6</v>
      </c>
      <c r="AH132">
        <v>4</v>
      </c>
      <c r="AI132">
        <v>3</v>
      </c>
      <c r="AJ132">
        <v>0</v>
      </c>
      <c r="AK132">
        <v>0</v>
      </c>
      <c r="AL132">
        <v>2</v>
      </c>
      <c r="AM132">
        <v>4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2</v>
      </c>
      <c r="AT132">
        <v>1</v>
      </c>
      <c r="AU132">
        <v>1</v>
      </c>
      <c r="AV132">
        <v>0</v>
      </c>
      <c r="AW132">
        <v>0</v>
      </c>
      <c r="AX132">
        <v>2</v>
      </c>
      <c r="AY132">
        <v>0</v>
      </c>
      <c r="AZ132">
        <v>3</v>
      </c>
      <c r="BA132">
        <v>2</v>
      </c>
      <c r="BB132">
        <v>0</v>
      </c>
      <c r="BC132">
        <v>0</v>
      </c>
      <c r="BD132">
        <v>0</v>
      </c>
      <c r="BE132">
        <v>7</v>
      </c>
      <c r="BF132">
        <v>0</v>
      </c>
      <c r="BG132">
        <v>0</v>
      </c>
      <c r="BH132">
        <v>0</v>
      </c>
      <c r="BI132">
        <v>0</v>
      </c>
      <c r="BJ132">
        <v>3</v>
      </c>
      <c r="BK132">
        <v>4</v>
      </c>
      <c r="BL132">
        <v>41</v>
      </c>
      <c r="BM132">
        <v>12</v>
      </c>
      <c r="BN132">
        <v>0</v>
      </c>
      <c r="BO132">
        <v>0</v>
      </c>
      <c r="BP132">
        <v>4</v>
      </c>
      <c r="BQ132">
        <v>8</v>
      </c>
      <c r="BR132">
        <v>17</v>
      </c>
      <c r="BS132">
        <v>1</v>
      </c>
      <c r="BT132">
        <v>1</v>
      </c>
      <c r="BU132">
        <v>0</v>
      </c>
      <c r="BV132">
        <v>766</v>
      </c>
      <c r="BW132">
        <v>766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/>
      <c r="CG132" s="10"/>
      <c r="CH132" s="10"/>
    </row>
    <row r="133" spans="1:154" s="38" customFormat="1">
      <c r="A133" t="s">
        <v>160</v>
      </c>
      <c r="B133" s="10">
        <f>('E3-Last'!B133)-1</f>
        <v>51</v>
      </c>
      <c r="C133" s="4" t="s">
        <v>3</v>
      </c>
      <c r="D133" s="10" t="s">
        <v>40</v>
      </c>
      <c r="E133" s="59">
        <f t="shared" si="40"/>
        <v>0</v>
      </c>
      <c r="F133" s="59">
        <f t="shared" si="40"/>
        <v>0</v>
      </c>
      <c r="G133" s="59">
        <f t="shared" si="40"/>
        <v>50</v>
      </c>
      <c r="H133" s="59">
        <f t="shared" si="40"/>
        <v>25</v>
      </c>
      <c r="I133" s="59">
        <f t="shared" si="41"/>
        <v>0.5</v>
      </c>
      <c r="J133">
        <v>4</v>
      </c>
      <c r="K133">
        <v>0</v>
      </c>
      <c r="L133">
        <v>0</v>
      </c>
      <c r="M133">
        <v>2</v>
      </c>
      <c r="N133">
        <v>1</v>
      </c>
      <c r="O133">
        <v>1</v>
      </c>
      <c r="P133">
        <v>1289.75</v>
      </c>
      <c r="Q133">
        <v>0</v>
      </c>
      <c r="R133">
        <v>793</v>
      </c>
      <c r="S133">
        <v>3089</v>
      </c>
      <c r="T133">
        <v>444.33333340000001</v>
      </c>
      <c r="U133">
        <v>175</v>
      </c>
      <c r="V133">
        <v>983</v>
      </c>
      <c r="W133">
        <v>56.333333330000002</v>
      </c>
      <c r="X133">
        <v>60.5</v>
      </c>
      <c r="Y133">
        <v>48</v>
      </c>
      <c r="Z133">
        <v>870.33333330000005</v>
      </c>
      <c r="AA133">
        <v>1067</v>
      </c>
      <c r="AB133">
        <v>477</v>
      </c>
      <c r="AC133">
        <v>11</v>
      </c>
      <c r="AD133">
        <v>5</v>
      </c>
      <c r="AE133">
        <v>4</v>
      </c>
      <c r="AF133">
        <v>2</v>
      </c>
      <c r="AG133">
        <v>4</v>
      </c>
      <c r="AH133">
        <v>4</v>
      </c>
      <c r="AI133">
        <v>1</v>
      </c>
      <c r="AJ133">
        <v>0</v>
      </c>
      <c r="AK133">
        <v>0</v>
      </c>
      <c r="AL133">
        <v>2</v>
      </c>
      <c r="AM133">
        <v>4</v>
      </c>
      <c r="AN133">
        <v>0</v>
      </c>
      <c r="AO133">
        <v>0</v>
      </c>
      <c r="AP133">
        <v>0</v>
      </c>
      <c r="AQ133">
        <v>0</v>
      </c>
      <c r="AR133">
        <v>1</v>
      </c>
      <c r="AS133">
        <v>0</v>
      </c>
      <c r="AT133">
        <v>3</v>
      </c>
      <c r="AU133">
        <v>0</v>
      </c>
      <c r="AV133">
        <v>0</v>
      </c>
      <c r="AW133">
        <v>0</v>
      </c>
      <c r="AX133">
        <v>1</v>
      </c>
      <c r="AY133">
        <v>0</v>
      </c>
      <c r="AZ133">
        <v>1</v>
      </c>
      <c r="BA133">
        <v>1</v>
      </c>
      <c r="BB133">
        <v>0</v>
      </c>
      <c r="BC133">
        <v>0</v>
      </c>
      <c r="BD133">
        <v>0</v>
      </c>
      <c r="BE133">
        <v>5</v>
      </c>
      <c r="BF133">
        <v>2</v>
      </c>
      <c r="BG133">
        <v>0</v>
      </c>
      <c r="BH133">
        <v>0</v>
      </c>
      <c r="BI133">
        <v>3</v>
      </c>
      <c r="BJ133">
        <v>0</v>
      </c>
      <c r="BK133">
        <v>0</v>
      </c>
      <c r="BL133">
        <v>93</v>
      </c>
      <c r="BM133">
        <v>24</v>
      </c>
      <c r="BN133">
        <v>13</v>
      </c>
      <c r="BO133">
        <v>22</v>
      </c>
      <c r="BP133">
        <v>4</v>
      </c>
      <c r="BQ133">
        <v>0</v>
      </c>
      <c r="BR133">
        <v>30</v>
      </c>
      <c r="BS133">
        <v>1</v>
      </c>
      <c r="BT133">
        <v>0</v>
      </c>
      <c r="BU133">
        <v>1</v>
      </c>
      <c r="BV133">
        <v>484</v>
      </c>
      <c r="BW133">
        <v>0</v>
      </c>
      <c r="BX133">
        <v>484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G133" s="10"/>
      <c r="CH133" s="10"/>
    </row>
    <row r="134" spans="1:154" s="38" customFormat="1">
      <c r="A134" t="s">
        <v>181</v>
      </c>
      <c r="B134" s="10">
        <f>('E3-Last'!B134)-1</f>
        <v>43</v>
      </c>
      <c r="C134" s="6" t="s">
        <v>2</v>
      </c>
      <c r="D134" s="10" t="s">
        <v>40</v>
      </c>
      <c r="E134" s="59">
        <f t="shared" si="40"/>
        <v>0</v>
      </c>
      <c r="F134" s="59">
        <f t="shared" si="40"/>
        <v>0</v>
      </c>
      <c r="G134" s="59">
        <f t="shared" si="40"/>
        <v>50</v>
      </c>
      <c r="H134" s="59">
        <f t="shared" si="40"/>
        <v>25</v>
      </c>
      <c r="I134" s="59">
        <f t="shared" si="41"/>
        <v>0.5</v>
      </c>
      <c r="J134">
        <v>4</v>
      </c>
      <c r="K134">
        <v>0</v>
      </c>
      <c r="L134">
        <v>0</v>
      </c>
      <c r="M134">
        <v>2</v>
      </c>
      <c r="N134">
        <v>1</v>
      </c>
      <c r="O134">
        <v>1</v>
      </c>
      <c r="P134">
        <v>651.5</v>
      </c>
      <c r="Q134">
        <v>0</v>
      </c>
      <c r="R134">
        <v>413</v>
      </c>
      <c r="S134">
        <v>846</v>
      </c>
      <c r="T134">
        <v>216</v>
      </c>
      <c r="U134">
        <v>220.5</v>
      </c>
      <c r="V134">
        <v>207</v>
      </c>
      <c r="W134">
        <v>128</v>
      </c>
      <c r="X134">
        <v>138.5</v>
      </c>
      <c r="Y134">
        <v>107</v>
      </c>
      <c r="Z134">
        <v>1091.333333</v>
      </c>
      <c r="AA134">
        <v>1352.5</v>
      </c>
      <c r="AB134">
        <v>569</v>
      </c>
      <c r="AC134">
        <v>40</v>
      </c>
      <c r="AD134">
        <v>12</v>
      </c>
      <c r="AE134">
        <v>19</v>
      </c>
      <c r="AF134">
        <v>9</v>
      </c>
      <c r="AG134">
        <v>10</v>
      </c>
      <c r="AH134">
        <v>4</v>
      </c>
      <c r="AI134">
        <v>7</v>
      </c>
      <c r="AJ134">
        <v>0</v>
      </c>
      <c r="AK134">
        <v>0</v>
      </c>
      <c r="AL134">
        <v>19</v>
      </c>
      <c r="AM134">
        <v>4</v>
      </c>
      <c r="AN134">
        <v>0</v>
      </c>
      <c r="AO134">
        <v>1</v>
      </c>
      <c r="AP134">
        <v>0</v>
      </c>
      <c r="AQ134">
        <v>0</v>
      </c>
      <c r="AR134">
        <v>7</v>
      </c>
      <c r="AS134">
        <v>2</v>
      </c>
      <c r="AT134">
        <v>3</v>
      </c>
      <c r="AU134">
        <v>5</v>
      </c>
      <c r="AV134">
        <v>0</v>
      </c>
      <c r="AW134">
        <v>0</v>
      </c>
      <c r="AX134">
        <v>9</v>
      </c>
      <c r="AY134">
        <v>4</v>
      </c>
      <c r="AZ134">
        <v>1</v>
      </c>
      <c r="BA134">
        <v>1</v>
      </c>
      <c r="BB134">
        <v>0</v>
      </c>
      <c r="BC134">
        <v>0</v>
      </c>
      <c r="BD134">
        <v>3</v>
      </c>
      <c r="BE134">
        <v>3</v>
      </c>
      <c r="BF134">
        <v>0</v>
      </c>
      <c r="BG134">
        <v>0</v>
      </c>
      <c r="BH134">
        <v>0</v>
      </c>
      <c r="BI134">
        <v>2</v>
      </c>
      <c r="BJ134">
        <v>1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1</v>
      </c>
      <c r="BT134">
        <v>0</v>
      </c>
      <c r="BU134">
        <v>1</v>
      </c>
      <c r="BV134">
        <v>934</v>
      </c>
      <c r="BW134">
        <v>0</v>
      </c>
      <c r="BX134">
        <v>934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  <c r="CG134" s="10"/>
      <c r="CH134" s="10"/>
    </row>
    <row r="135" spans="1:154" s="38" customFormat="1">
      <c r="A135" t="s">
        <v>161</v>
      </c>
      <c r="B135" s="10">
        <f>('E3-Last'!B135)-1</f>
        <v>43</v>
      </c>
      <c r="C135" s="4" t="s">
        <v>3</v>
      </c>
      <c r="D135" s="10" t="s">
        <v>40</v>
      </c>
      <c r="E135" s="59">
        <f t="shared" si="40"/>
        <v>25</v>
      </c>
      <c r="F135" s="59">
        <f t="shared" si="40"/>
        <v>0</v>
      </c>
      <c r="G135" s="59">
        <f t="shared" si="40"/>
        <v>50</v>
      </c>
      <c r="H135" s="59">
        <f t="shared" si="40"/>
        <v>25</v>
      </c>
      <c r="I135" s="59">
        <f t="shared" si="41"/>
        <v>0.5</v>
      </c>
      <c r="J135">
        <v>4</v>
      </c>
      <c r="K135">
        <v>1</v>
      </c>
      <c r="L135">
        <v>0</v>
      </c>
      <c r="M135">
        <v>2</v>
      </c>
      <c r="N135">
        <v>1</v>
      </c>
      <c r="O135">
        <v>0</v>
      </c>
      <c r="P135">
        <v>556.66666669999995</v>
      </c>
      <c r="Q135">
        <v>0</v>
      </c>
      <c r="R135">
        <v>483</v>
      </c>
      <c r="S135">
        <v>704</v>
      </c>
      <c r="T135">
        <v>486</v>
      </c>
      <c r="U135">
        <v>418</v>
      </c>
      <c r="V135">
        <v>622</v>
      </c>
      <c r="W135">
        <v>460.66666659999999</v>
      </c>
      <c r="X135">
        <v>634.5</v>
      </c>
      <c r="Y135">
        <v>113</v>
      </c>
      <c r="Z135">
        <v>50.333333330000002</v>
      </c>
      <c r="AA135">
        <v>53.5</v>
      </c>
      <c r="AB135">
        <v>44</v>
      </c>
      <c r="AC135">
        <v>10</v>
      </c>
      <c r="AD135">
        <v>3</v>
      </c>
      <c r="AE135">
        <v>5</v>
      </c>
      <c r="AF135">
        <v>2</v>
      </c>
      <c r="AG135">
        <v>3</v>
      </c>
      <c r="AH135">
        <v>3</v>
      </c>
      <c r="AI135">
        <v>4</v>
      </c>
      <c r="AJ135">
        <v>0</v>
      </c>
      <c r="AK135">
        <v>0</v>
      </c>
      <c r="AL135">
        <v>0</v>
      </c>
      <c r="AM135">
        <v>3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2</v>
      </c>
      <c r="AU135">
        <v>3</v>
      </c>
      <c r="AV135">
        <v>0</v>
      </c>
      <c r="AW135">
        <v>0</v>
      </c>
      <c r="AX135">
        <v>0</v>
      </c>
      <c r="AY135">
        <v>0</v>
      </c>
      <c r="AZ135">
        <v>1</v>
      </c>
      <c r="BA135">
        <v>1</v>
      </c>
      <c r="BB135">
        <v>0</v>
      </c>
      <c r="BC135">
        <v>0</v>
      </c>
      <c r="BD135">
        <v>0</v>
      </c>
      <c r="BE135">
        <v>13</v>
      </c>
      <c r="BF135">
        <v>2</v>
      </c>
      <c r="BG135">
        <v>0</v>
      </c>
      <c r="BH135">
        <v>0</v>
      </c>
      <c r="BI135">
        <v>1</v>
      </c>
      <c r="BJ135">
        <v>4</v>
      </c>
      <c r="BK135">
        <v>6</v>
      </c>
      <c r="BL135">
        <v>87</v>
      </c>
      <c r="BM135">
        <v>17</v>
      </c>
      <c r="BN135">
        <v>1</v>
      </c>
      <c r="BO135">
        <v>2</v>
      </c>
      <c r="BP135">
        <v>10</v>
      </c>
      <c r="BQ135">
        <v>0</v>
      </c>
      <c r="BR135">
        <v>57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E135" s="58"/>
      <c r="CG135" s="10"/>
      <c r="CH135" s="10"/>
    </row>
    <row r="136" spans="1:154" s="38" customFormat="1">
      <c r="A136" t="s">
        <v>162</v>
      </c>
      <c r="B136" s="10">
        <f>('E3-Last'!B136)-1</f>
        <v>43</v>
      </c>
      <c r="C136" s="6" t="s">
        <v>2</v>
      </c>
      <c r="D136" s="10" t="s">
        <v>40</v>
      </c>
      <c r="E136" s="59">
        <f t="shared" si="40"/>
        <v>25</v>
      </c>
      <c r="F136" s="59">
        <f t="shared" si="40"/>
        <v>0</v>
      </c>
      <c r="G136" s="59">
        <f t="shared" si="40"/>
        <v>25</v>
      </c>
      <c r="H136" s="59">
        <f t="shared" si="40"/>
        <v>25</v>
      </c>
      <c r="I136" s="59">
        <f t="shared" si="41"/>
        <v>0.25</v>
      </c>
      <c r="J136">
        <v>4</v>
      </c>
      <c r="K136">
        <v>1</v>
      </c>
      <c r="L136">
        <v>0</v>
      </c>
      <c r="M136">
        <v>1</v>
      </c>
      <c r="N136">
        <v>1</v>
      </c>
      <c r="O136">
        <v>1</v>
      </c>
      <c r="P136">
        <v>926</v>
      </c>
      <c r="Q136">
        <v>0</v>
      </c>
      <c r="R136">
        <v>429</v>
      </c>
      <c r="S136">
        <v>176</v>
      </c>
      <c r="T136">
        <v>114</v>
      </c>
      <c r="U136">
        <v>33</v>
      </c>
      <c r="V136">
        <v>195</v>
      </c>
      <c r="W136">
        <v>449.5</v>
      </c>
      <c r="X136">
        <v>638</v>
      </c>
      <c r="Y136">
        <v>261</v>
      </c>
      <c r="Z136">
        <v>72</v>
      </c>
      <c r="AA136">
        <v>6</v>
      </c>
      <c r="AB136">
        <v>138</v>
      </c>
      <c r="AC136">
        <v>9</v>
      </c>
      <c r="AD136">
        <v>5</v>
      </c>
      <c r="AE136">
        <v>2</v>
      </c>
      <c r="AF136">
        <v>2</v>
      </c>
      <c r="AG136">
        <v>3</v>
      </c>
      <c r="AH136">
        <v>4</v>
      </c>
      <c r="AI136">
        <v>1</v>
      </c>
      <c r="AJ136">
        <v>0</v>
      </c>
      <c r="AK136">
        <v>0</v>
      </c>
      <c r="AL136">
        <v>1</v>
      </c>
      <c r="AM136">
        <v>3</v>
      </c>
      <c r="AN136">
        <v>1</v>
      </c>
      <c r="AO136">
        <v>1</v>
      </c>
      <c r="AP136">
        <v>0</v>
      </c>
      <c r="AQ136">
        <v>0</v>
      </c>
      <c r="AR136">
        <v>0</v>
      </c>
      <c r="AS136">
        <v>0</v>
      </c>
      <c r="AT136">
        <v>2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1</v>
      </c>
      <c r="BA136">
        <v>0</v>
      </c>
      <c r="BB136">
        <v>0</v>
      </c>
      <c r="BC136">
        <v>0</v>
      </c>
      <c r="BD136">
        <v>1</v>
      </c>
      <c r="BE136">
        <v>3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121</v>
      </c>
      <c r="BM136">
        <v>37</v>
      </c>
      <c r="BN136">
        <v>0</v>
      </c>
      <c r="BO136">
        <v>10</v>
      </c>
      <c r="BP136">
        <v>5</v>
      </c>
      <c r="BQ136">
        <v>0</v>
      </c>
      <c r="BR136">
        <v>69</v>
      </c>
      <c r="BS136">
        <v>1</v>
      </c>
      <c r="BT136">
        <v>0</v>
      </c>
      <c r="BU136">
        <v>1</v>
      </c>
      <c r="BV136">
        <v>2173</v>
      </c>
      <c r="BW136">
        <v>0</v>
      </c>
      <c r="BX136">
        <v>2173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E136" s="58"/>
      <c r="CG136" s="10"/>
      <c r="CH136" s="10"/>
    </row>
    <row r="137" spans="1:154" s="38" customFormat="1">
      <c r="A137" t="s">
        <v>163</v>
      </c>
      <c r="B137" s="10">
        <f>('E3-Last'!B137)-1</f>
        <v>51</v>
      </c>
      <c r="C137" s="6" t="s">
        <v>2</v>
      </c>
      <c r="D137" s="10" t="s">
        <v>40</v>
      </c>
      <c r="E137" s="59">
        <f t="shared" si="40"/>
        <v>0</v>
      </c>
      <c r="F137" s="59">
        <f t="shared" si="40"/>
        <v>0</v>
      </c>
      <c r="G137" s="59">
        <f t="shared" si="40"/>
        <v>50</v>
      </c>
      <c r="H137" s="59">
        <f t="shared" si="40"/>
        <v>0</v>
      </c>
      <c r="I137" s="59">
        <f t="shared" si="41"/>
        <v>0.5</v>
      </c>
      <c r="J137">
        <v>4</v>
      </c>
      <c r="K137">
        <v>0</v>
      </c>
      <c r="L137">
        <v>0</v>
      </c>
      <c r="M137">
        <v>2</v>
      </c>
      <c r="N137">
        <v>0</v>
      </c>
      <c r="O137">
        <v>2</v>
      </c>
      <c r="P137">
        <v>134.5</v>
      </c>
      <c r="Q137">
        <v>0</v>
      </c>
      <c r="R137">
        <v>141</v>
      </c>
      <c r="S137">
        <v>0</v>
      </c>
      <c r="T137">
        <v>37</v>
      </c>
      <c r="U137">
        <v>37</v>
      </c>
      <c r="V137">
        <v>0</v>
      </c>
      <c r="W137">
        <v>119</v>
      </c>
      <c r="X137">
        <v>119</v>
      </c>
      <c r="Y137">
        <v>0</v>
      </c>
      <c r="Z137">
        <v>1486.5</v>
      </c>
      <c r="AA137">
        <v>1486.5</v>
      </c>
      <c r="AB137">
        <v>0</v>
      </c>
      <c r="AC137">
        <v>18</v>
      </c>
      <c r="AD137">
        <v>5</v>
      </c>
      <c r="AE137">
        <v>13</v>
      </c>
      <c r="AF137">
        <v>0</v>
      </c>
      <c r="AG137">
        <v>4</v>
      </c>
      <c r="AH137">
        <v>4</v>
      </c>
      <c r="AI137">
        <v>4</v>
      </c>
      <c r="AJ137">
        <v>0</v>
      </c>
      <c r="AK137">
        <v>0</v>
      </c>
      <c r="AL137">
        <v>6</v>
      </c>
      <c r="AM137">
        <v>4</v>
      </c>
      <c r="AN137">
        <v>0</v>
      </c>
      <c r="AO137">
        <v>0</v>
      </c>
      <c r="AP137">
        <v>0</v>
      </c>
      <c r="AQ137">
        <v>0</v>
      </c>
      <c r="AR137">
        <v>1</v>
      </c>
      <c r="AS137">
        <v>0</v>
      </c>
      <c r="AT137">
        <v>4</v>
      </c>
      <c r="AU137">
        <v>4</v>
      </c>
      <c r="AV137">
        <v>0</v>
      </c>
      <c r="AW137">
        <v>0</v>
      </c>
      <c r="AX137">
        <v>5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2</v>
      </c>
      <c r="BF137">
        <v>0</v>
      </c>
      <c r="BG137">
        <v>0</v>
      </c>
      <c r="BH137">
        <v>0</v>
      </c>
      <c r="BI137">
        <v>2</v>
      </c>
      <c r="BJ137">
        <v>0</v>
      </c>
      <c r="BK137">
        <v>0</v>
      </c>
      <c r="BL137">
        <v>58</v>
      </c>
      <c r="BM137">
        <v>6</v>
      </c>
      <c r="BN137">
        <v>0</v>
      </c>
      <c r="BO137">
        <v>11</v>
      </c>
      <c r="BP137">
        <v>3</v>
      </c>
      <c r="BQ137">
        <v>0</v>
      </c>
      <c r="BR137">
        <v>38</v>
      </c>
      <c r="BS137">
        <v>2</v>
      </c>
      <c r="BT137">
        <v>0</v>
      </c>
      <c r="BU137">
        <v>2</v>
      </c>
      <c r="BV137">
        <v>256</v>
      </c>
      <c r="BW137">
        <v>0</v>
      </c>
      <c r="BX137">
        <v>256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  <c r="CG137" s="10"/>
      <c r="CH137" s="10"/>
    </row>
    <row r="138" spans="1:154" s="38" customFormat="1">
      <c r="A138" t="s">
        <v>164</v>
      </c>
      <c r="B138" s="10">
        <f>('E3-Last'!B138)-1</f>
        <v>43</v>
      </c>
      <c r="C138" s="6" t="s">
        <v>2</v>
      </c>
      <c r="D138" s="10" t="s">
        <v>40</v>
      </c>
      <c r="E138" s="59">
        <f t="shared" si="40"/>
        <v>0</v>
      </c>
      <c r="F138" s="59">
        <f t="shared" si="40"/>
        <v>0</v>
      </c>
      <c r="G138" s="59">
        <f t="shared" si="40"/>
        <v>50</v>
      </c>
      <c r="H138" s="59">
        <f t="shared" si="40"/>
        <v>0</v>
      </c>
      <c r="I138" s="59">
        <f t="shared" si="41"/>
        <v>0.5</v>
      </c>
      <c r="J138">
        <v>4</v>
      </c>
      <c r="K138">
        <v>0</v>
      </c>
      <c r="L138">
        <v>0</v>
      </c>
      <c r="M138">
        <v>2</v>
      </c>
      <c r="N138">
        <v>0</v>
      </c>
      <c r="O138">
        <v>2</v>
      </c>
      <c r="P138">
        <v>351.25</v>
      </c>
      <c r="Q138">
        <v>0</v>
      </c>
      <c r="R138">
        <v>288.5</v>
      </c>
      <c r="S138">
        <v>0</v>
      </c>
      <c r="T138">
        <v>55</v>
      </c>
      <c r="U138">
        <v>55</v>
      </c>
      <c r="V138">
        <v>0</v>
      </c>
      <c r="W138">
        <v>256</v>
      </c>
      <c r="X138">
        <v>256</v>
      </c>
      <c r="Y138">
        <v>0</v>
      </c>
      <c r="Z138">
        <v>175</v>
      </c>
      <c r="AA138">
        <v>175</v>
      </c>
      <c r="AB138">
        <v>0</v>
      </c>
      <c r="AC138">
        <v>12</v>
      </c>
      <c r="AD138">
        <v>5</v>
      </c>
      <c r="AE138">
        <v>6</v>
      </c>
      <c r="AF138">
        <v>1</v>
      </c>
      <c r="AG138">
        <v>5</v>
      </c>
      <c r="AH138">
        <v>5</v>
      </c>
      <c r="AI138">
        <v>1</v>
      </c>
      <c r="AJ138">
        <v>0</v>
      </c>
      <c r="AK138">
        <v>0</v>
      </c>
      <c r="AL138">
        <v>1</v>
      </c>
      <c r="AM138">
        <v>4</v>
      </c>
      <c r="AN138">
        <v>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4</v>
      </c>
      <c r="AU138">
        <v>1</v>
      </c>
      <c r="AV138">
        <v>0</v>
      </c>
      <c r="AW138">
        <v>0</v>
      </c>
      <c r="AX138">
        <v>1</v>
      </c>
      <c r="AY138">
        <v>1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7</v>
      </c>
      <c r="BF138">
        <v>0</v>
      </c>
      <c r="BG138">
        <v>0</v>
      </c>
      <c r="BH138">
        <v>0</v>
      </c>
      <c r="BI138">
        <v>1</v>
      </c>
      <c r="BJ138">
        <v>1</v>
      </c>
      <c r="BK138">
        <v>5</v>
      </c>
      <c r="BL138">
        <v>81</v>
      </c>
      <c r="BM138">
        <v>20</v>
      </c>
      <c r="BN138">
        <v>0</v>
      </c>
      <c r="BO138">
        <v>15</v>
      </c>
      <c r="BP138">
        <v>5</v>
      </c>
      <c r="BQ138">
        <v>0</v>
      </c>
      <c r="BR138">
        <v>41</v>
      </c>
      <c r="BS138">
        <v>2</v>
      </c>
      <c r="BT138">
        <v>2</v>
      </c>
      <c r="BU138">
        <v>0</v>
      </c>
      <c r="BV138">
        <v>828</v>
      </c>
      <c r="BW138">
        <v>828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E138" s="58"/>
      <c r="CG138" s="10"/>
      <c r="CH138" s="10"/>
    </row>
    <row r="139" spans="1:154" s="38" customFormat="1">
      <c r="A139" t="s">
        <v>167</v>
      </c>
      <c r="B139" s="10">
        <f>('E3-Last'!B139)-1</f>
        <v>51</v>
      </c>
      <c r="C139" s="6" t="s">
        <v>2</v>
      </c>
      <c r="D139" s="10" t="s">
        <v>40</v>
      </c>
      <c r="E139" s="59">
        <f t="shared" si="40"/>
        <v>0</v>
      </c>
      <c r="F139" s="59">
        <f t="shared" si="40"/>
        <v>0</v>
      </c>
      <c r="G139" s="59">
        <f t="shared" si="40"/>
        <v>50</v>
      </c>
      <c r="H139" s="59">
        <f t="shared" si="40"/>
        <v>25</v>
      </c>
      <c r="I139" s="59">
        <f t="shared" si="41"/>
        <v>0.5</v>
      </c>
      <c r="J139">
        <v>4</v>
      </c>
      <c r="K139">
        <v>0</v>
      </c>
      <c r="L139">
        <v>0</v>
      </c>
      <c r="M139">
        <v>2</v>
      </c>
      <c r="N139">
        <v>1</v>
      </c>
      <c r="O139">
        <v>1</v>
      </c>
      <c r="P139">
        <v>96</v>
      </c>
      <c r="Q139">
        <v>0</v>
      </c>
      <c r="R139">
        <v>113.5</v>
      </c>
      <c r="S139">
        <v>66</v>
      </c>
      <c r="T139">
        <v>612.66666669999995</v>
      </c>
      <c r="U139">
        <v>116.5</v>
      </c>
      <c r="V139">
        <v>1605</v>
      </c>
      <c r="W139">
        <v>76.333333339999996</v>
      </c>
      <c r="X139">
        <v>82.5</v>
      </c>
      <c r="Y139">
        <v>64</v>
      </c>
      <c r="Z139">
        <v>842.66666669999995</v>
      </c>
      <c r="AA139">
        <v>1090</v>
      </c>
      <c r="AB139">
        <v>348</v>
      </c>
      <c r="AC139">
        <v>9</v>
      </c>
      <c r="AD139">
        <v>5</v>
      </c>
      <c r="AE139">
        <v>3</v>
      </c>
      <c r="AF139">
        <v>1</v>
      </c>
      <c r="AG139">
        <v>4</v>
      </c>
      <c r="AH139">
        <v>5</v>
      </c>
      <c r="AI139">
        <v>0</v>
      </c>
      <c r="AJ139">
        <v>0</v>
      </c>
      <c r="AK139">
        <v>0</v>
      </c>
      <c r="AL139">
        <v>0</v>
      </c>
      <c r="AM139">
        <v>4</v>
      </c>
      <c r="AN139">
        <v>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3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</v>
      </c>
      <c r="BA139">
        <v>0</v>
      </c>
      <c r="BB139">
        <v>0</v>
      </c>
      <c r="BC139">
        <v>0</v>
      </c>
      <c r="BD139">
        <v>0</v>
      </c>
      <c r="BE139">
        <v>6</v>
      </c>
      <c r="BF139">
        <v>0</v>
      </c>
      <c r="BG139">
        <v>0</v>
      </c>
      <c r="BH139">
        <v>1</v>
      </c>
      <c r="BI139">
        <v>2</v>
      </c>
      <c r="BJ139">
        <v>1</v>
      </c>
      <c r="BK139">
        <v>2</v>
      </c>
      <c r="BL139">
        <v>76</v>
      </c>
      <c r="BM139">
        <v>4</v>
      </c>
      <c r="BN139">
        <v>12</v>
      </c>
      <c r="BO139">
        <v>10</v>
      </c>
      <c r="BP139">
        <v>6</v>
      </c>
      <c r="BQ139">
        <v>0</v>
      </c>
      <c r="BR139">
        <v>44</v>
      </c>
      <c r="BS139">
        <v>1</v>
      </c>
      <c r="BT139">
        <v>1</v>
      </c>
      <c r="BU139">
        <v>0</v>
      </c>
      <c r="BV139">
        <v>91</v>
      </c>
      <c r="BW139">
        <v>91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  <c r="CE139" s="58"/>
      <c r="CG139" s="10"/>
      <c r="CH139" s="10"/>
    </row>
    <row r="140" spans="1:154" s="38" customFormat="1">
      <c r="A140" t="s">
        <v>166</v>
      </c>
      <c r="B140" s="10">
        <f>('E3-Last'!B140)-1</f>
        <v>51</v>
      </c>
      <c r="C140" s="4" t="s">
        <v>3</v>
      </c>
      <c r="D140" s="10" t="s">
        <v>40</v>
      </c>
      <c r="E140" s="59">
        <f t="shared" si="40"/>
        <v>0</v>
      </c>
      <c r="F140" s="59">
        <f t="shared" si="40"/>
        <v>0</v>
      </c>
      <c r="G140" s="59">
        <f t="shared" si="40"/>
        <v>25</v>
      </c>
      <c r="H140" s="59">
        <f t="shared" si="40"/>
        <v>0</v>
      </c>
      <c r="I140" s="59">
        <f t="shared" si="41"/>
        <v>0.25</v>
      </c>
      <c r="J140">
        <v>4</v>
      </c>
      <c r="K140">
        <v>0</v>
      </c>
      <c r="L140">
        <v>0</v>
      </c>
      <c r="M140">
        <v>1</v>
      </c>
      <c r="N140">
        <v>0</v>
      </c>
      <c r="O140">
        <v>3</v>
      </c>
      <c r="P140">
        <v>228.25</v>
      </c>
      <c r="Q140">
        <v>0</v>
      </c>
      <c r="R140">
        <v>429</v>
      </c>
      <c r="S140">
        <v>0</v>
      </c>
      <c r="T140">
        <v>1572</v>
      </c>
      <c r="U140">
        <v>1572</v>
      </c>
      <c r="V140">
        <v>0</v>
      </c>
      <c r="W140">
        <v>695</v>
      </c>
      <c r="X140">
        <v>695</v>
      </c>
      <c r="Y140">
        <v>0</v>
      </c>
      <c r="Z140">
        <v>7</v>
      </c>
      <c r="AA140">
        <v>7</v>
      </c>
      <c r="AB140">
        <v>0</v>
      </c>
      <c r="AC140">
        <v>17</v>
      </c>
      <c r="AD140">
        <v>8</v>
      </c>
      <c r="AE140">
        <v>5</v>
      </c>
      <c r="AF140">
        <v>4</v>
      </c>
      <c r="AG140">
        <v>7</v>
      </c>
      <c r="AH140">
        <v>7</v>
      </c>
      <c r="AI140">
        <v>0</v>
      </c>
      <c r="AJ140">
        <v>0</v>
      </c>
      <c r="AK140">
        <v>0</v>
      </c>
      <c r="AL140">
        <v>3</v>
      </c>
      <c r="AM140">
        <v>4</v>
      </c>
      <c r="AN140">
        <v>3</v>
      </c>
      <c r="AO140">
        <v>0</v>
      </c>
      <c r="AP140">
        <v>0</v>
      </c>
      <c r="AQ140">
        <v>0</v>
      </c>
      <c r="AR140">
        <v>1</v>
      </c>
      <c r="AS140">
        <v>1</v>
      </c>
      <c r="AT140">
        <v>3</v>
      </c>
      <c r="AU140">
        <v>0</v>
      </c>
      <c r="AV140">
        <v>0</v>
      </c>
      <c r="AW140">
        <v>0</v>
      </c>
      <c r="AX140">
        <v>1</v>
      </c>
      <c r="AY140">
        <v>2</v>
      </c>
      <c r="AZ140">
        <v>1</v>
      </c>
      <c r="BA140">
        <v>0</v>
      </c>
      <c r="BB140">
        <v>0</v>
      </c>
      <c r="BC140">
        <v>0</v>
      </c>
      <c r="BD140">
        <v>1</v>
      </c>
      <c r="BE140">
        <v>3</v>
      </c>
      <c r="BF140">
        <v>0</v>
      </c>
      <c r="BG140">
        <v>0</v>
      </c>
      <c r="BH140">
        <v>1</v>
      </c>
      <c r="BI140">
        <v>0</v>
      </c>
      <c r="BJ140">
        <v>1</v>
      </c>
      <c r="BK140">
        <v>1</v>
      </c>
      <c r="BL140">
        <v>109</v>
      </c>
      <c r="BM140">
        <v>20</v>
      </c>
      <c r="BN140">
        <v>22</v>
      </c>
      <c r="BO140">
        <v>10</v>
      </c>
      <c r="BP140">
        <v>1</v>
      </c>
      <c r="BQ140">
        <v>0</v>
      </c>
      <c r="BR140">
        <v>56</v>
      </c>
      <c r="BS140">
        <v>3</v>
      </c>
      <c r="BT140">
        <v>2</v>
      </c>
      <c r="BU140">
        <v>1</v>
      </c>
      <c r="BV140">
        <v>484</v>
      </c>
      <c r="BW140">
        <v>363</v>
      </c>
      <c r="BX140">
        <v>121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  <c r="CE140" s="58"/>
      <c r="CG140" s="10"/>
      <c r="CH140" s="10"/>
    </row>
    <row r="141" spans="1:154" s="38" customFormat="1">
      <c r="A141" t="s">
        <v>167</v>
      </c>
      <c r="B141" s="10">
        <f>('E3-Last'!B141)-1</f>
        <v>43</v>
      </c>
      <c r="C141" s="6" t="s">
        <v>2</v>
      </c>
      <c r="D141" s="10" t="s">
        <v>40</v>
      </c>
      <c r="E141" s="59">
        <f t="shared" si="40"/>
        <v>0</v>
      </c>
      <c r="F141" s="59">
        <f t="shared" si="40"/>
        <v>0</v>
      </c>
      <c r="G141" s="59">
        <f t="shared" si="40"/>
        <v>50</v>
      </c>
      <c r="H141" s="59">
        <f t="shared" si="40"/>
        <v>0</v>
      </c>
      <c r="I141" s="59">
        <f t="shared" si="41"/>
        <v>0.5</v>
      </c>
      <c r="J141">
        <v>4</v>
      </c>
      <c r="K141">
        <v>0</v>
      </c>
      <c r="L141">
        <v>0</v>
      </c>
      <c r="M141">
        <v>2</v>
      </c>
      <c r="N141">
        <v>0</v>
      </c>
      <c r="O141">
        <v>2</v>
      </c>
      <c r="P141">
        <v>97</v>
      </c>
      <c r="Q141">
        <v>0</v>
      </c>
      <c r="R141">
        <v>101.5</v>
      </c>
      <c r="S141">
        <v>0</v>
      </c>
      <c r="T141">
        <v>101.5</v>
      </c>
      <c r="U141">
        <v>101.5</v>
      </c>
      <c r="V141">
        <v>0</v>
      </c>
      <c r="W141">
        <v>79</v>
      </c>
      <c r="X141">
        <v>79</v>
      </c>
      <c r="Y141">
        <v>0</v>
      </c>
      <c r="Z141">
        <v>899.5</v>
      </c>
      <c r="AA141">
        <v>899.5</v>
      </c>
      <c r="AB141">
        <v>0</v>
      </c>
      <c r="AC141">
        <v>10</v>
      </c>
      <c r="AD141">
        <v>5</v>
      </c>
      <c r="AE141">
        <v>5</v>
      </c>
      <c r="AF141">
        <v>0</v>
      </c>
      <c r="AG141">
        <v>5</v>
      </c>
      <c r="AH141">
        <v>5</v>
      </c>
      <c r="AI141">
        <v>0</v>
      </c>
      <c r="AJ141">
        <v>0</v>
      </c>
      <c r="AK141">
        <v>0</v>
      </c>
      <c r="AL141">
        <v>0</v>
      </c>
      <c r="AM141">
        <v>4</v>
      </c>
      <c r="AN141">
        <v>1</v>
      </c>
      <c r="AO141">
        <v>0</v>
      </c>
      <c r="AP141">
        <v>0</v>
      </c>
      <c r="AQ141">
        <v>0</v>
      </c>
      <c r="AR141">
        <v>0</v>
      </c>
      <c r="AS141">
        <v>1</v>
      </c>
      <c r="AT141">
        <v>4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7</v>
      </c>
      <c r="BF141">
        <v>0</v>
      </c>
      <c r="BG141">
        <v>0</v>
      </c>
      <c r="BH141">
        <v>2</v>
      </c>
      <c r="BI141">
        <v>2</v>
      </c>
      <c r="BJ141">
        <v>0</v>
      </c>
      <c r="BK141">
        <v>3</v>
      </c>
      <c r="BL141">
        <v>193</v>
      </c>
      <c r="BM141">
        <v>14</v>
      </c>
      <c r="BN141">
        <v>1</v>
      </c>
      <c r="BO141">
        <v>44</v>
      </c>
      <c r="BP141">
        <v>5</v>
      </c>
      <c r="BQ141">
        <v>0</v>
      </c>
      <c r="BR141">
        <v>129</v>
      </c>
      <c r="BS141">
        <v>2</v>
      </c>
      <c r="BT141">
        <v>0</v>
      </c>
      <c r="BU141">
        <v>2</v>
      </c>
      <c r="BV141">
        <v>185</v>
      </c>
      <c r="BW141">
        <v>0</v>
      </c>
      <c r="BX141">
        <v>185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  <c r="CG141" s="10"/>
      <c r="CH141" s="10"/>
    </row>
    <row r="142" spans="1:154" s="38" customFormat="1">
      <c r="A142" t="s">
        <v>182</v>
      </c>
      <c r="B142" s="10">
        <f>('E3-Last'!B142)-1</f>
        <v>51</v>
      </c>
      <c r="C142" s="4" t="s">
        <v>3</v>
      </c>
      <c r="D142" s="10" t="s">
        <v>40</v>
      </c>
      <c r="E142" s="59">
        <f t="shared" si="40"/>
        <v>0</v>
      </c>
      <c r="F142" s="59">
        <f t="shared" si="40"/>
        <v>0</v>
      </c>
      <c r="G142" s="59">
        <f t="shared" si="40"/>
        <v>50</v>
      </c>
      <c r="H142" s="59">
        <f t="shared" si="40"/>
        <v>50</v>
      </c>
      <c r="I142" s="59">
        <f t="shared" si="41"/>
        <v>0.5</v>
      </c>
      <c r="J142">
        <v>4</v>
      </c>
      <c r="K142">
        <v>0</v>
      </c>
      <c r="L142">
        <v>0</v>
      </c>
      <c r="M142">
        <v>2</v>
      </c>
      <c r="N142">
        <v>2</v>
      </c>
      <c r="O142">
        <v>0</v>
      </c>
      <c r="P142">
        <v>388.75</v>
      </c>
      <c r="Q142">
        <v>0</v>
      </c>
      <c r="R142">
        <v>336</v>
      </c>
      <c r="S142">
        <v>441.5</v>
      </c>
      <c r="T142">
        <v>681.5</v>
      </c>
      <c r="U142">
        <v>516</v>
      </c>
      <c r="V142">
        <v>847</v>
      </c>
      <c r="W142">
        <v>112</v>
      </c>
      <c r="X142">
        <v>144</v>
      </c>
      <c r="Y142">
        <v>80</v>
      </c>
      <c r="Z142">
        <v>851.75</v>
      </c>
      <c r="AA142">
        <v>1221</v>
      </c>
      <c r="AB142">
        <v>482.5</v>
      </c>
      <c r="AC142">
        <v>13</v>
      </c>
      <c r="AD142">
        <v>5</v>
      </c>
      <c r="AE142">
        <v>6</v>
      </c>
      <c r="AF142">
        <v>2</v>
      </c>
      <c r="AG142">
        <v>4</v>
      </c>
      <c r="AH142">
        <v>5</v>
      </c>
      <c r="AI142">
        <v>1</v>
      </c>
      <c r="AJ142">
        <v>0</v>
      </c>
      <c r="AK142">
        <v>0</v>
      </c>
      <c r="AL142">
        <v>3</v>
      </c>
      <c r="AM142">
        <v>4</v>
      </c>
      <c r="AN142">
        <v>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2</v>
      </c>
      <c r="AU142">
        <v>1</v>
      </c>
      <c r="AV142">
        <v>0</v>
      </c>
      <c r="AW142">
        <v>0</v>
      </c>
      <c r="AX142">
        <v>3</v>
      </c>
      <c r="AY142">
        <v>0</v>
      </c>
      <c r="AZ142">
        <v>2</v>
      </c>
      <c r="BA142">
        <v>0</v>
      </c>
      <c r="BB142">
        <v>0</v>
      </c>
      <c r="BC142">
        <v>0</v>
      </c>
      <c r="BD142">
        <v>0</v>
      </c>
      <c r="BE142">
        <v>4</v>
      </c>
      <c r="BF142">
        <v>0</v>
      </c>
      <c r="BG142">
        <v>0</v>
      </c>
      <c r="BH142">
        <v>0</v>
      </c>
      <c r="BI142">
        <v>2</v>
      </c>
      <c r="BJ142">
        <v>2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G142" s="10"/>
      <c r="CH142" s="10"/>
    </row>
    <row r="143" spans="1:154" s="38" customFormat="1">
      <c r="A143" t="s">
        <v>169</v>
      </c>
      <c r="B143" s="10">
        <f>('E3-Last'!B143)-1</f>
        <v>43</v>
      </c>
      <c r="C143" s="6" t="s">
        <v>2</v>
      </c>
      <c r="D143" s="10" t="s">
        <v>40</v>
      </c>
      <c r="E143" s="59">
        <f t="shared" si="40"/>
        <v>0</v>
      </c>
      <c r="F143" s="59">
        <f t="shared" si="40"/>
        <v>0</v>
      </c>
      <c r="G143" s="59">
        <f t="shared" si="40"/>
        <v>50</v>
      </c>
      <c r="H143" s="59">
        <f t="shared" si="40"/>
        <v>50</v>
      </c>
      <c r="I143" s="59">
        <f t="shared" si="41"/>
        <v>0.5</v>
      </c>
      <c r="J143">
        <v>4</v>
      </c>
      <c r="K143">
        <v>0</v>
      </c>
      <c r="L143">
        <v>0</v>
      </c>
      <c r="M143">
        <v>2</v>
      </c>
      <c r="N143">
        <v>2</v>
      </c>
      <c r="O143">
        <v>0</v>
      </c>
      <c r="P143">
        <v>233</v>
      </c>
      <c r="Q143">
        <v>0</v>
      </c>
      <c r="R143">
        <v>255</v>
      </c>
      <c r="S143">
        <v>211</v>
      </c>
      <c r="T143">
        <v>221.5</v>
      </c>
      <c r="U143">
        <v>101</v>
      </c>
      <c r="V143">
        <v>342</v>
      </c>
      <c r="W143">
        <v>191.5</v>
      </c>
      <c r="X143">
        <v>268.5</v>
      </c>
      <c r="Y143">
        <v>114.5</v>
      </c>
      <c r="Z143">
        <v>464</v>
      </c>
      <c r="AA143">
        <v>646</v>
      </c>
      <c r="AB143">
        <v>282</v>
      </c>
      <c r="AC143">
        <v>9</v>
      </c>
      <c r="AD143">
        <v>4</v>
      </c>
      <c r="AE143">
        <v>2</v>
      </c>
      <c r="AF143">
        <v>3</v>
      </c>
      <c r="AG143">
        <v>5</v>
      </c>
      <c r="AH143">
        <v>4</v>
      </c>
      <c r="AI143">
        <v>0</v>
      </c>
      <c r="AJ143">
        <v>0</v>
      </c>
      <c r="AK143">
        <v>0</v>
      </c>
      <c r="AL143">
        <v>0</v>
      </c>
      <c r="AM143">
        <v>4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2</v>
      </c>
      <c r="AU143">
        <v>0</v>
      </c>
      <c r="AV143">
        <v>0</v>
      </c>
      <c r="AW143">
        <v>0</v>
      </c>
      <c r="AX143">
        <v>0</v>
      </c>
      <c r="AY143">
        <v>1</v>
      </c>
      <c r="AZ143">
        <v>2</v>
      </c>
      <c r="BA143">
        <v>0</v>
      </c>
      <c r="BB143">
        <v>0</v>
      </c>
      <c r="BC143">
        <v>0</v>
      </c>
      <c r="BD143">
        <v>0</v>
      </c>
      <c r="BE143">
        <v>4</v>
      </c>
      <c r="BF143">
        <v>0</v>
      </c>
      <c r="BG143">
        <v>0</v>
      </c>
      <c r="BH143">
        <v>0</v>
      </c>
      <c r="BI143">
        <v>0</v>
      </c>
      <c r="BJ143">
        <v>4</v>
      </c>
      <c r="BK143">
        <v>0</v>
      </c>
      <c r="BL143">
        <v>52</v>
      </c>
      <c r="BM143">
        <v>4</v>
      </c>
      <c r="BN143">
        <v>4</v>
      </c>
      <c r="BO143">
        <v>16</v>
      </c>
      <c r="BP143">
        <v>6</v>
      </c>
      <c r="BQ143">
        <v>9</v>
      </c>
      <c r="BR143">
        <v>13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  <c r="CE143" s="58"/>
      <c r="CG143" s="10"/>
      <c r="CH143" s="10"/>
    </row>
    <row r="144" spans="1:154" s="38" customFormat="1">
      <c r="A144" t="s">
        <v>170</v>
      </c>
      <c r="B144" s="10">
        <f>('E3-Last'!B144)-1</f>
        <v>43</v>
      </c>
      <c r="C144" s="6" t="s">
        <v>2</v>
      </c>
      <c r="D144" s="10" t="s">
        <v>40</v>
      </c>
      <c r="E144" s="59">
        <f t="shared" si="40"/>
        <v>0</v>
      </c>
      <c r="F144" s="59">
        <f t="shared" si="40"/>
        <v>0</v>
      </c>
      <c r="G144" s="59">
        <f t="shared" si="40"/>
        <v>50</v>
      </c>
      <c r="H144" s="59">
        <f t="shared" si="40"/>
        <v>0</v>
      </c>
      <c r="I144" s="59">
        <f t="shared" si="41"/>
        <v>0.5</v>
      </c>
      <c r="J144">
        <v>4</v>
      </c>
      <c r="K144">
        <v>0</v>
      </c>
      <c r="L144">
        <v>0</v>
      </c>
      <c r="M144">
        <v>2</v>
      </c>
      <c r="N144">
        <v>0</v>
      </c>
      <c r="O144">
        <v>2</v>
      </c>
      <c r="P144">
        <v>95.25</v>
      </c>
      <c r="Q144">
        <v>0</v>
      </c>
      <c r="R144">
        <v>117</v>
      </c>
      <c r="S144">
        <v>0</v>
      </c>
      <c r="T144">
        <v>91.5</v>
      </c>
      <c r="U144">
        <v>91.5</v>
      </c>
      <c r="V144">
        <v>0</v>
      </c>
      <c r="W144">
        <v>98.5</v>
      </c>
      <c r="X144">
        <v>98.5</v>
      </c>
      <c r="Y144">
        <v>0</v>
      </c>
      <c r="Z144">
        <v>1152</v>
      </c>
      <c r="AA144">
        <v>1152</v>
      </c>
      <c r="AB144">
        <v>0</v>
      </c>
      <c r="AC144">
        <v>75</v>
      </c>
      <c r="AD144">
        <v>35</v>
      </c>
      <c r="AE144">
        <v>40</v>
      </c>
      <c r="AF144">
        <v>0</v>
      </c>
      <c r="AG144">
        <v>5</v>
      </c>
      <c r="AH144">
        <v>11</v>
      </c>
      <c r="AI144">
        <v>28</v>
      </c>
      <c r="AJ144">
        <v>0</v>
      </c>
      <c r="AK144">
        <v>0</v>
      </c>
      <c r="AL144">
        <v>31</v>
      </c>
      <c r="AM144">
        <v>4</v>
      </c>
      <c r="AN144">
        <v>7</v>
      </c>
      <c r="AO144">
        <v>11</v>
      </c>
      <c r="AP144">
        <v>0</v>
      </c>
      <c r="AQ144">
        <v>0</v>
      </c>
      <c r="AR144">
        <v>13</v>
      </c>
      <c r="AS144">
        <v>1</v>
      </c>
      <c r="AT144">
        <v>4</v>
      </c>
      <c r="AU144">
        <v>17</v>
      </c>
      <c r="AV144">
        <v>0</v>
      </c>
      <c r="AW144">
        <v>0</v>
      </c>
      <c r="AX144">
        <v>18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2</v>
      </c>
      <c r="BF144">
        <v>0</v>
      </c>
      <c r="BG144">
        <v>0</v>
      </c>
      <c r="BH144">
        <v>0</v>
      </c>
      <c r="BI144">
        <v>2</v>
      </c>
      <c r="BJ144">
        <v>0</v>
      </c>
      <c r="BK144">
        <v>0</v>
      </c>
      <c r="BL144">
        <v>33</v>
      </c>
      <c r="BM144">
        <v>3</v>
      </c>
      <c r="BN144">
        <v>0</v>
      </c>
      <c r="BO144">
        <v>1</v>
      </c>
      <c r="BP144">
        <v>6</v>
      </c>
      <c r="BQ144">
        <v>0</v>
      </c>
      <c r="BR144">
        <v>23</v>
      </c>
      <c r="BS144">
        <v>2</v>
      </c>
      <c r="BT144">
        <v>0</v>
      </c>
      <c r="BU144">
        <v>2</v>
      </c>
      <c r="BV144">
        <v>147</v>
      </c>
      <c r="BW144">
        <v>0</v>
      </c>
      <c r="BX144">
        <v>147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  <c r="CE144" s="58"/>
      <c r="CG144" s="10"/>
      <c r="CH144" s="10"/>
    </row>
    <row r="145" spans="1:154" s="38" customFormat="1">
      <c r="A145" t="s">
        <v>171</v>
      </c>
      <c r="B145" s="10">
        <f>('E3-Last'!B145)-1</f>
        <v>51</v>
      </c>
      <c r="C145" s="4" t="s">
        <v>3</v>
      </c>
      <c r="D145" s="10" t="s">
        <v>40</v>
      </c>
      <c r="E145" s="59">
        <f t="shared" si="40"/>
        <v>0</v>
      </c>
      <c r="F145" s="59">
        <f t="shared" si="40"/>
        <v>0</v>
      </c>
      <c r="G145" s="59">
        <f t="shared" si="40"/>
        <v>50</v>
      </c>
      <c r="H145" s="59">
        <f t="shared" si="40"/>
        <v>25</v>
      </c>
      <c r="I145" s="59">
        <f t="shared" si="41"/>
        <v>0.5</v>
      </c>
      <c r="J145">
        <v>4</v>
      </c>
      <c r="K145">
        <v>0</v>
      </c>
      <c r="L145">
        <v>0</v>
      </c>
      <c r="M145">
        <v>2</v>
      </c>
      <c r="N145">
        <v>1</v>
      </c>
      <c r="O145">
        <v>1</v>
      </c>
      <c r="P145">
        <v>275</v>
      </c>
      <c r="Q145">
        <v>0</v>
      </c>
      <c r="R145">
        <v>248.5</v>
      </c>
      <c r="S145">
        <v>131</v>
      </c>
      <c r="T145">
        <v>371</v>
      </c>
      <c r="U145">
        <v>75.5</v>
      </c>
      <c r="V145">
        <v>962</v>
      </c>
      <c r="W145">
        <v>249.66666670000001</v>
      </c>
      <c r="X145">
        <v>326.5</v>
      </c>
      <c r="Y145">
        <v>96</v>
      </c>
      <c r="Z145">
        <v>326</v>
      </c>
      <c r="AA145">
        <v>351.5</v>
      </c>
      <c r="AB145">
        <v>275</v>
      </c>
      <c r="AC145">
        <v>15</v>
      </c>
      <c r="AD145">
        <v>10</v>
      </c>
      <c r="AE145">
        <v>3</v>
      </c>
      <c r="AF145">
        <v>2</v>
      </c>
      <c r="AG145">
        <v>5</v>
      </c>
      <c r="AH145">
        <v>10</v>
      </c>
      <c r="AI145">
        <v>0</v>
      </c>
      <c r="AJ145">
        <v>0</v>
      </c>
      <c r="AK145">
        <v>0</v>
      </c>
      <c r="AL145">
        <v>0</v>
      </c>
      <c r="AM145">
        <v>4</v>
      </c>
      <c r="AN145">
        <v>6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3</v>
      </c>
      <c r="AU145">
        <v>0</v>
      </c>
      <c r="AV145">
        <v>0</v>
      </c>
      <c r="AW145">
        <v>0</v>
      </c>
      <c r="AX145">
        <v>0</v>
      </c>
      <c r="AY145">
        <v>1</v>
      </c>
      <c r="AZ145">
        <v>1</v>
      </c>
      <c r="BA145">
        <v>0</v>
      </c>
      <c r="BB145">
        <v>0</v>
      </c>
      <c r="BC145">
        <v>0</v>
      </c>
      <c r="BD145">
        <v>0</v>
      </c>
      <c r="BE145">
        <v>23</v>
      </c>
      <c r="BF145">
        <v>2</v>
      </c>
      <c r="BG145">
        <v>0</v>
      </c>
      <c r="BH145">
        <v>10</v>
      </c>
      <c r="BI145">
        <v>1</v>
      </c>
      <c r="BJ145">
        <v>2</v>
      </c>
      <c r="BK145">
        <v>8</v>
      </c>
      <c r="BL145">
        <v>18</v>
      </c>
      <c r="BM145">
        <v>3</v>
      </c>
      <c r="BN145">
        <v>4</v>
      </c>
      <c r="BO145">
        <v>3</v>
      </c>
      <c r="BP145">
        <v>1</v>
      </c>
      <c r="BQ145">
        <v>0</v>
      </c>
      <c r="BR145">
        <v>7</v>
      </c>
      <c r="BS145">
        <v>1</v>
      </c>
      <c r="BT145">
        <v>0</v>
      </c>
      <c r="BU145">
        <v>1</v>
      </c>
      <c r="BV145">
        <v>472</v>
      </c>
      <c r="BW145">
        <v>0</v>
      </c>
      <c r="BX145">
        <v>472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  <c r="CE145" s="10"/>
      <c r="CG145" s="10"/>
      <c r="CH145" s="10"/>
    </row>
    <row r="146" spans="1:154" s="38" customFormat="1">
      <c r="A146" t="s">
        <v>172</v>
      </c>
      <c r="B146" s="10">
        <f>('E3-Last'!B146)-1</f>
        <v>51</v>
      </c>
      <c r="C146" s="4" t="s">
        <v>3</v>
      </c>
      <c r="D146" s="10" t="s">
        <v>40</v>
      </c>
      <c r="E146" s="59">
        <f t="shared" si="40"/>
        <v>0</v>
      </c>
      <c r="F146" s="59">
        <f t="shared" si="40"/>
        <v>0</v>
      </c>
      <c r="G146" s="59">
        <f t="shared" si="40"/>
        <v>50</v>
      </c>
      <c r="H146" s="59">
        <f t="shared" si="40"/>
        <v>25</v>
      </c>
      <c r="I146" s="59">
        <f t="shared" si="41"/>
        <v>0.5</v>
      </c>
      <c r="J146">
        <v>4</v>
      </c>
      <c r="K146">
        <v>0</v>
      </c>
      <c r="L146">
        <v>0</v>
      </c>
      <c r="M146">
        <v>2</v>
      </c>
      <c r="N146">
        <v>1</v>
      </c>
      <c r="O146">
        <v>1</v>
      </c>
      <c r="P146">
        <v>198.25</v>
      </c>
      <c r="Q146">
        <v>0</v>
      </c>
      <c r="R146">
        <v>261</v>
      </c>
      <c r="S146">
        <v>83</v>
      </c>
      <c r="T146">
        <v>212.33333329999999</v>
      </c>
      <c r="U146">
        <v>193.5</v>
      </c>
      <c r="V146">
        <v>250</v>
      </c>
      <c r="W146">
        <v>93.666666660000004</v>
      </c>
      <c r="X146">
        <v>107</v>
      </c>
      <c r="Y146">
        <v>67</v>
      </c>
      <c r="Z146">
        <v>888.33333330000005</v>
      </c>
      <c r="AA146">
        <v>1147.5</v>
      </c>
      <c r="AB146">
        <v>370</v>
      </c>
      <c r="AC146">
        <v>11</v>
      </c>
      <c r="AD146">
        <v>7</v>
      </c>
      <c r="AE146">
        <v>3</v>
      </c>
      <c r="AF146">
        <v>1</v>
      </c>
      <c r="AG146">
        <v>4</v>
      </c>
      <c r="AH146">
        <v>7</v>
      </c>
      <c r="AI146">
        <v>0</v>
      </c>
      <c r="AJ146">
        <v>0</v>
      </c>
      <c r="AK146">
        <v>0</v>
      </c>
      <c r="AL146">
        <v>0</v>
      </c>
      <c r="AM146">
        <v>4</v>
      </c>
      <c r="AN146">
        <v>3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3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1</v>
      </c>
      <c r="BA146">
        <v>0</v>
      </c>
      <c r="BB146">
        <v>0</v>
      </c>
      <c r="BC146">
        <v>0</v>
      </c>
      <c r="BD146">
        <v>0</v>
      </c>
      <c r="BE146">
        <v>4</v>
      </c>
      <c r="BF146">
        <v>0</v>
      </c>
      <c r="BG146">
        <v>0</v>
      </c>
      <c r="BH146">
        <v>0</v>
      </c>
      <c r="BI146">
        <v>2</v>
      </c>
      <c r="BJ146">
        <v>1</v>
      </c>
      <c r="BK146">
        <v>1</v>
      </c>
      <c r="BL146">
        <v>60</v>
      </c>
      <c r="BM146">
        <v>5</v>
      </c>
      <c r="BN146">
        <v>4</v>
      </c>
      <c r="BO146">
        <v>10</v>
      </c>
      <c r="BP146">
        <v>7</v>
      </c>
      <c r="BQ146">
        <v>0</v>
      </c>
      <c r="BR146">
        <v>34</v>
      </c>
      <c r="BS146">
        <v>1</v>
      </c>
      <c r="BT146">
        <v>0</v>
      </c>
      <c r="BU146">
        <v>1</v>
      </c>
      <c r="BV146">
        <v>188</v>
      </c>
      <c r="BW146">
        <v>0</v>
      </c>
      <c r="BX146">
        <v>188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G146" s="10"/>
      <c r="CH146" s="10"/>
    </row>
    <row r="147" spans="1:154" s="38" customFormat="1">
      <c r="A147" t="s">
        <v>173</v>
      </c>
      <c r="B147" s="10">
        <f>('E3-Last'!B147)-1</f>
        <v>51</v>
      </c>
      <c r="C147" s="6" t="s">
        <v>2</v>
      </c>
      <c r="D147" s="10" t="s">
        <v>40</v>
      </c>
      <c r="E147" s="59">
        <f t="shared" si="40"/>
        <v>0</v>
      </c>
      <c r="F147" s="59">
        <f t="shared" si="40"/>
        <v>0</v>
      </c>
      <c r="G147" s="59">
        <f t="shared" si="40"/>
        <v>50</v>
      </c>
      <c r="H147" s="59">
        <f t="shared" si="40"/>
        <v>50</v>
      </c>
      <c r="I147" s="59">
        <f t="shared" si="41"/>
        <v>0.5</v>
      </c>
      <c r="J147">
        <v>4</v>
      </c>
      <c r="K147">
        <v>0</v>
      </c>
      <c r="L147">
        <v>0</v>
      </c>
      <c r="M147">
        <v>2</v>
      </c>
      <c r="N147">
        <v>2</v>
      </c>
      <c r="O147">
        <v>0</v>
      </c>
      <c r="P147">
        <v>114</v>
      </c>
      <c r="Q147">
        <v>0</v>
      </c>
      <c r="R147">
        <v>85</v>
      </c>
      <c r="S147">
        <v>143</v>
      </c>
      <c r="T147">
        <v>75.5</v>
      </c>
      <c r="U147">
        <v>41.5</v>
      </c>
      <c r="V147">
        <v>109.5</v>
      </c>
      <c r="W147">
        <v>552</v>
      </c>
      <c r="X147">
        <v>635</v>
      </c>
      <c r="Y147">
        <v>469</v>
      </c>
      <c r="Z147">
        <v>36.25</v>
      </c>
      <c r="AA147">
        <v>42.5</v>
      </c>
      <c r="AB147">
        <v>30</v>
      </c>
      <c r="AC147">
        <v>9</v>
      </c>
      <c r="AD147">
        <v>5</v>
      </c>
      <c r="AE147">
        <v>2</v>
      </c>
      <c r="AF147">
        <v>2</v>
      </c>
      <c r="AG147">
        <v>4</v>
      </c>
      <c r="AH147">
        <v>4</v>
      </c>
      <c r="AI147">
        <v>0</v>
      </c>
      <c r="AJ147">
        <v>0</v>
      </c>
      <c r="AK147">
        <v>1</v>
      </c>
      <c r="AL147">
        <v>0</v>
      </c>
      <c r="AM147">
        <v>4</v>
      </c>
      <c r="AN147">
        <v>0</v>
      </c>
      <c r="AO147">
        <v>0</v>
      </c>
      <c r="AP147">
        <v>0</v>
      </c>
      <c r="AQ147">
        <v>1</v>
      </c>
      <c r="AR147">
        <v>0</v>
      </c>
      <c r="AS147">
        <v>0</v>
      </c>
      <c r="AT147">
        <v>2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2</v>
      </c>
      <c r="BA147">
        <v>0</v>
      </c>
      <c r="BB147">
        <v>0</v>
      </c>
      <c r="BC147">
        <v>0</v>
      </c>
      <c r="BD147">
        <v>0</v>
      </c>
      <c r="BE147">
        <v>11</v>
      </c>
      <c r="BF147">
        <v>0</v>
      </c>
      <c r="BG147">
        <v>0</v>
      </c>
      <c r="BH147">
        <v>2</v>
      </c>
      <c r="BI147">
        <v>1</v>
      </c>
      <c r="BJ147">
        <v>5</v>
      </c>
      <c r="BK147">
        <v>3</v>
      </c>
      <c r="BL147">
        <v>68</v>
      </c>
      <c r="BM147">
        <v>7</v>
      </c>
      <c r="BN147">
        <v>1</v>
      </c>
      <c r="BO147">
        <v>26</v>
      </c>
      <c r="BP147">
        <v>5</v>
      </c>
      <c r="BQ147">
        <v>3</v>
      </c>
      <c r="BR147">
        <v>26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  <c r="CE147" s="58"/>
      <c r="CG147" s="10"/>
      <c r="CH147" s="10"/>
    </row>
    <row r="148" spans="1:154" s="38" customFormat="1">
      <c r="A148" t="s">
        <v>174</v>
      </c>
      <c r="B148" s="10">
        <f>('E3-Last'!B148)-1</f>
        <v>51</v>
      </c>
      <c r="C148" s="6" t="s">
        <v>2</v>
      </c>
      <c r="D148" s="10" t="s">
        <v>40</v>
      </c>
      <c r="E148" s="59">
        <f t="shared" si="40"/>
        <v>0</v>
      </c>
      <c r="F148" s="59">
        <f t="shared" si="40"/>
        <v>0</v>
      </c>
      <c r="G148" s="59">
        <f t="shared" si="40"/>
        <v>50</v>
      </c>
      <c r="H148" s="59">
        <f t="shared" si="40"/>
        <v>50</v>
      </c>
      <c r="I148" s="59">
        <f t="shared" si="41"/>
        <v>0.5</v>
      </c>
      <c r="J148">
        <v>4</v>
      </c>
      <c r="K148">
        <v>0</v>
      </c>
      <c r="L148">
        <v>0</v>
      </c>
      <c r="M148">
        <v>2</v>
      </c>
      <c r="N148">
        <v>2</v>
      </c>
      <c r="O148">
        <v>0</v>
      </c>
      <c r="P148">
        <v>264.75</v>
      </c>
      <c r="Q148">
        <v>0</v>
      </c>
      <c r="R148">
        <v>385</v>
      </c>
      <c r="S148">
        <v>144.5</v>
      </c>
      <c r="T148">
        <v>368.75</v>
      </c>
      <c r="U148">
        <v>351</v>
      </c>
      <c r="V148">
        <v>386.5</v>
      </c>
      <c r="W148">
        <v>81.25</v>
      </c>
      <c r="X148">
        <v>115.5</v>
      </c>
      <c r="Y148">
        <v>47</v>
      </c>
      <c r="Z148">
        <v>630.5</v>
      </c>
      <c r="AA148">
        <v>913</v>
      </c>
      <c r="AB148">
        <v>348</v>
      </c>
      <c r="AC148">
        <v>20</v>
      </c>
      <c r="AD148">
        <v>7</v>
      </c>
      <c r="AE148">
        <v>8</v>
      </c>
      <c r="AF148">
        <v>5</v>
      </c>
      <c r="AG148">
        <v>7</v>
      </c>
      <c r="AH148">
        <v>6</v>
      </c>
      <c r="AI148">
        <v>0</v>
      </c>
      <c r="AJ148">
        <v>0</v>
      </c>
      <c r="AK148">
        <v>0</v>
      </c>
      <c r="AL148">
        <v>7</v>
      </c>
      <c r="AM148">
        <v>4</v>
      </c>
      <c r="AN148">
        <v>2</v>
      </c>
      <c r="AO148">
        <v>0</v>
      </c>
      <c r="AP148">
        <v>0</v>
      </c>
      <c r="AQ148">
        <v>0</v>
      </c>
      <c r="AR148">
        <v>1</v>
      </c>
      <c r="AS148">
        <v>2</v>
      </c>
      <c r="AT148">
        <v>2</v>
      </c>
      <c r="AU148">
        <v>0</v>
      </c>
      <c r="AV148">
        <v>0</v>
      </c>
      <c r="AW148">
        <v>0</v>
      </c>
      <c r="AX148">
        <v>4</v>
      </c>
      <c r="AY148">
        <v>1</v>
      </c>
      <c r="AZ148">
        <v>2</v>
      </c>
      <c r="BA148">
        <v>0</v>
      </c>
      <c r="BB148">
        <v>0</v>
      </c>
      <c r="BC148">
        <v>0</v>
      </c>
      <c r="BD148">
        <v>2</v>
      </c>
      <c r="BE148">
        <v>7</v>
      </c>
      <c r="BF148">
        <v>0</v>
      </c>
      <c r="BG148">
        <v>0</v>
      </c>
      <c r="BH148">
        <v>2</v>
      </c>
      <c r="BI148">
        <v>3</v>
      </c>
      <c r="BJ148">
        <v>1</v>
      </c>
      <c r="BK148">
        <v>1</v>
      </c>
      <c r="BL148">
        <v>90</v>
      </c>
      <c r="BM148">
        <v>9</v>
      </c>
      <c r="BN148">
        <v>10</v>
      </c>
      <c r="BO148">
        <v>25</v>
      </c>
      <c r="BP148">
        <v>3</v>
      </c>
      <c r="BQ148">
        <v>1</v>
      </c>
      <c r="BR148">
        <v>42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G148" s="10"/>
      <c r="CH148" s="10"/>
    </row>
    <row r="149" spans="1:154" s="38" customFormat="1">
      <c r="A149" t="s">
        <v>183</v>
      </c>
      <c r="B149" s="10">
        <f>('E3-Last'!B149)-1</f>
        <v>43</v>
      </c>
      <c r="C149" s="6" t="s">
        <v>2</v>
      </c>
      <c r="D149" s="10" t="s">
        <v>40</v>
      </c>
      <c r="E149" s="59">
        <f t="shared" si="40"/>
        <v>0</v>
      </c>
      <c r="F149" s="59">
        <f t="shared" si="40"/>
        <v>0</v>
      </c>
      <c r="G149" s="59">
        <f t="shared" si="40"/>
        <v>25</v>
      </c>
      <c r="H149" s="59">
        <f t="shared" si="40"/>
        <v>25</v>
      </c>
      <c r="I149" s="59">
        <f t="shared" si="41"/>
        <v>0.25</v>
      </c>
      <c r="J149">
        <v>4</v>
      </c>
      <c r="K149">
        <v>0</v>
      </c>
      <c r="L149">
        <v>0</v>
      </c>
      <c r="M149">
        <v>1</v>
      </c>
      <c r="N149">
        <v>1</v>
      </c>
      <c r="O149">
        <v>2</v>
      </c>
      <c r="P149">
        <v>374</v>
      </c>
      <c r="Q149">
        <v>0</v>
      </c>
      <c r="R149">
        <v>54</v>
      </c>
      <c r="S149">
        <v>566</v>
      </c>
      <c r="T149">
        <v>407.5</v>
      </c>
      <c r="U149">
        <v>572</v>
      </c>
      <c r="V149">
        <v>243</v>
      </c>
      <c r="W149">
        <v>94</v>
      </c>
      <c r="X149">
        <v>95</v>
      </c>
      <c r="Y149">
        <v>93</v>
      </c>
      <c r="Z149">
        <v>847</v>
      </c>
      <c r="AA149">
        <v>1260</v>
      </c>
      <c r="AB149">
        <v>434</v>
      </c>
      <c r="AC149">
        <v>16</v>
      </c>
      <c r="AD149">
        <v>7</v>
      </c>
      <c r="AE149">
        <v>6</v>
      </c>
      <c r="AF149">
        <v>3</v>
      </c>
      <c r="AG149">
        <v>4</v>
      </c>
      <c r="AH149">
        <v>5</v>
      </c>
      <c r="AI149">
        <v>2</v>
      </c>
      <c r="AJ149">
        <v>0</v>
      </c>
      <c r="AK149">
        <v>0</v>
      </c>
      <c r="AL149">
        <v>5</v>
      </c>
      <c r="AM149">
        <v>4</v>
      </c>
      <c r="AN149">
        <v>1</v>
      </c>
      <c r="AO149">
        <v>1</v>
      </c>
      <c r="AP149">
        <v>0</v>
      </c>
      <c r="AQ149">
        <v>0</v>
      </c>
      <c r="AR149">
        <v>1</v>
      </c>
      <c r="AS149">
        <v>0</v>
      </c>
      <c r="AT149">
        <v>2</v>
      </c>
      <c r="AU149">
        <v>1</v>
      </c>
      <c r="AV149">
        <v>0</v>
      </c>
      <c r="AW149">
        <v>0</v>
      </c>
      <c r="AX149">
        <v>3</v>
      </c>
      <c r="AY149">
        <v>0</v>
      </c>
      <c r="AZ149">
        <v>2</v>
      </c>
      <c r="BA149">
        <v>0</v>
      </c>
      <c r="BB149">
        <v>0</v>
      </c>
      <c r="BC149">
        <v>0</v>
      </c>
      <c r="BD149">
        <v>1</v>
      </c>
      <c r="BE149">
        <v>2</v>
      </c>
      <c r="BF149">
        <v>0</v>
      </c>
      <c r="BG149">
        <v>0</v>
      </c>
      <c r="BH149">
        <v>0</v>
      </c>
      <c r="BI149">
        <v>1</v>
      </c>
      <c r="BJ149">
        <v>1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2</v>
      </c>
      <c r="BT149">
        <v>1</v>
      </c>
      <c r="BU149">
        <v>1</v>
      </c>
      <c r="BV149">
        <v>876</v>
      </c>
      <c r="BW149">
        <v>473</v>
      </c>
      <c r="BX149">
        <v>403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/>
      <c r="CG149" s="10"/>
      <c r="CH149" s="10"/>
    </row>
    <row r="150" spans="1:154" s="38" customFormat="1">
      <c r="A150" t="s">
        <v>175</v>
      </c>
      <c r="B150" s="10">
        <f>('E3-Last'!B150)-1</f>
        <v>-1</v>
      </c>
      <c r="C150" s="4" t="s">
        <v>3</v>
      </c>
      <c r="D150" s="10" t="s">
        <v>40</v>
      </c>
      <c r="E150" s="59">
        <f t="shared" si="40"/>
        <v>75</v>
      </c>
      <c r="F150" s="59">
        <f t="shared" si="40"/>
        <v>25</v>
      </c>
      <c r="G150" s="59">
        <f t="shared" si="40"/>
        <v>0</v>
      </c>
      <c r="H150" s="59">
        <f t="shared" si="40"/>
        <v>0</v>
      </c>
      <c r="I150" s="59">
        <f t="shared" si="41"/>
        <v>0</v>
      </c>
      <c r="J150">
        <v>4</v>
      </c>
      <c r="K150">
        <v>3</v>
      </c>
      <c r="L150">
        <v>1</v>
      </c>
      <c r="M150">
        <v>0</v>
      </c>
      <c r="N150">
        <v>0</v>
      </c>
      <c r="O150">
        <v>0</v>
      </c>
      <c r="P150">
        <v>1965</v>
      </c>
      <c r="Q150">
        <v>1965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1</v>
      </c>
      <c r="AE150">
        <v>0</v>
      </c>
      <c r="AF150">
        <v>0</v>
      </c>
      <c r="AG150">
        <v>1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2</v>
      </c>
      <c r="BF150">
        <v>2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237</v>
      </c>
      <c r="BM150">
        <v>94</v>
      </c>
      <c r="BN150">
        <v>29</v>
      </c>
      <c r="BO150">
        <v>0</v>
      </c>
      <c r="BP150">
        <v>0</v>
      </c>
      <c r="BQ150">
        <v>0</v>
      </c>
      <c r="BR150">
        <v>114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 t="s">
        <v>58</v>
      </c>
      <c r="CG150" s="10"/>
      <c r="CH150" s="10"/>
    </row>
    <row r="151" spans="1:154" s="38" customFormat="1">
      <c r="A151" t="s">
        <v>176</v>
      </c>
      <c r="B151" s="10">
        <f>('E3-Last'!B151)-1</f>
        <v>9</v>
      </c>
      <c r="C151" s="6" t="s">
        <v>2</v>
      </c>
      <c r="D151" s="10" t="s">
        <v>40</v>
      </c>
      <c r="E151" s="59">
        <f t="shared" si="40"/>
        <v>25</v>
      </c>
      <c r="F151" s="59">
        <f t="shared" si="40"/>
        <v>0</v>
      </c>
      <c r="G151" s="59">
        <f t="shared" si="40"/>
        <v>50</v>
      </c>
      <c r="H151" s="59">
        <f t="shared" si="40"/>
        <v>0</v>
      </c>
      <c r="I151" s="59">
        <f t="shared" si="41"/>
        <v>0.5</v>
      </c>
      <c r="J151">
        <v>4</v>
      </c>
      <c r="K151">
        <v>1</v>
      </c>
      <c r="L151">
        <v>0</v>
      </c>
      <c r="M151">
        <v>2</v>
      </c>
      <c r="N151">
        <v>0</v>
      </c>
      <c r="O151">
        <v>1</v>
      </c>
      <c r="P151">
        <v>989.66666669999995</v>
      </c>
      <c r="Q151">
        <v>0</v>
      </c>
      <c r="R151">
        <v>1407</v>
      </c>
      <c r="S151">
        <v>0</v>
      </c>
      <c r="T151">
        <v>921.5</v>
      </c>
      <c r="U151">
        <v>921.5</v>
      </c>
      <c r="V151">
        <v>0</v>
      </c>
      <c r="W151">
        <v>116</v>
      </c>
      <c r="X151">
        <v>116</v>
      </c>
      <c r="Y151">
        <v>0</v>
      </c>
      <c r="Z151">
        <v>517.5</v>
      </c>
      <c r="AA151">
        <v>517.5</v>
      </c>
      <c r="AB151">
        <v>0</v>
      </c>
      <c r="AC151">
        <v>8</v>
      </c>
      <c r="AD151">
        <v>4</v>
      </c>
      <c r="AE151">
        <v>4</v>
      </c>
      <c r="AF151">
        <v>0</v>
      </c>
      <c r="AG151">
        <v>3</v>
      </c>
      <c r="AH151">
        <v>4</v>
      </c>
      <c r="AI151">
        <v>1</v>
      </c>
      <c r="AJ151">
        <v>0</v>
      </c>
      <c r="AK151">
        <v>0</v>
      </c>
      <c r="AL151">
        <v>0</v>
      </c>
      <c r="AM151">
        <v>3</v>
      </c>
      <c r="AN151">
        <v>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3</v>
      </c>
      <c r="AU151">
        <v>1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2</v>
      </c>
      <c r="BF151">
        <v>0</v>
      </c>
      <c r="BG151">
        <v>0</v>
      </c>
      <c r="BH151">
        <v>0</v>
      </c>
      <c r="BI151">
        <v>2</v>
      </c>
      <c r="BJ151">
        <v>0</v>
      </c>
      <c r="BK151">
        <v>0</v>
      </c>
      <c r="BL151">
        <v>104</v>
      </c>
      <c r="BM151">
        <v>40</v>
      </c>
      <c r="BN151">
        <v>16</v>
      </c>
      <c r="BO151">
        <v>12</v>
      </c>
      <c r="BP151">
        <v>9</v>
      </c>
      <c r="BQ151">
        <v>1</v>
      </c>
      <c r="BR151">
        <v>26</v>
      </c>
      <c r="BS151">
        <v>1</v>
      </c>
      <c r="BT151">
        <v>1</v>
      </c>
      <c r="BU151">
        <v>0</v>
      </c>
      <c r="BV151">
        <v>155</v>
      </c>
      <c r="BW151">
        <v>155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 t="s">
        <v>58</v>
      </c>
      <c r="CE151" s="58"/>
      <c r="CG151" s="10"/>
      <c r="CH151" s="10"/>
    </row>
    <row r="152" spans="1:154" s="38" customFormat="1">
      <c r="A152" t="s">
        <v>177</v>
      </c>
      <c r="B152" s="10">
        <f>('E3-Last'!B152)-1</f>
        <v>12</v>
      </c>
      <c r="C152" s="6" t="s">
        <v>2</v>
      </c>
      <c r="D152" s="10" t="s">
        <v>40</v>
      </c>
      <c r="E152" s="59">
        <f t="shared" si="40"/>
        <v>0</v>
      </c>
      <c r="F152" s="59">
        <f t="shared" si="40"/>
        <v>25</v>
      </c>
      <c r="G152" s="59">
        <f t="shared" si="40"/>
        <v>50</v>
      </c>
      <c r="H152" s="59">
        <f t="shared" si="40"/>
        <v>0</v>
      </c>
      <c r="I152" s="59">
        <f t="shared" si="41"/>
        <v>0.5</v>
      </c>
      <c r="J152">
        <v>4</v>
      </c>
      <c r="K152">
        <v>0</v>
      </c>
      <c r="L152">
        <v>1</v>
      </c>
      <c r="M152">
        <v>2</v>
      </c>
      <c r="N152">
        <v>0</v>
      </c>
      <c r="O152">
        <v>1</v>
      </c>
      <c r="P152">
        <v>305.5</v>
      </c>
      <c r="Q152">
        <v>95</v>
      </c>
      <c r="R152">
        <v>395</v>
      </c>
      <c r="S152">
        <v>0</v>
      </c>
      <c r="T152">
        <v>73.5</v>
      </c>
      <c r="U152">
        <v>73.5</v>
      </c>
      <c r="V152">
        <v>0</v>
      </c>
      <c r="W152">
        <v>190.5</v>
      </c>
      <c r="X152">
        <v>190.5</v>
      </c>
      <c r="Y152">
        <v>0</v>
      </c>
      <c r="Z152">
        <v>913.5</v>
      </c>
      <c r="AA152">
        <v>913.5</v>
      </c>
      <c r="AB152">
        <v>0</v>
      </c>
      <c r="AC152">
        <v>21</v>
      </c>
      <c r="AD152">
        <v>13</v>
      </c>
      <c r="AE152">
        <v>8</v>
      </c>
      <c r="AF152">
        <v>0</v>
      </c>
      <c r="AG152">
        <v>4</v>
      </c>
      <c r="AH152">
        <v>9</v>
      </c>
      <c r="AI152">
        <v>1</v>
      </c>
      <c r="AJ152">
        <v>0</v>
      </c>
      <c r="AK152">
        <v>0</v>
      </c>
      <c r="AL152">
        <v>7</v>
      </c>
      <c r="AM152">
        <v>4</v>
      </c>
      <c r="AN152">
        <v>6</v>
      </c>
      <c r="AO152">
        <v>0</v>
      </c>
      <c r="AP152">
        <v>0</v>
      </c>
      <c r="AQ152">
        <v>0</v>
      </c>
      <c r="AR152">
        <v>3</v>
      </c>
      <c r="AS152">
        <v>0</v>
      </c>
      <c r="AT152">
        <v>3</v>
      </c>
      <c r="AU152">
        <v>1</v>
      </c>
      <c r="AV152">
        <v>0</v>
      </c>
      <c r="AW152">
        <v>0</v>
      </c>
      <c r="AX152">
        <v>4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3</v>
      </c>
      <c r="BF152">
        <v>0</v>
      </c>
      <c r="BG152">
        <v>0</v>
      </c>
      <c r="BH152">
        <v>0</v>
      </c>
      <c r="BI152">
        <v>1</v>
      </c>
      <c r="BJ152">
        <v>1</v>
      </c>
      <c r="BK152">
        <v>1</v>
      </c>
      <c r="BL152">
        <v>61</v>
      </c>
      <c r="BM152">
        <v>19</v>
      </c>
      <c r="BN152">
        <v>7</v>
      </c>
      <c r="BO152">
        <v>2</v>
      </c>
      <c r="BP152">
        <v>2</v>
      </c>
      <c r="BQ152">
        <v>1</v>
      </c>
      <c r="BR152">
        <v>30</v>
      </c>
      <c r="BS152">
        <v>1</v>
      </c>
      <c r="BT152">
        <v>0</v>
      </c>
      <c r="BU152">
        <v>1</v>
      </c>
      <c r="BV152">
        <v>337</v>
      </c>
      <c r="BW152">
        <v>0</v>
      </c>
      <c r="BX152">
        <v>337</v>
      </c>
      <c r="BY152">
        <v>0</v>
      </c>
      <c r="BZ152">
        <v>0</v>
      </c>
      <c r="CA152">
        <v>0</v>
      </c>
      <c r="CB152">
        <v>0</v>
      </c>
      <c r="CC152">
        <v>0</v>
      </c>
      <c r="CD152" t="s">
        <v>58</v>
      </c>
      <c r="CE152" s="58"/>
      <c r="CG152" s="10"/>
      <c r="CH152" s="10"/>
    </row>
    <row r="153" spans="1:154" s="38" customFormat="1">
      <c r="A153" s="63"/>
      <c r="C153" s="65"/>
      <c r="D153" s="65"/>
      <c r="E153" s="65"/>
      <c r="F153" s="65"/>
      <c r="G153" s="65"/>
      <c r="H153" s="65"/>
      <c r="I153" s="65"/>
      <c r="O153" s="80"/>
      <c r="CG153" s="10"/>
      <c r="CH153" s="10"/>
    </row>
    <row r="154" spans="1:154" s="38" customFormat="1">
      <c r="A154" s="34" t="s">
        <v>3</v>
      </c>
      <c r="B154" s="34">
        <f>COUNTIF(C127:C152,"WT")</f>
        <v>10</v>
      </c>
      <c r="C154" s="63"/>
      <c r="D154" s="22" t="s">
        <v>41</v>
      </c>
      <c r="E154" s="24">
        <f>AVERAGE(E330:E333,E335,E340,E342,E345:E346,E350)</f>
        <v>44.444444444444443</v>
      </c>
      <c r="F154" s="24">
        <f>AVERAGE(F130:F133,F135,F140,F142,F145:F146,F150)</f>
        <v>2.5</v>
      </c>
      <c r="G154" s="24">
        <f>AVERAGE(G130:G133,G135,G140,G142,G145:G146,G150)</f>
        <v>40</v>
      </c>
      <c r="H154" s="24">
        <f>AVERAGE(H130:H133,H135,H140,H142,H145:H146,H150)</f>
        <v>25</v>
      </c>
      <c r="I154" s="24">
        <f>AVERAGE(I130:I133,I135,I140,I142,I145:I146,I150)</f>
        <v>0.4</v>
      </c>
      <c r="J154" s="24">
        <f>AVERAGE(J130:J133,J135,J140,J142,J145:J146,J150)</f>
        <v>4</v>
      </c>
      <c r="K154" s="24">
        <f t="shared" ref="K154:BV154" si="42">AVERAGE(K130:K133,K135,K140,K142,K145:K146,K150)</f>
        <v>0.4</v>
      </c>
      <c r="L154" s="24">
        <f t="shared" si="42"/>
        <v>0.1</v>
      </c>
      <c r="M154" s="24">
        <f t="shared" si="42"/>
        <v>1.6</v>
      </c>
      <c r="N154" s="24">
        <f t="shared" si="42"/>
        <v>1</v>
      </c>
      <c r="O154" s="24">
        <f t="shared" si="42"/>
        <v>0.9</v>
      </c>
      <c r="P154" s="24">
        <f t="shared" si="42"/>
        <v>717.31666667000002</v>
      </c>
      <c r="Q154" s="24">
        <f t="shared" si="42"/>
        <v>196.5</v>
      </c>
      <c r="R154" s="24">
        <f t="shared" si="42"/>
        <v>515.70000000000005</v>
      </c>
      <c r="S154" s="24">
        <f t="shared" si="42"/>
        <v>616.9</v>
      </c>
      <c r="T154" s="24">
        <f t="shared" si="42"/>
        <v>532.54999999999995</v>
      </c>
      <c r="U154" s="24">
        <f t="shared" si="42"/>
        <v>401.7</v>
      </c>
      <c r="V154" s="24">
        <f t="shared" si="42"/>
        <v>624.54999999999995</v>
      </c>
      <c r="W154" s="24">
        <f t="shared" si="42"/>
        <v>253.53333332599999</v>
      </c>
      <c r="X154" s="24">
        <f t="shared" si="42"/>
        <v>319</v>
      </c>
      <c r="Y154" s="24">
        <f t="shared" si="42"/>
        <v>87.5</v>
      </c>
      <c r="Z154" s="24">
        <f t="shared" si="42"/>
        <v>400.14166666</v>
      </c>
      <c r="AA154" s="24">
        <f t="shared" si="42"/>
        <v>496.7</v>
      </c>
      <c r="AB154" s="24">
        <f t="shared" si="42"/>
        <v>224.95</v>
      </c>
      <c r="AC154" s="24">
        <f t="shared" si="42"/>
        <v>11.8</v>
      </c>
      <c r="AD154" s="24">
        <f t="shared" si="42"/>
        <v>5.3</v>
      </c>
      <c r="AE154" s="24">
        <f>AVERAGE(AE330:AE333,AE335,AE340,AE342,AE345:AE346,AE350)</f>
        <v>10.488888888888889</v>
      </c>
      <c r="AF154" s="24">
        <f t="shared" si="42"/>
        <v>2.4</v>
      </c>
      <c r="AG154" s="24">
        <f t="shared" si="42"/>
        <v>4.3</v>
      </c>
      <c r="AH154" s="24">
        <f t="shared" si="42"/>
        <v>5</v>
      </c>
      <c r="AI154" s="24">
        <f t="shared" si="42"/>
        <v>1.2</v>
      </c>
      <c r="AJ154" s="24">
        <f t="shared" si="42"/>
        <v>0</v>
      </c>
      <c r="AK154" s="24">
        <f t="shared" si="42"/>
        <v>0</v>
      </c>
      <c r="AL154" s="24">
        <f t="shared" si="42"/>
        <v>1.3</v>
      </c>
      <c r="AM154" s="24">
        <f t="shared" si="42"/>
        <v>3.6</v>
      </c>
      <c r="AN154" s="24">
        <f t="shared" si="42"/>
        <v>1.5</v>
      </c>
      <c r="AO154" s="24">
        <f t="shared" si="42"/>
        <v>0</v>
      </c>
      <c r="AP154" s="24">
        <f t="shared" si="42"/>
        <v>0</v>
      </c>
      <c r="AQ154" s="24">
        <f t="shared" si="42"/>
        <v>0</v>
      </c>
      <c r="AR154" s="24">
        <f t="shared" si="42"/>
        <v>0.2</v>
      </c>
      <c r="AS154" s="24">
        <f t="shared" si="42"/>
        <v>0.4</v>
      </c>
      <c r="AT154" s="24">
        <f t="shared" si="42"/>
        <v>2.2999999999999998</v>
      </c>
      <c r="AU154" s="24">
        <f t="shared" si="42"/>
        <v>0.6</v>
      </c>
      <c r="AV154" s="24">
        <f t="shared" si="42"/>
        <v>0</v>
      </c>
      <c r="AW154" s="24">
        <f t="shared" si="42"/>
        <v>0</v>
      </c>
      <c r="AX154" s="24">
        <f t="shared" si="42"/>
        <v>0.8</v>
      </c>
      <c r="AY154" s="24">
        <f t="shared" si="42"/>
        <v>0.3</v>
      </c>
      <c r="AZ154" s="24">
        <f t="shared" si="42"/>
        <v>1.2</v>
      </c>
      <c r="BA154" s="24">
        <f t="shared" si="42"/>
        <v>0.6</v>
      </c>
      <c r="BB154" s="24">
        <f t="shared" si="42"/>
        <v>0</v>
      </c>
      <c r="BC154" s="24">
        <f t="shared" si="42"/>
        <v>0</v>
      </c>
      <c r="BD154" s="24">
        <f t="shared" si="42"/>
        <v>0.3</v>
      </c>
      <c r="BE154" s="24">
        <f>AVERAGE(BE330:BE333,BE335,BE340,BE342,BE345:BE346,BE350)</f>
        <v>14.740130423155307</v>
      </c>
      <c r="BF154" s="24">
        <f t="shared" si="42"/>
        <v>0.9</v>
      </c>
      <c r="BG154" s="24">
        <f t="shared" si="42"/>
        <v>0</v>
      </c>
      <c r="BH154" s="24">
        <f t="shared" si="42"/>
        <v>1.1000000000000001</v>
      </c>
      <c r="BI154" s="24">
        <f t="shared" si="42"/>
        <v>1.1000000000000001</v>
      </c>
      <c r="BJ154" s="24">
        <f t="shared" si="42"/>
        <v>1.7</v>
      </c>
      <c r="BK154" s="24">
        <f t="shared" si="42"/>
        <v>2.1</v>
      </c>
      <c r="BL154" s="24">
        <f t="shared" si="42"/>
        <v>76.3</v>
      </c>
      <c r="BM154" s="24">
        <f t="shared" si="42"/>
        <v>20</v>
      </c>
      <c r="BN154" s="24">
        <f t="shared" si="42"/>
        <v>8.6999999999999993</v>
      </c>
      <c r="BO154" s="24">
        <f t="shared" si="42"/>
        <v>7.7</v>
      </c>
      <c r="BP154" s="24">
        <f t="shared" si="42"/>
        <v>3.2</v>
      </c>
      <c r="BQ154" s="24">
        <f t="shared" si="42"/>
        <v>0.8</v>
      </c>
      <c r="BR154" s="24">
        <f t="shared" si="42"/>
        <v>35.9</v>
      </c>
      <c r="BS154" s="24">
        <f t="shared" si="42"/>
        <v>0.9</v>
      </c>
      <c r="BT154" s="24">
        <f t="shared" si="42"/>
        <v>0.4</v>
      </c>
      <c r="BU154" s="24">
        <f t="shared" si="42"/>
        <v>0.5</v>
      </c>
      <c r="BV154" s="24">
        <f t="shared" si="42"/>
        <v>355.8</v>
      </c>
      <c r="BW154" s="24">
        <f t="shared" ref="BW154:CC154" si="43">AVERAGE(BW130:BW133,BW135,BW140,BW142,BW145:BW146,BW150)</f>
        <v>131.9</v>
      </c>
      <c r="BX154" s="24">
        <f t="shared" si="43"/>
        <v>223.9</v>
      </c>
      <c r="BY154" s="38">
        <f t="shared" si="43"/>
        <v>0</v>
      </c>
      <c r="BZ154" s="38">
        <f t="shared" si="43"/>
        <v>0</v>
      </c>
      <c r="CA154" s="38">
        <f t="shared" si="43"/>
        <v>0</v>
      </c>
      <c r="CB154" s="38">
        <f t="shared" si="43"/>
        <v>0</v>
      </c>
      <c r="CC154" s="38">
        <f t="shared" si="43"/>
        <v>0</v>
      </c>
      <c r="CE154" s="58" t="s">
        <v>111</v>
      </c>
      <c r="CG154" s="10"/>
      <c r="CH154" s="10"/>
    </row>
    <row r="155" spans="1:154" s="38" customFormat="1">
      <c r="A155" s="35" t="s">
        <v>179</v>
      </c>
      <c r="B155" s="34">
        <f>COUNTIF(C127:C152,"+ve")</f>
        <v>13</v>
      </c>
      <c r="C155" s="63"/>
      <c r="D155" s="18" t="s">
        <v>41</v>
      </c>
      <c r="E155" s="27">
        <f>AVERAGE(E334,E336:E339,E341,E343:E344,E347:E349,E351:E352)</f>
        <v>44.278501797697722</v>
      </c>
      <c r="F155" s="27">
        <f>AVERAGE(F134,F136:F139,F141,F143:F144,F147:F149,F151:F152)</f>
        <v>1.9230769230769231</v>
      </c>
      <c r="G155" s="27">
        <f>AVERAGE(G134,G136:G139,G141,G143:G144,G147:G149,G151:G152)</f>
        <v>46.153846153846153</v>
      </c>
      <c r="H155" s="27">
        <f>AVERAGE(H134,H136:H139,H141,H143:H144,H147:H149,H151:H152)</f>
        <v>19.23076923076923</v>
      </c>
      <c r="I155" s="27">
        <f>AVERAGE(I134,I136:I139,I141,I143:I144,I147:I149,I151:I152)</f>
        <v>0.46153846153846156</v>
      </c>
      <c r="J155" s="27">
        <f>AVERAGE(J134,J136:J139,J141,J143:J144,J147:J149,J151:J152)</f>
        <v>4</v>
      </c>
      <c r="K155" s="27">
        <f t="shared" ref="K155:BV155" si="44">AVERAGE(K134,K136:K139,K141,K143:K144,K147:K149,K151:K152)</f>
        <v>0.15384615384615385</v>
      </c>
      <c r="L155" s="27">
        <f t="shared" si="44"/>
        <v>7.6923076923076927E-2</v>
      </c>
      <c r="M155" s="27">
        <f t="shared" si="44"/>
        <v>1.8461538461538463</v>
      </c>
      <c r="N155" s="27">
        <f t="shared" si="44"/>
        <v>0.76923076923076927</v>
      </c>
      <c r="O155" s="27">
        <f t="shared" si="44"/>
        <v>1.1538461538461537</v>
      </c>
      <c r="P155" s="27">
        <f t="shared" si="44"/>
        <v>356.33974359230768</v>
      </c>
      <c r="Q155" s="27">
        <f t="shared" si="44"/>
        <v>7.3076923076923075</v>
      </c>
      <c r="R155" s="27">
        <f t="shared" si="44"/>
        <v>321.88461538461536</v>
      </c>
      <c r="S155" s="27">
        <f t="shared" si="44"/>
        <v>165.57692307692307</v>
      </c>
      <c r="T155" s="27">
        <f t="shared" si="44"/>
        <v>253.53205128461539</v>
      </c>
      <c r="U155" s="27">
        <f t="shared" si="44"/>
        <v>208.88461538461539</v>
      </c>
      <c r="V155" s="27">
        <f t="shared" si="44"/>
        <v>237.53846153846155</v>
      </c>
      <c r="W155" s="27">
        <f t="shared" si="44"/>
        <v>187.04487179538461</v>
      </c>
      <c r="X155" s="27">
        <f t="shared" si="44"/>
        <v>217.84615384615384</v>
      </c>
      <c r="Y155" s="27">
        <f t="shared" si="44"/>
        <v>88.884615384615387</v>
      </c>
      <c r="Z155" s="27">
        <f t="shared" si="44"/>
        <v>702.13461536153841</v>
      </c>
      <c r="AA155" s="27">
        <f t="shared" si="44"/>
        <v>804.15384615384619</v>
      </c>
      <c r="AB155" s="27">
        <f t="shared" si="44"/>
        <v>165.30769230769232</v>
      </c>
      <c r="AC155" s="27">
        <f t="shared" si="44"/>
        <v>19.692307692307693</v>
      </c>
      <c r="AD155" s="27">
        <f t="shared" si="44"/>
        <v>8.615384615384615</v>
      </c>
      <c r="AE155" s="27">
        <f>AVERAGE(AE334,AE336:AE339,AE341,AE343:AE344,AE347:AE349,AE351:AE352)</f>
        <v>12.77543758086138</v>
      </c>
      <c r="AF155" s="27">
        <f t="shared" si="44"/>
        <v>2</v>
      </c>
      <c r="AG155" s="27">
        <f t="shared" si="44"/>
        <v>4.8461538461538458</v>
      </c>
      <c r="AH155" s="27">
        <f t="shared" si="44"/>
        <v>5.384615384615385</v>
      </c>
      <c r="AI155" s="27">
        <f t="shared" si="44"/>
        <v>3.4615384615384617</v>
      </c>
      <c r="AJ155" s="27">
        <f t="shared" si="44"/>
        <v>0</v>
      </c>
      <c r="AK155" s="27">
        <f t="shared" si="44"/>
        <v>7.6923076923076927E-2</v>
      </c>
      <c r="AL155" s="27">
        <f t="shared" si="44"/>
        <v>5.9230769230769234</v>
      </c>
      <c r="AM155" s="27">
        <f t="shared" si="44"/>
        <v>3.8461538461538463</v>
      </c>
      <c r="AN155" s="27">
        <f t="shared" si="44"/>
        <v>1.6153846153846154</v>
      </c>
      <c r="AO155" s="27">
        <f t="shared" si="44"/>
        <v>1.0769230769230769</v>
      </c>
      <c r="AP155" s="27">
        <f t="shared" si="44"/>
        <v>0</v>
      </c>
      <c r="AQ155" s="27">
        <f t="shared" si="44"/>
        <v>7.6923076923076927E-2</v>
      </c>
      <c r="AR155" s="27">
        <f t="shared" si="44"/>
        <v>2</v>
      </c>
      <c r="AS155" s="27">
        <f t="shared" si="44"/>
        <v>0.46153846153846156</v>
      </c>
      <c r="AT155" s="27">
        <f t="shared" si="44"/>
        <v>2.9230769230769229</v>
      </c>
      <c r="AU155" s="27">
        <f t="shared" si="44"/>
        <v>2.3076923076923075</v>
      </c>
      <c r="AV155" s="27">
        <f t="shared" si="44"/>
        <v>0</v>
      </c>
      <c r="AW155" s="27">
        <f t="shared" si="44"/>
        <v>0</v>
      </c>
      <c r="AX155" s="27">
        <f t="shared" si="44"/>
        <v>3.3846153846153846</v>
      </c>
      <c r="AY155" s="27">
        <f t="shared" si="44"/>
        <v>0.53846153846153844</v>
      </c>
      <c r="AZ155" s="27">
        <f t="shared" si="44"/>
        <v>0.84615384615384615</v>
      </c>
      <c r="BA155" s="27">
        <f t="shared" si="44"/>
        <v>7.6923076923076927E-2</v>
      </c>
      <c r="BB155" s="27">
        <f t="shared" si="44"/>
        <v>0</v>
      </c>
      <c r="BC155" s="27">
        <f t="shared" si="44"/>
        <v>0</v>
      </c>
      <c r="BD155" s="27">
        <f t="shared" si="44"/>
        <v>0.53846153846153844</v>
      </c>
      <c r="BE155" s="27">
        <f>AVERAGE(BE334,BE336:BE339,BE341,BE343:BE344,BE347:BE349,BE351:BE352)</f>
        <v>13.595845033057039</v>
      </c>
      <c r="BF155" s="27">
        <f t="shared" si="44"/>
        <v>0</v>
      </c>
      <c r="BG155" s="27">
        <f t="shared" si="44"/>
        <v>0</v>
      </c>
      <c r="BH155" s="27">
        <f t="shared" si="44"/>
        <v>0.53846153846153844</v>
      </c>
      <c r="BI155" s="27">
        <f t="shared" si="44"/>
        <v>1.4615384615384615</v>
      </c>
      <c r="BJ155" s="27">
        <f t="shared" si="44"/>
        <v>1.3076923076923077</v>
      </c>
      <c r="BK155" s="27">
        <f t="shared" si="44"/>
        <v>1.2307692307692308</v>
      </c>
      <c r="BL155" s="27">
        <f t="shared" si="44"/>
        <v>72.07692307692308</v>
      </c>
      <c r="BM155" s="27">
        <f t="shared" si="44"/>
        <v>12.538461538461538</v>
      </c>
      <c r="BN155" s="27">
        <f t="shared" si="44"/>
        <v>3.9230769230769229</v>
      </c>
      <c r="BO155" s="27">
        <f t="shared" si="44"/>
        <v>13.23076923076923</v>
      </c>
      <c r="BP155" s="27">
        <f t="shared" si="44"/>
        <v>4.2307692307692308</v>
      </c>
      <c r="BQ155" s="27">
        <f t="shared" si="44"/>
        <v>1.1538461538461537</v>
      </c>
      <c r="BR155" s="27">
        <f t="shared" si="44"/>
        <v>37</v>
      </c>
      <c r="BS155" s="27">
        <f t="shared" si="44"/>
        <v>1.1538461538461537</v>
      </c>
      <c r="BT155" s="27">
        <f t="shared" si="44"/>
        <v>0.38461538461538464</v>
      </c>
      <c r="BU155" s="27">
        <f t="shared" si="44"/>
        <v>0.76923076923076927</v>
      </c>
      <c r="BV155" s="27">
        <f t="shared" si="44"/>
        <v>460.15384615384613</v>
      </c>
      <c r="BW155" s="27">
        <f t="shared" ref="BW155:CC155" si="45">AVERAGE(BW134,BW136:BW139,BW141,BW143:BW144,BW147:BW149,BW151:BW152)</f>
        <v>119</v>
      </c>
      <c r="BX155" s="27">
        <f t="shared" si="45"/>
        <v>341.15384615384613</v>
      </c>
      <c r="BY155" s="38">
        <f t="shared" si="45"/>
        <v>0</v>
      </c>
      <c r="BZ155" s="38">
        <f t="shared" si="45"/>
        <v>0</v>
      </c>
      <c r="CA155" s="38">
        <f t="shared" si="45"/>
        <v>0</v>
      </c>
      <c r="CB155" s="38">
        <f t="shared" si="45"/>
        <v>0</v>
      </c>
      <c r="CC155" s="38">
        <f t="shared" si="45"/>
        <v>0</v>
      </c>
      <c r="CE155" s="58" t="s">
        <v>111</v>
      </c>
      <c r="CG155" s="10"/>
      <c r="CH155" s="10"/>
    </row>
    <row r="156" spans="1:154" s="38" customFormat="1">
      <c r="A156" s="63"/>
      <c r="B156" s="63"/>
      <c r="C156" s="63"/>
      <c r="D156" s="22" t="s">
        <v>43</v>
      </c>
      <c r="E156" s="24">
        <f>STDEV(E330:E333,E335,E340,E342,E345:E346,E350)/SQRT($B154)</f>
        <v>23.971916439404207</v>
      </c>
      <c r="F156" s="24">
        <f t="shared" ref="F156:BQ156" si="46">STDEV(F130:F133,F135,F140,F142,F145:F146,F150)/SQRT($B154)</f>
        <v>2.5</v>
      </c>
      <c r="G156" s="24">
        <f t="shared" si="46"/>
        <v>5.5277079839256666</v>
      </c>
      <c r="H156" s="24">
        <f t="shared" si="46"/>
        <v>5.2704627669472988</v>
      </c>
      <c r="I156" s="24">
        <f t="shared" si="46"/>
        <v>5.527707983925665E-2</v>
      </c>
      <c r="J156" s="24">
        <f t="shared" si="46"/>
        <v>0</v>
      </c>
      <c r="K156" s="24">
        <f t="shared" si="46"/>
        <v>0.30550504633038933</v>
      </c>
      <c r="L156" s="24">
        <f t="shared" si="46"/>
        <v>9.9999999999999992E-2</v>
      </c>
      <c r="M156" s="24">
        <f t="shared" si="46"/>
        <v>0.2211083193570266</v>
      </c>
      <c r="N156" s="24">
        <f t="shared" si="46"/>
        <v>0.21081851067789192</v>
      </c>
      <c r="O156" s="24">
        <f t="shared" si="46"/>
        <v>0.27688746209726917</v>
      </c>
      <c r="P156" s="24">
        <f t="shared" si="46"/>
        <v>206.20156737709314</v>
      </c>
      <c r="Q156" s="24">
        <f t="shared" si="46"/>
        <v>196.5</v>
      </c>
      <c r="R156" s="24">
        <f t="shared" si="46"/>
        <v>193.19971244515062</v>
      </c>
      <c r="S156" s="24">
        <f t="shared" si="46"/>
        <v>297.05660515576261</v>
      </c>
      <c r="T156" s="24">
        <f t="shared" si="46"/>
        <v>142.03063929958262</v>
      </c>
      <c r="U156" s="24">
        <f t="shared" si="46"/>
        <v>153.65052699045469</v>
      </c>
      <c r="V156" s="24">
        <f t="shared" si="46"/>
        <v>163.41359337582659</v>
      </c>
      <c r="W156" s="24">
        <f t="shared" si="46"/>
        <v>78.056092521364292</v>
      </c>
      <c r="X156" s="24">
        <f t="shared" si="46"/>
        <v>92.017691535680001</v>
      </c>
      <c r="Y156" s="24">
        <f t="shared" si="46"/>
        <v>25.694897893896709</v>
      </c>
      <c r="Z156" s="24">
        <f t="shared" si="46"/>
        <v>127.83284685635338</v>
      </c>
      <c r="AA156" s="24">
        <f t="shared" si="46"/>
        <v>174.22801471379714</v>
      </c>
      <c r="AB156" s="24">
        <f t="shared" si="46"/>
        <v>60.159438624006086</v>
      </c>
      <c r="AC156" s="24">
        <f t="shared" si="46"/>
        <v>1.3808210118138649</v>
      </c>
      <c r="AD156" s="24">
        <f t="shared" si="46"/>
        <v>0.81717671147541771</v>
      </c>
      <c r="AE156" s="24">
        <f>STDEV(AE330:AE333,AE335,AE340,AE342,AE345:AE346,AE350)/SQRT($B154)</f>
        <v>1.7015026039095886</v>
      </c>
      <c r="AF156" s="24">
        <f t="shared" si="46"/>
        <v>0.54160256030906395</v>
      </c>
      <c r="AG156" s="24">
        <f t="shared" si="46"/>
        <v>0.51747248987533401</v>
      </c>
      <c r="AH156" s="24">
        <f t="shared" si="46"/>
        <v>0.85634883857767519</v>
      </c>
      <c r="AI156" s="24">
        <f t="shared" si="46"/>
        <v>0.4898979485566356</v>
      </c>
      <c r="AJ156" s="24">
        <f t="shared" si="46"/>
        <v>0</v>
      </c>
      <c r="AK156" s="24">
        <f t="shared" si="46"/>
        <v>0</v>
      </c>
      <c r="AL156" s="24">
        <f t="shared" si="46"/>
        <v>0.39581140290126388</v>
      </c>
      <c r="AM156" s="24">
        <f t="shared" si="46"/>
        <v>0.30550504633038944</v>
      </c>
      <c r="AN156" s="24">
        <f t="shared" si="46"/>
        <v>0.63683243915142662</v>
      </c>
      <c r="AO156" s="24">
        <f t="shared" si="46"/>
        <v>0</v>
      </c>
      <c r="AP156" s="24">
        <f t="shared" si="46"/>
        <v>0</v>
      </c>
      <c r="AQ156" s="24">
        <f t="shared" si="46"/>
        <v>0</v>
      </c>
      <c r="AR156" s="24">
        <f t="shared" si="46"/>
        <v>0.13333333333333333</v>
      </c>
      <c r="AS156" s="24">
        <f t="shared" si="46"/>
        <v>0.22110831935702666</v>
      </c>
      <c r="AT156" s="24">
        <f t="shared" si="46"/>
        <v>0.33499585403736304</v>
      </c>
      <c r="AU156" s="24">
        <f t="shared" si="46"/>
        <v>0.30550504633038933</v>
      </c>
      <c r="AV156" s="24">
        <f t="shared" si="46"/>
        <v>0</v>
      </c>
      <c r="AW156" s="24">
        <f t="shared" si="46"/>
        <v>0</v>
      </c>
      <c r="AX156" s="24">
        <f t="shared" si="46"/>
        <v>0.32659863237109038</v>
      </c>
      <c r="AY156" s="24">
        <f t="shared" si="46"/>
        <v>0.21343747458109494</v>
      </c>
      <c r="AZ156" s="24">
        <f t="shared" si="46"/>
        <v>0.24944382578492943</v>
      </c>
      <c r="BA156" s="24">
        <f t="shared" si="46"/>
        <v>0.26666666666666666</v>
      </c>
      <c r="BB156" s="24">
        <f t="shared" si="46"/>
        <v>0</v>
      </c>
      <c r="BC156" s="24">
        <f t="shared" si="46"/>
        <v>0</v>
      </c>
      <c r="BD156" s="24">
        <f t="shared" si="46"/>
        <v>0.21343747458109494</v>
      </c>
      <c r="BE156" s="24">
        <f>STDEV(BE330:BE333,BE335,BE340,BE342,BE345:BE346,BE350)/SQRT($B154)</f>
        <v>2.7559161019165463</v>
      </c>
      <c r="BF156" s="24">
        <f t="shared" si="46"/>
        <v>0.31446603773522014</v>
      </c>
      <c r="BG156" s="24">
        <f t="shared" si="46"/>
        <v>0</v>
      </c>
      <c r="BH156" s="24">
        <f t="shared" si="46"/>
        <v>0.99387010105837148</v>
      </c>
      <c r="BI156" s="24">
        <f t="shared" si="46"/>
        <v>0.348010216963685</v>
      </c>
      <c r="BJ156" s="24">
        <f t="shared" si="46"/>
        <v>0.42295258468165065</v>
      </c>
      <c r="BK156" s="24">
        <f t="shared" si="46"/>
        <v>0.9122621455602673</v>
      </c>
      <c r="BL156" s="24">
        <f t="shared" si="46"/>
        <v>20.819355310757235</v>
      </c>
      <c r="BM156" s="24">
        <f t="shared" si="46"/>
        <v>8.5582968191366451</v>
      </c>
      <c r="BN156" s="24">
        <f t="shared" si="46"/>
        <v>3.276346203386395</v>
      </c>
      <c r="BO156" s="24">
        <f t="shared" si="46"/>
        <v>2.5907956735764057</v>
      </c>
      <c r="BP156" s="24">
        <f t="shared" si="46"/>
        <v>1.0198039027185568</v>
      </c>
      <c r="BQ156" s="24">
        <f t="shared" si="46"/>
        <v>0.79999999999999993</v>
      </c>
      <c r="BR156" s="24">
        <f t="shared" ref="BR156:CA156" si="47">STDEV(BR130:BR133,BR135,BR140,BR142,BR145:BR146,BR150)/SQRT($B154)</f>
        <v>10.468418112483747</v>
      </c>
      <c r="BS156" s="24">
        <f t="shared" si="47"/>
        <v>0.27688746209726917</v>
      </c>
      <c r="BT156" s="24">
        <f t="shared" si="47"/>
        <v>0.22110831935702666</v>
      </c>
      <c r="BU156" s="24">
        <f t="shared" si="47"/>
        <v>0.16666666666666666</v>
      </c>
      <c r="BV156" s="24">
        <f t="shared" si="47"/>
        <v>107.0947451766166</v>
      </c>
      <c r="BW156" s="24">
        <f t="shared" si="47"/>
        <v>80.322191481834224</v>
      </c>
      <c r="BX156" s="24">
        <f t="shared" si="47"/>
        <v>102.97728444230364</v>
      </c>
      <c r="BY156" s="38">
        <f t="shared" si="47"/>
        <v>0</v>
      </c>
      <c r="BZ156" s="38">
        <f t="shared" si="47"/>
        <v>0</v>
      </c>
      <c r="CA156" s="38">
        <f t="shared" si="47"/>
        <v>0</v>
      </c>
      <c r="CB156" s="38">
        <f>STDEV(CB130:CB133,CB135,CB140,CB142,CB145:CB146,CB150)/SQRT($B154)</f>
        <v>0</v>
      </c>
      <c r="CC156" s="38">
        <f>STDEV(CC130:CC133,CC135,CC140,CC142,CC145:CC146,CC150)/SQRT($B154)</f>
        <v>0</v>
      </c>
      <c r="CE156" s="58" t="s">
        <v>111</v>
      </c>
      <c r="CG156" s="10"/>
      <c r="CH156" s="10"/>
    </row>
    <row r="157" spans="1:154" s="38" customFormat="1">
      <c r="A157" s="63"/>
      <c r="B157" s="2"/>
      <c r="C157" s="63"/>
      <c r="D157" s="18" t="s">
        <v>43</v>
      </c>
      <c r="E157" s="27">
        <f>STDEV(E334,E336:E339,E341,E343:E344,E347:E349,E351:E352)/SQRT($B155)</f>
        <v>20.872660837484602</v>
      </c>
      <c r="F157" s="27">
        <f>STDEV(F134,F136:F139,F141,F143:F144,F147:F149,F151:F152)/SQRT($B155)</f>
        <v>1.9230769230769231</v>
      </c>
      <c r="G157" s="27">
        <f>STDEV(G134,G136:G139,G141,G143:G144,G147:G149,G151:G152)/SQRT($B155)</f>
        <v>2.6038584630243471</v>
      </c>
      <c r="H157" s="27">
        <f>STDEV(H134,H136:H139,H141,H143:H144,H147:H149,H151:H152)/SQRT($B155)</f>
        <v>5.7692307692307692</v>
      </c>
      <c r="I157" s="27">
        <f>STDEV(I134,I136:I139,I141,I143:I144,I147:I149,I151:I152)/SQRT($B155)</f>
        <v>2.6038584630243472E-2</v>
      </c>
      <c r="J157" s="27">
        <f>STDEV(J134,J136:J139,J141,J143:J144,J147:J149,J151:J152)/SQRT($B155)</f>
        <v>0</v>
      </c>
      <c r="K157" s="27">
        <f t="shared" ref="K157:BV157" si="48">STDEV(K134,K136:K139,K141,K143:K144,K147:K149,K151:K152)/SQRT($B155)</f>
        <v>0.10415433852097386</v>
      </c>
      <c r="L157" s="27">
        <f t="shared" si="48"/>
        <v>7.6923076923076927E-2</v>
      </c>
      <c r="M157" s="27">
        <f t="shared" si="48"/>
        <v>0.10415433852097389</v>
      </c>
      <c r="N157" s="27">
        <f t="shared" si="48"/>
        <v>0.23076923076923075</v>
      </c>
      <c r="O157" s="27">
        <f t="shared" si="48"/>
        <v>0.22205779584216376</v>
      </c>
      <c r="P157" s="27">
        <f t="shared" si="48"/>
        <v>85.874176794191087</v>
      </c>
      <c r="Q157" s="27">
        <f t="shared" si="48"/>
        <v>7.3076923076923075</v>
      </c>
      <c r="R157" s="27">
        <f t="shared" si="48"/>
        <v>98.277980191559422</v>
      </c>
      <c r="S157" s="27">
        <f t="shared" si="48"/>
        <v>71.649517465627071</v>
      </c>
      <c r="T157" s="27">
        <f t="shared" si="48"/>
        <v>73.1095175857849</v>
      </c>
      <c r="U157" s="27">
        <f t="shared" si="48"/>
        <v>73.20486606895453</v>
      </c>
      <c r="V157" s="27">
        <f t="shared" si="48"/>
        <v>120.3830885870249</v>
      </c>
      <c r="W157" s="27">
        <f t="shared" si="48"/>
        <v>41.72914398730169</v>
      </c>
      <c r="X157" s="27">
        <f t="shared" si="48"/>
        <v>54.252566541421437</v>
      </c>
      <c r="Y157" s="27">
        <f t="shared" si="48"/>
        <v>37.968363764360468</v>
      </c>
      <c r="Z157" s="27">
        <f t="shared" si="48"/>
        <v>121.62678391525257</v>
      </c>
      <c r="AA157" s="27">
        <f t="shared" si="48"/>
        <v>137.04433103430091</v>
      </c>
      <c r="AB157" s="27">
        <f t="shared" si="48"/>
        <v>56.531518848109521</v>
      </c>
      <c r="AC157" s="27">
        <f t="shared" si="48"/>
        <v>5.2114083624597658</v>
      </c>
      <c r="AD157" s="27">
        <f t="shared" si="48"/>
        <v>2.3384699729942358</v>
      </c>
      <c r="AE157" s="27">
        <f>STDEV(AE334,AE336:AE339,AE341,AE343:AE344,AE347:AE349,AE351:AE352)/SQRT($B155)</f>
        <v>2.2087300799218874</v>
      </c>
      <c r="AF157" s="27">
        <f t="shared" si="48"/>
        <v>0.72501105208198424</v>
      </c>
      <c r="AG157" s="27">
        <f t="shared" si="48"/>
        <v>0.51697038855528077</v>
      </c>
      <c r="AH157" s="27">
        <f t="shared" si="48"/>
        <v>0.60487826215822826</v>
      </c>
      <c r="AI157" s="27">
        <f t="shared" si="48"/>
        <v>2.1201577850552948</v>
      </c>
      <c r="AJ157" s="27">
        <f t="shared" si="48"/>
        <v>0</v>
      </c>
      <c r="AK157" s="27">
        <f t="shared" si="48"/>
        <v>7.6923076923076927E-2</v>
      </c>
      <c r="AL157" s="27">
        <f t="shared" si="48"/>
        <v>2.5657046277166025</v>
      </c>
      <c r="AM157" s="27">
        <f t="shared" si="48"/>
        <v>0.10415433852097386</v>
      </c>
      <c r="AN157" s="27">
        <f t="shared" si="48"/>
        <v>0.62571458163653493</v>
      </c>
      <c r="AO157" s="27">
        <f t="shared" si="48"/>
        <v>0.83559849932309349</v>
      </c>
      <c r="AP157" s="27">
        <f t="shared" si="48"/>
        <v>0</v>
      </c>
      <c r="AQ157" s="27">
        <f t="shared" si="48"/>
        <v>7.6923076923076927E-2</v>
      </c>
      <c r="AR157" s="27">
        <f t="shared" si="48"/>
        <v>1.0681880176381129</v>
      </c>
      <c r="AS157" s="27">
        <f t="shared" si="48"/>
        <v>0.21529302081726492</v>
      </c>
      <c r="AT157" s="27">
        <f t="shared" si="48"/>
        <v>0.23916356546381573</v>
      </c>
      <c r="AU157" s="27">
        <f t="shared" si="48"/>
        <v>1.3027811246625891</v>
      </c>
      <c r="AV157" s="27">
        <f t="shared" si="48"/>
        <v>0</v>
      </c>
      <c r="AW157" s="27">
        <f t="shared" si="48"/>
        <v>0</v>
      </c>
      <c r="AX157" s="27">
        <f t="shared" si="48"/>
        <v>1.4390989949130546</v>
      </c>
      <c r="AY157" s="27">
        <f t="shared" si="48"/>
        <v>0.31246301556292155</v>
      </c>
      <c r="AZ157" s="27">
        <f t="shared" si="48"/>
        <v>0.24925925763107154</v>
      </c>
      <c r="BA157" s="27">
        <f t="shared" si="48"/>
        <v>7.6923076923076927E-2</v>
      </c>
      <c r="BB157" s="27">
        <f t="shared" si="48"/>
        <v>0</v>
      </c>
      <c r="BC157" s="27">
        <f t="shared" si="48"/>
        <v>0</v>
      </c>
      <c r="BD157" s="27">
        <f t="shared" si="48"/>
        <v>0.26831345559559422</v>
      </c>
      <c r="BE157" s="27">
        <f>STDEV(BE334,BE336:BE339,BE341,BE343:BE344,BE347:BE349,BE351:BE352)/SQRT($B155)</f>
        <v>2.3658076430549335</v>
      </c>
      <c r="BF157" s="27">
        <f t="shared" si="48"/>
        <v>0</v>
      </c>
      <c r="BG157" s="27">
        <f t="shared" si="48"/>
        <v>0</v>
      </c>
      <c r="BH157" s="27">
        <f t="shared" si="48"/>
        <v>0.24325212770525995</v>
      </c>
      <c r="BI157" s="27">
        <f t="shared" si="48"/>
        <v>0.24325212770525995</v>
      </c>
      <c r="BJ157" s="27">
        <f t="shared" si="48"/>
        <v>0.4294393390883135</v>
      </c>
      <c r="BK157" s="27">
        <f t="shared" si="48"/>
        <v>0.44077213942746374</v>
      </c>
      <c r="BL157" s="27">
        <f t="shared" si="48"/>
        <v>14.121479156590492</v>
      </c>
      <c r="BM157" s="27">
        <f t="shared" si="48"/>
        <v>3.659577151935244</v>
      </c>
      <c r="BN157" s="27">
        <f t="shared" si="48"/>
        <v>1.5336463105674527</v>
      </c>
      <c r="BO157" s="27">
        <f t="shared" si="48"/>
        <v>3.5011973156333291</v>
      </c>
      <c r="BP157" s="27">
        <f t="shared" si="48"/>
        <v>0.70850009639221034</v>
      </c>
      <c r="BQ157" s="27">
        <f t="shared" si="48"/>
        <v>0.6965680875490321</v>
      </c>
      <c r="BR157" s="27">
        <f t="shared" si="48"/>
        <v>9.2611678944521234</v>
      </c>
      <c r="BS157" s="27">
        <f t="shared" si="48"/>
        <v>0.22205779584216376</v>
      </c>
      <c r="BT157" s="27">
        <f t="shared" si="48"/>
        <v>0.180400606147055</v>
      </c>
      <c r="BU157" s="27">
        <f t="shared" si="48"/>
        <v>0.23076923076923075</v>
      </c>
      <c r="BV157" s="27">
        <f t="shared" si="48"/>
        <v>171.00475500038476</v>
      </c>
      <c r="BW157" s="27">
        <f t="shared" ref="BW157:CC157" si="49">STDEV(BW134,BW136:BW139,BW141,BW143:BW144,BW147:BW149,BW151:BW152)/SQRT($B155)</f>
        <v>69.68454561404485</v>
      </c>
      <c r="BX157" s="27">
        <f t="shared" si="49"/>
        <v>169.4375252141341</v>
      </c>
      <c r="BY157" s="38">
        <f t="shared" si="49"/>
        <v>0</v>
      </c>
      <c r="BZ157" s="38">
        <f t="shared" si="49"/>
        <v>0</v>
      </c>
      <c r="CA157" s="38">
        <f t="shared" si="49"/>
        <v>0</v>
      </c>
      <c r="CB157" s="38">
        <f t="shared" si="49"/>
        <v>0</v>
      </c>
      <c r="CC157" s="38">
        <f t="shared" si="49"/>
        <v>0</v>
      </c>
      <c r="CE157" s="58" t="s">
        <v>111</v>
      </c>
      <c r="CG157" s="10"/>
      <c r="CH157" s="10"/>
    </row>
    <row r="158" spans="1:154" s="114" customFormat="1">
      <c r="D158" s="131"/>
      <c r="E158" s="18"/>
      <c r="F158" s="18"/>
      <c r="G158" s="18"/>
      <c r="H158" s="18"/>
      <c r="I158" s="18"/>
      <c r="J158" s="38"/>
      <c r="K158" s="38"/>
      <c r="L158" s="38"/>
      <c r="M158" s="38"/>
      <c r="N158" s="38"/>
      <c r="O158" s="80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</row>
    <row r="159" spans="1:154" s="38" customFormat="1" ht="16">
      <c r="A159" s="83" t="s">
        <v>136</v>
      </c>
      <c r="B159" s="66"/>
      <c r="C159" s="66" t="s">
        <v>135</v>
      </c>
      <c r="D159" s="66"/>
      <c r="E159" s="53" t="s">
        <v>63</v>
      </c>
      <c r="F159" s="53" t="s">
        <v>64</v>
      </c>
      <c r="G159" s="53" t="s">
        <v>65</v>
      </c>
      <c r="H159" s="53" t="s">
        <v>66</v>
      </c>
      <c r="I159" s="87" t="s">
        <v>100</v>
      </c>
      <c r="J159" s="53" t="s">
        <v>62</v>
      </c>
      <c r="K159" s="53" t="s">
        <v>63</v>
      </c>
      <c r="L159" s="53" t="s">
        <v>64</v>
      </c>
      <c r="M159" s="53" t="s">
        <v>65</v>
      </c>
      <c r="N159" s="53" t="s">
        <v>66</v>
      </c>
      <c r="O159" s="87" t="s">
        <v>100</v>
      </c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CE159" s="58" t="s">
        <v>111</v>
      </c>
      <c r="CG159" s="10"/>
      <c r="CH159" s="10"/>
    </row>
    <row r="160" spans="1:154" s="38" customFormat="1">
      <c r="A160" t="s">
        <v>158</v>
      </c>
      <c r="B160" s="10">
        <f>('E3-Last'!B160)-1</f>
        <v>51</v>
      </c>
      <c r="C160" s="4" t="s">
        <v>3</v>
      </c>
      <c r="D160" s="10" t="s">
        <v>40</v>
      </c>
      <c r="E160" s="59">
        <f>(K160/$J160)*100</f>
        <v>0</v>
      </c>
      <c r="F160" s="59">
        <f>(L160/$J160)*100</f>
        <v>0</v>
      </c>
      <c r="G160" s="59">
        <f>(M160/$J160)*100</f>
        <v>50</v>
      </c>
      <c r="H160" s="59">
        <f>(N160/$J160)*100</f>
        <v>50</v>
      </c>
      <c r="I160" s="59">
        <f>M160/J160</f>
        <v>0.5</v>
      </c>
      <c r="J160">
        <v>4</v>
      </c>
      <c r="K160">
        <v>0</v>
      </c>
      <c r="L160">
        <v>0</v>
      </c>
      <c r="M160">
        <v>2</v>
      </c>
      <c r="N160">
        <v>2</v>
      </c>
      <c r="O160">
        <v>0</v>
      </c>
      <c r="P160">
        <v>567.75</v>
      </c>
      <c r="Q160">
        <v>0</v>
      </c>
      <c r="R160">
        <v>857.5</v>
      </c>
      <c r="S160">
        <v>278</v>
      </c>
      <c r="T160">
        <v>401.75</v>
      </c>
      <c r="U160">
        <v>649.5</v>
      </c>
      <c r="V160">
        <v>154</v>
      </c>
      <c r="W160">
        <v>578.5</v>
      </c>
      <c r="X160">
        <v>805.5</v>
      </c>
      <c r="Y160">
        <v>351.5</v>
      </c>
      <c r="Z160">
        <v>17.25</v>
      </c>
      <c r="AA160">
        <v>13.5</v>
      </c>
      <c r="AB160">
        <v>21</v>
      </c>
      <c r="AC160">
        <v>18</v>
      </c>
      <c r="AD160">
        <v>7</v>
      </c>
      <c r="AE160">
        <v>6</v>
      </c>
      <c r="AF160">
        <v>5</v>
      </c>
      <c r="AG160">
        <v>4</v>
      </c>
      <c r="AH160">
        <v>5</v>
      </c>
      <c r="AI160">
        <v>6</v>
      </c>
      <c r="AJ160">
        <v>0</v>
      </c>
      <c r="AK160">
        <v>0</v>
      </c>
      <c r="AL160">
        <v>3</v>
      </c>
      <c r="AM160">
        <v>4</v>
      </c>
      <c r="AN160">
        <v>1</v>
      </c>
      <c r="AO160">
        <v>1</v>
      </c>
      <c r="AP160">
        <v>0</v>
      </c>
      <c r="AQ160">
        <v>0</v>
      </c>
      <c r="AR160">
        <v>1</v>
      </c>
      <c r="AS160">
        <v>0</v>
      </c>
      <c r="AT160">
        <v>2</v>
      </c>
      <c r="AU160">
        <v>4</v>
      </c>
      <c r="AV160">
        <v>0</v>
      </c>
      <c r="AW160">
        <v>0</v>
      </c>
      <c r="AX160">
        <v>0</v>
      </c>
      <c r="AY160">
        <v>0</v>
      </c>
      <c r="AZ160">
        <v>2</v>
      </c>
      <c r="BA160">
        <v>1</v>
      </c>
      <c r="BB160">
        <v>0</v>
      </c>
      <c r="BC160">
        <v>0</v>
      </c>
      <c r="BD160">
        <v>2</v>
      </c>
      <c r="BE160">
        <v>6</v>
      </c>
      <c r="BF160">
        <v>0</v>
      </c>
      <c r="BG160">
        <v>0</v>
      </c>
      <c r="BH160">
        <v>0</v>
      </c>
      <c r="BI160">
        <v>0</v>
      </c>
      <c r="BJ160">
        <v>4</v>
      </c>
      <c r="BK160">
        <v>2</v>
      </c>
      <c r="BL160">
        <v>63</v>
      </c>
      <c r="BM160">
        <v>14</v>
      </c>
      <c r="BN160">
        <v>3</v>
      </c>
      <c r="BO160">
        <v>21</v>
      </c>
      <c r="BP160">
        <v>4</v>
      </c>
      <c r="BQ160">
        <v>0</v>
      </c>
      <c r="BR160">
        <v>21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 t="s">
        <v>58</v>
      </c>
      <c r="CE160" s="58"/>
      <c r="CG160" s="10">
        <f>$W$1</f>
        <v>0</v>
      </c>
      <c r="CH160" s="10" t="str">
        <f>C137</f>
        <v>+ve</v>
      </c>
      <c r="CI160" s="59" t="e">
        <f>#REF!</f>
        <v>#REF!</v>
      </c>
      <c r="CJ160" s="59" t="e">
        <f>#REF!</f>
        <v>#REF!</v>
      </c>
      <c r="CK160" s="59" t="e">
        <f>#REF!</f>
        <v>#REF!</v>
      </c>
      <c r="CL160" s="59" t="e">
        <f>#REF!</f>
        <v>#REF!</v>
      </c>
      <c r="CM160" s="59" t="e">
        <f>#REF!</f>
        <v>#REF!</v>
      </c>
      <c r="CN160" s="59" t="e">
        <f>#REF!</f>
        <v>#REF!</v>
      </c>
      <c r="CO160" s="59" t="e">
        <f>#REF!</f>
        <v>#REF!</v>
      </c>
      <c r="CP160" s="59" t="e">
        <f>#REF!</f>
        <v>#REF!</v>
      </c>
      <c r="CQ160" s="59" t="e">
        <f>#REF!</f>
        <v>#REF!</v>
      </c>
      <c r="CR160" s="59" t="e">
        <f>#REF!</f>
        <v>#REF!</v>
      </c>
      <c r="CS160" s="59" t="e">
        <f>#REF!</f>
        <v>#REF!</v>
      </c>
      <c r="CT160" s="59" t="e">
        <f>#REF!</f>
        <v>#REF!</v>
      </c>
      <c r="CU160" s="59" t="e">
        <f>#REF!</f>
        <v>#REF!</v>
      </c>
      <c r="CV160" s="59" t="e">
        <f>#REF!</f>
        <v>#REF!</v>
      </c>
      <c r="CW160" s="59" t="e">
        <f>#REF!</f>
        <v>#REF!</v>
      </c>
      <c r="CX160" s="59" t="e">
        <f>#REF!</f>
        <v>#REF!</v>
      </c>
      <c r="CY160" s="59" t="e">
        <f>#REF!</f>
        <v>#REF!</v>
      </c>
      <c r="CZ160" s="95" t="e">
        <f>#REF!</f>
        <v>#REF!</v>
      </c>
      <c r="DA160" s="95" t="e">
        <f>#REF!</f>
        <v>#REF!</v>
      </c>
      <c r="DB160" s="95" t="e">
        <f>#REF!</f>
        <v>#REF!</v>
      </c>
      <c r="DC160" s="95" t="e">
        <f>#REF!</f>
        <v>#REF!</v>
      </c>
      <c r="DD160" s="95" t="e">
        <f>#REF!</f>
        <v>#REF!</v>
      </c>
      <c r="DE160" s="95" t="e">
        <f>#REF!</f>
        <v>#REF!</v>
      </c>
      <c r="DF160" s="95" t="e">
        <f>#REF!</f>
        <v>#REF!</v>
      </c>
      <c r="DG160" s="95" t="e">
        <f>#REF!</f>
        <v>#REF!</v>
      </c>
      <c r="DH160" s="95" t="e">
        <f>#REF!</f>
        <v>#REF!</v>
      </c>
      <c r="DI160" s="95" t="e">
        <f>#REF!</f>
        <v>#REF!</v>
      </c>
      <c r="DJ160" s="95" t="e">
        <f>#REF!</f>
        <v>#REF!</v>
      </c>
      <c r="DK160" s="95" t="e">
        <f>#REF!</f>
        <v>#REF!</v>
      </c>
      <c r="DL160" s="95" t="e">
        <f>#REF!</f>
        <v>#REF!</v>
      </c>
      <c r="DM160" s="95" t="e">
        <f>#REF!</f>
        <v>#REF!</v>
      </c>
      <c r="DN160" s="95" t="e">
        <f>#REF!</f>
        <v>#REF!</v>
      </c>
      <c r="DO160" s="95" t="e">
        <f>#REF!</f>
        <v>#REF!</v>
      </c>
      <c r="DP160" s="95" t="e">
        <f>#REF!</f>
        <v>#REF!</v>
      </c>
      <c r="DQ160" s="59" t="e">
        <f>#REF!</f>
        <v>#REF!</v>
      </c>
      <c r="DR160" s="59" t="e">
        <f>#REF!</f>
        <v>#REF!</v>
      </c>
      <c r="DS160" s="59" t="e">
        <f>#REF!</f>
        <v>#REF!</v>
      </c>
      <c r="DT160" s="59" t="e">
        <f>#REF!</f>
        <v>#REF!</v>
      </c>
      <c r="DU160" s="59" t="e">
        <f>#REF!</f>
        <v>#REF!</v>
      </c>
      <c r="DV160" s="59" t="e">
        <f>#REF!</f>
        <v>#REF!</v>
      </c>
      <c r="DW160" s="59" t="e">
        <f>#REF!</f>
        <v>#REF!</v>
      </c>
      <c r="DX160" s="59" t="e">
        <f>#REF!</f>
        <v>#REF!</v>
      </c>
      <c r="DY160" s="59" t="e">
        <f>#REF!</f>
        <v>#REF!</v>
      </c>
      <c r="DZ160" s="59" t="e">
        <f>#REF!</f>
        <v>#REF!</v>
      </c>
      <c r="EA160" s="59" t="e">
        <f>#REF!</f>
        <v>#REF!</v>
      </c>
      <c r="EB160" s="59" t="e">
        <f>#REF!</f>
        <v>#REF!</v>
      </c>
      <c r="EC160" s="59" t="e">
        <f>#REF!</f>
        <v>#REF!</v>
      </c>
      <c r="ED160" s="59" t="e">
        <f>#REF!</f>
        <v>#REF!</v>
      </c>
      <c r="EE160" s="59" t="e">
        <f>#REF!</f>
        <v>#REF!</v>
      </c>
      <c r="EF160" s="59" t="e">
        <f>#REF!</f>
        <v>#REF!</v>
      </c>
      <c r="EG160" s="59" t="e">
        <f>#REF!</f>
        <v>#REF!</v>
      </c>
      <c r="EH160" s="95" t="e">
        <f>#REF!</f>
        <v>#REF!</v>
      </c>
      <c r="EI160" s="95" t="e">
        <f>#REF!</f>
        <v>#REF!</v>
      </c>
      <c r="EJ160" s="95" t="e">
        <f>#REF!</f>
        <v>#REF!</v>
      </c>
      <c r="EK160" s="95" t="e">
        <f>#REF!</f>
        <v>#REF!</v>
      </c>
      <c r="EL160" s="95" t="e">
        <f>#REF!</f>
        <v>#REF!</v>
      </c>
      <c r="EM160" s="95" t="e">
        <f>#REF!</f>
        <v>#REF!</v>
      </c>
      <c r="EN160" s="95" t="e">
        <f>#REF!</f>
        <v>#REF!</v>
      </c>
      <c r="EO160" s="95" t="e">
        <f>#REF!</f>
        <v>#REF!</v>
      </c>
      <c r="EP160" s="95" t="e">
        <f>#REF!</f>
        <v>#REF!</v>
      </c>
      <c r="EQ160" s="95" t="e">
        <f>#REF!</f>
        <v>#REF!</v>
      </c>
      <c r="ER160" s="95" t="e">
        <f>#REF!</f>
        <v>#REF!</v>
      </c>
      <c r="ES160" s="95" t="e">
        <f>#REF!</f>
        <v>#REF!</v>
      </c>
      <c r="ET160" s="95" t="e">
        <f>#REF!</f>
        <v>#REF!</v>
      </c>
      <c r="EU160" s="95" t="e">
        <f>#REF!</f>
        <v>#REF!</v>
      </c>
      <c r="EV160" s="95" t="e">
        <f>#REF!</f>
        <v>#REF!</v>
      </c>
      <c r="EW160" s="95" t="e">
        <f>#REF!</f>
        <v>#REF!</v>
      </c>
      <c r="EX160" s="95" t="e">
        <f>#REF!</f>
        <v>#REF!</v>
      </c>
    </row>
    <row r="161" spans="1:154" s="38" customFormat="1">
      <c r="A161" t="s">
        <v>180</v>
      </c>
      <c r="B161" s="10">
        <f>('E3-Last'!B161)-1</f>
        <v>51</v>
      </c>
      <c r="C161" s="4" t="s">
        <v>3</v>
      </c>
      <c r="D161" s="10" t="s">
        <v>40</v>
      </c>
      <c r="E161" s="59">
        <f t="shared" ref="E161:H182" si="50">(K161/$J161)*100</f>
        <v>75</v>
      </c>
      <c r="F161" s="59">
        <f t="shared" si="50"/>
        <v>25</v>
      </c>
      <c r="G161" s="59">
        <f t="shared" si="50"/>
        <v>0</v>
      </c>
      <c r="H161" s="59">
        <f t="shared" si="50"/>
        <v>0</v>
      </c>
      <c r="I161" s="59">
        <f t="shared" ref="I161:I182" si="51">M161/J161</f>
        <v>0</v>
      </c>
      <c r="J161">
        <v>4</v>
      </c>
      <c r="K161">
        <v>3</v>
      </c>
      <c r="L161">
        <v>1</v>
      </c>
      <c r="M161">
        <v>0</v>
      </c>
      <c r="N161">
        <v>0</v>
      </c>
      <c r="O161">
        <v>0</v>
      </c>
      <c r="P161">
        <v>2570</v>
      </c>
      <c r="Q161">
        <v>2570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2</v>
      </c>
      <c r="AD161">
        <v>1</v>
      </c>
      <c r="AE161">
        <v>1</v>
      </c>
      <c r="AF161">
        <v>0</v>
      </c>
      <c r="AG161">
        <v>2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1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201</v>
      </c>
      <c r="BM161">
        <v>48</v>
      </c>
      <c r="BN161">
        <v>16</v>
      </c>
      <c r="BO161">
        <v>0</v>
      </c>
      <c r="BP161">
        <v>0</v>
      </c>
      <c r="BQ161">
        <v>0</v>
      </c>
      <c r="BR161">
        <v>137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 t="s">
        <v>58</v>
      </c>
      <c r="CE161" s="58"/>
      <c r="CG161" s="10"/>
      <c r="CH161" s="10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</row>
    <row r="162" spans="1:154" s="38" customFormat="1">
      <c r="A162" t="s">
        <v>159</v>
      </c>
      <c r="B162" s="10">
        <f>('E3-Last'!B162)-1</f>
        <v>51</v>
      </c>
      <c r="C162" s="4" t="s">
        <v>3</v>
      </c>
      <c r="D162" s="10" t="s">
        <v>40</v>
      </c>
      <c r="E162" s="59">
        <f t="shared" si="50"/>
        <v>25</v>
      </c>
      <c r="F162" s="59">
        <f t="shared" si="50"/>
        <v>0</v>
      </c>
      <c r="G162" s="59">
        <f t="shared" si="50"/>
        <v>0</v>
      </c>
      <c r="H162" s="59">
        <f t="shared" si="50"/>
        <v>0</v>
      </c>
      <c r="I162" s="59">
        <f t="shared" si="51"/>
        <v>0</v>
      </c>
      <c r="J162">
        <v>4</v>
      </c>
      <c r="K162">
        <v>1</v>
      </c>
      <c r="L162">
        <v>0</v>
      </c>
      <c r="M162">
        <v>0</v>
      </c>
      <c r="N162">
        <v>0</v>
      </c>
      <c r="O162">
        <v>3</v>
      </c>
      <c r="P162">
        <v>872.66666669999995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30</v>
      </c>
      <c r="AD162">
        <v>14</v>
      </c>
      <c r="AE162">
        <v>7</v>
      </c>
      <c r="AF162">
        <v>9</v>
      </c>
      <c r="AG162">
        <v>9</v>
      </c>
      <c r="AH162">
        <v>9</v>
      </c>
      <c r="AI162">
        <v>0</v>
      </c>
      <c r="AJ162">
        <v>0</v>
      </c>
      <c r="AK162">
        <v>0</v>
      </c>
      <c r="AL162">
        <v>12</v>
      </c>
      <c r="AM162">
        <v>3</v>
      </c>
      <c r="AN162">
        <v>6</v>
      </c>
      <c r="AO162">
        <v>0</v>
      </c>
      <c r="AP162">
        <v>0</v>
      </c>
      <c r="AQ162">
        <v>0</v>
      </c>
      <c r="AR162">
        <v>5</v>
      </c>
      <c r="AS162">
        <v>4</v>
      </c>
      <c r="AT162">
        <v>1</v>
      </c>
      <c r="AU162">
        <v>0</v>
      </c>
      <c r="AV162">
        <v>0</v>
      </c>
      <c r="AW162">
        <v>0</v>
      </c>
      <c r="AX162">
        <v>2</v>
      </c>
      <c r="AY162">
        <v>2</v>
      </c>
      <c r="AZ162">
        <v>2</v>
      </c>
      <c r="BA162">
        <v>0</v>
      </c>
      <c r="BB162">
        <v>0</v>
      </c>
      <c r="BC162">
        <v>0</v>
      </c>
      <c r="BD162">
        <v>5</v>
      </c>
      <c r="BE162">
        <v>4</v>
      </c>
      <c r="BF162">
        <v>4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60</v>
      </c>
      <c r="BM162">
        <v>26</v>
      </c>
      <c r="BN162">
        <v>6</v>
      </c>
      <c r="BO162">
        <v>0</v>
      </c>
      <c r="BP162">
        <v>0</v>
      </c>
      <c r="BQ162">
        <v>0</v>
      </c>
      <c r="BR162">
        <v>28</v>
      </c>
      <c r="BS162">
        <v>3</v>
      </c>
      <c r="BT162">
        <v>2</v>
      </c>
      <c r="BU162">
        <v>1</v>
      </c>
      <c r="BV162">
        <v>2618</v>
      </c>
      <c r="BW162">
        <v>2259</v>
      </c>
      <c r="BX162">
        <v>359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/>
      <c r="CG162" s="10"/>
      <c r="CH162" s="10"/>
    </row>
    <row r="163" spans="1:154" s="38" customFormat="1">
      <c r="A163" t="s">
        <v>160</v>
      </c>
      <c r="B163" s="10">
        <f>('E3-Last'!B163)-1</f>
        <v>51</v>
      </c>
      <c r="C163" s="4" t="s">
        <v>3</v>
      </c>
      <c r="D163" s="10" t="s">
        <v>40</v>
      </c>
      <c r="E163" s="59">
        <f t="shared" si="50"/>
        <v>0</v>
      </c>
      <c r="F163" s="59">
        <f t="shared" si="50"/>
        <v>50</v>
      </c>
      <c r="G163" s="59">
        <f t="shared" si="50"/>
        <v>25</v>
      </c>
      <c r="H163" s="59">
        <f t="shared" si="50"/>
        <v>25</v>
      </c>
      <c r="I163" s="59">
        <f t="shared" si="51"/>
        <v>0.25</v>
      </c>
      <c r="J163">
        <v>4</v>
      </c>
      <c r="K163">
        <v>0</v>
      </c>
      <c r="L163">
        <v>2</v>
      </c>
      <c r="M163">
        <v>1</v>
      </c>
      <c r="N163">
        <v>1</v>
      </c>
      <c r="O163">
        <v>0</v>
      </c>
      <c r="P163">
        <v>1505.25</v>
      </c>
      <c r="Q163">
        <v>1965.5</v>
      </c>
      <c r="R163">
        <v>592</v>
      </c>
      <c r="S163">
        <v>1498</v>
      </c>
      <c r="T163">
        <v>673.5</v>
      </c>
      <c r="U163">
        <v>850</v>
      </c>
      <c r="V163">
        <v>497</v>
      </c>
      <c r="W163">
        <v>133.5</v>
      </c>
      <c r="X163">
        <v>53</v>
      </c>
      <c r="Y163">
        <v>214</v>
      </c>
      <c r="Z163">
        <v>856</v>
      </c>
      <c r="AA163">
        <v>1240</v>
      </c>
      <c r="AB163">
        <v>472</v>
      </c>
      <c r="AC163">
        <v>14</v>
      </c>
      <c r="AD163">
        <v>8</v>
      </c>
      <c r="AE163">
        <v>2</v>
      </c>
      <c r="AF163">
        <v>4</v>
      </c>
      <c r="AG163">
        <v>7</v>
      </c>
      <c r="AH163">
        <v>5</v>
      </c>
      <c r="AI163">
        <v>0</v>
      </c>
      <c r="AJ163">
        <v>0</v>
      </c>
      <c r="AK163">
        <v>0</v>
      </c>
      <c r="AL163">
        <v>2</v>
      </c>
      <c r="AM163">
        <v>4</v>
      </c>
      <c r="AN163">
        <v>3</v>
      </c>
      <c r="AO163">
        <v>0</v>
      </c>
      <c r="AP163">
        <v>0</v>
      </c>
      <c r="AQ163">
        <v>0</v>
      </c>
      <c r="AR163">
        <v>1</v>
      </c>
      <c r="AS163">
        <v>0</v>
      </c>
      <c r="AT163">
        <v>1</v>
      </c>
      <c r="AU163">
        <v>0</v>
      </c>
      <c r="AV163">
        <v>0</v>
      </c>
      <c r="AW163">
        <v>0</v>
      </c>
      <c r="AX163">
        <v>1</v>
      </c>
      <c r="AY163">
        <v>3</v>
      </c>
      <c r="AZ163">
        <v>1</v>
      </c>
      <c r="BA163">
        <v>0</v>
      </c>
      <c r="BB163">
        <v>0</v>
      </c>
      <c r="BC163">
        <v>0</v>
      </c>
      <c r="BD163">
        <v>0</v>
      </c>
      <c r="BE163">
        <v>4</v>
      </c>
      <c r="BF163">
        <v>1</v>
      </c>
      <c r="BG163">
        <v>0</v>
      </c>
      <c r="BH163">
        <v>0</v>
      </c>
      <c r="BI163">
        <v>1</v>
      </c>
      <c r="BJ163">
        <v>1</v>
      </c>
      <c r="BK163">
        <v>1</v>
      </c>
      <c r="BL163">
        <v>134</v>
      </c>
      <c r="BM163">
        <v>32</v>
      </c>
      <c r="BN163">
        <v>19</v>
      </c>
      <c r="BO163">
        <v>11</v>
      </c>
      <c r="BP163">
        <v>0</v>
      </c>
      <c r="BQ163">
        <v>1</v>
      </c>
      <c r="BR163">
        <v>71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G163" s="10"/>
      <c r="CH163" s="10"/>
    </row>
    <row r="164" spans="1:154" s="38" customFormat="1">
      <c r="A164" t="s">
        <v>181</v>
      </c>
      <c r="B164" s="10">
        <f>('E3-Last'!B164)-1</f>
        <v>43</v>
      </c>
      <c r="C164" s="6" t="s">
        <v>2</v>
      </c>
      <c r="D164" s="10" t="s">
        <v>40</v>
      </c>
      <c r="E164" s="59">
        <f t="shared" si="50"/>
        <v>0</v>
      </c>
      <c r="F164" s="59">
        <f t="shared" si="50"/>
        <v>25</v>
      </c>
      <c r="G164" s="59">
        <f t="shared" si="50"/>
        <v>25</v>
      </c>
      <c r="H164" s="59">
        <f t="shared" si="50"/>
        <v>25</v>
      </c>
      <c r="I164" s="59">
        <f t="shared" si="51"/>
        <v>0.25</v>
      </c>
      <c r="J164">
        <v>4</v>
      </c>
      <c r="K164">
        <v>0</v>
      </c>
      <c r="L164">
        <v>1</v>
      </c>
      <c r="M164">
        <v>1</v>
      </c>
      <c r="N164">
        <v>1</v>
      </c>
      <c r="O164">
        <v>1</v>
      </c>
      <c r="P164">
        <v>2874.25</v>
      </c>
      <c r="Q164">
        <v>3272</v>
      </c>
      <c r="R164">
        <v>2220</v>
      </c>
      <c r="S164">
        <v>2754</v>
      </c>
      <c r="T164">
        <v>952</v>
      </c>
      <c r="U164">
        <v>971</v>
      </c>
      <c r="V164">
        <v>933</v>
      </c>
      <c r="W164">
        <v>122.5</v>
      </c>
      <c r="X164">
        <v>129</v>
      </c>
      <c r="Y164">
        <v>116</v>
      </c>
      <c r="Z164">
        <v>1010</v>
      </c>
      <c r="AA164">
        <v>1391</v>
      </c>
      <c r="AB164">
        <v>629</v>
      </c>
      <c r="AC164">
        <v>28</v>
      </c>
      <c r="AD164">
        <v>10</v>
      </c>
      <c r="AE164">
        <v>7</v>
      </c>
      <c r="AF164">
        <v>11</v>
      </c>
      <c r="AG164">
        <v>13</v>
      </c>
      <c r="AH164">
        <v>7</v>
      </c>
      <c r="AI164">
        <v>2</v>
      </c>
      <c r="AJ164">
        <v>0</v>
      </c>
      <c r="AK164">
        <v>0</v>
      </c>
      <c r="AL164">
        <v>6</v>
      </c>
      <c r="AM164">
        <v>4</v>
      </c>
      <c r="AN164">
        <v>4</v>
      </c>
      <c r="AO164">
        <v>0</v>
      </c>
      <c r="AP164">
        <v>0</v>
      </c>
      <c r="AQ164">
        <v>0</v>
      </c>
      <c r="AR164">
        <v>2</v>
      </c>
      <c r="AS164">
        <v>1</v>
      </c>
      <c r="AT164">
        <v>2</v>
      </c>
      <c r="AU164">
        <v>2</v>
      </c>
      <c r="AV164">
        <v>0</v>
      </c>
      <c r="AW164">
        <v>0</v>
      </c>
      <c r="AX164">
        <v>2</v>
      </c>
      <c r="AY164">
        <v>8</v>
      </c>
      <c r="AZ164">
        <v>1</v>
      </c>
      <c r="BA164">
        <v>0</v>
      </c>
      <c r="BB164">
        <v>0</v>
      </c>
      <c r="BC164">
        <v>0</v>
      </c>
      <c r="BD164">
        <v>2</v>
      </c>
      <c r="BE164">
        <v>3</v>
      </c>
      <c r="BF164">
        <v>0</v>
      </c>
      <c r="BG164">
        <v>0</v>
      </c>
      <c r="BH164">
        <v>1</v>
      </c>
      <c r="BI164">
        <v>1</v>
      </c>
      <c r="BJ164">
        <v>1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1</v>
      </c>
      <c r="BT164">
        <v>0</v>
      </c>
      <c r="BU164">
        <v>1</v>
      </c>
      <c r="BV164">
        <v>3251</v>
      </c>
      <c r="BW164">
        <v>0</v>
      </c>
      <c r="BX164">
        <v>3251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  <c r="CE164" s="58"/>
      <c r="CG164" s="10"/>
      <c r="CH164" s="10"/>
    </row>
    <row r="165" spans="1:154" s="38" customFormat="1">
      <c r="A165" t="s">
        <v>161</v>
      </c>
      <c r="B165" s="10">
        <f>('E3-Last'!B165)-1</f>
        <v>43</v>
      </c>
      <c r="C165" s="4" t="s">
        <v>3</v>
      </c>
      <c r="D165" s="10" t="s">
        <v>40</v>
      </c>
      <c r="E165" s="59">
        <f t="shared" si="50"/>
        <v>0</v>
      </c>
      <c r="F165" s="59">
        <f t="shared" si="50"/>
        <v>25</v>
      </c>
      <c r="G165" s="59">
        <f t="shared" si="50"/>
        <v>25</v>
      </c>
      <c r="H165" s="59">
        <f t="shared" si="50"/>
        <v>25</v>
      </c>
      <c r="I165" s="59">
        <f t="shared" si="51"/>
        <v>0.25</v>
      </c>
      <c r="J165">
        <v>4</v>
      </c>
      <c r="K165">
        <v>0</v>
      </c>
      <c r="L165">
        <v>1</v>
      </c>
      <c r="M165">
        <v>1</v>
      </c>
      <c r="N165">
        <v>1</v>
      </c>
      <c r="O165">
        <v>1</v>
      </c>
      <c r="P165">
        <v>1752.25</v>
      </c>
      <c r="Q165">
        <v>3864</v>
      </c>
      <c r="R165">
        <v>872</v>
      </c>
      <c r="S165">
        <v>1013</v>
      </c>
      <c r="T165">
        <v>616.5</v>
      </c>
      <c r="U165">
        <v>853</v>
      </c>
      <c r="V165">
        <v>380</v>
      </c>
      <c r="W165">
        <v>1055</v>
      </c>
      <c r="X165">
        <v>1816</v>
      </c>
      <c r="Y165">
        <v>294</v>
      </c>
      <c r="Z165">
        <v>43</v>
      </c>
      <c r="AA165">
        <v>54</v>
      </c>
      <c r="AB165">
        <v>32</v>
      </c>
      <c r="AC165">
        <v>15</v>
      </c>
      <c r="AD165">
        <v>10</v>
      </c>
      <c r="AE165">
        <v>2</v>
      </c>
      <c r="AF165">
        <v>3</v>
      </c>
      <c r="AG165">
        <v>4</v>
      </c>
      <c r="AH165">
        <v>9</v>
      </c>
      <c r="AI165">
        <v>0</v>
      </c>
      <c r="AJ165">
        <v>0</v>
      </c>
      <c r="AK165">
        <v>0</v>
      </c>
      <c r="AL165">
        <v>2</v>
      </c>
      <c r="AM165">
        <v>4</v>
      </c>
      <c r="AN165">
        <v>6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2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2</v>
      </c>
      <c r="BE165">
        <v>3</v>
      </c>
      <c r="BF165">
        <v>0</v>
      </c>
      <c r="BG165">
        <v>0</v>
      </c>
      <c r="BH165">
        <v>0</v>
      </c>
      <c r="BI165">
        <v>0</v>
      </c>
      <c r="BJ165">
        <v>2</v>
      </c>
      <c r="BK165">
        <v>1</v>
      </c>
      <c r="BL165">
        <v>94</v>
      </c>
      <c r="BM165">
        <v>40</v>
      </c>
      <c r="BN165">
        <v>5</v>
      </c>
      <c r="BO165">
        <v>5</v>
      </c>
      <c r="BP165">
        <v>0</v>
      </c>
      <c r="BQ165">
        <v>4</v>
      </c>
      <c r="BR165">
        <v>40</v>
      </c>
      <c r="BS165">
        <v>1</v>
      </c>
      <c r="BT165">
        <v>0</v>
      </c>
      <c r="BU165">
        <v>1</v>
      </c>
      <c r="BV165">
        <v>1260</v>
      </c>
      <c r="BW165">
        <v>0</v>
      </c>
      <c r="BX165">
        <v>1260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  <c r="CE165" s="58"/>
      <c r="CG165" s="10"/>
      <c r="CH165" s="10"/>
    </row>
    <row r="166" spans="1:154" s="38" customFormat="1">
      <c r="A166" t="s">
        <v>162</v>
      </c>
      <c r="B166" s="10">
        <f>('E3-Last'!B166)-1</f>
        <v>43</v>
      </c>
      <c r="C166" s="6" t="s">
        <v>2</v>
      </c>
      <c r="D166" s="10" t="s">
        <v>40</v>
      </c>
      <c r="E166" s="59">
        <f t="shared" si="50"/>
        <v>0</v>
      </c>
      <c r="F166" s="59">
        <f t="shared" si="50"/>
        <v>0</v>
      </c>
      <c r="G166" s="59">
        <f t="shared" si="50"/>
        <v>50</v>
      </c>
      <c r="H166" s="59">
        <f t="shared" si="50"/>
        <v>25</v>
      </c>
      <c r="I166" s="59">
        <f t="shared" si="51"/>
        <v>0.5</v>
      </c>
      <c r="J166">
        <v>4</v>
      </c>
      <c r="K166">
        <v>0</v>
      </c>
      <c r="L166">
        <v>0</v>
      </c>
      <c r="M166">
        <v>2</v>
      </c>
      <c r="N166">
        <v>1</v>
      </c>
      <c r="O166">
        <v>1</v>
      </c>
      <c r="P166">
        <v>703.25</v>
      </c>
      <c r="Q166">
        <v>0</v>
      </c>
      <c r="R166">
        <v>995</v>
      </c>
      <c r="S166">
        <v>224</v>
      </c>
      <c r="T166">
        <v>108</v>
      </c>
      <c r="U166">
        <v>52.5</v>
      </c>
      <c r="V166">
        <v>219</v>
      </c>
      <c r="W166">
        <v>560.66666669999995</v>
      </c>
      <c r="X166">
        <v>770.5</v>
      </c>
      <c r="Y166">
        <v>141</v>
      </c>
      <c r="Z166">
        <v>262.33333340000001</v>
      </c>
      <c r="AA166">
        <v>134.5</v>
      </c>
      <c r="AB166">
        <v>518</v>
      </c>
      <c r="AC166">
        <v>11</v>
      </c>
      <c r="AD166">
        <v>4</v>
      </c>
      <c r="AE166">
        <v>3</v>
      </c>
      <c r="AF166">
        <v>4</v>
      </c>
      <c r="AG166">
        <v>5</v>
      </c>
      <c r="AH166">
        <v>4</v>
      </c>
      <c r="AI166">
        <v>2</v>
      </c>
      <c r="AJ166">
        <v>0</v>
      </c>
      <c r="AK166">
        <v>0</v>
      </c>
      <c r="AL166">
        <v>0</v>
      </c>
      <c r="AM166">
        <v>4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3</v>
      </c>
      <c r="AU166">
        <v>0</v>
      </c>
      <c r="AV166">
        <v>0</v>
      </c>
      <c r="AW166">
        <v>0</v>
      </c>
      <c r="AX166">
        <v>0</v>
      </c>
      <c r="AY166">
        <v>1</v>
      </c>
      <c r="AZ166">
        <v>1</v>
      </c>
      <c r="BA166">
        <v>2</v>
      </c>
      <c r="BB166">
        <v>0</v>
      </c>
      <c r="BC166">
        <v>0</v>
      </c>
      <c r="BD166">
        <v>0</v>
      </c>
      <c r="BE166">
        <v>3</v>
      </c>
      <c r="BF166">
        <v>0</v>
      </c>
      <c r="BG166">
        <v>0</v>
      </c>
      <c r="BH166">
        <v>0</v>
      </c>
      <c r="BI166">
        <v>0</v>
      </c>
      <c r="BJ166">
        <v>3</v>
      </c>
      <c r="BK166">
        <v>0</v>
      </c>
      <c r="BL166">
        <v>77</v>
      </c>
      <c r="BM166">
        <v>14</v>
      </c>
      <c r="BN166">
        <v>0</v>
      </c>
      <c r="BO166">
        <v>33</v>
      </c>
      <c r="BP166">
        <v>8</v>
      </c>
      <c r="BQ166">
        <v>1</v>
      </c>
      <c r="BR166">
        <v>21</v>
      </c>
      <c r="BS166">
        <v>1</v>
      </c>
      <c r="BT166">
        <v>0</v>
      </c>
      <c r="BU166">
        <v>1</v>
      </c>
      <c r="BV166">
        <v>599</v>
      </c>
      <c r="BW166">
        <v>0</v>
      </c>
      <c r="BX166">
        <v>599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  <c r="CE166" s="58"/>
      <c r="CG166" s="10"/>
      <c r="CH166" s="10"/>
    </row>
    <row r="167" spans="1:154" s="38" customFormat="1">
      <c r="A167" t="s">
        <v>163</v>
      </c>
      <c r="B167" s="10">
        <f>('E3-Last'!B167)-1</f>
        <v>51</v>
      </c>
      <c r="C167" s="6" t="s">
        <v>2</v>
      </c>
      <c r="D167" s="10" t="s">
        <v>40</v>
      </c>
      <c r="E167" s="59">
        <f t="shared" si="50"/>
        <v>0</v>
      </c>
      <c r="F167" s="59">
        <f t="shared" si="50"/>
        <v>50</v>
      </c>
      <c r="G167" s="59">
        <f t="shared" si="50"/>
        <v>50</v>
      </c>
      <c r="H167" s="59">
        <f t="shared" si="50"/>
        <v>0</v>
      </c>
      <c r="I167" s="59">
        <f t="shared" si="51"/>
        <v>0.5</v>
      </c>
      <c r="J167">
        <v>4</v>
      </c>
      <c r="K167">
        <v>0</v>
      </c>
      <c r="L167">
        <v>2</v>
      </c>
      <c r="M167">
        <v>2</v>
      </c>
      <c r="N167">
        <v>0</v>
      </c>
      <c r="O167">
        <v>0</v>
      </c>
      <c r="P167">
        <v>590.5</v>
      </c>
      <c r="Q167">
        <v>1090</v>
      </c>
      <c r="R167">
        <v>91</v>
      </c>
      <c r="S167">
        <v>0</v>
      </c>
      <c r="T167">
        <v>126</v>
      </c>
      <c r="U167">
        <v>126</v>
      </c>
      <c r="V167">
        <v>0</v>
      </c>
      <c r="W167">
        <v>85.5</v>
      </c>
      <c r="X167">
        <v>85.5</v>
      </c>
      <c r="Y167">
        <v>0</v>
      </c>
      <c r="Z167">
        <v>1489</v>
      </c>
      <c r="AA167">
        <v>1489</v>
      </c>
      <c r="AB167">
        <v>0</v>
      </c>
      <c r="AC167">
        <v>7</v>
      </c>
      <c r="AD167">
        <v>5</v>
      </c>
      <c r="AE167">
        <v>2</v>
      </c>
      <c r="AF167">
        <v>0</v>
      </c>
      <c r="AG167">
        <v>4</v>
      </c>
      <c r="AH167">
        <v>3</v>
      </c>
      <c r="AI167">
        <v>0</v>
      </c>
      <c r="AJ167">
        <v>0</v>
      </c>
      <c r="AK167">
        <v>0</v>
      </c>
      <c r="AL167">
        <v>0</v>
      </c>
      <c r="AM167">
        <v>4</v>
      </c>
      <c r="AN167">
        <v>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2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15</v>
      </c>
      <c r="BF167">
        <v>0</v>
      </c>
      <c r="BG167">
        <v>0</v>
      </c>
      <c r="BH167">
        <v>0</v>
      </c>
      <c r="BI167">
        <v>2</v>
      </c>
      <c r="BJ167">
        <v>0</v>
      </c>
      <c r="BK167">
        <v>13</v>
      </c>
      <c r="BL167">
        <v>153</v>
      </c>
      <c r="BM167">
        <v>16</v>
      </c>
      <c r="BN167">
        <v>14</v>
      </c>
      <c r="BO167">
        <v>23</v>
      </c>
      <c r="BP167">
        <v>2</v>
      </c>
      <c r="BQ167">
        <v>0</v>
      </c>
      <c r="BR167">
        <v>98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  <c r="CG167" s="10"/>
      <c r="CH167" s="10"/>
    </row>
    <row r="168" spans="1:154" s="38" customFormat="1">
      <c r="A168" t="s">
        <v>164</v>
      </c>
      <c r="B168" s="10">
        <f>('E3-Last'!B168)-1</f>
        <v>43</v>
      </c>
      <c r="C168" s="6" t="s">
        <v>2</v>
      </c>
      <c r="D168" s="10" t="s">
        <v>40</v>
      </c>
      <c r="E168" s="59">
        <f t="shared" si="50"/>
        <v>0</v>
      </c>
      <c r="F168" s="59">
        <f t="shared" si="50"/>
        <v>0</v>
      </c>
      <c r="G168" s="59">
        <f t="shared" si="50"/>
        <v>50</v>
      </c>
      <c r="H168" s="59">
        <f t="shared" si="50"/>
        <v>25</v>
      </c>
      <c r="I168" s="59">
        <f t="shared" si="51"/>
        <v>0.5</v>
      </c>
      <c r="J168">
        <v>4</v>
      </c>
      <c r="K168">
        <v>0</v>
      </c>
      <c r="L168">
        <v>0</v>
      </c>
      <c r="M168">
        <v>2</v>
      </c>
      <c r="N168">
        <v>1</v>
      </c>
      <c r="O168">
        <v>1</v>
      </c>
      <c r="P168">
        <v>1985.75</v>
      </c>
      <c r="Q168">
        <v>0</v>
      </c>
      <c r="R168">
        <v>3642</v>
      </c>
      <c r="S168">
        <v>455</v>
      </c>
      <c r="T168">
        <v>230.33333329999999</v>
      </c>
      <c r="U168">
        <v>148</v>
      </c>
      <c r="V168">
        <v>395</v>
      </c>
      <c r="W168">
        <v>120</v>
      </c>
      <c r="X168">
        <v>113.5</v>
      </c>
      <c r="Y168">
        <v>133</v>
      </c>
      <c r="Z168">
        <v>186.33333329999999</v>
      </c>
      <c r="AA168">
        <v>104</v>
      </c>
      <c r="AB168">
        <v>351</v>
      </c>
      <c r="AC168">
        <v>13</v>
      </c>
      <c r="AD168">
        <v>7</v>
      </c>
      <c r="AE168">
        <v>4</v>
      </c>
      <c r="AF168">
        <v>2</v>
      </c>
      <c r="AG168">
        <v>5</v>
      </c>
      <c r="AH168">
        <v>6</v>
      </c>
      <c r="AI168">
        <v>2</v>
      </c>
      <c r="AJ168">
        <v>0</v>
      </c>
      <c r="AK168">
        <v>0</v>
      </c>
      <c r="AL168">
        <v>0</v>
      </c>
      <c r="AM168">
        <v>4</v>
      </c>
      <c r="AN168">
        <v>2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3</v>
      </c>
      <c r="AU168">
        <v>1</v>
      </c>
      <c r="AV168">
        <v>0</v>
      </c>
      <c r="AW168">
        <v>0</v>
      </c>
      <c r="AX168">
        <v>0</v>
      </c>
      <c r="AY168">
        <v>1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9</v>
      </c>
      <c r="BF168">
        <v>0</v>
      </c>
      <c r="BG168">
        <v>0</v>
      </c>
      <c r="BH168">
        <v>0</v>
      </c>
      <c r="BI168">
        <v>2</v>
      </c>
      <c r="BJ168">
        <v>1</v>
      </c>
      <c r="BK168">
        <v>6</v>
      </c>
      <c r="BL168">
        <v>165</v>
      </c>
      <c r="BM168">
        <v>90</v>
      </c>
      <c r="BN168">
        <v>1</v>
      </c>
      <c r="BO168">
        <v>40</v>
      </c>
      <c r="BP168">
        <v>7</v>
      </c>
      <c r="BQ168">
        <v>1</v>
      </c>
      <c r="BR168">
        <v>26</v>
      </c>
      <c r="BS168">
        <v>1</v>
      </c>
      <c r="BT168">
        <v>1</v>
      </c>
      <c r="BU168">
        <v>0</v>
      </c>
      <c r="BV168">
        <v>204</v>
      </c>
      <c r="BW168">
        <v>204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  <c r="CG168" s="10"/>
      <c r="CH168" s="10"/>
    </row>
    <row r="169" spans="1:154" s="38" customFormat="1">
      <c r="A169" t="s">
        <v>167</v>
      </c>
      <c r="B169" s="10">
        <f>('E3-Last'!B169)-1</f>
        <v>51</v>
      </c>
      <c r="C169" s="6" t="s">
        <v>2</v>
      </c>
      <c r="D169" s="10" t="s">
        <v>40</v>
      </c>
      <c r="E169" s="59">
        <f t="shared" si="50"/>
        <v>0</v>
      </c>
      <c r="F169" s="59">
        <f t="shared" si="50"/>
        <v>0</v>
      </c>
      <c r="G169" s="59">
        <f t="shared" si="50"/>
        <v>50</v>
      </c>
      <c r="H169" s="59">
        <f t="shared" si="50"/>
        <v>50</v>
      </c>
      <c r="I169" s="59">
        <f t="shared" si="51"/>
        <v>0.5</v>
      </c>
      <c r="J169">
        <v>4</v>
      </c>
      <c r="K169">
        <v>0</v>
      </c>
      <c r="L169">
        <v>0</v>
      </c>
      <c r="M169">
        <v>2</v>
      </c>
      <c r="N169">
        <v>2</v>
      </c>
      <c r="O169">
        <v>0</v>
      </c>
      <c r="P169">
        <v>167.75</v>
      </c>
      <c r="Q169">
        <v>0</v>
      </c>
      <c r="R169">
        <v>208.5</v>
      </c>
      <c r="S169">
        <v>127</v>
      </c>
      <c r="T169">
        <v>135.5</v>
      </c>
      <c r="U169">
        <v>47</v>
      </c>
      <c r="V169">
        <v>224</v>
      </c>
      <c r="W169">
        <v>142</v>
      </c>
      <c r="X169">
        <v>108.5</v>
      </c>
      <c r="Y169">
        <v>175.5</v>
      </c>
      <c r="Z169">
        <v>648.25</v>
      </c>
      <c r="AA169">
        <v>970</v>
      </c>
      <c r="AB169">
        <v>326.5</v>
      </c>
      <c r="AC169">
        <v>9</v>
      </c>
      <c r="AD169">
        <v>4</v>
      </c>
      <c r="AE169">
        <v>2</v>
      </c>
      <c r="AF169">
        <v>3</v>
      </c>
      <c r="AG169">
        <v>4</v>
      </c>
      <c r="AH169">
        <v>4</v>
      </c>
      <c r="AI169">
        <v>1</v>
      </c>
      <c r="AJ169">
        <v>0</v>
      </c>
      <c r="AK169">
        <v>0</v>
      </c>
      <c r="AL169">
        <v>0</v>
      </c>
      <c r="AM169">
        <v>4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2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2</v>
      </c>
      <c r="BA169">
        <v>1</v>
      </c>
      <c r="BB169">
        <v>0</v>
      </c>
      <c r="BC169">
        <v>0</v>
      </c>
      <c r="BD169">
        <v>0</v>
      </c>
      <c r="BE169">
        <v>4</v>
      </c>
      <c r="BF169">
        <v>0</v>
      </c>
      <c r="BG169">
        <v>0</v>
      </c>
      <c r="BH169">
        <v>0</v>
      </c>
      <c r="BI169">
        <v>2</v>
      </c>
      <c r="BJ169">
        <v>2</v>
      </c>
      <c r="BK169">
        <v>0</v>
      </c>
      <c r="BL169">
        <v>76</v>
      </c>
      <c r="BM169">
        <v>4</v>
      </c>
      <c r="BN169">
        <v>2</v>
      </c>
      <c r="BO169">
        <v>29</v>
      </c>
      <c r="BP169">
        <v>6</v>
      </c>
      <c r="BQ169">
        <v>2</v>
      </c>
      <c r="BR169">
        <v>33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  <c r="CG169" s="10"/>
      <c r="CH169" s="10"/>
    </row>
    <row r="170" spans="1:154" s="38" customFormat="1">
      <c r="A170" t="s">
        <v>166</v>
      </c>
      <c r="B170" s="10">
        <f>('E3-Last'!B170)-1</f>
        <v>51</v>
      </c>
      <c r="C170" s="4" t="s">
        <v>3</v>
      </c>
      <c r="D170" s="10" t="s">
        <v>40</v>
      </c>
      <c r="E170" s="59">
        <f t="shared" si="50"/>
        <v>0</v>
      </c>
      <c r="F170" s="59">
        <f t="shared" si="50"/>
        <v>0</v>
      </c>
      <c r="G170" s="59">
        <f t="shared" si="50"/>
        <v>50</v>
      </c>
      <c r="H170" s="59">
        <f t="shared" si="50"/>
        <v>25</v>
      </c>
      <c r="I170" s="59">
        <f t="shared" si="51"/>
        <v>0.5</v>
      </c>
      <c r="J170">
        <v>4</v>
      </c>
      <c r="K170">
        <v>0</v>
      </c>
      <c r="L170">
        <v>0</v>
      </c>
      <c r="M170">
        <v>2</v>
      </c>
      <c r="N170">
        <v>1</v>
      </c>
      <c r="O170">
        <v>1</v>
      </c>
      <c r="P170">
        <v>318.25</v>
      </c>
      <c r="Q170">
        <v>0</v>
      </c>
      <c r="R170">
        <v>424</v>
      </c>
      <c r="S170">
        <v>241</v>
      </c>
      <c r="T170">
        <v>54</v>
      </c>
      <c r="U170">
        <v>31.5</v>
      </c>
      <c r="V170">
        <v>99</v>
      </c>
      <c r="W170">
        <v>1318.666667</v>
      </c>
      <c r="X170">
        <v>1271</v>
      </c>
      <c r="Y170">
        <v>1414</v>
      </c>
      <c r="Z170">
        <v>23.666666660000001</v>
      </c>
      <c r="AA170">
        <v>29.5</v>
      </c>
      <c r="AB170">
        <v>12</v>
      </c>
      <c r="AC170">
        <v>24</v>
      </c>
      <c r="AD170">
        <v>7</v>
      </c>
      <c r="AE170">
        <v>11</v>
      </c>
      <c r="AF170">
        <v>6</v>
      </c>
      <c r="AG170">
        <v>8</v>
      </c>
      <c r="AH170">
        <v>4</v>
      </c>
      <c r="AI170">
        <v>3</v>
      </c>
      <c r="AJ170">
        <v>0</v>
      </c>
      <c r="AK170">
        <v>1</v>
      </c>
      <c r="AL170">
        <v>8</v>
      </c>
      <c r="AM170">
        <v>4</v>
      </c>
      <c r="AN170">
        <v>0</v>
      </c>
      <c r="AO170">
        <v>0</v>
      </c>
      <c r="AP170">
        <v>0</v>
      </c>
      <c r="AQ170">
        <v>0</v>
      </c>
      <c r="AR170">
        <v>3</v>
      </c>
      <c r="AS170">
        <v>2</v>
      </c>
      <c r="AT170">
        <v>3</v>
      </c>
      <c r="AU170">
        <v>2</v>
      </c>
      <c r="AV170">
        <v>0</v>
      </c>
      <c r="AW170">
        <v>0</v>
      </c>
      <c r="AX170">
        <v>4</v>
      </c>
      <c r="AY170">
        <v>2</v>
      </c>
      <c r="AZ170">
        <v>1</v>
      </c>
      <c r="BA170">
        <v>1</v>
      </c>
      <c r="BB170">
        <v>0</v>
      </c>
      <c r="BC170">
        <v>1</v>
      </c>
      <c r="BD170">
        <v>1</v>
      </c>
      <c r="BE170">
        <v>4</v>
      </c>
      <c r="BF170">
        <v>0</v>
      </c>
      <c r="BG170">
        <v>0</v>
      </c>
      <c r="BH170">
        <v>0</v>
      </c>
      <c r="BI170">
        <v>0</v>
      </c>
      <c r="BJ170">
        <v>3</v>
      </c>
      <c r="BK170">
        <v>1</v>
      </c>
      <c r="BL170">
        <v>169</v>
      </c>
      <c r="BM170">
        <v>15</v>
      </c>
      <c r="BN170">
        <v>2</v>
      </c>
      <c r="BO170">
        <v>43</v>
      </c>
      <c r="BP170">
        <v>8</v>
      </c>
      <c r="BQ170">
        <v>57</v>
      </c>
      <c r="BR170">
        <v>44</v>
      </c>
      <c r="BS170">
        <v>1</v>
      </c>
      <c r="BT170">
        <v>1</v>
      </c>
      <c r="BU170">
        <v>0</v>
      </c>
      <c r="BV170">
        <v>184</v>
      </c>
      <c r="BW170">
        <v>184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  <c r="CE170" s="58"/>
      <c r="CG170" s="10"/>
      <c r="CH170" s="10"/>
    </row>
    <row r="171" spans="1:154" s="38" customFormat="1">
      <c r="A171" t="s">
        <v>167</v>
      </c>
      <c r="B171" s="10">
        <f>('E3-Last'!B171)-1</f>
        <v>43</v>
      </c>
      <c r="C171" s="6" t="s">
        <v>2</v>
      </c>
      <c r="D171" s="10" t="s">
        <v>40</v>
      </c>
      <c r="E171" s="59">
        <f t="shared" si="50"/>
        <v>0</v>
      </c>
      <c r="F171" s="59">
        <f t="shared" si="50"/>
        <v>0</v>
      </c>
      <c r="G171" s="59">
        <f t="shared" si="50"/>
        <v>50</v>
      </c>
      <c r="H171" s="59">
        <f t="shared" si="50"/>
        <v>25</v>
      </c>
      <c r="I171" s="59">
        <f t="shared" si="51"/>
        <v>0.5</v>
      </c>
      <c r="J171">
        <v>4</v>
      </c>
      <c r="K171">
        <v>0</v>
      </c>
      <c r="L171">
        <v>0</v>
      </c>
      <c r="M171">
        <v>2</v>
      </c>
      <c r="N171">
        <v>1</v>
      </c>
      <c r="O171">
        <v>1</v>
      </c>
      <c r="P171">
        <v>375.75</v>
      </c>
      <c r="Q171">
        <v>0</v>
      </c>
      <c r="R171">
        <v>422.5</v>
      </c>
      <c r="S171">
        <v>193</v>
      </c>
      <c r="T171">
        <v>234.66666670000001</v>
      </c>
      <c r="U171">
        <v>294</v>
      </c>
      <c r="V171">
        <v>116</v>
      </c>
      <c r="W171">
        <v>81.333333339999996</v>
      </c>
      <c r="X171">
        <v>65.5</v>
      </c>
      <c r="Y171">
        <v>113</v>
      </c>
      <c r="Z171">
        <v>730.33333330000005</v>
      </c>
      <c r="AA171">
        <v>955</v>
      </c>
      <c r="AB171">
        <v>281</v>
      </c>
      <c r="AC171">
        <v>11</v>
      </c>
      <c r="AD171">
        <v>5</v>
      </c>
      <c r="AE171">
        <v>5</v>
      </c>
      <c r="AF171">
        <v>1</v>
      </c>
      <c r="AG171">
        <v>6</v>
      </c>
      <c r="AH171">
        <v>5</v>
      </c>
      <c r="AI171">
        <v>0</v>
      </c>
      <c r="AJ171">
        <v>0</v>
      </c>
      <c r="AK171">
        <v>0</v>
      </c>
      <c r="AL171">
        <v>0</v>
      </c>
      <c r="AM171">
        <v>4</v>
      </c>
      <c r="AN171">
        <v>1</v>
      </c>
      <c r="AO171">
        <v>0</v>
      </c>
      <c r="AP171">
        <v>0</v>
      </c>
      <c r="AQ171">
        <v>0</v>
      </c>
      <c r="AR171">
        <v>0</v>
      </c>
      <c r="AS171">
        <v>2</v>
      </c>
      <c r="AT171">
        <v>3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1</v>
      </c>
      <c r="BA171">
        <v>0</v>
      </c>
      <c r="BB171">
        <v>0</v>
      </c>
      <c r="BC171">
        <v>0</v>
      </c>
      <c r="BD171">
        <v>0</v>
      </c>
      <c r="BE171">
        <v>8</v>
      </c>
      <c r="BF171">
        <v>3</v>
      </c>
      <c r="BG171">
        <v>1</v>
      </c>
      <c r="BH171">
        <v>1</v>
      </c>
      <c r="BI171">
        <v>2</v>
      </c>
      <c r="BJ171">
        <v>1</v>
      </c>
      <c r="BK171">
        <v>0</v>
      </c>
      <c r="BL171">
        <v>231</v>
      </c>
      <c r="BM171">
        <v>20</v>
      </c>
      <c r="BN171">
        <v>3</v>
      </c>
      <c r="BO171">
        <v>94</v>
      </c>
      <c r="BP171">
        <v>6</v>
      </c>
      <c r="BQ171">
        <v>1</v>
      </c>
      <c r="BR171">
        <v>107</v>
      </c>
      <c r="BS171">
        <v>1</v>
      </c>
      <c r="BT171">
        <v>0</v>
      </c>
      <c r="BU171">
        <v>1</v>
      </c>
      <c r="BV171">
        <v>465</v>
      </c>
      <c r="BW171">
        <v>0</v>
      </c>
      <c r="BX171">
        <v>465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G171" s="10"/>
      <c r="CH171" s="10"/>
    </row>
    <row r="172" spans="1:154" s="38" customFormat="1">
      <c r="A172" t="s">
        <v>182</v>
      </c>
      <c r="B172" s="10">
        <f>('E3-Last'!B172)-1</f>
        <v>51</v>
      </c>
      <c r="C172" s="4" t="s">
        <v>3</v>
      </c>
      <c r="D172" s="10" t="s">
        <v>40</v>
      </c>
      <c r="E172" s="59">
        <f t="shared" si="50"/>
        <v>50</v>
      </c>
      <c r="F172" s="59">
        <f t="shared" si="50"/>
        <v>25</v>
      </c>
      <c r="G172" s="59">
        <f t="shared" si="50"/>
        <v>0</v>
      </c>
      <c r="H172" s="59">
        <f t="shared" si="50"/>
        <v>25</v>
      </c>
      <c r="I172" s="59">
        <f t="shared" si="51"/>
        <v>0</v>
      </c>
      <c r="J172">
        <v>4</v>
      </c>
      <c r="K172">
        <v>2</v>
      </c>
      <c r="L172">
        <v>1</v>
      </c>
      <c r="M172">
        <v>0</v>
      </c>
      <c r="N172">
        <v>1</v>
      </c>
      <c r="O172">
        <v>0</v>
      </c>
      <c r="P172">
        <v>1931.5</v>
      </c>
      <c r="Q172">
        <v>966</v>
      </c>
      <c r="R172">
        <v>0</v>
      </c>
      <c r="S172">
        <v>2897</v>
      </c>
      <c r="T172">
        <v>1895</v>
      </c>
      <c r="U172">
        <v>0</v>
      </c>
      <c r="V172">
        <v>1895</v>
      </c>
      <c r="W172">
        <v>209</v>
      </c>
      <c r="X172">
        <v>0</v>
      </c>
      <c r="Y172">
        <v>209</v>
      </c>
      <c r="Z172">
        <v>345</v>
      </c>
      <c r="AA172">
        <v>0</v>
      </c>
      <c r="AB172">
        <v>345</v>
      </c>
      <c r="AC172">
        <v>13</v>
      </c>
      <c r="AD172">
        <v>5</v>
      </c>
      <c r="AE172">
        <v>3</v>
      </c>
      <c r="AF172">
        <v>5</v>
      </c>
      <c r="AG172">
        <v>5</v>
      </c>
      <c r="AH172">
        <v>4</v>
      </c>
      <c r="AI172">
        <v>4</v>
      </c>
      <c r="AJ172">
        <v>0</v>
      </c>
      <c r="AK172">
        <v>0</v>
      </c>
      <c r="AL172">
        <v>0</v>
      </c>
      <c r="AM172">
        <v>2</v>
      </c>
      <c r="AN172">
        <v>3</v>
      </c>
      <c r="AO172">
        <v>0</v>
      </c>
      <c r="AP172">
        <v>0</v>
      </c>
      <c r="AQ172">
        <v>0</v>
      </c>
      <c r="AR172">
        <v>0</v>
      </c>
      <c r="AS172">
        <v>3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1</v>
      </c>
      <c r="BA172">
        <v>4</v>
      </c>
      <c r="BB172">
        <v>0</v>
      </c>
      <c r="BC172">
        <v>0</v>
      </c>
      <c r="BD172">
        <v>0</v>
      </c>
      <c r="BE172">
        <v>2</v>
      </c>
      <c r="BF172">
        <v>0</v>
      </c>
      <c r="BG172">
        <v>0</v>
      </c>
      <c r="BH172">
        <v>0</v>
      </c>
      <c r="BI172">
        <v>0</v>
      </c>
      <c r="BJ172">
        <v>1</v>
      </c>
      <c r="BK172">
        <v>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  <c r="CG172" s="10"/>
      <c r="CH172" s="10"/>
    </row>
    <row r="173" spans="1:154" s="38" customFormat="1">
      <c r="A173" t="s">
        <v>169</v>
      </c>
      <c r="B173" s="10">
        <f>('E3-Last'!B173)-1</f>
        <v>43</v>
      </c>
      <c r="C173" s="6" t="s">
        <v>2</v>
      </c>
      <c r="D173" s="10" t="s">
        <v>40</v>
      </c>
      <c r="E173" s="59">
        <f t="shared" si="50"/>
        <v>75</v>
      </c>
      <c r="F173" s="59">
        <f t="shared" si="50"/>
        <v>25</v>
      </c>
      <c r="G173" s="59">
        <f t="shared" si="50"/>
        <v>0</v>
      </c>
      <c r="H173" s="59">
        <f t="shared" si="50"/>
        <v>0</v>
      </c>
      <c r="I173" s="59">
        <f t="shared" si="51"/>
        <v>0</v>
      </c>
      <c r="J173">
        <v>4</v>
      </c>
      <c r="K173">
        <v>3</v>
      </c>
      <c r="L173">
        <v>1</v>
      </c>
      <c r="M173">
        <v>0</v>
      </c>
      <c r="N173">
        <v>0</v>
      </c>
      <c r="O173">
        <v>0</v>
      </c>
      <c r="P173">
        <v>2189</v>
      </c>
      <c r="Q173">
        <v>2189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2</v>
      </c>
      <c r="AD173">
        <v>1</v>
      </c>
      <c r="AE173">
        <v>0</v>
      </c>
      <c r="AF173">
        <v>1</v>
      </c>
      <c r="AG173">
        <v>2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1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1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3</v>
      </c>
      <c r="BF173">
        <v>1</v>
      </c>
      <c r="BG173">
        <v>0</v>
      </c>
      <c r="BH173">
        <v>0</v>
      </c>
      <c r="BI173">
        <v>0</v>
      </c>
      <c r="BJ173">
        <v>0</v>
      </c>
      <c r="BK173">
        <v>2</v>
      </c>
      <c r="BL173">
        <v>320</v>
      </c>
      <c r="BM173">
        <v>141</v>
      </c>
      <c r="BN173">
        <v>18</v>
      </c>
      <c r="BO173">
        <v>0</v>
      </c>
      <c r="BP173">
        <v>0</v>
      </c>
      <c r="BQ173">
        <v>0</v>
      </c>
      <c r="BR173">
        <v>161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G173" s="10"/>
      <c r="CH173" s="10"/>
    </row>
    <row r="174" spans="1:154" s="38" customFormat="1">
      <c r="A174" t="s">
        <v>170</v>
      </c>
      <c r="B174" s="10">
        <f>('E3-Last'!B174)-1</f>
        <v>43</v>
      </c>
      <c r="C174" s="6" t="s">
        <v>2</v>
      </c>
      <c r="D174" s="10" t="s">
        <v>40</v>
      </c>
      <c r="E174" s="59">
        <f t="shared" si="50"/>
        <v>0</v>
      </c>
      <c r="F174" s="59">
        <f t="shared" si="50"/>
        <v>0</v>
      </c>
      <c r="G174" s="59">
        <f t="shared" si="50"/>
        <v>50</v>
      </c>
      <c r="H174" s="59">
        <f t="shared" si="50"/>
        <v>0</v>
      </c>
      <c r="I174" s="59">
        <f t="shared" si="51"/>
        <v>0.5</v>
      </c>
      <c r="J174">
        <v>4</v>
      </c>
      <c r="K174">
        <v>0</v>
      </c>
      <c r="L174">
        <v>0</v>
      </c>
      <c r="M174">
        <v>2</v>
      </c>
      <c r="N174">
        <v>0</v>
      </c>
      <c r="O174">
        <v>2</v>
      </c>
      <c r="P174">
        <v>411</v>
      </c>
      <c r="Q174">
        <v>0</v>
      </c>
      <c r="R174">
        <v>243</v>
      </c>
      <c r="S174">
        <v>0</v>
      </c>
      <c r="T174">
        <v>50</v>
      </c>
      <c r="U174">
        <v>50</v>
      </c>
      <c r="V174">
        <v>0</v>
      </c>
      <c r="W174">
        <v>136.5</v>
      </c>
      <c r="X174">
        <v>136.5</v>
      </c>
      <c r="Y174">
        <v>0</v>
      </c>
      <c r="Z174">
        <v>1218</v>
      </c>
      <c r="AA174">
        <v>1218</v>
      </c>
      <c r="AB174">
        <v>0</v>
      </c>
      <c r="AC174">
        <v>62</v>
      </c>
      <c r="AD174">
        <v>30</v>
      </c>
      <c r="AE174">
        <v>32</v>
      </c>
      <c r="AF174">
        <v>0</v>
      </c>
      <c r="AG174">
        <v>4</v>
      </c>
      <c r="AH174">
        <v>17</v>
      </c>
      <c r="AI174">
        <v>15</v>
      </c>
      <c r="AJ174">
        <v>0</v>
      </c>
      <c r="AK174">
        <v>0</v>
      </c>
      <c r="AL174">
        <v>26</v>
      </c>
      <c r="AM174">
        <v>4</v>
      </c>
      <c r="AN174">
        <v>13</v>
      </c>
      <c r="AO174">
        <v>8</v>
      </c>
      <c r="AP174">
        <v>0</v>
      </c>
      <c r="AQ174">
        <v>0</v>
      </c>
      <c r="AR174">
        <v>5</v>
      </c>
      <c r="AS174">
        <v>0</v>
      </c>
      <c r="AT174">
        <v>4</v>
      </c>
      <c r="AU174">
        <v>7</v>
      </c>
      <c r="AV174">
        <v>0</v>
      </c>
      <c r="AW174">
        <v>0</v>
      </c>
      <c r="AX174">
        <v>21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2</v>
      </c>
      <c r="BF174">
        <v>0</v>
      </c>
      <c r="BG174">
        <v>0</v>
      </c>
      <c r="BH174">
        <v>0</v>
      </c>
      <c r="BI174">
        <v>2</v>
      </c>
      <c r="BJ174">
        <v>0</v>
      </c>
      <c r="BK174">
        <v>0</v>
      </c>
      <c r="BL174">
        <v>30</v>
      </c>
      <c r="BM174">
        <v>8</v>
      </c>
      <c r="BN174">
        <v>2</v>
      </c>
      <c r="BO174">
        <v>9</v>
      </c>
      <c r="BP174">
        <v>3</v>
      </c>
      <c r="BQ174">
        <v>0</v>
      </c>
      <c r="BR174">
        <v>8</v>
      </c>
      <c r="BS174">
        <v>2</v>
      </c>
      <c r="BT174">
        <v>0</v>
      </c>
      <c r="BU174">
        <v>2</v>
      </c>
      <c r="BV174">
        <v>1158</v>
      </c>
      <c r="BW174">
        <v>0</v>
      </c>
      <c r="BX174">
        <v>1158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G174" s="10"/>
      <c r="CH174" s="10"/>
    </row>
    <row r="175" spans="1:154" s="38" customFormat="1">
      <c r="A175" t="s">
        <v>171</v>
      </c>
      <c r="B175" s="10">
        <f>('E3-Last'!B175)-1</f>
        <v>51</v>
      </c>
      <c r="C175" s="4" t="s">
        <v>3</v>
      </c>
      <c r="D175" s="10" t="s">
        <v>40</v>
      </c>
      <c r="E175" s="59">
        <f t="shared" si="50"/>
        <v>25</v>
      </c>
      <c r="F175" s="59">
        <f t="shared" si="50"/>
        <v>0</v>
      </c>
      <c r="G175" s="59">
        <f t="shared" si="50"/>
        <v>25</v>
      </c>
      <c r="H175" s="59">
        <f t="shared" si="50"/>
        <v>50</v>
      </c>
      <c r="I175" s="59">
        <f t="shared" si="51"/>
        <v>0.25</v>
      </c>
      <c r="J175">
        <v>4</v>
      </c>
      <c r="K175">
        <v>1</v>
      </c>
      <c r="L175">
        <v>0</v>
      </c>
      <c r="M175">
        <v>1</v>
      </c>
      <c r="N175">
        <v>2</v>
      </c>
      <c r="O175">
        <v>0</v>
      </c>
      <c r="P175">
        <v>557.33333330000005</v>
      </c>
      <c r="Q175">
        <v>0</v>
      </c>
      <c r="R175">
        <v>949</v>
      </c>
      <c r="S175">
        <v>361.5</v>
      </c>
      <c r="T175">
        <v>455.66666659999999</v>
      </c>
      <c r="U175">
        <v>102</v>
      </c>
      <c r="V175">
        <v>632.5</v>
      </c>
      <c r="W175">
        <v>245.33333329999999</v>
      </c>
      <c r="X175">
        <v>353</v>
      </c>
      <c r="Y175">
        <v>191.5</v>
      </c>
      <c r="Z175">
        <v>211.66666670000001</v>
      </c>
      <c r="AA175">
        <v>43</v>
      </c>
      <c r="AB175">
        <v>296</v>
      </c>
      <c r="AC175">
        <v>19</v>
      </c>
      <c r="AD175">
        <v>9</v>
      </c>
      <c r="AE175">
        <v>5</v>
      </c>
      <c r="AF175">
        <v>5</v>
      </c>
      <c r="AG175">
        <v>3</v>
      </c>
      <c r="AH175">
        <v>5</v>
      </c>
      <c r="AI175">
        <v>7</v>
      </c>
      <c r="AJ175">
        <v>1</v>
      </c>
      <c r="AK175">
        <v>0</v>
      </c>
      <c r="AL175">
        <v>3</v>
      </c>
      <c r="AM175">
        <v>3</v>
      </c>
      <c r="AN175">
        <v>2</v>
      </c>
      <c r="AO175">
        <v>3</v>
      </c>
      <c r="AP175">
        <v>0</v>
      </c>
      <c r="AQ175">
        <v>0</v>
      </c>
      <c r="AR175">
        <v>1</v>
      </c>
      <c r="AS175">
        <v>0</v>
      </c>
      <c r="AT175">
        <v>1</v>
      </c>
      <c r="AU175">
        <v>1</v>
      </c>
      <c r="AV175">
        <v>1</v>
      </c>
      <c r="AW175">
        <v>0</v>
      </c>
      <c r="AX175">
        <v>2</v>
      </c>
      <c r="AY175">
        <v>0</v>
      </c>
      <c r="AZ175">
        <v>2</v>
      </c>
      <c r="BA175">
        <v>3</v>
      </c>
      <c r="BB175">
        <v>0</v>
      </c>
      <c r="BC175">
        <v>0</v>
      </c>
      <c r="BD175">
        <v>0</v>
      </c>
      <c r="BE175">
        <v>36</v>
      </c>
      <c r="BF175">
        <v>20</v>
      </c>
      <c r="BG175">
        <v>0</v>
      </c>
      <c r="BH175">
        <v>3</v>
      </c>
      <c r="BI175">
        <v>0</v>
      </c>
      <c r="BJ175">
        <v>3</v>
      </c>
      <c r="BK175">
        <v>10</v>
      </c>
      <c r="BL175">
        <v>45</v>
      </c>
      <c r="BM175">
        <v>4</v>
      </c>
      <c r="BN175">
        <v>9</v>
      </c>
      <c r="BO175">
        <v>3</v>
      </c>
      <c r="BP175">
        <v>1</v>
      </c>
      <c r="BQ175">
        <v>2</v>
      </c>
      <c r="BR175">
        <v>26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  <c r="CE175" s="58"/>
      <c r="CG175" s="10"/>
      <c r="CH175" s="10"/>
    </row>
    <row r="176" spans="1:154" s="38" customFormat="1">
      <c r="A176" t="s">
        <v>172</v>
      </c>
      <c r="B176" s="10">
        <f>('E3-Last'!B176)-1</f>
        <v>51</v>
      </c>
      <c r="C176" s="4" t="s">
        <v>3</v>
      </c>
      <c r="D176" s="10" t="s">
        <v>40</v>
      </c>
      <c r="E176" s="59">
        <f t="shared" si="50"/>
        <v>25</v>
      </c>
      <c r="F176" s="59">
        <f t="shared" si="50"/>
        <v>0</v>
      </c>
      <c r="G176" s="59">
        <f t="shared" si="50"/>
        <v>25</v>
      </c>
      <c r="H176" s="59">
        <f t="shared" si="50"/>
        <v>50</v>
      </c>
      <c r="I176" s="59">
        <f t="shared" si="51"/>
        <v>0.25</v>
      </c>
      <c r="J176">
        <v>4</v>
      </c>
      <c r="K176">
        <v>1</v>
      </c>
      <c r="L176">
        <v>0</v>
      </c>
      <c r="M176">
        <v>1</v>
      </c>
      <c r="N176">
        <v>2</v>
      </c>
      <c r="O176">
        <v>0</v>
      </c>
      <c r="P176">
        <v>1301</v>
      </c>
      <c r="Q176">
        <v>0</v>
      </c>
      <c r="R176">
        <v>932</v>
      </c>
      <c r="S176">
        <v>1485.5</v>
      </c>
      <c r="T176">
        <v>349.66666659999999</v>
      </c>
      <c r="U176">
        <v>56</v>
      </c>
      <c r="V176">
        <v>496.5</v>
      </c>
      <c r="W176">
        <v>239.66666670000001</v>
      </c>
      <c r="X176">
        <v>90</v>
      </c>
      <c r="Y176">
        <v>314.5</v>
      </c>
      <c r="Z176">
        <v>564</v>
      </c>
      <c r="AA176">
        <v>1047</v>
      </c>
      <c r="AB176">
        <v>322.5</v>
      </c>
      <c r="AC176">
        <v>11</v>
      </c>
      <c r="AD176">
        <v>4</v>
      </c>
      <c r="AE176">
        <v>1</v>
      </c>
      <c r="AF176">
        <v>6</v>
      </c>
      <c r="AG176">
        <v>4</v>
      </c>
      <c r="AH176">
        <v>4</v>
      </c>
      <c r="AI176">
        <v>3</v>
      </c>
      <c r="AJ176">
        <v>0</v>
      </c>
      <c r="AK176">
        <v>0</v>
      </c>
      <c r="AL176">
        <v>0</v>
      </c>
      <c r="AM176">
        <v>3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</v>
      </c>
      <c r="AU176">
        <v>0</v>
      </c>
      <c r="AV176">
        <v>0</v>
      </c>
      <c r="AW176">
        <v>0</v>
      </c>
      <c r="AX176">
        <v>0</v>
      </c>
      <c r="AY176">
        <v>1</v>
      </c>
      <c r="AZ176">
        <v>2</v>
      </c>
      <c r="BA176">
        <v>3</v>
      </c>
      <c r="BB176">
        <v>0</v>
      </c>
      <c r="BC176">
        <v>0</v>
      </c>
      <c r="BD176">
        <v>0</v>
      </c>
      <c r="BE176">
        <v>4</v>
      </c>
      <c r="BF176">
        <v>0</v>
      </c>
      <c r="BG176">
        <v>0</v>
      </c>
      <c r="BH176">
        <v>0</v>
      </c>
      <c r="BI176">
        <v>1</v>
      </c>
      <c r="BJ176">
        <v>2</v>
      </c>
      <c r="BK176">
        <v>1</v>
      </c>
      <c r="BL176">
        <v>150</v>
      </c>
      <c r="BM176">
        <v>59</v>
      </c>
      <c r="BN176">
        <v>7</v>
      </c>
      <c r="BO176">
        <v>6</v>
      </c>
      <c r="BP176">
        <v>2</v>
      </c>
      <c r="BQ176">
        <v>7</v>
      </c>
      <c r="BR176">
        <v>69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  <c r="CE176" s="58"/>
      <c r="CG176" s="10"/>
      <c r="CH176" s="10"/>
    </row>
    <row r="177" spans="1:86" s="38" customFormat="1">
      <c r="A177" t="s">
        <v>173</v>
      </c>
      <c r="B177" s="10">
        <f>('E3-Last'!B177)-1</f>
        <v>51</v>
      </c>
      <c r="C177" s="6" t="s">
        <v>2</v>
      </c>
      <c r="D177" s="10" t="s">
        <v>40</v>
      </c>
      <c r="E177" s="59">
        <f t="shared" si="50"/>
        <v>0</v>
      </c>
      <c r="F177" s="59">
        <f t="shared" si="50"/>
        <v>0</v>
      </c>
      <c r="G177" s="59">
        <f t="shared" si="50"/>
        <v>50</v>
      </c>
      <c r="H177" s="59">
        <f t="shared" si="50"/>
        <v>50</v>
      </c>
      <c r="I177" s="59">
        <f t="shared" si="51"/>
        <v>0.5</v>
      </c>
      <c r="J177">
        <v>4</v>
      </c>
      <c r="K177">
        <v>0</v>
      </c>
      <c r="L177">
        <v>0</v>
      </c>
      <c r="M177">
        <v>2</v>
      </c>
      <c r="N177">
        <v>2</v>
      </c>
      <c r="O177">
        <v>0</v>
      </c>
      <c r="P177">
        <v>1010.25</v>
      </c>
      <c r="Q177">
        <v>0</v>
      </c>
      <c r="R177">
        <v>1453</v>
      </c>
      <c r="S177">
        <v>567.5</v>
      </c>
      <c r="T177">
        <v>413.25</v>
      </c>
      <c r="U177">
        <v>413.5</v>
      </c>
      <c r="V177">
        <v>413</v>
      </c>
      <c r="W177">
        <v>719.25</v>
      </c>
      <c r="X177">
        <v>1124.5</v>
      </c>
      <c r="Y177">
        <v>314</v>
      </c>
      <c r="Z177">
        <v>57.25</v>
      </c>
      <c r="AA177">
        <v>55</v>
      </c>
      <c r="AB177">
        <v>59.5</v>
      </c>
      <c r="AC177">
        <v>11</v>
      </c>
      <c r="AD177">
        <v>5</v>
      </c>
      <c r="AE177">
        <v>3</v>
      </c>
      <c r="AF177">
        <v>3</v>
      </c>
      <c r="AG177">
        <v>5</v>
      </c>
      <c r="AH177">
        <v>5</v>
      </c>
      <c r="AI177">
        <v>1</v>
      </c>
      <c r="AJ177">
        <v>0</v>
      </c>
      <c r="AK177">
        <v>0</v>
      </c>
      <c r="AL177">
        <v>0</v>
      </c>
      <c r="AM177">
        <v>4</v>
      </c>
      <c r="AN177">
        <v>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</v>
      </c>
      <c r="AU177">
        <v>1</v>
      </c>
      <c r="AV177">
        <v>0</v>
      </c>
      <c r="AW177">
        <v>0</v>
      </c>
      <c r="AX177">
        <v>0</v>
      </c>
      <c r="AY177">
        <v>1</v>
      </c>
      <c r="AZ177">
        <v>2</v>
      </c>
      <c r="BA177">
        <v>0</v>
      </c>
      <c r="BB177">
        <v>0</v>
      </c>
      <c r="BC177">
        <v>0</v>
      </c>
      <c r="BD177">
        <v>0</v>
      </c>
      <c r="BE177">
        <v>8</v>
      </c>
      <c r="BF177">
        <v>0</v>
      </c>
      <c r="BG177">
        <v>0</v>
      </c>
      <c r="BH177">
        <v>0</v>
      </c>
      <c r="BI177">
        <v>0</v>
      </c>
      <c r="BJ177">
        <v>4</v>
      </c>
      <c r="BK177">
        <v>4</v>
      </c>
      <c r="BL177">
        <v>51</v>
      </c>
      <c r="BM177">
        <v>9</v>
      </c>
      <c r="BN177">
        <v>6</v>
      </c>
      <c r="BO177">
        <v>25</v>
      </c>
      <c r="BP177">
        <v>3</v>
      </c>
      <c r="BQ177">
        <v>2</v>
      </c>
      <c r="BR177">
        <v>6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/>
      <c r="CG177" s="10"/>
      <c r="CH177" s="10"/>
    </row>
    <row r="178" spans="1:86" s="38" customFormat="1">
      <c r="A178" t="s">
        <v>174</v>
      </c>
      <c r="B178" s="10">
        <f>('E3-Last'!B178)-1</f>
        <v>51</v>
      </c>
      <c r="C178" s="6" t="s">
        <v>2</v>
      </c>
      <c r="D178" s="10" t="s">
        <v>40</v>
      </c>
      <c r="E178" s="59">
        <f t="shared" si="50"/>
        <v>75</v>
      </c>
      <c r="F178" s="59">
        <f t="shared" si="50"/>
        <v>0</v>
      </c>
      <c r="G178" s="59">
        <f t="shared" si="50"/>
        <v>25</v>
      </c>
      <c r="H178" s="59">
        <f t="shared" si="50"/>
        <v>0</v>
      </c>
      <c r="I178" s="59">
        <f t="shared" si="51"/>
        <v>0.25</v>
      </c>
      <c r="J178">
        <v>4</v>
      </c>
      <c r="K178">
        <v>3</v>
      </c>
      <c r="L178">
        <v>0</v>
      </c>
      <c r="M178">
        <v>1</v>
      </c>
      <c r="N178">
        <v>0</v>
      </c>
      <c r="O178">
        <v>0</v>
      </c>
      <c r="P178">
        <v>1970</v>
      </c>
      <c r="Q178">
        <v>0</v>
      </c>
      <c r="R178">
        <v>1970</v>
      </c>
      <c r="S178">
        <v>0</v>
      </c>
      <c r="T178">
        <v>1368</v>
      </c>
      <c r="U178">
        <v>1368</v>
      </c>
      <c r="V178">
        <v>0</v>
      </c>
      <c r="W178">
        <v>155</v>
      </c>
      <c r="X178">
        <v>155</v>
      </c>
      <c r="Y178">
        <v>0</v>
      </c>
      <c r="Z178">
        <v>684</v>
      </c>
      <c r="AA178">
        <v>684</v>
      </c>
      <c r="AB178">
        <v>0</v>
      </c>
      <c r="AC178">
        <v>4</v>
      </c>
      <c r="AD178">
        <v>1</v>
      </c>
      <c r="AE178">
        <v>3</v>
      </c>
      <c r="AF178">
        <v>0</v>
      </c>
      <c r="AG178">
        <v>1</v>
      </c>
      <c r="AH178">
        <v>1</v>
      </c>
      <c r="AI178">
        <v>0</v>
      </c>
      <c r="AJ178">
        <v>0</v>
      </c>
      <c r="AK178">
        <v>0</v>
      </c>
      <c r="AL178">
        <v>2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1</v>
      </c>
      <c r="AU178">
        <v>0</v>
      </c>
      <c r="AV178">
        <v>0</v>
      </c>
      <c r="AW178">
        <v>0</v>
      </c>
      <c r="AX178">
        <v>2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7</v>
      </c>
      <c r="BF178">
        <v>4</v>
      </c>
      <c r="BG178">
        <v>0</v>
      </c>
      <c r="BH178">
        <v>0</v>
      </c>
      <c r="BI178">
        <v>1</v>
      </c>
      <c r="BJ178">
        <v>0</v>
      </c>
      <c r="BK178">
        <v>2</v>
      </c>
      <c r="BL178">
        <v>230</v>
      </c>
      <c r="BM178">
        <v>91</v>
      </c>
      <c r="BN178">
        <v>7</v>
      </c>
      <c r="BO178">
        <v>16</v>
      </c>
      <c r="BP178">
        <v>5</v>
      </c>
      <c r="BQ178">
        <v>0</v>
      </c>
      <c r="BR178">
        <v>111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  <c r="CG178" s="10"/>
      <c r="CH178" s="10"/>
    </row>
    <row r="179" spans="1:86" s="38" customFormat="1">
      <c r="A179" t="s">
        <v>183</v>
      </c>
      <c r="B179" s="10">
        <f>('E3-Last'!B179)-1</f>
        <v>43</v>
      </c>
      <c r="C179" s="6" t="s">
        <v>2</v>
      </c>
      <c r="D179" s="10" t="s">
        <v>40</v>
      </c>
      <c r="E179" s="59">
        <f t="shared" si="50"/>
        <v>0</v>
      </c>
      <c r="F179" s="59">
        <f t="shared" si="50"/>
        <v>0</v>
      </c>
      <c r="G179" s="59">
        <f t="shared" si="50"/>
        <v>50</v>
      </c>
      <c r="H179" s="59">
        <f t="shared" si="50"/>
        <v>50</v>
      </c>
      <c r="I179" s="59">
        <f t="shared" si="51"/>
        <v>0.5</v>
      </c>
      <c r="J179">
        <v>4</v>
      </c>
      <c r="K179">
        <v>0</v>
      </c>
      <c r="L179">
        <v>0</v>
      </c>
      <c r="M179">
        <v>2</v>
      </c>
      <c r="N179">
        <v>2</v>
      </c>
      <c r="O179">
        <v>0</v>
      </c>
      <c r="P179">
        <v>904</v>
      </c>
      <c r="Q179">
        <v>0</v>
      </c>
      <c r="R179">
        <v>497</v>
      </c>
      <c r="S179">
        <v>1311</v>
      </c>
      <c r="T179">
        <v>249.25</v>
      </c>
      <c r="U179">
        <v>142.5</v>
      </c>
      <c r="V179">
        <v>356</v>
      </c>
      <c r="W179">
        <v>133.25</v>
      </c>
      <c r="X179">
        <v>163</v>
      </c>
      <c r="Y179">
        <v>103.5</v>
      </c>
      <c r="Z179">
        <v>793.5</v>
      </c>
      <c r="AA179">
        <v>1087</v>
      </c>
      <c r="AB179">
        <v>500</v>
      </c>
      <c r="AC179">
        <v>13</v>
      </c>
      <c r="AD179">
        <v>5</v>
      </c>
      <c r="AE179">
        <v>6</v>
      </c>
      <c r="AF179">
        <v>2</v>
      </c>
      <c r="AG179">
        <v>6</v>
      </c>
      <c r="AH179">
        <v>5</v>
      </c>
      <c r="AI179">
        <v>2</v>
      </c>
      <c r="AJ179">
        <v>0</v>
      </c>
      <c r="AK179">
        <v>0</v>
      </c>
      <c r="AL179">
        <v>0</v>
      </c>
      <c r="AM179">
        <v>4</v>
      </c>
      <c r="AN179">
        <v>1</v>
      </c>
      <c r="AO179">
        <v>0</v>
      </c>
      <c r="AP179">
        <v>0</v>
      </c>
      <c r="AQ179">
        <v>0</v>
      </c>
      <c r="AR179">
        <v>0</v>
      </c>
      <c r="AS179">
        <v>2</v>
      </c>
      <c r="AT179">
        <v>2</v>
      </c>
      <c r="AU179">
        <v>2</v>
      </c>
      <c r="AV179">
        <v>0</v>
      </c>
      <c r="AW179">
        <v>0</v>
      </c>
      <c r="AX179">
        <v>0</v>
      </c>
      <c r="AY179">
        <v>0</v>
      </c>
      <c r="AZ179">
        <v>2</v>
      </c>
      <c r="BA179">
        <v>0</v>
      </c>
      <c r="BB179">
        <v>0</v>
      </c>
      <c r="BC179">
        <v>0</v>
      </c>
      <c r="BD179">
        <v>0</v>
      </c>
      <c r="BE179">
        <v>5</v>
      </c>
      <c r="BF179">
        <v>0</v>
      </c>
      <c r="BG179">
        <v>0</v>
      </c>
      <c r="BH179">
        <v>1</v>
      </c>
      <c r="BI179">
        <v>1</v>
      </c>
      <c r="BJ179">
        <v>3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/>
      <c r="CG179" s="10"/>
      <c r="CH179" s="10"/>
    </row>
    <row r="180" spans="1:86" s="38" customFormat="1">
      <c r="A180" t="s">
        <v>175</v>
      </c>
      <c r="B180" s="10">
        <f>('E3-Last'!B180)-1</f>
        <v>-1</v>
      </c>
      <c r="C180" s="4" t="s">
        <v>3</v>
      </c>
      <c r="D180" s="10" t="s">
        <v>40</v>
      </c>
      <c r="E180" s="59">
        <f t="shared" si="50"/>
        <v>100</v>
      </c>
      <c r="F180" s="59">
        <f t="shared" si="50"/>
        <v>0</v>
      </c>
      <c r="G180" s="59">
        <f t="shared" si="50"/>
        <v>0</v>
      </c>
      <c r="H180" s="59">
        <f t="shared" si="50"/>
        <v>0</v>
      </c>
      <c r="I180" s="59">
        <f t="shared" si="51"/>
        <v>0</v>
      </c>
      <c r="J180">
        <v>4</v>
      </c>
      <c r="K180">
        <v>4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3</v>
      </c>
      <c r="AD180">
        <v>0</v>
      </c>
      <c r="AE180">
        <v>3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3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7</v>
      </c>
      <c r="BF180">
        <v>2</v>
      </c>
      <c r="BG180">
        <v>0</v>
      </c>
      <c r="BH180">
        <v>0</v>
      </c>
      <c r="BI180">
        <v>0</v>
      </c>
      <c r="BJ180">
        <v>0</v>
      </c>
      <c r="BK180">
        <v>5</v>
      </c>
      <c r="BL180">
        <v>249</v>
      </c>
      <c r="BM180">
        <v>99</v>
      </c>
      <c r="BN180">
        <v>0</v>
      </c>
      <c r="BO180">
        <v>0</v>
      </c>
      <c r="BP180">
        <v>0</v>
      </c>
      <c r="BQ180">
        <v>0</v>
      </c>
      <c r="BR180">
        <v>150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 t="s">
        <v>58</v>
      </c>
      <c r="CE180" s="58"/>
      <c r="CG180" s="10"/>
      <c r="CH180" s="10"/>
    </row>
    <row r="181" spans="1:86" s="38" customFormat="1">
      <c r="A181" t="s">
        <v>176</v>
      </c>
      <c r="B181" s="10">
        <f>('E3-Last'!B181)-1</f>
        <v>9</v>
      </c>
      <c r="C181" s="6" t="s">
        <v>2</v>
      </c>
      <c r="D181" s="10" t="s">
        <v>40</v>
      </c>
      <c r="E181" s="59">
        <f t="shared" si="50"/>
        <v>50</v>
      </c>
      <c r="F181" s="59">
        <f t="shared" si="50"/>
        <v>0</v>
      </c>
      <c r="G181" s="59">
        <f t="shared" si="50"/>
        <v>25</v>
      </c>
      <c r="H181" s="59">
        <f t="shared" si="50"/>
        <v>25</v>
      </c>
      <c r="I181" s="59">
        <f t="shared" si="51"/>
        <v>0.25</v>
      </c>
      <c r="J181">
        <v>4</v>
      </c>
      <c r="K181">
        <v>2</v>
      </c>
      <c r="L181">
        <v>0</v>
      </c>
      <c r="M181">
        <v>1</v>
      </c>
      <c r="N181">
        <v>1</v>
      </c>
      <c r="O181">
        <v>0</v>
      </c>
      <c r="P181">
        <v>1513.5</v>
      </c>
      <c r="Q181">
        <v>0</v>
      </c>
      <c r="R181">
        <v>1083</v>
      </c>
      <c r="S181">
        <v>1944</v>
      </c>
      <c r="T181">
        <v>283.5</v>
      </c>
      <c r="U181">
        <v>97</v>
      </c>
      <c r="V181">
        <v>470</v>
      </c>
      <c r="W181">
        <v>339</v>
      </c>
      <c r="X181">
        <v>514</v>
      </c>
      <c r="Y181">
        <v>164</v>
      </c>
      <c r="Z181">
        <v>208</v>
      </c>
      <c r="AA181">
        <v>299</v>
      </c>
      <c r="AB181">
        <v>117</v>
      </c>
      <c r="AC181">
        <v>6</v>
      </c>
      <c r="AD181">
        <v>2</v>
      </c>
      <c r="AE181">
        <v>3</v>
      </c>
      <c r="AF181">
        <v>1</v>
      </c>
      <c r="AG181">
        <v>3</v>
      </c>
      <c r="AH181">
        <v>2</v>
      </c>
      <c r="AI181">
        <v>0</v>
      </c>
      <c r="AJ181">
        <v>0</v>
      </c>
      <c r="AK181">
        <v>0</v>
      </c>
      <c r="AL181">
        <v>1</v>
      </c>
      <c r="AM181">
        <v>2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1</v>
      </c>
      <c r="AU181">
        <v>0</v>
      </c>
      <c r="AV181">
        <v>0</v>
      </c>
      <c r="AW181">
        <v>0</v>
      </c>
      <c r="AX181">
        <v>1</v>
      </c>
      <c r="AY181">
        <v>0</v>
      </c>
      <c r="AZ181">
        <v>1</v>
      </c>
      <c r="BA181">
        <v>0</v>
      </c>
      <c r="BB181">
        <v>0</v>
      </c>
      <c r="BC181">
        <v>0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0</v>
      </c>
      <c r="BL181">
        <v>162</v>
      </c>
      <c r="BM181">
        <v>57</v>
      </c>
      <c r="BN181">
        <v>0</v>
      </c>
      <c r="BO181">
        <v>14</v>
      </c>
      <c r="BP181">
        <v>2</v>
      </c>
      <c r="BQ181">
        <v>8</v>
      </c>
      <c r="BR181">
        <v>81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 t="s">
        <v>58</v>
      </c>
      <c r="CE181" s="58"/>
      <c r="CG181" s="10"/>
      <c r="CH181" s="10"/>
    </row>
    <row r="182" spans="1:86" s="38" customFormat="1">
      <c r="A182" t="s">
        <v>177</v>
      </c>
      <c r="B182" s="10">
        <f>('E3-Last'!B182)-1</f>
        <v>12</v>
      </c>
      <c r="C182" s="6" t="s">
        <v>2</v>
      </c>
      <c r="D182" s="10" t="s">
        <v>40</v>
      </c>
      <c r="E182" s="59">
        <f t="shared" si="50"/>
        <v>100</v>
      </c>
      <c r="F182" s="59">
        <f t="shared" si="50"/>
        <v>0</v>
      </c>
      <c r="G182" s="59">
        <f t="shared" si="50"/>
        <v>0</v>
      </c>
      <c r="H182" s="59">
        <f t="shared" si="50"/>
        <v>0</v>
      </c>
      <c r="I182" s="59">
        <f t="shared" si="51"/>
        <v>0</v>
      </c>
      <c r="J182">
        <v>4</v>
      </c>
      <c r="K182">
        <v>4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40</v>
      </c>
      <c r="BM182">
        <v>6</v>
      </c>
      <c r="BN182">
        <v>0</v>
      </c>
      <c r="BO182">
        <v>0</v>
      </c>
      <c r="BP182">
        <v>0</v>
      </c>
      <c r="BQ182">
        <v>0</v>
      </c>
      <c r="BR182">
        <v>34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 t="s">
        <v>58</v>
      </c>
      <c r="CE182" s="58"/>
      <c r="CG182" s="10"/>
      <c r="CH182" s="10"/>
    </row>
    <row r="183" spans="1:86" s="38" customFormat="1">
      <c r="A183" s="63"/>
      <c r="C183" s="65"/>
      <c r="D183" s="65"/>
      <c r="E183" s="65"/>
      <c r="F183" s="65"/>
      <c r="G183" s="65"/>
      <c r="H183" s="65"/>
      <c r="I183" s="65"/>
      <c r="J183" s="65"/>
      <c r="K183" s="63"/>
      <c r="L183" s="63"/>
      <c r="M183" s="63"/>
      <c r="N183" s="63"/>
      <c r="O183" s="64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S183" s="63"/>
      <c r="AT183" s="63"/>
      <c r="AU183" s="63"/>
      <c r="CE183" s="58" t="s">
        <v>111</v>
      </c>
      <c r="CG183" s="10"/>
      <c r="CH183" s="10"/>
    </row>
    <row r="184" spans="1:86" s="38" customFormat="1">
      <c r="A184" s="34" t="s">
        <v>3</v>
      </c>
      <c r="B184" s="34">
        <f>COUNTIF(C157:C182,"WT")</f>
        <v>10</v>
      </c>
      <c r="C184" s="63"/>
      <c r="D184" s="22" t="s">
        <v>41</v>
      </c>
      <c r="E184" s="24">
        <f>AVERAGE(E360:E363,E365,E370,E372,E375:E376,E380)</f>
        <v>92.943310539518166</v>
      </c>
      <c r="F184" s="24">
        <f t="shared" ref="F184:BQ184" si="52">AVERAGE(F160:F163,F165,F170,F172,F175:F176,F180)</f>
        <v>12.5</v>
      </c>
      <c r="G184" s="24">
        <f t="shared" si="52"/>
        <v>20</v>
      </c>
      <c r="H184" s="24">
        <f t="shared" si="52"/>
        <v>25</v>
      </c>
      <c r="I184" s="24">
        <f t="shared" si="52"/>
        <v>0.2</v>
      </c>
      <c r="J184" s="24">
        <f t="shared" si="52"/>
        <v>4</v>
      </c>
      <c r="K184" s="24">
        <f t="shared" si="52"/>
        <v>1.2</v>
      </c>
      <c r="L184" s="24">
        <f t="shared" si="52"/>
        <v>0.5</v>
      </c>
      <c r="M184" s="24">
        <f t="shared" si="52"/>
        <v>0.8</v>
      </c>
      <c r="N184" s="24">
        <f t="shared" si="52"/>
        <v>1</v>
      </c>
      <c r="O184" s="24">
        <f t="shared" si="52"/>
        <v>0.5</v>
      </c>
      <c r="P184" s="24">
        <f t="shared" si="52"/>
        <v>1137.5999999999999</v>
      </c>
      <c r="Q184" s="24">
        <f t="shared" si="52"/>
        <v>936.55</v>
      </c>
      <c r="R184" s="24">
        <f t="shared" si="52"/>
        <v>462.65</v>
      </c>
      <c r="S184" s="24">
        <f t="shared" si="52"/>
        <v>777.4</v>
      </c>
      <c r="T184" s="24">
        <f t="shared" si="52"/>
        <v>444.60833332000004</v>
      </c>
      <c r="U184" s="24">
        <f t="shared" si="52"/>
        <v>254.2</v>
      </c>
      <c r="V184" s="24">
        <f t="shared" si="52"/>
        <v>415.4</v>
      </c>
      <c r="W184" s="24">
        <f t="shared" si="52"/>
        <v>377.96666670000002</v>
      </c>
      <c r="X184" s="24">
        <f t="shared" si="52"/>
        <v>438.85</v>
      </c>
      <c r="Y184" s="24">
        <f t="shared" si="52"/>
        <v>298.85000000000002</v>
      </c>
      <c r="Z184" s="24">
        <f t="shared" si="52"/>
        <v>206.05833333599998</v>
      </c>
      <c r="AA184" s="24">
        <f t="shared" si="52"/>
        <v>242.7</v>
      </c>
      <c r="AB184" s="24">
        <f t="shared" si="52"/>
        <v>150.05000000000001</v>
      </c>
      <c r="AC184" s="24">
        <f t="shared" si="52"/>
        <v>14.9</v>
      </c>
      <c r="AD184" s="24">
        <f t="shared" si="52"/>
        <v>6.5</v>
      </c>
      <c r="AE184" s="24">
        <f>AVERAGE(AE360:AE453,AE365,AE370,AE372,AE375:AE376,AE380)</f>
        <v>8.5933198783879998</v>
      </c>
      <c r="AF184" s="24">
        <f t="shared" si="52"/>
        <v>4.3</v>
      </c>
      <c r="AG184" s="24">
        <f t="shared" si="52"/>
        <v>4.5999999999999996</v>
      </c>
      <c r="AH184" s="24">
        <f t="shared" si="52"/>
        <v>4.5</v>
      </c>
      <c r="AI184" s="24">
        <f t="shared" si="52"/>
        <v>2.2999999999999998</v>
      </c>
      <c r="AJ184" s="24">
        <f t="shared" si="52"/>
        <v>0.1</v>
      </c>
      <c r="AK184" s="24">
        <f t="shared" si="52"/>
        <v>0.1</v>
      </c>
      <c r="AL184" s="24">
        <f t="shared" si="52"/>
        <v>3.3</v>
      </c>
      <c r="AM184" s="24">
        <f t="shared" si="52"/>
        <v>2.8</v>
      </c>
      <c r="AN184" s="24">
        <f t="shared" si="52"/>
        <v>2.2000000000000002</v>
      </c>
      <c r="AO184" s="24">
        <f t="shared" si="52"/>
        <v>0.4</v>
      </c>
      <c r="AP184" s="24">
        <f t="shared" si="52"/>
        <v>0</v>
      </c>
      <c r="AQ184" s="24">
        <f t="shared" si="52"/>
        <v>0</v>
      </c>
      <c r="AR184" s="24">
        <f t="shared" si="52"/>
        <v>1.1000000000000001</v>
      </c>
      <c r="AS184" s="24">
        <f t="shared" si="52"/>
        <v>1</v>
      </c>
      <c r="AT184" s="24">
        <f t="shared" si="52"/>
        <v>1.1000000000000001</v>
      </c>
      <c r="AU184" s="24">
        <f t="shared" si="52"/>
        <v>0.7</v>
      </c>
      <c r="AV184" s="24">
        <f t="shared" si="52"/>
        <v>0.1</v>
      </c>
      <c r="AW184" s="24">
        <f t="shared" si="52"/>
        <v>0</v>
      </c>
      <c r="AX184" s="24">
        <f t="shared" si="52"/>
        <v>1.2</v>
      </c>
      <c r="AY184" s="24">
        <f t="shared" si="52"/>
        <v>0.8</v>
      </c>
      <c r="AZ184" s="24">
        <f t="shared" si="52"/>
        <v>1.2</v>
      </c>
      <c r="BA184" s="24">
        <f t="shared" si="52"/>
        <v>1.2</v>
      </c>
      <c r="BB184" s="24">
        <f t="shared" si="52"/>
        <v>0</v>
      </c>
      <c r="BC184" s="24">
        <f t="shared" si="52"/>
        <v>0.1</v>
      </c>
      <c r="BD184" s="24">
        <f t="shared" si="52"/>
        <v>1</v>
      </c>
      <c r="BE184" s="24">
        <f>AVERAGE(BE360:BE453,BE365,BE370,BE372,BE375:BE376,BE380)</f>
        <v>11.319837246904534</v>
      </c>
      <c r="BF184" s="24">
        <f t="shared" si="52"/>
        <v>2.7</v>
      </c>
      <c r="BG184" s="24">
        <f t="shared" si="52"/>
        <v>0</v>
      </c>
      <c r="BH184" s="24">
        <f t="shared" si="52"/>
        <v>0.3</v>
      </c>
      <c r="BI184" s="24">
        <f t="shared" si="52"/>
        <v>0.2</v>
      </c>
      <c r="BJ184" s="24">
        <f t="shared" si="52"/>
        <v>1.6</v>
      </c>
      <c r="BK184" s="24">
        <f t="shared" si="52"/>
        <v>2.2000000000000002</v>
      </c>
      <c r="BL184" s="24">
        <f t="shared" si="52"/>
        <v>116.5</v>
      </c>
      <c r="BM184" s="24">
        <f t="shared" si="52"/>
        <v>33.700000000000003</v>
      </c>
      <c r="BN184" s="24">
        <f t="shared" si="52"/>
        <v>6.7</v>
      </c>
      <c r="BO184" s="24">
        <f t="shared" si="52"/>
        <v>8.9</v>
      </c>
      <c r="BP184" s="24">
        <f t="shared" si="52"/>
        <v>1.5</v>
      </c>
      <c r="BQ184" s="24">
        <f t="shared" si="52"/>
        <v>7.1</v>
      </c>
      <c r="BR184" s="24">
        <f t="shared" ref="BR184:CC184" si="53">AVERAGE(BR160:BR163,BR165,BR170,BR172,BR175:BR176,BR180)</f>
        <v>58.6</v>
      </c>
      <c r="BS184" s="24">
        <f t="shared" si="53"/>
        <v>0.5</v>
      </c>
      <c r="BT184" s="24">
        <f t="shared" si="53"/>
        <v>0.3</v>
      </c>
      <c r="BU184" s="24">
        <f t="shared" si="53"/>
        <v>0.2</v>
      </c>
      <c r="BV184" s="24">
        <f t="shared" si="53"/>
        <v>406.2</v>
      </c>
      <c r="BW184" s="24">
        <f t="shared" si="53"/>
        <v>244.3</v>
      </c>
      <c r="BX184" s="24">
        <f t="shared" si="53"/>
        <v>161.9</v>
      </c>
      <c r="BY184" s="24">
        <f t="shared" si="53"/>
        <v>0</v>
      </c>
      <c r="BZ184" s="24">
        <f t="shared" si="53"/>
        <v>0</v>
      </c>
      <c r="CA184" s="24">
        <f t="shared" si="53"/>
        <v>0</v>
      </c>
      <c r="CB184" s="24">
        <f t="shared" si="53"/>
        <v>0</v>
      </c>
      <c r="CC184" s="24">
        <f t="shared" si="53"/>
        <v>0</v>
      </c>
      <c r="CE184" s="58" t="s">
        <v>111</v>
      </c>
      <c r="CG184" s="10"/>
      <c r="CH184" s="10"/>
    </row>
    <row r="185" spans="1:86" s="38" customFormat="1">
      <c r="A185" s="35" t="s">
        <v>179</v>
      </c>
      <c r="B185" s="34">
        <f>COUNTIF(C157:C182,"+ve")</f>
        <v>13</v>
      </c>
      <c r="C185" s="63"/>
      <c r="D185" s="18" t="s">
        <v>41</v>
      </c>
      <c r="E185" s="27">
        <f>AVERAGE(E364,E366:E369,E371,E373:E374,E377:E379,E381:E382)</f>
        <v>163.76661547439915</v>
      </c>
      <c r="F185" s="27">
        <f t="shared" ref="F185:BQ185" si="54">AVERAGE(F164,F166:F169,F171,F173:F174,F177:F179,F181:F182)</f>
        <v>7.6923076923076925</v>
      </c>
      <c r="G185" s="27">
        <f t="shared" si="54"/>
        <v>36.53846153846154</v>
      </c>
      <c r="H185" s="27">
        <f t="shared" si="54"/>
        <v>21.153846153846153</v>
      </c>
      <c r="I185" s="27">
        <f t="shared" si="54"/>
        <v>0.36538461538461536</v>
      </c>
      <c r="J185" s="27">
        <f t="shared" si="54"/>
        <v>4</v>
      </c>
      <c r="K185" s="27">
        <f t="shared" si="54"/>
        <v>0.92307692307692313</v>
      </c>
      <c r="L185" s="27">
        <f t="shared" si="54"/>
        <v>0.30769230769230771</v>
      </c>
      <c r="M185" s="27">
        <f t="shared" si="54"/>
        <v>1.4615384615384615</v>
      </c>
      <c r="N185" s="27">
        <f t="shared" si="54"/>
        <v>0.84615384615384615</v>
      </c>
      <c r="O185" s="27">
        <f t="shared" si="54"/>
        <v>0.46153846153846156</v>
      </c>
      <c r="P185" s="27">
        <f t="shared" si="54"/>
        <v>1130.3846153846155</v>
      </c>
      <c r="Q185" s="27">
        <f t="shared" si="54"/>
        <v>503.92307692307691</v>
      </c>
      <c r="R185" s="27">
        <f t="shared" si="54"/>
        <v>986.53846153846155</v>
      </c>
      <c r="S185" s="27">
        <f t="shared" si="54"/>
        <v>582.73076923076928</v>
      </c>
      <c r="T185" s="27">
        <f t="shared" si="54"/>
        <v>319.26923076923077</v>
      </c>
      <c r="U185" s="27">
        <f t="shared" si="54"/>
        <v>285.34615384615387</v>
      </c>
      <c r="V185" s="27">
        <f t="shared" si="54"/>
        <v>240.46153846153845</v>
      </c>
      <c r="W185" s="27">
        <f t="shared" si="54"/>
        <v>199.61538461846155</v>
      </c>
      <c r="X185" s="27">
        <f t="shared" si="54"/>
        <v>258.88461538461536</v>
      </c>
      <c r="Y185" s="27">
        <f t="shared" si="54"/>
        <v>96.92307692307692</v>
      </c>
      <c r="Z185" s="27">
        <f t="shared" si="54"/>
        <v>560.53846153846155</v>
      </c>
      <c r="AA185" s="27">
        <f t="shared" si="54"/>
        <v>645.11538461538464</v>
      </c>
      <c r="AB185" s="27">
        <f t="shared" si="54"/>
        <v>214</v>
      </c>
      <c r="AC185" s="27">
        <f t="shared" si="54"/>
        <v>13.615384615384615</v>
      </c>
      <c r="AD185" s="27">
        <f t="shared" si="54"/>
        <v>6.0769230769230766</v>
      </c>
      <c r="AE185" s="27">
        <f>AVERAGE(AE454,AE366:AE369,AE371,AE373:AE374,AE377:AE379,AE381:AE382)</f>
        <v>8.0514978428901038</v>
      </c>
      <c r="AF185" s="27">
        <f t="shared" si="54"/>
        <v>2.1538461538461537</v>
      </c>
      <c r="AG185" s="27">
        <f t="shared" si="54"/>
        <v>4.4615384615384617</v>
      </c>
      <c r="AH185" s="27">
        <f t="shared" si="54"/>
        <v>4.5384615384615383</v>
      </c>
      <c r="AI185" s="27">
        <f t="shared" si="54"/>
        <v>1.9230769230769231</v>
      </c>
      <c r="AJ185" s="27">
        <f t="shared" si="54"/>
        <v>0</v>
      </c>
      <c r="AK185" s="27">
        <f t="shared" si="54"/>
        <v>0</v>
      </c>
      <c r="AL185" s="27">
        <f t="shared" si="54"/>
        <v>2.6923076923076925</v>
      </c>
      <c r="AM185" s="27">
        <f t="shared" si="54"/>
        <v>3.0769230769230771</v>
      </c>
      <c r="AN185" s="27">
        <f t="shared" si="54"/>
        <v>1.7692307692307692</v>
      </c>
      <c r="AO185" s="27">
        <f t="shared" si="54"/>
        <v>0.69230769230769229</v>
      </c>
      <c r="AP185" s="27">
        <f t="shared" si="54"/>
        <v>0</v>
      </c>
      <c r="AQ185" s="27">
        <f t="shared" si="54"/>
        <v>0</v>
      </c>
      <c r="AR185" s="27">
        <f t="shared" si="54"/>
        <v>0.53846153846153844</v>
      </c>
      <c r="AS185" s="27">
        <f t="shared" si="54"/>
        <v>0.46153846153846156</v>
      </c>
      <c r="AT185" s="27">
        <f t="shared" si="54"/>
        <v>1.9230769230769231</v>
      </c>
      <c r="AU185" s="27">
        <f t="shared" si="54"/>
        <v>1</v>
      </c>
      <c r="AV185" s="27">
        <f t="shared" si="54"/>
        <v>0</v>
      </c>
      <c r="AW185" s="27">
        <f t="shared" si="54"/>
        <v>0</v>
      </c>
      <c r="AX185" s="27">
        <f t="shared" si="54"/>
        <v>2</v>
      </c>
      <c r="AY185" s="27">
        <f t="shared" si="54"/>
        <v>0.92307692307692313</v>
      </c>
      <c r="AZ185" s="27">
        <f t="shared" si="54"/>
        <v>0.84615384615384615</v>
      </c>
      <c r="BA185" s="27">
        <f t="shared" si="54"/>
        <v>0.23076923076923078</v>
      </c>
      <c r="BB185" s="27">
        <f t="shared" si="54"/>
        <v>0</v>
      </c>
      <c r="BC185" s="27">
        <f t="shared" si="54"/>
        <v>0</v>
      </c>
      <c r="BD185" s="27">
        <f t="shared" si="54"/>
        <v>0.15384615384615385</v>
      </c>
      <c r="BE185" s="27">
        <f>AVERAGE(BE454,BE366:BE369,BE371,BE373:BE374,BE377:BE379,BE381:BE382)</f>
        <v>11.44917688407177</v>
      </c>
      <c r="BF185" s="27">
        <f t="shared" si="54"/>
        <v>0.61538461538461542</v>
      </c>
      <c r="BG185" s="27">
        <f t="shared" si="54"/>
        <v>7.6923076923076927E-2</v>
      </c>
      <c r="BH185" s="27">
        <f t="shared" si="54"/>
        <v>0.23076923076923078</v>
      </c>
      <c r="BI185" s="27">
        <f t="shared" si="54"/>
        <v>1</v>
      </c>
      <c r="BJ185" s="27">
        <f t="shared" si="54"/>
        <v>1.3076923076923077</v>
      </c>
      <c r="BK185" s="27">
        <f t="shared" si="54"/>
        <v>2.0769230769230771</v>
      </c>
      <c r="BL185" s="27">
        <f t="shared" si="54"/>
        <v>118.07692307692308</v>
      </c>
      <c r="BM185" s="27">
        <f t="shared" si="54"/>
        <v>35.07692307692308</v>
      </c>
      <c r="BN185" s="27">
        <f t="shared" si="54"/>
        <v>4.0769230769230766</v>
      </c>
      <c r="BO185" s="27">
        <f t="shared" si="54"/>
        <v>21.76923076923077</v>
      </c>
      <c r="BP185" s="27">
        <f t="shared" si="54"/>
        <v>3.2307692307692308</v>
      </c>
      <c r="BQ185" s="27">
        <f t="shared" si="54"/>
        <v>1.1538461538461537</v>
      </c>
      <c r="BR185" s="27">
        <f t="shared" ref="BR185:CC185" si="55">AVERAGE(BR164,BR166:BR169,BR171,BR173:BR174,BR177:BR179,BR181:BR182)</f>
        <v>52.769230769230766</v>
      </c>
      <c r="BS185" s="27">
        <f t="shared" si="55"/>
        <v>0.46153846153846156</v>
      </c>
      <c r="BT185" s="27">
        <f t="shared" si="55"/>
        <v>7.6923076923076927E-2</v>
      </c>
      <c r="BU185" s="27">
        <f t="shared" si="55"/>
        <v>0.38461538461538464</v>
      </c>
      <c r="BV185" s="27">
        <f t="shared" si="55"/>
        <v>436.69230769230768</v>
      </c>
      <c r="BW185" s="27">
        <f t="shared" si="55"/>
        <v>15.692307692307692</v>
      </c>
      <c r="BX185" s="27">
        <f t="shared" si="55"/>
        <v>421</v>
      </c>
      <c r="BY185" s="27">
        <f t="shared" si="55"/>
        <v>0</v>
      </c>
      <c r="BZ185" s="27">
        <f t="shared" si="55"/>
        <v>0</v>
      </c>
      <c r="CA185" s="27">
        <f t="shared" si="55"/>
        <v>0</v>
      </c>
      <c r="CB185" s="27">
        <f t="shared" si="55"/>
        <v>0</v>
      </c>
      <c r="CC185" s="27">
        <f t="shared" si="55"/>
        <v>0</v>
      </c>
      <c r="CE185" s="58" t="s">
        <v>111</v>
      </c>
      <c r="CG185" s="10"/>
      <c r="CH185" s="10"/>
    </row>
    <row r="186" spans="1:86" s="38" customFormat="1">
      <c r="A186" s="63"/>
      <c r="B186" s="63"/>
      <c r="C186" s="63"/>
      <c r="D186" s="22" t="s">
        <v>43</v>
      </c>
      <c r="E186" s="24">
        <f>STDEV(E360:E363,E365,E370,E372,E375:E376,E380)/SQRT($B184)</f>
        <v>24.944303086033418</v>
      </c>
      <c r="F186" s="24">
        <f t="shared" ref="F186:BQ186" si="56">STDEV(F160:F163,F165,F170,F172,F175:F176,F180)/SQRT($B184)</f>
        <v>5.5901699437494745</v>
      </c>
      <c r="G186" s="24">
        <f t="shared" si="56"/>
        <v>6.2360956446232363</v>
      </c>
      <c r="H186" s="24">
        <f t="shared" si="56"/>
        <v>6.4549722436790287</v>
      </c>
      <c r="I186" s="24">
        <f t="shared" si="56"/>
        <v>6.2360956446232359E-2</v>
      </c>
      <c r="J186" s="24">
        <f t="shared" si="56"/>
        <v>0</v>
      </c>
      <c r="K186" s="24">
        <f t="shared" si="56"/>
        <v>0.44221663871405331</v>
      </c>
      <c r="L186" s="24">
        <f t="shared" si="56"/>
        <v>0.22360679774997896</v>
      </c>
      <c r="M186" s="24">
        <f t="shared" si="56"/>
        <v>0.24944382578492943</v>
      </c>
      <c r="N186" s="24">
        <f t="shared" si="56"/>
        <v>0.2581988897471611</v>
      </c>
      <c r="O186" s="24">
        <f t="shared" si="56"/>
        <v>0.30731814857642953</v>
      </c>
      <c r="P186" s="24">
        <f t="shared" si="56"/>
        <v>256.44587810158953</v>
      </c>
      <c r="Q186" s="24">
        <f t="shared" si="56"/>
        <v>441.71991157041788</v>
      </c>
      <c r="R186" s="24">
        <f t="shared" si="56"/>
        <v>135.59355216561326</v>
      </c>
      <c r="S186" s="24">
        <f t="shared" si="56"/>
        <v>299.85240628608528</v>
      </c>
      <c r="T186" s="24">
        <f t="shared" si="56"/>
        <v>180.80535115930698</v>
      </c>
      <c r="U186" s="24">
        <f t="shared" si="56"/>
        <v>117.39369186156847</v>
      </c>
      <c r="V186" s="24">
        <f t="shared" si="56"/>
        <v>180.6453831251838</v>
      </c>
      <c r="W186" s="24">
        <f t="shared" si="56"/>
        <v>146.70881299169824</v>
      </c>
      <c r="X186" s="24">
        <f t="shared" si="56"/>
        <v>204.71530434565298</v>
      </c>
      <c r="Y186" s="24">
        <f t="shared" si="56"/>
        <v>130.86594179626042</v>
      </c>
      <c r="Z186" s="24">
        <f t="shared" si="56"/>
        <v>93.853673581721139</v>
      </c>
      <c r="AA186" s="24">
        <f t="shared" si="56"/>
        <v>150.94493477203312</v>
      </c>
      <c r="AB186" s="24">
        <f t="shared" si="56"/>
        <v>58.678997283714914</v>
      </c>
      <c r="AC186" s="24">
        <f t="shared" si="56"/>
        <v>2.7180466842528253</v>
      </c>
      <c r="AD186" s="24">
        <f t="shared" si="56"/>
        <v>1.3270686158262921</v>
      </c>
      <c r="AE186" s="24">
        <f>STDEV(AE360:AE453,AE365,AE370,AE372,AE375:AE376,AE380)/SQRT($B184)</f>
        <v>2.0253210252715212</v>
      </c>
      <c r="AF186" s="24">
        <f t="shared" si="56"/>
        <v>0.86986589004665926</v>
      </c>
      <c r="AG186" s="24">
        <f t="shared" si="56"/>
        <v>0.87177978870813477</v>
      </c>
      <c r="AH186" s="24">
        <f t="shared" si="56"/>
        <v>0.9574271077563381</v>
      </c>
      <c r="AI186" s="24">
        <f t="shared" si="56"/>
        <v>0.85699734214549605</v>
      </c>
      <c r="AJ186" s="24">
        <f t="shared" si="56"/>
        <v>9.9999999999999992E-2</v>
      </c>
      <c r="AK186" s="24">
        <f t="shared" si="56"/>
        <v>9.9999999999999992E-2</v>
      </c>
      <c r="AL186" s="24">
        <f t="shared" si="56"/>
        <v>1.2206555615733701</v>
      </c>
      <c r="AM186" s="24">
        <f t="shared" si="56"/>
        <v>0.4422166387140532</v>
      </c>
      <c r="AN186" s="24">
        <f t="shared" si="56"/>
        <v>0.72724747430904757</v>
      </c>
      <c r="AO186" s="24">
        <f t="shared" si="56"/>
        <v>0.30550504633038933</v>
      </c>
      <c r="AP186" s="24">
        <f t="shared" si="56"/>
        <v>0</v>
      </c>
      <c r="AQ186" s="24">
        <f t="shared" si="56"/>
        <v>0</v>
      </c>
      <c r="AR186" s="24">
        <f t="shared" si="56"/>
        <v>0.52599112793531666</v>
      </c>
      <c r="AS186" s="24">
        <f t="shared" si="56"/>
        <v>0.47140452079103168</v>
      </c>
      <c r="AT186" s="24">
        <f t="shared" si="56"/>
        <v>0.31446603773522014</v>
      </c>
      <c r="AU186" s="24">
        <f t="shared" si="56"/>
        <v>0.42295258468165065</v>
      </c>
      <c r="AV186" s="24">
        <f t="shared" si="56"/>
        <v>9.9999999999999992E-2</v>
      </c>
      <c r="AW186" s="24">
        <f t="shared" si="56"/>
        <v>0</v>
      </c>
      <c r="AX186" s="24">
        <f t="shared" si="56"/>
        <v>0.46666666666666662</v>
      </c>
      <c r="AY186" s="24">
        <f t="shared" si="56"/>
        <v>0.35901098714230018</v>
      </c>
      <c r="AZ186" s="24">
        <f t="shared" si="56"/>
        <v>0.24944382578492943</v>
      </c>
      <c r="BA186" s="24">
        <f t="shared" si="56"/>
        <v>0.4898979485566356</v>
      </c>
      <c r="BB186" s="24">
        <f t="shared" si="56"/>
        <v>0</v>
      </c>
      <c r="BC186" s="24">
        <f t="shared" si="56"/>
        <v>9.9999999999999992E-2</v>
      </c>
      <c r="BD186" s="24">
        <f t="shared" si="56"/>
        <v>0.5163977794943222</v>
      </c>
      <c r="BE186" s="24">
        <f>STDEV(BE360:BE453,BE365,BE370,BE372,BE375:BE376,BE380)/SQRT($B184)</f>
        <v>2.1462955671688841</v>
      </c>
      <c r="BF186" s="24">
        <f t="shared" si="56"/>
        <v>1.9666666666666666</v>
      </c>
      <c r="BG186" s="24">
        <f t="shared" si="56"/>
        <v>0</v>
      </c>
      <c r="BH186" s="24">
        <f t="shared" si="56"/>
        <v>0.3</v>
      </c>
      <c r="BI186" s="24">
        <f t="shared" si="56"/>
        <v>0.13333333333333333</v>
      </c>
      <c r="BJ186" s="24">
        <f t="shared" si="56"/>
        <v>0.45215533220835114</v>
      </c>
      <c r="BK186" s="24">
        <f t="shared" si="56"/>
        <v>0.97524925588851941</v>
      </c>
      <c r="BL186" s="24">
        <f t="shared" si="56"/>
        <v>24.523571427415611</v>
      </c>
      <c r="BM186" s="24">
        <f t="shared" si="56"/>
        <v>9.4080934424686831</v>
      </c>
      <c r="BN186" s="24">
        <f t="shared" si="56"/>
        <v>2.0333333333333332</v>
      </c>
      <c r="BO186" s="24">
        <f t="shared" si="56"/>
        <v>4.3319228473687703</v>
      </c>
      <c r="BP186" s="24">
        <f t="shared" si="56"/>
        <v>0.83333333333333326</v>
      </c>
      <c r="BQ186" s="24">
        <f t="shared" si="56"/>
        <v>5.5925545743127678</v>
      </c>
      <c r="BR186" s="24">
        <f t="shared" ref="BR186:CC186" si="57">STDEV(BR160:BR163,BR165,BR170,BR172,BR175:BR176,BR180)/SQRT($B184)</f>
        <v>15.694443461160244</v>
      </c>
      <c r="BS186" s="24">
        <f t="shared" si="57"/>
        <v>0.30731814857642953</v>
      </c>
      <c r="BT186" s="24">
        <f t="shared" si="57"/>
        <v>0.21343747458109494</v>
      </c>
      <c r="BU186" s="24">
        <f t="shared" si="57"/>
        <v>0.13333333333333333</v>
      </c>
      <c r="BV186" s="24">
        <f t="shared" si="57"/>
        <v>275.38650818238881</v>
      </c>
      <c r="BW186" s="24">
        <f t="shared" si="57"/>
        <v>224.60117987223484</v>
      </c>
      <c r="BX186" s="24">
        <f t="shared" si="57"/>
        <v>127.12045468767013</v>
      </c>
      <c r="BY186" s="24">
        <f t="shared" si="57"/>
        <v>0</v>
      </c>
      <c r="BZ186" s="24">
        <f t="shared" si="57"/>
        <v>0</v>
      </c>
      <c r="CA186" s="24">
        <f t="shared" si="57"/>
        <v>0</v>
      </c>
      <c r="CB186" s="24">
        <f t="shared" si="57"/>
        <v>0</v>
      </c>
      <c r="CC186" s="24">
        <f t="shared" si="57"/>
        <v>0</v>
      </c>
      <c r="CE186" s="58" t="s">
        <v>111</v>
      </c>
      <c r="CG186" s="10"/>
      <c r="CH186" s="10"/>
    </row>
    <row r="187" spans="1:86" s="38" customFormat="1">
      <c r="A187" s="63"/>
      <c r="B187" s="2"/>
      <c r="C187" s="63"/>
      <c r="D187" s="18" t="s">
        <v>43</v>
      </c>
      <c r="E187" s="27">
        <f>STDEV(E364,E366:E369,E371,E373:E374,E377:E379,E381:E382)/SQRT($B185)</f>
        <v>35.339266448987203</v>
      </c>
      <c r="F187" s="27">
        <f t="shared" ref="F187:BQ187" si="58">STDEV(F164,F166:F169,F171,F173:F174,F177:F179,F181:F182)/SQRT($B185)</f>
        <v>4.3712120823672613</v>
      </c>
      <c r="G187" s="27">
        <f t="shared" si="58"/>
        <v>5.3823255204316238</v>
      </c>
      <c r="H187" s="27">
        <f t="shared" si="58"/>
        <v>5.5514448960540941</v>
      </c>
      <c r="I187" s="27">
        <f t="shared" si="58"/>
        <v>5.3823255204316231E-2</v>
      </c>
      <c r="J187" s="27">
        <f t="shared" si="58"/>
        <v>0</v>
      </c>
      <c r="K187" s="27">
        <f t="shared" si="58"/>
        <v>0.41543209605178594</v>
      </c>
      <c r="L187" s="27">
        <f t="shared" si="58"/>
        <v>0.17484848329469047</v>
      </c>
      <c r="M187" s="27">
        <f t="shared" si="58"/>
        <v>0.21529302081726492</v>
      </c>
      <c r="N187" s="27">
        <f t="shared" si="58"/>
        <v>0.22205779584216376</v>
      </c>
      <c r="O187" s="27">
        <f t="shared" si="58"/>
        <v>0.18311354944981667</v>
      </c>
      <c r="P187" s="27">
        <f t="shared" si="58"/>
        <v>247.76097936709647</v>
      </c>
      <c r="Q187" s="27">
        <f t="shared" si="58"/>
        <v>292.91423575323779</v>
      </c>
      <c r="R187" s="27">
        <f t="shared" si="58"/>
        <v>302.03952800799095</v>
      </c>
      <c r="S187" s="27">
        <f t="shared" si="58"/>
        <v>244.16959359003951</v>
      </c>
      <c r="T187" s="27">
        <f t="shared" si="58"/>
        <v>111.00925612774442</v>
      </c>
      <c r="U187" s="27">
        <f t="shared" si="58"/>
        <v>115.69611478494583</v>
      </c>
      <c r="V187" s="27">
        <f t="shared" si="58"/>
        <v>76.150543828943128</v>
      </c>
      <c r="W187" s="27">
        <f t="shared" si="58"/>
        <v>59.511643666133267</v>
      </c>
      <c r="X187" s="27">
        <f t="shared" si="58"/>
        <v>93.822410563073248</v>
      </c>
      <c r="Y187" s="27">
        <f t="shared" si="58"/>
        <v>26.394009503532878</v>
      </c>
      <c r="Z187" s="27">
        <f t="shared" si="58"/>
        <v>134.86210365638931</v>
      </c>
      <c r="AA187" s="27">
        <f t="shared" si="58"/>
        <v>157.07559989648371</v>
      </c>
      <c r="AB187" s="27">
        <f t="shared" si="58"/>
        <v>64.281557150893519</v>
      </c>
      <c r="AC187" s="27">
        <f t="shared" si="58"/>
        <v>4.4614279385072555</v>
      </c>
      <c r="AD187" s="27">
        <f t="shared" si="58"/>
        <v>2.1287456835903016</v>
      </c>
      <c r="AE187" s="27">
        <f>STDEV(AE454,AE366:AE369,AE371,AE373:AE374,AE377:AE379,AE381:AE382)/SQRT($B185)</f>
        <v>1.9064466952274595</v>
      </c>
      <c r="AF187" s="27">
        <f t="shared" si="58"/>
        <v>0.82311286765510383</v>
      </c>
      <c r="AG187" s="27">
        <f t="shared" si="58"/>
        <v>0.87424241647345224</v>
      </c>
      <c r="AH187" s="27">
        <f t="shared" si="58"/>
        <v>1.2068999523858774</v>
      </c>
      <c r="AI187" s="27">
        <f t="shared" si="58"/>
        <v>1.1178134474737083</v>
      </c>
      <c r="AJ187" s="27">
        <f t="shared" si="58"/>
        <v>0</v>
      </c>
      <c r="AK187" s="27">
        <f t="shared" si="58"/>
        <v>0</v>
      </c>
      <c r="AL187" s="27">
        <f t="shared" si="58"/>
        <v>1.9980266398746827</v>
      </c>
      <c r="AM187" s="27">
        <f t="shared" si="58"/>
        <v>0.41543209605178588</v>
      </c>
      <c r="AN187" s="27">
        <f t="shared" si="58"/>
        <v>0.98809481374347152</v>
      </c>
      <c r="AO187" s="27">
        <f t="shared" si="58"/>
        <v>0.61377995915824735</v>
      </c>
      <c r="AP187" s="27">
        <f t="shared" si="58"/>
        <v>0</v>
      </c>
      <c r="AQ187" s="27">
        <f t="shared" si="58"/>
        <v>0</v>
      </c>
      <c r="AR187" s="27">
        <f t="shared" si="58"/>
        <v>0.4021637728553365</v>
      </c>
      <c r="AS187" s="27">
        <f t="shared" si="58"/>
        <v>0.21529302081726492</v>
      </c>
      <c r="AT187" s="27">
        <f t="shared" si="58"/>
        <v>0.32936493791449045</v>
      </c>
      <c r="AU187" s="27">
        <f t="shared" si="58"/>
        <v>0.54302098934736853</v>
      </c>
      <c r="AV187" s="27">
        <f t="shared" si="58"/>
        <v>0</v>
      </c>
      <c r="AW187" s="27">
        <f t="shared" si="58"/>
        <v>0</v>
      </c>
      <c r="AX187" s="27">
        <f t="shared" si="58"/>
        <v>1.5972733176516947</v>
      </c>
      <c r="AY187" s="27">
        <f t="shared" si="58"/>
        <v>0.60406251227639718</v>
      </c>
      <c r="AZ187" s="27">
        <f t="shared" si="58"/>
        <v>0.22205779584216376</v>
      </c>
      <c r="BA187" s="27">
        <f t="shared" si="58"/>
        <v>0.16617283842071437</v>
      </c>
      <c r="BB187" s="27">
        <f t="shared" si="58"/>
        <v>0</v>
      </c>
      <c r="BC187" s="27">
        <f t="shared" si="58"/>
        <v>0</v>
      </c>
      <c r="BD187" s="27">
        <f t="shared" si="58"/>
        <v>0.15384615384615385</v>
      </c>
      <c r="BE187" s="27">
        <f>STDEV(BE454,BE366:BE369,BE371,BE373:BE374,BE377:BE379,BE381:BE382)/SQRT($B185)</f>
        <v>3.0518919808529454</v>
      </c>
      <c r="BF187" s="27">
        <f t="shared" si="58"/>
        <v>0.36757105607260132</v>
      </c>
      <c r="BG187" s="27">
        <f t="shared" si="58"/>
        <v>7.6923076923076927E-2</v>
      </c>
      <c r="BH187" s="27">
        <f t="shared" si="58"/>
        <v>0.12162606385262997</v>
      </c>
      <c r="BI187" s="27">
        <f t="shared" si="58"/>
        <v>0.25318484177091666</v>
      </c>
      <c r="BJ187" s="27">
        <f t="shared" si="58"/>
        <v>0.38204267758336768</v>
      </c>
      <c r="BK187" s="27">
        <f t="shared" si="58"/>
        <v>1.0528443675716825</v>
      </c>
      <c r="BL187" s="27">
        <f t="shared" si="58"/>
        <v>27.861484659223986</v>
      </c>
      <c r="BM187" s="27">
        <f t="shared" si="58"/>
        <v>12.548603731941725</v>
      </c>
      <c r="BN187" s="27">
        <f t="shared" si="58"/>
        <v>1.6150793362331823</v>
      </c>
      <c r="BO187" s="27">
        <f t="shared" si="58"/>
        <v>7.1127853880411269</v>
      </c>
      <c r="BP187" s="27">
        <f t="shared" si="58"/>
        <v>0.80187157800573794</v>
      </c>
      <c r="BQ187" s="27">
        <f t="shared" si="58"/>
        <v>0.60813031926314987</v>
      </c>
      <c r="BR187" s="27">
        <f t="shared" ref="BR187:CC187" si="59">STDEV(BR164,BR166:BR169,BR171,BR173:BR174,BR177:BR179,BR181:BR182)/SQRT($B185)</f>
        <v>14.570409883783627</v>
      </c>
      <c r="BS187" s="27">
        <f t="shared" si="59"/>
        <v>0.18311354944981667</v>
      </c>
      <c r="BT187" s="27">
        <f t="shared" si="59"/>
        <v>7.6923076923076927E-2</v>
      </c>
      <c r="BU187" s="27">
        <f t="shared" si="59"/>
        <v>0.180400606147055</v>
      </c>
      <c r="BV187" s="27">
        <f t="shared" si="59"/>
        <v>253.78550363258219</v>
      </c>
      <c r="BW187" s="27">
        <f t="shared" si="59"/>
        <v>15.692307692307693</v>
      </c>
      <c r="BX187" s="27">
        <f t="shared" si="59"/>
        <v>255.46410756975288</v>
      </c>
      <c r="BY187" s="27">
        <f t="shared" si="59"/>
        <v>0</v>
      </c>
      <c r="BZ187" s="27">
        <f t="shared" si="59"/>
        <v>0</v>
      </c>
      <c r="CA187" s="27">
        <f t="shared" si="59"/>
        <v>0</v>
      </c>
      <c r="CB187" s="27">
        <f t="shared" si="59"/>
        <v>0</v>
      </c>
      <c r="CC187" s="27">
        <f t="shared" si="59"/>
        <v>0</v>
      </c>
      <c r="CE187" s="58" t="s">
        <v>111</v>
      </c>
      <c r="CG187" s="10"/>
      <c r="CH187" s="10"/>
    </row>
    <row r="188" spans="1:86" s="114" customFormat="1"/>
    <row r="189" spans="1:86" s="114" customFormat="1" ht="14.25" customHeight="1"/>
    <row r="190" spans="1:86" s="114" customFormat="1" ht="18">
      <c r="A190" s="163" t="s">
        <v>205</v>
      </c>
    </row>
    <row r="191" spans="1:86" s="38" customFormat="1" ht="16">
      <c r="A191" s="83" t="s">
        <v>139</v>
      </c>
      <c r="B191" s="66"/>
      <c r="C191" s="66" t="s">
        <v>140</v>
      </c>
      <c r="D191" s="66"/>
      <c r="E191" s="53" t="s">
        <v>63</v>
      </c>
      <c r="F191" s="53" t="s">
        <v>64</v>
      </c>
      <c r="G191" s="53" t="s">
        <v>65</v>
      </c>
      <c r="H191" s="53" t="s">
        <v>66</v>
      </c>
      <c r="I191" s="87" t="s">
        <v>100</v>
      </c>
      <c r="J191" s="53" t="s">
        <v>62</v>
      </c>
      <c r="K191" s="53" t="s">
        <v>63</v>
      </c>
      <c r="L191" s="53" t="s">
        <v>64</v>
      </c>
      <c r="M191" s="53" t="s">
        <v>65</v>
      </c>
      <c r="N191" s="53" t="s">
        <v>66</v>
      </c>
      <c r="O191" s="87" t="s">
        <v>100</v>
      </c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CE191" s="58" t="s">
        <v>111</v>
      </c>
      <c r="CG191" s="10"/>
      <c r="CH191" s="10"/>
    </row>
    <row r="192" spans="1:86" s="38" customFormat="1">
      <c r="A192" t="s">
        <v>158</v>
      </c>
      <c r="B192" s="10" t="e">
        <f>('E3-Last'!#REF!)-2</f>
        <v>#REF!</v>
      </c>
      <c r="C192" s="4" t="s">
        <v>3</v>
      </c>
      <c r="D192" s="10" t="s">
        <v>40</v>
      </c>
      <c r="E192" s="59">
        <f>(K192/$J192)*100</f>
        <v>0</v>
      </c>
      <c r="F192" s="59">
        <f>(L192/$J192)*100</f>
        <v>0</v>
      </c>
      <c r="G192" s="59">
        <f>(M192/$J192)*100</f>
        <v>50</v>
      </c>
      <c r="H192" s="59">
        <f>(N192/$J192)*100</f>
        <v>50</v>
      </c>
      <c r="I192" s="59">
        <f>M192/J192</f>
        <v>0.5</v>
      </c>
      <c r="J192">
        <v>4</v>
      </c>
      <c r="K192">
        <v>0</v>
      </c>
      <c r="L192">
        <v>0</v>
      </c>
      <c r="M192">
        <v>2</v>
      </c>
      <c r="N192">
        <v>2</v>
      </c>
      <c r="O192">
        <v>0</v>
      </c>
      <c r="P192">
        <v>194</v>
      </c>
      <c r="Q192">
        <v>0</v>
      </c>
      <c r="R192">
        <v>178.5</v>
      </c>
      <c r="S192">
        <v>209.5</v>
      </c>
      <c r="T192">
        <v>136.25</v>
      </c>
      <c r="U192">
        <v>69</v>
      </c>
      <c r="V192">
        <v>203.5</v>
      </c>
      <c r="W192">
        <v>501.25</v>
      </c>
      <c r="X192">
        <v>723</v>
      </c>
      <c r="Y192">
        <v>279.5</v>
      </c>
      <c r="Z192">
        <v>55</v>
      </c>
      <c r="AA192">
        <v>31.5</v>
      </c>
      <c r="AB192">
        <v>78.5</v>
      </c>
      <c r="AC192">
        <v>13</v>
      </c>
      <c r="AD192">
        <v>8</v>
      </c>
      <c r="AE192">
        <v>2</v>
      </c>
      <c r="AF192">
        <v>3</v>
      </c>
      <c r="AG192">
        <v>4</v>
      </c>
      <c r="AH192">
        <v>8</v>
      </c>
      <c r="AI192">
        <v>0</v>
      </c>
      <c r="AJ192">
        <v>0</v>
      </c>
      <c r="AK192">
        <v>0</v>
      </c>
      <c r="AL192">
        <v>1</v>
      </c>
      <c r="AM192">
        <v>4</v>
      </c>
      <c r="AN192">
        <v>4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2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2</v>
      </c>
      <c r="BA192">
        <v>0</v>
      </c>
      <c r="BB192">
        <v>0</v>
      </c>
      <c r="BC192">
        <v>0</v>
      </c>
      <c r="BD192">
        <v>1</v>
      </c>
      <c r="BE192">
        <v>18</v>
      </c>
      <c r="BF192">
        <v>1</v>
      </c>
      <c r="BG192">
        <v>0</v>
      </c>
      <c r="BH192">
        <v>0</v>
      </c>
      <c r="BI192">
        <v>0</v>
      </c>
      <c r="BJ192">
        <v>4</v>
      </c>
      <c r="BK192">
        <v>13</v>
      </c>
      <c r="BL192">
        <v>39</v>
      </c>
      <c r="BM192">
        <v>9</v>
      </c>
      <c r="BN192">
        <v>1</v>
      </c>
      <c r="BO192">
        <v>1</v>
      </c>
      <c r="BP192">
        <v>4</v>
      </c>
      <c r="BQ192">
        <v>0</v>
      </c>
      <c r="BR192">
        <v>24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 t="s">
        <v>58</v>
      </c>
      <c r="CE192" s="58"/>
      <c r="CG192" s="10"/>
      <c r="CH192" s="10"/>
    </row>
    <row r="193" spans="1:154" s="38" customFormat="1">
      <c r="A193" t="s">
        <v>180</v>
      </c>
      <c r="B193" s="10" t="e">
        <f>('E3-Last'!#REF!)-2</f>
        <v>#REF!</v>
      </c>
      <c r="C193" s="4" t="s">
        <v>3</v>
      </c>
      <c r="D193" s="10" t="s">
        <v>40</v>
      </c>
      <c r="E193" s="59">
        <f t="shared" ref="E193:H214" si="60">(K193/$J193)*100</f>
        <v>0</v>
      </c>
      <c r="F193" s="59">
        <f t="shared" si="60"/>
        <v>0</v>
      </c>
      <c r="G193" s="59">
        <f t="shared" si="60"/>
        <v>50</v>
      </c>
      <c r="H193" s="59">
        <f t="shared" si="60"/>
        <v>50</v>
      </c>
      <c r="I193" s="59">
        <f t="shared" ref="I193:I214" si="61">M193/J193</f>
        <v>0.5</v>
      </c>
      <c r="J193">
        <v>4</v>
      </c>
      <c r="K193">
        <v>0</v>
      </c>
      <c r="L193">
        <v>0</v>
      </c>
      <c r="M193">
        <v>2</v>
      </c>
      <c r="N193">
        <v>2</v>
      </c>
      <c r="O193">
        <v>0</v>
      </c>
      <c r="P193">
        <v>988.25</v>
      </c>
      <c r="Q193">
        <v>0</v>
      </c>
      <c r="R193">
        <v>1063</v>
      </c>
      <c r="S193">
        <v>913.5</v>
      </c>
      <c r="T193">
        <v>1024.75</v>
      </c>
      <c r="U193">
        <v>384</v>
      </c>
      <c r="V193">
        <v>1665.5</v>
      </c>
      <c r="W193">
        <v>56.25</v>
      </c>
      <c r="X193">
        <v>49</v>
      </c>
      <c r="Y193">
        <v>63.5</v>
      </c>
      <c r="Z193">
        <v>1125</v>
      </c>
      <c r="AA193">
        <v>1676.5</v>
      </c>
      <c r="AB193">
        <v>573.5</v>
      </c>
      <c r="AC193">
        <v>13</v>
      </c>
      <c r="AD193">
        <v>7</v>
      </c>
      <c r="AE193">
        <v>4</v>
      </c>
      <c r="AF193">
        <v>2</v>
      </c>
      <c r="AG193">
        <v>6</v>
      </c>
      <c r="AH193">
        <v>6</v>
      </c>
      <c r="AI193">
        <v>1</v>
      </c>
      <c r="AJ193">
        <v>0</v>
      </c>
      <c r="AK193">
        <v>0</v>
      </c>
      <c r="AL193">
        <v>0</v>
      </c>
      <c r="AM193">
        <v>4</v>
      </c>
      <c r="AN193">
        <v>2</v>
      </c>
      <c r="AO193">
        <v>1</v>
      </c>
      <c r="AP193">
        <v>0</v>
      </c>
      <c r="AQ193">
        <v>0</v>
      </c>
      <c r="AR193">
        <v>0</v>
      </c>
      <c r="AS193">
        <v>2</v>
      </c>
      <c r="AT193">
        <v>2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2</v>
      </c>
      <c r="BA193">
        <v>0</v>
      </c>
      <c r="BB193">
        <v>0</v>
      </c>
      <c r="BC193">
        <v>0</v>
      </c>
      <c r="BD193">
        <v>0</v>
      </c>
      <c r="BE193">
        <v>6</v>
      </c>
      <c r="BF193">
        <v>0</v>
      </c>
      <c r="BG193">
        <v>2</v>
      </c>
      <c r="BH193">
        <v>0</v>
      </c>
      <c r="BI193">
        <v>2</v>
      </c>
      <c r="BJ193">
        <v>2</v>
      </c>
      <c r="BK193">
        <v>0</v>
      </c>
      <c r="BL193">
        <v>36</v>
      </c>
      <c r="BM193">
        <v>11</v>
      </c>
      <c r="BN193">
        <v>11</v>
      </c>
      <c r="BO193">
        <v>0</v>
      </c>
      <c r="BP193">
        <v>4</v>
      </c>
      <c r="BQ193">
        <v>0</v>
      </c>
      <c r="BR193">
        <v>10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  <c r="CE193" s="58"/>
      <c r="CG193" s="10"/>
      <c r="CH193" s="10"/>
    </row>
    <row r="194" spans="1:154" s="38" customFormat="1">
      <c r="A194" t="s">
        <v>159</v>
      </c>
      <c r="B194" s="10" t="e">
        <f>('E3-Last'!#REF!)-2</f>
        <v>#REF!</v>
      </c>
      <c r="C194" s="4" t="s">
        <v>3</v>
      </c>
      <c r="D194" s="10" t="s">
        <v>40</v>
      </c>
      <c r="E194" s="59">
        <f t="shared" si="60"/>
        <v>0</v>
      </c>
      <c r="F194" s="59">
        <f t="shared" si="60"/>
        <v>0</v>
      </c>
      <c r="G194" s="59">
        <f t="shared" si="60"/>
        <v>50</v>
      </c>
      <c r="H194" s="59">
        <f t="shared" si="60"/>
        <v>50</v>
      </c>
      <c r="I194" s="59">
        <f t="shared" si="61"/>
        <v>0.5</v>
      </c>
      <c r="J194">
        <v>4</v>
      </c>
      <c r="K194">
        <v>0</v>
      </c>
      <c r="L194">
        <v>0</v>
      </c>
      <c r="M194">
        <v>2</v>
      </c>
      <c r="N194">
        <v>2</v>
      </c>
      <c r="O194">
        <v>0</v>
      </c>
      <c r="P194">
        <v>654.5</v>
      </c>
      <c r="Q194">
        <v>0</v>
      </c>
      <c r="R194">
        <v>1088.5</v>
      </c>
      <c r="S194">
        <v>220.5</v>
      </c>
      <c r="T194">
        <v>91</v>
      </c>
      <c r="U194">
        <v>79.5</v>
      </c>
      <c r="V194">
        <v>102.5</v>
      </c>
      <c r="W194">
        <v>311.75</v>
      </c>
      <c r="X194">
        <v>446</v>
      </c>
      <c r="Y194">
        <v>177.5</v>
      </c>
      <c r="Z194">
        <v>323</v>
      </c>
      <c r="AA194">
        <v>234.5</v>
      </c>
      <c r="AB194">
        <v>411.5</v>
      </c>
      <c r="AC194">
        <v>37</v>
      </c>
      <c r="AD194">
        <v>6</v>
      </c>
      <c r="AE194">
        <v>23</v>
      </c>
      <c r="AF194">
        <v>8</v>
      </c>
      <c r="AG194">
        <v>11</v>
      </c>
      <c r="AH194">
        <v>6</v>
      </c>
      <c r="AI194">
        <v>5</v>
      </c>
      <c r="AJ194">
        <v>0</v>
      </c>
      <c r="AK194">
        <v>2</v>
      </c>
      <c r="AL194">
        <v>13</v>
      </c>
      <c r="AM194">
        <v>4</v>
      </c>
      <c r="AN194">
        <v>2</v>
      </c>
      <c r="AO194">
        <v>0</v>
      </c>
      <c r="AP194">
        <v>0</v>
      </c>
      <c r="AQ194">
        <v>0</v>
      </c>
      <c r="AR194">
        <v>0</v>
      </c>
      <c r="AS194">
        <v>5</v>
      </c>
      <c r="AT194">
        <v>2</v>
      </c>
      <c r="AU194">
        <v>3</v>
      </c>
      <c r="AV194">
        <v>0</v>
      </c>
      <c r="AW194">
        <v>2</v>
      </c>
      <c r="AX194">
        <v>11</v>
      </c>
      <c r="AY194">
        <v>2</v>
      </c>
      <c r="AZ194">
        <v>2</v>
      </c>
      <c r="BA194">
        <v>2</v>
      </c>
      <c r="BB194">
        <v>0</v>
      </c>
      <c r="BC194">
        <v>0</v>
      </c>
      <c r="BD194">
        <v>2</v>
      </c>
      <c r="BE194">
        <v>5</v>
      </c>
      <c r="BF194">
        <v>0</v>
      </c>
      <c r="BG194">
        <v>0</v>
      </c>
      <c r="BH194">
        <v>0</v>
      </c>
      <c r="BI194">
        <v>1</v>
      </c>
      <c r="BJ194">
        <v>4</v>
      </c>
      <c r="BK194">
        <v>0</v>
      </c>
      <c r="BL194">
        <v>40</v>
      </c>
      <c r="BM194">
        <v>13</v>
      </c>
      <c r="BN194">
        <v>0</v>
      </c>
      <c r="BO194">
        <v>0</v>
      </c>
      <c r="BP194">
        <v>2</v>
      </c>
      <c r="BQ194">
        <v>5</v>
      </c>
      <c r="BR194">
        <v>20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/>
      <c r="CG194" s="10">
        <f>$W$1</f>
        <v>0</v>
      </c>
      <c r="CH194" s="10" t="str">
        <f>C168</f>
        <v>+ve</v>
      </c>
      <c r="CI194" s="59">
        <f>E196</f>
        <v>0</v>
      </c>
      <c r="CJ194" s="59">
        <f>F196</f>
        <v>0</v>
      </c>
      <c r="CK194" s="59">
        <f>G196</f>
        <v>50</v>
      </c>
      <c r="CL194" s="59">
        <f>H196</f>
        <v>25</v>
      </c>
      <c r="CM194" s="59">
        <f>I196</f>
        <v>0.5</v>
      </c>
      <c r="CN194" s="95">
        <f>E197</f>
        <v>0</v>
      </c>
      <c r="CO194" s="95">
        <f>F197</f>
        <v>0</v>
      </c>
      <c r="CP194" s="95">
        <f>G197</f>
        <v>25</v>
      </c>
      <c r="CQ194" s="95">
        <f>H197</f>
        <v>50</v>
      </c>
      <c r="CR194" s="95">
        <f>I197</f>
        <v>0.25</v>
      </c>
      <c r="CS194" s="59">
        <f>E198</f>
        <v>0</v>
      </c>
      <c r="CT194" s="59">
        <f>F198</f>
        <v>0</v>
      </c>
      <c r="CU194" s="59">
        <f>G198</f>
        <v>50</v>
      </c>
      <c r="CV194" s="59">
        <f>H198</f>
        <v>25</v>
      </c>
      <c r="CW194" s="59">
        <f>I198</f>
        <v>0.5</v>
      </c>
      <c r="CX194" s="95">
        <f>E199</f>
        <v>0</v>
      </c>
      <c r="CY194" s="95">
        <f>F199</f>
        <v>0</v>
      </c>
      <c r="CZ194" s="95">
        <f>G199</f>
        <v>50</v>
      </c>
      <c r="DA194" s="95">
        <f>H199</f>
        <v>0</v>
      </c>
      <c r="DB194" s="95">
        <f>I199</f>
        <v>0.5</v>
      </c>
    </row>
    <row r="195" spans="1:154" s="38" customFormat="1">
      <c r="A195" t="s">
        <v>160</v>
      </c>
      <c r="B195" s="10" t="e">
        <f>('E3-Last'!#REF!)-2</f>
        <v>#REF!</v>
      </c>
      <c r="C195" s="4" t="s">
        <v>3</v>
      </c>
      <c r="D195" s="10" t="s">
        <v>40</v>
      </c>
      <c r="E195" s="59">
        <f t="shared" si="60"/>
        <v>0</v>
      </c>
      <c r="F195" s="59">
        <f t="shared" si="60"/>
        <v>0</v>
      </c>
      <c r="G195" s="59">
        <f t="shared" si="60"/>
        <v>50</v>
      </c>
      <c r="H195" s="59">
        <f t="shared" si="60"/>
        <v>50</v>
      </c>
      <c r="I195" s="59">
        <f t="shared" si="61"/>
        <v>0.5</v>
      </c>
      <c r="J195">
        <v>4</v>
      </c>
      <c r="K195">
        <v>0</v>
      </c>
      <c r="L195">
        <v>0</v>
      </c>
      <c r="M195">
        <v>2</v>
      </c>
      <c r="N195">
        <v>2</v>
      </c>
      <c r="O195">
        <v>0</v>
      </c>
      <c r="P195">
        <v>162</v>
      </c>
      <c r="Q195">
        <v>0</v>
      </c>
      <c r="R195">
        <v>91</v>
      </c>
      <c r="S195">
        <v>233</v>
      </c>
      <c r="T195">
        <v>190.5</v>
      </c>
      <c r="U195">
        <v>86.5</v>
      </c>
      <c r="V195">
        <v>294.5</v>
      </c>
      <c r="W195">
        <v>39.75</v>
      </c>
      <c r="X195">
        <v>46</v>
      </c>
      <c r="Y195">
        <v>33.5</v>
      </c>
      <c r="Z195">
        <v>977</v>
      </c>
      <c r="AA195">
        <v>1300.5</v>
      </c>
      <c r="AB195">
        <v>653.5</v>
      </c>
      <c r="AC195">
        <v>29</v>
      </c>
      <c r="AD195">
        <v>14</v>
      </c>
      <c r="AE195">
        <v>10</v>
      </c>
      <c r="AF195">
        <v>5</v>
      </c>
      <c r="AG195">
        <v>4</v>
      </c>
      <c r="AH195">
        <v>8</v>
      </c>
      <c r="AI195">
        <v>0</v>
      </c>
      <c r="AJ195">
        <v>0</v>
      </c>
      <c r="AK195">
        <v>0</v>
      </c>
      <c r="AL195">
        <v>17</v>
      </c>
      <c r="AM195">
        <v>4</v>
      </c>
      <c r="AN195">
        <v>4</v>
      </c>
      <c r="AO195">
        <v>0</v>
      </c>
      <c r="AP195">
        <v>0</v>
      </c>
      <c r="AQ195">
        <v>0</v>
      </c>
      <c r="AR195">
        <v>6</v>
      </c>
      <c r="AS195">
        <v>0</v>
      </c>
      <c r="AT195">
        <v>2</v>
      </c>
      <c r="AU195">
        <v>0</v>
      </c>
      <c r="AV195">
        <v>0</v>
      </c>
      <c r="AW195">
        <v>0</v>
      </c>
      <c r="AX195">
        <v>8</v>
      </c>
      <c r="AY195">
        <v>0</v>
      </c>
      <c r="AZ195">
        <v>2</v>
      </c>
      <c r="BA195">
        <v>0</v>
      </c>
      <c r="BB195">
        <v>0</v>
      </c>
      <c r="BC195">
        <v>0</v>
      </c>
      <c r="BD195">
        <v>3</v>
      </c>
      <c r="BE195">
        <v>4</v>
      </c>
      <c r="BF195">
        <v>0</v>
      </c>
      <c r="BG195">
        <v>0</v>
      </c>
      <c r="BH195">
        <v>0</v>
      </c>
      <c r="BI195">
        <v>4</v>
      </c>
      <c r="BJ195">
        <v>0</v>
      </c>
      <c r="BK195">
        <v>0</v>
      </c>
      <c r="BL195">
        <v>55</v>
      </c>
      <c r="BM195">
        <v>6</v>
      </c>
      <c r="BN195">
        <v>0</v>
      </c>
      <c r="BO195">
        <v>7</v>
      </c>
      <c r="BP195">
        <v>6</v>
      </c>
      <c r="BQ195">
        <v>0</v>
      </c>
      <c r="BR195">
        <v>36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  <c r="CG195" s="10"/>
      <c r="CH195" s="10"/>
    </row>
    <row r="196" spans="1:154" s="38" customFormat="1">
      <c r="A196" t="s">
        <v>181</v>
      </c>
      <c r="B196" s="10" t="e">
        <f>('E3-Last'!#REF!)-2</f>
        <v>#REF!</v>
      </c>
      <c r="C196" s="6" t="s">
        <v>2</v>
      </c>
      <c r="D196" s="10" t="s">
        <v>40</v>
      </c>
      <c r="E196" s="59">
        <f t="shared" si="60"/>
        <v>0</v>
      </c>
      <c r="F196" s="59">
        <f t="shared" si="60"/>
        <v>0</v>
      </c>
      <c r="G196" s="59">
        <f t="shared" si="60"/>
        <v>50</v>
      </c>
      <c r="H196" s="59">
        <f t="shared" si="60"/>
        <v>25</v>
      </c>
      <c r="I196" s="59">
        <f t="shared" si="61"/>
        <v>0.5</v>
      </c>
      <c r="J196">
        <v>4</v>
      </c>
      <c r="K196">
        <v>0</v>
      </c>
      <c r="L196">
        <v>0</v>
      </c>
      <c r="M196">
        <v>2</v>
      </c>
      <c r="N196">
        <v>1</v>
      </c>
      <c r="O196">
        <v>1</v>
      </c>
      <c r="P196">
        <v>859.75</v>
      </c>
      <c r="Q196">
        <v>0</v>
      </c>
      <c r="R196">
        <v>1268.5</v>
      </c>
      <c r="S196">
        <v>75</v>
      </c>
      <c r="T196">
        <v>863.33333330000005</v>
      </c>
      <c r="U196">
        <v>809.5</v>
      </c>
      <c r="V196">
        <v>971</v>
      </c>
      <c r="W196">
        <v>97.666666660000004</v>
      </c>
      <c r="X196">
        <v>93</v>
      </c>
      <c r="Y196">
        <v>107</v>
      </c>
      <c r="Z196">
        <v>1059</v>
      </c>
      <c r="AA196">
        <v>1320</v>
      </c>
      <c r="AB196">
        <v>537</v>
      </c>
      <c r="AC196">
        <v>24</v>
      </c>
      <c r="AD196">
        <v>9</v>
      </c>
      <c r="AE196">
        <v>8</v>
      </c>
      <c r="AF196">
        <v>7</v>
      </c>
      <c r="AG196">
        <v>7</v>
      </c>
      <c r="AH196">
        <v>6</v>
      </c>
      <c r="AI196">
        <v>1</v>
      </c>
      <c r="AJ196">
        <v>0</v>
      </c>
      <c r="AK196">
        <v>0</v>
      </c>
      <c r="AL196">
        <v>10</v>
      </c>
      <c r="AM196">
        <v>4</v>
      </c>
      <c r="AN196">
        <v>2</v>
      </c>
      <c r="AO196">
        <v>0</v>
      </c>
      <c r="AP196">
        <v>0</v>
      </c>
      <c r="AQ196">
        <v>0</v>
      </c>
      <c r="AR196">
        <v>3</v>
      </c>
      <c r="AS196">
        <v>0</v>
      </c>
      <c r="AT196">
        <v>3</v>
      </c>
      <c r="AU196">
        <v>0</v>
      </c>
      <c r="AV196">
        <v>0</v>
      </c>
      <c r="AW196">
        <v>0</v>
      </c>
      <c r="AX196">
        <v>5</v>
      </c>
      <c r="AY196">
        <v>3</v>
      </c>
      <c r="AZ196">
        <v>1</v>
      </c>
      <c r="BA196">
        <v>1</v>
      </c>
      <c r="BB196">
        <v>0</v>
      </c>
      <c r="BC196">
        <v>0</v>
      </c>
      <c r="BD196">
        <v>2</v>
      </c>
      <c r="BE196">
        <v>6</v>
      </c>
      <c r="BF196">
        <v>2</v>
      </c>
      <c r="BG196">
        <v>0</v>
      </c>
      <c r="BH196">
        <v>0</v>
      </c>
      <c r="BI196">
        <v>2</v>
      </c>
      <c r="BJ196">
        <v>1</v>
      </c>
      <c r="BK196">
        <v>1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1</v>
      </c>
      <c r="BT196">
        <v>0</v>
      </c>
      <c r="BU196">
        <v>1</v>
      </c>
      <c r="BV196">
        <v>827</v>
      </c>
      <c r="BW196">
        <v>0</v>
      </c>
      <c r="BX196">
        <v>827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  <c r="CG196" s="10">
        <f>$W$1</f>
        <v>0</v>
      </c>
      <c r="CH196" s="10" t="str">
        <f>C168</f>
        <v>+ve</v>
      </c>
      <c r="CI196" s="59" t="e">
        <f>#REF!</f>
        <v>#REF!</v>
      </c>
      <c r="CJ196" s="59" t="e">
        <f>#REF!</f>
        <v>#REF!</v>
      </c>
      <c r="CK196" s="59" t="e">
        <f>#REF!</f>
        <v>#REF!</v>
      </c>
      <c r="CL196" s="59" t="e">
        <f>#REF!</f>
        <v>#REF!</v>
      </c>
      <c r="CM196" s="59" t="e">
        <f>#REF!</f>
        <v>#REF!</v>
      </c>
      <c r="CN196" s="59" t="e">
        <f>#REF!</f>
        <v>#REF!</v>
      </c>
      <c r="CO196" s="59" t="e">
        <f>#REF!</f>
        <v>#REF!</v>
      </c>
      <c r="CP196" s="59" t="e">
        <f>#REF!</f>
        <v>#REF!</v>
      </c>
      <c r="CQ196" s="59" t="e">
        <f>#REF!</f>
        <v>#REF!</v>
      </c>
      <c r="CR196" s="59" t="e">
        <f>#REF!</f>
        <v>#REF!</v>
      </c>
      <c r="CS196" s="59" t="e">
        <f>#REF!</f>
        <v>#REF!</v>
      </c>
      <c r="CT196" s="59" t="e">
        <f>#REF!</f>
        <v>#REF!</v>
      </c>
      <c r="CU196" s="59" t="e">
        <f>#REF!</f>
        <v>#REF!</v>
      </c>
      <c r="CV196" s="59" t="e">
        <f>#REF!</f>
        <v>#REF!</v>
      </c>
      <c r="CW196" s="59" t="e">
        <f>#REF!</f>
        <v>#REF!</v>
      </c>
      <c r="CX196" s="59" t="e">
        <f>#REF!</f>
        <v>#REF!</v>
      </c>
      <c r="CY196" s="59" t="e">
        <f>#REF!</f>
        <v>#REF!</v>
      </c>
      <c r="CZ196" s="95" t="e">
        <f>#REF!</f>
        <v>#REF!</v>
      </c>
      <c r="DA196" s="95" t="e">
        <f>#REF!</f>
        <v>#REF!</v>
      </c>
      <c r="DB196" s="95" t="e">
        <f>#REF!</f>
        <v>#REF!</v>
      </c>
      <c r="DC196" s="95" t="e">
        <f>#REF!</f>
        <v>#REF!</v>
      </c>
      <c r="DD196" s="95" t="e">
        <f>#REF!</f>
        <v>#REF!</v>
      </c>
      <c r="DE196" s="95" t="e">
        <f>#REF!</f>
        <v>#REF!</v>
      </c>
      <c r="DF196" s="95" t="e">
        <f>#REF!</f>
        <v>#REF!</v>
      </c>
      <c r="DG196" s="95" t="e">
        <f>#REF!</f>
        <v>#REF!</v>
      </c>
      <c r="DH196" s="95" t="e">
        <f>#REF!</f>
        <v>#REF!</v>
      </c>
      <c r="DI196" s="95" t="e">
        <f>#REF!</f>
        <v>#REF!</v>
      </c>
      <c r="DJ196" s="95" t="e">
        <f>#REF!</f>
        <v>#REF!</v>
      </c>
      <c r="DK196" s="95" t="e">
        <f>#REF!</f>
        <v>#REF!</v>
      </c>
      <c r="DL196" s="95" t="e">
        <f>#REF!</f>
        <v>#REF!</v>
      </c>
      <c r="DM196" s="95" t="e">
        <f>#REF!</f>
        <v>#REF!</v>
      </c>
      <c r="DN196" s="95" t="e">
        <f>#REF!</f>
        <v>#REF!</v>
      </c>
      <c r="DO196" s="95" t="e">
        <f>#REF!</f>
        <v>#REF!</v>
      </c>
      <c r="DP196" s="95" t="e">
        <f>#REF!</f>
        <v>#REF!</v>
      </c>
      <c r="DQ196" s="59" t="e">
        <f>#REF!</f>
        <v>#REF!</v>
      </c>
      <c r="DR196" s="59" t="e">
        <f>#REF!</f>
        <v>#REF!</v>
      </c>
      <c r="DS196" s="59" t="e">
        <f>#REF!</f>
        <v>#REF!</v>
      </c>
      <c r="DT196" s="59" t="e">
        <f>#REF!</f>
        <v>#REF!</v>
      </c>
      <c r="DU196" s="59" t="e">
        <f>#REF!</f>
        <v>#REF!</v>
      </c>
      <c r="DV196" s="59" t="e">
        <f>#REF!</f>
        <v>#REF!</v>
      </c>
      <c r="DW196" s="59" t="e">
        <f>#REF!</f>
        <v>#REF!</v>
      </c>
      <c r="DX196" s="59" t="e">
        <f>#REF!</f>
        <v>#REF!</v>
      </c>
      <c r="DY196" s="59" t="e">
        <f>#REF!</f>
        <v>#REF!</v>
      </c>
      <c r="DZ196" s="59" t="e">
        <f>#REF!</f>
        <v>#REF!</v>
      </c>
      <c r="EA196" s="59" t="e">
        <f>#REF!</f>
        <v>#REF!</v>
      </c>
      <c r="EB196" s="59" t="e">
        <f>#REF!</f>
        <v>#REF!</v>
      </c>
      <c r="EC196" s="59" t="e">
        <f>#REF!</f>
        <v>#REF!</v>
      </c>
      <c r="ED196" s="59" t="e">
        <f>#REF!</f>
        <v>#REF!</v>
      </c>
      <c r="EE196" s="59" t="e">
        <f>#REF!</f>
        <v>#REF!</v>
      </c>
      <c r="EF196" s="59" t="e">
        <f>#REF!</f>
        <v>#REF!</v>
      </c>
      <c r="EG196" s="59" t="e">
        <f>#REF!</f>
        <v>#REF!</v>
      </c>
      <c r="EH196" s="95" t="e">
        <f>#REF!</f>
        <v>#REF!</v>
      </c>
      <c r="EI196" s="95" t="e">
        <f>#REF!</f>
        <v>#REF!</v>
      </c>
      <c r="EJ196" s="95" t="e">
        <f>#REF!</f>
        <v>#REF!</v>
      </c>
      <c r="EK196" s="95" t="e">
        <f>#REF!</f>
        <v>#REF!</v>
      </c>
      <c r="EL196" s="95" t="e">
        <f>#REF!</f>
        <v>#REF!</v>
      </c>
      <c r="EM196" s="95" t="e">
        <f>#REF!</f>
        <v>#REF!</v>
      </c>
      <c r="EN196" s="95" t="e">
        <f>#REF!</f>
        <v>#REF!</v>
      </c>
      <c r="EO196" s="95" t="e">
        <f>#REF!</f>
        <v>#REF!</v>
      </c>
      <c r="EP196" s="95" t="e">
        <f>#REF!</f>
        <v>#REF!</v>
      </c>
      <c r="EQ196" s="95" t="e">
        <f>#REF!</f>
        <v>#REF!</v>
      </c>
      <c r="ER196" s="95" t="e">
        <f>#REF!</f>
        <v>#REF!</v>
      </c>
      <c r="ES196" s="95" t="e">
        <f>#REF!</f>
        <v>#REF!</v>
      </c>
      <c r="ET196" s="95" t="e">
        <f>#REF!</f>
        <v>#REF!</v>
      </c>
      <c r="EU196" s="95" t="e">
        <f>#REF!</f>
        <v>#REF!</v>
      </c>
      <c r="EV196" s="95" t="e">
        <f>#REF!</f>
        <v>#REF!</v>
      </c>
      <c r="EW196" s="95" t="e">
        <f>#REF!</f>
        <v>#REF!</v>
      </c>
      <c r="EX196" s="95" t="e">
        <f>#REF!</f>
        <v>#REF!</v>
      </c>
    </row>
    <row r="197" spans="1:154" s="38" customFormat="1">
      <c r="A197" t="s">
        <v>161</v>
      </c>
      <c r="B197" s="10" t="e">
        <f>('E3-Last'!#REF!)-2</f>
        <v>#REF!</v>
      </c>
      <c r="C197" s="4" t="s">
        <v>3</v>
      </c>
      <c r="D197" s="10" t="s">
        <v>40</v>
      </c>
      <c r="E197" s="59">
        <f t="shared" si="60"/>
        <v>0</v>
      </c>
      <c r="F197" s="59">
        <f t="shared" si="60"/>
        <v>0</v>
      </c>
      <c r="G197" s="59">
        <f t="shared" si="60"/>
        <v>25</v>
      </c>
      <c r="H197" s="59">
        <f t="shared" si="60"/>
        <v>50</v>
      </c>
      <c r="I197" s="59">
        <f t="shared" si="61"/>
        <v>0.25</v>
      </c>
      <c r="J197">
        <v>4</v>
      </c>
      <c r="K197">
        <v>0</v>
      </c>
      <c r="L197">
        <v>0</v>
      </c>
      <c r="M197">
        <v>1</v>
      </c>
      <c r="N197">
        <v>2</v>
      </c>
      <c r="O197">
        <v>1</v>
      </c>
      <c r="P197">
        <v>148.75</v>
      </c>
      <c r="Q197">
        <v>0</v>
      </c>
      <c r="R197">
        <v>125</v>
      </c>
      <c r="S197">
        <v>129.5</v>
      </c>
      <c r="T197">
        <v>170</v>
      </c>
      <c r="U197">
        <v>186</v>
      </c>
      <c r="V197">
        <v>162</v>
      </c>
      <c r="W197">
        <v>536.33333330000005</v>
      </c>
      <c r="X197">
        <v>1188</v>
      </c>
      <c r="Y197">
        <v>210.5</v>
      </c>
      <c r="Z197">
        <v>54.666666669999998</v>
      </c>
      <c r="AA197">
        <v>69</v>
      </c>
      <c r="AB197">
        <v>47.5</v>
      </c>
      <c r="AC197">
        <v>14</v>
      </c>
      <c r="AD197">
        <v>6</v>
      </c>
      <c r="AE197">
        <v>4</v>
      </c>
      <c r="AF197">
        <v>4</v>
      </c>
      <c r="AG197">
        <v>4</v>
      </c>
      <c r="AH197">
        <v>5</v>
      </c>
      <c r="AI197">
        <v>0</v>
      </c>
      <c r="AJ197">
        <v>0</v>
      </c>
      <c r="AK197">
        <v>0</v>
      </c>
      <c r="AL197">
        <v>5</v>
      </c>
      <c r="AM197">
        <v>4</v>
      </c>
      <c r="AN197">
        <v>1</v>
      </c>
      <c r="AO197">
        <v>0</v>
      </c>
      <c r="AP197">
        <v>0</v>
      </c>
      <c r="AQ197">
        <v>0</v>
      </c>
      <c r="AR197">
        <v>1</v>
      </c>
      <c r="AS197">
        <v>0</v>
      </c>
      <c r="AT197">
        <v>1</v>
      </c>
      <c r="AU197">
        <v>0</v>
      </c>
      <c r="AV197">
        <v>0</v>
      </c>
      <c r="AW197">
        <v>0</v>
      </c>
      <c r="AX197">
        <v>3</v>
      </c>
      <c r="AY197">
        <v>0</v>
      </c>
      <c r="AZ197">
        <v>3</v>
      </c>
      <c r="BA197">
        <v>0</v>
      </c>
      <c r="BB197">
        <v>0</v>
      </c>
      <c r="BC197">
        <v>0</v>
      </c>
      <c r="BD197">
        <v>1</v>
      </c>
      <c r="BE197">
        <v>14</v>
      </c>
      <c r="BF197">
        <v>0</v>
      </c>
      <c r="BG197">
        <v>0</v>
      </c>
      <c r="BH197">
        <v>0</v>
      </c>
      <c r="BI197">
        <v>0</v>
      </c>
      <c r="BJ197">
        <v>3</v>
      </c>
      <c r="BK197">
        <v>11</v>
      </c>
      <c r="BL197">
        <v>52</v>
      </c>
      <c r="BM197">
        <v>7</v>
      </c>
      <c r="BN197">
        <v>4</v>
      </c>
      <c r="BO197">
        <v>0</v>
      </c>
      <c r="BP197">
        <v>8</v>
      </c>
      <c r="BQ197">
        <v>1</v>
      </c>
      <c r="BR197">
        <v>32</v>
      </c>
      <c r="BS197">
        <v>1</v>
      </c>
      <c r="BT197">
        <v>1</v>
      </c>
      <c r="BU197">
        <v>0</v>
      </c>
      <c r="BV197">
        <v>211</v>
      </c>
      <c r="BW197">
        <v>211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  <c r="CG197" s="10"/>
      <c r="CH197" s="10"/>
    </row>
    <row r="198" spans="1:154" s="38" customFormat="1">
      <c r="A198" t="s">
        <v>162</v>
      </c>
      <c r="B198" s="10" t="e">
        <f>('E3-Last'!#REF!)-2</f>
        <v>#REF!</v>
      </c>
      <c r="C198" s="6" t="s">
        <v>2</v>
      </c>
      <c r="D198" s="10" t="s">
        <v>40</v>
      </c>
      <c r="E198" s="59">
        <f t="shared" si="60"/>
        <v>0</v>
      </c>
      <c r="F198" s="59">
        <f t="shared" si="60"/>
        <v>0</v>
      </c>
      <c r="G198" s="59">
        <f t="shared" si="60"/>
        <v>50</v>
      </c>
      <c r="H198" s="59">
        <f t="shared" si="60"/>
        <v>25</v>
      </c>
      <c r="I198" s="59">
        <f t="shared" si="61"/>
        <v>0.5</v>
      </c>
      <c r="J198">
        <v>4</v>
      </c>
      <c r="K198">
        <v>0</v>
      </c>
      <c r="L198">
        <v>0</v>
      </c>
      <c r="M198">
        <v>2</v>
      </c>
      <c r="N198">
        <v>1</v>
      </c>
      <c r="O198">
        <v>1</v>
      </c>
      <c r="P198">
        <v>406.25</v>
      </c>
      <c r="Q198">
        <v>0</v>
      </c>
      <c r="R198">
        <v>514.5</v>
      </c>
      <c r="S198">
        <v>506</v>
      </c>
      <c r="T198">
        <v>72.333333339999996</v>
      </c>
      <c r="U198">
        <v>38</v>
      </c>
      <c r="V198">
        <v>141</v>
      </c>
      <c r="W198">
        <v>158</v>
      </c>
      <c r="X198">
        <v>147.5</v>
      </c>
      <c r="Y198">
        <v>179</v>
      </c>
      <c r="Z198">
        <v>635.33333330000005</v>
      </c>
      <c r="AA198">
        <v>710.5</v>
      </c>
      <c r="AB198">
        <v>485</v>
      </c>
      <c r="AC198">
        <v>10</v>
      </c>
      <c r="AD198">
        <v>6</v>
      </c>
      <c r="AE198">
        <v>3</v>
      </c>
      <c r="AF198">
        <v>1</v>
      </c>
      <c r="AG198">
        <v>4</v>
      </c>
      <c r="AH198">
        <v>6</v>
      </c>
      <c r="AI198">
        <v>0</v>
      </c>
      <c r="AJ198">
        <v>0</v>
      </c>
      <c r="AK198">
        <v>0</v>
      </c>
      <c r="AL198">
        <v>0</v>
      </c>
      <c r="AM198">
        <v>4</v>
      </c>
      <c r="AN198">
        <v>2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3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1</v>
      </c>
      <c r="BA198">
        <v>0</v>
      </c>
      <c r="BB198">
        <v>0</v>
      </c>
      <c r="BC198">
        <v>0</v>
      </c>
      <c r="BD198">
        <v>0</v>
      </c>
      <c r="BE198">
        <v>6</v>
      </c>
      <c r="BF198">
        <v>1</v>
      </c>
      <c r="BG198">
        <v>0</v>
      </c>
      <c r="BH198">
        <v>0</v>
      </c>
      <c r="BI198">
        <v>1</v>
      </c>
      <c r="BJ198">
        <v>2</v>
      </c>
      <c r="BK198">
        <v>2</v>
      </c>
      <c r="BL198">
        <v>77</v>
      </c>
      <c r="BM198">
        <v>27</v>
      </c>
      <c r="BN198">
        <v>0</v>
      </c>
      <c r="BO198">
        <v>1</v>
      </c>
      <c r="BP198">
        <v>5</v>
      </c>
      <c r="BQ198">
        <v>3</v>
      </c>
      <c r="BR198">
        <v>41</v>
      </c>
      <c r="BS198">
        <v>1</v>
      </c>
      <c r="BT198">
        <v>0</v>
      </c>
      <c r="BU198">
        <v>1</v>
      </c>
      <c r="BV198">
        <v>90</v>
      </c>
      <c r="BW198">
        <v>0</v>
      </c>
      <c r="BX198">
        <v>90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  <c r="CE198" s="58"/>
      <c r="CG198" s="10"/>
      <c r="CH198" s="10"/>
    </row>
    <row r="199" spans="1:154" s="38" customFormat="1">
      <c r="A199" t="s">
        <v>163</v>
      </c>
      <c r="B199" s="10" t="e">
        <f>('E3-Last'!#REF!)-2</f>
        <v>#REF!</v>
      </c>
      <c r="C199" s="6" t="s">
        <v>2</v>
      </c>
      <c r="D199" s="10" t="s">
        <v>40</v>
      </c>
      <c r="E199" s="59">
        <f t="shared" si="60"/>
        <v>0</v>
      </c>
      <c r="F199" s="59">
        <f t="shared" si="60"/>
        <v>0</v>
      </c>
      <c r="G199" s="59">
        <f t="shared" si="60"/>
        <v>50</v>
      </c>
      <c r="H199" s="59">
        <f t="shared" si="60"/>
        <v>0</v>
      </c>
      <c r="I199" s="59">
        <f t="shared" si="61"/>
        <v>0.5</v>
      </c>
      <c r="J199">
        <v>4</v>
      </c>
      <c r="K199">
        <v>0</v>
      </c>
      <c r="L199">
        <v>0</v>
      </c>
      <c r="M199">
        <v>2</v>
      </c>
      <c r="N199">
        <v>0</v>
      </c>
      <c r="O199">
        <v>2</v>
      </c>
      <c r="P199">
        <v>147.5</v>
      </c>
      <c r="Q199">
        <v>0</v>
      </c>
      <c r="R199">
        <v>154.5</v>
      </c>
      <c r="S199">
        <v>0</v>
      </c>
      <c r="T199">
        <v>36.5</v>
      </c>
      <c r="U199">
        <v>36.5</v>
      </c>
      <c r="V199">
        <v>0</v>
      </c>
      <c r="W199">
        <v>67</v>
      </c>
      <c r="X199">
        <v>67</v>
      </c>
      <c r="Y199">
        <v>0</v>
      </c>
      <c r="Z199">
        <v>1234.5</v>
      </c>
      <c r="AA199">
        <v>1234.5</v>
      </c>
      <c r="AB199">
        <v>0</v>
      </c>
      <c r="AC199">
        <v>22</v>
      </c>
      <c r="AD199">
        <v>9</v>
      </c>
      <c r="AE199">
        <v>13</v>
      </c>
      <c r="AF199">
        <v>0</v>
      </c>
      <c r="AG199">
        <v>4</v>
      </c>
      <c r="AH199">
        <v>8</v>
      </c>
      <c r="AI199">
        <v>4</v>
      </c>
      <c r="AJ199">
        <v>1</v>
      </c>
      <c r="AK199">
        <v>0</v>
      </c>
      <c r="AL199">
        <v>5</v>
      </c>
      <c r="AM199">
        <v>4</v>
      </c>
      <c r="AN199">
        <v>4</v>
      </c>
      <c r="AO199">
        <v>0</v>
      </c>
      <c r="AP199">
        <v>0</v>
      </c>
      <c r="AQ199">
        <v>0</v>
      </c>
      <c r="AR199">
        <v>1</v>
      </c>
      <c r="AS199">
        <v>0</v>
      </c>
      <c r="AT199">
        <v>4</v>
      </c>
      <c r="AU199">
        <v>4</v>
      </c>
      <c r="AV199">
        <v>1</v>
      </c>
      <c r="AW199">
        <v>0</v>
      </c>
      <c r="AX199">
        <v>4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5</v>
      </c>
      <c r="BF199">
        <v>0</v>
      </c>
      <c r="BG199">
        <v>0</v>
      </c>
      <c r="BH199">
        <v>0</v>
      </c>
      <c r="BI199">
        <v>2</v>
      </c>
      <c r="BJ199">
        <v>0</v>
      </c>
      <c r="BK199">
        <v>3</v>
      </c>
      <c r="BL199">
        <v>51</v>
      </c>
      <c r="BM199">
        <v>8</v>
      </c>
      <c r="BN199">
        <v>6</v>
      </c>
      <c r="BO199">
        <v>0</v>
      </c>
      <c r="BP199">
        <v>2</v>
      </c>
      <c r="BQ199">
        <v>0</v>
      </c>
      <c r="BR199">
        <v>35</v>
      </c>
      <c r="BS199">
        <v>2</v>
      </c>
      <c r="BT199">
        <v>0</v>
      </c>
      <c r="BU199">
        <v>2</v>
      </c>
      <c r="BV199">
        <v>281</v>
      </c>
      <c r="BW199">
        <v>0</v>
      </c>
      <c r="BX199">
        <v>281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  <c r="CE199" s="58"/>
      <c r="CG199" s="10"/>
      <c r="CH199" s="10"/>
    </row>
    <row r="200" spans="1:154" s="38" customFormat="1">
      <c r="A200" t="s">
        <v>164</v>
      </c>
      <c r="B200" s="10" t="e">
        <f>('E3-Last'!#REF!)-2</f>
        <v>#REF!</v>
      </c>
      <c r="C200" s="6" t="s">
        <v>2</v>
      </c>
      <c r="D200" s="10" t="s">
        <v>40</v>
      </c>
      <c r="E200" s="59">
        <f t="shared" si="60"/>
        <v>0</v>
      </c>
      <c r="F200" s="59">
        <f t="shared" si="60"/>
        <v>0</v>
      </c>
      <c r="G200" s="59">
        <f t="shared" si="60"/>
        <v>50</v>
      </c>
      <c r="H200" s="59">
        <f t="shared" si="60"/>
        <v>0</v>
      </c>
      <c r="I200" s="59">
        <f t="shared" si="61"/>
        <v>0.5</v>
      </c>
      <c r="J200">
        <v>4</v>
      </c>
      <c r="K200">
        <v>0</v>
      </c>
      <c r="L200">
        <v>0</v>
      </c>
      <c r="M200">
        <v>2</v>
      </c>
      <c r="N200">
        <v>0</v>
      </c>
      <c r="O200">
        <v>2</v>
      </c>
      <c r="P200">
        <v>279.25</v>
      </c>
      <c r="Q200">
        <v>0</v>
      </c>
      <c r="R200">
        <v>371</v>
      </c>
      <c r="S200">
        <v>0</v>
      </c>
      <c r="T200">
        <v>65.5</v>
      </c>
      <c r="U200">
        <v>65.5</v>
      </c>
      <c r="V200">
        <v>0</v>
      </c>
      <c r="W200">
        <v>128</v>
      </c>
      <c r="X200">
        <v>128</v>
      </c>
      <c r="Y200">
        <v>0</v>
      </c>
      <c r="Z200">
        <v>778</v>
      </c>
      <c r="AA200">
        <v>778</v>
      </c>
      <c r="AB200">
        <v>0</v>
      </c>
      <c r="AC200">
        <v>24</v>
      </c>
      <c r="AD200">
        <v>8</v>
      </c>
      <c r="AE200">
        <v>13</v>
      </c>
      <c r="AF200">
        <v>3</v>
      </c>
      <c r="AG200">
        <v>6</v>
      </c>
      <c r="AH200">
        <v>4</v>
      </c>
      <c r="AI200">
        <v>1</v>
      </c>
      <c r="AJ200">
        <v>0</v>
      </c>
      <c r="AK200">
        <v>0</v>
      </c>
      <c r="AL200">
        <v>13</v>
      </c>
      <c r="AM200">
        <v>4</v>
      </c>
      <c r="AN200">
        <v>0</v>
      </c>
      <c r="AO200">
        <v>0</v>
      </c>
      <c r="AP200">
        <v>0</v>
      </c>
      <c r="AQ200">
        <v>0</v>
      </c>
      <c r="AR200">
        <v>4</v>
      </c>
      <c r="AS200">
        <v>0</v>
      </c>
      <c r="AT200">
        <v>4</v>
      </c>
      <c r="AU200">
        <v>1</v>
      </c>
      <c r="AV200">
        <v>0</v>
      </c>
      <c r="AW200">
        <v>0</v>
      </c>
      <c r="AX200">
        <v>8</v>
      </c>
      <c r="AY200">
        <v>2</v>
      </c>
      <c r="AZ200">
        <v>0</v>
      </c>
      <c r="BA200">
        <v>0</v>
      </c>
      <c r="BB200">
        <v>0</v>
      </c>
      <c r="BC200">
        <v>0</v>
      </c>
      <c r="BD200">
        <v>1</v>
      </c>
      <c r="BE200">
        <v>7</v>
      </c>
      <c r="BF200">
        <v>0</v>
      </c>
      <c r="BG200">
        <v>0</v>
      </c>
      <c r="BH200">
        <v>0</v>
      </c>
      <c r="BI200">
        <v>2</v>
      </c>
      <c r="BJ200">
        <v>0</v>
      </c>
      <c r="BK200">
        <v>5</v>
      </c>
      <c r="BL200">
        <v>40</v>
      </c>
      <c r="BM200">
        <v>14</v>
      </c>
      <c r="BN200">
        <v>0</v>
      </c>
      <c r="BO200">
        <v>0</v>
      </c>
      <c r="BP200">
        <v>2</v>
      </c>
      <c r="BQ200">
        <v>0</v>
      </c>
      <c r="BR200">
        <v>24</v>
      </c>
      <c r="BS200">
        <v>2</v>
      </c>
      <c r="BT200">
        <v>2</v>
      </c>
      <c r="BU200">
        <v>0</v>
      </c>
      <c r="BV200">
        <v>375</v>
      </c>
      <c r="BW200">
        <v>375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  <c r="CE200" s="58"/>
      <c r="CG200" s="10"/>
      <c r="CH200" s="10"/>
    </row>
    <row r="201" spans="1:154" s="38" customFormat="1">
      <c r="A201" t="s">
        <v>167</v>
      </c>
      <c r="B201" s="10" t="e">
        <f>('E3-Last'!#REF!)-2</f>
        <v>#REF!</v>
      </c>
      <c r="C201" s="6" t="s">
        <v>2</v>
      </c>
      <c r="D201" s="10" t="s">
        <v>40</v>
      </c>
      <c r="E201" s="59">
        <f t="shared" si="60"/>
        <v>0</v>
      </c>
      <c r="F201" s="59">
        <f t="shared" si="60"/>
        <v>0</v>
      </c>
      <c r="G201" s="59">
        <f t="shared" si="60"/>
        <v>50</v>
      </c>
      <c r="H201" s="59">
        <f t="shared" si="60"/>
        <v>25</v>
      </c>
      <c r="I201" s="59">
        <f t="shared" si="61"/>
        <v>0.5</v>
      </c>
      <c r="J201">
        <v>4</v>
      </c>
      <c r="K201">
        <v>0</v>
      </c>
      <c r="L201">
        <v>0</v>
      </c>
      <c r="M201">
        <v>2</v>
      </c>
      <c r="N201">
        <v>1</v>
      </c>
      <c r="O201">
        <v>1</v>
      </c>
      <c r="P201">
        <v>95.25</v>
      </c>
      <c r="Q201">
        <v>0</v>
      </c>
      <c r="R201">
        <v>51.5</v>
      </c>
      <c r="S201">
        <v>114</v>
      </c>
      <c r="T201">
        <v>176.33333329999999</v>
      </c>
      <c r="U201">
        <v>48</v>
      </c>
      <c r="V201">
        <v>433</v>
      </c>
      <c r="W201">
        <v>76</v>
      </c>
      <c r="X201">
        <v>35</v>
      </c>
      <c r="Y201">
        <v>158</v>
      </c>
      <c r="Z201">
        <v>945</v>
      </c>
      <c r="AA201">
        <v>1202.5</v>
      </c>
      <c r="AB201">
        <v>430</v>
      </c>
      <c r="AC201">
        <v>10</v>
      </c>
      <c r="AD201">
        <v>5</v>
      </c>
      <c r="AE201">
        <v>4</v>
      </c>
      <c r="AF201">
        <v>1</v>
      </c>
      <c r="AG201">
        <v>4</v>
      </c>
      <c r="AH201">
        <v>5</v>
      </c>
      <c r="AI201">
        <v>0</v>
      </c>
      <c r="AJ201">
        <v>0</v>
      </c>
      <c r="AK201">
        <v>0</v>
      </c>
      <c r="AL201">
        <v>1</v>
      </c>
      <c r="AM201">
        <v>4</v>
      </c>
      <c r="AN201">
        <v>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3</v>
      </c>
      <c r="AU201">
        <v>0</v>
      </c>
      <c r="AV201">
        <v>0</v>
      </c>
      <c r="AW201">
        <v>0</v>
      </c>
      <c r="AX201">
        <v>1</v>
      </c>
      <c r="AY201">
        <v>0</v>
      </c>
      <c r="AZ201">
        <v>1</v>
      </c>
      <c r="BA201">
        <v>0</v>
      </c>
      <c r="BB201">
        <v>0</v>
      </c>
      <c r="BC201">
        <v>0</v>
      </c>
      <c r="BD201">
        <v>0</v>
      </c>
      <c r="BE201">
        <v>4</v>
      </c>
      <c r="BF201">
        <v>0</v>
      </c>
      <c r="BG201">
        <v>0</v>
      </c>
      <c r="BH201">
        <v>0</v>
      </c>
      <c r="BI201">
        <v>2</v>
      </c>
      <c r="BJ201">
        <v>1</v>
      </c>
      <c r="BK201">
        <v>1</v>
      </c>
      <c r="BL201">
        <v>46</v>
      </c>
      <c r="BM201">
        <v>2</v>
      </c>
      <c r="BN201">
        <v>2</v>
      </c>
      <c r="BO201">
        <v>2</v>
      </c>
      <c r="BP201">
        <v>0</v>
      </c>
      <c r="BQ201">
        <v>2</v>
      </c>
      <c r="BR201">
        <v>38</v>
      </c>
      <c r="BS201">
        <v>1</v>
      </c>
      <c r="BT201">
        <v>1</v>
      </c>
      <c r="BU201">
        <v>0</v>
      </c>
      <c r="BV201">
        <v>164</v>
      </c>
      <c r="BW201">
        <v>164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G201" s="10"/>
      <c r="CH201" s="10"/>
    </row>
    <row r="202" spans="1:154" s="38" customFormat="1">
      <c r="A202" t="s">
        <v>166</v>
      </c>
      <c r="B202" s="10" t="e">
        <f>('E3-Last'!#REF!)-2</f>
        <v>#REF!</v>
      </c>
      <c r="C202" s="4" t="s">
        <v>3</v>
      </c>
      <c r="D202" s="10" t="s">
        <v>40</v>
      </c>
      <c r="E202" s="59">
        <f t="shared" si="60"/>
        <v>0</v>
      </c>
      <c r="F202" s="59">
        <f t="shared" si="60"/>
        <v>0</v>
      </c>
      <c r="G202" s="59">
        <f t="shared" si="60"/>
        <v>25</v>
      </c>
      <c r="H202" s="59">
        <f t="shared" si="60"/>
        <v>0</v>
      </c>
      <c r="I202" s="59">
        <f t="shared" si="61"/>
        <v>0.25</v>
      </c>
      <c r="J202">
        <v>4</v>
      </c>
      <c r="K202">
        <v>0</v>
      </c>
      <c r="L202">
        <v>0</v>
      </c>
      <c r="M202">
        <v>1</v>
      </c>
      <c r="N202">
        <v>0</v>
      </c>
      <c r="O202">
        <v>3</v>
      </c>
      <c r="P202">
        <v>206.25</v>
      </c>
      <c r="Q202">
        <v>0</v>
      </c>
      <c r="R202">
        <v>344</v>
      </c>
      <c r="S202">
        <v>0</v>
      </c>
      <c r="T202">
        <v>432</v>
      </c>
      <c r="U202">
        <v>432</v>
      </c>
      <c r="V202">
        <v>0</v>
      </c>
      <c r="W202">
        <v>6260</v>
      </c>
      <c r="X202">
        <v>6260</v>
      </c>
      <c r="Y202">
        <v>0</v>
      </c>
      <c r="Z202">
        <v>22</v>
      </c>
      <c r="AA202">
        <v>22</v>
      </c>
      <c r="AB202">
        <v>0</v>
      </c>
      <c r="AC202">
        <v>40</v>
      </c>
      <c r="AD202">
        <v>14</v>
      </c>
      <c r="AE202">
        <v>12</v>
      </c>
      <c r="AF202">
        <v>14</v>
      </c>
      <c r="AG202">
        <v>7</v>
      </c>
      <c r="AH202">
        <v>4</v>
      </c>
      <c r="AI202">
        <v>0</v>
      </c>
      <c r="AJ202">
        <v>0</v>
      </c>
      <c r="AK202">
        <v>12</v>
      </c>
      <c r="AL202">
        <v>17</v>
      </c>
      <c r="AM202">
        <v>4</v>
      </c>
      <c r="AN202">
        <v>0</v>
      </c>
      <c r="AO202">
        <v>0</v>
      </c>
      <c r="AP202">
        <v>0</v>
      </c>
      <c r="AQ202">
        <v>5</v>
      </c>
      <c r="AR202">
        <v>5</v>
      </c>
      <c r="AS202">
        <v>0</v>
      </c>
      <c r="AT202">
        <v>3</v>
      </c>
      <c r="AU202">
        <v>0</v>
      </c>
      <c r="AV202">
        <v>0</v>
      </c>
      <c r="AW202">
        <v>4</v>
      </c>
      <c r="AX202">
        <v>5</v>
      </c>
      <c r="AY202">
        <v>3</v>
      </c>
      <c r="AZ202">
        <v>1</v>
      </c>
      <c r="BA202">
        <v>0</v>
      </c>
      <c r="BB202">
        <v>0</v>
      </c>
      <c r="BC202">
        <v>3</v>
      </c>
      <c r="BD202">
        <v>7</v>
      </c>
      <c r="BE202">
        <v>1</v>
      </c>
      <c r="BF202">
        <v>0</v>
      </c>
      <c r="BG202">
        <v>0</v>
      </c>
      <c r="BH202">
        <v>0</v>
      </c>
      <c r="BI202">
        <v>0</v>
      </c>
      <c r="BJ202">
        <v>1</v>
      </c>
      <c r="BK202">
        <v>0</v>
      </c>
      <c r="BL202">
        <v>209</v>
      </c>
      <c r="BM202">
        <v>20</v>
      </c>
      <c r="BN202">
        <v>10</v>
      </c>
      <c r="BO202">
        <v>0</v>
      </c>
      <c r="BP202">
        <v>1</v>
      </c>
      <c r="BQ202">
        <v>109</v>
      </c>
      <c r="BR202">
        <v>69</v>
      </c>
      <c r="BS202">
        <v>3</v>
      </c>
      <c r="BT202">
        <v>2</v>
      </c>
      <c r="BU202">
        <v>1</v>
      </c>
      <c r="BV202">
        <v>481</v>
      </c>
      <c r="BW202">
        <v>379</v>
      </c>
      <c r="BX202">
        <v>102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G202" s="10"/>
      <c r="CH202" s="10"/>
    </row>
    <row r="203" spans="1:154" s="38" customFormat="1">
      <c r="A203" t="s">
        <v>167</v>
      </c>
      <c r="B203" s="10" t="e">
        <f>('E3-Last'!#REF!)-2</f>
        <v>#REF!</v>
      </c>
      <c r="C203" s="6" t="s">
        <v>2</v>
      </c>
      <c r="D203" s="10" t="s">
        <v>40</v>
      </c>
      <c r="E203" s="59">
        <f t="shared" si="60"/>
        <v>0</v>
      </c>
      <c r="F203" s="59">
        <f t="shared" si="60"/>
        <v>0</v>
      </c>
      <c r="G203" s="59">
        <f t="shared" si="60"/>
        <v>50</v>
      </c>
      <c r="H203" s="59">
        <f t="shared" si="60"/>
        <v>25</v>
      </c>
      <c r="I203" s="59">
        <f t="shared" si="61"/>
        <v>0.5</v>
      </c>
      <c r="J203">
        <v>4</v>
      </c>
      <c r="K203">
        <v>0</v>
      </c>
      <c r="L203">
        <v>0</v>
      </c>
      <c r="M203">
        <v>2</v>
      </c>
      <c r="N203">
        <v>1</v>
      </c>
      <c r="O203">
        <v>1</v>
      </c>
      <c r="P203">
        <v>144</v>
      </c>
      <c r="Q203">
        <v>0</v>
      </c>
      <c r="R203">
        <v>179.5</v>
      </c>
      <c r="S203">
        <v>125</v>
      </c>
      <c r="T203">
        <v>219.33333329999999</v>
      </c>
      <c r="U203">
        <v>88.5</v>
      </c>
      <c r="V203">
        <v>481</v>
      </c>
      <c r="W203">
        <v>41</v>
      </c>
      <c r="X203">
        <v>60.5</v>
      </c>
      <c r="Y203">
        <v>2</v>
      </c>
      <c r="Z203">
        <v>919.33333330000005</v>
      </c>
      <c r="AA203">
        <v>1196.5</v>
      </c>
      <c r="AB203">
        <v>365</v>
      </c>
      <c r="AC203">
        <v>9</v>
      </c>
      <c r="AD203">
        <v>5</v>
      </c>
      <c r="AE203">
        <v>3</v>
      </c>
      <c r="AF203">
        <v>1</v>
      </c>
      <c r="AG203">
        <v>4</v>
      </c>
      <c r="AH203">
        <v>5</v>
      </c>
      <c r="AI203">
        <v>0</v>
      </c>
      <c r="AJ203">
        <v>0</v>
      </c>
      <c r="AK203">
        <v>0</v>
      </c>
      <c r="AL203">
        <v>0</v>
      </c>
      <c r="AM203">
        <v>4</v>
      </c>
      <c r="AN203">
        <v>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3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1</v>
      </c>
      <c r="BA203">
        <v>0</v>
      </c>
      <c r="BB203">
        <v>0</v>
      </c>
      <c r="BC203">
        <v>0</v>
      </c>
      <c r="BD203">
        <v>0</v>
      </c>
      <c r="BE203">
        <v>6</v>
      </c>
      <c r="BF203">
        <v>0</v>
      </c>
      <c r="BG203">
        <v>1</v>
      </c>
      <c r="BH203">
        <v>0</v>
      </c>
      <c r="BI203">
        <v>3</v>
      </c>
      <c r="BJ203">
        <v>0</v>
      </c>
      <c r="BK203">
        <v>2</v>
      </c>
      <c r="BL203">
        <v>188</v>
      </c>
      <c r="BM203">
        <v>16</v>
      </c>
      <c r="BN203">
        <v>7</v>
      </c>
      <c r="BO203">
        <v>5</v>
      </c>
      <c r="BP203">
        <v>0</v>
      </c>
      <c r="BQ203">
        <v>0</v>
      </c>
      <c r="BR203">
        <v>160</v>
      </c>
      <c r="BS203">
        <v>1</v>
      </c>
      <c r="BT203">
        <v>0</v>
      </c>
      <c r="BU203">
        <v>1</v>
      </c>
      <c r="BV203">
        <v>92</v>
      </c>
      <c r="BW203">
        <v>0</v>
      </c>
      <c r="BX203">
        <v>92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  <c r="CG203" s="10"/>
      <c r="CH203" s="10"/>
    </row>
    <row r="204" spans="1:154" s="38" customFormat="1">
      <c r="A204" t="s">
        <v>182</v>
      </c>
      <c r="B204" s="10" t="e">
        <f>('E3-Last'!#REF!)-2</f>
        <v>#REF!</v>
      </c>
      <c r="C204" s="4" t="s">
        <v>3</v>
      </c>
      <c r="D204" s="10" t="s">
        <v>40</v>
      </c>
      <c r="E204" s="59">
        <f t="shared" si="60"/>
        <v>0</v>
      </c>
      <c r="F204" s="59">
        <f t="shared" si="60"/>
        <v>0</v>
      </c>
      <c r="G204" s="59">
        <f t="shared" si="60"/>
        <v>50</v>
      </c>
      <c r="H204" s="59">
        <f t="shared" si="60"/>
        <v>50</v>
      </c>
      <c r="I204" s="59">
        <f t="shared" si="61"/>
        <v>0.5</v>
      </c>
      <c r="J204">
        <v>4</v>
      </c>
      <c r="K204">
        <v>0</v>
      </c>
      <c r="L204">
        <v>0</v>
      </c>
      <c r="M204">
        <v>2</v>
      </c>
      <c r="N204">
        <v>2</v>
      </c>
      <c r="O204">
        <v>0</v>
      </c>
      <c r="P204">
        <v>308.75</v>
      </c>
      <c r="Q204">
        <v>0</v>
      </c>
      <c r="R204">
        <v>98</v>
      </c>
      <c r="S204">
        <v>519.5</v>
      </c>
      <c r="T204">
        <v>270.5</v>
      </c>
      <c r="U204">
        <v>137</v>
      </c>
      <c r="V204">
        <v>404</v>
      </c>
      <c r="W204">
        <v>74.25</v>
      </c>
      <c r="X204">
        <v>58.5</v>
      </c>
      <c r="Y204">
        <v>90</v>
      </c>
      <c r="Z204">
        <v>993.5</v>
      </c>
      <c r="AA204">
        <v>1293.5</v>
      </c>
      <c r="AB204">
        <v>693.5</v>
      </c>
      <c r="AC204">
        <v>26</v>
      </c>
      <c r="AD204">
        <v>15</v>
      </c>
      <c r="AE204">
        <v>8</v>
      </c>
      <c r="AF204">
        <v>3</v>
      </c>
      <c r="AG204">
        <v>7</v>
      </c>
      <c r="AH204">
        <v>6</v>
      </c>
      <c r="AI204">
        <v>1</v>
      </c>
      <c r="AJ204">
        <v>0</v>
      </c>
      <c r="AK204">
        <v>0</v>
      </c>
      <c r="AL204">
        <v>12</v>
      </c>
      <c r="AM204">
        <v>4</v>
      </c>
      <c r="AN204">
        <v>2</v>
      </c>
      <c r="AO204">
        <v>1</v>
      </c>
      <c r="AP204">
        <v>0</v>
      </c>
      <c r="AQ204">
        <v>0</v>
      </c>
      <c r="AR204">
        <v>8</v>
      </c>
      <c r="AS204">
        <v>2</v>
      </c>
      <c r="AT204">
        <v>2</v>
      </c>
      <c r="AU204">
        <v>0</v>
      </c>
      <c r="AV204">
        <v>0</v>
      </c>
      <c r="AW204">
        <v>0</v>
      </c>
      <c r="AX204">
        <v>4</v>
      </c>
      <c r="AY204">
        <v>1</v>
      </c>
      <c r="AZ204">
        <v>2</v>
      </c>
      <c r="BA204">
        <v>0</v>
      </c>
      <c r="BB204">
        <v>0</v>
      </c>
      <c r="BC204">
        <v>0</v>
      </c>
      <c r="BD204">
        <v>0</v>
      </c>
      <c r="BE204">
        <v>4</v>
      </c>
      <c r="BF204">
        <v>0</v>
      </c>
      <c r="BG204">
        <v>0</v>
      </c>
      <c r="BH204">
        <v>0</v>
      </c>
      <c r="BI204">
        <v>2</v>
      </c>
      <c r="BJ204">
        <v>2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G204" s="10"/>
      <c r="CH204" s="10"/>
    </row>
    <row r="205" spans="1:154" s="38" customFormat="1">
      <c r="A205" t="s">
        <v>169</v>
      </c>
      <c r="B205" s="10" t="e">
        <f>('E3-Last'!#REF!)-2</f>
        <v>#REF!</v>
      </c>
      <c r="C205" s="6" t="s">
        <v>2</v>
      </c>
      <c r="D205" s="10" t="s">
        <v>40</v>
      </c>
      <c r="E205" s="59">
        <f t="shared" si="60"/>
        <v>0</v>
      </c>
      <c r="F205" s="59">
        <f t="shared" si="60"/>
        <v>0</v>
      </c>
      <c r="G205" s="59">
        <f t="shared" si="60"/>
        <v>50</v>
      </c>
      <c r="H205" s="59">
        <f t="shared" si="60"/>
        <v>25</v>
      </c>
      <c r="I205" s="59">
        <f t="shared" si="61"/>
        <v>0.5</v>
      </c>
      <c r="J205">
        <v>4</v>
      </c>
      <c r="K205">
        <v>0</v>
      </c>
      <c r="L205">
        <v>0</v>
      </c>
      <c r="M205">
        <v>2</v>
      </c>
      <c r="N205">
        <v>1</v>
      </c>
      <c r="O205">
        <v>1</v>
      </c>
      <c r="P205">
        <v>375.25</v>
      </c>
      <c r="Q205">
        <v>0</v>
      </c>
      <c r="R205">
        <v>284</v>
      </c>
      <c r="S205">
        <v>234</v>
      </c>
      <c r="T205">
        <v>373.66666659999999</v>
      </c>
      <c r="U205">
        <v>412.5</v>
      </c>
      <c r="V205">
        <v>296</v>
      </c>
      <c r="W205">
        <v>73</v>
      </c>
      <c r="X205">
        <v>65.5</v>
      </c>
      <c r="Y205">
        <v>88</v>
      </c>
      <c r="Z205">
        <v>649.66666669999995</v>
      </c>
      <c r="AA205">
        <v>811.5</v>
      </c>
      <c r="AB205">
        <v>326</v>
      </c>
      <c r="AC205">
        <v>12</v>
      </c>
      <c r="AD205">
        <v>7</v>
      </c>
      <c r="AE205">
        <v>4</v>
      </c>
      <c r="AF205">
        <v>1</v>
      </c>
      <c r="AG205">
        <v>4</v>
      </c>
      <c r="AH205">
        <v>5</v>
      </c>
      <c r="AI205">
        <v>0</v>
      </c>
      <c r="AJ205">
        <v>0</v>
      </c>
      <c r="AK205">
        <v>0</v>
      </c>
      <c r="AL205">
        <v>3</v>
      </c>
      <c r="AM205">
        <v>4</v>
      </c>
      <c r="AN205">
        <v>1</v>
      </c>
      <c r="AO205">
        <v>0</v>
      </c>
      <c r="AP205">
        <v>0</v>
      </c>
      <c r="AQ205">
        <v>0</v>
      </c>
      <c r="AR205">
        <v>2</v>
      </c>
      <c r="AS205">
        <v>0</v>
      </c>
      <c r="AT205">
        <v>3</v>
      </c>
      <c r="AU205">
        <v>0</v>
      </c>
      <c r="AV205">
        <v>0</v>
      </c>
      <c r="AW205">
        <v>0</v>
      </c>
      <c r="AX205">
        <v>1</v>
      </c>
      <c r="AY205">
        <v>0</v>
      </c>
      <c r="AZ205">
        <v>1</v>
      </c>
      <c r="BA205">
        <v>0</v>
      </c>
      <c r="BB205">
        <v>0</v>
      </c>
      <c r="BC205">
        <v>0</v>
      </c>
      <c r="BD205">
        <v>0</v>
      </c>
      <c r="BE205">
        <v>3</v>
      </c>
      <c r="BF205">
        <v>0</v>
      </c>
      <c r="BG205">
        <v>0</v>
      </c>
      <c r="BH205">
        <v>0</v>
      </c>
      <c r="BI205">
        <v>2</v>
      </c>
      <c r="BJ205">
        <v>1</v>
      </c>
      <c r="BK205">
        <v>0</v>
      </c>
      <c r="BL205">
        <v>47</v>
      </c>
      <c r="BM205">
        <v>5</v>
      </c>
      <c r="BN205">
        <v>9</v>
      </c>
      <c r="BO205">
        <v>2</v>
      </c>
      <c r="BP205">
        <v>8</v>
      </c>
      <c r="BQ205">
        <v>2</v>
      </c>
      <c r="BR205">
        <v>21</v>
      </c>
      <c r="BS205">
        <v>1</v>
      </c>
      <c r="BT205">
        <v>1</v>
      </c>
      <c r="BU205">
        <v>0</v>
      </c>
      <c r="BV205">
        <v>699</v>
      </c>
      <c r="BW205">
        <v>699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  <c r="CG205" s="10"/>
      <c r="CH205" s="10"/>
    </row>
    <row r="206" spans="1:154" s="38" customFormat="1">
      <c r="A206" t="s">
        <v>170</v>
      </c>
      <c r="B206" s="10" t="e">
        <f>('E3-Last'!#REF!)-2</f>
        <v>#REF!</v>
      </c>
      <c r="C206" s="6" t="s">
        <v>2</v>
      </c>
      <c r="D206" s="10" t="s">
        <v>40</v>
      </c>
      <c r="E206" s="59">
        <f t="shared" si="60"/>
        <v>0</v>
      </c>
      <c r="F206" s="59">
        <f t="shared" si="60"/>
        <v>0</v>
      </c>
      <c r="G206" s="59">
        <f t="shared" si="60"/>
        <v>50</v>
      </c>
      <c r="H206" s="59">
        <f t="shared" si="60"/>
        <v>0</v>
      </c>
      <c r="I206" s="59">
        <f t="shared" si="61"/>
        <v>0.5</v>
      </c>
      <c r="J206">
        <v>4</v>
      </c>
      <c r="K206">
        <v>0</v>
      </c>
      <c r="L206">
        <v>0</v>
      </c>
      <c r="M206">
        <v>2</v>
      </c>
      <c r="N206">
        <v>0</v>
      </c>
      <c r="O206">
        <v>2</v>
      </c>
      <c r="P206">
        <v>323.25</v>
      </c>
      <c r="Q206">
        <v>0</v>
      </c>
      <c r="R206">
        <v>401</v>
      </c>
      <c r="S206">
        <v>0</v>
      </c>
      <c r="T206">
        <v>56.5</v>
      </c>
      <c r="U206">
        <v>56.5</v>
      </c>
      <c r="V206">
        <v>0</v>
      </c>
      <c r="W206">
        <v>82</v>
      </c>
      <c r="X206">
        <v>82</v>
      </c>
      <c r="Y206">
        <v>0</v>
      </c>
      <c r="Z206">
        <v>898</v>
      </c>
      <c r="AA206">
        <v>898</v>
      </c>
      <c r="AB206">
        <v>0</v>
      </c>
      <c r="AC206">
        <v>77</v>
      </c>
      <c r="AD206">
        <v>27</v>
      </c>
      <c r="AE206">
        <v>50</v>
      </c>
      <c r="AF206">
        <v>0</v>
      </c>
      <c r="AG206">
        <v>12</v>
      </c>
      <c r="AH206">
        <v>13</v>
      </c>
      <c r="AI206">
        <v>6</v>
      </c>
      <c r="AJ206">
        <v>0</v>
      </c>
      <c r="AK206">
        <v>0</v>
      </c>
      <c r="AL206">
        <v>46</v>
      </c>
      <c r="AM206">
        <v>4</v>
      </c>
      <c r="AN206">
        <v>9</v>
      </c>
      <c r="AO206">
        <v>0</v>
      </c>
      <c r="AP206">
        <v>0</v>
      </c>
      <c r="AQ206">
        <v>0</v>
      </c>
      <c r="AR206">
        <v>14</v>
      </c>
      <c r="AS206">
        <v>8</v>
      </c>
      <c r="AT206">
        <v>4</v>
      </c>
      <c r="AU206">
        <v>6</v>
      </c>
      <c r="AV206">
        <v>0</v>
      </c>
      <c r="AW206">
        <v>0</v>
      </c>
      <c r="AX206">
        <v>32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3</v>
      </c>
      <c r="BF206">
        <v>1</v>
      </c>
      <c r="BG206">
        <v>0</v>
      </c>
      <c r="BH206">
        <v>0</v>
      </c>
      <c r="BI206">
        <v>2</v>
      </c>
      <c r="BJ206">
        <v>0</v>
      </c>
      <c r="BK206">
        <v>0</v>
      </c>
      <c r="BL206">
        <v>21</v>
      </c>
      <c r="BM206">
        <v>3</v>
      </c>
      <c r="BN206">
        <v>0</v>
      </c>
      <c r="BO206">
        <v>0</v>
      </c>
      <c r="BP206">
        <v>3</v>
      </c>
      <c r="BQ206">
        <v>0</v>
      </c>
      <c r="BR206">
        <v>15</v>
      </c>
      <c r="BS206">
        <v>2</v>
      </c>
      <c r="BT206">
        <v>0</v>
      </c>
      <c r="BU206">
        <v>2</v>
      </c>
      <c r="BV206">
        <v>491</v>
      </c>
      <c r="BW206">
        <v>0</v>
      </c>
      <c r="BX206">
        <v>491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  <c r="CE206" s="58"/>
      <c r="CG206" s="10"/>
      <c r="CH206" s="10"/>
    </row>
    <row r="207" spans="1:154" s="38" customFormat="1">
      <c r="A207" t="s">
        <v>171</v>
      </c>
      <c r="B207" s="10" t="e">
        <f>('E3-Last'!#REF!)-2</f>
        <v>#REF!</v>
      </c>
      <c r="C207" s="4" t="s">
        <v>3</v>
      </c>
      <c r="D207" s="10" t="s">
        <v>40</v>
      </c>
      <c r="E207" s="59">
        <f t="shared" si="60"/>
        <v>0</v>
      </c>
      <c r="F207" s="59">
        <f t="shared" si="60"/>
        <v>0</v>
      </c>
      <c r="G207" s="59">
        <f t="shared" si="60"/>
        <v>50</v>
      </c>
      <c r="H207" s="59">
        <f t="shared" si="60"/>
        <v>0</v>
      </c>
      <c r="I207" s="59">
        <f t="shared" si="61"/>
        <v>0.5</v>
      </c>
      <c r="J207">
        <v>4</v>
      </c>
      <c r="K207">
        <v>0</v>
      </c>
      <c r="L207">
        <v>0</v>
      </c>
      <c r="M207">
        <v>2</v>
      </c>
      <c r="N207">
        <v>0</v>
      </c>
      <c r="O207">
        <v>2</v>
      </c>
      <c r="P207">
        <v>637.25</v>
      </c>
      <c r="Q207">
        <v>0</v>
      </c>
      <c r="R207">
        <v>1039.5</v>
      </c>
      <c r="S207">
        <v>0</v>
      </c>
      <c r="T207">
        <v>39.5</v>
      </c>
      <c r="U207">
        <v>39.5</v>
      </c>
      <c r="V207">
        <v>0</v>
      </c>
      <c r="W207">
        <v>274.5</v>
      </c>
      <c r="X207">
        <v>274.5</v>
      </c>
      <c r="Y207">
        <v>0</v>
      </c>
      <c r="Z207">
        <v>589.5</v>
      </c>
      <c r="AA207">
        <v>589.5</v>
      </c>
      <c r="AB207">
        <v>0</v>
      </c>
      <c r="AC207">
        <v>17</v>
      </c>
      <c r="AD207">
        <v>10</v>
      </c>
      <c r="AE207">
        <v>6</v>
      </c>
      <c r="AF207">
        <v>1</v>
      </c>
      <c r="AG207">
        <v>6</v>
      </c>
      <c r="AH207">
        <v>5</v>
      </c>
      <c r="AI207">
        <v>0</v>
      </c>
      <c r="AJ207">
        <v>0</v>
      </c>
      <c r="AK207">
        <v>0</v>
      </c>
      <c r="AL207">
        <v>6</v>
      </c>
      <c r="AM207">
        <v>4</v>
      </c>
      <c r="AN207">
        <v>1</v>
      </c>
      <c r="AO207">
        <v>0</v>
      </c>
      <c r="AP207">
        <v>0</v>
      </c>
      <c r="AQ207">
        <v>0</v>
      </c>
      <c r="AR207">
        <v>5</v>
      </c>
      <c r="AS207">
        <v>2</v>
      </c>
      <c r="AT207">
        <v>4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1</v>
      </c>
      <c r="BE207">
        <v>13</v>
      </c>
      <c r="BF207">
        <v>3</v>
      </c>
      <c r="BG207">
        <v>0</v>
      </c>
      <c r="BH207">
        <v>0</v>
      </c>
      <c r="BI207">
        <v>1</v>
      </c>
      <c r="BJ207">
        <v>1</v>
      </c>
      <c r="BK207">
        <v>8</v>
      </c>
      <c r="BL207">
        <v>43</v>
      </c>
      <c r="BM207">
        <v>15</v>
      </c>
      <c r="BN207">
        <v>0</v>
      </c>
      <c r="BO207">
        <v>0</v>
      </c>
      <c r="BP207">
        <v>2</v>
      </c>
      <c r="BQ207">
        <v>1</v>
      </c>
      <c r="BR207">
        <v>25</v>
      </c>
      <c r="BS207">
        <v>2</v>
      </c>
      <c r="BT207">
        <v>0</v>
      </c>
      <c r="BU207">
        <v>2</v>
      </c>
      <c r="BV207">
        <v>470</v>
      </c>
      <c r="BW207">
        <v>0</v>
      </c>
      <c r="BX207">
        <v>470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  <c r="CG207" s="10"/>
      <c r="CH207" s="10"/>
    </row>
    <row r="208" spans="1:154" s="38" customFormat="1">
      <c r="A208" t="s">
        <v>172</v>
      </c>
      <c r="B208" s="10" t="e">
        <f>('E3-Last'!#REF!)-2</f>
        <v>#REF!</v>
      </c>
      <c r="C208" s="4" t="s">
        <v>3</v>
      </c>
      <c r="D208" s="10" t="s">
        <v>40</v>
      </c>
      <c r="E208" s="59">
        <f t="shared" si="60"/>
        <v>0</v>
      </c>
      <c r="F208" s="59">
        <f t="shared" si="60"/>
        <v>0</v>
      </c>
      <c r="G208" s="59">
        <f t="shared" si="60"/>
        <v>50</v>
      </c>
      <c r="H208" s="59">
        <f t="shared" si="60"/>
        <v>25</v>
      </c>
      <c r="I208" s="59">
        <f t="shared" si="61"/>
        <v>0.5</v>
      </c>
      <c r="J208">
        <v>4</v>
      </c>
      <c r="K208">
        <v>0</v>
      </c>
      <c r="L208">
        <v>0</v>
      </c>
      <c r="M208">
        <v>2</v>
      </c>
      <c r="N208">
        <v>1</v>
      </c>
      <c r="O208">
        <v>1</v>
      </c>
      <c r="P208">
        <v>129.75</v>
      </c>
      <c r="Q208">
        <v>0</v>
      </c>
      <c r="R208">
        <v>137</v>
      </c>
      <c r="S208">
        <v>201</v>
      </c>
      <c r="T208">
        <v>102</v>
      </c>
      <c r="U208">
        <v>67</v>
      </c>
      <c r="V208">
        <v>172</v>
      </c>
      <c r="W208">
        <v>45.333333330000002</v>
      </c>
      <c r="X208">
        <v>47</v>
      </c>
      <c r="Y208">
        <v>42</v>
      </c>
      <c r="Z208">
        <v>876.33333330000005</v>
      </c>
      <c r="AA208">
        <v>1134.5</v>
      </c>
      <c r="AB208">
        <v>360</v>
      </c>
      <c r="AC208">
        <v>19</v>
      </c>
      <c r="AD208">
        <v>8</v>
      </c>
      <c r="AE208">
        <v>8</v>
      </c>
      <c r="AF208">
        <v>3</v>
      </c>
      <c r="AG208">
        <v>6</v>
      </c>
      <c r="AH208">
        <v>8</v>
      </c>
      <c r="AI208">
        <v>0</v>
      </c>
      <c r="AJ208">
        <v>0</v>
      </c>
      <c r="AK208">
        <v>0</v>
      </c>
      <c r="AL208">
        <v>5</v>
      </c>
      <c r="AM208">
        <v>4</v>
      </c>
      <c r="AN208">
        <v>4</v>
      </c>
      <c r="AO208">
        <v>0</v>
      </c>
      <c r="AP208">
        <v>0</v>
      </c>
      <c r="AQ208">
        <v>0</v>
      </c>
      <c r="AR208">
        <v>0</v>
      </c>
      <c r="AS208">
        <v>2</v>
      </c>
      <c r="AT208">
        <v>3</v>
      </c>
      <c r="AU208">
        <v>0</v>
      </c>
      <c r="AV208">
        <v>0</v>
      </c>
      <c r="AW208">
        <v>0</v>
      </c>
      <c r="AX208">
        <v>3</v>
      </c>
      <c r="AY208">
        <v>0</v>
      </c>
      <c r="AZ208">
        <v>1</v>
      </c>
      <c r="BA208">
        <v>0</v>
      </c>
      <c r="BB208">
        <v>0</v>
      </c>
      <c r="BC208">
        <v>0</v>
      </c>
      <c r="BD208">
        <v>2</v>
      </c>
      <c r="BE208">
        <v>3</v>
      </c>
      <c r="BF208">
        <v>0</v>
      </c>
      <c r="BG208">
        <v>0</v>
      </c>
      <c r="BH208">
        <v>0</v>
      </c>
      <c r="BI208">
        <v>3</v>
      </c>
      <c r="BJ208">
        <v>0</v>
      </c>
      <c r="BK208">
        <v>0</v>
      </c>
      <c r="BL208">
        <v>40</v>
      </c>
      <c r="BM208">
        <v>4</v>
      </c>
      <c r="BN208">
        <v>0</v>
      </c>
      <c r="BO208">
        <v>0</v>
      </c>
      <c r="BP208">
        <v>2</v>
      </c>
      <c r="BQ208">
        <v>0</v>
      </c>
      <c r="BR208">
        <v>34</v>
      </c>
      <c r="BS208">
        <v>1</v>
      </c>
      <c r="BT208">
        <v>0</v>
      </c>
      <c r="BU208">
        <v>1</v>
      </c>
      <c r="BV208">
        <v>44</v>
      </c>
      <c r="BW208">
        <v>0</v>
      </c>
      <c r="BX208">
        <v>44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G208" s="10"/>
      <c r="CH208" s="10"/>
    </row>
    <row r="209" spans="1:86" s="38" customFormat="1">
      <c r="A209" t="s">
        <v>173</v>
      </c>
      <c r="B209" s="10" t="e">
        <f>('E3-Last'!#REF!)-2</f>
        <v>#REF!</v>
      </c>
      <c r="C209" s="6" t="s">
        <v>2</v>
      </c>
      <c r="D209" s="10" t="s">
        <v>40</v>
      </c>
      <c r="E209" s="59">
        <f t="shared" si="60"/>
        <v>0</v>
      </c>
      <c r="F209" s="59">
        <f t="shared" si="60"/>
        <v>0</v>
      </c>
      <c r="G209" s="59">
        <f t="shared" si="60"/>
        <v>50</v>
      </c>
      <c r="H209" s="59">
        <f t="shared" si="60"/>
        <v>25</v>
      </c>
      <c r="I209" s="59">
        <f t="shared" si="61"/>
        <v>0.5</v>
      </c>
      <c r="J209">
        <v>4</v>
      </c>
      <c r="K209">
        <v>0</v>
      </c>
      <c r="L209">
        <v>0</v>
      </c>
      <c r="M209">
        <v>2</v>
      </c>
      <c r="N209">
        <v>1</v>
      </c>
      <c r="O209">
        <v>1</v>
      </c>
      <c r="P209">
        <v>285.5</v>
      </c>
      <c r="Q209">
        <v>0</v>
      </c>
      <c r="R209">
        <v>398.5</v>
      </c>
      <c r="S209">
        <v>111</v>
      </c>
      <c r="T209">
        <v>259.66666659999999</v>
      </c>
      <c r="U209">
        <v>153.5</v>
      </c>
      <c r="V209">
        <v>472</v>
      </c>
      <c r="W209">
        <v>723.33333330000005</v>
      </c>
      <c r="X209">
        <v>816.5</v>
      </c>
      <c r="Y209">
        <v>537</v>
      </c>
      <c r="Z209">
        <v>31.666666660000001</v>
      </c>
      <c r="AA209">
        <v>40</v>
      </c>
      <c r="AB209">
        <v>15</v>
      </c>
      <c r="AC209">
        <v>15</v>
      </c>
      <c r="AD209">
        <v>10</v>
      </c>
      <c r="AE209">
        <v>4</v>
      </c>
      <c r="AF209">
        <v>1</v>
      </c>
      <c r="AG209">
        <v>4</v>
      </c>
      <c r="AH209">
        <v>4</v>
      </c>
      <c r="AI209">
        <v>0</v>
      </c>
      <c r="AJ209">
        <v>0</v>
      </c>
      <c r="AK209">
        <v>0</v>
      </c>
      <c r="AL209">
        <v>7</v>
      </c>
      <c r="AM209">
        <v>4</v>
      </c>
      <c r="AN209">
        <v>0</v>
      </c>
      <c r="AO209">
        <v>0</v>
      </c>
      <c r="AP209">
        <v>0</v>
      </c>
      <c r="AQ209">
        <v>0</v>
      </c>
      <c r="AR209">
        <v>6</v>
      </c>
      <c r="AS209">
        <v>0</v>
      </c>
      <c r="AT209">
        <v>3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9</v>
      </c>
      <c r="BF209">
        <v>0</v>
      </c>
      <c r="BG209">
        <v>0</v>
      </c>
      <c r="BH209">
        <v>0</v>
      </c>
      <c r="BI209">
        <v>0</v>
      </c>
      <c r="BJ209">
        <v>3</v>
      </c>
      <c r="BK209">
        <v>6</v>
      </c>
      <c r="BL209">
        <v>69</v>
      </c>
      <c r="BM209">
        <v>13</v>
      </c>
      <c r="BN209">
        <v>4</v>
      </c>
      <c r="BO209">
        <v>5</v>
      </c>
      <c r="BP209">
        <v>5</v>
      </c>
      <c r="BQ209">
        <v>3</v>
      </c>
      <c r="BR209">
        <v>39</v>
      </c>
      <c r="BS209">
        <v>1</v>
      </c>
      <c r="BT209">
        <v>1</v>
      </c>
      <c r="BU209">
        <v>0</v>
      </c>
      <c r="BV209">
        <v>234</v>
      </c>
      <c r="BW209">
        <v>234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  <c r="CE209" s="58"/>
      <c r="CG209" s="10"/>
      <c r="CH209" s="10"/>
    </row>
    <row r="210" spans="1:86" s="38" customFormat="1">
      <c r="A210" t="s">
        <v>174</v>
      </c>
      <c r="B210" s="10" t="e">
        <f>('E3-Last'!#REF!)-2</f>
        <v>#REF!</v>
      </c>
      <c r="C210" s="6" t="s">
        <v>2</v>
      </c>
      <c r="D210" s="10" t="s">
        <v>40</v>
      </c>
      <c r="E210" s="59">
        <f t="shared" ref="E210:H213" si="62">(K300/$J300)*100</f>
        <v>0</v>
      </c>
      <c r="F210" s="59">
        <f t="shared" si="62"/>
        <v>58.333333333333336</v>
      </c>
      <c r="G210" s="59">
        <f t="shared" si="62"/>
        <v>0</v>
      </c>
      <c r="H210" s="59">
        <f t="shared" si="62"/>
        <v>41.666666666666671</v>
      </c>
      <c r="I210" s="59">
        <f>M300/J300</f>
        <v>0</v>
      </c>
      <c r="J210">
        <v>4</v>
      </c>
      <c r="K210">
        <v>0</v>
      </c>
      <c r="L210">
        <v>0</v>
      </c>
      <c r="M210">
        <v>2</v>
      </c>
      <c r="N210">
        <v>2</v>
      </c>
      <c r="O210">
        <v>0</v>
      </c>
      <c r="P210">
        <v>147.25</v>
      </c>
      <c r="Q210">
        <v>0</v>
      </c>
      <c r="R210">
        <v>145</v>
      </c>
      <c r="S210">
        <v>149.5</v>
      </c>
      <c r="T210">
        <v>88</v>
      </c>
      <c r="U210">
        <v>61</v>
      </c>
      <c r="V210">
        <v>115</v>
      </c>
      <c r="W210">
        <v>505.5</v>
      </c>
      <c r="X210">
        <v>19</v>
      </c>
      <c r="Y210">
        <v>992</v>
      </c>
      <c r="Z210">
        <v>479.25</v>
      </c>
      <c r="AA210">
        <v>899.5</v>
      </c>
      <c r="AB210">
        <v>59</v>
      </c>
      <c r="AC210">
        <v>22</v>
      </c>
      <c r="AD210">
        <v>7</v>
      </c>
      <c r="AE210">
        <v>12</v>
      </c>
      <c r="AF210">
        <v>3</v>
      </c>
      <c r="AG210">
        <v>5</v>
      </c>
      <c r="AH210">
        <v>4</v>
      </c>
      <c r="AI210">
        <v>1</v>
      </c>
      <c r="AJ210">
        <v>0</v>
      </c>
      <c r="AK210">
        <v>0</v>
      </c>
      <c r="AL210">
        <v>12</v>
      </c>
      <c r="AM210">
        <v>4</v>
      </c>
      <c r="AN210">
        <v>0</v>
      </c>
      <c r="AO210">
        <v>0</v>
      </c>
      <c r="AP210">
        <v>0</v>
      </c>
      <c r="AQ210">
        <v>0</v>
      </c>
      <c r="AR210">
        <v>3</v>
      </c>
      <c r="AS210">
        <v>1</v>
      </c>
      <c r="AT210">
        <v>2</v>
      </c>
      <c r="AU210">
        <v>1</v>
      </c>
      <c r="AV210">
        <v>0</v>
      </c>
      <c r="AW210">
        <v>0</v>
      </c>
      <c r="AX210">
        <v>8</v>
      </c>
      <c r="AY210">
        <v>0</v>
      </c>
      <c r="AZ210">
        <v>2</v>
      </c>
      <c r="BA210">
        <v>0</v>
      </c>
      <c r="BB210">
        <v>0</v>
      </c>
      <c r="BC210">
        <v>0</v>
      </c>
      <c r="BD210">
        <v>1</v>
      </c>
      <c r="BE210">
        <v>6</v>
      </c>
      <c r="BF210">
        <v>0</v>
      </c>
      <c r="BG210">
        <v>0</v>
      </c>
      <c r="BH210">
        <v>2</v>
      </c>
      <c r="BI210">
        <v>2</v>
      </c>
      <c r="BJ210">
        <v>2</v>
      </c>
      <c r="BK210">
        <v>0</v>
      </c>
      <c r="BL210">
        <v>96</v>
      </c>
      <c r="BM210">
        <v>6</v>
      </c>
      <c r="BN210">
        <v>0</v>
      </c>
      <c r="BO210">
        <v>11</v>
      </c>
      <c r="BP210">
        <v>0</v>
      </c>
      <c r="BQ210">
        <v>19</v>
      </c>
      <c r="BR210">
        <v>60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 t="s">
        <v>58</v>
      </c>
      <c r="CG210" s="10"/>
      <c r="CH210" s="10"/>
    </row>
    <row r="211" spans="1:86" s="38" customFormat="1">
      <c r="A211" t="s">
        <v>183</v>
      </c>
      <c r="B211" s="10" t="e">
        <f>('E3-Last'!#REF!)-2</f>
        <v>#REF!</v>
      </c>
      <c r="C211" s="6" t="s">
        <v>2</v>
      </c>
      <c r="D211" s="10" t="s">
        <v>40</v>
      </c>
      <c r="E211" s="59">
        <f t="shared" si="62"/>
        <v>8.3333333333333321</v>
      </c>
      <c r="F211" s="59">
        <f t="shared" si="62"/>
        <v>0</v>
      </c>
      <c r="G211" s="59">
        <f t="shared" si="62"/>
        <v>50</v>
      </c>
      <c r="H211" s="59">
        <f t="shared" si="62"/>
        <v>33.333333333333329</v>
      </c>
      <c r="I211" s="59">
        <f>M301/J301</f>
        <v>0.5</v>
      </c>
      <c r="J211">
        <v>4</v>
      </c>
      <c r="K211">
        <v>0</v>
      </c>
      <c r="L211">
        <v>0</v>
      </c>
      <c r="M211">
        <v>1</v>
      </c>
      <c r="N211">
        <v>1</v>
      </c>
      <c r="O211">
        <v>2</v>
      </c>
      <c r="P211">
        <v>332.25</v>
      </c>
      <c r="Q211">
        <v>0</v>
      </c>
      <c r="R211">
        <v>497</v>
      </c>
      <c r="S211">
        <v>250</v>
      </c>
      <c r="T211">
        <v>304.5</v>
      </c>
      <c r="U211">
        <v>62</v>
      </c>
      <c r="V211">
        <v>547</v>
      </c>
      <c r="W211">
        <v>102.5</v>
      </c>
      <c r="X211">
        <v>122</v>
      </c>
      <c r="Y211">
        <v>83</v>
      </c>
      <c r="Z211">
        <v>729</v>
      </c>
      <c r="AA211">
        <v>1048</v>
      </c>
      <c r="AB211">
        <v>410</v>
      </c>
      <c r="AC211">
        <v>22</v>
      </c>
      <c r="AD211">
        <v>9</v>
      </c>
      <c r="AE211">
        <v>7</v>
      </c>
      <c r="AF211">
        <v>6</v>
      </c>
      <c r="AG211">
        <v>7</v>
      </c>
      <c r="AH211">
        <v>6</v>
      </c>
      <c r="AI211">
        <v>0</v>
      </c>
      <c r="AJ211">
        <v>0</v>
      </c>
      <c r="AK211">
        <v>0</v>
      </c>
      <c r="AL211">
        <v>9</v>
      </c>
      <c r="AM211">
        <v>4</v>
      </c>
      <c r="AN211">
        <v>2</v>
      </c>
      <c r="AO211">
        <v>0</v>
      </c>
      <c r="AP211">
        <v>0</v>
      </c>
      <c r="AQ211">
        <v>0</v>
      </c>
      <c r="AR211">
        <v>3</v>
      </c>
      <c r="AS211">
        <v>3</v>
      </c>
      <c r="AT211">
        <v>2</v>
      </c>
      <c r="AU211">
        <v>0</v>
      </c>
      <c r="AV211">
        <v>0</v>
      </c>
      <c r="AW211">
        <v>0</v>
      </c>
      <c r="AX211">
        <v>2</v>
      </c>
      <c r="AY211">
        <v>0</v>
      </c>
      <c r="AZ211">
        <v>2</v>
      </c>
      <c r="BA211">
        <v>0</v>
      </c>
      <c r="BB211">
        <v>0</v>
      </c>
      <c r="BC211">
        <v>0</v>
      </c>
      <c r="BD211">
        <v>4</v>
      </c>
      <c r="BE211">
        <v>2</v>
      </c>
      <c r="BF211">
        <v>0</v>
      </c>
      <c r="BG211">
        <v>0</v>
      </c>
      <c r="BH211">
        <v>0</v>
      </c>
      <c r="BI211">
        <v>1</v>
      </c>
      <c r="BJ211">
        <v>1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2</v>
      </c>
      <c r="BT211">
        <v>1</v>
      </c>
      <c r="BU211">
        <v>1</v>
      </c>
      <c r="BV211">
        <v>582</v>
      </c>
      <c r="BW211">
        <v>195</v>
      </c>
      <c r="BX211">
        <v>387</v>
      </c>
      <c r="BY211">
        <v>0</v>
      </c>
      <c r="BZ211">
        <v>0</v>
      </c>
      <c r="CA211">
        <v>0</v>
      </c>
      <c r="CB211">
        <v>0</v>
      </c>
      <c r="CC211">
        <v>0</v>
      </c>
      <c r="CD211" t="s">
        <v>58</v>
      </c>
      <c r="CG211" s="10"/>
      <c r="CH211" s="10"/>
    </row>
    <row r="212" spans="1:86" s="38" customFormat="1">
      <c r="A212" t="s">
        <v>175</v>
      </c>
      <c r="B212" s="10" t="e">
        <f>('E3-Last'!#REF!)-2</f>
        <v>#REF!</v>
      </c>
      <c r="C212" s="4" t="s">
        <v>3</v>
      </c>
      <c r="D212" s="10" t="s">
        <v>40</v>
      </c>
      <c r="E212" s="59">
        <f t="shared" si="62"/>
        <v>25</v>
      </c>
      <c r="F212" s="59">
        <f t="shared" si="62"/>
        <v>8.3333333333333321</v>
      </c>
      <c r="G212" s="59">
        <f t="shared" si="62"/>
        <v>33.333333333333329</v>
      </c>
      <c r="H212" s="59">
        <f t="shared" si="62"/>
        <v>33.333333333333329</v>
      </c>
      <c r="I212" s="59">
        <f>M302/J302</f>
        <v>0.33333333333333331</v>
      </c>
      <c r="J212">
        <v>4</v>
      </c>
      <c r="K212">
        <v>0</v>
      </c>
      <c r="L212">
        <v>0</v>
      </c>
      <c r="M212">
        <v>2</v>
      </c>
      <c r="N212">
        <v>1</v>
      </c>
      <c r="O212">
        <v>1</v>
      </c>
      <c r="P212">
        <v>482.5</v>
      </c>
      <c r="Q212">
        <v>0</v>
      </c>
      <c r="R212">
        <v>596.5</v>
      </c>
      <c r="S212">
        <v>389</v>
      </c>
      <c r="T212">
        <v>48.333333330000002</v>
      </c>
      <c r="U212">
        <v>43.5</v>
      </c>
      <c r="V212">
        <v>58</v>
      </c>
      <c r="W212">
        <v>94.666666660000004</v>
      </c>
      <c r="X212">
        <v>90.5</v>
      </c>
      <c r="Y212">
        <v>103</v>
      </c>
      <c r="Z212">
        <v>104.33333330000001</v>
      </c>
      <c r="AA212">
        <v>102</v>
      </c>
      <c r="AB212">
        <v>109</v>
      </c>
      <c r="AC212">
        <v>16</v>
      </c>
      <c r="AD212">
        <v>5</v>
      </c>
      <c r="AE212">
        <v>9</v>
      </c>
      <c r="AF212">
        <v>2</v>
      </c>
      <c r="AG212">
        <v>9</v>
      </c>
      <c r="AH212">
        <v>5</v>
      </c>
      <c r="AI212">
        <v>2</v>
      </c>
      <c r="AJ212">
        <v>0</v>
      </c>
      <c r="AK212">
        <v>0</v>
      </c>
      <c r="AL212">
        <v>0</v>
      </c>
      <c r="AM212">
        <v>4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4</v>
      </c>
      <c r="AT212">
        <v>3</v>
      </c>
      <c r="AU212">
        <v>2</v>
      </c>
      <c r="AV212">
        <v>0</v>
      </c>
      <c r="AW212">
        <v>0</v>
      </c>
      <c r="AX212">
        <v>0</v>
      </c>
      <c r="AY212">
        <v>1</v>
      </c>
      <c r="AZ212">
        <v>1</v>
      </c>
      <c r="BA212">
        <v>0</v>
      </c>
      <c r="BB212">
        <v>0</v>
      </c>
      <c r="BC212">
        <v>0</v>
      </c>
      <c r="BD212">
        <v>0</v>
      </c>
      <c r="BE212">
        <v>20</v>
      </c>
      <c r="BF212">
        <v>0</v>
      </c>
      <c r="BG212">
        <v>0</v>
      </c>
      <c r="BH212">
        <v>0</v>
      </c>
      <c r="BI212">
        <v>2</v>
      </c>
      <c r="BJ212">
        <v>5</v>
      </c>
      <c r="BK212">
        <v>13</v>
      </c>
      <c r="BL212">
        <v>42</v>
      </c>
      <c r="BM212">
        <v>12</v>
      </c>
      <c r="BN212">
        <v>0</v>
      </c>
      <c r="BO212">
        <v>0</v>
      </c>
      <c r="BP212">
        <v>5</v>
      </c>
      <c r="BQ212">
        <v>2</v>
      </c>
      <c r="BR212">
        <v>23</v>
      </c>
      <c r="BS212">
        <v>1</v>
      </c>
      <c r="BT212">
        <v>0</v>
      </c>
      <c r="BU212">
        <v>1</v>
      </c>
      <c r="BV212">
        <v>348</v>
      </c>
      <c r="BW212">
        <v>0</v>
      </c>
      <c r="BX212">
        <v>348</v>
      </c>
      <c r="BY212">
        <v>0</v>
      </c>
      <c r="BZ212">
        <v>0</v>
      </c>
      <c r="CA212">
        <v>0</v>
      </c>
      <c r="CB212">
        <v>0</v>
      </c>
      <c r="CC212">
        <v>0</v>
      </c>
      <c r="CD212" t="s">
        <v>58</v>
      </c>
      <c r="CG212" s="10"/>
      <c r="CH212" s="10"/>
    </row>
    <row r="213" spans="1:86" s="38" customFormat="1">
      <c r="A213" t="s">
        <v>176</v>
      </c>
      <c r="B213" s="10" t="e">
        <f>('E3-Last'!#REF!)-2</f>
        <v>#REF!</v>
      </c>
      <c r="C213" s="6" t="s">
        <v>2</v>
      </c>
      <c r="D213" s="10" t="s">
        <v>40</v>
      </c>
      <c r="E213" s="59">
        <f t="shared" si="62"/>
        <v>16.666666666666664</v>
      </c>
      <c r="F213" s="59">
        <f t="shared" si="62"/>
        <v>0</v>
      </c>
      <c r="G213" s="59">
        <f t="shared" si="62"/>
        <v>33.333333333333329</v>
      </c>
      <c r="H213" s="59">
        <f t="shared" si="62"/>
        <v>33.333333333333329</v>
      </c>
      <c r="I213" s="59">
        <f>M303/J303</f>
        <v>0.33333333333333331</v>
      </c>
      <c r="J213">
        <v>4</v>
      </c>
      <c r="K213">
        <v>0</v>
      </c>
      <c r="L213">
        <v>0</v>
      </c>
      <c r="M213">
        <v>2</v>
      </c>
      <c r="N213">
        <v>1</v>
      </c>
      <c r="O213">
        <v>1</v>
      </c>
      <c r="P213">
        <v>421.5</v>
      </c>
      <c r="Q213">
        <v>0</v>
      </c>
      <c r="R213">
        <v>583</v>
      </c>
      <c r="S213">
        <v>190</v>
      </c>
      <c r="T213">
        <v>220</v>
      </c>
      <c r="U213">
        <v>200</v>
      </c>
      <c r="V213">
        <v>260</v>
      </c>
      <c r="W213">
        <v>154</v>
      </c>
      <c r="X213">
        <v>199</v>
      </c>
      <c r="Y213">
        <v>64</v>
      </c>
      <c r="Z213">
        <v>394.66666659999999</v>
      </c>
      <c r="AA213">
        <v>434</v>
      </c>
      <c r="AB213">
        <v>316</v>
      </c>
      <c r="AC213">
        <v>20</v>
      </c>
      <c r="AD213">
        <v>10</v>
      </c>
      <c r="AE213">
        <v>9</v>
      </c>
      <c r="AF213">
        <v>1</v>
      </c>
      <c r="AG213">
        <v>5</v>
      </c>
      <c r="AH213">
        <v>7</v>
      </c>
      <c r="AI213">
        <v>0</v>
      </c>
      <c r="AJ213">
        <v>0</v>
      </c>
      <c r="AK213">
        <v>0</v>
      </c>
      <c r="AL213">
        <v>8</v>
      </c>
      <c r="AM213">
        <v>4</v>
      </c>
      <c r="AN213">
        <v>3</v>
      </c>
      <c r="AO213">
        <v>0</v>
      </c>
      <c r="AP213">
        <v>0</v>
      </c>
      <c r="AQ213">
        <v>0</v>
      </c>
      <c r="AR213">
        <v>3</v>
      </c>
      <c r="AS213">
        <v>1</v>
      </c>
      <c r="AT213">
        <v>3</v>
      </c>
      <c r="AU213">
        <v>0</v>
      </c>
      <c r="AV213">
        <v>0</v>
      </c>
      <c r="AW213">
        <v>0</v>
      </c>
      <c r="AX213">
        <v>5</v>
      </c>
      <c r="AY213">
        <v>0</v>
      </c>
      <c r="AZ213">
        <v>1</v>
      </c>
      <c r="BA213">
        <v>0</v>
      </c>
      <c r="BB213">
        <v>0</v>
      </c>
      <c r="BC213">
        <v>0</v>
      </c>
      <c r="BD213">
        <v>0</v>
      </c>
      <c r="BE213">
        <v>4</v>
      </c>
      <c r="BF213">
        <v>0</v>
      </c>
      <c r="BG213">
        <v>0</v>
      </c>
      <c r="BH213">
        <v>0</v>
      </c>
      <c r="BI213">
        <v>1</v>
      </c>
      <c r="BJ213">
        <v>2</v>
      </c>
      <c r="BK213">
        <v>1</v>
      </c>
      <c r="BL213">
        <v>50</v>
      </c>
      <c r="BM213">
        <v>10</v>
      </c>
      <c r="BN213">
        <v>5</v>
      </c>
      <c r="BO213">
        <v>1</v>
      </c>
      <c r="BP213">
        <v>6</v>
      </c>
      <c r="BQ213">
        <v>0</v>
      </c>
      <c r="BR213">
        <v>28</v>
      </c>
      <c r="BS213">
        <v>1</v>
      </c>
      <c r="BT213">
        <v>1</v>
      </c>
      <c r="BU213">
        <v>0</v>
      </c>
      <c r="BV213">
        <v>330</v>
      </c>
      <c r="BW213">
        <v>330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 t="s">
        <v>58</v>
      </c>
      <c r="CE213" s="58"/>
      <c r="CG213" s="10"/>
      <c r="CH213" s="10"/>
    </row>
    <row r="214" spans="1:86" s="38" customFormat="1">
      <c r="A214" t="s">
        <v>177</v>
      </c>
      <c r="B214" s="10" t="e">
        <f>('E3-Last'!#REF!)-2</f>
        <v>#REF!</v>
      </c>
      <c r="C214" s="6" t="s">
        <v>2</v>
      </c>
      <c r="D214" s="10" t="s">
        <v>40</v>
      </c>
      <c r="E214" s="59">
        <f t="shared" si="60"/>
        <v>0</v>
      </c>
      <c r="F214" s="59">
        <f t="shared" si="60"/>
        <v>25</v>
      </c>
      <c r="G214" s="59">
        <f t="shared" si="60"/>
        <v>50</v>
      </c>
      <c r="H214" s="59">
        <f t="shared" si="60"/>
        <v>0</v>
      </c>
      <c r="I214" s="59">
        <f t="shared" si="61"/>
        <v>0.5</v>
      </c>
      <c r="J214">
        <v>4</v>
      </c>
      <c r="K214">
        <v>0</v>
      </c>
      <c r="L214">
        <v>1</v>
      </c>
      <c r="M214">
        <v>2</v>
      </c>
      <c r="N214">
        <v>0</v>
      </c>
      <c r="O214">
        <v>1</v>
      </c>
      <c r="P214">
        <v>176.5</v>
      </c>
      <c r="Q214">
        <v>227</v>
      </c>
      <c r="R214">
        <v>186</v>
      </c>
      <c r="S214">
        <v>0</v>
      </c>
      <c r="T214">
        <v>145</v>
      </c>
      <c r="U214">
        <v>145</v>
      </c>
      <c r="V214">
        <v>0</v>
      </c>
      <c r="W214">
        <v>143.5</v>
      </c>
      <c r="X214">
        <v>143.5</v>
      </c>
      <c r="Y214">
        <v>0</v>
      </c>
      <c r="Z214">
        <v>952</v>
      </c>
      <c r="AA214">
        <v>952</v>
      </c>
      <c r="AB214">
        <v>0</v>
      </c>
      <c r="AC214">
        <v>39</v>
      </c>
      <c r="AD214">
        <v>19</v>
      </c>
      <c r="AE214">
        <v>20</v>
      </c>
      <c r="AF214">
        <v>0</v>
      </c>
      <c r="AG214">
        <v>5</v>
      </c>
      <c r="AH214">
        <v>4</v>
      </c>
      <c r="AI214">
        <v>1</v>
      </c>
      <c r="AJ214">
        <v>0</v>
      </c>
      <c r="AK214">
        <v>0</v>
      </c>
      <c r="AL214">
        <v>29</v>
      </c>
      <c r="AM214">
        <v>4</v>
      </c>
      <c r="AN214">
        <v>1</v>
      </c>
      <c r="AO214">
        <v>0</v>
      </c>
      <c r="AP214">
        <v>0</v>
      </c>
      <c r="AQ214">
        <v>0</v>
      </c>
      <c r="AR214">
        <v>14</v>
      </c>
      <c r="AS214">
        <v>1</v>
      </c>
      <c r="AT214">
        <v>3</v>
      </c>
      <c r="AU214">
        <v>1</v>
      </c>
      <c r="AV214">
        <v>0</v>
      </c>
      <c r="AW214">
        <v>0</v>
      </c>
      <c r="AX214">
        <v>15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4</v>
      </c>
      <c r="BF214">
        <v>0</v>
      </c>
      <c r="BG214">
        <v>0</v>
      </c>
      <c r="BH214">
        <v>0</v>
      </c>
      <c r="BI214">
        <v>2</v>
      </c>
      <c r="BJ214">
        <v>0</v>
      </c>
      <c r="BK214">
        <v>2</v>
      </c>
      <c r="BL214">
        <v>42</v>
      </c>
      <c r="BM214">
        <v>1</v>
      </c>
      <c r="BN214">
        <v>5</v>
      </c>
      <c r="BO214">
        <v>0</v>
      </c>
      <c r="BP214">
        <v>3</v>
      </c>
      <c r="BQ214">
        <v>0</v>
      </c>
      <c r="BR214">
        <v>33</v>
      </c>
      <c r="BS214">
        <v>1</v>
      </c>
      <c r="BT214">
        <v>0</v>
      </c>
      <c r="BU214">
        <v>1</v>
      </c>
      <c r="BV214">
        <v>107</v>
      </c>
      <c r="BW214">
        <v>0</v>
      </c>
      <c r="BX214">
        <v>107</v>
      </c>
      <c r="BY214">
        <v>0</v>
      </c>
      <c r="BZ214">
        <v>0</v>
      </c>
      <c r="CA214">
        <v>0</v>
      </c>
      <c r="CB214">
        <v>0</v>
      </c>
      <c r="CC214">
        <v>0</v>
      </c>
      <c r="CD214" t="s">
        <v>58</v>
      </c>
      <c r="CE214" s="58"/>
      <c r="CG214" s="10"/>
      <c r="CH214" s="10"/>
    </row>
    <row r="215" spans="1:86" s="38" customFormat="1">
      <c r="A215" s="63"/>
      <c r="C215" s="65"/>
      <c r="D215" s="65"/>
      <c r="E215" s="65"/>
      <c r="F215" s="65"/>
      <c r="G215" s="65"/>
      <c r="H215" s="65"/>
      <c r="I215" s="65"/>
      <c r="O215" s="80"/>
      <c r="CG215" s="10"/>
      <c r="CH215" s="10"/>
    </row>
    <row r="216" spans="1:86" s="38" customFormat="1">
      <c r="A216" s="34" t="s">
        <v>3</v>
      </c>
      <c r="B216" s="34">
        <f>COUNTIF(C189:C214,"WT")</f>
        <v>10</v>
      </c>
      <c r="C216" s="63"/>
      <c r="D216" s="22" t="s">
        <v>41</v>
      </c>
      <c r="E216" s="24">
        <f>AVERAGE(E192:E195,E197,E202,E204,E207:E208,E212)</f>
        <v>2.5</v>
      </c>
      <c r="F216" s="24">
        <f>AVERAGE(F192:F195,F197,F202,F204,F207:F208,F212)</f>
        <v>0.83333333333333326</v>
      </c>
      <c r="G216" s="24">
        <f>AVERAGE(G192:G195,G197,G202,G204,G207:G208,G212)</f>
        <v>43.333333333333329</v>
      </c>
      <c r="H216" s="24">
        <f>AVERAGE(H192:H195,H197,H202,H204,H207:H208,H212)</f>
        <v>35.833333333333329</v>
      </c>
      <c r="I216" s="24">
        <f>AVERAGE(I192:I195,I197,I202,I204,I207:I208,I212)</f>
        <v>0.43333333333333329</v>
      </c>
      <c r="J216" s="24">
        <f t="shared" ref="J216:BU216" si="63">AVERAGE(J192:J195,J197,J202,J204,J207:J208,J302)</f>
        <v>4.8</v>
      </c>
      <c r="K216" s="24">
        <f t="shared" si="63"/>
        <v>0.3</v>
      </c>
      <c r="L216" s="24">
        <f t="shared" si="63"/>
        <v>0.1</v>
      </c>
      <c r="M216" s="24">
        <f t="shared" si="63"/>
        <v>2</v>
      </c>
      <c r="N216" s="24">
        <f t="shared" si="63"/>
        <v>1.7</v>
      </c>
      <c r="O216" s="24">
        <f t="shared" si="63"/>
        <v>0.7</v>
      </c>
      <c r="P216" s="24">
        <f t="shared" si="63"/>
        <v>456.45</v>
      </c>
      <c r="Q216" s="24">
        <f t="shared" si="63"/>
        <v>87.2</v>
      </c>
      <c r="R216" s="24">
        <f t="shared" si="63"/>
        <v>449.6</v>
      </c>
      <c r="S216" s="24">
        <f t="shared" si="63"/>
        <v>262.10000000000002</v>
      </c>
      <c r="T216" s="24">
        <f t="shared" si="63"/>
        <v>284.05</v>
      </c>
      <c r="U216" s="24">
        <f t="shared" si="63"/>
        <v>193.9</v>
      </c>
      <c r="V216" s="24">
        <f t="shared" si="63"/>
        <v>331.35</v>
      </c>
      <c r="W216" s="24">
        <f t="shared" si="63"/>
        <v>872.36666666300005</v>
      </c>
      <c r="X216" s="24">
        <f t="shared" si="63"/>
        <v>922.9</v>
      </c>
      <c r="Y216" s="24">
        <f t="shared" si="63"/>
        <v>200.8</v>
      </c>
      <c r="Z216" s="24">
        <f t="shared" si="63"/>
        <v>611.82499999700008</v>
      </c>
      <c r="AA216" s="24">
        <f t="shared" si="63"/>
        <v>817.2</v>
      </c>
      <c r="AB216" s="24">
        <f t="shared" si="63"/>
        <v>320.2</v>
      </c>
      <c r="AC216" s="24">
        <f t="shared" si="63"/>
        <v>24</v>
      </c>
      <c r="AD216" s="24">
        <f t="shared" si="63"/>
        <v>10.4</v>
      </c>
      <c r="AE216" s="24">
        <f t="shared" si="63"/>
        <v>8.8000000000000007</v>
      </c>
      <c r="AF216" s="24">
        <f t="shared" si="63"/>
        <v>4.8</v>
      </c>
      <c r="AG216" s="24">
        <f t="shared" si="63"/>
        <v>6.5</v>
      </c>
      <c r="AH216" s="24">
        <f t="shared" si="63"/>
        <v>6.6</v>
      </c>
      <c r="AI216" s="24">
        <f t="shared" si="63"/>
        <v>0.9</v>
      </c>
      <c r="AJ216" s="24">
        <f t="shared" si="63"/>
        <v>0</v>
      </c>
      <c r="AK216" s="24">
        <f t="shared" si="63"/>
        <v>1.4</v>
      </c>
      <c r="AL216" s="24">
        <f t="shared" si="63"/>
        <v>8.6</v>
      </c>
      <c r="AM216" s="24">
        <f t="shared" si="63"/>
        <v>4.5</v>
      </c>
      <c r="AN216" s="24">
        <f t="shared" si="63"/>
        <v>2.2000000000000002</v>
      </c>
      <c r="AO216" s="24">
        <f t="shared" si="63"/>
        <v>0.2</v>
      </c>
      <c r="AP216" s="24">
        <f t="shared" si="63"/>
        <v>0</v>
      </c>
      <c r="AQ216" s="24">
        <f t="shared" si="63"/>
        <v>0.5</v>
      </c>
      <c r="AR216" s="24">
        <f t="shared" si="63"/>
        <v>3</v>
      </c>
      <c r="AS216" s="24">
        <f t="shared" si="63"/>
        <v>1.4</v>
      </c>
      <c r="AT216" s="24">
        <f t="shared" si="63"/>
        <v>2.5</v>
      </c>
      <c r="AU216" s="24">
        <f t="shared" si="63"/>
        <v>0.5</v>
      </c>
      <c r="AV216" s="24">
        <f t="shared" si="63"/>
        <v>0</v>
      </c>
      <c r="AW216" s="24">
        <f t="shared" si="63"/>
        <v>0.6</v>
      </c>
      <c r="AX216" s="24">
        <f t="shared" si="63"/>
        <v>3.8</v>
      </c>
      <c r="AY216" s="24">
        <f t="shared" si="63"/>
        <v>0.6</v>
      </c>
      <c r="AZ216" s="24">
        <f t="shared" si="63"/>
        <v>1.9</v>
      </c>
      <c r="BA216" s="24">
        <f t="shared" si="63"/>
        <v>0.2</v>
      </c>
      <c r="BB216" s="24">
        <f t="shared" si="63"/>
        <v>0</v>
      </c>
      <c r="BC216" s="24">
        <f t="shared" si="63"/>
        <v>0.3</v>
      </c>
      <c r="BD216" s="24">
        <f t="shared" si="63"/>
        <v>1.8</v>
      </c>
      <c r="BE216" s="24">
        <f t="shared" si="63"/>
        <v>8.1</v>
      </c>
      <c r="BF216" s="24">
        <f t="shared" si="63"/>
        <v>0.4</v>
      </c>
      <c r="BG216" s="24">
        <f t="shared" si="63"/>
        <v>0.2</v>
      </c>
      <c r="BH216" s="24">
        <f t="shared" si="63"/>
        <v>0.4</v>
      </c>
      <c r="BI216" s="24">
        <f t="shared" si="63"/>
        <v>1.9</v>
      </c>
      <c r="BJ216" s="24">
        <f t="shared" si="63"/>
        <v>1.9</v>
      </c>
      <c r="BK216" s="24">
        <f t="shared" si="63"/>
        <v>3.3</v>
      </c>
      <c r="BL216" s="24">
        <f t="shared" si="63"/>
        <v>95.9</v>
      </c>
      <c r="BM216" s="24">
        <f t="shared" si="63"/>
        <v>18.899999999999999</v>
      </c>
      <c r="BN216" s="24">
        <f t="shared" si="63"/>
        <v>5.0999999999999996</v>
      </c>
      <c r="BO216" s="24">
        <f t="shared" si="63"/>
        <v>3.2</v>
      </c>
      <c r="BP216" s="24">
        <f t="shared" si="63"/>
        <v>3.8</v>
      </c>
      <c r="BQ216" s="24">
        <f t="shared" si="63"/>
        <v>13.3</v>
      </c>
      <c r="BR216" s="24">
        <f t="shared" si="63"/>
        <v>51.6</v>
      </c>
      <c r="BS216" s="24">
        <f t="shared" si="63"/>
        <v>0.7</v>
      </c>
      <c r="BT216" s="24">
        <f t="shared" si="63"/>
        <v>0.3</v>
      </c>
      <c r="BU216" s="24">
        <f t="shared" si="63"/>
        <v>0.4</v>
      </c>
      <c r="BV216" s="24">
        <f t="shared" ref="BV216:CC216" si="64">AVERAGE(BV192:BV195,BV197,BV202,BV204,BV207:BV208,BV302)</f>
        <v>120.6</v>
      </c>
      <c r="BW216" s="24">
        <f t="shared" si="64"/>
        <v>59</v>
      </c>
      <c r="BX216" s="24">
        <f t="shared" si="64"/>
        <v>61.6</v>
      </c>
      <c r="BY216" s="24">
        <f t="shared" si="64"/>
        <v>0</v>
      </c>
      <c r="BZ216" s="24">
        <f t="shared" si="64"/>
        <v>0</v>
      </c>
      <c r="CA216" s="24">
        <f t="shared" si="64"/>
        <v>0</v>
      </c>
      <c r="CB216" s="24">
        <f t="shared" si="64"/>
        <v>0</v>
      </c>
      <c r="CC216" s="24">
        <f t="shared" si="64"/>
        <v>0</v>
      </c>
      <c r="CG216" s="10"/>
      <c r="CH216" s="10"/>
    </row>
    <row r="217" spans="1:86" s="38" customFormat="1">
      <c r="A217" s="35" t="s">
        <v>179</v>
      </c>
      <c r="B217" s="34">
        <f>COUNTIF(C189:C214,"+ve")</f>
        <v>13</v>
      </c>
      <c r="C217" s="63"/>
      <c r="D217" s="18" t="s">
        <v>41</v>
      </c>
      <c r="E217" s="27">
        <f>AVERAGE(E196,E198:E201,E203,E205:E206,E209:E211,E213:E214)</f>
        <v>1.9230769230769229</v>
      </c>
      <c r="F217" s="27">
        <f>AVERAGE(F196,F198:F201,F203,F205:F206,F209:F211,F213:F214)</f>
        <v>6.4102564102564106</v>
      </c>
      <c r="G217" s="27">
        <f>AVERAGE(G196,G198:G201,G203,G205:G206,G209:G211,G213:G214)</f>
        <v>44.871794871794876</v>
      </c>
      <c r="H217" s="27">
        <f>AVERAGE(H196,H198:H201,H203,H205:H206,H209:H211,H213:H214)</f>
        <v>19.871794871794869</v>
      </c>
      <c r="I217" s="27">
        <f>AVERAGE(I196,I198:I201,I203,I205:I206,I209:I211,I213:I214)</f>
        <v>0.44871794871794868</v>
      </c>
      <c r="J217" s="27">
        <f t="shared" ref="J217:BU217" ca="1" si="65">AVERAGE(J196,J198:J201,J203,J205:J206,J209:J301,J213:J214)</f>
        <v>8.615384615384615</v>
      </c>
      <c r="K217" s="27">
        <f t="shared" ca="1" si="65"/>
        <v>1.5384615384615385</v>
      </c>
      <c r="L217" s="27">
        <f t="shared" ca="1" si="65"/>
        <v>0.38461538461538464</v>
      </c>
      <c r="M217" s="27">
        <f t="shared" ca="1" si="65"/>
        <v>3.9230769230769229</v>
      </c>
      <c r="N217" s="27">
        <f t="shared" ca="1" si="65"/>
        <v>1.7692307692307692</v>
      </c>
      <c r="O217" s="27">
        <f t="shared" ca="1" si="65"/>
        <v>1.145367132876923</v>
      </c>
      <c r="P217" s="27">
        <f t="shared" ca="1" si="65"/>
        <v>398.38525725384619</v>
      </c>
      <c r="Q217" s="27">
        <f t="shared" ca="1" si="65"/>
        <v>529.15384615384619</v>
      </c>
      <c r="R217" s="27">
        <f t="shared" ca="1" si="65"/>
        <v>417.60576923846151</v>
      </c>
      <c r="S217" s="27">
        <f t="shared" ca="1" si="65"/>
        <v>224.48901099230767</v>
      </c>
      <c r="T217" s="27">
        <f t="shared" ca="1" si="65"/>
        <v>255.64962119538464</v>
      </c>
      <c r="U217" s="27">
        <f t="shared" ca="1" si="65"/>
        <v>208.09722221538462</v>
      </c>
      <c r="V217" s="27">
        <f t="shared" ca="1" si="65"/>
        <v>331.86721612307696</v>
      </c>
      <c r="W217" s="27">
        <f t="shared" ca="1" si="65"/>
        <v>144.14868881230771</v>
      </c>
      <c r="X217" s="27">
        <f t="shared" ca="1" si="65"/>
        <v>151.41987179538461</v>
      </c>
      <c r="Y217" s="27">
        <f t="shared" ca="1" si="65"/>
        <v>98.566849815384629</v>
      </c>
      <c r="Z217" s="27">
        <f t="shared" ca="1" si="65"/>
        <v>775.46180068153853</v>
      </c>
      <c r="AA217" s="27">
        <f t="shared" ca="1" si="65"/>
        <v>899.33012820769227</v>
      </c>
      <c r="AB217" s="27">
        <f t="shared" ca="1" si="65"/>
        <v>237.88095237692309</v>
      </c>
      <c r="AC217" s="27">
        <f t="shared" ca="1" si="65"/>
        <v>32.384615384615387</v>
      </c>
      <c r="AD217" s="27">
        <f t="shared" ca="1" si="65"/>
        <v>13.846153846153847</v>
      </c>
      <c r="AE217" s="27">
        <f t="shared" ca="1" si="65"/>
        <v>13.923076923076923</v>
      </c>
      <c r="AF217" s="27">
        <f t="shared" ca="1" si="65"/>
        <v>4.615384615384615</v>
      </c>
      <c r="AG217" s="27">
        <f t="shared" ca="1" si="65"/>
        <v>9.615384615384615</v>
      </c>
      <c r="AH217" s="27">
        <f t="shared" ca="1" si="65"/>
        <v>9.3076923076923084</v>
      </c>
      <c r="AI217" s="27">
        <f t="shared" ca="1" si="65"/>
        <v>3.3076923076923075</v>
      </c>
      <c r="AJ217" s="27">
        <f t="shared" ca="1" si="65"/>
        <v>7.6923076923076927E-2</v>
      </c>
      <c r="AK217" s="27">
        <f t="shared" ca="1" si="65"/>
        <v>0</v>
      </c>
      <c r="AL217" s="27">
        <f t="shared" ca="1" si="65"/>
        <v>10.076923076923077</v>
      </c>
      <c r="AM217" s="27">
        <f t="shared" ca="1" si="65"/>
        <v>7.0769230769230766</v>
      </c>
      <c r="AN217" s="27">
        <f t="shared" ca="1" si="65"/>
        <v>2.6153846153846154</v>
      </c>
      <c r="AO217" s="27">
        <f t="shared" ca="1" si="65"/>
        <v>0.23076923076923078</v>
      </c>
      <c r="AP217" s="27">
        <f t="shared" ca="1" si="65"/>
        <v>0</v>
      </c>
      <c r="AQ217" s="27">
        <f t="shared" ca="1" si="65"/>
        <v>0</v>
      </c>
      <c r="AR217" s="27">
        <f t="shared" ca="1" si="65"/>
        <v>3.9230769230769229</v>
      </c>
      <c r="AS217" s="27">
        <f t="shared" ca="1" si="65"/>
        <v>0.92307692307692313</v>
      </c>
      <c r="AT217" s="27">
        <f t="shared" ca="1" si="65"/>
        <v>4.9230769230769234</v>
      </c>
      <c r="AU217" s="27">
        <f t="shared" ca="1" si="65"/>
        <v>2.4615384615384617</v>
      </c>
      <c r="AV217" s="27">
        <f t="shared" ca="1" si="65"/>
        <v>7.6923076923076927E-2</v>
      </c>
      <c r="AW217" s="27">
        <f t="shared" ca="1" si="65"/>
        <v>0</v>
      </c>
      <c r="AX217" s="27">
        <f t="shared" ca="1" si="65"/>
        <v>5.5384615384615383</v>
      </c>
      <c r="AY217" s="27">
        <f t="shared" ca="1" si="65"/>
        <v>1.6153846153846154</v>
      </c>
      <c r="AZ217" s="27">
        <f t="shared" ca="1" si="65"/>
        <v>1.7692307692307692</v>
      </c>
      <c r="BA217" s="27">
        <f t="shared" ca="1" si="65"/>
        <v>0.61538461538461542</v>
      </c>
      <c r="BB217" s="27">
        <f t="shared" ca="1" si="65"/>
        <v>0</v>
      </c>
      <c r="BC217" s="27">
        <f t="shared" ca="1" si="65"/>
        <v>0</v>
      </c>
      <c r="BD217" s="27">
        <f t="shared" ca="1" si="65"/>
        <v>0.61538461538461542</v>
      </c>
      <c r="BE217" s="27">
        <f t="shared" ca="1" si="65"/>
        <v>8.8461538461538467</v>
      </c>
      <c r="BF217" s="27">
        <f t="shared" ca="1" si="65"/>
        <v>0.69230769230769229</v>
      </c>
      <c r="BG217" s="27">
        <f t="shared" ca="1" si="65"/>
        <v>0.15384615384615385</v>
      </c>
      <c r="BH217" s="27">
        <f t="shared" ca="1" si="65"/>
        <v>7.6923076923076927E-2</v>
      </c>
      <c r="BI217" s="27">
        <f t="shared" ca="1" si="65"/>
        <v>3.8461538461538463</v>
      </c>
      <c r="BJ217" s="27">
        <f t="shared" ca="1" si="65"/>
        <v>1.8461538461538463</v>
      </c>
      <c r="BK217" s="27">
        <f t="shared" ca="1" si="65"/>
        <v>2.2307692307692308</v>
      </c>
      <c r="BL217" s="27">
        <f t="shared" ca="1" si="65"/>
        <v>169.30769230769232</v>
      </c>
      <c r="BM217" s="27">
        <f t="shared" ca="1" si="65"/>
        <v>45.230769230769234</v>
      </c>
      <c r="BN217" s="27">
        <f t="shared" ca="1" si="65"/>
        <v>8.9230769230769234</v>
      </c>
      <c r="BO217" s="27">
        <f t="shared" ca="1" si="65"/>
        <v>6.384615384615385</v>
      </c>
      <c r="BP217" s="27">
        <f t="shared" ca="1" si="65"/>
        <v>5.6923076923076925</v>
      </c>
      <c r="BQ217" s="27">
        <f t="shared" ca="1" si="65"/>
        <v>1.7692307692307692</v>
      </c>
      <c r="BR217" s="27">
        <f t="shared" ca="1" si="65"/>
        <v>101.30769230769231</v>
      </c>
      <c r="BS217" s="27">
        <f t="shared" ca="1" si="65"/>
        <v>1</v>
      </c>
      <c r="BT217" s="27">
        <f t="shared" ca="1" si="65"/>
        <v>0.38461538461538464</v>
      </c>
      <c r="BU217" s="27">
        <f t="shared" ca="1" si="65"/>
        <v>0.61538461538461542</v>
      </c>
      <c r="BV217" s="27">
        <f t="shared" ref="BV217:CC217" ca="1" si="66">AVERAGE(BV196,BV198:BV201,BV203,BV205:BV206,BV209:BV301,BV213:BV214)</f>
        <v>258.46153846153845</v>
      </c>
      <c r="BW217" s="27">
        <f t="shared" ca="1" si="66"/>
        <v>113.23076923076923</v>
      </c>
      <c r="BX217" s="27">
        <f t="shared" ca="1" si="66"/>
        <v>145.23076923076923</v>
      </c>
      <c r="BY217" s="27">
        <f t="shared" ca="1" si="66"/>
        <v>0</v>
      </c>
      <c r="BZ217" s="27">
        <f t="shared" ca="1" si="66"/>
        <v>0</v>
      </c>
      <c r="CA217" s="27">
        <f t="shared" ca="1" si="66"/>
        <v>0</v>
      </c>
      <c r="CB217" s="27">
        <f t="shared" ca="1" si="66"/>
        <v>0</v>
      </c>
      <c r="CC217" s="27">
        <f t="shared" ca="1" si="66"/>
        <v>0</v>
      </c>
      <c r="CE217" s="58" t="s">
        <v>111</v>
      </c>
      <c r="CG217" s="10"/>
      <c r="CH217" s="10"/>
    </row>
    <row r="218" spans="1:86" s="38" customFormat="1">
      <c r="A218" s="63"/>
      <c r="B218" s="63"/>
      <c r="C218" s="63"/>
      <c r="D218" s="22" t="s">
        <v>43</v>
      </c>
      <c r="E218" s="24">
        <f>STDEV(E192:E195,E197,E202,E204,E207:E208,E212)/SQRT($B216)</f>
        <v>2.5</v>
      </c>
      <c r="F218" s="24">
        <f>STDEV(F192:F195,F197,F202,F204,F207:F208,F212)/SQRT($B216)</f>
        <v>0.83333333333333315</v>
      </c>
      <c r="G218" s="24">
        <f>STDEV(G192:G195,G197,G202,G204,G207:G208,G212)/SQRT($B216)</f>
        <v>3.4694433324435581</v>
      </c>
      <c r="H218" s="24">
        <f>STDEV(H192:H195,H197,H202,H204,H207:H208,H212)/SQRT($B216)</f>
        <v>6.5792884901816713</v>
      </c>
      <c r="I218" s="24">
        <f>STDEV(I192:I195,I197,I202,I204,I207:I208,I212)/SQRT($B216)</f>
        <v>3.4694433324435586E-2</v>
      </c>
      <c r="J218" s="24">
        <f t="shared" ref="J218:BU218" si="67">STDEV(J192:J195,J197,J202,J204,J207:J208,J302)/SQRT($B216)</f>
        <v>0.79999999999999993</v>
      </c>
      <c r="K218" s="24">
        <f t="shared" si="67"/>
        <v>0.3</v>
      </c>
      <c r="L218" s="24">
        <f t="shared" si="67"/>
        <v>9.9999999999999992E-2</v>
      </c>
      <c r="M218" s="24">
        <f t="shared" si="67"/>
        <v>0.2581988897471611</v>
      </c>
      <c r="N218" s="24">
        <f t="shared" si="67"/>
        <v>0.36666666666666664</v>
      </c>
      <c r="O218" s="24">
        <f t="shared" si="67"/>
        <v>0.33499585403736298</v>
      </c>
      <c r="P218" s="24">
        <f t="shared" si="67"/>
        <v>118.16006563603082</v>
      </c>
      <c r="Q218" s="24">
        <f t="shared" si="67"/>
        <v>87.199999999999989</v>
      </c>
      <c r="R218" s="24">
        <f t="shared" si="67"/>
        <v>136.88313750544049</v>
      </c>
      <c r="S218" s="24">
        <f t="shared" si="67"/>
        <v>85.582929242798059</v>
      </c>
      <c r="T218" s="24">
        <f t="shared" si="67"/>
        <v>91.561658035567604</v>
      </c>
      <c r="U218" s="24">
        <f t="shared" si="67"/>
        <v>52.313998551481845</v>
      </c>
      <c r="V218" s="24">
        <f t="shared" si="67"/>
        <v>153.8197005515801</v>
      </c>
      <c r="W218" s="24">
        <f t="shared" si="67"/>
        <v>602.6866485392477</v>
      </c>
      <c r="X218" s="24">
        <f t="shared" si="67"/>
        <v>604.68001087811354</v>
      </c>
      <c r="Y218" s="24">
        <f t="shared" si="67"/>
        <v>105.47148640483097</v>
      </c>
      <c r="Z218" s="24">
        <f t="shared" si="67"/>
        <v>145.49340618064707</v>
      </c>
      <c r="AA218" s="24">
        <f t="shared" si="67"/>
        <v>223.7802642474681</v>
      </c>
      <c r="AB218" s="24">
        <f t="shared" si="67"/>
        <v>86.051218598124564</v>
      </c>
      <c r="AC218" s="24">
        <f t="shared" si="67"/>
        <v>3.2214558475598851</v>
      </c>
      <c r="AD218" s="24">
        <f t="shared" si="67"/>
        <v>1.2489995996796799</v>
      </c>
      <c r="AE218" s="24">
        <f t="shared" si="67"/>
        <v>1.8844392033470094</v>
      </c>
      <c r="AF218" s="24">
        <f t="shared" si="67"/>
        <v>1.1907047399661168</v>
      </c>
      <c r="AG218" s="24">
        <f t="shared" si="67"/>
        <v>0.76376261582597327</v>
      </c>
      <c r="AH218" s="24">
        <f t="shared" si="67"/>
        <v>0.58118652580542285</v>
      </c>
      <c r="AI218" s="24">
        <f t="shared" si="67"/>
        <v>0.50442486501405182</v>
      </c>
      <c r="AJ218" s="24">
        <f t="shared" si="67"/>
        <v>0</v>
      </c>
      <c r="AK218" s="24">
        <f t="shared" si="67"/>
        <v>1.1944315244779278</v>
      </c>
      <c r="AL218" s="24">
        <f t="shared" si="67"/>
        <v>1.9390719429665313</v>
      </c>
      <c r="AM218" s="24">
        <f t="shared" si="67"/>
        <v>0.5</v>
      </c>
      <c r="AN218" s="24">
        <f t="shared" si="67"/>
        <v>0.44221663871405331</v>
      </c>
      <c r="AO218" s="24">
        <f t="shared" si="67"/>
        <v>0.13333333333333333</v>
      </c>
      <c r="AP218" s="24">
        <f t="shared" si="67"/>
        <v>0</v>
      </c>
      <c r="AQ218" s="24">
        <f t="shared" si="67"/>
        <v>0.5</v>
      </c>
      <c r="AR218" s="24">
        <f t="shared" si="67"/>
        <v>0.9775252199076786</v>
      </c>
      <c r="AS218" s="24">
        <f t="shared" si="67"/>
        <v>0.49888765156985887</v>
      </c>
      <c r="AT218" s="24">
        <f t="shared" si="67"/>
        <v>0.30731814857642953</v>
      </c>
      <c r="AU218" s="24">
        <f t="shared" si="67"/>
        <v>0.34156502553198664</v>
      </c>
      <c r="AV218" s="24">
        <f t="shared" si="67"/>
        <v>0</v>
      </c>
      <c r="AW218" s="24">
        <f t="shared" si="67"/>
        <v>0.42687494916218988</v>
      </c>
      <c r="AX218" s="24">
        <f t="shared" si="67"/>
        <v>1.1333333333333331</v>
      </c>
      <c r="AY218" s="24">
        <f t="shared" si="67"/>
        <v>0.33993463423951903</v>
      </c>
      <c r="AZ218" s="24">
        <f t="shared" si="67"/>
        <v>0.348010216963685</v>
      </c>
      <c r="BA218" s="24">
        <f t="shared" si="67"/>
        <v>0.19999999999999998</v>
      </c>
      <c r="BB218" s="24">
        <f t="shared" si="67"/>
        <v>0</v>
      </c>
      <c r="BC218" s="24">
        <f t="shared" si="67"/>
        <v>0.3</v>
      </c>
      <c r="BD218" s="24">
        <f t="shared" si="67"/>
        <v>0.64635731432217713</v>
      </c>
      <c r="BE218" s="24">
        <f t="shared" si="67"/>
        <v>1.8405916923038028</v>
      </c>
      <c r="BF218" s="24">
        <f t="shared" si="67"/>
        <v>0.30550504633038933</v>
      </c>
      <c r="BG218" s="24">
        <f t="shared" si="67"/>
        <v>0.19999999999999998</v>
      </c>
      <c r="BH218" s="24">
        <f t="shared" si="67"/>
        <v>0.39999999999999997</v>
      </c>
      <c r="BI218" s="24">
        <f t="shared" si="67"/>
        <v>0.62271805640898015</v>
      </c>
      <c r="BJ218" s="24">
        <f t="shared" si="67"/>
        <v>0.45825756949558394</v>
      </c>
      <c r="BK218" s="24">
        <f t="shared" si="67"/>
        <v>1.6536155673083281</v>
      </c>
      <c r="BL218" s="24">
        <f t="shared" si="67"/>
        <v>42.600586850417912</v>
      </c>
      <c r="BM218" s="24">
        <f t="shared" si="67"/>
        <v>9.6268721123045289</v>
      </c>
      <c r="BN218" s="24">
        <f t="shared" si="67"/>
        <v>2.5882211823738883</v>
      </c>
      <c r="BO218" s="24">
        <f t="shared" si="67"/>
        <v>2.4120070020167392</v>
      </c>
      <c r="BP218" s="24">
        <f t="shared" si="67"/>
        <v>0.9521904571390466</v>
      </c>
      <c r="BQ218" s="24">
        <f t="shared" si="67"/>
        <v>10.764189601534238</v>
      </c>
      <c r="BR218" s="24">
        <f t="shared" si="67"/>
        <v>24.510405953390489</v>
      </c>
      <c r="BS218" s="24">
        <f t="shared" si="67"/>
        <v>0.33499585403736298</v>
      </c>
      <c r="BT218" s="24">
        <f t="shared" si="67"/>
        <v>0.21343747458109494</v>
      </c>
      <c r="BU218" s="24">
        <f t="shared" si="67"/>
        <v>0.22110831935702666</v>
      </c>
      <c r="BV218" s="24">
        <f t="shared" ref="BV218:CC218" si="68">STDEV(BV192:BV195,BV197,BV202,BV204,BV207:BV208,BV302)/SQRT($B216)</f>
        <v>62.651984095566448</v>
      </c>
      <c r="BW218" s="24">
        <f t="shared" si="68"/>
        <v>41.278458196874439</v>
      </c>
      <c r="BX218" s="24">
        <f t="shared" si="68"/>
        <v>46.582590930279714</v>
      </c>
      <c r="BY218" s="24">
        <f t="shared" si="68"/>
        <v>0</v>
      </c>
      <c r="BZ218" s="24">
        <f t="shared" si="68"/>
        <v>0</v>
      </c>
      <c r="CA218" s="24">
        <f t="shared" si="68"/>
        <v>0</v>
      </c>
      <c r="CB218" s="24">
        <f t="shared" si="68"/>
        <v>0</v>
      </c>
      <c r="CC218" s="24">
        <f t="shared" si="68"/>
        <v>0</v>
      </c>
      <c r="CE218" s="58" t="s">
        <v>111</v>
      </c>
      <c r="CG218" s="10"/>
      <c r="CH218" s="10"/>
    </row>
    <row r="219" spans="1:86" s="38" customFormat="1">
      <c r="A219" s="63"/>
      <c r="B219" s="2"/>
      <c r="C219" s="63"/>
      <c r="D219" s="18" t="s">
        <v>43</v>
      </c>
      <c r="E219" s="27">
        <f>STDEV(E196,E198:E201,E203,E205:E206,E209:E211,E213:E214)/SQRT($B217)</f>
        <v>1.3847736535059532</v>
      </c>
      <c r="F219" s="27">
        <f>STDEV(F196,F198:F201,F203,F205:F206,F209:F211,F213:F214)/SQRT($B217)</f>
        <v>4.7323150834081416</v>
      </c>
      <c r="G219" s="27">
        <f>STDEV(G196,G198:G201,G203,G205:G206,G209:G211,G213:G214)/SQRT($B217)</f>
        <v>3.9515474378006217</v>
      </c>
      <c r="H219" s="27">
        <f>STDEV(H196,H198:H201,H203,H205:H206,H209:H211,H213:H214)/SQRT($B217)</f>
        <v>4.0626396029554597</v>
      </c>
      <c r="I219" s="27">
        <f>STDEV(I196,I198:I201,I203,I205:I206,I209:I211,I213:I214)/SQRT($B217)</f>
        <v>3.9515474378006302E-2</v>
      </c>
      <c r="J219" s="27">
        <f t="shared" ref="J219:BU219" ca="1" si="69">STDEV(J196,J198:J201,J203,J205:J206,J209:J301,J213:J214)/SQRT($B217)</f>
        <v>2.4325212770525995</v>
      </c>
      <c r="K219" s="27">
        <f t="shared" ca="1" si="69"/>
        <v>1.0598462915610454</v>
      </c>
      <c r="L219" s="27">
        <f t="shared" ca="1" si="69"/>
        <v>0.180400606147055</v>
      </c>
      <c r="M219" s="27">
        <f t="shared" ca="1" si="69"/>
        <v>1.1682857179378991</v>
      </c>
      <c r="N219" s="27">
        <f t="shared" ca="1" si="69"/>
        <v>0.65195805820980102</v>
      </c>
      <c r="O219" s="27">
        <f t="shared" ca="1" si="69"/>
        <v>0.14212389800721173</v>
      </c>
      <c r="P219" s="27">
        <f t="shared" ca="1" si="69"/>
        <v>74.384548953966004</v>
      </c>
      <c r="Q219" s="27">
        <f t="shared" ca="1" si="69"/>
        <v>271.02490296578549</v>
      </c>
      <c r="R219" s="27">
        <f t="shared" ca="1" si="69"/>
        <v>86.868864258057471</v>
      </c>
      <c r="S219" s="27">
        <f t="shared" ca="1" si="69"/>
        <v>74.25718309957152</v>
      </c>
      <c r="T219" s="27">
        <f t="shared" ca="1" si="69"/>
        <v>62.512192404351964</v>
      </c>
      <c r="U219" s="27">
        <f t="shared" ca="1" si="69"/>
        <v>60.469616372901285</v>
      </c>
      <c r="V219" s="27">
        <f t="shared" ca="1" si="69"/>
        <v>91.382540874011028</v>
      </c>
      <c r="W219" s="27">
        <f t="shared" ca="1" si="69"/>
        <v>49.418196355288558</v>
      </c>
      <c r="X219" s="27">
        <f t="shared" ca="1" si="69"/>
        <v>56.419166418207212</v>
      </c>
      <c r="Y219" s="27">
        <f t="shared" ca="1" si="69"/>
        <v>40.844392387660392</v>
      </c>
      <c r="Z219" s="27">
        <f t="shared" ca="1" si="69"/>
        <v>84.930859964941945</v>
      </c>
      <c r="AA219" s="27">
        <f t="shared" ca="1" si="69"/>
        <v>94.975058632626656</v>
      </c>
      <c r="AB219" s="27">
        <f t="shared" ca="1" si="69"/>
        <v>57.518437953131297</v>
      </c>
      <c r="AC219" s="27">
        <f t="shared" ca="1" si="69"/>
        <v>7.1535704385798757</v>
      </c>
      <c r="AD219" s="27">
        <f t="shared" ca="1" si="69"/>
        <v>2.702909528841936</v>
      </c>
      <c r="AE219" s="27">
        <f t="shared" ca="1" si="69"/>
        <v>3.618792719886966</v>
      </c>
      <c r="AF219" s="27">
        <f t="shared" ca="1" si="69"/>
        <v>2.1108342667711146</v>
      </c>
      <c r="AG219" s="27">
        <f t="shared" ca="1" si="69"/>
        <v>2.5483490420734536</v>
      </c>
      <c r="AH219" s="27">
        <f t="shared" ca="1" si="69"/>
        <v>2.0981817995362855</v>
      </c>
      <c r="AI219" s="27">
        <f t="shared" ca="1" si="69"/>
        <v>1.351089851557715</v>
      </c>
      <c r="AJ219" s="27">
        <f t="shared" ca="1" si="69"/>
        <v>7.6923076923076927E-2</v>
      </c>
      <c r="AK219" s="27">
        <f t="shared" ca="1" si="69"/>
        <v>0</v>
      </c>
      <c r="AL219" s="27">
        <f t="shared" ca="1" si="69"/>
        <v>3.6645591935238597</v>
      </c>
      <c r="AM219" s="27">
        <f t="shared" ca="1" si="69"/>
        <v>1.7594489903111439</v>
      </c>
      <c r="AN219" s="27">
        <f t="shared" ca="1" si="69"/>
        <v>0.75564933478417318</v>
      </c>
      <c r="AO219" s="27">
        <f t="shared" ca="1" si="69"/>
        <v>0.16617283842071437</v>
      </c>
      <c r="AP219" s="27">
        <f t="shared" ca="1" si="69"/>
        <v>0</v>
      </c>
      <c r="AQ219" s="27">
        <f t="shared" ca="1" si="69"/>
        <v>0</v>
      </c>
      <c r="AR219" s="27">
        <f t="shared" ca="1" si="69"/>
        <v>1.3371493715417868</v>
      </c>
      <c r="AS219" s="27">
        <f t="shared" ca="1" si="69"/>
        <v>0.6351008244359404</v>
      </c>
      <c r="AT219" s="27">
        <f t="shared" ca="1" si="69"/>
        <v>1.0405960968052832</v>
      </c>
      <c r="AU219" s="27">
        <f t="shared" ca="1" si="69"/>
        <v>0.88154427885492748</v>
      </c>
      <c r="AV219" s="27">
        <f t="shared" ca="1" si="69"/>
        <v>7.6923076923076927E-2</v>
      </c>
      <c r="AW219" s="27">
        <f t="shared" ca="1" si="69"/>
        <v>0</v>
      </c>
      <c r="AX219" s="27">
        <f t="shared" ca="1" si="69"/>
        <v>2.4951629734948786</v>
      </c>
      <c r="AY219" s="27">
        <f t="shared" ca="1" si="69"/>
        <v>0.86631004648852072</v>
      </c>
      <c r="AZ219" s="27">
        <f t="shared" ca="1" si="69"/>
        <v>0.65195805820980102</v>
      </c>
      <c r="BA219" s="27">
        <f t="shared" ca="1" si="69"/>
        <v>0.53754500751888801</v>
      </c>
      <c r="BB219" s="27">
        <f t="shared" ca="1" si="69"/>
        <v>0</v>
      </c>
      <c r="BC219" s="27">
        <f t="shared" ca="1" si="69"/>
        <v>0</v>
      </c>
      <c r="BD219" s="27">
        <f t="shared" ca="1" si="69"/>
        <v>0.26646935501059649</v>
      </c>
      <c r="BE219" s="27">
        <f t="shared" ca="1" si="69"/>
        <v>1.9442424991403493</v>
      </c>
      <c r="BF219" s="27">
        <f t="shared" ca="1" si="69"/>
        <v>0.32786440647549803</v>
      </c>
      <c r="BG219" s="27">
        <f t="shared" ca="1" si="69"/>
        <v>0.10415433852097386</v>
      </c>
      <c r="BH219" s="27">
        <f t="shared" ca="1" si="69"/>
        <v>7.6923076923076927E-2</v>
      </c>
      <c r="BI219" s="27">
        <f t="shared" ca="1" si="69"/>
        <v>1.1482771590191321</v>
      </c>
      <c r="BJ219" s="27">
        <f t="shared" ca="1" si="69"/>
        <v>0.79940806503178952</v>
      </c>
      <c r="BK219" s="27">
        <f t="shared" ca="1" si="69"/>
        <v>0.53293871002119297</v>
      </c>
      <c r="BL219" s="27">
        <f t="shared" ca="1" si="69"/>
        <v>81.386651130566378</v>
      </c>
      <c r="BM219" s="27">
        <f t="shared" ca="1" si="69"/>
        <v>25.520518101744322</v>
      </c>
      <c r="BN219" s="27">
        <f t="shared" ca="1" si="69"/>
        <v>4.1855391137324025</v>
      </c>
      <c r="BO219" s="27">
        <f t="shared" ca="1" si="69"/>
        <v>3.5527859446414469</v>
      </c>
      <c r="BP219" s="27">
        <f t="shared" ca="1" si="69"/>
        <v>3.0995959525450303</v>
      </c>
      <c r="BQ219" s="27">
        <f t="shared" ca="1" si="69"/>
        <v>0.99456114631894732</v>
      </c>
      <c r="BR219" s="27">
        <f t="shared" ca="1" si="69"/>
        <v>47.806016225750568</v>
      </c>
      <c r="BS219" s="27">
        <f t="shared" ca="1" si="69"/>
        <v>0.19611613513818404</v>
      </c>
      <c r="BT219" s="27">
        <f t="shared" ca="1" si="69"/>
        <v>0.180400606147055</v>
      </c>
      <c r="BU219" s="27">
        <f t="shared" ca="1" si="69"/>
        <v>0.21299035545943784</v>
      </c>
      <c r="BV219" s="27">
        <f t="shared" ref="BV219:CC219" ca="1" si="70">STDEV(BV196,BV198:BV201,BV203,BV205:BV206,BV209:BV301,BV213:BV214)/SQRT($B217)</f>
        <v>74.868741156552545</v>
      </c>
      <c r="BW219" s="27">
        <f t="shared" ca="1" si="70"/>
        <v>59.063324757085489</v>
      </c>
      <c r="BX219" s="27">
        <f t="shared" ca="1" si="70"/>
        <v>69.696609365176244</v>
      </c>
      <c r="BY219" s="27">
        <f t="shared" ca="1" si="70"/>
        <v>0</v>
      </c>
      <c r="BZ219" s="27">
        <f t="shared" ca="1" si="70"/>
        <v>0</v>
      </c>
      <c r="CA219" s="27">
        <f t="shared" ca="1" si="70"/>
        <v>0</v>
      </c>
      <c r="CB219" s="27">
        <f t="shared" ca="1" si="70"/>
        <v>0</v>
      </c>
      <c r="CC219" s="27">
        <f t="shared" ca="1" si="70"/>
        <v>0</v>
      </c>
      <c r="CE219" s="58" t="s">
        <v>111</v>
      </c>
      <c r="CG219" s="10"/>
      <c r="CH219" s="10"/>
    </row>
    <row r="220" spans="1:86" s="114" customFormat="1">
      <c r="B220" s="23"/>
      <c r="C220" s="23"/>
      <c r="D220" s="23"/>
      <c r="E220" s="76"/>
      <c r="F220" s="76"/>
      <c r="G220" s="76"/>
      <c r="H220" s="76"/>
      <c r="I220" s="76"/>
      <c r="J220" s="101"/>
      <c r="K220" s="101"/>
      <c r="L220" s="101"/>
      <c r="M220" s="101"/>
      <c r="N220" s="101"/>
      <c r="O220" s="125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</row>
    <row r="221" spans="1:86" s="38" customFormat="1" ht="16">
      <c r="A221" s="83" t="s">
        <v>138</v>
      </c>
      <c r="B221" s="66"/>
      <c r="C221" s="66" t="s">
        <v>137</v>
      </c>
      <c r="D221" s="66"/>
      <c r="E221" s="53" t="s">
        <v>63</v>
      </c>
      <c r="F221" s="53" t="s">
        <v>64</v>
      </c>
      <c r="G221" s="53" t="s">
        <v>65</v>
      </c>
      <c r="H221" s="53" t="s">
        <v>66</v>
      </c>
      <c r="I221" s="87" t="s">
        <v>100</v>
      </c>
      <c r="J221" s="53" t="s">
        <v>62</v>
      </c>
      <c r="K221" s="53" t="s">
        <v>63</v>
      </c>
      <c r="L221" s="53" t="s">
        <v>64</v>
      </c>
      <c r="M221" s="53" t="s">
        <v>65</v>
      </c>
      <c r="N221" s="53" t="s">
        <v>66</v>
      </c>
      <c r="O221" s="87" t="s">
        <v>100</v>
      </c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CE221" s="58" t="s">
        <v>111</v>
      </c>
      <c r="CG221" s="10"/>
      <c r="CH221" s="10"/>
    </row>
    <row r="222" spans="1:86" s="38" customFormat="1">
      <c r="A222" t="s">
        <v>158</v>
      </c>
      <c r="B222" s="10" t="e">
        <f>('E3-Last'!#REF!)-2</f>
        <v>#REF!</v>
      </c>
      <c r="C222" s="4" t="s">
        <v>3</v>
      </c>
      <c r="D222" s="10" t="s">
        <v>40</v>
      </c>
      <c r="E222" s="59">
        <f>(K222/$J222)*100</f>
        <v>0</v>
      </c>
      <c r="F222" s="59">
        <f>(L222/$J222)*100</f>
        <v>0</v>
      </c>
      <c r="G222" s="59">
        <f>(M222/$J222)*100</f>
        <v>50</v>
      </c>
      <c r="H222" s="59">
        <f>(N222/$J222)*100</f>
        <v>50</v>
      </c>
      <c r="I222" s="59">
        <f>M222/J222</f>
        <v>0.5</v>
      </c>
      <c r="J222">
        <v>4</v>
      </c>
      <c r="K222">
        <v>0</v>
      </c>
      <c r="L222">
        <v>0</v>
      </c>
      <c r="M222">
        <v>2</v>
      </c>
      <c r="N222">
        <v>2</v>
      </c>
      <c r="O222">
        <v>0</v>
      </c>
      <c r="P222">
        <v>204.5</v>
      </c>
      <c r="Q222">
        <v>0</v>
      </c>
      <c r="R222">
        <v>259.5</v>
      </c>
      <c r="S222">
        <v>149.5</v>
      </c>
      <c r="T222">
        <v>168.5</v>
      </c>
      <c r="U222">
        <v>86</v>
      </c>
      <c r="V222">
        <v>251</v>
      </c>
      <c r="W222">
        <v>656.75</v>
      </c>
      <c r="X222">
        <v>981.5</v>
      </c>
      <c r="Y222">
        <v>332</v>
      </c>
      <c r="Z222">
        <v>30.75</v>
      </c>
      <c r="AA222">
        <v>25</v>
      </c>
      <c r="AB222">
        <v>36.5</v>
      </c>
      <c r="AC222">
        <v>12</v>
      </c>
      <c r="AD222">
        <v>8</v>
      </c>
      <c r="AE222">
        <v>2</v>
      </c>
      <c r="AF222">
        <v>2</v>
      </c>
      <c r="AG222">
        <v>4</v>
      </c>
      <c r="AH222">
        <v>8</v>
      </c>
      <c r="AI222">
        <v>0</v>
      </c>
      <c r="AJ222">
        <v>0</v>
      </c>
      <c r="AK222">
        <v>0</v>
      </c>
      <c r="AL222">
        <v>0</v>
      </c>
      <c r="AM222">
        <v>4</v>
      </c>
      <c r="AN222">
        <v>4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2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2</v>
      </c>
      <c r="BA222">
        <v>0</v>
      </c>
      <c r="BB222">
        <v>0</v>
      </c>
      <c r="BC222">
        <v>0</v>
      </c>
      <c r="BD222">
        <v>0</v>
      </c>
      <c r="BE222">
        <v>7</v>
      </c>
      <c r="BF222">
        <v>0</v>
      </c>
      <c r="BG222">
        <v>0</v>
      </c>
      <c r="BH222">
        <v>0</v>
      </c>
      <c r="BI222">
        <v>0</v>
      </c>
      <c r="BJ222">
        <v>4</v>
      </c>
      <c r="BK222">
        <v>3</v>
      </c>
      <c r="BL222">
        <v>64</v>
      </c>
      <c r="BM222">
        <v>10</v>
      </c>
      <c r="BN222">
        <v>4</v>
      </c>
      <c r="BO222">
        <v>5</v>
      </c>
      <c r="BP222">
        <v>5</v>
      </c>
      <c r="BQ222">
        <v>7</v>
      </c>
      <c r="BR222">
        <v>33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 t="s">
        <v>58</v>
      </c>
      <c r="CE222" s="58"/>
      <c r="CG222" s="10"/>
      <c r="CH222" s="10"/>
    </row>
    <row r="223" spans="1:86" s="38" customFormat="1">
      <c r="A223" t="s">
        <v>180</v>
      </c>
      <c r="B223" s="10" t="e">
        <f>('E3-Last'!#REF!)-2</f>
        <v>#REF!</v>
      </c>
      <c r="C223" s="4" t="s">
        <v>3</v>
      </c>
      <c r="D223" s="10" t="s">
        <v>40</v>
      </c>
      <c r="E223" s="59">
        <f t="shared" ref="E223:H244" si="71">(K223/$J223)*100</f>
        <v>100</v>
      </c>
      <c r="F223" s="59">
        <f t="shared" si="71"/>
        <v>0</v>
      </c>
      <c r="G223" s="59">
        <f t="shared" si="71"/>
        <v>0</v>
      </c>
      <c r="H223" s="59">
        <f t="shared" si="71"/>
        <v>0</v>
      </c>
      <c r="I223" s="59">
        <f t="shared" ref="I223:I244" si="72">M223/J223</f>
        <v>0</v>
      </c>
      <c r="J223">
        <v>4</v>
      </c>
      <c r="K223">
        <v>4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</v>
      </c>
      <c r="AD223">
        <v>1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1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87</v>
      </c>
      <c r="BM223">
        <v>37</v>
      </c>
      <c r="BN223">
        <v>0</v>
      </c>
      <c r="BO223">
        <v>0</v>
      </c>
      <c r="BP223">
        <v>0</v>
      </c>
      <c r="BQ223">
        <v>0</v>
      </c>
      <c r="BR223">
        <v>50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 t="s">
        <v>58</v>
      </c>
      <c r="CE223" s="58"/>
      <c r="CG223" s="10"/>
      <c r="CH223" s="10"/>
    </row>
    <row r="224" spans="1:86" s="38" customFormat="1">
      <c r="A224" t="s">
        <v>159</v>
      </c>
      <c r="B224" s="10" t="e">
        <f>('E3-Last'!#REF!)-2</f>
        <v>#REF!</v>
      </c>
      <c r="C224" s="4" t="s">
        <v>3</v>
      </c>
      <c r="D224" s="10" t="s">
        <v>40</v>
      </c>
      <c r="E224" s="59">
        <f t="shared" si="71"/>
        <v>50</v>
      </c>
      <c r="F224" s="59">
        <f t="shared" si="71"/>
        <v>25</v>
      </c>
      <c r="G224" s="59">
        <f t="shared" si="71"/>
        <v>25</v>
      </c>
      <c r="H224" s="59">
        <f t="shared" si="71"/>
        <v>0</v>
      </c>
      <c r="I224" s="59">
        <f t="shared" si="72"/>
        <v>0.25</v>
      </c>
      <c r="J224">
        <v>4</v>
      </c>
      <c r="K224">
        <v>2</v>
      </c>
      <c r="L224">
        <v>1</v>
      </c>
      <c r="M224">
        <v>1</v>
      </c>
      <c r="N224">
        <v>0</v>
      </c>
      <c r="O224">
        <v>0</v>
      </c>
      <c r="P224">
        <v>1907</v>
      </c>
      <c r="Q224">
        <v>3450</v>
      </c>
      <c r="R224">
        <v>364</v>
      </c>
      <c r="S224">
        <v>0</v>
      </c>
      <c r="T224">
        <v>636</v>
      </c>
      <c r="U224">
        <v>636</v>
      </c>
      <c r="V224">
        <v>0</v>
      </c>
      <c r="W224">
        <v>742</v>
      </c>
      <c r="X224">
        <v>742</v>
      </c>
      <c r="Y224">
        <v>0</v>
      </c>
      <c r="Z224">
        <v>113</v>
      </c>
      <c r="AA224">
        <v>113</v>
      </c>
      <c r="AB224">
        <v>0</v>
      </c>
      <c r="AC224">
        <v>13</v>
      </c>
      <c r="AD224">
        <v>2</v>
      </c>
      <c r="AE224">
        <v>5</v>
      </c>
      <c r="AF224">
        <v>6</v>
      </c>
      <c r="AG224">
        <v>7</v>
      </c>
      <c r="AH224">
        <v>1</v>
      </c>
      <c r="AI224">
        <v>2</v>
      </c>
      <c r="AJ224">
        <v>0</v>
      </c>
      <c r="AK224">
        <v>0</v>
      </c>
      <c r="AL224">
        <v>3</v>
      </c>
      <c r="AM224">
        <v>2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2</v>
      </c>
      <c r="AT224">
        <v>1</v>
      </c>
      <c r="AU224">
        <v>2</v>
      </c>
      <c r="AV224">
        <v>0</v>
      </c>
      <c r="AW224">
        <v>0</v>
      </c>
      <c r="AX224">
        <v>0</v>
      </c>
      <c r="AY224">
        <v>3</v>
      </c>
      <c r="AZ224">
        <v>0</v>
      </c>
      <c r="BA224">
        <v>0</v>
      </c>
      <c r="BB224">
        <v>0</v>
      </c>
      <c r="BC224">
        <v>0</v>
      </c>
      <c r="BD224">
        <v>3</v>
      </c>
      <c r="BE224">
        <v>7</v>
      </c>
      <c r="BF224">
        <v>2</v>
      </c>
      <c r="BG224">
        <v>0</v>
      </c>
      <c r="BH224">
        <v>0</v>
      </c>
      <c r="BI224">
        <v>0</v>
      </c>
      <c r="BJ224">
        <v>1</v>
      </c>
      <c r="BK224">
        <v>4</v>
      </c>
      <c r="BL224">
        <v>225</v>
      </c>
      <c r="BM224">
        <v>84</v>
      </c>
      <c r="BN224">
        <v>13</v>
      </c>
      <c r="BO224">
        <v>0</v>
      </c>
      <c r="BP224">
        <v>3</v>
      </c>
      <c r="BQ224">
        <v>0</v>
      </c>
      <c r="BR224">
        <v>125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/>
      <c r="CG224" s="10"/>
      <c r="CH224" s="10"/>
    </row>
    <row r="225" spans="1:154" s="38" customFormat="1">
      <c r="A225" t="s">
        <v>160</v>
      </c>
      <c r="B225" s="10" t="e">
        <f>('E3-Last'!#REF!)-2</f>
        <v>#REF!</v>
      </c>
      <c r="C225" s="4" t="s">
        <v>3</v>
      </c>
      <c r="D225" s="10" t="s">
        <v>40</v>
      </c>
      <c r="E225" s="59">
        <f t="shared" si="71"/>
        <v>0</v>
      </c>
      <c r="F225" s="59">
        <f t="shared" si="71"/>
        <v>0</v>
      </c>
      <c r="G225" s="59">
        <f t="shared" si="71"/>
        <v>50</v>
      </c>
      <c r="H225" s="59">
        <f t="shared" si="71"/>
        <v>25</v>
      </c>
      <c r="I225" s="59">
        <f t="shared" si="72"/>
        <v>0.5</v>
      </c>
      <c r="J225">
        <v>4</v>
      </c>
      <c r="K225">
        <v>0</v>
      </c>
      <c r="L225">
        <v>0</v>
      </c>
      <c r="M225">
        <v>2</v>
      </c>
      <c r="N225">
        <v>1</v>
      </c>
      <c r="O225">
        <v>1</v>
      </c>
      <c r="P225">
        <v>187.25</v>
      </c>
      <c r="Q225">
        <v>0</v>
      </c>
      <c r="R225">
        <v>122</v>
      </c>
      <c r="S225">
        <v>138</v>
      </c>
      <c r="T225">
        <v>304.66666659999999</v>
      </c>
      <c r="U225">
        <v>268</v>
      </c>
      <c r="V225">
        <v>378</v>
      </c>
      <c r="W225">
        <v>69</v>
      </c>
      <c r="X225">
        <v>79.5</v>
      </c>
      <c r="Y225">
        <v>48</v>
      </c>
      <c r="Z225">
        <v>905.66666669999995</v>
      </c>
      <c r="AA225">
        <v>1150</v>
      </c>
      <c r="AB225">
        <v>417</v>
      </c>
      <c r="AC225">
        <v>24</v>
      </c>
      <c r="AD225">
        <v>13</v>
      </c>
      <c r="AE225">
        <v>5</v>
      </c>
      <c r="AF225">
        <v>6</v>
      </c>
      <c r="AG225">
        <v>4</v>
      </c>
      <c r="AH225">
        <v>8</v>
      </c>
      <c r="AI225">
        <v>6</v>
      </c>
      <c r="AJ225">
        <v>0</v>
      </c>
      <c r="AK225">
        <v>0</v>
      </c>
      <c r="AL225">
        <v>6</v>
      </c>
      <c r="AM225">
        <v>4</v>
      </c>
      <c r="AN225">
        <v>4</v>
      </c>
      <c r="AO225">
        <v>2</v>
      </c>
      <c r="AP225">
        <v>0</v>
      </c>
      <c r="AQ225">
        <v>0</v>
      </c>
      <c r="AR225">
        <v>3</v>
      </c>
      <c r="AS225">
        <v>0</v>
      </c>
      <c r="AT225">
        <v>3</v>
      </c>
      <c r="AU225">
        <v>0</v>
      </c>
      <c r="AV225">
        <v>0</v>
      </c>
      <c r="AW225">
        <v>0</v>
      </c>
      <c r="AX225">
        <v>2</v>
      </c>
      <c r="AY225">
        <v>0</v>
      </c>
      <c r="AZ225">
        <v>1</v>
      </c>
      <c r="BA225">
        <v>4</v>
      </c>
      <c r="BB225">
        <v>0</v>
      </c>
      <c r="BC225">
        <v>0</v>
      </c>
      <c r="BD225">
        <v>1</v>
      </c>
      <c r="BE225">
        <v>4</v>
      </c>
      <c r="BF225">
        <v>0</v>
      </c>
      <c r="BG225">
        <v>0</v>
      </c>
      <c r="BH225">
        <v>1</v>
      </c>
      <c r="BI225">
        <v>3</v>
      </c>
      <c r="BJ225">
        <v>0</v>
      </c>
      <c r="BK225">
        <v>0</v>
      </c>
      <c r="BL225">
        <v>81</v>
      </c>
      <c r="BM225">
        <v>8</v>
      </c>
      <c r="BN225">
        <v>8</v>
      </c>
      <c r="BO225">
        <v>15</v>
      </c>
      <c r="BP225">
        <v>4</v>
      </c>
      <c r="BQ225">
        <v>0</v>
      </c>
      <c r="BR225">
        <v>46</v>
      </c>
      <c r="BS225">
        <v>1</v>
      </c>
      <c r="BT225">
        <v>0</v>
      </c>
      <c r="BU225">
        <v>1</v>
      </c>
      <c r="BV225">
        <v>367</v>
      </c>
      <c r="BW225">
        <v>0</v>
      </c>
      <c r="BX225">
        <v>367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  <c r="CG225" s="10"/>
      <c r="CH225" s="10"/>
    </row>
    <row r="226" spans="1:154" s="38" customFormat="1">
      <c r="A226" t="s">
        <v>181</v>
      </c>
      <c r="B226" s="10" t="e">
        <f>('E3-Last'!#REF!)-2</f>
        <v>#REF!</v>
      </c>
      <c r="C226" s="6" t="s">
        <v>2</v>
      </c>
      <c r="D226" s="10" t="s">
        <v>40</v>
      </c>
      <c r="E226" s="59">
        <f t="shared" si="71"/>
        <v>0</v>
      </c>
      <c r="F226" s="59">
        <f t="shared" si="71"/>
        <v>0</v>
      </c>
      <c r="G226" s="59">
        <f t="shared" si="71"/>
        <v>50</v>
      </c>
      <c r="H226" s="59">
        <f t="shared" si="71"/>
        <v>25</v>
      </c>
      <c r="I226" s="59">
        <f t="shared" si="72"/>
        <v>0.5</v>
      </c>
      <c r="J226">
        <v>4</v>
      </c>
      <c r="K226">
        <v>0</v>
      </c>
      <c r="L226">
        <v>0</v>
      </c>
      <c r="M226">
        <v>2</v>
      </c>
      <c r="N226">
        <v>1</v>
      </c>
      <c r="O226">
        <v>1</v>
      </c>
      <c r="P226">
        <v>958.25</v>
      </c>
      <c r="Q226">
        <v>0</v>
      </c>
      <c r="R226">
        <v>653.5</v>
      </c>
      <c r="S226">
        <v>1009</v>
      </c>
      <c r="T226">
        <v>243.33333329999999</v>
      </c>
      <c r="U226">
        <v>141</v>
      </c>
      <c r="V226">
        <v>448</v>
      </c>
      <c r="W226">
        <v>129.66666670000001</v>
      </c>
      <c r="X226">
        <v>130</v>
      </c>
      <c r="Y226">
        <v>129</v>
      </c>
      <c r="Z226">
        <v>1015</v>
      </c>
      <c r="AA226">
        <v>1246.5</v>
      </c>
      <c r="AB226">
        <v>552</v>
      </c>
      <c r="AC226">
        <v>32</v>
      </c>
      <c r="AD226">
        <v>11</v>
      </c>
      <c r="AE226">
        <v>15</v>
      </c>
      <c r="AF226">
        <v>6</v>
      </c>
      <c r="AG226">
        <v>9</v>
      </c>
      <c r="AH226">
        <v>5</v>
      </c>
      <c r="AI226">
        <v>6</v>
      </c>
      <c r="AJ226">
        <v>0</v>
      </c>
      <c r="AK226">
        <v>0</v>
      </c>
      <c r="AL226">
        <v>12</v>
      </c>
      <c r="AM226">
        <v>4</v>
      </c>
      <c r="AN226">
        <v>1</v>
      </c>
      <c r="AO226">
        <v>1</v>
      </c>
      <c r="AP226">
        <v>0</v>
      </c>
      <c r="AQ226">
        <v>0</v>
      </c>
      <c r="AR226">
        <v>5</v>
      </c>
      <c r="AS226">
        <v>4</v>
      </c>
      <c r="AT226">
        <v>3</v>
      </c>
      <c r="AU226">
        <v>2</v>
      </c>
      <c r="AV226">
        <v>0</v>
      </c>
      <c r="AW226">
        <v>0</v>
      </c>
      <c r="AX226">
        <v>6</v>
      </c>
      <c r="AY226">
        <v>1</v>
      </c>
      <c r="AZ226">
        <v>1</v>
      </c>
      <c r="BA226">
        <v>3</v>
      </c>
      <c r="BB226">
        <v>0</v>
      </c>
      <c r="BC226">
        <v>0</v>
      </c>
      <c r="BD226">
        <v>1</v>
      </c>
      <c r="BE226">
        <v>5</v>
      </c>
      <c r="BF226">
        <v>1</v>
      </c>
      <c r="BG226">
        <v>0</v>
      </c>
      <c r="BH226">
        <v>0</v>
      </c>
      <c r="BI226">
        <v>2</v>
      </c>
      <c r="BJ226">
        <v>1</v>
      </c>
      <c r="BK226">
        <v>1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1</v>
      </c>
      <c r="BT226">
        <v>0</v>
      </c>
      <c r="BU226">
        <v>1</v>
      </c>
      <c r="BV226">
        <v>1517</v>
      </c>
      <c r="BW226">
        <v>0</v>
      </c>
      <c r="BX226">
        <v>1517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G226" s="10"/>
      <c r="CH226" s="10"/>
    </row>
    <row r="227" spans="1:154" s="38" customFormat="1">
      <c r="A227" t="s">
        <v>161</v>
      </c>
      <c r="B227" s="10" t="e">
        <f>('E3-Last'!#REF!)-2</f>
        <v>#REF!</v>
      </c>
      <c r="C227" s="4" t="s">
        <v>3</v>
      </c>
      <c r="D227" s="10" t="s">
        <v>40</v>
      </c>
      <c r="E227" s="59">
        <f t="shared" si="71"/>
        <v>0</v>
      </c>
      <c r="F227" s="59">
        <f t="shared" si="71"/>
        <v>0</v>
      </c>
      <c r="G227" s="59">
        <f t="shared" si="71"/>
        <v>25</v>
      </c>
      <c r="H227" s="59">
        <f t="shared" si="71"/>
        <v>50</v>
      </c>
      <c r="I227" s="59">
        <f t="shared" si="72"/>
        <v>0.25</v>
      </c>
      <c r="J227">
        <v>4</v>
      </c>
      <c r="K227">
        <v>0</v>
      </c>
      <c r="L227">
        <v>0</v>
      </c>
      <c r="M227">
        <v>1</v>
      </c>
      <c r="N227">
        <v>2</v>
      </c>
      <c r="O227">
        <v>1</v>
      </c>
      <c r="P227">
        <v>480.5</v>
      </c>
      <c r="Q227">
        <v>0</v>
      </c>
      <c r="R227">
        <v>724</v>
      </c>
      <c r="S227">
        <v>290.5</v>
      </c>
      <c r="T227">
        <v>467.66666659999999</v>
      </c>
      <c r="U227">
        <v>216</v>
      </c>
      <c r="V227">
        <v>593.5</v>
      </c>
      <c r="W227">
        <v>374.66666659999999</v>
      </c>
      <c r="X227">
        <v>889</v>
      </c>
      <c r="Y227">
        <v>117.5</v>
      </c>
      <c r="Z227">
        <v>52.666666669999998</v>
      </c>
      <c r="AA227">
        <v>51</v>
      </c>
      <c r="AB227">
        <v>53.5</v>
      </c>
      <c r="AC227">
        <v>17</v>
      </c>
      <c r="AD227">
        <v>11</v>
      </c>
      <c r="AE227">
        <v>1</v>
      </c>
      <c r="AF227">
        <v>5</v>
      </c>
      <c r="AG227">
        <v>4</v>
      </c>
      <c r="AH227">
        <v>5</v>
      </c>
      <c r="AI227">
        <v>4</v>
      </c>
      <c r="AJ227">
        <v>0</v>
      </c>
      <c r="AK227">
        <v>0</v>
      </c>
      <c r="AL227">
        <v>4</v>
      </c>
      <c r="AM227">
        <v>4</v>
      </c>
      <c r="AN227">
        <v>1</v>
      </c>
      <c r="AO227">
        <v>3</v>
      </c>
      <c r="AP227">
        <v>0</v>
      </c>
      <c r="AQ227">
        <v>0</v>
      </c>
      <c r="AR227">
        <v>3</v>
      </c>
      <c r="AS227">
        <v>0</v>
      </c>
      <c r="AT227">
        <v>1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3</v>
      </c>
      <c r="BA227">
        <v>1</v>
      </c>
      <c r="BB227">
        <v>0</v>
      </c>
      <c r="BC227">
        <v>0</v>
      </c>
      <c r="BD227">
        <v>1</v>
      </c>
      <c r="BE227">
        <v>13</v>
      </c>
      <c r="BF227">
        <v>0</v>
      </c>
      <c r="BG227">
        <v>0</v>
      </c>
      <c r="BH227">
        <v>0</v>
      </c>
      <c r="BI227">
        <v>0</v>
      </c>
      <c r="BJ227">
        <v>3</v>
      </c>
      <c r="BK227">
        <v>10</v>
      </c>
      <c r="BL227">
        <v>46</v>
      </c>
      <c r="BM227">
        <v>6</v>
      </c>
      <c r="BN227">
        <v>14</v>
      </c>
      <c r="BO227">
        <v>1</v>
      </c>
      <c r="BP227">
        <v>2</v>
      </c>
      <c r="BQ227">
        <v>3</v>
      </c>
      <c r="BR227">
        <v>20</v>
      </c>
      <c r="BS227">
        <v>1</v>
      </c>
      <c r="BT227">
        <v>1</v>
      </c>
      <c r="BU227">
        <v>0</v>
      </c>
      <c r="BV227">
        <v>617</v>
      </c>
      <c r="BW227">
        <v>617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  <c r="CE227" s="58"/>
      <c r="CG227" s="10">
        <f>$W$1</f>
        <v>0</v>
      </c>
      <c r="CH227" s="10" t="str">
        <f>C201</f>
        <v>+ve</v>
      </c>
      <c r="CI227" s="59">
        <f>E229</f>
        <v>0</v>
      </c>
      <c r="CJ227" s="59">
        <f>F229</f>
        <v>25</v>
      </c>
      <c r="CK227" s="59">
        <f>G229</f>
        <v>50</v>
      </c>
      <c r="CL227" s="59">
        <f>H229</f>
        <v>0</v>
      </c>
      <c r="CM227" s="59">
        <f>I229</f>
        <v>0.5</v>
      </c>
      <c r="CN227" s="95">
        <f>E230</f>
        <v>0</v>
      </c>
      <c r="CO227" s="95">
        <f>F230</f>
        <v>0</v>
      </c>
      <c r="CP227" s="95">
        <f>G230</f>
        <v>50</v>
      </c>
      <c r="CQ227" s="95">
        <f>H230</f>
        <v>0</v>
      </c>
      <c r="CR227" s="95">
        <f>I230</f>
        <v>0.5</v>
      </c>
      <c r="CS227" s="59">
        <f>E231</f>
        <v>0</v>
      </c>
      <c r="CT227" s="59">
        <f>F231</f>
        <v>0</v>
      </c>
      <c r="CU227" s="59">
        <f>G231</f>
        <v>50</v>
      </c>
      <c r="CV227" s="59">
        <f>H231</f>
        <v>0</v>
      </c>
      <c r="CW227" s="59">
        <f>I231</f>
        <v>0.5</v>
      </c>
      <c r="CX227" s="95">
        <f>E232</f>
        <v>0</v>
      </c>
      <c r="CY227" s="95">
        <f>F232</f>
        <v>0</v>
      </c>
      <c r="CZ227" s="95">
        <f>G232</f>
        <v>25</v>
      </c>
      <c r="DA227" s="95">
        <f>H232</f>
        <v>25</v>
      </c>
      <c r="DB227" s="95">
        <f>I232</f>
        <v>0.25</v>
      </c>
    </row>
    <row r="228" spans="1:154" s="38" customFormat="1">
      <c r="A228" t="s">
        <v>162</v>
      </c>
      <c r="B228" s="10" t="e">
        <f>('E3-Last'!#REF!)-2</f>
        <v>#REF!</v>
      </c>
      <c r="C228" s="6" t="s">
        <v>2</v>
      </c>
      <c r="D228" s="10" t="s">
        <v>40</v>
      </c>
      <c r="E228" s="59">
        <f t="shared" si="71"/>
        <v>0</v>
      </c>
      <c r="F228" s="59">
        <f t="shared" si="71"/>
        <v>0</v>
      </c>
      <c r="G228" s="59">
        <f t="shared" si="71"/>
        <v>50</v>
      </c>
      <c r="H228" s="59">
        <f t="shared" si="71"/>
        <v>25</v>
      </c>
      <c r="I228" s="59">
        <f t="shared" si="72"/>
        <v>0.5</v>
      </c>
      <c r="J228">
        <v>4</v>
      </c>
      <c r="K228">
        <v>0</v>
      </c>
      <c r="L228">
        <v>0</v>
      </c>
      <c r="M228">
        <v>2</v>
      </c>
      <c r="N228">
        <v>1</v>
      </c>
      <c r="O228">
        <v>1</v>
      </c>
      <c r="P228">
        <v>297.25</v>
      </c>
      <c r="Q228">
        <v>0</v>
      </c>
      <c r="R228">
        <v>194</v>
      </c>
      <c r="S228">
        <v>337</v>
      </c>
      <c r="T228">
        <v>177.66666670000001</v>
      </c>
      <c r="U228">
        <v>47.5</v>
      </c>
      <c r="V228">
        <v>438</v>
      </c>
      <c r="W228">
        <v>259.33333340000001</v>
      </c>
      <c r="X228">
        <v>290.5</v>
      </c>
      <c r="Y228">
        <v>197</v>
      </c>
      <c r="Z228">
        <v>412</v>
      </c>
      <c r="AA228">
        <v>494</v>
      </c>
      <c r="AB228">
        <v>248</v>
      </c>
      <c r="AC228">
        <v>14</v>
      </c>
      <c r="AD228">
        <v>6</v>
      </c>
      <c r="AE228">
        <v>5</v>
      </c>
      <c r="AF228">
        <v>3</v>
      </c>
      <c r="AG228">
        <v>5</v>
      </c>
      <c r="AH228">
        <v>5</v>
      </c>
      <c r="AI228">
        <v>3</v>
      </c>
      <c r="AJ228">
        <v>0</v>
      </c>
      <c r="AK228">
        <v>0</v>
      </c>
      <c r="AL228">
        <v>1</v>
      </c>
      <c r="AM228">
        <v>4</v>
      </c>
      <c r="AN228">
        <v>1</v>
      </c>
      <c r="AO228">
        <v>0</v>
      </c>
      <c r="AP228">
        <v>0</v>
      </c>
      <c r="AQ228">
        <v>0</v>
      </c>
      <c r="AR228">
        <v>1</v>
      </c>
      <c r="AS228">
        <v>0</v>
      </c>
      <c r="AT228">
        <v>3</v>
      </c>
      <c r="AU228">
        <v>2</v>
      </c>
      <c r="AV228">
        <v>0</v>
      </c>
      <c r="AW228">
        <v>0</v>
      </c>
      <c r="AX228">
        <v>0</v>
      </c>
      <c r="AY228">
        <v>1</v>
      </c>
      <c r="AZ228">
        <v>1</v>
      </c>
      <c r="BA228">
        <v>1</v>
      </c>
      <c r="BB228">
        <v>0</v>
      </c>
      <c r="BC228">
        <v>0</v>
      </c>
      <c r="BD228">
        <v>0</v>
      </c>
      <c r="BE228">
        <v>3</v>
      </c>
      <c r="BF228">
        <v>0</v>
      </c>
      <c r="BG228">
        <v>0</v>
      </c>
      <c r="BH228">
        <v>0</v>
      </c>
      <c r="BI228">
        <v>1</v>
      </c>
      <c r="BJ228">
        <v>2</v>
      </c>
      <c r="BK228">
        <v>0</v>
      </c>
      <c r="BL228">
        <v>106</v>
      </c>
      <c r="BM228">
        <v>19</v>
      </c>
      <c r="BN228">
        <v>10</v>
      </c>
      <c r="BO228">
        <v>22</v>
      </c>
      <c r="BP228">
        <v>2</v>
      </c>
      <c r="BQ228">
        <v>4</v>
      </c>
      <c r="BR228">
        <v>49</v>
      </c>
      <c r="BS228">
        <v>1</v>
      </c>
      <c r="BT228">
        <v>0</v>
      </c>
      <c r="BU228">
        <v>1</v>
      </c>
      <c r="BV228">
        <v>464</v>
      </c>
      <c r="BW228">
        <v>0</v>
      </c>
      <c r="BX228">
        <v>464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E228" s="58"/>
      <c r="CG228" s="10"/>
      <c r="CH228" s="10"/>
    </row>
    <row r="229" spans="1:154" s="38" customFormat="1">
      <c r="A229" t="s">
        <v>163</v>
      </c>
      <c r="B229" s="10" t="e">
        <f>('E3-Last'!#REF!)-2</f>
        <v>#REF!</v>
      </c>
      <c r="C229" s="6" t="s">
        <v>2</v>
      </c>
      <c r="D229" s="10" t="s">
        <v>40</v>
      </c>
      <c r="E229" s="59">
        <f t="shared" si="71"/>
        <v>0</v>
      </c>
      <c r="F229" s="59">
        <f t="shared" si="71"/>
        <v>25</v>
      </c>
      <c r="G229" s="59">
        <f t="shared" si="71"/>
        <v>50</v>
      </c>
      <c r="H229" s="59">
        <f t="shared" si="71"/>
        <v>0</v>
      </c>
      <c r="I229" s="59">
        <f t="shared" si="72"/>
        <v>0.5</v>
      </c>
      <c r="J229">
        <v>4</v>
      </c>
      <c r="K229">
        <v>0</v>
      </c>
      <c r="L229">
        <v>1</v>
      </c>
      <c r="M229">
        <v>2</v>
      </c>
      <c r="N229">
        <v>0</v>
      </c>
      <c r="O229">
        <v>1</v>
      </c>
      <c r="P229">
        <v>208</v>
      </c>
      <c r="Q229">
        <v>330</v>
      </c>
      <c r="R229">
        <v>142.5</v>
      </c>
      <c r="S229">
        <v>0</v>
      </c>
      <c r="T229">
        <v>29.5</v>
      </c>
      <c r="U229">
        <v>29.5</v>
      </c>
      <c r="V229">
        <v>0</v>
      </c>
      <c r="W229">
        <v>98.5</v>
      </c>
      <c r="X229">
        <v>98.5</v>
      </c>
      <c r="Y229">
        <v>0</v>
      </c>
      <c r="Z229">
        <v>1346.5</v>
      </c>
      <c r="AA229">
        <v>1346.5</v>
      </c>
      <c r="AB229">
        <v>0</v>
      </c>
      <c r="AC229">
        <v>18</v>
      </c>
      <c r="AD229">
        <v>7</v>
      </c>
      <c r="AE229">
        <v>11</v>
      </c>
      <c r="AF229">
        <v>0</v>
      </c>
      <c r="AG229">
        <v>4</v>
      </c>
      <c r="AH229">
        <v>4</v>
      </c>
      <c r="AI229">
        <v>3</v>
      </c>
      <c r="AJ229">
        <v>0</v>
      </c>
      <c r="AK229">
        <v>0</v>
      </c>
      <c r="AL229">
        <v>7</v>
      </c>
      <c r="AM229">
        <v>4</v>
      </c>
      <c r="AN229">
        <v>1</v>
      </c>
      <c r="AO229">
        <v>0</v>
      </c>
      <c r="AP229">
        <v>0</v>
      </c>
      <c r="AQ229">
        <v>0</v>
      </c>
      <c r="AR229">
        <v>2</v>
      </c>
      <c r="AS229">
        <v>0</v>
      </c>
      <c r="AT229">
        <v>3</v>
      </c>
      <c r="AU229">
        <v>3</v>
      </c>
      <c r="AV229">
        <v>0</v>
      </c>
      <c r="AW229">
        <v>0</v>
      </c>
      <c r="AX229">
        <v>5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12</v>
      </c>
      <c r="BF229">
        <v>0</v>
      </c>
      <c r="BG229">
        <v>0</v>
      </c>
      <c r="BH229">
        <v>0</v>
      </c>
      <c r="BI229">
        <v>2</v>
      </c>
      <c r="BJ229">
        <v>0</v>
      </c>
      <c r="BK229">
        <v>10</v>
      </c>
      <c r="BL229">
        <v>116</v>
      </c>
      <c r="BM229">
        <v>14</v>
      </c>
      <c r="BN229">
        <v>9</v>
      </c>
      <c r="BO229">
        <v>10</v>
      </c>
      <c r="BP229">
        <v>4</v>
      </c>
      <c r="BQ229">
        <v>0</v>
      </c>
      <c r="BR229">
        <v>79</v>
      </c>
      <c r="BS229">
        <v>1</v>
      </c>
      <c r="BT229">
        <v>0</v>
      </c>
      <c r="BU229">
        <v>1</v>
      </c>
      <c r="BV229">
        <v>217</v>
      </c>
      <c r="BW229">
        <v>0</v>
      </c>
      <c r="BX229">
        <v>217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  <c r="CG229" s="10">
        <f>$W$1</f>
        <v>0</v>
      </c>
      <c r="CH229" s="10" t="str">
        <f>C201</f>
        <v>+ve</v>
      </c>
      <c r="CI229" s="59" t="e">
        <f>#REF!</f>
        <v>#REF!</v>
      </c>
      <c r="CJ229" s="59" t="e">
        <f>#REF!</f>
        <v>#REF!</v>
      </c>
      <c r="CK229" s="59" t="e">
        <f>#REF!</f>
        <v>#REF!</v>
      </c>
      <c r="CL229" s="59" t="e">
        <f>#REF!</f>
        <v>#REF!</v>
      </c>
      <c r="CM229" s="59" t="e">
        <f>#REF!</f>
        <v>#REF!</v>
      </c>
      <c r="CN229" s="59" t="e">
        <f>#REF!</f>
        <v>#REF!</v>
      </c>
      <c r="CO229" s="59" t="e">
        <f>#REF!</f>
        <v>#REF!</v>
      </c>
      <c r="CP229" s="59" t="e">
        <f>#REF!</f>
        <v>#REF!</v>
      </c>
      <c r="CQ229" s="59" t="e">
        <f>#REF!</f>
        <v>#REF!</v>
      </c>
      <c r="CR229" s="59" t="e">
        <f>#REF!</f>
        <v>#REF!</v>
      </c>
      <c r="CS229" s="59" t="e">
        <f>#REF!</f>
        <v>#REF!</v>
      </c>
      <c r="CT229" s="59" t="e">
        <f>#REF!</f>
        <v>#REF!</v>
      </c>
      <c r="CU229" s="59" t="e">
        <f>#REF!</f>
        <v>#REF!</v>
      </c>
      <c r="CV229" s="59" t="e">
        <f>#REF!</f>
        <v>#REF!</v>
      </c>
      <c r="CW229" s="59" t="e">
        <f>#REF!</f>
        <v>#REF!</v>
      </c>
      <c r="CX229" s="59" t="e">
        <f>#REF!</f>
        <v>#REF!</v>
      </c>
      <c r="CY229" s="59" t="e">
        <f>#REF!</f>
        <v>#REF!</v>
      </c>
      <c r="CZ229" s="95" t="e">
        <f>#REF!</f>
        <v>#REF!</v>
      </c>
      <c r="DA229" s="95" t="e">
        <f>#REF!</f>
        <v>#REF!</v>
      </c>
      <c r="DB229" s="95" t="e">
        <f>#REF!</f>
        <v>#REF!</v>
      </c>
      <c r="DC229" s="95" t="e">
        <f>#REF!</f>
        <v>#REF!</v>
      </c>
      <c r="DD229" s="95" t="e">
        <f>#REF!</f>
        <v>#REF!</v>
      </c>
      <c r="DE229" s="95" t="e">
        <f>#REF!</f>
        <v>#REF!</v>
      </c>
      <c r="DF229" s="95" t="e">
        <f>#REF!</f>
        <v>#REF!</v>
      </c>
      <c r="DG229" s="95" t="e">
        <f>#REF!</f>
        <v>#REF!</v>
      </c>
      <c r="DH229" s="95" t="e">
        <f>#REF!</f>
        <v>#REF!</v>
      </c>
      <c r="DI229" s="95" t="e">
        <f>#REF!</f>
        <v>#REF!</v>
      </c>
      <c r="DJ229" s="95" t="e">
        <f>#REF!</f>
        <v>#REF!</v>
      </c>
      <c r="DK229" s="95" t="e">
        <f>#REF!</f>
        <v>#REF!</v>
      </c>
      <c r="DL229" s="95" t="e">
        <f>#REF!</f>
        <v>#REF!</v>
      </c>
      <c r="DM229" s="95" t="e">
        <f>#REF!</f>
        <v>#REF!</v>
      </c>
      <c r="DN229" s="95" t="e">
        <f>#REF!</f>
        <v>#REF!</v>
      </c>
      <c r="DO229" s="95" t="e">
        <f>#REF!</f>
        <v>#REF!</v>
      </c>
      <c r="DP229" s="95" t="e">
        <f>#REF!</f>
        <v>#REF!</v>
      </c>
      <c r="DQ229" s="59" t="e">
        <f>#REF!</f>
        <v>#REF!</v>
      </c>
      <c r="DR229" s="59" t="e">
        <f>#REF!</f>
        <v>#REF!</v>
      </c>
      <c r="DS229" s="59" t="e">
        <f>#REF!</f>
        <v>#REF!</v>
      </c>
      <c r="DT229" s="59" t="e">
        <f>#REF!</f>
        <v>#REF!</v>
      </c>
      <c r="DU229" s="59" t="e">
        <f>#REF!</f>
        <v>#REF!</v>
      </c>
      <c r="DV229" s="59" t="e">
        <f>#REF!</f>
        <v>#REF!</v>
      </c>
      <c r="DW229" s="59" t="e">
        <f>#REF!</f>
        <v>#REF!</v>
      </c>
      <c r="DX229" s="59" t="e">
        <f>#REF!</f>
        <v>#REF!</v>
      </c>
      <c r="DY229" s="59" t="e">
        <f>#REF!</f>
        <v>#REF!</v>
      </c>
      <c r="DZ229" s="59" t="e">
        <f>#REF!</f>
        <v>#REF!</v>
      </c>
      <c r="EA229" s="59" t="e">
        <f>#REF!</f>
        <v>#REF!</v>
      </c>
      <c r="EB229" s="59" t="e">
        <f>#REF!</f>
        <v>#REF!</v>
      </c>
      <c r="EC229" s="59" t="e">
        <f>#REF!</f>
        <v>#REF!</v>
      </c>
      <c r="ED229" s="59" t="e">
        <f>#REF!</f>
        <v>#REF!</v>
      </c>
      <c r="EE229" s="59" t="e">
        <f>#REF!</f>
        <v>#REF!</v>
      </c>
      <c r="EF229" s="59" t="e">
        <f>#REF!</f>
        <v>#REF!</v>
      </c>
      <c r="EG229" s="59" t="e">
        <f>#REF!</f>
        <v>#REF!</v>
      </c>
      <c r="EH229" s="95" t="e">
        <f>#REF!</f>
        <v>#REF!</v>
      </c>
      <c r="EI229" s="95" t="e">
        <f>#REF!</f>
        <v>#REF!</v>
      </c>
      <c r="EJ229" s="95" t="e">
        <f>#REF!</f>
        <v>#REF!</v>
      </c>
      <c r="EK229" s="95" t="e">
        <f>#REF!</f>
        <v>#REF!</v>
      </c>
      <c r="EL229" s="95" t="e">
        <f>#REF!</f>
        <v>#REF!</v>
      </c>
      <c r="EM229" s="95" t="e">
        <f>#REF!</f>
        <v>#REF!</v>
      </c>
      <c r="EN229" s="95" t="e">
        <f>#REF!</f>
        <v>#REF!</v>
      </c>
      <c r="EO229" s="95" t="e">
        <f>#REF!</f>
        <v>#REF!</v>
      </c>
      <c r="EP229" s="95" t="e">
        <f>#REF!</f>
        <v>#REF!</v>
      </c>
      <c r="EQ229" s="95" t="e">
        <f>#REF!</f>
        <v>#REF!</v>
      </c>
      <c r="ER229" s="95" t="e">
        <f>#REF!</f>
        <v>#REF!</v>
      </c>
      <c r="ES229" s="95" t="e">
        <f>#REF!</f>
        <v>#REF!</v>
      </c>
      <c r="ET229" s="95" t="e">
        <f>#REF!</f>
        <v>#REF!</v>
      </c>
      <c r="EU229" s="95" t="e">
        <f>#REF!</f>
        <v>#REF!</v>
      </c>
      <c r="EV229" s="95" t="e">
        <f>#REF!</f>
        <v>#REF!</v>
      </c>
      <c r="EW229" s="95" t="e">
        <f>#REF!</f>
        <v>#REF!</v>
      </c>
      <c r="EX229" s="95" t="e">
        <f>#REF!</f>
        <v>#REF!</v>
      </c>
    </row>
    <row r="230" spans="1:154" s="38" customFormat="1">
      <c r="A230" t="s">
        <v>164</v>
      </c>
      <c r="B230" s="10" t="e">
        <f>('E3-Last'!#REF!)-2</f>
        <v>#REF!</v>
      </c>
      <c r="C230" s="6" t="s">
        <v>2</v>
      </c>
      <c r="D230" s="10" t="s">
        <v>40</v>
      </c>
      <c r="E230" s="59">
        <f t="shared" si="71"/>
        <v>0</v>
      </c>
      <c r="F230" s="59">
        <f t="shared" si="71"/>
        <v>0</v>
      </c>
      <c r="G230" s="59">
        <f t="shared" si="71"/>
        <v>50</v>
      </c>
      <c r="H230" s="59">
        <f t="shared" si="71"/>
        <v>0</v>
      </c>
      <c r="I230" s="59">
        <f t="shared" si="72"/>
        <v>0.5</v>
      </c>
      <c r="J230">
        <v>4</v>
      </c>
      <c r="K230">
        <v>0</v>
      </c>
      <c r="L230">
        <v>0</v>
      </c>
      <c r="M230">
        <v>2</v>
      </c>
      <c r="N230">
        <v>0</v>
      </c>
      <c r="O230">
        <v>2</v>
      </c>
      <c r="P230">
        <v>438.25</v>
      </c>
      <c r="Q230">
        <v>0</v>
      </c>
      <c r="R230">
        <v>232.5</v>
      </c>
      <c r="S230">
        <v>0</v>
      </c>
      <c r="T230">
        <v>39.5</v>
      </c>
      <c r="U230">
        <v>39.5</v>
      </c>
      <c r="V230">
        <v>0</v>
      </c>
      <c r="W230">
        <v>79.5</v>
      </c>
      <c r="X230">
        <v>79.5</v>
      </c>
      <c r="Y230">
        <v>0</v>
      </c>
      <c r="Z230">
        <v>459.5</v>
      </c>
      <c r="AA230">
        <v>459.5</v>
      </c>
      <c r="AB230">
        <v>0</v>
      </c>
      <c r="AC230">
        <v>15</v>
      </c>
      <c r="AD230">
        <v>5</v>
      </c>
      <c r="AE230">
        <v>10</v>
      </c>
      <c r="AF230">
        <v>0</v>
      </c>
      <c r="AG230">
        <v>7</v>
      </c>
      <c r="AH230">
        <v>5</v>
      </c>
      <c r="AI230">
        <v>0</v>
      </c>
      <c r="AJ230">
        <v>0</v>
      </c>
      <c r="AK230">
        <v>0</v>
      </c>
      <c r="AL230">
        <v>3</v>
      </c>
      <c r="AM230">
        <v>4</v>
      </c>
      <c r="AN230">
        <v>1</v>
      </c>
      <c r="AO230">
        <v>0</v>
      </c>
      <c r="AP230">
        <v>0</v>
      </c>
      <c r="AQ230">
        <v>0</v>
      </c>
      <c r="AR230">
        <v>0</v>
      </c>
      <c r="AS230">
        <v>3</v>
      </c>
      <c r="AT230">
        <v>4</v>
      </c>
      <c r="AU230">
        <v>0</v>
      </c>
      <c r="AV230">
        <v>0</v>
      </c>
      <c r="AW230">
        <v>0</v>
      </c>
      <c r="AX230">
        <v>3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7</v>
      </c>
      <c r="BF230">
        <v>0</v>
      </c>
      <c r="BG230">
        <v>0</v>
      </c>
      <c r="BH230">
        <v>0</v>
      </c>
      <c r="BI230">
        <v>2</v>
      </c>
      <c r="BJ230">
        <v>0</v>
      </c>
      <c r="BK230">
        <v>5</v>
      </c>
      <c r="BL230">
        <v>75</v>
      </c>
      <c r="BM230">
        <v>14</v>
      </c>
      <c r="BN230">
        <v>0</v>
      </c>
      <c r="BO230">
        <v>8</v>
      </c>
      <c r="BP230">
        <v>2</v>
      </c>
      <c r="BQ230">
        <v>0</v>
      </c>
      <c r="BR230">
        <v>51</v>
      </c>
      <c r="BS230">
        <v>2</v>
      </c>
      <c r="BT230">
        <v>2</v>
      </c>
      <c r="BU230">
        <v>0</v>
      </c>
      <c r="BV230">
        <v>1288</v>
      </c>
      <c r="BW230">
        <v>1288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  <c r="CE230" s="58"/>
      <c r="CG230" s="10"/>
      <c r="CH230" s="10"/>
    </row>
    <row r="231" spans="1:154" s="38" customFormat="1">
      <c r="A231" t="s">
        <v>167</v>
      </c>
      <c r="B231" s="10" t="e">
        <f>('E3-Last'!#REF!)-2</f>
        <v>#REF!</v>
      </c>
      <c r="C231" s="6" t="s">
        <v>2</v>
      </c>
      <c r="D231" s="10" t="s">
        <v>40</v>
      </c>
      <c r="E231" s="59">
        <f t="shared" si="71"/>
        <v>0</v>
      </c>
      <c r="F231" s="59">
        <f t="shared" si="71"/>
        <v>0</v>
      </c>
      <c r="G231" s="59">
        <f t="shared" si="71"/>
        <v>50</v>
      </c>
      <c r="H231" s="59">
        <f t="shared" si="71"/>
        <v>0</v>
      </c>
      <c r="I231" s="59">
        <f t="shared" si="72"/>
        <v>0.5</v>
      </c>
      <c r="J231">
        <v>4</v>
      </c>
      <c r="K231">
        <v>0</v>
      </c>
      <c r="L231">
        <v>0</v>
      </c>
      <c r="M231">
        <v>2</v>
      </c>
      <c r="N231">
        <v>0</v>
      </c>
      <c r="O231">
        <v>2</v>
      </c>
      <c r="P231">
        <v>117.5</v>
      </c>
      <c r="Q231">
        <v>0</v>
      </c>
      <c r="R231">
        <v>111</v>
      </c>
      <c r="S231">
        <v>0</v>
      </c>
      <c r="T231">
        <v>61.5</v>
      </c>
      <c r="U231">
        <v>61.5</v>
      </c>
      <c r="V231">
        <v>0</v>
      </c>
      <c r="W231">
        <v>117</v>
      </c>
      <c r="X231">
        <v>117</v>
      </c>
      <c r="Y231">
        <v>0</v>
      </c>
      <c r="Z231">
        <v>1072.5</v>
      </c>
      <c r="AA231">
        <v>1072.5</v>
      </c>
      <c r="AB231">
        <v>0</v>
      </c>
      <c r="AC231">
        <v>9</v>
      </c>
      <c r="AD231">
        <v>4</v>
      </c>
      <c r="AE231">
        <v>5</v>
      </c>
      <c r="AF231">
        <v>0</v>
      </c>
      <c r="AG231">
        <v>4</v>
      </c>
      <c r="AH231">
        <v>4</v>
      </c>
      <c r="AI231">
        <v>0</v>
      </c>
      <c r="AJ231">
        <v>0</v>
      </c>
      <c r="AK231">
        <v>0</v>
      </c>
      <c r="AL231">
        <v>1</v>
      </c>
      <c r="AM231">
        <v>4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4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3</v>
      </c>
      <c r="BF231">
        <v>0</v>
      </c>
      <c r="BG231">
        <v>0</v>
      </c>
      <c r="BH231">
        <v>1</v>
      </c>
      <c r="BI231">
        <v>2</v>
      </c>
      <c r="BJ231">
        <v>0</v>
      </c>
      <c r="BK231">
        <v>0</v>
      </c>
      <c r="BL231">
        <v>59</v>
      </c>
      <c r="BM231">
        <v>1</v>
      </c>
      <c r="BN231">
        <v>0</v>
      </c>
      <c r="BO231">
        <v>19</v>
      </c>
      <c r="BP231">
        <v>4</v>
      </c>
      <c r="BQ231">
        <v>0</v>
      </c>
      <c r="BR231">
        <v>35</v>
      </c>
      <c r="BS231">
        <v>2</v>
      </c>
      <c r="BT231">
        <v>2</v>
      </c>
      <c r="BU231">
        <v>0</v>
      </c>
      <c r="BV231">
        <v>248</v>
      </c>
      <c r="BW231">
        <v>248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/>
      <c r="CG231" s="10"/>
      <c r="CH231" s="10"/>
    </row>
    <row r="232" spans="1:154" s="38" customFormat="1">
      <c r="A232" t="s">
        <v>166</v>
      </c>
      <c r="B232" s="10" t="e">
        <f>('E3-Last'!#REF!)-2</f>
        <v>#REF!</v>
      </c>
      <c r="C232" s="4" t="s">
        <v>3</v>
      </c>
      <c r="D232" s="10" t="s">
        <v>40</v>
      </c>
      <c r="E232" s="59">
        <f t="shared" si="71"/>
        <v>0</v>
      </c>
      <c r="F232" s="59">
        <f t="shared" si="71"/>
        <v>0</v>
      </c>
      <c r="G232" s="59">
        <f t="shared" si="71"/>
        <v>25</v>
      </c>
      <c r="H232" s="59">
        <f t="shared" si="71"/>
        <v>25</v>
      </c>
      <c r="I232" s="59">
        <f t="shared" si="72"/>
        <v>0.25</v>
      </c>
      <c r="J232">
        <v>4</v>
      </c>
      <c r="K232">
        <v>0</v>
      </c>
      <c r="L232">
        <v>0</v>
      </c>
      <c r="M232">
        <v>1</v>
      </c>
      <c r="N232">
        <v>1</v>
      </c>
      <c r="O232">
        <v>2</v>
      </c>
      <c r="P232">
        <v>403.5</v>
      </c>
      <c r="Q232">
        <v>0</v>
      </c>
      <c r="R232">
        <v>157</v>
      </c>
      <c r="S232">
        <v>989</v>
      </c>
      <c r="T232">
        <v>248</v>
      </c>
      <c r="U232">
        <v>25</v>
      </c>
      <c r="V232">
        <v>471</v>
      </c>
      <c r="W232">
        <v>422.5</v>
      </c>
      <c r="X232">
        <v>642</v>
      </c>
      <c r="Y232">
        <v>203</v>
      </c>
      <c r="Z232">
        <v>72</v>
      </c>
      <c r="AA232">
        <v>100</v>
      </c>
      <c r="AB232">
        <v>44</v>
      </c>
      <c r="AC232">
        <v>22</v>
      </c>
      <c r="AD232">
        <v>10</v>
      </c>
      <c r="AE232">
        <v>4</v>
      </c>
      <c r="AF232">
        <v>8</v>
      </c>
      <c r="AG232">
        <v>5</v>
      </c>
      <c r="AH232">
        <v>5</v>
      </c>
      <c r="AI232">
        <v>0</v>
      </c>
      <c r="AJ232">
        <v>0</v>
      </c>
      <c r="AK232">
        <v>0</v>
      </c>
      <c r="AL232">
        <v>12</v>
      </c>
      <c r="AM232">
        <v>4</v>
      </c>
      <c r="AN232">
        <v>1</v>
      </c>
      <c r="AO232">
        <v>0</v>
      </c>
      <c r="AP232">
        <v>0</v>
      </c>
      <c r="AQ232">
        <v>0</v>
      </c>
      <c r="AR232">
        <v>5</v>
      </c>
      <c r="AS232">
        <v>0</v>
      </c>
      <c r="AT232">
        <v>2</v>
      </c>
      <c r="AU232">
        <v>0</v>
      </c>
      <c r="AV232">
        <v>0</v>
      </c>
      <c r="AW232">
        <v>0</v>
      </c>
      <c r="AX232">
        <v>2</v>
      </c>
      <c r="AY232">
        <v>1</v>
      </c>
      <c r="AZ232">
        <v>2</v>
      </c>
      <c r="BA232">
        <v>0</v>
      </c>
      <c r="BB232">
        <v>0</v>
      </c>
      <c r="BC232">
        <v>0</v>
      </c>
      <c r="BD232">
        <v>5</v>
      </c>
      <c r="BE232">
        <v>2</v>
      </c>
      <c r="BF232">
        <v>0</v>
      </c>
      <c r="BG232">
        <v>0</v>
      </c>
      <c r="BH232">
        <v>0</v>
      </c>
      <c r="BI232">
        <v>0</v>
      </c>
      <c r="BJ232">
        <v>2</v>
      </c>
      <c r="BK232">
        <v>0</v>
      </c>
      <c r="BL232">
        <v>101</v>
      </c>
      <c r="BM232">
        <v>28</v>
      </c>
      <c r="BN232">
        <v>8</v>
      </c>
      <c r="BO232">
        <v>14</v>
      </c>
      <c r="BP232">
        <v>3</v>
      </c>
      <c r="BQ232">
        <v>0</v>
      </c>
      <c r="BR232">
        <v>48</v>
      </c>
      <c r="BS232">
        <v>2</v>
      </c>
      <c r="BT232">
        <v>1</v>
      </c>
      <c r="BU232">
        <v>1</v>
      </c>
      <c r="BV232">
        <v>468</v>
      </c>
      <c r="BW232">
        <v>57</v>
      </c>
      <c r="BX232">
        <v>411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/>
      <c r="CG232" s="10"/>
      <c r="CH232" s="10"/>
    </row>
    <row r="233" spans="1:154" s="38" customFormat="1">
      <c r="A233" t="s">
        <v>167</v>
      </c>
      <c r="B233" s="10" t="e">
        <f>('E3-Last'!#REF!)-2</f>
        <v>#REF!</v>
      </c>
      <c r="C233" s="6" t="s">
        <v>2</v>
      </c>
      <c r="D233" s="10" t="s">
        <v>40</v>
      </c>
      <c r="E233" s="59">
        <f t="shared" si="71"/>
        <v>0</v>
      </c>
      <c r="F233" s="59">
        <f t="shared" si="71"/>
        <v>0</v>
      </c>
      <c r="G233" s="59">
        <f t="shared" si="71"/>
        <v>50</v>
      </c>
      <c r="H233" s="59">
        <f t="shared" si="71"/>
        <v>0</v>
      </c>
      <c r="I233" s="59">
        <f t="shared" si="72"/>
        <v>0.5</v>
      </c>
      <c r="J233">
        <v>4</v>
      </c>
      <c r="K233">
        <v>0</v>
      </c>
      <c r="L233">
        <v>0</v>
      </c>
      <c r="M233">
        <v>2</v>
      </c>
      <c r="N233">
        <v>0</v>
      </c>
      <c r="O233">
        <v>2</v>
      </c>
      <c r="P233">
        <v>99.5</v>
      </c>
      <c r="Q233">
        <v>0</v>
      </c>
      <c r="R233">
        <v>96.5</v>
      </c>
      <c r="S233">
        <v>0</v>
      </c>
      <c r="T233">
        <v>115</v>
      </c>
      <c r="U233">
        <v>115</v>
      </c>
      <c r="V233">
        <v>0</v>
      </c>
      <c r="W233">
        <v>101.5</v>
      </c>
      <c r="X233">
        <v>101.5</v>
      </c>
      <c r="Y233">
        <v>0</v>
      </c>
      <c r="Z233">
        <v>944.5</v>
      </c>
      <c r="AA233">
        <v>944.5</v>
      </c>
      <c r="AB233">
        <v>0</v>
      </c>
      <c r="AC233">
        <v>13</v>
      </c>
      <c r="AD233">
        <v>6</v>
      </c>
      <c r="AE233">
        <v>7</v>
      </c>
      <c r="AF233">
        <v>0</v>
      </c>
      <c r="AG233">
        <v>7</v>
      </c>
      <c r="AH233">
        <v>6</v>
      </c>
      <c r="AI233">
        <v>0</v>
      </c>
      <c r="AJ233">
        <v>0</v>
      </c>
      <c r="AK233">
        <v>0</v>
      </c>
      <c r="AL233">
        <v>0</v>
      </c>
      <c r="AM233">
        <v>4</v>
      </c>
      <c r="AN233">
        <v>2</v>
      </c>
      <c r="AO233">
        <v>0</v>
      </c>
      <c r="AP233">
        <v>0</v>
      </c>
      <c r="AQ233">
        <v>0</v>
      </c>
      <c r="AR233">
        <v>0</v>
      </c>
      <c r="AS233">
        <v>3</v>
      </c>
      <c r="AT233">
        <v>4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6</v>
      </c>
      <c r="BF233">
        <v>0</v>
      </c>
      <c r="BG233">
        <v>0</v>
      </c>
      <c r="BH233">
        <v>4</v>
      </c>
      <c r="BI233">
        <v>2</v>
      </c>
      <c r="BJ233">
        <v>0</v>
      </c>
      <c r="BK233">
        <v>0</v>
      </c>
      <c r="BL233">
        <v>198</v>
      </c>
      <c r="BM233">
        <v>9</v>
      </c>
      <c r="BN233">
        <v>3</v>
      </c>
      <c r="BO233">
        <v>26</v>
      </c>
      <c r="BP233">
        <v>4</v>
      </c>
      <c r="BQ233">
        <v>0</v>
      </c>
      <c r="BR233">
        <v>156</v>
      </c>
      <c r="BS233">
        <v>2</v>
      </c>
      <c r="BT233">
        <v>0</v>
      </c>
      <c r="BU233">
        <v>2</v>
      </c>
      <c r="BV233">
        <v>205</v>
      </c>
      <c r="BW233">
        <v>0</v>
      </c>
      <c r="BX233">
        <v>205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G233" s="10"/>
      <c r="CH233" s="10"/>
    </row>
    <row r="234" spans="1:154" s="38" customFormat="1">
      <c r="A234" t="s">
        <v>182</v>
      </c>
      <c r="B234" s="10" t="e">
        <f>('E3-Last'!#REF!)-2</f>
        <v>#REF!</v>
      </c>
      <c r="C234" s="4" t="s">
        <v>3</v>
      </c>
      <c r="D234" s="10" t="s">
        <v>40</v>
      </c>
      <c r="E234" s="59">
        <f t="shared" si="71"/>
        <v>75</v>
      </c>
      <c r="F234" s="59">
        <f t="shared" si="71"/>
        <v>0</v>
      </c>
      <c r="G234" s="59">
        <f t="shared" si="71"/>
        <v>25</v>
      </c>
      <c r="H234" s="59">
        <f t="shared" si="71"/>
        <v>0</v>
      </c>
      <c r="I234" s="59">
        <f t="shared" si="72"/>
        <v>0.25</v>
      </c>
      <c r="J234">
        <v>4</v>
      </c>
      <c r="K234">
        <v>3</v>
      </c>
      <c r="L234">
        <v>0</v>
      </c>
      <c r="M234">
        <v>1</v>
      </c>
      <c r="N234">
        <v>0</v>
      </c>
      <c r="O234">
        <v>0</v>
      </c>
      <c r="P234">
        <v>388</v>
      </c>
      <c r="Q234">
        <v>0</v>
      </c>
      <c r="R234">
        <v>388</v>
      </c>
      <c r="S234">
        <v>0</v>
      </c>
      <c r="T234">
        <v>942</v>
      </c>
      <c r="U234">
        <v>942</v>
      </c>
      <c r="V234">
        <v>0</v>
      </c>
      <c r="W234">
        <v>57</v>
      </c>
      <c r="X234">
        <v>57</v>
      </c>
      <c r="Y234">
        <v>0</v>
      </c>
      <c r="Z234">
        <v>1155</v>
      </c>
      <c r="AA234">
        <v>1155</v>
      </c>
      <c r="AB234">
        <v>0</v>
      </c>
      <c r="AC234">
        <v>6</v>
      </c>
      <c r="AD234">
        <v>3</v>
      </c>
      <c r="AE234">
        <v>2</v>
      </c>
      <c r="AF234">
        <v>1</v>
      </c>
      <c r="AG234">
        <v>2</v>
      </c>
      <c r="AH234">
        <v>1</v>
      </c>
      <c r="AI234">
        <v>1</v>
      </c>
      <c r="AJ234">
        <v>0</v>
      </c>
      <c r="AK234">
        <v>0</v>
      </c>
      <c r="AL234">
        <v>2</v>
      </c>
      <c r="AM234">
        <v>1</v>
      </c>
      <c r="AN234">
        <v>0</v>
      </c>
      <c r="AO234">
        <v>0</v>
      </c>
      <c r="AP234">
        <v>0</v>
      </c>
      <c r="AQ234">
        <v>0</v>
      </c>
      <c r="AR234">
        <v>2</v>
      </c>
      <c r="AS234">
        <v>0</v>
      </c>
      <c r="AT234">
        <v>1</v>
      </c>
      <c r="AU234">
        <v>1</v>
      </c>
      <c r="AV234">
        <v>0</v>
      </c>
      <c r="AW234">
        <v>0</v>
      </c>
      <c r="AX234">
        <v>0</v>
      </c>
      <c r="AY234">
        <v>1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</v>
      </c>
      <c r="BF234">
        <v>3</v>
      </c>
      <c r="BG234">
        <v>0</v>
      </c>
      <c r="BH234">
        <v>0</v>
      </c>
      <c r="BI234">
        <v>1</v>
      </c>
      <c r="BJ234">
        <v>0</v>
      </c>
      <c r="BK234">
        <v>1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  <c r="CG234" s="10"/>
      <c r="CH234" s="10"/>
    </row>
    <row r="235" spans="1:154" s="38" customFormat="1">
      <c r="A235" t="s">
        <v>169</v>
      </c>
      <c r="B235" s="10" t="e">
        <f>('E3-Last'!#REF!)-2</f>
        <v>#REF!</v>
      </c>
      <c r="C235" s="6" t="s">
        <v>2</v>
      </c>
      <c r="D235" s="10" t="s">
        <v>40</v>
      </c>
      <c r="E235" s="59">
        <f t="shared" si="71"/>
        <v>0</v>
      </c>
      <c r="F235" s="59">
        <f t="shared" si="71"/>
        <v>0</v>
      </c>
      <c r="G235" s="59">
        <f t="shared" si="71"/>
        <v>50</v>
      </c>
      <c r="H235" s="59">
        <f t="shared" si="71"/>
        <v>50</v>
      </c>
      <c r="I235" s="59">
        <f t="shared" si="72"/>
        <v>0.5</v>
      </c>
      <c r="J235">
        <v>4</v>
      </c>
      <c r="K235">
        <v>0</v>
      </c>
      <c r="L235">
        <v>0</v>
      </c>
      <c r="M235">
        <v>2</v>
      </c>
      <c r="N235">
        <v>2</v>
      </c>
      <c r="O235">
        <v>0</v>
      </c>
      <c r="P235">
        <v>255.5</v>
      </c>
      <c r="Q235">
        <v>0</v>
      </c>
      <c r="R235">
        <v>308.5</v>
      </c>
      <c r="S235">
        <v>202.5</v>
      </c>
      <c r="T235">
        <v>324</v>
      </c>
      <c r="U235">
        <v>163.5</v>
      </c>
      <c r="V235">
        <v>484.5</v>
      </c>
      <c r="W235">
        <v>103.75</v>
      </c>
      <c r="X235">
        <v>96.5</v>
      </c>
      <c r="Y235">
        <v>111</v>
      </c>
      <c r="Z235">
        <v>456.25</v>
      </c>
      <c r="AA235">
        <v>657.5</v>
      </c>
      <c r="AB235">
        <v>255</v>
      </c>
      <c r="AC235">
        <v>8</v>
      </c>
      <c r="AD235">
        <v>4</v>
      </c>
      <c r="AE235">
        <v>2</v>
      </c>
      <c r="AF235">
        <v>2</v>
      </c>
      <c r="AG235">
        <v>4</v>
      </c>
      <c r="AH235">
        <v>4</v>
      </c>
      <c r="AI235">
        <v>0</v>
      </c>
      <c r="AJ235">
        <v>0</v>
      </c>
      <c r="AK235">
        <v>0</v>
      </c>
      <c r="AL235">
        <v>0</v>
      </c>
      <c r="AM235">
        <v>4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2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2</v>
      </c>
      <c r="BA235">
        <v>0</v>
      </c>
      <c r="BB235">
        <v>0</v>
      </c>
      <c r="BC235">
        <v>0</v>
      </c>
      <c r="BD235">
        <v>0</v>
      </c>
      <c r="BE235">
        <v>4</v>
      </c>
      <c r="BF235">
        <v>0</v>
      </c>
      <c r="BG235">
        <v>0</v>
      </c>
      <c r="BH235">
        <v>0</v>
      </c>
      <c r="BI235">
        <v>2</v>
      </c>
      <c r="BJ235">
        <v>2</v>
      </c>
      <c r="BK235">
        <v>0</v>
      </c>
      <c r="BL235">
        <v>62</v>
      </c>
      <c r="BM235">
        <v>10</v>
      </c>
      <c r="BN235">
        <v>3</v>
      </c>
      <c r="BO235">
        <v>11</v>
      </c>
      <c r="BP235">
        <v>2</v>
      </c>
      <c r="BQ235">
        <v>5</v>
      </c>
      <c r="BR235">
        <v>31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  <c r="CE235" s="58"/>
      <c r="CG235" s="10"/>
      <c r="CH235" s="10"/>
    </row>
    <row r="236" spans="1:154" s="38" customFormat="1">
      <c r="A236" t="s">
        <v>170</v>
      </c>
      <c r="B236" s="10" t="e">
        <f>('E3-Last'!#REF!)-2</f>
        <v>#REF!</v>
      </c>
      <c r="C236" s="6" t="s">
        <v>2</v>
      </c>
      <c r="D236" s="10" t="s">
        <v>40</v>
      </c>
      <c r="E236" s="59">
        <f t="shared" si="71"/>
        <v>0</v>
      </c>
      <c r="F236" s="59">
        <f t="shared" si="71"/>
        <v>25</v>
      </c>
      <c r="G236" s="59">
        <f t="shared" si="71"/>
        <v>50</v>
      </c>
      <c r="H236" s="59">
        <f t="shared" si="71"/>
        <v>0</v>
      </c>
      <c r="I236" s="59">
        <f t="shared" si="72"/>
        <v>0.5</v>
      </c>
      <c r="J236">
        <v>4</v>
      </c>
      <c r="K236">
        <v>0</v>
      </c>
      <c r="L236">
        <v>1</v>
      </c>
      <c r="M236">
        <v>2</v>
      </c>
      <c r="N236">
        <v>0</v>
      </c>
      <c r="O236">
        <v>1</v>
      </c>
      <c r="P236">
        <v>290.5</v>
      </c>
      <c r="Q236">
        <v>770</v>
      </c>
      <c r="R236">
        <v>117</v>
      </c>
      <c r="S236">
        <v>0</v>
      </c>
      <c r="T236">
        <v>62.5</v>
      </c>
      <c r="U236">
        <v>62.5</v>
      </c>
      <c r="V236">
        <v>0</v>
      </c>
      <c r="W236">
        <v>100.5</v>
      </c>
      <c r="X236">
        <v>100.5</v>
      </c>
      <c r="Y236">
        <v>0</v>
      </c>
      <c r="Z236">
        <v>908.5</v>
      </c>
      <c r="AA236">
        <v>908.5</v>
      </c>
      <c r="AB236">
        <v>0</v>
      </c>
      <c r="AC236">
        <v>50</v>
      </c>
      <c r="AD236">
        <v>16</v>
      </c>
      <c r="AE236">
        <v>34</v>
      </c>
      <c r="AF236">
        <v>0</v>
      </c>
      <c r="AG236">
        <v>4</v>
      </c>
      <c r="AH236">
        <v>5</v>
      </c>
      <c r="AI236">
        <v>12</v>
      </c>
      <c r="AJ236">
        <v>0</v>
      </c>
      <c r="AK236">
        <v>0</v>
      </c>
      <c r="AL236">
        <v>29</v>
      </c>
      <c r="AM236">
        <v>4</v>
      </c>
      <c r="AN236">
        <v>2</v>
      </c>
      <c r="AO236">
        <v>0</v>
      </c>
      <c r="AP236">
        <v>0</v>
      </c>
      <c r="AQ236">
        <v>0</v>
      </c>
      <c r="AR236">
        <v>10</v>
      </c>
      <c r="AS236">
        <v>0</v>
      </c>
      <c r="AT236">
        <v>3</v>
      </c>
      <c r="AU236">
        <v>12</v>
      </c>
      <c r="AV236">
        <v>0</v>
      </c>
      <c r="AW236">
        <v>0</v>
      </c>
      <c r="AX236">
        <v>19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2</v>
      </c>
      <c r="BF236">
        <v>0</v>
      </c>
      <c r="BG236">
        <v>0</v>
      </c>
      <c r="BH236">
        <v>0</v>
      </c>
      <c r="BI236">
        <v>2</v>
      </c>
      <c r="BJ236">
        <v>0</v>
      </c>
      <c r="BK236">
        <v>0</v>
      </c>
      <c r="BL236">
        <v>63</v>
      </c>
      <c r="BM236">
        <v>7</v>
      </c>
      <c r="BN236">
        <v>8</v>
      </c>
      <c r="BO236">
        <v>6</v>
      </c>
      <c r="BP236">
        <v>2</v>
      </c>
      <c r="BQ236">
        <v>0</v>
      </c>
      <c r="BR236">
        <v>40</v>
      </c>
      <c r="BS236">
        <v>1</v>
      </c>
      <c r="BT236">
        <v>0</v>
      </c>
      <c r="BU236">
        <v>1</v>
      </c>
      <c r="BV236">
        <v>158</v>
      </c>
      <c r="BW236">
        <v>0</v>
      </c>
      <c r="BX236">
        <v>158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/>
      <c r="CG236" s="10"/>
      <c r="CH236" s="10"/>
    </row>
    <row r="237" spans="1:154" s="38" customFormat="1">
      <c r="A237" t="s">
        <v>171</v>
      </c>
      <c r="B237" s="10" t="e">
        <f>('E3-Last'!#REF!)-2</f>
        <v>#REF!</v>
      </c>
      <c r="C237" s="4" t="s">
        <v>3</v>
      </c>
      <c r="D237" s="10" t="s">
        <v>40</v>
      </c>
      <c r="E237" s="59">
        <f t="shared" si="71"/>
        <v>0</v>
      </c>
      <c r="F237" s="59">
        <f t="shared" si="71"/>
        <v>0</v>
      </c>
      <c r="G237" s="59">
        <f t="shared" si="71"/>
        <v>25</v>
      </c>
      <c r="H237" s="59">
        <f t="shared" si="71"/>
        <v>25</v>
      </c>
      <c r="I237" s="59">
        <f t="shared" si="72"/>
        <v>0.25</v>
      </c>
      <c r="J237">
        <v>4</v>
      </c>
      <c r="K237">
        <v>0</v>
      </c>
      <c r="L237">
        <v>0</v>
      </c>
      <c r="M237">
        <v>1</v>
      </c>
      <c r="N237">
        <v>1</v>
      </c>
      <c r="O237">
        <v>2</v>
      </c>
      <c r="P237">
        <v>145.5</v>
      </c>
      <c r="Q237">
        <v>0</v>
      </c>
      <c r="R237">
        <v>272</v>
      </c>
      <c r="S237">
        <v>228</v>
      </c>
      <c r="T237">
        <v>481</v>
      </c>
      <c r="U237">
        <v>275</v>
      </c>
      <c r="V237">
        <v>687</v>
      </c>
      <c r="W237">
        <v>64</v>
      </c>
      <c r="X237">
        <v>52</v>
      </c>
      <c r="Y237">
        <v>76</v>
      </c>
      <c r="Z237">
        <v>551.5</v>
      </c>
      <c r="AA237">
        <v>782</v>
      </c>
      <c r="AB237">
        <v>321</v>
      </c>
      <c r="AC237">
        <v>13</v>
      </c>
      <c r="AD237">
        <v>8</v>
      </c>
      <c r="AE237">
        <v>3</v>
      </c>
      <c r="AF237">
        <v>2</v>
      </c>
      <c r="AG237">
        <v>4</v>
      </c>
      <c r="AH237">
        <v>8</v>
      </c>
      <c r="AI237">
        <v>0</v>
      </c>
      <c r="AJ237">
        <v>0</v>
      </c>
      <c r="AK237">
        <v>0</v>
      </c>
      <c r="AL237">
        <v>1</v>
      </c>
      <c r="AM237">
        <v>4</v>
      </c>
      <c r="AN237">
        <v>4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2</v>
      </c>
      <c r="AU237">
        <v>0</v>
      </c>
      <c r="AV237">
        <v>0</v>
      </c>
      <c r="AW237">
        <v>0</v>
      </c>
      <c r="AX237">
        <v>1</v>
      </c>
      <c r="AY237">
        <v>0</v>
      </c>
      <c r="AZ237">
        <v>2</v>
      </c>
      <c r="BA237">
        <v>0</v>
      </c>
      <c r="BB237">
        <v>0</v>
      </c>
      <c r="BC237">
        <v>0</v>
      </c>
      <c r="BD237">
        <v>0</v>
      </c>
      <c r="BE237">
        <v>26</v>
      </c>
      <c r="BF237">
        <v>0</v>
      </c>
      <c r="BG237">
        <v>0</v>
      </c>
      <c r="BH237">
        <v>7</v>
      </c>
      <c r="BI237">
        <v>1</v>
      </c>
      <c r="BJ237">
        <v>1</v>
      </c>
      <c r="BK237">
        <v>17</v>
      </c>
      <c r="BL237">
        <v>16</v>
      </c>
      <c r="BM237">
        <v>2</v>
      </c>
      <c r="BN237">
        <v>3</v>
      </c>
      <c r="BO237">
        <v>3</v>
      </c>
      <c r="BP237">
        <v>0</v>
      </c>
      <c r="BQ237">
        <v>0</v>
      </c>
      <c r="BR237">
        <v>8</v>
      </c>
      <c r="BS237">
        <v>2</v>
      </c>
      <c r="BT237">
        <v>1</v>
      </c>
      <c r="BU237">
        <v>1</v>
      </c>
      <c r="BV237">
        <v>82</v>
      </c>
      <c r="BW237">
        <v>16</v>
      </c>
      <c r="BX237">
        <v>66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  <c r="CE237" s="10"/>
      <c r="CG237" s="10"/>
      <c r="CH237" s="10"/>
    </row>
    <row r="238" spans="1:154" s="38" customFormat="1">
      <c r="A238" t="s">
        <v>172</v>
      </c>
      <c r="B238" s="10" t="e">
        <f>('E3-Last'!#REF!)-2</f>
        <v>#REF!</v>
      </c>
      <c r="C238" s="4" t="s">
        <v>3</v>
      </c>
      <c r="D238" s="10" t="s">
        <v>40</v>
      </c>
      <c r="E238" s="59">
        <f t="shared" si="71"/>
        <v>0</v>
      </c>
      <c r="F238" s="59">
        <f t="shared" si="71"/>
        <v>0</v>
      </c>
      <c r="G238" s="59">
        <f t="shared" si="71"/>
        <v>50</v>
      </c>
      <c r="H238" s="59">
        <f t="shared" si="71"/>
        <v>50</v>
      </c>
      <c r="I238" s="59">
        <f t="shared" si="72"/>
        <v>0.5</v>
      </c>
      <c r="J238">
        <v>4</v>
      </c>
      <c r="K238">
        <v>0</v>
      </c>
      <c r="L238">
        <v>0</v>
      </c>
      <c r="M238">
        <v>2</v>
      </c>
      <c r="N238">
        <v>2</v>
      </c>
      <c r="O238">
        <v>0</v>
      </c>
      <c r="P238">
        <v>362</v>
      </c>
      <c r="Q238">
        <v>0</v>
      </c>
      <c r="R238">
        <v>219.5</v>
      </c>
      <c r="S238">
        <v>504.5</v>
      </c>
      <c r="T238">
        <v>428</v>
      </c>
      <c r="U238">
        <v>180</v>
      </c>
      <c r="V238">
        <v>676</v>
      </c>
      <c r="W238">
        <v>83.5</v>
      </c>
      <c r="X238">
        <v>114</v>
      </c>
      <c r="Y238">
        <v>53</v>
      </c>
      <c r="Z238">
        <v>689.25</v>
      </c>
      <c r="AA238">
        <v>988</v>
      </c>
      <c r="AB238">
        <v>390.5</v>
      </c>
      <c r="AC238">
        <v>10</v>
      </c>
      <c r="AD238">
        <v>4</v>
      </c>
      <c r="AE238">
        <v>2</v>
      </c>
      <c r="AF238">
        <v>4</v>
      </c>
      <c r="AG238">
        <v>6</v>
      </c>
      <c r="AH238">
        <v>4</v>
      </c>
      <c r="AI238">
        <v>0</v>
      </c>
      <c r="AJ238">
        <v>0</v>
      </c>
      <c r="AK238">
        <v>0</v>
      </c>
      <c r="AL238">
        <v>0</v>
      </c>
      <c r="AM238">
        <v>4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2</v>
      </c>
      <c r="AU238">
        <v>0</v>
      </c>
      <c r="AV238">
        <v>0</v>
      </c>
      <c r="AW238">
        <v>0</v>
      </c>
      <c r="AX238">
        <v>0</v>
      </c>
      <c r="AY238">
        <v>2</v>
      </c>
      <c r="AZ238">
        <v>2</v>
      </c>
      <c r="BA238">
        <v>0</v>
      </c>
      <c r="BB238">
        <v>0</v>
      </c>
      <c r="BC238">
        <v>0</v>
      </c>
      <c r="BD238">
        <v>0</v>
      </c>
      <c r="BE238">
        <v>4</v>
      </c>
      <c r="BF238">
        <v>0</v>
      </c>
      <c r="BG238">
        <v>0</v>
      </c>
      <c r="BH238">
        <v>0</v>
      </c>
      <c r="BI238">
        <v>3</v>
      </c>
      <c r="BJ238">
        <v>1</v>
      </c>
      <c r="BK238">
        <v>0</v>
      </c>
      <c r="BL238">
        <v>76</v>
      </c>
      <c r="BM238">
        <v>8</v>
      </c>
      <c r="BN238">
        <v>16</v>
      </c>
      <c r="BO238">
        <v>14</v>
      </c>
      <c r="BP238">
        <v>6</v>
      </c>
      <c r="BQ238">
        <v>0</v>
      </c>
      <c r="BR238">
        <v>32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  <c r="CG238" s="10"/>
      <c r="CH238" s="10"/>
    </row>
    <row r="239" spans="1:154" s="38" customFormat="1">
      <c r="A239" t="s">
        <v>173</v>
      </c>
      <c r="B239" s="10" t="e">
        <f>('E3-Last'!#REF!)-2</f>
        <v>#REF!</v>
      </c>
      <c r="C239" s="6" t="s">
        <v>2</v>
      </c>
      <c r="D239" s="10" t="s">
        <v>40</v>
      </c>
      <c r="E239" s="59">
        <f t="shared" si="71"/>
        <v>0</v>
      </c>
      <c r="F239" s="59">
        <f t="shared" si="71"/>
        <v>0</v>
      </c>
      <c r="G239" s="59">
        <f t="shared" si="71"/>
        <v>50</v>
      </c>
      <c r="H239" s="59">
        <f t="shared" si="71"/>
        <v>25</v>
      </c>
      <c r="I239" s="59">
        <f t="shared" si="72"/>
        <v>0.5</v>
      </c>
      <c r="J239">
        <v>4</v>
      </c>
      <c r="K239">
        <v>0</v>
      </c>
      <c r="L239">
        <v>0</v>
      </c>
      <c r="M239">
        <v>2</v>
      </c>
      <c r="N239">
        <v>1</v>
      </c>
      <c r="O239">
        <v>1</v>
      </c>
      <c r="P239">
        <v>209.75</v>
      </c>
      <c r="Q239">
        <v>0</v>
      </c>
      <c r="R239">
        <v>118.5</v>
      </c>
      <c r="S239">
        <v>537</v>
      </c>
      <c r="T239">
        <v>92</v>
      </c>
      <c r="U239">
        <v>83.5</v>
      </c>
      <c r="V239">
        <v>109</v>
      </c>
      <c r="W239">
        <v>957.33333330000005</v>
      </c>
      <c r="X239">
        <v>1152.5</v>
      </c>
      <c r="Y239">
        <v>567</v>
      </c>
      <c r="Z239">
        <v>52</v>
      </c>
      <c r="AA239">
        <v>57.5</v>
      </c>
      <c r="AB239">
        <v>41</v>
      </c>
      <c r="AC239">
        <v>14</v>
      </c>
      <c r="AD239">
        <v>8</v>
      </c>
      <c r="AE239">
        <v>4</v>
      </c>
      <c r="AF239">
        <v>2</v>
      </c>
      <c r="AG239">
        <v>5</v>
      </c>
      <c r="AH239">
        <v>8</v>
      </c>
      <c r="AI239">
        <v>1</v>
      </c>
      <c r="AJ239">
        <v>0</v>
      </c>
      <c r="AK239">
        <v>0</v>
      </c>
      <c r="AL239">
        <v>0</v>
      </c>
      <c r="AM239">
        <v>4</v>
      </c>
      <c r="AN239">
        <v>4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3</v>
      </c>
      <c r="AU239">
        <v>1</v>
      </c>
      <c r="AV239">
        <v>0</v>
      </c>
      <c r="AW239">
        <v>0</v>
      </c>
      <c r="AX239">
        <v>0</v>
      </c>
      <c r="AY239">
        <v>1</v>
      </c>
      <c r="AZ239">
        <v>1</v>
      </c>
      <c r="BA239">
        <v>0</v>
      </c>
      <c r="BB239">
        <v>0</v>
      </c>
      <c r="BC239">
        <v>0</v>
      </c>
      <c r="BD239">
        <v>0</v>
      </c>
      <c r="BE239">
        <v>9</v>
      </c>
      <c r="BF239">
        <v>1</v>
      </c>
      <c r="BG239">
        <v>0</v>
      </c>
      <c r="BH239">
        <v>1</v>
      </c>
      <c r="BI239">
        <v>0</v>
      </c>
      <c r="BJ239">
        <v>3</v>
      </c>
      <c r="BK239">
        <v>4</v>
      </c>
      <c r="BL239">
        <v>79</v>
      </c>
      <c r="BM239">
        <v>3</v>
      </c>
      <c r="BN239">
        <v>0</v>
      </c>
      <c r="BO239">
        <v>23</v>
      </c>
      <c r="BP239">
        <v>2</v>
      </c>
      <c r="BQ239">
        <v>3</v>
      </c>
      <c r="BR239">
        <v>48</v>
      </c>
      <c r="BS239">
        <v>1</v>
      </c>
      <c r="BT239">
        <v>1</v>
      </c>
      <c r="BU239">
        <v>0</v>
      </c>
      <c r="BV239">
        <v>65</v>
      </c>
      <c r="BW239">
        <v>65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/>
      <c r="CG239" s="10"/>
      <c r="CH239" s="10"/>
    </row>
    <row r="240" spans="1:154" s="38" customFormat="1">
      <c r="A240" t="s">
        <v>174</v>
      </c>
      <c r="B240" s="10" t="e">
        <f>('E3-Last'!#REF!)-2</f>
        <v>#REF!</v>
      </c>
      <c r="C240" s="6" t="s">
        <v>2</v>
      </c>
      <c r="D240" s="10" t="s">
        <v>40</v>
      </c>
      <c r="E240" s="59">
        <f t="shared" si="71"/>
        <v>0</v>
      </c>
      <c r="F240" s="59">
        <f t="shared" si="71"/>
        <v>0</v>
      </c>
      <c r="G240" s="59">
        <f t="shared" si="71"/>
        <v>50</v>
      </c>
      <c r="H240" s="59">
        <f t="shared" si="71"/>
        <v>50</v>
      </c>
      <c r="I240" s="59">
        <f t="shared" si="72"/>
        <v>0.5</v>
      </c>
      <c r="J240">
        <v>4</v>
      </c>
      <c r="K240">
        <v>0</v>
      </c>
      <c r="L240">
        <v>0</v>
      </c>
      <c r="M240">
        <v>2</v>
      </c>
      <c r="N240">
        <v>2</v>
      </c>
      <c r="O240">
        <v>0</v>
      </c>
      <c r="P240">
        <v>595.25</v>
      </c>
      <c r="Q240">
        <v>0</v>
      </c>
      <c r="R240">
        <v>301</v>
      </c>
      <c r="S240">
        <v>889.5</v>
      </c>
      <c r="T240">
        <v>317.5</v>
      </c>
      <c r="U240">
        <v>429.5</v>
      </c>
      <c r="V240">
        <v>205.5</v>
      </c>
      <c r="W240">
        <v>82.5</v>
      </c>
      <c r="X240">
        <v>145</v>
      </c>
      <c r="Y240">
        <v>20</v>
      </c>
      <c r="Z240">
        <v>608.75</v>
      </c>
      <c r="AA240">
        <v>859</v>
      </c>
      <c r="AB240">
        <v>358.5</v>
      </c>
      <c r="AC240">
        <v>13</v>
      </c>
      <c r="AD240">
        <v>5</v>
      </c>
      <c r="AE240">
        <v>5</v>
      </c>
      <c r="AF240">
        <v>3</v>
      </c>
      <c r="AG240">
        <v>5</v>
      </c>
      <c r="AH240">
        <v>5</v>
      </c>
      <c r="AI240">
        <v>2</v>
      </c>
      <c r="AJ240">
        <v>0</v>
      </c>
      <c r="AK240">
        <v>0</v>
      </c>
      <c r="AL240">
        <v>1</v>
      </c>
      <c r="AM240">
        <v>4</v>
      </c>
      <c r="AN240">
        <v>1</v>
      </c>
      <c r="AO240">
        <v>0</v>
      </c>
      <c r="AP240">
        <v>0</v>
      </c>
      <c r="AQ240">
        <v>0</v>
      </c>
      <c r="AR240">
        <v>0</v>
      </c>
      <c r="AS240">
        <v>1</v>
      </c>
      <c r="AT240">
        <v>2</v>
      </c>
      <c r="AU240">
        <v>1</v>
      </c>
      <c r="AV240">
        <v>0</v>
      </c>
      <c r="AW240">
        <v>0</v>
      </c>
      <c r="AX240">
        <v>1</v>
      </c>
      <c r="AY240">
        <v>0</v>
      </c>
      <c r="AZ240">
        <v>2</v>
      </c>
      <c r="BA240">
        <v>1</v>
      </c>
      <c r="BB240">
        <v>0</v>
      </c>
      <c r="BC240">
        <v>0</v>
      </c>
      <c r="BD240">
        <v>0</v>
      </c>
      <c r="BE240">
        <v>6</v>
      </c>
      <c r="BF240">
        <v>0</v>
      </c>
      <c r="BG240">
        <v>0</v>
      </c>
      <c r="BH240">
        <v>2</v>
      </c>
      <c r="BI240">
        <v>4</v>
      </c>
      <c r="BJ240">
        <v>0</v>
      </c>
      <c r="BK240">
        <v>0</v>
      </c>
      <c r="BL240">
        <v>105</v>
      </c>
      <c r="BM240">
        <v>27</v>
      </c>
      <c r="BN240">
        <v>10</v>
      </c>
      <c r="BO240">
        <v>26</v>
      </c>
      <c r="BP240">
        <v>5</v>
      </c>
      <c r="BQ240">
        <v>0</v>
      </c>
      <c r="BR240">
        <v>37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 t="s">
        <v>58</v>
      </c>
      <c r="CG240" s="10"/>
      <c r="CH240" s="10"/>
    </row>
    <row r="241" spans="1:86" s="38" customFormat="1">
      <c r="A241" t="s">
        <v>183</v>
      </c>
      <c r="B241" s="10" t="e">
        <f>('E3-Last'!#REF!)-2</f>
        <v>#REF!</v>
      </c>
      <c r="C241" s="6" t="s">
        <v>2</v>
      </c>
      <c r="D241" s="10" t="s">
        <v>40</v>
      </c>
      <c r="E241" s="59">
        <f t="shared" si="71"/>
        <v>0</v>
      </c>
      <c r="F241" s="59">
        <f t="shared" si="71"/>
        <v>0</v>
      </c>
      <c r="G241" s="59">
        <f t="shared" si="71"/>
        <v>25</v>
      </c>
      <c r="H241" s="59">
        <f t="shared" si="71"/>
        <v>50</v>
      </c>
      <c r="I241" s="59">
        <f t="shared" si="72"/>
        <v>0.25</v>
      </c>
      <c r="J241">
        <v>4</v>
      </c>
      <c r="K241">
        <v>0</v>
      </c>
      <c r="L241">
        <v>0</v>
      </c>
      <c r="M241">
        <v>1</v>
      </c>
      <c r="N241">
        <v>2</v>
      </c>
      <c r="O241">
        <v>1</v>
      </c>
      <c r="P241">
        <v>481.5</v>
      </c>
      <c r="Q241">
        <v>0</v>
      </c>
      <c r="R241">
        <v>172</v>
      </c>
      <c r="S241">
        <v>620</v>
      </c>
      <c r="T241">
        <v>697.33333330000005</v>
      </c>
      <c r="U241">
        <v>305</v>
      </c>
      <c r="V241">
        <v>893.5</v>
      </c>
      <c r="W241">
        <v>110.66666669999999</v>
      </c>
      <c r="X241">
        <v>87</v>
      </c>
      <c r="Y241">
        <v>122.5</v>
      </c>
      <c r="Z241">
        <v>688.33333330000005</v>
      </c>
      <c r="AA241">
        <v>1120</v>
      </c>
      <c r="AB241">
        <v>472.5</v>
      </c>
      <c r="AC241">
        <v>14</v>
      </c>
      <c r="AD241">
        <v>5</v>
      </c>
      <c r="AE241">
        <v>2</v>
      </c>
      <c r="AF241">
        <v>7</v>
      </c>
      <c r="AG241">
        <v>5</v>
      </c>
      <c r="AH241">
        <v>5</v>
      </c>
      <c r="AI241">
        <v>2</v>
      </c>
      <c r="AJ241">
        <v>0</v>
      </c>
      <c r="AK241">
        <v>0</v>
      </c>
      <c r="AL241">
        <v>2</v>
      </c>
      <c r="AM241">
        <v>4</v>
      </c>
      <c r="AN241">
        <v>1</v>
      </c>
      <c r="AO241">
        <v>0</v>
      </c>
      <c r="AP241">
        <v>0</v>
      </c>
      <c r="AQ241">
        <v>0</v>
      </c>
      <c r="AR241">
        <v>0</v>
      </c>
      <c r="AS241">
        <v>1</v>
      </c>
      <c r="AT241">
        <v>1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3</v>
      </c>
      <c r="BA241">
        <v>2</v>
      </c>
      <c r="BB241">
        <v>0</v>
      </c>
      <c r="BC241">
        <v>0</v>
      </c>
      <c r="BD241">
        <v>2</v>
      </c>
      <c r="BE241">
        <v>3</v>
      </c>
      <c r="BF241">
        <v>0</v>
      </c>
      <c r="BG241">
        <v>0</v>
      </c>
      <c r="BH241">
        <v>0</v>
      </c>
      <c r="BI241">
        <v>1</v>
      </c>
      <c r="BJ241">
        <v>2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1</v>
      </c>
      <c r="BT241">
        <v>0</v>
      </c>
      <c r="BU241">
        <v>1</v>
      </c>
      <c r="BV241">
        <v>514</v>
      </c>
      <c r="BW241">
        <v>0</v>
      </c>
      <c r="BX241">
        <v>514</v>
      </c>
      <c r="BY241">
        <v>0</v>
      </c>
      <c r="BZ241">
        <v>0</v>
      </c>
      <c r="CA241">
        <v>0</v>
      </c>
      <c r="CB241">
        <v>0</v>
      </c>
      <c r="CC241">
        <v>0</v>
      </c>
      <c r="CD241" t="s">
        <v>58</v>
      </c>
      <c r="CE241" s="58"/>
      <c r="CG241" s="10"/>
      <c r="CH241" s="10"/>
    </row>
    <row r="242" spans="1:86" s="38" customFormat="1">
      <c r="A242" t="s">
        <v>175</v>
      </c>
      <c r="B242" s="10" t="e">
        <f>('E3-Last'!#REF!)-2</f>
        <v>#REF!</v>
      </c>
      <c r="C242" s="4" t="s">
        <v>3</v>
      </c>
      <c r="D242" s="10" t="s">
        <v>40</v>
      </c>
      <c r="E242" s="59">
        <f t="shared" si="71"/>
        <v>100</v>
      </c>
      <c r="F242" s="59">
        <f t="shared" si="71"/>
        <v>0</v>
      </c>
      <c r="G242" s="59">
        <f t="shared" si="71"/>
        <v>0</v>
      </c>
      <c r="H242" s="59">
        <f t="shared" si="71"/>
        <v>0</v>
      </c>
      <c r="I242" s="59">
        <f t="shared" si="72"/>
        <v>0</v>
      </c>
      <c r="J242">
        <v>4</v>
      </c>
      <c r="K242">
        <v>4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>
        <v>1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1</v>
      </c>
      <c r="BE242">
        <v>4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3</v>
      </c>
      <c r="BL242">
        <v>294</v>
      </c>
      <c r="BM242">
        <v>122</v>
      </c>
      <c r="BN242">
        <v>0</v>
      </c>
      <c r="BO242">
        <v>0</v>
      </c>
      <c r="BP242">
        <v>0</v>
      </c>
      <c r="BQ242">
        <v>0</v>
      </c>
      <c r="BR242">
        <v>172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 t="s">
        <v>58</v>
      </c>
      <c r="CG242" s="10"/>
      <c r="CH242" s="10"/>
    </row>
    <row r="243" spans="1:86" s="38" customFormat="1">
      <c r="A243" t="s">
        <v>176</v>
      </c>
      <c r="B243" s="10" t="e">
        <f>('E3-Last'!#REF!)-2</f>
        <v>#REF!</v>
      </c>
      <c r="C243" s="6" t="s">
        <v>2</v>
      </c>
      <c r="D243" s="10" t="s">
        <v>40</v>
      </c>
      <c r="E243" s="59">
        <f t="shared" si="71"/>
        <v>25</v>
      </c>
      <c r="F243" s="59">
        <f t="shared" si="71"/>
        <v>0</v>
      </c>
      <c r="G243" s="59">
        <f t="shared" si="71"/>
        <v>25</v>
      </c>
      <c r="H243" s="59">
        <f t="shared" si="71"/>
        <v>50</v>
      </c>
      <c r="I243" s="59">
        <f t="shared" si="72"/>
        <v>0.25</v>
      </c>
      <c r="J243">
        <v>4</v>
      </c>
      <c r="K243">
        <v>1</v>
      </c>
      <c r="L243">
        <v>0</v>
      </c>
      <c r="M243">
        <v>1</v>
      </c>
      <c r="N243">
        <v>2</v>
      </c>
      <c r="O243">
        <v>0</v>
      </c>
      <c r="P243">
        <v>735.33333330000005</v>
      </c>
      <c r="Q243">
        <v>0</v>
      </c>
      <c r="R243">
        <v>417</v>
      </c>
      <c r="S243">
        <v>894.5</v>
      </c>
      <c r="T243">
        <v>369.33333340000001</v>
      </c>
      <c r="U243">
        <v>104</v>
      </c>
      <c r="V243">
        <v>502</v>
      </c>
      <c r="W243">
        <v>93.333333339999996</v>
      </c>
      <c r="X243">
        <v>152</v>
      </c>
      <c r="Y243">
        <v>64</v>
      </c>
      <c r="Z243">
        <v>387.66666659999999</v>
      </c>
      <c r="AA243">
        <v>662</v>
      </c>
      <c r="AB243">
        <v>250.5</v>
      </c>
      <c r="AC243">
        <v>16</v>
      </c>
      <c r="AD243">
        <v>7</v>
      </c>
      <c r="AE243">
        <v>7</v>
      </c>
      <c r="AF243">
        <v>2</v>
      </c>
      <c r="AG243">
        <v>3</v>
      </c>
      <c r="AH243">
        <v>5</v>
      </c>
      <c r="AI243">
        <v>0</v>
      </c>
      <c r="AJ243">
        <v>0</v>
      </c>
      <c r="AK243">
        <v>0</v>
      </c>
      <c r="AL243">
        <v>8</v>
      </c>
      <c r="AM243">
        <v>3</v>
      </c>
      <c r="AN243">
        <v>2</v>
      </c>
      <c r="AO243">
        <v>0</v>
      </c>
      <c r="AP243">
        <v>0</v>
      </c>
      <c r="AQ243">
        <v>0</v>
      </c>
      <c r="AR243">
        <v>2</v>
      </c>
      <c r="AS243">
        <v>0</v>
      </c>
      <c r="AT243">
        <v>1</v>
      </c>
      <c r="AU243">
        <v>0</v>
      </c>
      <c r="AV243">
        <v>0</v>
      </c>
      <c r="AW243">
        <v>0</v>
      </c>
      <c r="AX243">
        <v>6</v>
      </c>
      <c r="AY243">
        <v>0</v>
      </c>
      <c r="AZ243">
        <v>2</v>
      </c>
      <c r="BA243">
        <v>0</v>
      </c>
      <c r="BB243">
        <v>0</v>
      </c>
      <c r="BC243">
        <v>0</v>
      </c>
      <c r="BD243">
        <v>0</v>
      </c>
      <c r="BE243">
        <v>6</v>
      </c>
      <c r="BF243">
        <v>0</v>
      </c>
      <c r="BG243">
        <v>0</v>
      </c>
      <c r="BH243">
        <v>0</v>
      </c>
      <c r="BI243">
        <v>1</v>
      </c>
      <c r="BJ243">
        <v>2</v>
      </c>
      <c r="BK243">
        <v>3</v>
      </c>
      <c r="BL243">
        <v>117</v>
      </c>
      <c r="BM243">
        <v>46</v>
      </c>
      <c r="BN243">
        <v>2</v>
      </c>
      <c r="BO243">
        <v>2</v>
      </c>
      <c r="BP243">
        <v>8</v>
      </c>
      <c r="BQ243">
        <v>0</v>
      </c>
      <c r="BR243">
        <v>59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 t="s">
        <v>58</v>
      </c>
      <c r="CE243" s="58"/>
      <c r="CG243" s="10"/>
      <c r="CH243" s="10"/>
    </row>
    <row r="244" spans="1:86" s="38" customFormat="1">
      <c r="A244" t="s">
        <v>177</v>
      </c>
      <c r="B244" s="10">
        <f>('E3-Last'!B1)-2</f>
        <v>-2</v>
      </c>
      <c r="C244" s="6" t="s">
        <v>2</v>
      </c>
      <c r="D244" s="10" t="s">
        <v>40</v>
      </c>
      <c r="E244" s="59">
        <f t="shared" si="71"/>
        <v>25</v>
      </c>
      <c r="F244" s="59">
        <f t="shared" si="71"/>
        <v>50</v>
      </c>
      <c r="G244" s="59">
        <f t="shared" si="71"/>
        <v>25</v>
      </c>
      <c r="H244" s="59">
        <f t="shared" si="71"/>
        <v>0</v>
      </c>
      <c r="I244" s="59">
        <f t="shared" si="72"/>
        <v>0.25</v>
      </c>
      <c r="J244">
        <v>4</v>
      </c>
      <c r="K244">
        <v>1</v>
      </c>
      <c r="L244">
        <v>2</v>
      </c>
      <c r="M244">
        <v>1</v>
      </c>
      <c r="N244">
        <v>0</v>
      </c>
      <c r="O244">
        <v>0</v>
      </c>
      <c r="P244">
        <v>607</v>
      </c>
      <c r="Q244">
        <v>775</v>
      </c>
      <c r="R244">
        <v>271</v>
      </c>
      <c r="S244">
        <v>0</v>
      </c>
      <c r="T244">
        <v>63</v>
      </c>
      <c r="U244">
        <v>63</v>
      </c>
      <c r="V244">
        <v>0</v>
      </c>
      <c r="W244">
        <v>116</v>
      </c>
      <c r="X244">
        <v>116</v>
      </c>
      <c r="Y244">
        <v>0</v>
      </c>
      <c r="Z244">
        <v>1060</v>
      </c>
      <c r="AA244">
        <v>1060</v>
      </c>
      <c r="AB244">
        <v>0</v>
      </c>
      <c r="AC244">
        <v>7</v>
      </c>
      <c r="AD244">
        <v>5</v>
      </c>
      <c r="AE244">
        <v>2</v>
      </c>
      <c r="AF244">
        <v>0</v>
      </c>
      <c r="AG244">
        <v>3</v>
      </c>
      <c r="AH244">
        <v>1</v>
      </c>
      <c r="AI244">
        <v>1</v>
      </c>
      <c r="AJ244">
        <v>0</v>
      </c>
      <c r="AK244">
        <v>0</v>
      </c>
      <c r="AL244">
        <v>2</v>
      </c>
      <c r="AM244">
        <v>3</v>
      </c>
      <c r="AN244">
        <v>0</v>
      </c>
      <c r="AO244">
        <v>0</v>
      </c>
      <c r="AP244">
        <v>0</v>
      </c>
      <c r="AQ244">
        <v>0</v>
      </c>
      <c r="AR244">
        <v>2</v>
      </c>
      <c r="AS244">
        <v>0</v>
      </c>
      <c r="AT244">
        <v>1</v>
      </c>
      <c r="AU244">
        <v>1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2</v>
      </c>
      <c r="BF244">
        <v>1</v>
      </c>
      <c r="BG244">
        <v>0</v>
      </c>
      <c r="BH244">
        <v>0</v>
      </c>
      <c r="BI244">
        <v>1</v>
      </c>
      <c r="BJ244">
        <v>0</v>
      </c>
      <c r="BK244">
        <v>0</v>
      </c>
      <c r="BL244">
        <v>99</v>
      </c>
      <c r="BM244">
        <v>12</v>
      </c>
      <c r="BN244">
        <v>6</v>
      </c>
      <c r="BO244">
        <v>0</v>
      </c>
      <c r="BP244">
        <v>1</v>
      </c>
      <c r="BQ244">
        <v>0</v>
      </c>
      <c r="BR244">
        <v>80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 t="s">
        <v>58</v>
      </c>
      <c r="CE244" s="58"/>
      <c r="CG244" s="10"/>
      <c r="CH244" s="10"/>
    </row>
    <row r="245" spans="1:86" s="38" customFormat="1">
      <c r="A245" s="63"/>
      <c r="C245" s="65"/>
      <c r="D245" s="65"/>
      <c r="E245" s="65"/>
      <c r="F245" s="65"/>
      <c r="G245" s="65"/>
      <c r="H245" s="65"/>
      <c r="I245" s="65"/>
      <c r="O245" s="80"/>
      <c r="CG245" s="10"/>
      <c r="CH245" s="10"/>
    </row>
    <row r="246" spans="1:86" s="38" customFormat="1">
      <c r="A246" s="34" t="s">
        <v>3</v>
      </c>
      <c r="B246" s="34">
        <f>COUNTIF(C219:C244,"WT")</f>
        <v>10</v>
      </c>
      <c r="C246" s="63"/>
      <c r="D246" s="22" t="s">
        <v>41</v>
      </c>
      <c r="E246" s="24">
        <f>AVERAGE(E222:E225,E227,E232,E234,E237:E238,E242)</f>
        <v>32.5</v>
      </c>
      <c r="F246" s="24">
        <f t="shared" ref="F246:BQ246" si="73">AVERAGE(F222:F225,F227,F232,F234,F237:F238,F242)</f>
        <v>2.5</v>
      </c>
      <c r="G246" s="24">
        <f t="shared" si="73"/>
        <v>27.5</v>
      </c>
      <c r="H246" s="24">
        <f t="shared" si="73"/>
        <v>22.5</v>
      </c>
      <c r="I246" s="24">
        <f t="shared" si="73"/>
        <v>0.27500000000000002</v>
      </c>
      <c r="J246" s="24">
        <f t="shared" si="73"/>
        <v>4</v>
      </c>
      <c r="K246" s="24">
        <f t="shared" si="73"/>
        <v>1.3</v>
      </c>
      <c r="L246" s="24">
        <f t="shared" si="73"/>
        <v>0.1</v>
      </c>
      <c r="M246" s="24">
        <f t="shared" si="73"/>
        <v>1.1000000000000001</v>
      </c>
      <c r="N246" s="24">
        <f t="shared" si="73"/>
        <v>0.9</v>
      </c>
      <c r="O246" s="24">
        <f t="shared" si="73"/>
        <v>0.6</v>
      </c>
      <c r="P246" s="24">
        <f t="shared" si="73"/>
        <v>407.82499999999999</v>
      </c>
      <c r="Q246" s="24">
        <f t="shared" si="73"/>
        <v>345</v>
      </c>
      <c r="R246" s="24">
        <f t="shared" si="73"/>
        <v>250.6</v>
      </c>
      <c r="S246" s="24">
        <f t="shared" si="73"/>
        <v>229.95</v>
      </c>
      <c r="T246" s="24">
        <f t="shared" si="73"/>
        <v>367.58333332000001</v>
      </c>
      <c r="U246" s="24">
        <f t="shared" si="73"/>
        <v>262.8</v>
      </c>
      <c r="V246" s="24">
        <f t="shared" si="73"/>
        <v>305.64999999999998</v>
      </c>
      <c r="W246" s="24">
        <f t="shared" si="73"/>
        <v>246.94166666000001</v>
      </c>
      <c r="X246" s="24">
        <f t="shared" si="73"/>
        <v>355.7</v>
      </c>
      <c r="Y246" s="24">
        <f t="shared" si="73"/>
        <v>82.95</v>
      </c>
      <c r="Z246" s="24">
        <f t="shared" si="73"/>
        <v>356.98333333700003</v>
      </c>
      <c r="AA246" s="24">
        <f t="shared" si="73"/>
        <v>436.4</v>
      </c>
      <c r="AB246" s="24">
        <f t="shared" si="73"/>
        <v>126.25</v>
      </c>
      <c r="AC246" s="24">
        <f t="shared" si="73"/>
        <v>11.9</v>
      </c>
      <c r="AD246" s="24">
        <f t="shared" si="73"/>
        <v>6</v>
      </c>
      <c r="AE246" s="24">
        <f t="shared" si="73"/>
        <v>2.4</v>
      </c>
      <c r="AF246" s="24">
        <f t="shared" si="73"/>
        <v>3.5</v>
      </c>
      <c r="AG246" s="24">
        <f t="shared" si="73"/>
        <v>3.6</v>
      </c>
      <c r="AH246" s="24">
        <f t="shared" si="73"/>
        <v>4</v>
      </c>
      <c r="AI246" s="24">
        <f t="shared" si="73"/>
        <v>1.3</v>
      </c>
      <c r="AJ246" s="24">
        <f t="shared" si="73"/>
        <v>0</v>
      </c>
      <c r="AK246" s="24">
        <f t="shared" si="73"/>
        <v>0</v>
      </c>
      <c r="AL246" s="24">
        <f t="shared" si="73"/>
        <v>3</v>
      </c>
      <c r="AM246" s="24">
        <f t="shared" si="73"/>
        <v>2.7</v>
      </c>
      <c r="AN246" s="24">
        <f t="shared" si="73"/>
        <v>1.4</v>
      </c>
      <c r="AO246" s="24">
        <f t="shared" si="73"/>
        <v>0.5</v>
      </c>
      <c r="AP246" s="24">
        <f t="shared" si="73"/>
        <v>0</v>
      </c>
      <c r="AQ246" s="24">
        <f t="shared" si="73"/>
        <v>0</v>
      </c>
      <c r="AR246" s="24">
        <f t="shared" si="73"/>
        <v>1.4</v>
      </c>
      <c r="AS246" s="24">
        <f t="shared" si="73"/>
        <v>0.2</v>
      </c>
      <c r="AT246" s="24">
        <f t="shared" si="73"/>
        <v>1.4</v>
      </c>
      <c r="AU246" s="24">
        <f t="shared" si="73"/>
        <v>0.3</v>
      </c>
      <c r="AV246" s="24">
        <f t="shared" si="73"/>
        <v>0</v>
      </c>
      <c r="AW246" s="24">
        <f t="shared" si="73"/>
        <v>0</v>
      </c>
      <c r="AX246" s="24">
        <f t="shared" si="73"/>
        <v>0.5</v>
      </c>
      <c r="AY246" s="24">
        <f t="shared" si="73"/>
        <v>0.7</v>
      </c>
      <c r="AZ246" s="24">
        <f t="shared" si="73"/>
        <v>1.2</v>
      </c>
      <c r="BA246" s="24">
        <f t="shared" si="73"/>
        <v>0.5</v>
      </c>
      <c r="BB246" s="24">
        <f t="shared" si="73"/>
        <v>0</v>
      </c>
      <c r="BC246" s="24">
        <f t="shared" si="73"/>
        <v>0</v>
      </c>
      <c r="BD246" s="24">
        <f t="shared" si="73"/>
        <v>1.1000000000000001</v>
      </c>
      <c r="BE246" s="24">
        <f t="shared" si="73"/>
        <v>7.2</v>
      </c>
      <c r="BF246" s="24">
        <f t="shared" si="73"/>
        <v>0.6</v>
      </c>
      <c r="BG246" s="24">
        <f t="shared" si="73"/>
        <v>0</v>
      </c>
      <c r="BH246" s="24">
        <f t="shared" si="73"/>
        <v>0.8</v>
      </c>
      <c r="BI246" s="24">
        <f t="shared" si="73"/>
        <v>0.8</v>
      </c>
      <c r="BJ246" s="24">
        <f t="shared" si="73"/>
        <v>1.2</v>
      </c>
      <c r="BK246" s="24">
        <f t="shared" si="73"/>
        <v>3.8</v>
      </c>
      <c r="BL246" s="24">
        <f t="shared" si="73"/>
        <v>99</v>
      </c>
      <c r="BM246" s="24">
        <f t="shared" si="73"/>
        <v>30.5</v>
      </c>
      <c r="BN246" s="24">
        <f t="shared" si="73"/>
        <v>6.6</v>
      </c>
      <c r="BO246" s="24">
        <f t="shared" si="73"/>
        <v>5.2</v>
      </c>
      <c r="BP246" s="24">
        <f t="shared" si="73"/>
        <v>2.2999999999999998</v>
      </c>
      <c r="BQ246" s="24">
        <f t="shared" si="73"/>
        <v>1</v>
      </c>
      <c r="BR246" s="24">
        <f t="shared" ref="BR246:CC246" si="74">AVERAGE(BR222:BR225,BR227,BR232,BR234,BR237:BR238,BR242)</f>
        <v>53.4</v>
      </c>
      <c r="BS246" s="24">
        <f t="shared" si="74"/>
        <v>0.6</v>
      </c>
      <c r="BT246" s="24">
        <f t="shared" si="74"/>
        <v>0.3</v>
      </c>
      <c r="BU246" s="24">
        <f t="shared" si="74"/>
        <v>0.3</v>
      </c>
      <c r="BV246" s="24">
        <f t="shared" si="74"/>
        <v>153.4</v>
      </c>
      <c r="BW246" s="24">
        <f t="shared" si="74"/>
        <v>69</v>
      </c>
      <c r="BX246" s="24">
        <f t="shared" si="74"/>
        <v>84.4</v>
      </c>
      <c r="BY246" s="24">
        <f t="shared" si="74"/>
        <v>0</v>
      </c>
      <c r="BZ246" s="24">
        <f t="shared" si="74"/>
        <v>0</v>
      </c>
      <c r="CA246" s="24">
        <f t="shared" si="74"/>
        <v>0</v>
      </c>
      <c r="CB246" s="24">
        <f t="shared" si="74"/>
        <v>0</v>
      </c>
      <c r="CC246" s="24">
        <f t="shared" si="74"/>
        <v>0</v>
      </c>
      <c r="CE246" s="58" t="s">
        <v>111</v>
      </c>
      <c r="CG246" s="10"/>
      <c r="CH246" s="10"/>
    </row>
    <row r="247" spans="1:86" s="38" customFormat="1">
      <c r="A247" s="35" t="s">
        <v>179</v>
      </c>
      <c r="B247" s="34">
        <f>COUNTIF(C219:C244,"+ve")</f>
        <v>13</v>
      </c>
      <c r="C247" s="63"/>
      <c r="D247" s="18" t="s">
        <v>41</v>
      </c>
      <c r="E247" s="27">
        <f>AVERAGE(E226,E228:E231,E233,E235:E236,E239:E241,E243:E244)</f>
        <v>3.8461538461538463</v>
      </c>
      <c r="F247" s="27">
        <f t="shared" ref="F247:BQ247" si="75">AVERAGE(F226,F228:F231,F233,F235:F236,F239:F241,F243:F244)</f>
        <v>7.6923076923076925</v>
      </c>
      <c r="G247" s="27">
        <f t="shared" si="75"/>
        <v>44.230769230769234</v>
      </c>
      <c r="H247" s="27">
        <f t="shared" si="75"/>
        <v>21.153846153846153</v>
      </c>
      <c r="I247" s="27">
        <f t="shared" si="75"/>
        <v>0.44230769230769229</v>
      </c>
      <c r="J247" s="27">
        <f t="shared" si="75"/>
        <v>4</v>
      </c>
      <c r="K247" s="27">
        <f t="shared" si="75"/>
        <v>0.15384615384615385</v>
      </c>
      <c r="L247" s="27">
        <f t="shared" si="75"/>
        <v>0.30769230769230771</v>
      </c>
      <c r="M247" s="27">
        <f t="shared" si="75"/>
        <v>1.7692307692307692</v>
      </c>
      <c r="N247" s="27">
        <f t="shared" si="75"/>
        <v>0.84615384615384615</v>
      </c>
      <c r="O247" s="27">
        <f t="shared" si="75"/>
        <v>0.92307692307692313</v>
      </c>
      <c r="P247" s="27">
        <f t="shared" si="75"/>
        <v>407.19871794615386</v>
      </c>
      <c r="Q247" s="27">
        <f t="shared" si="75"/>
        <v>144.23076923076923</v>
      </c>
      <c r="R247" s="27">
        <f t="shared" si="75"/>
        <v>241.15384615384616</v>
      </c>
      <c r="S247" s="27">
        <f t="shared" si="75"/>
        <v>345.34615384615387</v>
      </c>
      <c r="T247" s="27">
        <f t="shared" si="75"/>
        <v>199.3974359</v>
      </c>
      <c r="U247" s="27">
        <f t="shared" si="75"/>
        <v>126.53846153846153</v>
      </c>
      <c r="V247" s="27">
        <f t="shared" si="75"/>
        <v>236.96153846153845</v>
      </c>
      <c r="W247" s="27">
        <f t="shared" si="75"/>
        <v>180.73717949538465</v>
      </c>
      <c r="X247" s="27">
        <f t="shared" si="75"/>
        <v>205.11538461538461</v>
      </c>
      <c r="Y247" s="27">
        <f t="shared" si="75"/>
        <v>93.115384615384613</v>
      </c>
      <c r="Z247" s="27">
        <f t="shared" si="75"/>
        <v>723.96153845384606</v>
      </c>
      <c r="AA247" s="27">
        <f t="shared" si="75"/>
        <v>837.53846153846155</v>
      </c>
      <c r="AB247" s="27">
        <f t="shared" si="75"/>
        <v>167.5</v>
      </c>
      <c r="AC247" s="27">
        <f t="shared" si="75"/>
        <v>17.153846153846153</v>
      </c>
      <c r="AD247" s="27">
        <f t="shared" si="75"/>
        <v>6.8461538461538458</v>
      </c>
      <c r="AE247" s="27">
        <f t="shared" si="75"/>
        <v>8.384615384615385</v>
      </c>
      <c r="AF247" s="27">
        <f t="shared" si="75"/>
        <v>1.9230769230769231</v>
      </c>
      <c r="AG247" s="27">
        <f t="shared" si="75"/>
        <v>5</v>
      </c>
      <c r="AH247" s="27">
        <f t="shared" si="75"/>
        <v>4.7692307692307692</v>
      </c>
      <c r="AI247" s="27">
        <f t="shared" si="75"/>
        <v>2.3076923076923075</v>
      </c>
      <c r="AJ247" s="27">
        <f t="shared" si="75"/>
        <v>0</v>
      </c>
      <c r="AK247" s="27">
        <f t="shared" si="75"/>
        <v>0</v>
      </c>
      <c r="AL247" s="27">
        <f t="shared" si="75"/>
        <v>5.0769230769230766</v>
      </c>
      <c r="AM247" s="27">
        <f t="shared" si="75"/>
        <v>3.8461538461538463</v>
      </c>
      <c r="AN247" s="27">
        <f t="shared" si="75"/>
        <v>1.2307692307692308</v>
      </c>
      <c r="AO247" s="27">
        <f t="shared" si="75"/>
        <v>7.6923076923076927E-2</v>
      </c>
      <c r="AP247" s="27">
        <f t="shared" si="75"/>
        <v>0</v>
      </c>
      <c r="AQ247" s="27">
        <f t="shared" si="75"/>
        <v>0</v>
      </c>
      <c r="AR247" s="27">
        <f t="shared" si="75"/>
        <v>1.6923076923076923</v>
      </c>
      <c r="AS247" s="27">
        <f t="shared" si="75"/>
        <v>0.92307692307692313</v>
      </c>
      <c r="AT247" s="27">
        <f t="shared" si="75"/>
        <v>2.6153846153846154</v>
      </c>
      <c r="AU247" s="27">
        <f t="shared" si="75"/>
        <v>1.6923076923076923</v>
      </c>
      <c r="AV247" s="27">
        <f t="shared" si="75"/>
        <v>0</v>
      </c>
      <c r="AW247" s="27">
        <f t="shared" si="75"/>
        <v>0</v>
      </c>
      <c r="AX247" s="27">
        <f t="shared" si="75"/>
        <v>3.1538461538461537</v>
      </c>
      <c r="AY247" s="27">
        <f t="shared" si="75"/>
        <v>0.23076923076923078</v>
      </c>
      <c r="AZ247" s="27">
        <f t="shared" si="75"/>
        <v>0.92307692307692313</v>
      </c>
      <c r="BA247" s="27">
        <f t="shared" si="75"/>
        <v>0.53846153846153844</v>
      </c>
      <c r="BB247" s="27">
        <f t="shared" si="75"/>
        <v>0</v>
      </c>
      <c r="BC247" s="27">
        <f t="shared" si="75"/>
        <v>0</v>
      </c>
      <c r="BD247" s="27">
        <f t="shared" si="75"/>
        <v>0.23076923076923078</v>
      </c>
      <c r="BE247" s="27">
        <f t="shared" si="75"/>
        <v>5.2307692307692308</v>
      </c>
      <c r="BF247" s="27">
        <f t="shared" si="75"/>
        <v>0.23076923076923078</v>
      </c>
      <c r="BG247" s="27">
        <f t="shared" si="75"/>
        <v>0</v>
      </c>
      <c r="BH247" s="27">
        <f t="shared" si="75"/>
        <v>0.61538461538461542</v>
      </c>
      <c r="BI247" s="27">
        <f t="shared" si="75"/>
        <v>1.6923076923076923</v>
      </c>
      <c r="BJ247" s="27">
        <f t="shared" si="75"/>
        <v>0.92307692307692313</v>
      </c>
      <c r="BK247" s="27">
        <f t="shared" si="75"/>
        <v>1.7692307692307692</v>
      </c>
      <c r="BL247" s="27">
        <f t="shared" si="75"/>
        <v>83</v>
      </c>
      <c r="BM247" s="27">
        <f t="shared" si="75"/>
        <v>12.461538461538462</v>
      </c>
      <c r="BN247" s="27">
        <f t="shared" si="75"/>
        <v>3.9230769230769229</v>
      </c>
      <c r="BO247" s="27">
        <f t="shared" si="75"/>
        <v>11.76923076923077</v>
      </c>
      <c r="BP247" s="27">
        <f t="shared" si="75"/>
        <v>2.7692307692307692</v>
      </c>
      <c r="BQ247" s="27">
        <f t="shared" si="75"/>
        <v>0.92307692307692313</v>
      </c>
      <c r="BR247" s="27">
        <f t="shared" ref="BR247:CC247" si="76">AVERAGE(BR226,BR228:BR231,BR233,BR235:BR236,BR239:BR241,BR243:BR244)</f>
        <v>51.153846153846153</v>
      </c>
      <c r="BS247" s="27">
        <f t="shared" si="76"/>
        <v>0.92307692307692313</v>
      </c>
      <c r="BT247" s="27">
        <f t="shared" si="76"/>
        <v>0.38461538461538464</v>
      </c>
      <c r="BU247" s="27">
        <f t="shared" si="76"/>
        <v>0.53846153846153844</v>
      </c>
      <c r="BV247" s="27">
        <f t="shared" si="76"/>
        <v>359.69230769230768</v>
      </c>
      <c r="BW247" s="27">
        <f t="shared" si="76"/>
        <v>123.15384615384616</v>
      </c>
      <c r="BX247" s="27">
        <f t="shared" si="76"/>
        <v>236.53846153846155</v>
      </c>
      <c r="BY247" s="27">
        <f t="shared" si="76"/>
        <v>0</v>
      </c>
      <c r="BZ247" s="27">
        <f t="shared" si="76"/>
        <v>0</v>
      </c>
      <c r="CA247" s="27">
        <f t="shared" si="76"/>
        <v>0</v>
      </c>
      <c r="CB247" s="27">
        <f t="shared" si="76"/>
        <v>0</v>
      </c>
      <c r="CC247" s="27">
        <f t="shared" si="76"/>
        <v>0</v>
      </c>
      <c r="CE247" s="58" t="s">
        <v>111</v>
      </c>
      <c r="CG247" s="10"/>
      <c r="CH247" s="10"/>
    </row>
    <row r="248" spans="1:86" s="38" customFormat="1">
      <c r="A248" s="63"/>
      <c r="B248" s="63"/>
      <c r="C248" s="63"/>
      <c r="D248" s="22" t="s">
        <v>43</v>
      </c>
      <c r="E248" s="24">
        <f>STDEV(E222:E225,E227,E232,E234,E237:E238,E242)/SQRT($B246)</f>
        <v>13.969212178533509</v>
      </c>
      <c r="F248" s="24">
        <f t="shared" ref="F248:BQ248" si="77">STDEV(F222:F225,F227,F232,F234,F237:F238,F242)/SQRT($B246)</f>
        <v>2.5</v>
      </c>
      <c r="G248" s="24">
        <f t="shared" si="77"/>
        <v>5.833333333333333</v>
      </c>
      <c r="H248" s="24">
        <f t="shared" si="77"/>
        <v>6.9221865524317288</v>
      </c>
      <c r="I248" s="24">
        <f t="shared" si="77"/>
        <v>5.8333333333333327E-2</v>
      </c>
      <c r="J248" s="24">
        <f t="shared" si="77"/>
        <v>0</v>
      </c>
      <c r="K248" s="24">
        <f t="shared" si="77"/>
        <v>0.55876848714134031</v>
      </c>
      <c r="L248" s="24">
        <f t="shared" si="77"/>
        <v>9.9999999999999992E-2</v>
      </c>
      <c r="M248" s="24">
        <f t="shared" si="77"/>
        <v>0.23333333333333331</v>
      </c>
      <c r="N248" s="24">
        <f t="shared" si="77"/>
        <v>0.27688746209726917</v>
      </c>
      <c r="O248" s="24">
        <f t="shared" si="77"/>
        <v>0.26666666666666666</v>
      </c>
      <c r="P248" s="24">
        <f t="shared" si="77"/>
        <v>174.69879654390547</v>
      </c>
      <c r="Q248" s="24">
        <f t="shared" si="77"/>
        <v>344.99999999999994</v>
      </c>
      <c r="R248" s="24">
        <f t="shared" si="77"/>
        <v>67.350649588552599</v>
      </c>
      <c r="S248" s="24">
        <f t="shared" si="77"/>
        <v>98.974728817231124</v>
      </c>
      <c r="T248" s="24">
        <f t="shared" si="77"/>
        <v>91.691515991847382</v>
      </c>
      <c r="U248" s="24">
        <f t="shared" si="77"/>
        <v>96.364331806143099</v>
      </c>
      <c r="V248" s="24">
        <f t="shared" si="77"/>
        <v>92.777752661340585</v>
      </c>
      <c r="W248" s="24">
        <f t="shared" si="77"/>
        <v>88.822063464795207</v>
      </c>
      <c r="X248" s="24">
        <f t="shared" si="77"/>
        <v>128.08138037981945</v>
      </c>
      <c r="Y248" s="24">
        <f t="shared" si="77"/>
        <v>34.531985977576724</v>
      </c>
      <c r="Z248" s="24">
        <f t="shared" si="77"/>
        <v>136.65757128863129</v>
      </c>
      <c r="AA248" s="24">
        <f t="shared" si="77"/>
        <v>162.12952298154158</v>
      </c>
      <c r="AB248" s="24">
        <f t="shared" si="77"/>
        <v>55.393554077467648</v>
      </c>
      <c r="AC248" s="24">
        <f t="shared" si="77"/>
        <v>2.4785748593361738</v>
      </c>
      <c r="AD248" s="24">
        <f t="shared" si="77"/>
        <v>1.4452988925785868</v>
      </c>
      <c r="AE248" s="24">
        <f t="shared" si="77"/>
        <v>0.58118652580542307</v>
      </c>
      <c r="AF248" s="24">
        <f t="shared" si="77"/>
        <v>0.84656167328001952</v>
      </c>
      <c r="AG248" s="24">
        <f t="shared" si="77"/>
        <v>0.73333333333333328</v>
      </c>
      <c r="AH248" s="24">
        <f t="shared" si="77"/>
        <v>1.0540925533894598</v>
      </c>
      <c r="AI248" s="24">
        <f t="shared" si="77"/>
        <v>0.66749947981669289</v>
      </c>
      <c r="AJ248" s="24">
        <f t="shared" si="77"/>
        <v>0</v>
      </c>
      <c r="AK248" s="24">
        <f t="shared" si="77"/>
        <v>0</v>
      </c>
      <c r="AL248" s="24">
        <f t="shared" si="77"/>
        <v>1.1642832797715319</v>
      </c>
      <c r="AM248" s="24">
        <f t="shared" si="77"/>
        <v>0.5587684871413402</v>
      </c>
      <c r="AN248" s="24">
        <f t="shared" si="77"/>
        <v>0.58118652580542307</v>
      </c>
      <c r="AO248" s="24">
        <f t="shared" si="77"/>
        <v>0.34156502553198664</v>
      </c>
      <c r="AP248" s="24">
        <f t="shared" si="77"/>
        <v>0</v>
      </c>
      <c r="AQ248" s="24">
        <f t="shared" si="77"/>
        <v>0</v>
      </c>
      <c r="AR248" s="24">
        <f t="shared" si="77"/>
        <v>0.56174331821175716</v>
      </c>
      <c r="AS248" s="24">
        <f t="shared" si="77"/>
        <v>0.19999999999999998</v>
      </c>
      <c r="AT248" s="24">
        <f t="shared" si="77"/>
        <v>0.30550504633038927</v>
      </c>
      <c r="AU248" s="24">
        <f t="shared" si="77"/>
        <v>0.21343747458109494</v>
      </c>
      <c r="AV248" s="24">
        <f t="shared" si="77"/>
        <v>0</v>
      </c>
      <c r="AW248" s="24">
        <f t="shared" si="77"/>
        <v>0</v>
      </c>
      <c r="AX248" s="24">
        <f t="shared" si="77"/>
        <v>0.26874192494328497</v>
      </c>
      <c r="AY248" s="24">
        <f t="shared" si="77"/>
        <v>0.33499585403736298</v>
      </c>
      <c r="AZ248" s="24">
        <f t="shared" si="77"/>
        <v>0.35901098714230018</v>
      </c>
      <c r="BA248" s="24">
        <f t="shared" si="77"/>
        <v>0.40138648595974313</v>
      </c>
      <c r="BB248" s="24">
        <f t="shared" si="77"/>
        <v>0</v>
      </c>
      <c r="BC248" s="24">
        <f t="shared" si="77"/>
        <v>0</v>
      </c>
      <c r="BD248" s="24">
        <f t="shared" si="77"/>
        <v>0.52599112793531666</v>
      </c>
      <c r="BE248" s="24">
        <f t="shared" si="77"/>
        <v>2.3607908279501029</v>
      </c>
      <c r="BF248" s="24">
        <f t="shared" si="77"/>
        <v>0.33993463423951903</v>
      </c>
      <c r="BG248" s="24">
        <f t="shared" si="77"/>
        <v>0</v>
      </c>
      <c r="BH248" s="24">
        <f t="shared" si="77"/>
        <v>0.69602043392737001</v>
      </c>
      <c r="BI248" s="24">
        <f t="shared" si="77"/>
        <v>0.38873012632302001</v>
      </c>
      <c r="BJ248" s="24">
        <f t="shared" si="77"/>
        <v>0.44221663871405331</v>
      </c>
      <c r="BK248" s="24">
        <f t="shared" si="77"/>
        <v>1.7625738755203046</v>
      </c>
      <c r="BL248" s="24">
        <f t="shared" si="77"/>
        <v>28.987736870768106</v>
      </c>
      <c r="BM248" s="24">
        <f t="shared" si="77"/>
        <v>12.93509438182291</v>
      </c>
      <c r="BN248" s="24">
        <f t="shared" si="77"/>
        <v>1.9390719429665313</v>
      </c>
      <c r="BO248" s="24">
        <f t="shared" si="77"/>
        <v>2.0591260281974</v>
      </c>
      <c r="BP248" s="24">
        <f t="shared" si="77"/>
        <v>0.71569701845279621</v>
      </c>
      <c r="BQ248" s="24">
        <f t="shared" si="77"/>
        <v>0.73029674334022143</v>
      </c>
      <c r="BR248" s="24">
        <f t="shared" ref="BR248:CC248" si="78">STDEV(BR222:BR225,BR227,BR232,BR234,BR237:BR238,BR242)/SQRT($B246)</f>
        <v>17.058852377708309</v>
      </c>
      <c r="BS248" s="24">
        <f t="shared" si="78"/>
        <v>0.26666666666666666</v>
      </c>
      <c r="BT248" s="24">
        <f t="shared" si="78"/>
        <v>0.15275252316519466</v>
      </c>
      <c r="BU248" s="24">
        <f t="shared" si="78"/>
        <v>0.15275252316519466</v>
      </c>
      <c r="BV248" s="24">
        <f t="shared" si="78"/>
        <v>74.967429964989165</v>
      </c>
      <c r="BW248" s="24">
        <f t="shared" si="78"/>
        <v>61.15408589965368</v>
      </c>
      <c r="BX248" s="24">
        <f t="shared" si="78"/>
        <v>51.287035398821793</v>
      </c>
      <c r="BY248" s="24">
        <f t="shared" si="78"/>
        <v>0</v>
      </c>
      <c r="BZ248" s="24">
        <f t="shared" si="78"/>
        <v>0</v>
      </c>
      <c r="CA248" s="24">
        <f t="shared" si="78"/>
        <v>0</v>
      </c>
      <c r="CB248" s="24">
        <f t="shared" si="78"/>
        <v>0</v>
      </c>
      <c r="CC248" s="24">
        <f t="shared" si="78"/>
        <v>0</v>
      </c>
      <c r="CE248" s="58" t="s">
        <v>111</v>
      </c>
      <c r="CG248" s="10"/>
      <c r="CH248" s="10"/>
    </row>
    <row r="249" spans="1:86" s="38" customFormat="1">
      <c r="A249" s="63"/>
      <c r="B249" s="2"/>
      <c r="C249" s="63"/>
      <c r="D249" s="18" t="s">
        <v>43</v>
      </c>
      <c r="E249" s="27">
        <f>STDEV(E226,E228:E231,E233,E235:E236,E239:E241,E243:E244)/SQRT($B247)</f>
        <v>2.6038584630243462</v>
      </c>
      <c r="F249" s="27">
        <f t="shared" ref="F249:BQ249" si="79">STDEV(F226,F228:F231,F233,F235:F236,F239:F241,F243:F244)/SQRT($B247)</f>
        <v>4.3712120823672613</v>
      </c>
      <c r="G249" s="27">
        <f t="shared" si="79"/>
        <v>3.0406515963157483</v>
      </c>
      <c r="H249" s="27">
        <f t="shared" si="79"/>
        <v>6.2314814407767898</v>
      </c>
      <c r="I249" s="27">
        <f t="shared" si="79"/>
        <v>3.0406515963157486E-2</v>
      </c>
      <c r="J249" s="27">
        <f t="shared" si="79"/>
        <v>0</v>
      </c>
      <c r="K249" s="27">
        <f t="shared" si="79"/>
        <v>0.10415433852097386</v>
      </c>
      <c r="L249" s="27">
        <f t="shared" si="79"/>
        <v>0.17484848329469047</v>
      </c>
      <c r="M249" s="27">
        <f t="shared" si="79"/>
        <v>0.12162606385262995</v>
      </c>
      <c r="N249" s="27">
        <f t="shared" si="79"/>
        <v>0.24925925763107154</v>
      </c>
      <c r="O249" s="27">
        <f t="shared" si="79"/>
        <v>0.2106625221173716</v>
      </c>
      <c r="P249" s="27">
        <f t="shared" si="79"/>
        <v>71.570671855722409</v>
      </c>
      <c r="Q249" s="27">
        <f t="shared" si="79"/>
        <v>81.334711567201879</v>
      </c>
      <c r="R249" s="27">
        <f t="shared" si="79"/>
        <v>43.492940210179313</v>
      </c>
      <c r="S249" s="27">
        <f t="shared" si="79"/>
        <v>109.96311130613864</v>
      </c>
      <c r="T249" s="27">
        <f t="shared" si="79"/>
        <v>52.996450514754031</v>
      </c>
      <c r="U249" s="27">
        <f t="shared" si="79"/>
        <v>32.35522297325295</v>
      </c>
      <c r="V249" s="27">
        <f t="shared" si="79"/>
        <v>80.13553145993896</v>
      </c>
      <c r="W249" s="27">
        <f t="shared" si="79"/>
        <v>65.92516169618689</v>
      </c>
      <c r="X249" s="27">
        <f t="shared" si="79"/>
        <v>80.351255192718469</v>
      </c>
      <c r="Y249" s="27">
        <f t="shared" si="79"/>
        <v>43.562957456162415</v>
      </c>
      <c r="Z249" s="27">
        <f t="shared" si="79"/>
        <v>101.50941215797741</v>
      </c>
      <c r="AA249" s="27">
        <f t="shared" si="79"/>
        <v>100.01051966364589</v>
      </c>
      <c r="AB249" s="27">
        <f t="shared" si="79"/>
        <v>55.626472898966796</v>
      </c>
      <c r="AC249" s="27">
        <f t="shared" si="79"/>
        <v>3.2261872270016565</v>
      </c>
      <c r="AD249" s="27">
        <f t="shared" si="79"/>
        <v>0.92574401018131791</v>
      </c>
      <c r="AE249" s="27">
        <f t="shared" si="79"/>
        <v>2.3873020431786363</v>
      </c>
      <c r="AF249" s="27">
        <f t="shared" si="79"/>
        <v>0.65497639868947699</v>
      </c>
      <c r="AG249" s="27">
        <f t="shared" si="79"/>
        <v>0.48038446141526142</v>
      </c>
      <c r="AH249" s="27">
        <f t="shared" si="79"/>
        <v>0.42598071091887574</v>
      </c>
      <c r="AI249" s="27">
        <f t="shared" si="79"/>
        <v>0.94315764911536004</v>
      </c>
      <c r="AJ249" s="27">
        <f t="shared" si="79"/>
        <v>0</v>
      </c>
      <c r="AK249" s="27">
        <f t="shared" si="79"/>
        <v>0</v>
      </c>
      <c r="AL249" s="27">
        <f t="shared" si="79"/>
        <v>2.2402539303801761</v>
      </c>
      <c r="AM249" s="27">
        <f t="shared" si="79"/>
        <v>0.10415433852097386</v>
      </c>
      <c r="AN249" s="27">
        <f t="shared" si="79"/>
        <v>0.302846456692762</v>
      </c>
      <c r="AO249" s="27">
        <f t="shared" si="79"/>
        <v>7.6923076923076927E-2</v>
      </c>
      <c r="AP249" s="27">
        <f t="shared" si="79"/>
        <v>0</v>
      </c>
      <c r="AQ249" s="27">
        <f t="shared" si="79"/>
        <v>0</v>
      </c>
      <c r="AR249" s="27">
        <f t="shared" si="79"/>
        <v>0.80371425736705027</v>
      </c>
      <c r="AS249" s="27">
        <f t="shared" si="79"/>
        <v>0.39970403251589476</v>
      </c>
      <c r="AT249" s="27">
        <f t="shared" si="79"/>
        <v>0.3108809141790293</v>
      </c>
      <c r="AU249" s="27">
        <f t="shared" si="79"/>
        <v>0.90145619647420239</v>
      </c>
      <c r="AV249" s="27">
        <f t="shared" si="79"/>
        <v>0</v>
      </c>
      <c r="AW249" s="27">
        <f t="shared" si="79"/>
        <v>0</v>
      </c>
      <c r="AX249" s="27">
        <f t="shared" si="79"/>
        <v>1.475640468711606</v>
      </c>
      <c r="AY249" s="27">
        <f t="shared" si="79"/>
        <v>0.12162606385262997</v>
      </c>
      <c r="AZ249" s="27">
        <f t="shared" si="79"/>
        <v>0.2878197989826109</v>
      </c>
      <c r="BA249" s="27">
        <f t="shared" si="79"/>
        <v>0.26831345559559422</v>
      </c>
      <c r="BB249" s="27">
        <f t="shared" si="79"/>
        <v>0</v>
      </c>
      <c r="BC249" s="27">
        <f t="shared" si="79"/>
        <v>0</v>
      </c>
      <c r="BD249" s="27">
        <f t="shared" si="79"/>
        <v>0.16617283842071437</v>
      </c>
      <c r="BE249" s="27">
        <f t="shared" si="79"/>
        <v>0.80982624088993638</v>
      </c>
      <c r="BF249" s="27">
        <f t="shared" si="79"/>
        <v>0.12162606385262997</v>
      </c>
      <c r="BG249" s="27">
        <f t="shared" si="79"/>
        <v>0</v>
      </c>
      <c r="BH249" s="27">
        <f t="shared" si="79"/>
        <v>0.33085866411702414</v>
      </c>
      <c r="BI249" s="27">
        <f t="shared" si="79"/>
        <v>0.26274232733229741</v>
      </c>
      <c r="BJ249" s="27">
        <f t="shared" si="79"/>
        <v>0.3092907200465338</v>
      </c>
      <c r="BK249" s="27">
        <f t="shared" si="79"/>
        <v>0.84089273496444028</v>
      </c>
      <c r="BL249" s="27">
        <f t="shared" si="79"/>
        <v>14.325430140765365</v>
      </c>
      <c r="BM249" s="27">
        <f t="shared" si="79"/>
        <v>3.5475079454842895</v>
      </c>
      <c r="BN249" s="27">
        <f t="shared" si="79"/>
        <v>1.1405213521171398</v>
      </c>
      <c r="BO249" s="27">
        <f t="shared" si="79"/>
        <v>2.8310409568581458</v>
      </c>
      <c r="BP249" s="27">
        <f t="shared" si="79"/>
        <v>0.61136507782391614</v>
      </c>
      <c r="BQ249" s="27">
        <f t="shared" si="79"/>
        <v>0.49950665996867066</v>
      </c>
      <c r="BR249" s="27">
        <f t="shared" ref="BR249:CC249" si="80">STDEV(BR226,BR228:BR231,BR233,BR235:BR236,BR239:BR241,BR243:BR244)/SQRT($B247)</f>
        <v>11.007483558019921</v>
      </c>
      <c r="BS249" s="27">
        <f t="shared" si="80"/>
        <v>0.2106625221173716</v>
      </c>
      <c r="BT249" s="27">
        <f t="shared" si="80"/>
        <v>0.21299035545943784</v>
      </c>
      <c r="BU249" s="27">
        <f t="shared" si="80"/>
        <v>0.18311354944981667</v>
      </c>
      <c r="BV249" s="27">
        <f t="shared" si="80"/>
        <v>137.22550150864745</v>
      </c>
      <c r="BW249" s="27">
        <f t="shared" si="80"/>
        <v>98.952970320782796</v>
      </c>
      <c r="BX249" s="27">
        <f t="shared" si="80"/>
        <v>117.87387954627583</v>
      </c>
      <c r="BY249" s="27">
        <f t="shared" si="80"/>
        <v>0</v>
      </c>
      <c r="BZ249" s="27">
        <f t="shared" si="80"/>
        <v>0</v>
      </c>
      <c r="CA249" s="27">
        <f t="shared" si="80"/>
        <v>0</v>
      </c>
      <c r="CB249" s="27">
        <f t="shared" si="80"/>
        <v>0</v>
      </c>
      <c r="CC249" s="27">
        <f t="shared" si="80"/>
        <v>0</v>
      </c>
      <c r="CE249" s="58" t="s">
        <v>111</v>
      </c>
      <c r="CG249" s="10"/>
      <c r="CH249" s="10"/>
    </row>
    <row r="250" spans="1:86" s="38" customFormat="1">
      <c r="A250" s="10"/>
      <c r="B250" s="10"/>
      <c r="C250" s="102"/>
      <c r="D250" s="10"/>
      <c r="E250" s="59"/>
      <c r="F250" s="59"/>
      <c r="G250" s="59"/>
      <c r="H250" s="59"/>
      <c r="I250" s="59"/>
      <c r="J250" s="10"/>
      <c r="K250" s="10"/>
      <c r="L250" s="10"/>
      <c r="M250" s="10"/>
      <c r="N250" s="10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CE250" s="58"/>
      <c r="CG250" s="10"/>
      <c r="CH250" s="10"/>
    </row>
    <row r="251" spans="1:86" s="38" customFormat="1" ht="16">
      <c r="A251" s="83" t="s">
        <v>136</v>
      </c>
      <c r="B251" s="66"/>
      <c r="C251" s="66" t="s">
        <v>135</v>
      </c>
      <c r="D251" s="66"/>
      <c r="E251" s="53" t="s">
        <v>63</v>
      </c>
      <c r="F251" s="53" t="s">
        <v>64</v>
      </c>
      <c r="G251" s="53" t="s">
        <v>65</v>
      </c>
      <c r="H251" s="53" t="s">
        <v>66</v>
      </c>
      <c r="I251" s="87" t="s">
        <v>100</v>
      </c>
      <c r="J251" s="53" t="s">
        <v>62</v>
      </c>
      <c r="K251" s="53" t="s">
        <v>63</v>
      </c>
      <c r="L251" s="53" t="s">
        <v>64</v>
      </c>
      <c r="M251" s="53" t="s">
        <v>65</v>
      </c>
      <c r="N251" s="53" t="s">
        <v>66</v>
      </c>
      <c r="O251" s="87" t="s">
        <v>100</v>
      </c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CE251" s="58" t="s">
        <v>111</v>
      </c>
      <c r="CG251" s="10"/>
      <c r="CH251" s="10"/>
    </row>
    <row r="252" spans="1:86" s="38" customFormat="1">
      <c r="A252" t="s">
        <v>158</v>
      </c>
      <c r="B252" s="10">
        <f>('E3-Last'!B9)-2</f>
        <v>50</v>
      </c>
      <c r="C252" s="4" t="s">
        <v>3</v>
      </c>
      <c r="D252" s="10" t="s">
        <v>40</v>
      </c>
      <c r="E252" s="59">
        <f>(K252/$J252)*100</f>
        <v>0</v>
      </c>
      <c r="F252" s="59">
        <f>(L252/$J252)*100</f>
        <v>0</v>
      </c>
      <c r="G252" s="59">
        <f>(M252/$J252)*100</f>
        <v>50</v>
      </c>
      <c r="H252" s="59">
        <f>(N252/$J252)*100</f>
        <v>25</v>
      </c>
      <c r="I252" s="59">
        <f>M252/J252</f>
        <v>0.5</v>
      </c>
      <c r="J252">
        <v>4</v>
      </c>
      <c r="K252">
        <v>0</v>
      </c>
      <c r="L252">
        <v>0</v>
      </c>
      <c r="M252">
        <v>2</v>
      </c>
      <c r="N252">
        <v>1</v>
      </c>
      <c r="O252">
        <v>1</v>
      </c>
      <c r="P252">
        <v>233</v>
      </c>
      <c r="Q252">
        <v>0</v>
      </c>
      <c r="R252">
        <v>255</v>
      </c>
      <c r="S252">
        <v>394</v>
      </c>
      <c r="T252">
        <v>96.333333339999996</v>
      </c>
      <c r="U252">
        <v>107</v>
      </c>
      <c r="V252">
        <v>75</v>
      </c>
      <c r="W252">
        <v>507</v>
      </c>
      <c r="X252">
        <v>705</v>
      </c>
      <c r="Y252">
        <v>111</v>
      </c>
      <c r="Z252">
        <v>36</v>
      </c>
      <c r="AA252">
        <v>33.5</v>
      </c>
      <c r="AB252">
        <v>41</v>
      </c>
      <c r="AC252">
        <v>13</v>
      </c>
      <c r="AD252">
        <v>8</v>
      </c>
      <c r="AE252">
        <v>4</v>
      </c>
      <c r="AF252">
        <v>1</v>
      </c>
      <c r="AG252">
        <v>4</v>
      </c>
      <c r="AH252">
        <v>4</v>
      </c>
      <c r="AI252">
        <v>4</v>
      </c>
      <c r="AJ252">
        <v>0</v>
      </c>
      <c r="AK252">
        <v>0</v>
      </c>
      <c r="AL252">
        <v>1</v>
      </c>
      <c r="AM252">
        <v>4</v>
      </c>
      <c r="AN252">
        <v>0</v>
      </c>
      <c r="AO252">
        <v>4</v>
      </c>
      <c r="AP252">
        <v>0</v>
      </c>
      <c r="AQ252">
        <v>0</v>
      </c>
      <c r="AR252">
        <v>0</v>
      </c>
      <c r="AS252">
        <v>0</v>
      </c>
      <c r="AT252">
        <v>3</v>
      </c>
      <c r="AU252">
        <v>0</v>
      </c>
      <c r="AV252">
        <v>0</v>
      </c>
      <c r="AW252">
        <v>0</v>
      </c>
      <c r="AX252">
        <v>1</v>
      </c>
      <c r="AY252">
        <v>0</v>
      </c>
      <c r="AZ252">
        <v>1</v>
      </c>
      <c r="BA252">
        <v>0</v>
      </c>
      <c r="BB252">
        <v>0</v>
      </c>
      <c r="BC252">
        <v>0</v>
      </c>
      <c r="BD252">
        <v>0</v>
      </c>
      <c r="BE252">
        <v>6</v>
      </c>
      <c r="BF252">
        <v>0</v>
      </c>
      <c r="BG252">
        <v>0</v>
      </c>
      <c r="BH252">
        <v>0</v>
      </c>
      <c r="BI252">
        <v>0</v>
      </c>
      <c r="BJ252">
        <v>3</v>
      </c>
      <c r="BK252">
        <v>3</v>
      </c>
      <c r="BL252">
        <v>66</v>
      </c>
      <c r="BM252">
        <v>9</v>
      </c>
      <c r="BN252">
        <v>3</v>
      </c>
      <c r="BO252">
        <v>23</v>
      </c>
      <c r="BP252">
        <v>5</v>
      </c>
      <c r="BQ252">
        <v>0</v>
      </c>
      <c r="BR252">
        <v>26</v>
      </c>
      <c r="BS252">
        <v>1</v>
      </c>
      <c r="BT252">
        <v>1</v>
      </c>
      <c r="BU252">
        <v>0</v>
      </c>
      <c r="BV252">
        <v>28</v>
      </c>
      <c r="BW252">
        <v>28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 t="s">
        <v>58</v>
      </c>
      <c r="CE252" s="58"/>
      <c r="CG252" s="10"/>
      <c r="CH252" s="10"/>
    </row>
    <row r="253" spans="1:86" s="38" customFormat="1">
      <c r="A253" t="s">
        <v>180</v>
      </c>
      <c r="B253" s="10">
        <f>('E3-Last'!B10)-2</f>
        <v>50</v>
      </c>
      <c r="C253" s="4" t="s">
        <v>3</v>
      </c>
      <c r="D253" s="10" t="s">
        <v>40</v>
      </c>
      <c r="E253" s="59">
        <f t="shared" ref="E253:H274" si="81">(K253/$J253)*100</f>
        <v>75</v>
      </c>
      <c r="F253" s="59">
        <f t="shared" si="81"/>
        <v>0</v>
      </c>
      <c r="G253" s="59">
        <f t="shared" si="81"/>
        <v>0</v>
      </c>
      <c r="H253" s="59">
        <f t="shared" si="81"/>
        <v>0</v>
      </c>
      <c r="I253" s="59">
        <f t="shared" ref="I253:I274" si="82">M253/J253</f>
        <v>0</v>
      </c>
      <c r="J253">
        <v>4</v>
      </c>
      <c r="K253">
        <v>3</v>
      </c>
      <c r="L253">
        <v>0</v>
      </c>
      <c r="M253">
        <v>0</v>
      </c>
      <c r="N253">
        <v>0</v>
      </c>
      <c r="O253">
        <v>1</v>
      </c>
      <c r="P253">
        <v>3895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5</v>
      </c>
      <c r="AD253">
        <v>1</v>
      </c>
      <c r="AE253">
        <v>4</v>
      </c>
      <c r="AF253">
        <v>0</v>
      </c>
      <c r="AG253">
        <v>2</v>
      </c>
      <c r="AH253">
        <v>1</v>
      </c>
      <c r="AI253">
        <v>0</v>
      </c>
      <c r="AJ253">
        <v>0</v>
      </c>
      <c r="AK253">
        <v>0</v>
      </c>
      <c r="AL253">
        <v>2</v>
      </c>
      <c r="AM253">
        <v>1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1</v>
      </c>
      <c r="AT253">
        <v>1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106</v>
      </c>
      <c r="BM253">
        <v>50</v>
      </c>
      <c r="BN253">
        <v>0</v>
      </c>
      <c r="BO253">
        <v>0</v>
      </c>
      <c r="BP253">
        <v>0</v>
      </c>
      <c r="BQ253">
        <v>0</v>
      </c>
      <c r="BR253">
        <v>56</v>
      </c>
      <c r="BS253">
        <v>1</v>
      </c>
      <c r="BT253">
        <v>0</v>
      </c>
      <c r="BU253">
        <v>1</v>
      </c>
      <c r="BV253">
        <v>3895</v>
      </c>
      <c r="BW253">
        <v>0</v>
      </c>
      <c r="BX253">
        <v>3895</v>
      </c>
      <c r="BY253">
        <v>0</v>
      </c>
      <c r="BZ253">
        <v>0</v>
      </c>
      <c r="CA253">
        <v>0</v>
      </c>
      <c r="CB253">
        <v>0</v>
      </c>
      <c r="CC253">
        <v>0</v>
      </c>
      <c r="CD253" t="s">
        <v>58</v>
      </c>
      <c r="CE253" s="58"/>
      <c r="CG253" s="10"/>
      <c r="CH253" s="10"/>
    </row>
    <row r="254" spans="1:86" s="38" customFormat="1">
      <c r="A254" t="s">
        <v>159</v>
      </c>
      <c r="B254" s="10">
        <f>('E3-Last'!B11)-2</f>
        <v>50</v>
      </c>
      <c r="C254" s="4" t="s">
        <v>3</v>
      </c>
      <c r="D254" s="10" t="s">
        <v>40</v>
      </c>
      <c r="E254" s="59">
        <f t="shared" si="81"/>
        <v>75</v>
      </c>
      <c r="F254" s="59">
        <f t="shared" si="81"/>
        <v>0</v>
      </c>
      <c r="G254" s="59">
        <f t="shared" si="81"/>
        <v>0</v>
      </c>
      <c r="H254" s="59">
        <f t="shared" si="81"/>
        <v>25</v>
      </c>
      <c r="I254" s="59">
        <f t="shared" si="82"/>
        <v>0</v>
      </c>
      <c r="J254">
        <v>4</v>
      </c>
      <c r="K254">
        <v>3</v>
      </c>
      <c r="L254">
        <v>0</v>
      </c>
      <c r="M254">
        <v>0</v>
      </c>
      <c r="N254">
        <v>1</v>
      </c>
      <c r="O254">
        <v>0</v>
      </c>
      <c r="P254">
        <v>973</v>
      </c>
      <c r="Q254">
        <v>0</v>
      </c>
      <c r="R254">
        <v>0</v>
      </c>
      <c r="S254">
        <v>973</v>
      </c>
      <c r="T254">
        <v>149</v>
      </c>
      <c r="U254">
        <v>0</v>
      </c>
      <c r="V254">
        <v>149</v>
      </c>
      <c r="W254">
        <v>205</v>
      </c>
      <c r="X254">
        <v>0</v>
      </c>
      <c r="Y254">
        <v>205</v>
      </c>
      <c r="Z254">
        <v>155</v>
      </c>
      <c r="AA254">
        <v>0</v>
      </c>
      <c r="AB254">
        <v>155</v>
      </c>
      <c r="AC254">
        <v>7</v>
      </c>
      <c r="AD254">
        <v>1</v>
      </c>
      <c r="AE254">
        <v>3</v>
      </c>
      <c r="AF254">
        <v>3</v>
      </c>
      <c r="AG254">
        <v>6</v>
      </c>
      <c r="AH254">
        <v>1</v>
      </c>
      <c r="AI254">
        <v>0</v>
      </c>
      <c r="AJ254">
        <v>0</v>
      </c>
      <c r="AK254">
        <v>0</v>
      </c>
      <c r="AL254">
        <v>0</v>
      </c>
      <c r="AM254">
        <v>1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3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2</v>
      </c>
      <c r="AZ254">
        <v>1</v>
      </c>
      <c r="BA254">
        <v>0</v>
      </c>
      <c r="BB254">
        <v>0</v>
      </c>
      <c r="BC254">
        <v>0</v>
      </c>
      <c r="BD254">
        <v>0</v>
      </c>
      <c r="BE254">
        <v>2</v>
      </c>
      <c r="BF254">
        <v>0</v>
      </c>
      <c r="BG254">
        <v>0</v>
      </c>
      <c r="BH254">
        <v>0</v>
      </c>
      <c r="BI254">
        <v>0</v>
      </c>
      <c r="BJ254">
        <v>1</v>
      </c>
      <c r="BK254">
        <v>1</v>
      </c>
      <c r="BL254">
        <v>214</v>
      </c>
      <c r="BM254">
        <v>72</v>
      </c>
      <c r="BN254">
        <v>0</v>
      </c>
      <c r="BO254">
        <v>0</v>
      </c>
      <c r="BP254">
        <v>1</v>
      </c>
      <c r="BQ254">
        <v>0</v>
      </c>
      <c r="BR254">
        <v>141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 t="s">
        <v>58</v>
      </c>
      <c r="CE254" s="58"/>
      <c r="CG254" s="10"/>
      <c r="CH254" s="10"/>
    </row>
    <row r="255" spans="1:86" s="38" customFormat="1">
      <c r="A255" t="s">
        <v>160</v>
      </c>
      <c r="B255" s="10">
        <f>('E3-Last'!B12)-2</f>
        <v>50</v>
      </c>
      <c r="C255" s="4" t="s">
        <v>3</v>
      </c>
      <c r="D255" s="10" t="s">
        <v>40</v>
      </c>
      <c r="E255" s="59">
        <f t="shared" si="81"/>
        <v>75</v>
      </c>
      <c r="F255" s="59">
        <f t="shared" si="81"/>
        <v>0</v>
      </c>
      <c r="G255" s="59">
        <f t="shared" si="81"/>
        <v>0</v>
      </c>
      <c r="H255" s="59">
        <f t="shared" si="81"/>
        <v>25</v>
      </c>
      <c r="I255" s="59">
        <f t="shared" si="82"/>
        <v>0</v>
      </c>
      <c r="J255">
        <v>4</v>
      </c>
      <c r="K255">
        <v>3</v>
      </c>
      <c r="L255">
        <v>0</v>
      </c>
      <c r="M255">
        <v>0</v>
      </c>
      <c r="N255">
        <v>1</v>
      </c>
      <c r="O255">
        <v>0</v>
      </c>
      <c r="P255">
        <v>557</v>
      </c>
      <c r="Q255">
        <v>0</v>
      </c>
      <c r="R255">
        <v>0</v>
      </c>
      <c r="S255">
        <v>557</v>
      </c>
      <c r="T255">
        <v>974</v>
      </c>
      <c r="U255">
        <v>0</v>
      </c>
      <c r="V255">
        <v>974</v>
      </c>
      <c r="W255">
        <v>87</v>
      </c>
      <c r="X255">
        <v>0</v>
      </c>
      <c r="Y255">
        <v>87</v>
      </c>
      <c r="Z255">
        <v>503</v>
      </c>
      <c r="AA255">
        <v>0</v>
      </c>
      <c r="AB255">
        <v>503</v>
      </c>
      <c r="AC255">
        <v>3</v>
      </c>
      <c r="AD255">
        <v>2</v>
      </c>
      <c r="AE255">
        <v>0</v>
      </c>
      <c r="AF255">
        <v>1</v>
      </c>
      <c r="AG255">
        <v>1</v>
      </c>
      <c r="AH255">
        <v>2</v>
      </c>
      <c r="AI255">
        <v>0</v>
      </c>
      <c r="AJ255">
        <v>0</v>
      </c>
      <c r="AK255">
        <v>0</v>
      </c>
      <c r="AL255">
        <v>0</v>
      </c>
      <c r="AM255">
        <v>1</v>
      </c>
      <c r="AN255">
        <v>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</v>
      </c>
      <c r="BA255">
        <v>0</v>
      </c>
      <c r="BB255">
        <v>0</v>
      </c>
      <c r="BC255">
        <v>0</v>
      </c>
      <c r="BD255">
        <v>0</v>
      </c>
      <c r="BE255">
        <v>2</v>
      </c>
      <c r="BF255">
        <v>0</v>
      </c>
      <c r="BG255">
        <v>0</v>
      </c>
      <c r="BH255">
        <v>0</v>
      </c>
      <c r="BI255">
        <v>0</v>
      </c>
      <c r="BJ255">
        <v>1</v>
      </c>
      <c r="BK255">
        <v>1</v>
      </c>
      <c r="BL255">
        <v>98</v>
      </c>
      <c r="BM255">
        <v>22</v>
      </c>
      <c r="BN255">
        <v>2</v>
      </c>
      <c r="BO255">
        <v>0</v>
      </c>
      <c r="BP255">
        <v>1</v>
      </c>
      <c r="BQ255">
        <v>0</v>
      </c>
      <c r="BR255">
        <v>73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 t="s">
        <v>58</v>
      </c>
      <c r="CG255" s="10"/>
      <c r="CH255" s="10"/>
    </row>
    <row r="256" spans="1:86" s="38" customFormat="1">
      <c r="A256" t="s">
        <v>181</v>
      </c>
      <c r="B256" s="10">
        <f>('E3-Last'!B13)-2</f>
        <v>50</v>
      </c>
      <c r="C256" s="6" t="s">
        <v>2</v>
      </c>
      <c r="D256" s="10" t="s">
        <v>40</v>
      </c>
      <c r="E256" s="59">
        <f t="shared" si="81"/>
        <v>0</v>
      </c>
      <c r="F256" s="59">
        <f t="shared" si="81"/>
        <v>75</v>
      </c>
      <c r="G256" s="59">
        <f t="shared" si="81"/>
        <v>0</v>
      </c>
      <c r="H256" s="59">
        <f t="shared" si="81"/>
        <v>0</v>
      </c>
      <c r="I256" s="59">
        <f t="shared" si="82"/>
        <v>0</v>
      </c>
      <c r="J256">
        <v>4</v>
      </c>
      <c r="K256">
        <v>0</v>
      </c>
      <c r="L256">
        <v>3</v>
      </c>
      <c r="M256">
        <v>0</v>
      </c>
      <c r="N256">
        <v>0</v>
      </c>
      <c r="O256">
        <v>1</v>
      </c>
      <c r="P256">
        <v>2056.25</v>
      </c>
      <c r="Q256">
        <v>2202.666667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36</v>
      </c>
      <c r="AD256">
        <v>18</v>
      </c>
      <c r="AE256">
        <v>10</v>
      </c>
      <c r="AF256">
        <v>8</v>
      </c>
      <c r="AG256">
        <v>8</v>
      </c>
      <c r="AH256">
        <v>9</v>
      </c>
      <c r="AI256">
        <v>0</v>
      </c>
      <c r="AJ256">
        <v>0</v>
      </c>
      <c r="AK256">
        <v>0</v>
      </c>
      <c r="AL256">
        <v>19</v>
      </c>
      <c r="AM256">
        <v>4</v>
      </c>
      <c r="AN256">
        <v>8</v>
      </c>
      <c r="AO256">
        <v>0</v>
      </c>
      <c r="AP256">
        <v>0</v>
      </c>
      <c r="AQ256">
        <v>0</v>
      </c>
      <c r="AR256">
        <v>6</v>
      </c>
      <c r="AS256">
        <v>1</v>
      </c>
      <c r="AT256">
        <v>1</v>
      </c>
      <c r="AU256">
        <v>0</v>
      </c>
      <c r="AV256">
        <v>0</v>
      </c>
      <c r="AW256">
        <v>0</v>
      </c>
      <c r="AX256">
        <v>8</v>
      </c>
      <c r="AY256">
        <v>3</v>
      </c>
      <c r="AZ256">
        <v>0</v>
      </c>
      <c r="BA256">
        <v>0</v>
      </c>
      <c r="BB256">
        <v>0</v>
      </c>
      <c r="BC256">
        <v>0</v>
      </c>
      <c r="BD256">
        <v>5</v>
      </c>
      <c r="BE256">
        <v>2</v>
      </c>
      <c r="BF256">
        <v>1</v>
      </c>
      <c r="BG256">
        <v>1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1</v>
      </c>
      <c r="BT256">
        <v>0</v>
      </c>
      <c r="BU256">
        <v>1</v>
      </c>
      <c r="BV256">
        <v>1617</v>
      </c>
      <c r="BW256">
        <v>0</v>
      </c>
      <c r="BX256">
        <v>1617</v>
      </c>
      <c r="BY256">
        <v>0</v>
      </c>
      <c r="BZ256">
        <v>0</v>
      </c>
      <c r="CA256">
        <v>0</v>
      </c>
      <c r="CB256">
        <v>0</v>
      </c>
      <c r="CC256">
        <v>0</v>
      </c>
      <c r="CD256" t="s">
        <v>58</v>
      </c>
      <c r="CE256" s="58"/>
      <c r="CG256" s="10"/>
      <c r="CH256" s="10"/>
    </row>
    <row r="257" spans="1:154" s="38" customFormat="1">
      <c r="A257" t="s">
        <v>161</v>
      </c>
      <c r="B257" s="10">
        <f>('E3-Last'!B14)-2</f>
        <v>42</v>
      </c>
      <c r="C257" s="4" t="s">
        <v>3</v>
      </c>
      <c r="D257" s="10" t="s">
        <v>40</v>
      </c>
      <c r="E257" s="59">
        <f t="shared" si="81"/>
        <v>0</v>
      </c>
      <c r="F257" s="59">
        <f t="shared" si="81"/>
        <v>0</v>
      </c>
      <c r="G257" s="59">
        <f t="shared" si="81"/>
        <v>50</v>
      </c>
      <c r="H257" s="59">
        <f t="shared" si="81"/>
        <v>25</v>
      </c>
      <c r="I257" s="59">
        <f t="shared" si="82"/>
        <v>0.5</v>
      </c>
      <c r="J257">
        <v>4</v>
      </c>
      <c r="K257">
        <v>0</v>
      </c>
      <c r="L257">
        <v>0</v>
      </c>
      <c r="M257">
        <v>2</v>
      </c>
      <c r="N257">
        <v>1</v>
      </c>
      <c r="O257">
        <v>1</v>
      </c>
      <c r="P257">
        <v>1657.5</v>
      </c>
      <c r="Q257">
        <v>0</v>
      </c>
      <c r="R257">
        <v>1436.5</v>
      </c>
      <c r="S257">
        <v>3388</v>
      </c>
      <c r="T257">
        <v>475</v>
      </c>
      <c r="U257">
        <v>373</v>
      </c>
      <c r="V257">
        <v>679</v>
      </c>
      <c r="W257">
        <v>1080.333333</v>
      </c>
      <c r="X257">
        <v>1527.5</v>
      </c>
      <c r="Y257">
        <v>186</v>
      </c>
      <c r="Z257">
        <v>68.666666660000004</v>
      </c>
      <c r="AA257">
        <v>92.5</v>
      </c>
      <c r="AB257">
        <v>21</v>
      </c>
      <c r="AC257">
        <v>11</v>
      </c>
      <c r="AD257">
        <v>6</v>
      </c>
      <c r="AE257">
        <v>3</v>
      </c>
      <c r="AF257">
        <v>2</v>
      </c>
      <c r="AG257">
        <v>5</v>
      </c>
      <c r="AH257">
        <v>6</v>
      </c>
      <c r="AI257">
        <v>0</v>
      </c>
      <c r="AJ257">
        <v>0</v>
      </c>
      <c r="AK257">
        <v>0</v>
      </c>
      <c r="AL257">
        <v>0</v>
      </c>
      <c r="AM257">
        <v>4</v>
      </c>
      <c r="AN257">
        <v>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3</v>
      </c>
      <c r="AU257">
        <v>0</v>
      </c>
      <c r="AV257">
        <v>0</v>
      </c>
      <c r="AW257">
        <v>0</v>
      </c>
      <c r="AX257">
        <v>0</v>
      </c>
      <c r="AY257">
        <v>1</v>
      </c>
      <c r="AZ257">
        <v>1</v>
      </c>
      <c r="BA257">
        <v>0</v>
      </c>
      <c r="BB257">
        <v>0</v>
      </c>
      <c r="BC257">
        <v>0</v>
      </c>
      <c r="BD257">
        <v>0</v>
      </c>
      <c r="BE257">
        <v>7</v>
      </c>
      <c r="BF257">
        <v>0</v>
      </c>
      <c r="BG257">
        <v>0</v>
      </c>
      <c r="BH257">
        <v>0</v>
      </c>
      <c r="BI257">
        <v>0</v>
      </c>
      <c r="BJ257">
        <v>3</v>
      </c>
      <c r="BK257">
        <v>4</v>
      </c>
      <c r="BL257">
        <v>90</v>
      </c>
      <c r="BM257">
        <v>28</v>
      </c>
      <c r="BN257">
        <v>3</v>
      </c>
      <c r="BO257">
        <v>23</v>
      </c>
      <c r="BP257">
        <v>2</v>
      </c>
      <c r="BQ257">
        <v>6</v>
      </c>
      <c r="BR257">
        <v>28</v>
      </c>
      <c r="BS257">
        <v>1</v>
      </c>
      <c r="BT257">
        <v>0</v>
      </c>
      <c r="BU257">
        <v>1</v>
      </c>
      <c r="BV257">
        <v>369</v>
      </c>
      <c r="BW257">
        <v>0</v>
      </c>
      <c r="BX257">
        <v>369</v>
      </c>
      <c r="BY257">
        <v>0</v>
      </c>
      <c r="BZ257">
        <v>0</v>
      </c>
      <c r="CA257">
        <v>0</v>
      </c>
      <c r="CB257">
        <v>0</v>
      </c>
      <c r="CC257">
        <v>0</v>
      </c>
      <c r="CD257" t="s">
        <v>58</v>
      </c>
      <c r="CE257" s="58"/>
      <c r="CG257" s="10"/>
      <c r="CH257" s="10"/>
    </row>
    <row r="258" spans="1:154" s="38" customFormat="1">
      <c r="A258" t="s">
        <v>162</v>
      </c>
      <c r="B258" s="10">
        <f>('E3-Last'!B15)-2</f>
        <v>42</v>
      </c>
      <c r="C258" s="6" t="s">
        <v>2</v>
      </c>
      <c r="D258" s="10" t="s">
        <v>40</v>
      </c>
      <c r="E258" s="59">
        <f t="shared" si="81"/>
        <v>0</v>
      </c>
      <c r="F258" s="59">
        <f t="shared" si="81"/>
        <v>0</v>
      </c>
      <c r="G258" s="59">
        <f t="shared" si="81"/>
        <v>50</v>
      </c>
      <c r="H258" s="59">
        <f t="shared" si="81"/>
        <v>25</v>
      </c>
      <c r="I258" s="59">
        <f t="shared" si="82"/>
        <v>0.5</v>
      </c>
      <c r="J258">
        <v>4</v>
      </c>
      <c r="K258">
        <v>0</v>
      </c>
      <c r="L258">
        <v>0</v>
      </c>
      <c r="M258">
        <v>2</v>
      </c>
      <c r="N258">
        <v>1</v>
      </c>
      <c r="O258">
        <v>1</v>
      </c>
      <c r="P258">
        <v>1248.5</v>
      </c>
      <c r="Q258">
        <v>0</v>
      </c>
      <c r="R258">
        <v>2163</v>
      </c>
      <c r="S258">
        <v>317</v>
      </c>
      <c r="T258">
        <v>506.66666659999999</v>
      </c>
      <c r="U258">
        <v>721.5</v>
      </c>
      <c r="V258">
        <v>77</v>
      </c>
      <c r="W258">
        <v>305.33333340000001</v>
      </c>
      <c r="X258">
        <v>395</v>
      </c>
      <c r="Y258">
        <v>126</v>
      </c>
      <c r="Z258">
        <v>539.66666669999995</v>
      </c>
      <c r="AA258">
        <v>623</v>
      </c>
      <c r="AB258">
        <v>373</v>
      </c>
      <c r="AC258">
        <v>11</v>
      </c>
      <c r="AD258">
        <v>5</v>
      </c>
      <c r="AE258">
        <v>5</v>
      </c>
      <c r="AF258">
        <v>1</v>
      </c>
      <c r="AG258">
        <v>4</v>
      </c>
      <c r="AH258">
        <v>5</v>
      </c>
      <c r="AI258">
        <v>1</v>
      </c>
      <c r="AJ258">
        <v>0</v>
      </c>
      <c r="AK258">
        <v>0</v>
      </c>
      <c r="AL258">
        <v>1</v>
      </c>
      <c r="AM258">
        <v>4</v>
      </c>
      <c r="AN258">
        <v>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3</v>
      </c>
      <c r="AU258">
        <v>1</v>
      </c>
      <c r="AV258">
        <v>0</v>
      </c>
      <c r="AW258">
        <v>0</v>
      </c>
      <c r="AX258">
        <v>1</v>
      </c>
      <c r="AY258">
        <v>0</v>
      </c>
      <c r="AZ258">
        <v>1</v>
      </c>
      <c r="BA258">
        <v>0</v>
      </c>
      <c r="BB258">
        <v>0</v>
      </c>
      <c r="BC258">
        <v>0</v>
      </c>
      <c r="BD258">
        <v>0</v>
      </c>
      <c r="BE258">
        <v>14</v>
      </c>
      <c r="BF258">
        <v>10</v>
      </c>
      <c r="BG258">
        <v>0</v>
      </c>
      <c r="BH258">
        <v>0</v>
      </c>
      <c r="BI258">
        <v>1</v>
      </c>
      <c r="BJ258">
        <v>2</v>
      </c>
      <c r="BK258">
        <v>1</v>
      </c>
      <c r="BL258">
        <v>110</v>
      </c>
      <c r="BM258">
        <v>30</v>
      </c>
      <c r="BN258">
        <v>13</v>
      </c>
      <c r="BO258">
        <v>34</v>
      </c>
      <c r="BP258">
        <v>2</v>
      </c>
      <c r="BQ258">
        <v>1</v>
      </c>
      <c r="BR258">
        <v>30</v>
      </c>
      <c r="BS258">
        <v>1</v>
      </c>
      <c r="BT258">
        <v>0</v>
      </c>
      <c r="BU258">
        <v>1</v>
      </c>
      <c r="BV258">
        <v>351</v>
      </c>
      <c r="BW258">
        <v>0</v>
      </c>
      <c r="BX258">
        <v>351</v>
      </c>
      <c r="BY258">
        <v>0</v>
      </c>
      <c r="BZ258">
        <v>0</v>
      </c>
      <c r="CA258">
        <v>0</v>
      </c>
      <c r="CB258">
        <v>0</v>
      </c>
      <c r="CC258">
        <v>0</v>
      </c>
      <c r="CD258" t="s">
        <v>58</v>
      </c>
      <c r="CE258" s="58"/>
      <c r="CG258" s="10"/>
      <c r="CH258" s="10"/>
    </row>
    <row r="259" spans="1:154" s="38" customFormat="1">
      <c r="A259" t="s">
        <v>163</v>
      </c>
      <c r="B259" s="10">
        <f>('E3-Last'!B16)-2</f>
        <v>42</v>
      </c>
      <c r="C259" s="6" t="s">
        <v>2</v>
      </c>
      <c r="D259" s="10" t="s">
        <v>40</v>
      </c>
      <c r="E259" s="59">
        <f t="shared" si="81"/>
        <v>0</v>
      </c>
      <c r="F259" s="59">
        <f t="shared" si="81"/>
        <v>25</v>
      </c>
      <c r="G259" s="59">
        <f t="shared" si="81"/>
        <v>50</v>
      </c>
      <c r="H259" s="59">
        <f t="shared" si="81"/>
        <v>0</v>
      </c>
      <c r="I259" s="59">
        <f t="shared" si="82"/>
        <v>0.5</v>
      </c>
      <c r="J259">
        <v>4</v>
      </c>
      <c r="K259">
        <v>0</v>
      </c>
      <c r="L259">
        <v>1</v>
      </c>
      <c r="M259">
        <v>2</v>
      </c>
      <c r="N259">
        <v>0</v>
      </c>
      <c r="O259">
        <v>1</v>
      </c>
      <c r="P259">
        <v>1089.75</v>
      </c>
      <c r="Q259">
        <v>2740</v>
      </c>
      <c r="R259">
        <v>540</v>
      </c>
      <c r="S259">
        <v>0</v>
      </c>
      <c r="T259">
        <v>68.5</v>
      </c>
      <c r="U259">
        <v>68.5</v>
      </c>
      <c r="V259">
        <v>0</v>
      </c>
      <c r="W259">
        <v>62.5</v>
      </c>
      <c r="X259">
        <v>62.5</v>
      </c>
      <c r="Y259">
        <v>0</v>
      </c>
      <c r="Z259">
        <v>1297</v>
      </c>
      <c r="AA259">
        <v>1297</v>
      </c>
      <c r="AB259">
        <v>0</v>
      </c>
      <c r="AC259">
        <v>9</v>
      </c>
      <c r="AD259">
        <v>4</v>
      </c>
      <c r="AE259">
        <v>5</v>
      </c>
      <c r="AF259">
        <v>0</v>
      </c>
      <c r="AG259">
        <v>5</v>
      </c>
      <c r="AH259">
        <v>3</v>
      </c>
      <c r="AI259">
        <v>0</v>
      </c>
      <c r="AJ259">
        <v>0</v>
      </c>
      <c r="AK259">
        <v>0</v>
      </c>
      <c r="AL259">
        <v>1</v>
      </c>
      <c r="AM259">
        <v>4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1</v>
      </c>
      <c r="AT259">
        <v>3</v>
      </c>
      <c r="AU259">
        <v>0</v>
      </c>
      <c r="AV259">
        <v>0</v>
      </c>
      <c r="AW259">
        <v>0</v>
      </c>
      <c r="AX259">
        <v>1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2</v>
      </c>
      <c r="BF259">
        <v>0</v>
      </c>
      <c r="BG259">
        <v>0</v>
      </c>
      <c r="BH259">
        <v>0</v>
      </c>
      <c r="BI259">
        <v>2</v>
      </c>
      <c r="BJ259">
        <v>0</v>
      </c>
      <c r="BK259">
        <v>0</v>
      </c>
      <c r="BL259">
        <v>74</v>
      </c>
      <c r="BM259">
        <v>15</v>
      </c>
      <c r="BN259">
        <v>3</v>
      </c>
      <c r="BO259">
        <v>19</v>
      </c>
      <c r="BP259">
        <v>3</v>
      </c>
      <c r="BQ259">
        <v>0</v>
      </c>
      <c r="BR259">
        <v>34</v>
      </c>
      <c r="BS259">
        <v>1</v>
      </c>
      <c r="BT259">
        <v>0</v>
      </c>
      <c r="BU259">
        <v>1</v>
      </c>
      <c r="BV259">
        <v>539</v>
      </c>
      <c r="BW259">
        <v>0</v>
      </c>
      <c r="BX259">
        <v>539</v>
      </c>
      <c r="BY259">
        <v>0</v>
      </c>
      <c r="BZ259">
        <v>0</v>
      </c>
      <c r="CA259">
        <v>0</v>
      </c>
      <c r="CB259">
        <v>0</v>
      </c>
      <c r="CC259">
        <v>0</v>
      </c>
      <c r="CD259" t="s">
        <v>58</v>
      </c>
      <c r="CG259" s="10"/>
      <c r="CH259" s="10"/>
    </row>
    <row r="260" spans="1:154" s="38" customFormat="1">
      <c r="A260" t="s">
        <v>164</v>
      </c>
      <c r="B260" s="10">
        <f>('E3-Last'!B17)-2</f>
        <v>50</v>
      </c>
      <c r="C260" s="6" t="s">
        <v>2</v>
      </c>
      <c r="D260" s="10" t="s">
        <v>40</v>
      </c>
      <c r="E260" s="59">
        <f t="shared" si="81"/>
        <v>0</v>
      </c>
      <c r="F260" s="59">
        <f t="shared" si="81"/>
        <v>0</v>
      </c>
      <c r="G260" s="59">
        <f t="shared" si="81"/>
        <v>50</v>
      </c>
      <c r="H260" s="59">
        <f t="shared" si="81"/>
        <v>0</v>
      </c>
      <c r="I260" s="59">
        <f t="shared" si="82"/>
        <v>0.5</v>
      </c>
      <c r="J260">
        <v>4</v>
      </c>
      <c r="K260">
        <v>0</v>
      </c>
      <c r="L260">
        <v>0</v>
      </c>
      <c r="M260">
        <v>2</v>
      </c>
      <c r="N260">
        <v>0</v>
      </c>
      <c r="O260">
        <v>2</v>
      </c>
      <c r="P260">
        <v>327</v>
      </c>
      <c r="Q260">
        <v>0</v>
      </c>
      <c r="R260">
        <v>307.5</v>
      </c>
      <c r="S260">
        <v>0</v>
      </c>
      <c r="T260">
        <v>42.5</v>
      </c>
      <c r="U260">
        <v>42.5</v>
      </c>
      <c r="V260">
        <v>0</v>
      </c>
      <c r="W260">
        <v>154</v>
      </c>
      <c r="X260">
        <v>154</v>
      </c>
      <c r="Y260">
        <v>0</v>
      </c>
      <c r="Z260">
        <v>220.5</v>
      </c>
      <c r="AA260">
        <v>220.5</v>
      </c>
      <c r="AB260">
        <v>0</v>
      </c>
      <c r="AC260">
        <v>12</v>
      </c>
      <c r="AD260">
        <v>8</v>
      </c>
      <c r="AE260">
        <v>4</v>
      </c>
      <c r="AF260">
        <v>0</v>
      </c>
      <c r="AG260">
        <v>4</v>
      </c>
      <c r="AH260">
        <v>7</v>
      </c>
      <c r="AI260">
        <v>0</v>
      </c>
      <c r="AJ260">
        <v>0</v>
      </c>
      <c r="AK260">
        <v>0</v>
      </c>
      <c r="AL260">
        <v>1</v>
      </c>
      <c r="AM260">
        <v>4</v>
      </c>
      <c r="AN260">
        <v>3</v>
      </c>
      <c r="AO260">
        <v>0</v>
      </c>
      <c r="AP260">
        <v>0</v>
      </c>
      <c r="AQ260">
        <v>0</v>
      </c>
      <c r="AR260">
        <v>1</v>
      </c>
      <c r="AS260">
        <v>0</v>
      </c>
      <c r="AT260">
        <v>4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8</v>
      </c>
      <c r="BF260">
        <v>0</v>
      </c>
      <c r="BG260">
        <v>0</v>
      </c>
      <c r="BH260">
        <v>0</v>
      </c>
      <c r="BI260">
        <v>1</v>
      </c>
      <c r="BJ260">
        <v>4</v>
      </c>
      <c r="BK260">
        <v>3</v>
      </c>
      <c r="BL260">
        <v>110</v>
      </c>
      <c r="BM260">
        <v>18</v>
      </c>
      <c r="BN260">
        <v>0</v>
      </c>
      <c r="BO260">
        <v>51</v>
      </c>
      <c r="BP260">
        <v>3</v>
      </c>
      <c r="BQ260">
        <v>5</v>
      </c>
      <c r="BR260">
        <v>33</v>
      </c>
      <c r="BS260">
        <v>2</v>
      </c>
      <c r="BT260">
        <v>2</v>
      </c>
      <c r="BU260">
        <v>0</v>
      </c>
      <c r="BV260">
        <v>693</v>
      </c>
      <c r="BW260">
        <v>693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 t="s">
        <v>58</v>
      </c>
      <c r="CG260" s="10">
        <f>$W$1</f>
        <v>0</v>
      </c>
      <c r="CH260" s="10" t="str">
        <f>C234</f>
        <v>WT</v>
      </c>
      <c r="CI260" s="59">
        <f>E262</f>
        <v>0</v>
      </c>
      <c r="CJ260" s="59">
        <f>F262</f>
        <v>0</v>
      </c>
      <c r="CK260" s="59">
        <f>G262</f>
        <v>50</v>
      </c>
      <c r="CL260" s="59">
        <f>H262</f>
        <v>25</v>
      </c>
      <c r="CM260" s="59">
        <f>I262</f>
        <v>0.5</v>
      </c>
      <c r="CN260" s="95">
        <f>E263</f>
        <v>25</v>
      </c>
      <c r="CO260" s="95">
        <f>F263</f>
        <v>0</v>
      </c>
      <c r="CP260" s="95">
        <f>G263</f>
        <v>25</v>
      </c>
      <c r="CQ260" s="95">
        <f>H263</f>
        <v>50</v>
      </c>
      <c r="CR260" s="95">
        <f>I263</f>
        <v>0.25</v>
      </c>
      <c r="CS260" s="59">
        <f>E264</f>
        <v>75</v>
      </c>
      <c r="CT260" s="59">
        <f>F264</f>
        <v>25</v>
      </c>
      <c r="CU260" s="59">
        <f>G264</f>
        <v>0</v>
      </c>
      <c r="CV260" s="59">
        <f>H264</f>
        <v>0</v>
      </c>
      <c r="CW260" s="59">
        <f>I264</f>
        <v>0</v>
      </c>
      <c r="CX260" s="95">
        <f>E265</f>
        <v>75</v>
      </c>
      <c r="CY260" s="95">
        <f>F265</f>
        <v>25</v>
      </c>
      <c r="CZ260" s="95">
        <f>G265</f>
        <v>0</v>
      </c>
      <c r="DA260" s="95">
        <f>H265</f>
        <v>0</v>
      </c>
      <c r="DB260" s="95">
        <f>I265</f>
        <v>0</v>
      </c>
    </row>
    <row r="261" spans="1:154" s="38" customFormat="1">
      <c r="A261" t="s">
        <v>167</v>
      </c>
      <c r="B261" s="10">
        <f>('E3-Last'!B18)-2</f>
        <v>42</v>
      </c>
      <c r="C261" s="6" t="s">
        <v>2</v>
      </c>
      <c r="D261" s="10" t="s">
        <v>40</v>
      </c>
      <c r="E261" s="59">
        <f t="shared" si="81"/>
        <v>25</v>
      </c>
      <c r="F261" s="59">
        <f t="shared" si="81"/>
        <v>0</v>
      </c>
      <c r="G261" s="59">
        <f t="shared" si="81"/>
        <v>50</v>
      </c>
      <c r="H261" s="59">
        <f t="shared" si="81"/>
        <v>0</v>
      </c>
      <c r="I261" s="59">
        <f t="shared" si="82"/>
        <v>0.5</v>
      </c>
      <c r="J261">
        <v>4</v>
      </c>
      <c r="K261">
        <v>1</v>
      </c>
      <c r="L261">
        <v>0</v>
      </c>
      <c r="M261">
        <v>2</v>
      </c>
      <c r="N261">
        <v>0</v>
      </c>
      <c r="O261">
        <v>1</v>
      </c>
      <c r="P261">
        <v>340.33333340000001</v>
      </c>
      <c r="Q261">
        <v>0</v>
      </c>
      <c r="R261">
        <v>303</v>
      </c>
      <c r="S261">
        <v>0</v>
      </c>
      <c r="T261">
        <v>55.5</v>
      </c>
      <c r="U261">
        <v>55.5</v>
      </c>
      <c r="V261">
        <v>0</v>
      </c>
      <c r="W261">
        <v>181</v>
      </c>
      <c r="X261">
        <v>181</v>
      </c>
      <c r="Y261">
        <v>0</v>
      </c>
      <c r="Z261">
        <v>1096.5</v>
      </c>
      <c r="AA261">
        <v>1096.5</v>
      </c>
      <c r="AB261">
        <v>0</v>
      </c>
      <c r="AC261">
        <v>7</v>
      </c>
      <c r="AD261">
        <v>3</v>
      </c>
      <c r="AE261">
        <v>3</v>
      </c>
      <c r="AF261">
        <v>1</v>
      </c>
      <c r="AG261">
        <v>3</v>
      </c>
      <c r="AH261">
        <v>3</v>
      </c>
      <c r="AI261">
        <v>0</v>
      </c>
      <c r="AJ261">
        <v>0</v>
      </c>
      <c r="AK261">
        <v>0</v>
      </c>
      <c r="AL261">
        <v>1</v>
      </c>
      <c r="AM261">
        <v>3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3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1</v>
      </c>
      <c r="BE261">
        <v>3</v>
      </c>
      <c r="BF261">
        <v>0</v>
      </c>
      <c r="BG261">
        <v>0</v>
      </c>
      <c r="BH261">
        <v>1</v>
      </c>
      <c r="BI261">
        <v>1</v>
      </c>
      <c r="BJ261">
        <v>1</v>
      </c>
      <c r="BK261">
        <v>0</v>
      </c>
      <c r="BL261">
        <v>161</v>
      </c>
      <c r="BM261">
        <v>34</v>
      </c>
      <c r="BN261">
        <v>0</v>
      </c>
      <c r="BO261">
        <v>35</v>
      </c>
      <c r="BP261">
        <v>9</v>
      </c>
      <c r="BQ261">
        <v>0</v>
      </c>
      <c r="BR261">
        <v>83</v>
      </c>
      <c r="BS261">
        <v>1</v>
      </c>
      <c r="BT261">
        <v>1</v>
      </c>
      <c r="BU261">
        <v>0</v>
      </c>
      <c r="BV261">
        <v>415</v>
      </c>
      <c r="BW261">
        <v>415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 t="s">
        <v>58</v>
      </c>
      <c r="CG261" s="10"/>
      <c r="CH261" s="10"/>
      <c r="CI261" s="53" t="s">
        <v>63</v>
      </c>
      <c r="CJ261" s="53" t="s">
        <v>64</v>
      </c>
      <c r="CK261" s="53" t="s">
        <v>65</v>
      </c>
      <c r="CL261" s="53" t="s">
        <v>66</v>
      </c>
      <c r="CM261" s="87" t="s">
        <v>100</v>
      </c>
      <c r="CN261" s="58" t="s">
        <v>126</v>
      </c>
      <c r="CO261" s="58" t="s">
        <v>127</v>
      </c>
      <c r="CP261" s="58" t="s">
        <v>128</v>
      </c>
      <c r="CQ261" s="58" t="s">
        <v>129</v>
      </c>
      <c r="CR261" s="58" t="s">
        <v>130</v>
      </c>
      <c r="CS261" s="58" t="s">
        <v>131</v>
      </c>
      <c r="CT261" s="58" t="s">
        <v>132</v>
      </c>
      <c r="CU261" s="58" t="s">
        <v>123</v>
      </c>
      <c r="CV261" s="58" t="s">
        <v>124</v>
      </c>
      <c r="CW261" s="58" t="s">
        <v>125</v>
      </c>
      <c r="CX261" s="58" t="s">
        <v>74</v>
      </c>
      <c r="CY261" s="58" t="s">
        <v>75</v>
      </c>
    </row>
    <row r="262" spans="1:154" s="38" customFormat="1">
      <c r="A262" t="s">
        <v>166</v>
      </c>
      <c r="B262" s="10">
        <f>('E3-Last'!B19)-2</f>
        <v>50</v>
      </c>
      <c r="C262" s="4" t="s">
        <v>3</v>
      </c>
      <c r="D262" s="10" t="s">
        <v>40</v>
      </c>
      <c r="E262" s="59">
        <f t="shared" si="81"/>
        <v>0</v>
      </c>
      <c r="F262" s="59">
        <f t="shared" si="81"/>
        <v>0</v>
      </c>
      <c r="G262" s="59">
        <f t="shared" si="81"/>
        <v>50</v>
      </c>
      <c r="H262" s="59">
        <f t="shared" si="81"/>
        <v>25</v>
      </c>
      <c r="I262" s="59">
        <f t="shared" si="82"/>
        <v>0.5</v>
      </c>
      <c r="J262">
        <v>4</v>
      </c>
      <c r="K262">
        <v>0</v>
      </c>
      <c r="L262">
        <v>0</v>
      </c>
      <c r="M262">
        <v>2</v>
      </c>
      <c r="N262">
        <v>1</v>
      </c>
      <c r="O262">
        <v>1</v>
      </c>
      <c r="P262">
        <v>382.75</v>
      </c>
      <c r="Q262">
        <v>0</v>
      </c>
      <c r="R262">
        <v>408.5</v>
      </c>
      <c r="S262">
        <v>132</v>
      </c>
      <c r="T262">
        <v>236.33333329999999</v>
      </c>
      <c r="U262">
        <v>194.5</v>
      </c>
      <c r="V262">
        <v>320</v>
      </c>
      <c r="W262">
        <v>1533.666667</v>
      </c>
      <c r="X262">
        <v>1983</v>
      </c>
      <c r="Y262">
        <v>635</v>
      </c>
      <c r="Z262">
        <v>25.333333339999999</v>
      </c>
      <c r="AA262">
        <v>35.5</v>
      </c>
      <c r="AB262">
        <v>5</v>
      </c>
      <c r="AC262">
        <v>23</v>
      </c>
      <c r="AD262">
        <v>10</v>
      </c>
      <c r="AE262">
        <v>7</v>
      </c>
      <c r="AF262">
        <v>6</v>
      </c>
      <c r="AG262">
        <v>8</v>
      </c>
      <c r="AH262">
        <v>7</v>
      </c>
      <c r="AI262">
        <v>0</v>
      </c>
      <c r="AJ262">
        <v>0</v>
      </c>
      <c r="AK262">
        <v>7</v>
      </c>
      <c r="AL262">
        <v>1</v>
      </c>
      <c r="AM262">
        <v>4</v>
      </c>
      <c r="AN262">
        <v>3</v>
      </c>
      <c r="AO262">
        <v>0</v>
      </c>
      <c r="AP262">
        <v>0</v>
      </c>
      <c r="AQ262">
        <v>2</v>
      </c>
      <c r="AR262">
        <v>1</v>
      </c>
      <c r="AS262">
        <v>1</v>
      </c>
      <c r="AT262">
        <v>3</v>
      </c>
      <c r="AU262">
        <v>0</v>
      </c>
      <c r="AV262">
        <v>0</v>
      </c>
      <c r="AW262">
        <v>3</v>
      </c>
      <c r="AX262">
        <v>0</v>
      </c>
      <c r="AY262">
        <v>3</v>
      </c>
      <c r="AZ262">
        <v>1</v>
      </c>
      <c r="BA262">
        <v>0</v>
      </c>
      <c r="BB262">
        <v>0</v>
      </c>
      <c r="BC262">
        <v>2</v>
      </c>
      <c r="BD262">
        <v>0</v>
      </c>
      <c r="BE262">
        <v>4</v>
      </c>
      <c r="BF262">
        <v>0</v>
      </c>
      <c r="BG262">
        <v>0</v>
      </c>
      <c r="BH262">
        <v>0</v>
      </c>
      <c r="BI262">
        <v>0</v>
      </c>
      <c r="BJ262">
        <v>3</v>
      </c>
      <c r="BK262">
        <v>1</v>
      </c>
      <c r="BL262">
        <v>221</v>
      </c>
      <c r="BM262">
        <v>24</v>
      </c>
      <c r="BN262">
        <v>14</v>
      </c>
      <c r="BO262">
        <v>67</v>
      </c>
      <c r="BP262">
        <v>2</v>
      </c>
      <c r="BQ262">
        <v>55</v>
      </c>
      <c r="BR262">
        <v>59</v>
      </c>
      <c r="BS262">
        <v>1</v>
      </c>
      <c r="BT262">
        <v>1</v>
      </c>
      <c r="BU262">
        <v>0</v>
      </c>
      <c r="BV262">
        <v>582</v>
      </c>
      <c r="BW262">
        <v>582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 t="s">
        <v>58</v>
      </c>
      <c r="CE262" s="58"/>
      <c r="CG262" s="10">
        <f>$W$1</f>
        <v>0</v>
      </c>
      <c r="CH262" s="10" t="str">
        <f>C234</f>
        <v>WT</v>
      </c>
      <c r="CI262" s="59" t="e">
        <f>#REF!</f>
        <v>#REF!</v>
      </c>
      <c r="CJ262" s="59" t="e">
        <f>#REF!</f>
        <v>#REF!</v>
      </c>
      <c r="CK262" s="59" t="e">
        <f>#REF!</f>
        <v>#REF!</v>
      </c>
      <c r="CL262" s="59" t="e">
        <f>#REF!</f>
        <v>#REF!</v>
      </c>
      <c r="CM262" s="59" t="e">
        <f>#REF!</f>
        <v>#REF!</v>
      </c>
      <c r="CN262" s="59" t="e">
        <f>#REF!</f>
        <v>#REF!</v>
      </c>
      <c r="CO262" s="59" t="e">
        <f>#REF!</f>
        <v>#REF!</v>
      </c>
      <c r="CP262" s="59" t="e">
        <f>#REF!</f>
        <v>#REF!</v>
      </c>
      <c r="CQ262" s="59" t="e">
        <f>#REF!</f>
        <v>#REF!</v>
      </c>
      <c r="CR262" s="59" t="e">
        <f>#REF!</f>
        <v>#REF!</v>
      </c>
      <c r="CS262" s="59" t="e">
        <f>#REF!</f>
        <v>#REF!</v>
      </c>
      <c r="CT262" s="59" t="e">
        <f>#REF!</f>
        <v>#REF!</v>
      </c>
      <c r="CU262" s="59" t="e">
        <f>#REF!</f>
        <v>#REF!</v>
      </c>
      <c r="CV262" s="59" t="e">
        <f>#REF!</f>
        <v>#REF!</v>
      </c>
      <c r="CW262" s="59" t="e">
        <f>#REF!</f>
        <v>#REF!</v>
      </c>
      <c r="CX262" s="59" t="e">
        <f>#REF!</f>
        <v>#REF!</v>
      </c>
      <c r="CY262" s="59" t="e">
        <f>#REF!</f>
        <v>#REF!</v>
      </c>
      <c r="CZ262" s="95" t="e">
        <f>#REF!</f>
        <v>#REF!</v>
      </c>
      <c r="DA262" s="95" t="e">
        <f>#REF!</f>
        <v>#REF!</v>
      </c>
      <c r="DB262" s="95" t="e">
        <f>#REF!</f>
        <v>#REF!</v>
      </c>
      <c r="DC262" s="95" t="e">
        <f>#REF!</f>
        <v>#REF!</v>
      </c>
      <c r="DD262" s="95" t="e">
        <f>#REF!</f>
        <v>#REF!</v>
      </c>
      <c r="DE262" s="95" t="e">
        <f>#REF!</f>
        <v>#REF!</v>
      </c>
      <c r="DF262" s="95" t="e">
        <f>#REF!</f>
        <v>#REF!</v>
      </c>
      <c r="DG262" s="95" t="e">
        <f>#REF!</f>
        <v>#REF!</v>
      </c>
      <c r="DH262" s="95" t="e">
        <f>#REF!</f>
        <v>#REF!</v>
      </c>
      <c r="DI262" s="95" t="e">
        <f>#REF!</f>
        <v>#REF!</v>
      </c>
      <c r="DJ262" s="95" t="e">
        <f>#REF!</f>
        <v>#REF!</v>
      </c>
      <c r="DK262" s="95" t="e">
        <f>#REF!</f>
        <v>#REF!</v>
      </c>
      <c r="DL262" s="95" t="e">
        <f>#REF!</f>
        <v>#REF!</v>
      </c>
      <c r="DM262" s="95" t="e">
        <f>#REF!</f>
        <v>#REF!</v>
      </c>
      <c r="DN262" s="95" t="e">
        <f>#REF!</f>
        <v>#REF!</v>
      </c>
      <c r="DO262" s="95" t="e">
        <f>#REF!</f>
        <v>#REF!</v>
      </c>
      <c r="DP262" s="95" t="e">
        <f>#REF!</f>
        <v>#REF!</v>
      </c>
      <c r="DQ262" s="59" t="e">
        <f>#REF!</f>
        <v>#REF!</v>
      </c>
      <c r="DR262" s="59" t="e">
        <f>#REF!</f>
        <v>#REF!</v>
      </c>
      <c r="DS262" s="59" t="e">
        <f>#REF!</f>
        <v>#REF!</v>
      </c>
      <c r="DT262" s="59" t="e">
        <f>#REF!</f>
        <v>#REF!</v>
      </c>
      <c r="DU262" s="59" t="e">
        <f>#REF!</f>
        <v>#REF!</v>
      </c>
      <c r="DV262" s="59" t="e">
        <f>#REF!</f>
        <v>#REF!</v>
      </c>
      <c r="DW262" s="59" t="e">
        <f>#REF!</f>
        <v>#REF!</v>
      </c>
      <c r="DX262" s="59" t="e">
        <f>#REF!</f>
        <v>#REF!</v>
      </c>
      <c r="DY262" s="59" t="e">
        <f>#REF!</f>
        <v>#REF!</v>
      </c>
      <c r="DZ262" s="59" t="e">
        <f>#REF!</f>
        <v>#REF!</v>
      </c>
      <c r="EA262" s="59" t="e">
        <f>#REF!</f>
        <v>#REF!</v>
      </c>
      <c r="EB262" s="59" t="e">
        <f>#REF!</f>
        <v>#REF!</v>
      </c>
      <c r="EC262" s="59" t="e">
        <f>#REF!</f>
        <v>#REF!</v>
      </c>
      <c r="ED262" s="59" t="e">
        <f>#REF!</f>
        <v>#REF!</v>
      </c>
      <c r="EE262" s="59" t="e">
        <f>#REF!</f>
        <v>#REF!</v>
      </c>
      <c r="EF262" s="59" t="e">
        <f>#REF!</f>
        <v>#REF!</v>
      </c>
      <c r="EG262" s="59" t="e">
        <f>#REF!</f>
        <v>#REF!</v>
      </c>
      <c r="EH262" s="95" t="e">
        <f>#REF!</f>
        <v>#REF!</v>
      </c>
      <c r="EI262" s="95" t="e">
        <f>#REF!</f>
        <v>#REF!</v>
      </c>
      <c r="EJ262" s="95" t="e">
        <f>#REF!</f>
        <v>#REF!</v>
      </c>
      <c r="EK262" s="95" t="e">
        <f>#REF!</f>
        <v>#REF!</v>
      </c>
      <c r="EL262" s="95" t="e">
        <f>#REF!</f>
        <v>#REF!</v>
      </c>
      <c r="EM262" s="95" t="e">
        <f>#REF!</f>
        <v>#REF!</v>
      </c>
      <c r="EN262" s="95" t="e">
        <f>#REF!</f>
        <v>#REF!</v>
      </c>
      <c r="EO262" s="95" t="e">
        <f>#REF!</f>
        <v>#REF!</v>
      </c>
      <c r="EP262" s="95" t="e">
        <f>#REF!</f>
        <v>#REF!</v>
      </c>
      <c r="EQ262" s="95" t="e">
        <f>#REF!</f>
        <v>#REF!</v>
      </c>
      <c r="ER262" s="95" t="e">
        <f>#REF!</f>
        <v>#REF!</v>
      </c>
      <c r="ES262" s="95" t="e">
        <f>#REF!</f>
        <v>#REF!</v>
      </c>
      <c r="ET262" s="95" t="e">
        <f>#REF!</f>
        <v>#REF!</v>
      </c>
      <c r="EU262" s="95" t="e">
        <f>#REF!</f>
        <v>#REF!</v>
      </c>
      <c r="EV262" s="95" t="e">
        <f>#REF!</f>
        <v>#REF!</v>
      </c>
      <c r="EW262" s="95" t="e">
        <f>#REF!</f>
        <v>#REF!</v>
      </c>
      <c r="EX262" s="95" t="e">
        <f>#REF!</f>
        <v>#REF!</v>
      </c>
    </row>
    <row r="263" spans="1:154" s="38" customFormat="1">
      <c r="A263" t="s">
        <v>167</v>
      </c>
      <c r="B263" s="10">
        <f>('E3-Last'!B20)-2</f>
        <v>50</v>
      </c>
      <c r="C263" s="6" t="s">
        <v>2</v>
      </c>
      <c r="D263" s="10" t="s">
        <v>40</v>
      </c>
      <c r="E263" s="59">
        <f t="shared" si="81"/>
        <v>25</v>
      </c>
      <c r="F263" s="59">
        <f t="shared" si="81"/>
        <v>0</v>
      </c>
      <c r="G263" s="59">
        <f t="shared" si="81"/>
        <v>25</v>
      </c>
      <c r="H263" s="59">
        <f t="shared" si="81"/>
        <v>50</v>
      </c>
      <c r="I263" s="59">
        <f t="shared" si="82"/>
        <v>0.25</v>
      </c>
      <c r="J263">
        <v>4</v>
      </c>
      <c r="K263">
        <v>1</v>
      </c>
      <c r="L263">
        <v>0</v>
      </c>
      <c r="M263">
        <v>1</v>
      </c>
      <c r="N263">
        <v>2</v>
      </c>
      <c r="O263">
        <v>0</v>
      </c>
      <c r="P263">
        <v>226.33333329999999</v>
      </c>
      <c r="Q263">
        <v>0</v>
      </c>
      <c r="R263">
        <v>316</v>
      </c>
      <c r="S263">
        <v>181.5</v>
      </c>
      <c r="T263">
        <v>474.33333340000001</v>
      </c>
      <c r="U263">
        <v>42</v>
      </c>
      <c r="V263">
        <v>690.5</v>
      </c>
      <c r="W263">
        <v>168</v>
      </c>
      <c r="X263">
        <v>288</v>
      </c>
      <c r="Y263">
        <v>108</v>
      </c>
      <c r="Z263">
        <v>660.33333330000005</v>
      </c>
      <c r="AA263">
        <v>1684</v>
      </c>
      <c r="AB263">
        <v>148.5</v>
      </c>
      <c r="AC263">
        <v>12</v>
      </c>
      <c r="AD263">
        <v>6</v>
      </c>
      <c r="AE263">
        <v>4</v>
      </c>
      <c r="AF263">
        <v>2</v>
      </c>
      <c r="AG263">
        <v>4</v>
      </c>
      <c r="AH263">
        <v>5</v>
      </c>
      <c r="AI263">
        <v>3</v>
      </c>
      <c r="AJ263">
        <v>0</v>
      </c>
      <c r="AK263">
        <v>0</v>
      </c>
      <c r="AL263">
        <v>0</v>
      </c>
      <c r="AM263">
        <v>3</v>
      </c>
      <c r="AN263">
        <v>2</v>
      </c>
      <c r="AO263">
        <v>1</v>
      </c>
      <c r="AP263">
        <v>0</v>
      </c>
      <c r="AQ263">
        <v>0</v>
      </c>
      <c r="AR263">
        <v>0</v>
      </c>
      <c r="AS263">
        <v>1</v>
      </c>
      <c r="AT263">
        <v>1</v>
      </c>
      <c r="AU263">
        <v>2</v>
      </c>
      <c r="AV263">
        <v>0</v>
      </c>
      <c r="AW263">
        <v>0</v>
      </c>
      <c r="AX263">
        <v>0</v>
      </c>
      <c r="AY263">
        <v>0</v>
      </c>
      <c r="AZ263">
        <v>2</v>
      </c>
      <c r="BA263">
        <v>0</v>
      </c>
      <c r="BB263">
        <v>0</v>
      </c>
      <c r="BC263">
        <v>0</v>
      </c>
      <c r="BD263">
        <v>0</v>
      </c>
      <c r="BE263">
        <v>8</v>
      </c>
      <c r="BF263">
        <v>2</v>
      </c>
      <c r="BG263">
        <v>2</v>
      </c>
      <c r="BH263">
        <v>0</v>
      </c>
      <c r="BI263">
        <v>0</v>
      </c>
      <c r="BJ263">
        <v>3</v>
      </c>
      <c r="BK263">
        <v>1</v>
      </c>
      <c r="BL263">
        <v>314</v>
      </c>
      <c r="BM263">
        <v>101</v>
      </c>
      <c r="BN263">
        <v>20</v>
      </c>
      <c r="BO263">
        <v>9</v>
      </c>
      <c r="BP263">
        <v>6</v>
      </c>
      <c r="BQ263">
        <v>1</v>
      </c>
      <c r="BR263">
        <v>177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 t="s">
        <v>58</v>
      </c>
      <c r="CG263" s="10"/>
      <c r="CH263" s="10"/>
    </row>
    <row r="264" spans="1:154" s="38" customFormat="1">
      <c r="A264" t="s">
        <v>182</v>
      </c>
      <c r="B264" s="10">
        <f>('E3-Last'!B21)-2</f>
        <v>42</v>
      </c>
      <c r="C264" s="4" t="s">
        <v>3</v>
      </c>
      <c r="D264" s="10" t="s">
        <v>40</v>
      </c>
      <c r="E264" s="59">
        <f t="shared" si="81"/>
        <v>75</v>
      </c>
      <c r="F264" s="59">
        <f t="shared" si="81"/>
        <v>25</v>
      </c>
      <c r="G264" s="59">
        <f t="shared" si="81"/>
        <v>0</v>
      </c>
      <c r="H264" s="59">
        <f t="shared" si="81"/>
        <v>0</v>
      </c>
      <c r="I264" s="59">
        <f t="shared" si="82"/>
        <v>0</v>
      </c>
      <c r="J264">
        <v>4</v>
      </c>
      <c r="K264">
        <v>3</v>
      </c>
      <c r="L264">
        <v>1</v>
      </c>
      <c r="M264">
        <v>0</v>
      </c>
      <c r="N264">
        <v>0</v>
      </c>
      <c r="O264">
        <v>0</v>
      </c>
      <c r="P264">
        <v>2907</v>
      </c>
      <c r="Q264">
        <v>2907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4</v>
      </c>
      <c r="AD264">
        <v>2</v>
      </c>
      <c r="AE264">
        <v>0</v>
      </c>
      <c r="AF264">
        <v>2</v>
      </c>
      <c r="AG264">
        <v>3</v>
      </c>
      <c r="AH264">
        <v>1</v>
      </c>
      <c r="AI264">
        <v>0</v>
      </c>
      <c r="AJ264">
        <v>0</v>
      </c>
      <c r="AK264">
        <v>0</v>
      </c>
      <c r="AL264">
        <v>0</v>
      </c>
      <c r="AM264">
        <v>1</v>
      </c>
      <c r="AN264">
        <v>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2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6</v>
      </c>
      <c r="BF264">
        <v>2</v>
      </c>
      <c r="BG264">
        <v>0</v>
      </c>
      <c r="BH264">
        <v>0</v>
      </c>
      <c r="BI264">
        <v>0</v>
      </c>
      <c r="BJ264">
        <v>0</v>
      </c>
      <c r="BK264">
        <v>4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 t="s">
        <v>58</v>
      </c>
      <c r="CG264" s="10"/>
      <c r="CH264" s="10"/>
    </row>
    <row r="265" spans="1:154" s="38" customFormat="1">
      <c r="A265" t="s">
        <v>169</v>
      </c>
      <c r="B265" s="10">
        <f>('E3-Last'!B22)-2</f>
        <v>50</v>
      </c>
      <c r="C265" s="6" t="s">
        <v>2</v>
      </c>
      <c r="D265" s="10" t="s">
        <v>40</v>
      </c>
      <c r="E265" s="59">
        <f t="shared" si="81"/>
        <v>75</v>
      </c>
      <c r="F265" s="59">
        <f t="shared" si="81"/>
        <v>25</v>
      </c>
      <c r="G265" s="59">
        <f t="shared" si="81"/>
        <v>0</v>
      </c>
      <c r="H265" s="59">
        <f t="shared" si="81"/>
        <v>0</v>
      </c>
      <c r="I265" s="59">
        <f t="shared" si="82"/>
        <v>0</v>
      </c>
      <c r="J265">
        <v>4</v>
      </c>
      <c r="K265">
        <v>3</v>
      </c>
      <c r="L265">
        <v>1</v>
      </c>
      <c r="M265">
        <v>0</v>
      </c>
      <c r="N265">
        <v>0</v>
      </c>
      <c r="O265">
        <v>0</v>
      </c>
      <c r="P265">
        <v>2025</v>
      </c>
      <c r="Q265">
        <v>2025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</v>
      </c>
      <c r="AD265">
        <v>1</v>
      </c>
      <c r="AE265">
        <v>0</v>
      </c>
      <c r="AF265">
        <v>0</v>
      </c>
      <c r="AG265">
        <v>1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14</v>
      </c>
      <c r="BF265">
        <v>8</v>
      </c>
      <c r="BG265">
        <v>0</v>
      </c>
      <c r="BH265">
        <v>0</v>
      </c>
      <c r="BI265">
        <v>0</v>
      </c>
      <c r="BJ265">
        <v>0</v>
      </c>
      <c r="BK265">
        <v>6</v>
      </c>
      <c r="BL265">
        <v>256</v>
      </c>
      <c r="BM265">
        <v>109</v>
      </c>
      <c r="BN265">
        <v>1</v>
      </c>
      <c r="BO265">
        <v>0</v>
      </c>
      <c r="BP265">
        <v>0</v>
      </c>
      <c r="BQ265">
        <v>0</v>
      </c>
      <c r="BR265">
        <v>146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 t="s">
        <v>58</v>
      </c>
      <c r="CG265" s="10"/>
      <c r="CH265" s="10"/>
    </row>
    <row r="266" spans="1:154" s="38" customFormat="1">
      <c r="A266" t="s">
        <v>170</v>
      </c>
      <c r="B266" s="10">
        <f>('E3-Last'!B23)-2</f>
        <v>42</v>
      </c>
      <c r="C266" s="6" t="s">
        <v>2</v>
      </c>
      <c r="D266" s="10" t="s">
        <v>40</v>
      </c>
      <c r="E266" s="59">
        <f t="shared" si="81"/>
        <v>0</v>
      </c>
      <c r="F266" s="59">
        <f t="shared" si="81"/>
        <v>25</v>
      </c>
      <c r="G266" s="59">
        <f t="shared" si="81"/>
        <v>50</v>
      </c>
      <c r="H266" s="59">
        <f t="shared" si="81"/>
        <v>0</v>
      </c>
      <c r="I266" s="59">
        <f t="shared" si="82"/>
        <v>0.5</v>
      </c>
      <c r="J266">
        <v>4</v>
      </c>
      <c r="K266">
        <v>0</v>
      </c>
      <c r="L266">
        <v>1</v>
      </c>
      <c r="M266">
        <v>2</v>
      </c>
      <c r="N266">
        <v>0</v>
      </c>
      <c r="O266">
        <v>1</v>
      </c>
      <c r="P266">
        <v>653.25</v>
      </c>
      <c r="Q266">
        <v>1245</v>
      </c>
      <c r="R266">
        <v>459</v>
      </c>
      <c r="S266">
        <v>0</v>
      </c>
      <c r="T266">
        <v>47</v>
      </c>
      <c r="U266">
        <v>47</v>
      </c>
      <c r="V266">
        <v>0</v>
      </c>
      <c r="W266">
        <v>98</v>
      </c>
      <c r="X266">
        <v>98</v>
      </c>
      <c r="Y266">
        <v>0</v>
      </c>
      <c r="Z266">
        <v>1093</v>
      </c>
      <c r="AA266">
        <v>1093</v>
      </c>
      <c r="AB266">
        <v>0</v>
      </c>
      <c r="AC266">
        <v>28</v>
      </c>
      <c r="AD266">
        <v>9</v>
      </c>
      <c r="AE266">
        <v>19</v>
      </c>
      <c r="AF266">
        <v>0</v>
      </c>
      <c r="AG266">
        <v>4</v>
      </c>
      <c r="AH266">
        <v>6</v>
      </c>
      <c r="AI266">
        <v>14</v>
      </c>
      <c r="AJ266">
        <v>0</v>
      </c>
      <c r="AK266">
        <v>0</v>
      </c>
      <c r="AL266">
        <v>4</v>
      </c>
      <c r="AM266">
        <v>4</v>
      </c>
      <c r="AN266">
        <v>3</v>
      </c>
      <c r="AO266">
        <v>1</v>
      </c>
      <c r="AP266">
        <v>0</v>
      </c>
      <c r="AQ266">
        <v>0</v>
      </c>
      <c r="AR266">
        <v>1</v>
      </c>
      <c r="AS266">
        <v>0</v>
      </c>
      <c r="AT266">
        <v>3</v>
      </c>
      <c r="AU266">
        <v>13</v>
      </c>
      <c r="AV266">
        <v>0</v>
      </c>
      <c r="AW266">
        <v>0</v>
      </c>
      <c r="AX266">
        <v>3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2</v>
      </c>
      <c r="BF266">
        <v>0</v>
      </c>
      <c r="BG266">
        <v>0</v>
      </c>
      <c r="BH266">
        <v>0</v>
      </c>
      <c r="BI266">
        <v>2</v>
      </c>
      <c r="BJ266">
        <v>0</v>
      </c>
      <c r="BK266">
        <v>0</v>
      </c>
      <c r="BL266">
        <v>73</v>
      </c>
      <c r="BM266">
        <v>15</v>
      </c>
      <c r="BN266">
        <v>7</v>
      </c>
      <c r="BO266">
        <v>19</v>
      </c>
      <c r="BP266">
        <v>5</v>
      </c>
      <c r="BQ266">
        <v>0</v>
      </c>
      <c r="BR266">
        <v>27</v>
      </c>
      <c r="BS266">
        <v>1</v>
      </c>
      <c r="BT266">
        <v>0</v>
      </c>
      <c r="BU266">
        <v>1</v>
      </c>
      <c r="BV266">
        <v>450</v>
      </c>
      <c r="BW266">
        <v>0</v>
      </c>
      <c r="BX266">
        <v>450</v>
      </c>
      <c r="BY266">
        <v>0</v>
      </c>
      <c r="BZ266">
        <v>0</v>
      </c>
      <c r="CA266">
        <v>0</v>
      </c>
      <c r="CB266">
        <v>0</v>
      </c>
      <c r="CC266">
        <v>0</v>
      </c>
      <c r="CD266" t="s">
        <v>58</v>
      </c>
      <c r="CG266" s="10"/>
      <c r="CH266" s="10"/>
    </row>
    <row r="267" spans="1:154" s="38" customFormat="1">
      <c r="A267" t="s">
        <v>171</v>
      </c>
      <c r="B267" s="10">
        <f>('E3-Last'!B24)-2</f>
        <v>42</v>
      </c>
      <c r="C267" s="4" t="s">
        <v>3</v>
      </c>
      <c r="D267" s="10" t="s">
        <v>40</v>
      </c>
      <c r="E267" s="59">
        <f t="shared" si="81"/>
        <v>0</v>
      </c>
      <c r="F267" s="59">
        <f t="shared" si="81"/>
        <v>0</v>
      </c>
      <c r="G267" s="59">
        <f t="shared" si="81"/>
        <v>50</v>
      </c>
      <c r="H267" s="59">
        <f t="shared" si="81"/>
        <v>25</v>
      </c>
      <c r="I267" s="59">
        <f t="shared" si="82"/>
        <v>0.5</v>
      </c>
      <c r="J267">
        <v>4</v>
      </c>
      <c r="K267">
        <v>0</v>
      </c>
      <c r="L267">
        <v>0</v>
      </c>
      <c r="M267">
        <v>2</v>
      </c>
      <c r="N267">
        <v>1</v>
      </c>
      <c r="O267">
        <v>1</v>
      </c>
      <c r="P267">
        <v>681</v>
      </c>
      <c r="Q267">
        <v>0</v>
      </c>
      <c r="R267">
        <v>863</v>
      </c>
      <c r="S267">
        <v>137</v>
      </c>
      <c r="T267">
        <v>400.33333340000001</v>
      </c>
      <c r="U267">
        <v>166.5</v>
      </c>
      <c r="V267">
        <v>868</v>
      </c>
      <c r="W267">
        <v>292.33333340000001</v>
      </c>
      <c r="X267">
        <v>370.5</v>
      </c>
      <c r="Y267">
        <v>136</v>
      </c>
      <c r="Z267">
        <v>392.66666659999999</v>
      </c>
      <c r="AA267">
        <v>447.5</v>
      </c>
      <c r="AB267">
        <v>283</v>
      </c>
      <c r="AC267">
        <v>15</v>
      </c>
      <c r="AD267">
        <v>8</v>
      </c>
      <c r="AE267">
        <v>5</v>
      </c>
      <c r="AF267">
        <v>2</v>
      </c>
      <c r="AG267">
        <v>5</v>
      </c>
      <c r="AH267">
        <v>7</v>
      </c>
      <c r="AI267">
        <v>2</v>
      </c>
      <c r="AJ267">
        <v>0</v>
      </c>
      <c r="AK267">
        <v>0</v>
      </c>
      <c r="AL267">
        <v>1</v>
      </c>
      <c r="AM267">
        <v>4</v>
      </c>
      <c r="AN267">
        <v>3</v>
      </c>
      <c r="AO267">
        <v>1</v>
      </c>
      <c r="AP267">
        <v>0</v>
      </c>
      <c r="AQ267">
        <v>0</v>
      </c>
      <c r="AR267">
        <v>0</v>
      </c>
      <c r="AS267">
        <v>1</v>
      </c>
      <c r="AT267">
        <v>3</v>
      </c>
      <c r="AU267">
        <v>0</v>
      </c>
      <c r="AV267">
        <v>0</v>
      </c>
      <c r="AW267">
        <v>0</v>
      </c>
      <c r="AX267">
        <v>1</v>
      </c>
      <c r="AY267">
        <v>0</v>
      </c>
      <c r="AZ267">
        <v>1</v>
      </c>
      <c r="BA267">
        <v>1</v>
      </c>
      <c r="BB267">
        <v>0</v>
      </c>
      <c r="BC267">
        <v>0</v>
      </c>
      <c r="BD267">
        <v>0</v>
      </c>
      <c r="BE267">
        <v>51</v>
      </c>
      <c r="BF267">
        <v>12</v>
      </c>
      <c r="BG267">
        <v>0</v>
      </c>
      <c r="BH267">
        <v>22</v>
      </c>
      <c r="BI267">
        <v>1</v>
      </c>
      <c r="BJ267">
        <v>2</v>
      </c>
      <c r="BK267">
        <v>14</v>
      </c>
      <c r="BL267">
        <v>20</v>
      </c>
      <c r="BM267">
        <v>3</v>
      </c>
      <c r="BN267">
        <v>3</v>
      </c>
      <c r="BO267">
        <v>5</v>
      </c>
      <c r="BP267">
        <v>0</v>
      </c>
      <c r="BQ267">
        <v>1</v>
      </c>
      <c r="BR267">
        <v>8</v>
      </c>
      <c r="BS267">
        <v>1</v>
      </c>
      <c r="BT267">
        <v>0</v>
      </c>
      <c r="BU267">
        <v>1</v>
      </c>
      <c r="BV267">
        <v>861</v>
      </c>
      <c r="BW267">
        <v>0</v>
      </c>
      <c r="BX267">
        <v>861</v>
      </c>
      <c r="BY267">
        <v>0</v>
      </c>
      <c r="BZ267">
        <v>0</v>
      </c>
      <c r="CA267">
        <v>0</v>
      </c>
      <c r="CB267">
        <v>0</v>
      </c>
      <c r="CC267">
        <v>0</v>
      </c>
      <c r="CD267" t="s">
        <v>58</v>
      </c>
      <c r="CE267" s="58"/>
      <c r="CG267" s="10"/>
      <c r="CH267" s="10"/>
    </row>
    <row r="268" spans="1:154" s="38" customFormat="1">
      <c r="A268" t="s">
        <v>172</v>
      </c>
      <c r="B268" s="10">
        <f>('E3-Last'!B25)-2</f>
        <v>50</v>
      </c>
      <c r="C268" s="4" t="s">
        <v>3</v>
      </c>
      <c r="D268" s="10" t="s">
        <v>40</v>
      </c>
      <c r="E268" s="59">
        <f t="shared" si="81"/>
        <v>25</v>
      </c>
      <c r="F268" s="59">
        <f t="shared" si="81"/>
        <v>0</v>
      </c>
      <c r="G268" s="59">
        <f t="shared" si="81"/>
        <v>50</v>
      </c>
      <c r="H268" s="59">
        <f t="shared" si="81"/>
        <v>0</v>
      </c>
      <c r="I268" s="59">
        <f t="shared" si="82"/>
        <v>0.5</v>
      </c>
      <c r="J268">
        <v>4</v>
      </c>
      <c r="K268">
        <v>1</v>
      </c>
      <c r="L268">
        <v>0</v>
      </c>
      <c r="M268">
        <v>2</v>
      </c>
      <c r="N268">
        <v>0</v>
      </c>
      <c r="O268">
        <v>1</v>
      </c>
      <c r="P268">
        <v>481.66666659999999</v>
      </c>
      <c r="Q268">
        <v>0</v>
      </c>
      <c r="R268">
        <v>262.5</v>
      </c>
      <c r="S268">
        <v>0</v>
      </c>
      <c r="T268">
        <v>565.5</v>
      </c>
      <c r="U268">
        <v>565.5</v>
      </c>
      <c r="V268">
        <v>0</v>
      </c>
      <c r="W268">
        <v>145</v>
      </c>
      <c r="X268">
        <v>145</v>
      </c>
      <c r="Y268">
        <v>0</v>
      </c>
      <c r="Z268">
        <v>1066</v>
      </c>
      <c r="AA268">
        <v>1066</v>
      </c>
      <c r="AB268">
        <v>0</v>
      </c>
      <c r="AC268">
        <v>8</v>
      </c>
      <c r="AD268">
        <v>3</v>
      </c>
      <c r="AE268">
        <v>5</v>
      </c>
      <c r="AF268">
        <v>0</v>
      </c>
      <c r="AG268">
        <v>4</v>
      </c>
      <c r="AH268">
        <v>3</v>
      </c>
      <c r="AI268">
        <v>0</v>
      </c>
      <c r="AJ268">
        <v>0</v>
      </c>
      <c r="AK268">
        <v>0</v>
      </c>
      <c r="AL268">
        <v>1</v>
      </c>
      <c r="AM268">
        <v>3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1</v>
      </c>
      <c r="AT268">
        <v>3</v>
      </c>
      <c r="AU268">
        <v>0</v>
      </c>
      <c r="AV268">
        <v>0</v>
      </c>
      <c r="AW268">
        <v>0</v>
      </c>
      <c r="AX268">
        <v>1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4</v>
      </c>
      <c r="BF268">
        <v>1</v>
      </c>
      <c r="BG268">
        <v>0</v>
      </c>
      <c r="BH268">
        <v>0</v>
      </c>
      <c r="BI268">
        <v>1</v>
      </c>
      <c r="BJ268">
        <v>1</v>
      </c>
      <c r="BK268">
        <v>1</v>
      </c>
      <c r="BL268">
        <v>136</v>
      </c>
      <c r="BM268">
        <v>43</v>
      </c>
      <c r="BN268">
        <v>7</v>
      </c>
      <c r="BO268">
        <v>26</v>
      </c>
      <c r="BP268">
        <v>3</v>
      </c>
      <c r="BQ268">
        <v>0</v>
      </c>
      <c r="BR268">
        <v>57</v>
      </c>
      <c r="BS268">
        <v>1</v>
      </c>
      <c r="BT268">
        <v>0</v>
      </c>
      <c r="BU268">
        <v>1</v>
      </c>
      <c r="BV268">
        <v>920</v>
      </c>
      <c r="BW268">
        <v>0</v>
      </c>
      <c r="BX268">
        <v>920</v>
      </c>
      <c r="BY268">
        <v>0</v>
      </c>
      <c r="BZ268">
        <v>0</v>
      </c>
      <c r="CA268">
        <v>0</v>
      </c>
      <c r="CB268">
        <v>0</v>
      </c>
      <c r="CC268">
        <v>0</v>
      </c>
      <c r="CD268" t="s">
        <v>58</v>
      </c>
      <c r="CE268" s="58"/>
      <c r="CG268" s="10"/>
      <c r="CH268" s="10"/>
    </row>
    <row r="269" spans="1:154" s="38" customFormat="1">
      <c r="A269" t="s">
        <v>173</v>
      </c>
      <c r="B269" s="10">
        <f>('E3-Last'!B26)-2</f>
        <v>50</v>
      </c>
      <c r="C269" s="6" t="s">
        <v>2</v>
      </c>
      <c r="D269" s="10" t="s">
        <v>40</v>
      </c>
      <c r="E269" s="59">
        <f t="shared" si="81"/>
        <v>0</v>
      </c>
      <c r="F269" s="59">
        <f t="shared" si="81"/>
        <v>0</v>
      </c>
      <c r="G269" s="59">
        <f t="shared" si="81"/>
        <v>50</v>
      </c>
      <c r="H269" s="59">
        <f t="shared" si="81"/>
        <v>50</v>
      </c>
      <c r="I269" s="59">
        <f t="shared" si="82"/>
        <v>0.5</v>
      </c>
      <c r="J269">
        <v>4</v>
      </c>
      <c r="K269">
        <v>0</v>
      </c>
      <c r="L269">
        <v>0</v>
      </c>
      <c r="M269">
        <v>2</v>
      </c>
      <c r="N269">
        <v>2</v>
      </c>
      <c r="O269">
        <v>0</v>
      </c>
      <c r="P269">
        <v>766</v>
      </c>
      <c r="Q269">
        <v>0</v>
      </c>
      <c r="R269">
        <v>161.5</v>
      </c>
      <c r="S269">
        <v>1370.5</v>
      </c>
      <c r="T269">
        <v>498.75</v>
      </c>
      <c r="U269">
        <v>128</v>
      </c>
      <c r="V269">
        <v>869.5</v>
      </c>
      <c r="W269">
        <v>791.5</v>
      </c>
      <c r="X269">
        <v>1000.5</v>
      </c>
      <c r="Y269">
        <v>582.5</v>
      </c>
      <c r="Z269">
        <v>39.25</v>
      </c>
      <c r="AA269">
        <v>31.5</v>
      </c>
      <c r="AB269">
        <v>47</v>
      </c>
      <c r="AC269">
        <v>13</v>
      </c>
      <c r="AD269">
        <v>9</v>
      </c>
      <c r="AE269">
        <v>2</v>
      </c>
      <c r="AF269">
        <v>2</v>
      </c>
      <c r="AG269">
        <v>4</v>
      </c>
      <c r="AH269">
        <v>8</v>
      </c>
      <c r="AI269">
        <v>1</v>
      </c>
      <c r="AJ269">
        <v>0</v>
      </c>
      <c r="AK269">
        <v>0</v>
      </c>
      <c r="AL269">
        <v>0</v>
      </c>
      <c r="AM269">
        <v>4</v>
      </c>
      <c r="AN269">
        <v>4</v>
      </c>
      <c r="AO269">
        <v>1</v>
      </c>
      <c r="AP269">
        <v>0</v>
      </c>
      <c r="AQ269">
        <v>0</v>
      </c>
      <c r="AR269">
        <v>0</v>
      </c>
      <c r="AS269">
        <v>0</v>
      </c>
      <c r="AT269">
        <v>2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2</v>
      </c>
      <c r="BA269">
        <v>0</v>
      </c>
      <c r="BB269">
        <v>0</v>
      </c>
      <c r="BC269">
        <v>0</v>
      </c>
      <c r="BD269">
        <v>0</v>
      </c>
      <c r="BE269">
        <v>7</v>
      </c>
      <c r="BF269">
        <v>0</v>
      </c>
      <c r="BG269">
        <v>0</v>
      </c>
      <c r="BH269">
        <v>0</v>
      </c>
      <c r="BI269">
        <v>0</v>
      </c>
      <c r="BJ269">
        <v>4</v>
      </c>
      <c r="BK269">
        <v>3</v>
      </c>
      <c r="BL269">
        <v>126</v>
      </c>
      <c r="BM269">
        <v>14</v>
      </c>
      <c r="BN269">
        <v>7</v>
      </c>
      <c r="BO269">
        <v>51</v>
      </c>
      <c r="BP269">
        <v>2</v>
      </c>
      <c r="BQ269">
        <v>7</v>
      </c>
      <c r="BR269">
        <v>45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 t="s">
        <v>58</v>
      </c>
      <c r="CE269" s="58"/>
      <c r="CG269" s="10"/>
      <c r="CH269" s="10"/>
    </row>
    <row r="270" spans="1:154" s="38" customFormat="1">
      <c r="A270" t="s">
        <v>174</v>
      </c>
      <c r="B270" s="10">
        <f>('E3-Last'!B27)-2</f>
        <v>50</v>
      </c>
      <c r="C270" s="6" t="s">
        <v>2</v>
      </c>
      <c r="D270" s="10" t="s">
        <v>40</v>
      </c>
      <c r="E270" s="59">
        <f t="shared" si="81"/>
        <v>75</v>
      </c>
      <c r="F270" s="59">
        <f t="shared" si="81"/>
        <v>0</v>
      </c>
      <c r="G270" s="59">
        <f t="shared" si="81"/>
        <v>0</v>
      </c>
      <c r="H270" s="59">
        <f t="shared" si="81"/>
        <v>25</v>
      </c>
      <c r="I270" s="59">
        <f t="shared" si="82"/>
        <v>0</v>
      </c>
      <c r="J270">
        <v>4</v>
      </c>
      <c r="K270">
        <v>3</v>
      </c>
      <c r="L270">
        <v>0</v>
      </c>
      <c r="M270">
        <v>0</v>
      </c>
      <c r="N270">
        <v>1</v>
      </c>
      <c r="O270">
        <v>0</v>
      </c>
      <c r="P270">
        <v>2932</v>
      </c>
      <c r="Q270">
        <v>0</v>
      </c>
      <c r="R270">
        <v>0</v>
      </c>
      <c r="S270">
        <v>2932</v>
      </c>
      <c r="T270">
        <v>421</v>
      </c>
      <c r="U270">
        <v>0</v>
      </c>
      <c r="V270">
        <v>421</v>
      </c>
      <c r="W270">
        <v>383</v>
      </c>
      <c r="X270">
        <v>0</v>
      </c>
      <c r="Y270">
        <v>383</v>
      </c>
      <c r="Z270">
        <v>285</v>
      </c>
      <c r="AA270">
        <v>0</v>
      </c>
      <c r="AB270">
        <v>285</v>
      </c>
      <c r="AC270">
        <v>4</v>
      </c>
      <c r="AD270">
        <v>1</v>
      </c>
      <c r="AE270">
        <v>1</v>
      </c>
      <c r="AF270">
        <v>2</v>
      </c>
      <c r="AG270">
        <v>3</v>
      </c>
      <c r="AH270">
        <v>1</v>
      </c>
      <c r="AI270">
        <v>0</v>
      </c>
      <c r="AJ270">
        <v>0</v>
      </c>
      <c r="AK270">
        <v>0</v>
      </c>
      <c r="AL270">
        <v>0</v>
      </c>
      <c r="AM270">
        <v>1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1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1</v>
      </c>
      <c r="AZ270">
        <v>1</v>
      </c>
      <c r="BA270">
        <v>0</v>
      </c>
      <c r="BB270">
        <v>0</v>
      </c>
      <c r="BC270">
        <v>0</v>
      </c>
      <c r="BD270">
        <v>0</v>
      </c>
      <c r="BE270">
        <v>1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0</v>
      </c>
      <c r="BL270">
        <v>207</v>
      </c>
      <c r="BM270">
        <v>80</v>
      </c>
      <c r="BN270">
        <v>8</v>
      </c>
      <c r="BO270">
        <v>1</v>
      </c>
      <c r="BP270">
        <v>0</v>
      </c>
      <c r="BQ270">
        <v>4</v>
      </c>
      <c r="BR270">
        <v>114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 t="s">
        <v>58</v>
      </c>
      <c r="CG270" s="10"/>
      <c r="CH270" s="10"/>
    </row>
    <row r="271" spans="1:154" s="38" customFormat="1">
      <c r="A271" t="s">
        <v>183</v>
      </c>
      <c r="B271" s="10">
        <f>('E3-Last'!B28)-2</f>
        <v>50</v>
      </c>
      <c r="C271" s="6" t="s">
        <v>2</v>
      </c>
      <c r="D271" s="10" t="s">
        <v>40</v>
      </c>
      <c r="E271" s="59">
        <f t="shared" si="81"/>
        <v>25</v>
      </c>
      <c r="F271" s="59">
        <f t="shared" si="81"/>
        <v>0</v>
      </c>
      <c r="G271" s="59">
        <f t="shared" si="81"/>
        <v>50</v>
      </c>
      <c r="H271" s="59">
        <f t="shared" si="81"/>
        <v>25</v>
      </c>
      <c r="I271" s="59">
        <f t="shared" si="82"/>
        <v>0.5</v>
      </c>
      <c r="J271">
        <v>4</v>
      </c>
      <c r="K271">
        <v>1</v>
      </c>
      <c r="L271">
        <v>0</v>
      </c>
      <c r="M271">
        <v>2</v>
      </c>
      <c r="N271">
        <v>1</v>
      </c>
      <c r="O271">
        <v>0</v>
      </c>
      <c r="P271">
        <v>1077.333333</v>
      </c>
      <c r="Q271">
        <v>0</v>
      </c>
      <c r="R271">
        <v>1077.5</v>
      </c>
      <c r="S271">
        <v>1077</v>
      </c>
      <c r="T271">
        <v>776.33333330000005</v>
      </c>
      <c r="U271">
        <v>925.5</v>
      </c>
      <c r="V271">
        <v>478</v>
      </c>
      <c r="W271">
        <v>335</v>
      </c>
      <c r="X271">
        <v>412</v>
      </c>
      <c r="Y271">
        <v>181</v>
      </c>
      <c r="Z271">
        <v>812.33333330000005</v>
      </c>
      <c r="AA271">
        <v>1023.5</v>
      </c>
      <c r="AB271">
        <v>390</v>
      </c>
      <c r="AC271">
        <v>16</v>
      </c>
      <c r="AD271">
        <v>3</v>
      </c>
      <c r="AE271">
        <v>10</v>
      </c>
      <c r="AF271">
        <v>3</v>
      </c>
      <c r="AG271">
        <v>12</v>
      </c>
      <c r="AH271">
        <v>3</v>
      </c>
      <c r="AI271">
        <v>1</v>
      </c>
      <c r="AJ271">
        <v>0</v>
      </c>
      <c r="AK271">
        <v>0</v>
      </c>
      <c r="AL271">
        <v>0</v>
      </c>
      <c r="AM271">
        <v>3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7</v>
      </c>
      <c r="AT271">
        <v>2</v>
      </c>
      <c r="AU271">
        <v>1</v>
      </c>
      <c r="AV271">
        <v>0</v>
      </c>
      <c r="AW271">
        <v>0</v>
      </c>
      <c r="AX271">
        <v>0</v>
      </c>
      <c r="AY271">
        <v>2</v>
      </c>
      <c r="AZ271">
        <v>1</v>
      </c>
      <c r="BA271">
        <v>0</v>
      </c>
      <c r="BB271">
        <v>0</v>
      </c>
      <c r="BC271">
        <v>0</v>
      </c>
      <c r="BD271">
        <v>0</v>
      </c>
      <c r="BE271">
        <v>5</v>
      </c>
      <c r="BF271">
        <v>0</v>
      </c>
      <c r="BG271">
        <v>0</v>
      </c>
      <c r="BH271">
        <v>2</v>
      </c>
      <c r="BI271">
        <v>1</v>
      </c>
      <c r="BJ271">
        <v>2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 t="s">
        <v>58</v>
      </c>
      <c r="CE271" s="58"/>
      <c r="CG271" s="10"/>
      <c r="CH271" s="10"/>
    </row>
    <row r="272" spans="1:154" s="38" customFormat="1">
      <c r="A272" t="s">
        <v>175</v>
      </c>
      <c r="B272" s="10">
        <f>('E3-Last'!B29)-2</f>
        <v>42</v>
      </c>
      <c r="C272" s="4" t="s">
        <v>3</v>
      </c>
      <c r="D272" s="10" t="s">
        <v>40</v>
      </c>
      <c r="E272" s="59">
        <f t="shared" si="81"/>
        <v>100</v>
      </c>
      <c r="F272" s="59">
        <f t="shared" si="81"/>
        <v>0</v>
      </c>
      <c r="G272" s="59">
        <f t="shared" si="81"/>
        <v>0</v>
      </c>
      <c r="H272" s="59">
        <f t="shared" si="81"/>
        <v>0</v>
      </c>
      <c r="I272" s="59">
        <f t="shared" si="82"/>
        <v>0</v>
      </c>
      <c r="J272">
        <v>4</v>
      </c>
      <c r="K272">
        <v>4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</v>
      </c>
      <c r="AD272">
        <v>0</v>
      </c>
      <c r="AE272">
        <v>1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1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6</v>
      </c>
      <c r="BF272">
        <v>5</v>
      </c>
      <c r="BG272">
        <v>0</v>
      </c>
      <c r="BH272">
        <v>0</v>
      </c>
      <c r="BI272">
        <v>0</v>
      </c>
      <c r="BJ272">
        <v>0</v>
      </c>
      <c r="BK272">
        <v>1</v>
      </c>
      <c r="BL272">
        <v>254</v>
      </c>
      <c r="BM272">
        <v>101</v>
      </c>
      <c r="BN272">
        <v>0</v>
      </c>
      <c r="BO272">
        <v>0</v>
      </c>
      <c r="BP272">
        <v>0</v>
      </c>
      <c r="BQ272">
        <v>0</v>
      </c>
      <c r="BR272">
        <v>153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 t="s">
        <v>58</v>
      </c>
      <c r="CE272" s="58"/>
      <c r="CG272" s="10"/>
      <c r="CH272" s="10"/>
    </row>
    <row r="273" spans="1:154" s="38" customFormat="1">
      <c r="A273" t="s">
        <v>176</v>
      </c>
      <c r="B273" s="10">
        <f>('E3-Last'!B30)-2</f>
        <v>-2</v>
      </c>
      <c r="C273" s="6" t="s">
        <v>2</v>
      </c>
      <c r="D273" s="10" t="s">
        <v>40</v>
      </c>
      <c r="E273" s="59">
        <f t="shared" si="81"/>
        <v>25</v>
      </c>
      <c r="F273" s="59">
        <f t="shared" si="81"/>
        <v>50</v>
      </c>
      <c r="G273" s="59">
        <f t="shared" si="81"/>
        <v>25</v>
      </c>
      <c r="H273" s="59">
        <f t="shared" si="81"/>
        <v>0</v>
      </c>
      <c r="I273" s="59">
        <f t="shared" si="82"/>
        <v>0.25</v>
      </c>
      <c r="J273">
        <v>4</v>
      </c>
      <c r="K273">
        <v>1</v>
      </c>
      <c r="L273">
        <v>2</v>
      </c>
      <c r="M273">
        <v>1</v>
      </c>
      <c r="N273">
        <v>0</v>
      </c>
      <c r="O273">
        <v>0</v>
      </c>
      <c r="P273">
        <v>1220.333333</v>
      </c>
      <c r="Q273">
        <v>1174</v>
      </c>
      <c r="R273">
        <v>1313</v>
      </c>
      <c r="S273">
        <v>0</v>
      </c>
      <c r="T273">
        <v>100</v>
      </c>
      <c r="U273">
        <v>100</v>
      </c>
      <c r="V273">
        <v>0</v>
      </c>
      <c r="W273">
        <v>76</v>
      </c>
      <c r="X273">
        <v>76</v>
      </c>
      <c r="Y273">
        <v>0</v>
      </c>
      <c r="Z273">
        <v>558</v>
      </c>
      <c r="AA273">
        <v>558</v>
      </c>
      <c r="AB273">
        <v>0</v>
      </c>
      <c r="AC273">
        <v>9</v>
      </c>
      <c r="AD273">
        <v>4</v>
      </c>
      <c r="AE273">
        <v>5</v>
      </c>
      <c r="AF273">
        <v>0</v>
      </c>
      <c r="AG273">
        <v>3</v>
      </c>
      <c r="AH273">
        <v>2</v>
      </c>
      <c r="AI273">
        <v>0</v>
      </c>
      <c r="AJ273">
        <v>0</v>
      </c>
      <c r="AK273">
        <v>0</v>
      </c>
      <c r="AL273">
        <v>4</v>
      </c>
      <c r="AM273">
        <v>3</v>
      </c>
      <c r="AN273">
        <v>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</v>
      </c>
      <c r="AU273">
        <v>0</v>
      </c>
      <c r="AV273">
        <v>0</v>
      </c>
      <c r="AW273">
        <v>0</v>
      </c>
      <c r="AX273">
        <v>4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1</v>
      </c>
      <c r="BF273">
        <v>0</v>
      </c>
      <c r="BG273">
        <v>0</v>
      </c>
      <c r="BH273">
        <v>0</v>
      </c>
      <c r="BI273">
        <v>1</v>
      </c>
      <c r="BJ273">
        <v>0</v>
      </c>
      <c r="BK273">
        <v>0</v>
      </c>
      <c r="BL273">
        <v>153</v>
      </c>
      <c r="BM273">
        <v>25</v>
      </c>
      <c r="BN273">
        <v>3</v>
      </c>
      <c r="BO273">
        <v>10</v>
      </c>
      <c r="BP273">
        <v>3</v>
      </c>
      <c r="BQ273">
        <v>1</v>
      </c>
      <c r="BR273">
        <v>111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 t="s">
        <v>58</v>
      </c>
      <c r="CE273" s="58"/>
      <c r="CG273" s="10"/>
      <c r="CH273" s="10"/>
    </row>
    <row r="274" spans="1:154" s="38" customFormat="1">
      <c r="A274" t="s">
        <v>177</v>
      </c>
      <c r="B274" s="10">
        <f>('E3-Last'!B31)-2</f>
        <v>8</v>
      </c>
      <c r="C274" s="6" t="s">
        <v>2</v>
      </c>
      <c r="D274" s="10" t="s">
        <v>40</v>
      </c>
      <c r="E274" s="59">
        <f t="shared" si="81"/>
        <v>100</v>
      </c>
      <c r="F274" s="59">
        <f t="shared" si="81"/>
        <v>0</v>
      </c>
      <c r="G274" s="59">
        <f t="shared" si="81"/>
        <v>0</v>
      </c>
      <c r="H274" s="59">
        <f t="shared" si="81"/>
        <v>0</v>
      </c>
      <c r="I274" s="59">
        <f t="shared" si="82"/>
        <v>0</v>
      </c>
      <c r="J274">
        <v>4</v>
      </c>
      <c r="K274">
        <v>4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1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1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1</v>
      </c>
      <c r="BF274">
        <v>1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41</v>
      </c>
      <c r="BM274">
        <v>15</v>
      </c>
      <c r="BN274">
        <v>0</v>
      </c>
      <c r="BO274">
        <v>0</v>
      </c>
      <c r="BP274">
        <v>0</v>
      </c>
      <c r="BQ274">
        <v>0</v>
      </c>
      <c r="BR274">
        <v>26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 t="s">
        <v>58</v>
      </c>
      <c r="CE274" s="58"/>
      <c r="CG274" s="10"/>
      <c r="CH274" s="10"/>
    </row>
    <row r="275" spans="1:154" s="38" customFormat="1">
      <c r="A275" s="63"/>
      <c r="C275" s="65"/>
      <c r="D275" s="65"/>
      <c r="E275" s="65"/>
      <c r="F275" s="65"/>
      <c r="G275" s="65"/>
      <c r="H275" s="65"/>
      <c r="I275" s="65"/>
      <c r="O275" s="80"/>
      <c r="CG275" s="10"/>
      <c r="CH275" s="10"/>
    </row>
    <row r="276" spans="1:154" s="38" customFormat="1">
      <c r="A276" s="34" t="s">
        <v>3</v>
      </c>
      <c r="B276" s="34">
        <f>COUNTIF(C249:C274,"WT")</f>
        <v>10</v>
      </c>
      <c r="C276" s="63"/>
      <c r="D276" s="22" t="s">
        <v>41</v>
      </c>
      <c r="E276" s="24">
        <f>AVERAGE(E252:E255,E257,E262,E264,E267:E268,E272)</f>
        <v>42.5</v>
      </c>
      <c r="F276" s="24">
        <f t="shared" ref="F276:BQ276" si="83">AVERAGE(F252:F255,F257,F262,F264,F267:F268,F272)</f>
        <v>2.5</v>
      </c>
      <c r="G276" s="24">
        <f t="shared" si="83"/>
        <v>25</v>
      </c>
      <c r="H276" s="24">
        <f t="shared" si="83"/>
        <v>15</v>
      </c>
      <c r="I276" s="24">
        <f t="shared" si="83"/>
        <v>0.25</v>
      </c>
      <c r="J276" s="24">
        <f t="shared" si="83"/>
        <v>4</v>
      </c>
      <c r="K276" s="24">
        <f t="shared" si="83"/>
        <v>1.7</v>
      </c>
      <c r="L276" s="24">
        <f t="shared" si="83"/>
        <v>0.1</v>
      </c>
      <c r="M276" s="24">
        <f t="shared" si="83"/>
        <v>1</v>
      </c>
      <c r="N276" s="24">
        <f t="shared" si="83"/>
        <v>0.6</v>
      </c>
      <c r="O276" s="24">
        <f t="shared" si="83"/>
        <v>0.6</v>
      </c>
      <c r="P276" s="24">
        <f t="shared" si="83"/>
        <v>1176.7916666599999</v>
      </c>
      <c r="Q276" s="24">
        <f t="shared" si="83"/>
        <v>290.7</v>
      </c>
      <c r="R276" s="24">
        <f t="shared" si="83"/>
        <v>322.55</v>
      </c>
      <c r="S276" s="24">
        <f t="shared" si="83"/>
        <v>558.1</v>
      </c>
      <c r="T276" s="24">
        <f t="shared" si="83"/>
        <v>289.65000000399999</v>
      </c>
      <c r="U276" s="24">
        <f t="shared" si="83"/>
        <v>140.65</v>
      </c>
      <c r="V276" s="24">
        <f t="shared" si="83"/>
        <v>306.5</v>
      </c>
      <c r="W276" s="24">
        <f t="shared" si="83"/>
        <v>385.03333334000001</v>
      </c>
      <c r="X276" s="24">
        <f t="shared" si="83"/>
        <v>473.1</v>
      </c>
      <c r="Y276" s="24">
        <f t="shared" si="83"/>
        <v>136</v>
      </c>
      <c r="Z276" s="24">
        <f t="shared" si="83"/>
        <v>224.66666666</v>
      </c>
      <c r="AA276" s="24">
        <f t="shared" si="83"/>
        <v>167.5</v>
      </c>
      <c r="AB276" s="24">
        <f t="shared" si="83"/>
        <v>100.8</v>
      </c>
      <c r="AC276" s="24">
        <f t="shared" si="83"/>
        <v>9</v>
      </c>
      <c r="AD276" s="24">
        <f t="shared" si="83"/>
        <v>4.0999999999999996</v>
      </c>
      <c r="AE276" s="24">
        <f t="shared" si="83"/>
        <v>3.2</v>
      </c>
      <c r="AF276" s="24">
        <f t="shared" si="83"/>
        <v>1.7</v>
      </c>
      <c r="AG276" s="24">
        <f t="shared" si="83"/>
        <v>3.8</v>
      </c>
      <c r="AH276" s="24">
        <f t="shared" si="83"/>
        <v>3.2</v>
      </c>
      <c r="AI276" s="24">
        <f t="shared" si="83"/>
        <v>0.6</v>
      </c>
      <c r="AJ276" s="24">
        <f t="shared" si="83"/>
        <v>0</v>
      </c>
      <c r="AK276" s="24">
        <f t="shared" si="83"/>
        <v>0.7</v>
      </c>
      <c r="AL276" s="24">
        <f t="shared" si="83"/>
        <v>0.7</v>
      </c>
      <c r="AM276" s="24">
        <f t="shared" si="83"/>
        <v>2.2999999999999998</v>
      </c>
      <c r="AN276" s="24">
        <f t="shared" si="83"/>
        <v>1</v>
      </c>
      <c r="AO276" s="24">
        <f t="shared" si="83"/>
        <v>0.5</v>
      </c>
      <c r="AP276" s="24">
        <f t="shared" si="83"/>
        <v>0</v>
      </c>
      <c r="AQ276" s="24">
        <f t="shared" si="83"/>
        <v>0.2</v>
      </c>
      <c r="AR276" s="24">
        <f t="shared" si="83"/>
        <v>0.1</v>
      </c>
      <c r="AS276" s="24">
        <f t="shared" si="83"/>
        <v>0.7</v>
      </c>
      <c r="AT276" s="24">
        <f t="shared" si="83"/>
        <v>1.6</v>
      </c>
      <c r="AU276" s="24">
        <f t="shared" si="83"/>
        <v>0</v>
      </c>
      <c r="AV276" s="24">
        <f t="shared" si="83"/>
        <v>0</v>
      </c>
      <c r="AW276" s="24">
        <f t="shared" si="83"/>
        <v>0.3</v>
      </c>
      <c r="AX276" s="24">
        <f t="shared" si="83"/>
        <v>0.6</v>
      </c>
      <c r="AY276" s="24">
        <f t="shared" si="83"/>
        <v>0.8</v>
      </c>
      <c r="AZ276" s="24">
        <f t="shared" si="83"/>
        <v>0.6</v>
      </c>
      <c r="BA276" s="24">
        <f t="shared" si="83"/>
        <v>0.1</v>
      </c>
      <c r="BB276" s="24">
        <f t="shared" si="83"/>
        <v>0</v>
      </c>
      <c r="BC276" s="24">
        <f t="shared" si="83"/>
        <v>0.2</v>
      </c>
      <c r="BD276" s="24">
        <f t="shared" si="83"/>
        <v>0</v>
      </c>
      <c r="BE276" s="24">
        <f t="shared" si="83"/>
        <v>8.8000000000000007</v>
      </c>
      <c r="BF276" s="24">
        <f t="shared" si="83"/>
        <v>2</v>
      </c>
      <c r="BG276" s="24">
        <f t="shared" si="83"/>
        <v>0</v>
      </c>
      <c r="BH276" s="24">
        <f t="shared" si="83"/>
        <v>2.2000000000000002</v>
      </c>
      <c r="BI276" s="24">
        <f t="shared" si="83"/>
        <v>0.2</v>
      </c>
      <c r="BJ276" s="24">
        <f t="shared" si="83"/>
        <v>1.4</v>
      </c>
      <c r="BK276" s="24">
        <f t="shared" si="83"/>
        <v>3</v>
      </c>
      <c r="BL276" s="24">
        <f t="shared" si="83"/>
        <v>120.5</v>
      </c>
      <c r="BM276" s="24">
        <f t="shared" si="83"/>
        <v>35.200000000000003</v>
      </c>
      <c r="BN276" s="24">
        <f t="shared" si="83"/>
        <v>3.2</v>
      </c>
      <c r="BO276" s="24">
        <f t="shared" si="83"/>
        <v>14.4</v>
      </c>
      <c r="BP276" s="24">
        <f t="shared" si="83"/>
        <v>1.4</v>
      </c>
      <c r="BQ276" s="24">
        <f t="shared" si="83"/>
        <v>6.2</v>
      </c>
      <c r="BR276" s="24">
        <f t="shared" ref="BR276:CC276" si="84">AVERAGE(BR252:BR255,BR257,BR262,BR264,BR267:BR268,BR272)</f>
        <v>60.1</v>
      </c>
      <c r="BS276" s="24">
        <f t="shared" si="84"/>
        <v>0.6</v>
      </c>
      <c r="BT276" s="24">
        <f t="shared" si="84"/>
        <v>0.2</v>
      </c>
      <c r="BU276" s="24">
        <f t="shared" si="84"/>
        <v>0.4</v>
      </c>
      <c r="BV276" s="24">
        <f t="shared" si="84"/>
        <v>665.5</v>
      </c>
      <c r="BW276" s="24">
        <f t="shared" si="84"/>
        <v>61</v>
      </c>
      <c r="BX276" s="24">
        <f t="shared" si="84"/>
        <v>604.5</v>
      </c>
      <c r="BY276" s="24">
        <f t="shared" si="84"/>
        <v>0</v>
      </c>
      <c r="BZ276" s="24">
        <f t="shared" si="84"/>
        <v>0</v>
      </c>
      <c r="CA276" s="24">
        <f t="shared" si="84"/>
        <v>0</v>
      </c>
      <c r="CB276" s="24">
        <f t="shared" si="84"/>
        <v>0</v>
      </c>
      <c r="CC276" s="24">
        <f t="shared" si="84"/>
        <v>0</v>
      </c>
      <c r="CE276" s="58" t="s">
        <v>111</v>
      </c>
      <c r="CG276" s="10"/>
      <c r="CH276" s="10"/>
    </row>
    <row r="277" spans="1:154" s="38" customFormat="1">
      <c r="A277" s="35" t="s">
        <v>179</v>
      </c>
      <c r="B277" s="34">
        <f>COUNTIF(C249:C274,"+ve")</f>
        <v>13</v>
      </c>
      <c r="C277" s="63"/>
      <c r="D277" s="18" t="s">
        <v>41</v>
      </c>
      <c r="E277" s="27">
        <f>AVERAGE(E256,E258:E261,E263,E265:E266,E269:E271,E273:E274)</f>
        <v>26.923076923076923</v>
      </c>
      <c r="F277" s="27">
        <f t="shared" ref="F277:BQ277" si="85">AVERAGE(F256,F258:F261,F263,F265:F266,F269:F271,F273:F274)</f>
        <v>15.384615384615385</v>
      </c>
      <c r="G277" s="27">
        <f t="shared" si="85"/>
        <v>30.76923076923077</v>
      </c>
      <c r="H277" s="27">
        <f t="shared" si="85"/>
        <v>13.461538461538462</v>
      </c>
      <c r="I277" s="27">
        <f t="shared" si="85"/>
        <v>0.30769230769230771</v>
      </c>
      <c r="J277" s="27">
        <f t="shared" si="85"/>
        <v>4</v>
      </c>
      <c r="K277" s="27">
        <f t="shared" si="85"/>
        <v>1.0769230769230769</v>
      </c>
      <c r="L277" s="27">
        <f t="shared" si="85"/>
        <v>0.61538461538461542</v>
      </c>
      <c r="M277" s="27">
        <f t="shared" si="85"/>
        <v>1.2307692307692308</v>
      </c>
      <c r="N277" s="27">
        <f t="shared" si="85"/>
        <v>0.53846153846153844</v>
      </c>
      <c r="O277" s="27">
        <f t="shared" si="85"/>
        <v>0.53846153846153844</v>
      </c>
      <c r="P277" s="27">
        <f t="shared" si="85"/>
        <v>1074.0064102076924</v>
      </c>
      <c r="Q277" s="27">
        <f t="shared" si="85"/>
        <v>722.05128207692303</v>
      </c>
      <c r="R277" s="27">
        <f t="shared" si="85"/>
        <v>510.80769230769232</v>
      </c>
      <c r="S277" s="27">
        <f t="shared" si="85"/>
        <v>452.15384615384613</v>
      </c>
      <c r="T277" s="27">
        <f t="shared" si="85"/>
        <v>230.0448717923077</v>
      </c>
      <c r="U277" s="27">
        <f t="shared" si="85"/>
        <v>163.88461538461539</v>
      </c>
      <c r="V277" s="27">
        <f t="shared" si="85"/>
        <v>195.07692307692307</v>
      </c>
      <c r="W277" s="27">
        <f t="shared" si="85"/>
        <v>196.48717949230769</v>
      </c>
      <c r="X277" s="27">
        <f t="shared" si="85"/>
        <v>205.15384615384616</v>
      </c>
      <c r="Y277" s="27">
        <f t="shared" si="85"/>
        <v>106.19230769230769</v>
      </c>
      <c r="Z277" s="27">
        <f t="shared" si="85"/>
        <v>507.81410256153845</v>
      </c>
      <c r="AA277" s="27">
        <f t="shared" si="85"/>
        <v>586.69230769230774</v>
      </c>
      <c r="AB277" s="27">
        <f t="shared" si="85"/>
        <v>95.65384615384616</v>
      </c>
      <c r="AC277" s="27">
        <f t="shared" si="85"/>
        <v>12.23076923076923</v>
      </c>
      <c r="AD277" s="27">
        <f t="shared" si="85"/>
        <v>5.5384615384615383</v>
      </c>
      <c r="AE277" s="27">
        <f t="shared" si="85"/>
        <v>5.2307692307692308</v>
      </c>
      <c r="AF277" s="27">
        <f t="shared" si="85"/>
        <v>1.4615384615384615</v>
      </c>
      <c r="AG277" s="27">
        <f t="shared" si="85"/>
        <v>4.2307692307692308</v>
      </c>
      <c r="AH277" s="27">
        <f t="shared" si="85"/>
        <v>4</v>
      </c>
      <c r="AI277" s="27">
        <f t="shared" si="85"/>
        <v>1.5384615384615385</v>
      </c>
      <c r="AJ277" s="27">
        <f t="shared" si="85"/>
        <v>0</v>
      </c>
      <c r="AK277" s="27">
        <f t="shared" si="85"/>
        <v>0</v>
      </c>
      <c r="AL277" s="27">
        <f t="shared" si="85"/>
        <v>2.4615384615384617</v>
      </c>
      <c r="AM277" s="27">
        <f t="shared" si="85"/>
        <v>2.9230769230769229</v>
      </c>
      <c r="AN277" s="27">
        <f t="shared" si="85"/>
        <v>1.6923076923076923</v>
      </c>
      <c r="AO277" s="27">
        <f t="shared" si="85"/>
        <v>0.23076923076923078</v>
      </c>
      <c r="AP277" s="27">
        <f t="shared" si="85"/>
        <v>0</v>
      </c>
      <c r="AQ277" s="27">
        <f t="shared" si="85"/>
        <v>0</v>
      </c>
      <c r="AR277" s="27">
        <f t="shared" si="85"/>
        <v>0.69230769230769229</v>
      </c>
      <c r="AS277" s="27">
        <f t="shared" si="85"/>
        <v>0.84615384615384615</v>
      </c>
      <c r="AT277" s="27">
        <f t="shared" si="85"/>
        <v>1.7692307692307692</v>
      </c>
      <c r="AU277" s="27">
        <f t="shared" si="85"/>
        <v>1.3076923076923077</v>
      </c>
      <c r="AV277" s="27">
        <f t="shared" si="85"/>
        <v>0</v>
      </c>
      <c r="AW277" s="27">
        <f t="shared" si="85"/>
        <v>0</v>
      </c>
      <c r="AX277" s="27">
        <f t="shared" si="85"/>
        <v>1.3076923076923077</v>
      </c>
      <c r="AY277" s="27">
        <f t="shared" si="85"/>
        <v>0.46153846153846156</v>
      </c>
      <c r="AZ277" s="27">
        <f t="shared" si="85"/>
        <v>0.53846153846153844</v>
      </c>
      <c r="BA277" s="27">
        <f t="shared" si="85"/>
        <v>0</v>
      </c>
      <c r="BB277" s="27">
        <f t="shared" si="85"/>
        <v>0</v>
      </c>
      <c r="BC277" s="27">
        <f t="shared" si="85"/>
        <v>0</v>
      </c>
      <c r="BD277" s="27">
        <f t="shared" si="85"/>
        <v>0.46153846153846156</v>
      </c>
      <c r="BE277" s="27">
        <f t="shared" si="85"/>
        <v>5.2307692307692308</v>
      </c>
      <c r="BF277" s="27">
        <f t="shared" si="85"/>
        <v>1.6923076923076923</v>
      </c>
      <c r="BG277" s="27">
        <f t="shared" si="85"/>
        <v>0.23076923076923078</v>
      </c>
      <c r="BH277" s="27">
        <f t="shared" si="85"/>
        <v>0.23076923076923078</v>
      </c>
      <c r="BI277" s="27">
        <f t="shared" si="85"/>
        <v>0.69230769230769229</v>
      </c>
      <c r="BJ277" s="27">
        <f t="shared" si="85"/>
        <v>1.3076923076923077</v>
      </c>
      <c r="BK277" s="27">
        <f t="shared" si="85"/>
        <v>1.0769230769230769</v>
      </c>
      <c r="BL277" s="27">
        <f t="shared" si="85"/>
        <v>125</v>
      </c>
      <c r="BM277" s="27">
        <f t="shared" si="85"/>
        <v>35.07692307692308</v>
      </c>
      <c r="BN277" s="27">
        <f t="shared" si="85"/>
        <v>4.7692307692307692</v>
      </c>
      <c r="BO277" s="27">
        <f t="shared" si="85"/>
        <v>17.615384615384617</v>
      </c>
      <c r="BP277" s="27">
        <f t="shared" si="85"/>
        <v>2.5384615384615383</v>
      </c>
      <c r="BQ277" s="27">
        <f t="shared" si="85"/>
        <v>1.4615384615384615</v>
      </c>
      <c r="BR277" s="27">
        <f t="shared" ref="BR277:CC277" si="86">AVERAGE(BR256,BR258:BR261,BR263,BR265:BR266,BR269:BR271,BR273:BR274)</f>
        <v>63.53846153846154</v>
      </c>
      <c r="BS277" s="27">
        <f t="shared" si="86"/>
        <v>0.53846153846153844</v>
      </c>
      <c r="BT277" s="27">
        <f t="shared" si="86"/>
        <v>0.23076923076923078</v>
      </c>
      <c r="BU277" s="27">
        <f t="shared" si="86"/>
        <v>0.30769230769230771</v>
      </c>
      <c r="BV277" s="27">
        <f t="shared" si="86"/>
        <v>312.69230769230768</v>
      </c>
      <c r="BW277" s="27">
        <f t="shared" si="86"/>
        <v>85.230769230769226</v>
      </c>
      <c r="BX277" s="27">
        <f t="shared" si="86"/>
        <v>227.46153846153845</v>
      </c>
      <c r="BY277" s="27">
        <f t="shared" si="86"/>
        <v>0</v>
      </c>
      <c r="BZ277" s="27">
        <f t="shared" si="86"/>
        <v>0</v>
      </c>
      <c r="CA277" s="27">
        <f t="shared" si="86"/>
        <v>0</v>
      </c>
      <c r="CB277" s="27">
        <f t="shared" si="86"/>
        <v>0</v>
      </c>
      <c r="CC277" s="27">
        <f t="shared" si="86"/>
        <v>0</v>
      </c>
      <c r="CE277" s="58" t="s">
        <v>111</v>
      </c>
      <c r="CG277" s="10"/>
      <c r="CH277" s="10"/>
    </row>
    <row r="278" spans="1:154" s="38" customFormat="1">
      <c r="A278" s="63"/>
      <c r="B278" s="63"/>
      <c r="C278" s="63"/>
      <c r="D278" s="22" t="s">
        <v>43</v>
      </c>
      <c r="E278" s="24">
        <f>STDEV(E252:E255,E257,E262,E264,E267:E268,E272)/SQRT($B276)</f>
        <v>12.936812246883353</v>
      </c>
      <c r="F278" s="24">
        <f t="shared" ref="F278:BQ278" si="87">STDEV(F252:F255,F257,F262,F264,F267:F268,F272)/SQRT($B276)</f>
        <v>2.5</v>
      </c>
      <c r="G278" s="24">
        <f t="shared" si="87"/>
        <v>8.3333333333333339</v>
      </c>
      <c r="H278" s="24">
        <f t="shared" si="87"/>
        <v>4.0824829046386295</v>
      </c>
      <c r="I278" s="24">
        <f t="shared" si="87"/>
        <v>8.3333333333333329E-2</v>
      </c>
      <c r="J278" s="24">
        <f t="shared" si="87"/>
        <v>0</v>
      </c>
      <c r="K278" s="24">
        <f t="shared" si="87"/>
        <v>0.51747248987533412</v>
      </c>
      <c r="L278" s="24">
        <f t="shared" si="87"/>
        <v>9.9999999999999992E-2</v>
      </c>
      <c r="M278" s="24">
        <f t="shared" si="87"/>
        <v>0.33333333333333331</v>
      </c>
      <c r="N278" s="24">
        <f t="shared" si="87"/>
        <v>0.16329931618554519</v>
      </c>
      <c r="O278" s="24">
        <f t="shared" si="87"/>
        <v>0.16329931618554519</v>
      </c>
      <c r="P278" s="24">
        <f t="shared" si="87"/>
        <v>403.78930593688676</v>
      </c>
      <c r="Q278" s="24">
        <f t="shared" si="87"/>
        <v>290.7</v>
      </c>
      <c r="R278" s="24">
        <f t="shared" si="87"/>
        <v>151.61060227511209</v>
      </c>
      <c r="S278" s="24">
        <f t="shared" si="87"/>
        <v>330.18841254316868</v>
      </c>
      <c r="T278" s="24">
        <f t="shared" si="87"/>
        <v>100.15107246050658</v>
      </c>
      <c r="U278" s="24">
        <f t="shared" si="87"/>
        <v>61.291337524609098</v>
      </c>
      <c r="V278" s="24">
        <f t="shared" si="87"/>
        <v>122.65328278435021</v>
      </c>
      <c r="W278" s="24">
        <f t="shared" si="87"/>
        <v>164.98732799303835</v>
      </c>
      <c r="X278" s="24">
        <f t="shared" si="87"/>
        <v>228.09913536783858</v>
      </c>
      <c r="Y278" s="24">
        <f t="shared" si="87"/>
        <v>60.852462745744489</v>
      </c>
      <c r="Z278" s="24">
        <f t="shared" si="87"/>
        <v>109.00962693806812</v>
      </c>
      <c r="AA278" s="24">
        <f t="shared" si="87"/>
        <v>108.88263304025017</v>
      </c>
      <c r="AB278" s="24">
        <f t="shared" si="87"/>
        <v>53.506344379791905</v>
      </c>
      <c r="AC278" s="24">
        <f t="shared" si="87"/>
        <v>2.102908039411667</v>
      </c>
      <c r="AD278" s="24">
        <f t="shared" si="87"/>
        <v>1.1298967504452195</v>
      </c>
      <c r="AE278" s="24">
        <f t="shared" si="87"/>
        <v>0.72724747430904746</v>
      </c>
      <c r="AF278" s="24">
        <f t="shared" si="87"/>
        <v>0.57831171909658241</v>
      </c>
      <c r="AG278" s="24">
        <f t="shared" si="87"/>
        <v>0.75718777944003635</v>
      </c>
      <c r="AH278" s="24">
        <f t="shared" si="87"/>
        <v>0.84063468086123272</v>
      </c>
      <c r="AI278" s="24">
        <f t="shared" si="87"/>
        <v>0.42687494916218988</v>
      </c>
      <c r="AJ278" s="24">
        <f t="shared" si="87"/>
        <v>0</v>
      </c>
      <c r="AK278" s="24">
        <f t="shared" si="87"/>
        <v>0.7</v>
      </c>
      <c r="AL278" s="24">
        <f t="shared" si="87"/>
        <v>0.21343747458109494</v>
      </c>
      <c r="AM278" s="24">
        <f t="shared" si="87"/>
        <v>0.51747248987533412</v>
      </c>
      <c r="AN278" s="24">
        <f t="shared" si="87"/>
        <v>0.39440531887330771</v>
      </c>
      <c r="AO278" s="24">
        <f t="shared" si="87"/>
        <v>0.40138648595974313</v>
      </c>
      <c r="AP278" s="24">
        <f t="shared" si="87"/>
        <v>0</v>
      </c>
      <c r="AQ278" s="24">
        <f t="shared" si="87"/>
        <v>0.19999999999999998</v>
      </c>
      <c r="AR278" s="24">
        <f t="shared" si="87"/>
        <v>9.9999999999999992E-2</v>
      </c>
      <c r="AS278" s="24">
        <f t="shared" si="87"/>
        <v>0.3</v>
      </c>
      <c r="AT278" s="24">
        <f t="shared" si="87"/>
        <v>0.4760952285695233</v>
      </c>
      <c r="AU278" s="24">
        <f t="shared" si="87"/>
        <v>0</v>
      </c>
      <c r="AV278" s="24">
        <f t="shared" si="87"/>
        <v>0</v>
      </c>
      <c r="AW278" s="24">
        <f t="shared" si="87"/>
        <v>0.3</v>
      </c>
      <c r="AX278" s="24">
        <f t="shared" si="87"/>
        <v>0.22110831935702666</v>
      </c>
      <c r="AY278" s="24">
        <f t="shared" si="87"/>
        <v>0.35901098714230018</v>
      </c>
      <c r="AZ278" s="24">
        <f t="shared" si="87"/>
        <v>0.16329931618554519</v>
      </c>
      <c r="BA278" s="24">
        <f t="shared" si="87"/>
        <v>9.9999999999999992E-2</v>
      </c>
      <c r="BB278" s="24">
        <f t="shared" si="87"/>
        <v>0</v>
      </c>
      <c r="BC278" s="24">
        <f t="shared" si="87"/>
        <v>0.19999999999999998</v>
      </c>
      <c r="BD278" s="24">
        <f t="shared" si="87"/>
        <v>0</v>
      </c>
      <c r="BE278" s="24">
        <f t="shared" si="87"/>
        <v>4.741776507222208</v>
      </c>
      <c r="BF278" s="24">
        <f t="shared" si="87"/>
        <v>1.2202003478482084</v>
      </c>
      <c r="BG278" s="24">
        <f t="shared" si="87"/>
        <v>0</v>
      </c>
      <c r="BH278" s="24">
        <f t="shared" si="87"/>
        <v>2.2000000000000002</v>
      </c>
      <c r="BI278" s="24">
        <f t="shared" si="87"/>
        <v>0.13333333333333333</v>
      </c>
      <c r="BJ278" s="24">
        <f t="shared" si="87"/>
        <v>0.39999999999999997</v>
      </c>
      <c r="BK278" s="24">
        <f t="shared" si="87"/>
        <v>1.2995725793078619</v>
      </c>
      <c r="BL278" s="24">
        <f t="shared" si="87"/>
        <v>27.109346481733319</v>
      </c>
      <c r="BM278" s="24">
        <f t="shared" si="87"/>
        <v>10.153050991915899</v>
      </c>
      <c r="BN278" s="24">
        <f t="shared" si="87"/>
        <v>1.3888444437333103</v>
      </c>
      <c r="BO278" s="24">
        <f t="shared" si="87"/>
        <v>6.8104494875318036</v>
      </c>
      <c r="BP278" s="24">
        <f t="shared" si="87"/>
        <v>0.52068331172711024</v>
      </c>
      <c r="BQ278" s="24">
        <f t="shared" si="87"/>
        <v>5.4544579117554033</v>
      </c>
      <c r="BR278" s="24">
        <f t="shared" ref="BR278:CC278" si="88">STDEV(BR252:BR255,BR257,BR262,BR264,BR267:BR268,BR272)/SQRT($B276)</f>
        <v>16.292090787318312</v>
      </c>
      <c r="BS278" s="24">
        <f t="shared" si="88"/>
        <v>0.16329931618554519</v>
      </c>
      <c r="BT278" s="24">
        <f t="shared" si="88"/>
        <v>0.13333333333333333</v>
      </c>
      <c r="BU278" s="24">
        <f t="shared" si="88"/>
        <v>0.16329931618554519</v>
      </c>
      <c r="BV278" s="24">
        <f t="shared" si="88"/>
        <v>377.20481468589736</v>
      </c>
      <c r="BW278" s="24">
        <f t="shared" si="88"/>
        <v>57.955730231502272</v>
      </c>
      <c r="BX278" s="24">
        <f t="shared" si="88"/>
        <v>383.56086725432368</v>
      </c>
      <c r="BY278" s="24">
        <f t="shared" si="88"/>
        <v>0</v>
      </c>
      <c r="BZ278" s="24">
        <f t="shared" si="88"/>
        <v>0</v>
      </c>
      <c r="CA278" s="24">
        <f t="shared" si="88"/>
        <v>0</v>
      </c>
      <c r="CB278" s="24">
        <f t="shared" si="88"/>
        <v>0</v>
      </c>
      <c r="CC278" s="24">
        <f t="shared" si="88"/>
        <v>0</v>
      </c>
      <c r="CE278" s="58" t="s">
        <v>111</v>
      </c>
      <c r="CG278" s="10"/>
      <c r="CH278" s="10"/>
    </row>
    <row r="279" spans="1:154" s="38" customFormat="1">
      <c r="A279" s="63"/>
      <c r="B279" s="2"/>
      <c r="C279" s="63"/>
      <c r="D279" s="18" t="s">
        <v>43</v>
      </c>
      <c r="E279" s="27">
        <f>STDEV(E256,E258:E261,E263,E265:E266,E269:E271,E273:E274)/SQRT($B277)</f>
        <v>9.5832797357218293</v>
      </c>
      <c r="F279" s="27">
        <f t="shared" ref="F279:BQ279" si="89">STDEV(F256,F258:F261,F263,F265:F266,F269:F271,F273:F274)/SQRT($B277)</f>
        <v>6.6617338752649129</v>
      </c>
      <c r="G279" s="27">
        <f t="shared" si="89"/>
        <v>6.4262620691549426</v>
      </c>
      <c r="H279" s="27">
        <f t="shared" si="89"/>
        <v>5.3823255204316238</v>
      </c>
      <c r="I279" s="27">
        <f t="shared" si="89"/>
        <v>6.4262620691549435E-2</v>
      </c>
      <c r="J279" s="27">
        <f t="shared" si="89"/>
        <v>0</v>
      </c>
      <c r="K279" s="27">
        <f t="shared" si="89"/>
        <v>0.38333118942887323</v>
      </c>
      <c r="L279" s="27">
        <f t="shared" si="89"/>
        <v>0.26646935501059649</v>
      </c>
      <c r="M279" s="27">
        <f t="shared" si="89"/>
        <v>0.25705048276619774</v>
      </c>
      <c r="N279" s="27">
        <f t="shared" si="89"/>
        <v>0.21529302081726492</v>
      </c>
      <c r="O279" s="27">
        <f t="shared" si="89"/>
        <v>0.18311354944981667</v>
      </c>
      <c r="P279" s="27">
        <f t="shared" si="89"/>
        <v>234.98074181777062</v>
      </c>
      <c r="Q279" s="27">
        <f t="shared" si="89"/>
        <v>284.31893143603423</v>
      </c>
      <c r="R279" s="27">
        <f t="shared" si="89"/>
        <v>178.77987950432748</v>
      </c>
      <c r="S279" s="27">
        <f t="shared" si="89"/>
        <v>241.66216873322185</v>
      </c>
      <c r="T279" s="27">
        <f t="shared" si="89"/>
        <v>73.563535229732437</v>
      </c>
      <c r="U279" s="27">
        <f t="shared" si="89"/>
        <v>82.737307374353122</v>
      </c>
      <c r="V279" s="27">
        <f t="shared" si="89"/>
        <v>85.850175958069883</v>
      </c>
      <c r="W279" s="27">
        <f t="shared" si="89"/>
        <v>61.012198881222346</v>
      </c>
      <c r="X279" s="27">
        <f t="shared" si="89"/>
        <v>77.556067076882684</v>
      </c>
      <c r="Y279" s="27">
        <f t="shared" si="89"/>
        <v>50.617834676887618</v>
      </c>
      <c r="Z279" s="27">
        <f t="shared" si="89"/>
        <v>128.02014598120169</v>
      </c>
      <c r="AA279" s="27">
        <f t="shared" si="89"/>
        <v>164.80333596851455</v>
      </c>
      <c r="AB279" s="27">
        <f t="shared" si="89"/>
        <v>42.196859488477756</v>
      </c>
      <c r="AC279" s="27">
        <f t="shared" si="89"/>
        <v>2.7715446173704206</v>
      </c>
      <c r="AD279" s="27">
        <f t="shared" si="89"/>
        <v>1.303916116419602</v>
      </c>
      <c r="AE279" s="27">
        <f t="shared" si="89"/>
        <v>1.4462765905356281</v>
      </c>
      <c r="AF279" s="27">
        <f t="shared" si="89"/>
        <v>0.61618537644604687</v>
      </c>
      <c r="AG279" s="27">
        <f t="shared" si="89"/>
        <v>0.83323470816779088</v>
      </c>
      <c r="AH279" s="27">
        <f t="shared" si="89"/>
        <v>0.81649658092772603</v>
      </c>
      <c r="AI279" s="27">
        <f t="shared" si="89"/>
        <v>1.0658774200423859</v>
      </c>
      <c r="AJ279" s="27">
        <f t="shared" si="89"/>
        <v>0</v>
      </c>
      <c r="AK279" s="27">
        <f t="shared" si="89"/>
        <v>0</v>
      </c>
      <c r="AL279" s="27">
        <f t="shared" si="89"/>
        <v>1.4305072823347049</v>
      </c>
      <c r="AM279" s="27">
        <f t="shared" si="89"/>
        <v>0.38333118942887312</v>
      </c>
      <c r="AN279" s="27">
        <f t="shared" si="89"/>
        <v>0.65422311908579867</v>
      </c>
      <c r="AO279" s="27">
        <f t="shared" si="89"/>
        <v>0.12162606385262997</v>
      </c>
      <c r="AP279" s="27">
        <f t="shared" si="89"/>
        <v>0</v>
      </c>
      <c r="AQ279" s="27">
        <f t="shared" si="89"/>
        <v>0</v>
      </c>
      <c r="AR279" s="27">
        <f t="shared" si="89"/>
        <v>0.45832212645434556</v>
      </c>
      <c r="AS279" s="27">
        <f t="shared" si="89"/>
        <v>0.5292248061679562</v>
      </c>
      <c r="AT279" s="27">
        <f t="shared" si="89"/>
        <v>0.37815080009622121</v>
      </c>
      <c r="AU279" s="27">
        <f t="shared" si="89"/>
        <v>0.98959079463604682</v>
      </c>
      <c r="AV279" s="27">
        <f t="shared" si="89"/>
        <v>0</v>
      </c>
      <c r="AW279" s="27">
        <f t="shared" si="89"/>
        <v>0</v>
      </c>
      <c r="AX279" s="27">
        <f t="shared" si="89"/>
        <v>0.66394909621661813</v>
      </c>
      <c r="AY279" s="27">
        <f t="shared" si="89"/>
        <v>0.26831345559559422</v>
      </c>
      <c r="AZ279" s="27">
        <f t="shared" si="89"/>
        <v>0.21529302081726492</v>
      </c>
      <c r="BA279" s="27">
        <f t="shared" si="89"/>
        <v>0</v>
      </c>
      <c r="BB279" s="27">
        <f t="shared" si="89"/>
        <v>0</v>
      </c>
      <c r="BC279" s="27">
        <f t="shared" si="89"/>
        <v>0</v>
      </c>
      <c r="BD279" s="27">
        <f t="shared" si="89"/>
        <v>0.38589530623826701</v>
      </c>
      <c r="BE279" s="27">
        <f t="shared" si="89"/>
        <v>1.2967110572810547</v>
      </c>
      <c r="BF279" s="27">
        <f t="shared" si="89"/>
        <v>0.9225425803849242</v>
      </c>
      <c r="BG279" s="27">
        <f t="shared" si="89"/>
        <v>0.16617283842071437</v>
      </c>
      <c r="BH279" s="27">
        <f t="shared" si="89"/>
        <v>0.16617283842071437</v>
      </c>
      <c r="BI279" s="27">
        <f t="shared" si="89"/>
        <v>0.20830867704194772</v>
      </c>
      <c r="BJ279" s="27">
        <f t="shared" si="89"/>
        <v>0.4294393390883135</v>
      </c>
      <c r="BK279" s="27">
        <f t="shared" si="89"/>
        <v>0.51217908603687645</v>
      </c>
      <c r="BL279" s="27">
        <f t="shared" si="89"/>
        <v>26.035971172049546</v>
      </c>
      <c r="BM279" s="27">
        <f t="shared" si="89"/>
        <v>10.241607908154789</v>
      </c>
      <c r="BN279" s="27">
        <f t="shared" si="89"/>
        <v>1.7065253578087207</v>
      </c>
      <c r="BO279" s="27">
        <f t="shared" si="89"/>
        <v>5.3427862479720014</v>
      </c>
      <c r="BP279" s="27">
        <f t="shared" si="89"/>
        <v>0.77306735547083782</v>
      </c>
      <c r="BQ279" s="27">
        <f t="shared" si="89"/>
        <v>0.64664206220094822</v>
      </c>
      <c r="BR279" s="27">
        <f t="shared" ref="BR279:CC279" si="90">STDEV(BR256,BR258:BR261,BR263,BR265:BR266,BR269:BR271,BR273:BR274)/SQRT($B277)</f>
        <v>15.799876413268434</v>
      </c>
      <c r="BS279" s="27">
        <f t="shared" si="90"/>
        <v>0.18311354944981667</v>
      </c>
      <c r="BT279" s="27">
        <f t="shared" si="90"/>
        <v>0.16617283842071437</v>
      </c>
      <c r="BU279" s="27">
        <f t="shared" si="90"/>
        <v>0.13323467750529824</v>
      </c>
      <c r="BV279" s="27">
        <f t="shared" si="90"/>
        <v>129.4042257768856</v>
      </c>
      <c r="BW279" s="27">
        <f t="shared" si="90"/>
        <v>59.80943603691022</v>
      </c>
      <c r="BX279" s="27">
        <f t="shared" si="90"/>
        <v>128.06016291354541</v>
      </c>
      <c r="BY279" s="27">
        <f t="shared" si="90"/>
        <v>0</v>
      </c>
      <c r="BZ279" s="27">
        <f t="shared" si="90"/>
        <v>0</v>
      </c>
      <c r="CA279" s="27">
        <f t="shared" si="90"/>
        <v>0</v>
      </c>
      <c r="CB279" s="27">
        <f t="shared" si="90"/>
        <v>0</v>
      </c>
      <c r="CC279" s="27">
        <f t="shared" si="90"/>
        <v>0</v>
      </c>
      <c r="CE279" s="58" t="s">
        <v>111</v>
      </c>
      <c r="CG279" s="10"/>
      <c r="CH279" s="10"/>
    </row>
    <row r="280" spans="1:154" s="114" customFormat="1"/>
    <row r="281" spans="1:154" s="114" customFormat="1"/>
    <row r="282" spans="1:154" ht="18">
      <c r="A282" s="158" t="s">
        <v>202</v>
      </c>
      <c r="B282" s="63"/>
      <c r="C282" s="63"/>
      <c r="D282" s="63"/>
      <c r="E282" s="88" t="s">
        <v>155</v>
      </c>
      <c r="F282" s="88"/>
      <c r="G282" s="88"/>
      <c r="H282" s="88"/>
      <c r="I282" s="78" t="s">
        <v>108</v>
      </c>
      <c r="J282" s="88"/>
      <c r="K282" s="88" t="s">
        <v>101</v>
      </c>
      <c r="L282" s="88"/>
      <c r="M282" s="88" t="s">
        <v>88</v>
      </c>
      <c r="N282" s="88" t="s">
        <v>88</v>
      </c>
      <c r="O282" s="159" t="s">
        <v>203</v>
      </c>
      <c r="P282" s="90" t="s">
        <v>103</v>
      </c>
      <c r="Q282" s="89"/>
      <c r="R282" s="89"/>
      <c r="S282" s="89"/>
      <c r="T282" s="90" t="s">
        <v>104</v>
      </c>
      <c r="U282" s="89"/>
      <c r="V282" s="89"/>
      <c r="W282" s="90" t="s">
        <v>105</v>
      </c>
      <c r="X282" s="89"/>
      <c r="Y282" s="89"/>
      <c r="Z282" s="90" t="s">
        <v>106</v>
      </c>
      <c r="AA282" s="89"/>
      <c r="AB282" s="89"/>
      <c r="AC282" s="88" t="s">
        <v>107</v>
      </c>
      <c r="AD282" s="88"/>
      <c r="AE282" s="88"/>
      <c r="AF282" s="88"/>
      <c r="AG282" s="88" t="s">
        <v>114</v>
      </c>
      <c r="AH282" s="55"/>
      <c r="AI282" s="58"/>
      <c r="AJ282" s="58"/>
      <c r="AK282" s="55"/>
      <c r="AL282" s="55"/>
      <c r="AM282" s="93" t="s">
        <v>115</v>
      </c>
      <c r="AN282" s="55"/>
      <c r="AO282" s="55"/>
      <c r="AP282" s="91"/>
      <c r="AQ282" s="92"/>
      <c r="AR282" s="91"/>
      <c r="AS282" s="90" t="s">
        <v>116</v>
      </c>
      <c r="AT282" s="91"/>
      <c r="AU282" s="92"/>
      <c r="AV282" s="91"/>
      <c r="AW282" s="91"/>
      <c r="AX282" s="92"/>
      <c r="AY282" s="90" t="s">
        <v>117</v>
      </c>
      <c r="AZ282" s="89"/>
      <c r="BA282" s="90"/>
      <c r="BB282" s="89"/>
      <c r="BC282" s="89"/>
      <c r="BD282" s="88"/>
      <c r="BE282" s="88" t="s">
        <v>110</v>
      </c>
      <c r="BF282" s="88"/>
      <c r="BG282" s="88"/>
      <c r="BH282" s="88"/>
      <c r="BI282" s="88"/>
      <c r="BJ282" s="97"/>
      <c r="BK282" s="97"/>
      <c r="BL282" s="88" t="s">
        <v>56</v>
      </c>
      <c r="BM282" s="97"/>
      <c r="BN282" s="97"/>
      <c r="BO282" s="97"/>
      <c r="BP282" s="97"/>
      <c r="BQ282" s="97"/>
      <c r="BR282" s="97"/>
      <c r="BS282" s="98" t="s">
        <v>101</v>
      </c>
      <c r="BT282" s="98"/>
      <c r="BU282" s="98"/>
      <c r="BV282" s="98" t="s">
        <v>122</v>
      </c>
      <c r="BW282" s="99"/>
      <c r="BX282" s="97"/>
      <c r="BY282" s="38"/>
      <c r="BZ282" s="38"/>
      <c r="CA282" s="38"/>
      <c r="CB282" s="38"/>
      <c r="CC282" s="38"/>
      <c r="CD282" s="38"/>
      <c r="CE282" s="58" t="s">
        <v>111</v>
      </c>
    </row>
    <row r="283" spans="1:154">
      <c r="A283" s="78" t="s">
        <v>83</v>
      </c>
      <c r="B283" s="58" t="s">
        <v>86</v>
      </c>
      <c r="C283" s="78" t="s">
        <v>84</v>
      </c>
      <c r="D283" s="78" t="s">
        <v>85</v>
      </c>
      <c r="E283" s="53" t="s">
        <v>63</v>
      </c>
      <c r="F283" s="53" t="s">
        <v>64</v>
      </c>
      <c r="G283" s="53" t="s">
        <v>109</v>
      </c>
      <c r="H283" s="53" t="s">
        <v>96</v>
      </c>
      <c r="I283" s="53" t="s">
        <v>99</v>
      </c>
      <c r="J283" s="53" t="s">
        <v>62</v>
      </c>
      <c r="K283" s="53" t="s">
        <v>63</v>
      </c>
      <c r="L283" s="53" t="s">
        <v>64</v>
      </c>
      <c r="M283" s="53" t="s">
        <v>109</v>
      </c>
      <c r="N283" s="53" t="s">
        <v>96</v>
      </c>
      <c r="O283" s="54" t="s">
        <v>99</v>
      </c>
      <c r="P283" s="91" t="s">
        <v>108</v>
      </c>
      <c r="Q283" s="54" t="s">
        <v>64</v>
      </c>
      <c r="R283" s="54" t="s">
        <v>109</v>
      </c>
      <c r="S283" s="54" t="s">
        <v>96</v>
      </c>
      <c r="T283" s="91" t="s">
        <v>108</v>
      </c>
      <c r="U283" s="54" t="s">
        <v>109</v>
      </c>
      <c r="V283" s="54" t="s">
        <v>96</v>
      </c>
      <c r="W283" s="91" t="s">
        <v>108</v>
      </c>
      <c r="X283" s="54" t="s">
        <v>109</v>
      </c>
      <c r="Y283" s="54" t="s">
        <v>96</v>
      </c>
      <c r="Z283" s="91" t="s">
        <v>108</v>
      </c>
      <c r="AA283" s="54" t="s">
        <v>109</v>
      </c>
      <c r="AB283" s="54" t="s">
        <v>96</v>
      </c>
      <c r="AC283" s="91" t="s">
        <v>108</v>
      </c>
      <c r="AD283" s="91" t="s">
        <v>119</v>
      </c>
      <c r="AE283" s="53" t="s">
        <v>109</v>
      </c>
      <c r="AF283" s="53" t="s">
        <v>96</v>
      </c>
      <c r="AG283" s="58">
        <v>0</v>
      </c>
      <c r="AH283" s="58">
        <v>1</v>
      </c>
      <c r="AI283" s="58">
        <v>2</v>
      </c>
      <c r="AJ283" s="58">
        <v>3</v>
      </c>
      <c r="AK283" s="58">
        <v>4</v>
      </c>
      <c r="AL283" s="58">
        <v>5</v>
      </c>
      <c r="AM283" s="58">
        <v>0</v>
      </c>
      <c r="AN283" s="58">
        <v>1</v>
      </c>
      <c r="AO283" s="58">
        <v>2</v>
      </c>
      <c r="AP283" s="58">
        <v>3</v>
      </c>
      <c r="AQ283" s="58">
        <v>4</v>
      </c>
      <c r="AR283" s="58">
        <v>5</v>
      </c>
      <c r="AS283" s="58">
        <v>0</v>
      </c>
      <c r="AT283" s="58">
        <v>1</v>
      </c>
      <c r="AU283" s="58">
        <v>2</v>
      </c>
      <c r="AV283" s="58">
        <v>3</v>
      </c>
      <c r="AW283" s="58">
        <v>4</v>
      </c>
      <c r="AX283" s="58">
        <v>5</v>
      </c>
      <c r="AY283" s="58">
        <v>0</v>
      </c>
      <c r="AZ283" s="58">
        <v>1</v>
      </c>
      <c r="BA283" s="58">
        <v>2</v>
      </c>
      <c r="BB283" s="58">
        <v>3</v>
      </c>
      <c r="BC283" s="58">
        <v>4</v>
      </c>
      <c r="BD283" s="58">
        <v>5</v>
      </c>
      <c r="BE283" s="58" t="s">
        <v>112</v>
      </c>
      <c r="BF283" s="58">
        <v>0</v>
      </c>
      <c r="BG283" s="58">
        <v>1</v>
      </c>
      <c r="BH283" s="58">
        <v>2</v>
      </c>
      <c r="BI283" s="58">
        <v>3</v>
      </c>
      <c r="BJ283" s="58">
        <v>4</v>
      </c>
      <c r="BK283" s="58">
        <v>5</v>
      </c>
      <c r="BL283" s="58" t="s">
        <v>112</v>
      </c>
      <c r="BM283" s="58">
        <v>0</v>
      </c>
      <c r="BN283" s="58">
        <v>1</v>
      </c>
      <c r="BO283" s="58">
        <v>2</v>
      </c>
      <c r="BP283" s="58">
        <v>3</v>
      </c>
      <c r="BQ283" s="58">
        <v>4</v>
      </c>
      <c r="BR283" s="58">
        <v>5</v>
      </c>
      <c r="BS283" s="58" t="s">
        <v>108</v>
      </c>
      <c r="BT283" s="58" t="s">
        <v>65</v>
      </c>
      <c r="BU283" s="58" t="s">
        <v>66</v>
      </c>
      <c r="BV283" s="58" t="s">
        <v>108</v>
      </c>
      <c r="BW283" s="58" t="s">
        <v>65</v>
      </c>
      <c r="BX283" s="58" t="s">
        <v>66</v>
      </c>
      <c r="BY283" s="38"/>
      <c r="BZ283" s="38"/>
      <c r="CA283" s="38"/>
      <c r="CB283" s="38"/>
      <c r="CC283" s="38"/>
      <c r="CD283" s="38"/>
      <c r="CE283" s="58" t="s">
        <v>111</v>
      </c>
    </row>
    <row r="284" spans="1:154" s="38" customFormat="1">
      <c r="A284" t="s">
        <v>158</v>
      </c>
      <c r="B284" s="10">
        <f>(B251)-1</f>
        <v>-1</v>
      </c>
      <c r="C284" s="4" t="s">
        <v>3</v>
      </c>
      <c r="D284" s="10" t="s">
        <v>40</v>
      </c>
      <c r="E284" s="59">
        <f t="shared" ref="E284:E306" si="91">SUM(E8,E38,E68)</f>
        <v>0</v>
      </c>
      <c r="F284" s="59">
        <f t="shared" ref="F284:BQ285" si="92">SUM(F8,F38,F68)</f>
        <v>0</v>
      </c>
      <c r="G284" s="59">
        <f t="shared" si="92"/>
        <v>150</v>
      </c>
      <c r="H284" s="59">
        <f t="shared" si="92"/>
        <v>100</v>
      </c>
      <c r="I284" s="59">
        <f t="shared" si="92"/>
        <v>1.5</v>
      </c>
      <c r="J284" s="59">
        <f t="shared" si="92"/>
        <v>12</v>
      </c>
      <c r="K284" s="59">
        <f t="shared" si="92"/>
        <v>0</v>
      </c>
      <c r="L284" s="59">
        <f t="shared" si="92"/>
        <v>0</v>
      </c>
      <c r="M284" s="59">
        <f t="shared" si="92"/>
        <v>6</v>
      </c>
      <c r="N284" s="59">
        <f t="shared" si="92"/>
        <v>4</v>
      </c>
      <c r="O284" s="59">
        <f t="shared" si="92"/>
        <v>2</v>
      </c>
      <c r="P284" s="59">
        <f t="shared" si="92"/>
        <v>670.5</v>
      </c>
      <c r="Q284" s="59">
        <f t="shared" si="92"/>
        <v>0</v>
      </c>
      <c r="R284" s="59">
        <f t="shared" si="92"/>
        <v>901</v>
      </c>
      <c r="S284" s="59">
        <f t="shared" si="92"/>
        <v>474.5</v>
      </c>
      <c r="T284" s="59">
        <f t="shared" si="92"/>
        <v>514</v>
      </c>
      <c r="U284" s="59">
        <f t="shared" si="92"/>
        <v>472.5</v>
      </c>
      <c r="V284" s="59">
        <f t="shared" si="92"/>
        <v>509.5</v>
      </c>
      <c r="W284" s="59">
        <f t="shared" si="92"/>
        <v>1905.75</v>
      </c>
      <c r="X284" s="59">
        <f t="shared" si="92"/>
        <v>2440</v>
      </c>
      <c r="Y284" s="59">
        <f t="shared" si="92"/>
        <v>1042.5</v>
      </c>
      <c r="Z284" s="59">
        <f t="shared" si="92"/>
        <v>289.83333329999999</v>
      </c>
      <c r="AA284" s="59">
        <f t="shared" si="92"/>
        <v>234</v>
      </c>
      <c r="AB284" s="59">
        <f t="shared" si="92"/>
        <v>398.5</v>
      </c>
      <c r="AC284" s="59">
        <f t="shared" si="92"/>
        <v>38</v>
      </c>
      <c r="AD284" s="59">
        <f t="shared" si="92"/>
        <v>20</v>
      </c>
      <c r="AE284" s="59">
        <f t="shared" si="92"/>
        <v>9</v>
      </c>
      <c r="AF284" s="59">
        <f t="shared" si="92"/>
        <v>9</v>
      </c>
      <c r="AG284" s="59">
        <f t="shared" si="92"/>
        <v>12</v>
      </c>
      <c r="AH284" s="59">
        <f t="shared" si="92"/>
        <v>13</v>
      </c>
      <c r="AI284" s="59">
        <f t="shared" si="92"/>
        <v>1</v>
      </c>
      <c r="AJ284" s="59">
        <f t="shared" si="92"/>
        <v>0</v>
      </c>
      <c r="AK284" s="59">
        <f t="shared" si="92"/>
        <v>0</v>
      </c>
      <c r="AL284" s="59">
        <f t="shared" si="92"/>
        <v>12</v>
      </c>
      <c r="AM284" s="59">
        <f t="shared" si="92"/>
        <v>12</v>
      </c>
      <c r="AN284" s="59">
        <f t="shared" si="92"/>
        <v>1</v>
      </c>
      <c r="AO284" s="59">
        <f t="shared" si="92"/>
        <v>0</v>
      </c>
      <c r="AP284" s="59">
        <f t="shared" si="92"/>
        <v>0</v>
      </c>
      <c r="AQ284" s="59">
        <f t="shared" si="92"/>
        <v>0</v>
      </c>
      <c r="AR284" s="59">
        <f t="shared" si="92"/>
        <v>7</v>
      </c>
      <c r="AS284" s="59">
        <f t="shared" si="92"/>
        <v>0</v>
      </c>
      <c r="AT284" s="59">
        <f t="shared" si="92"/>
        <v>8</v>
      </c>
      <c r="AU284" s="59">
        <f t="shared" si="92"/>
        <v>0</v>
      </c>
      <c r="AV284" s="59">
        <f t="shared" si="92"/>
        <v>0</v>
      </c>
      <c r="AW284" s="59">
        <f t="shared" si="92"/>
        <v>0</v>
      </c>
      <c r="AX284" s="59">
        <f t="shared" si="92"/>
        <v>1</v>
      </c>
      <c r="AY284" s="59">
        <f t="shared" si="92"/>
        <v>0</v>
      </c>
      <c r="AZ284" s="59">
        <f t="shared" si="92"/>
        <v>4</v>
      </c>
      <c r="BA284" s="59">
        <f t="shared" si="92"/>
        <v>1</v>
      </c>
      <c r="BB284" s="59">
        <f t="shared" si="92"/>
        <v>0</v>
      </c>
      <c r="BC284" s="59">
        <f t="shared" si="92"/>
        <v>0</v>
      </c>
      <c r="BD284" s="59">
        <f t="shared" si="92"/>
        <v>4</v>
      </c>
      <c r="BE284" s="59">
        <f t="shared" si="92"/>
        <v>23</v>
      </c>
      <c r="BF284" s="59">
        <f t="shared" si="92"/>
        <v>0</v>
      </c>
      <c r="BG284" s="59">
        <f t="shared" si="92"/>
        <v>0</v>
      </c>
      <c r="BH284" s="59">
        <f t="shared" si="92"/>
        <v>0</v>
      </c>
      <c r="BI284" s="59">
        <f t="shared" si="92"/>
        <v>0</v>
      </c>
      <c r="BJ284" s="59">
        <f t="shared" si="92"/>
        <v>10</v>
      </c>
      <c r="BK284" s="59">
        <f t="shared" si="92"/>
        <v>13</v>
      </c>
      <c r="BL284" s="59">
        <f t="shared" si="92"/>
        <v>168</v>
      </c>
      <c r="BM284" s="59">
        <f t="shared" si="92"/>
        <v>29</v>
      </c>
      <c r="BN284" s="59">
        <f t="shared" si="92"/>
        <v>2</v>
      </c>
      <c r="BO284" s="59">
        <f t="shared" si="92"/>
        <v>53</v>
      </c>
      <c r="BP284" s="59">
        <f t="shared" si="92"/>
        <v>12</v>
      </c>
      <c r="BQ284" s="59">
        <f t="shared" si="92"/>
        <v>2</v>
      </c>
      <c r="BR284" s="59">
        <f t="shared" ref="BR284:CD288" si="93">SUM(BR8,BR38,BR68)</f>
        <v>70</v>
      </c>
      <c r="BS284" s="59">
        <f t="shared" si="93"/>
        <v>2</v>
      </c>
      <c r="BT284" s="59">
        <f t="shared" si="93"/>
        <v>2</v>
      </c>
      <c r="BU284" s="59">
        <f t="shared" si="93"/>
        <v>0</v>
      </c>
      <c r="BV284" s="59">
        <f t="shared" si="93"/>
        <v>247</v>
      </c>
      <c r="BW284" s="59">
        <f t="shared" si="93"/>
        <v>247</v>
      </c>
      <c r="BX284" s="59">
        <f t="shared" si="93"/>
        <v>0</v>
      </c>
      <c r="BY284" s="59">
        <f t="shared" si="93"/>
        <v>0</v>
      </c>
      <c r="BZ284" s="59">
        <f t="shared" si="93"/>
        <v>0</v>
      </c>
      <c r="CA284" s="59">
        <f t="shared" si="93"/>
        <v>0</v>
      </c>
      <c r="CB284" s="59">
        <f t="shared" si="93"/>
        <v>0</v>
      </c>
      <c r="CC284" s="59">
        <f t="shared" si="93"/>
        <v>0</v>
      </c>
      <c r="CD284" s="59">
        <f t="shared" si="93"/>
        <v>0</v>
      </c>
      <c r="CE284" s="58"/>
      <c r="CG284" s="10"/>
      <c r="CH284" s="10"/>
    </row>
    <row r="285" spans="1:154" s="38" customFormat="1">
      <c r="A285" t="s">
        <v>180</v>
      </c>
      <c r="B285" s="10">
        <f t="shared" ref="B285:B306" si="94">(B252)-1</f>
        <v>49</v>
      </c>
      <c r="C285" s="4" t="s">
        <v>3</v>
      </c>
      <c r="D285" s="10" t="s">
        <v>40</v>
      </c>
      <c r="E285" s="59">
        <f t="shared" si="91"/>
        <v>75</v>
      </c>
      <c r="F285" s="59">
        <f t="shared" ref="F285:T285" si="95">SUM(F9,F39,F69)</f>
        <v>0</v>
      </c>
      <c r="G285" s="59">
        <f t="shared" si="95"/>
        <v>125</v>
      </c>
      <c r="H285" s="59">
        <f t="shared" si="95"/>
        <v>50</v>
      </c>
      <c r="I285" s="59">
        <f t="shared" si="95"/>
        <v>1.25</v>
      </c>
      <c r="J285" s="59">
        <f t="shared" si="95"/>
        <v>12</v>
      </c>
      <c r="K285" s="59">
        <f t="shared" si="95"/>
        <v>3</v>
      </c>
      <c r="L285" s="59">
        <f t="shared" si="95"/>
        <v>0</v>
      </c>
      <c r="M285" s="59">
        <f t="shared" si="95"/>
        <v>5</v>
      </c>
      <c r="N285" s="59">
        <f t="shared" si="95"/>
        <v>2</v>
      </c>
      <c r="O285" s="59">
        <f t="shared" si="95"/>
        <v>2</v>
      </c>
      <c r="P285" s="59">
        <f t="shared" si="95"/>
        <v>2750.5</v>
      </c>
      <c r="Q285" s="59">
        <f t="shared" si="95"/>
        <v>0</v>
      </c>
      <c r="R285" s="59">
        <f t="shared" si="95"/>
        <v>2323</v>
      </c>
      <c r="S285" s="59">
        <f t="shared" si="95"/>
        <v>3138</v>
      </c>
      <c r="T285" s="59">
        <f t="shared" si="95"/>
        <v>1448.3333336000001</v>
      </c>
      <c r="U285" s="59">
        <f t="shared" si="92"/>
        <v>1180.5</v>
      </c>
      <c r="V285" s="59">
        <f t="shared" si="92"/>
        <v>1915</v>
      </c>
      <c r="W285" s="59">
        <f t="shared" si="92"/>
        <v>296.33333329999999</v>
      </c>
      <c r="X285" s="59">
        <f t="shared" si="92"/>
        <v>325.5</v>
      </c>
      <c r="Y285" s="59">
        <f t="shared" si="92"/>
        <v>113</v>
      </c>
      <c r="Z285" s="59">
        <f t="shared" si="92"/>
        <v>2899.6666667</v>
      </c>
      <c r="AA285" s="59">
        <f t="shared" si="92"/>
        <v>3528</v>
      </c>
      <c r="AB285" s="59">
        <f t="shared" si="92"/>
        <v>787</v>
      </c>
      <c r="AC285" s="59">
        <f t="shared" si="92"/>
        <v>23</v>
      </c>
      <c r="AD285" s="59">
        <f t="shared" si="92"/>
        <v>11</v>
      </c>
      <c r="AE285" s="59">
        <f t="shared" si="92"/>
        <v>9</v>
      </c>
      <c r="AF285" s="59">
        <f t="shared" si="92"/>
        <v>3</v>
      </c>
      <c r="AG285" s="59">
        <f t="shared" si="92"/>
        <v>10</v>
      </c>
      <c r="AH285" s="59">
        <f t="shared" si="92"/>
        <v>11</v>
      </c>
      <c r="AI285" s="59">
        <f t="shared" si="92"/>
        <v>1</v>
      </c>
      <c r="AJ285" s="59">
        <f t="shared" si="92"/>
        <v>0</v>
      </c>
      <c r="AK285" s="59">
        <f t="shared" si="92"/>
        <v>0</v>
      </c>
      <c r="AL285" s="59">
        <f t="shared" si="92"/>
        <v>1</v>
      </c>
      <c r="AM285" s="59">
        <f t="shared" si="92"/>
        <v>9</v>
      </c>
      <c r="AN285" s="59">
        <f t="shared" si="92"/>
        <v>2</v>
      </c>
      <c r="AO285" s="59">
        <f t="shared" si="92"/>
        <v>0</v>
      </c>
      <c r="AP285" s="59">
        <f t="shared" si="92"/>
        <v>0</v>
      </c>
      <c r="AQ285" s="59">
        <f t="shared" si="92"/>
        <v>0</v>
      </c>
      <c r="AR285" s="59">
        <f t="shared" si="92"/>
        <v>0</v>
      </c>
      <c r="AS285" s="59">
        <f t="shared" si="92"/>
        <v>0</v>
      </c>
      <c r="AT285" s="59">
        <f t="shared" si="92"/>
        <v>7</v>
      </c>
      <c r="AU285" s="59">
        <f t="shared" si="92"/>
        <v>1</v>
      </c>
      <c r="AV285" s="59">
        <f t="shared" si="92"/>
        <v>0</v>
      </c>
      <c r="AW285" s="59">
        <f t="shared" si="92"/>
        <v>0</v>
      </c>
      <c r="AX285" s="59">
        <f t="shared" si="92"/>
        <v>1</v>
      </c>
      <c r="AY285" s="59">
        <f t="shared" si="92"/>
        <v>1</v>
      </c>
      <c r="AZ285" s="59">
        <f t="shared" si="92"/>
        <v>2</v>
      </c>
      <c r="BA285" s="59">
        <f t="shared" si="92"/>
        <v>0</v>
      </c>
      <c r="BB285" s="59">
        <f t="shared" si="92"/>
        <v>0</v>
      </c>
      <c r="BC285" s="59">
        <f t="shared" si="92"/>
        <v>0</v>
      </c>
      <c r="BD285" s="59">
        <f t="shared" si="92"/>
        <v>0</v>
      </c>
      <c r="BE285" s="59">
        <f t="shared" si="92"/>
        <v>8</v>
      </c>
      <c r="BF285" s="59">
        <f t="shared" si="92"/>
        <v>0</v>
      </c>
      <c r="BG285" s="59">
        <f t="shared" si="92"/>
        <v>0</v>
      </c>
      <c r="BH285" s="59">
        <f t="shared" si="92"/>
        <v>0</v>
      </c>
      <c r="BI285" s="59">
        <f t="shared" si="92"/>
        <v>5</v>
      </c>
      <c r="BJ285" s="59">
        <f t="shared" si="92"/>
        <v>2</v>
      </c>
      <c r="BK285" s="59">
        <f t="shared" si="92"/>
        <v>1</v>
      </c>
      <c r="BL285" s="59">
        <f t="shared" si="92"/>
        <v>185</v>
      </c>
      <c r="BM285" s="59">
        <f t="shared" si="92"/>
        <v>36</v>
      </c>
      <c r="BN285" s="59">
        <f t="shared" si="92"/>
        <v>13</v>
      </c>
      <c r="BO285" s="59">
        <f t="shared" si="92"/>
        <v>12</v>
      </c>
      <c r="BP285" s="59">
        <f t="shared" si="92"/>
        <v>15</v>
      </c>
      <c r="BQ285" s="59">
        <f t="shared" si="92"/>
        <v>0</v>
      </c>
      <c r="BR285" s="59">
        <f t="shared" si="93"/>
        <v>109</v>
      </c>
      <c r="BS285" s="59">
        <f t="shared" si="93"/>
        <v>2</v>
      </c>
      <c r="BT285" s="59">
        <f t="shared" si="93"/>
        <v>0</v>
      </c>
      <c r="BU285" s="59">
        <f t="shared" si="93"/>
        <v>2</v>
      </c>
      <c r="BV285" s="59">
        <f t="shared" si="93"/>
        <v>1772</v>
      </c>
      <c r="BW285" s="59">
        <f t="shared" si="93"/>
        <v>0</v>
      </c>
      <c r="BX285" s="59">
        <f t="shared" si="93"/>
        <v>1772</v>
      </c>
      <c r="BY285" s="59">
        <f t="shared" si="93"/>
        <v>0</v>
      </c>
      <c r="BZ285" s="59">
        <f t="shared" si="93"/>
        <v>0</v>
      </c>
      <c r="CA285" s="59">
        <f t="shared" si="93"/>
        <v>0</v>
      </c>
      <c r="CB285" s="59">
        <f t="shared" si="93"/>
        <v>0</v>
      </c>
      <c r="CC285" s="59">
        <f t="shared" si="93"/>
        <v>0</v>
      </c>
      <c r="CD285" s="59">
        <f t="shared" si="93"/>
        <v>0</v>
      </c>
      <c r="CE285" s="58"/>
      <c r="CG285" s="10">
        <f>$W$1</f>
        <v>0</v>
      </c>
      <c r="CH285" s="10" t="str">
        <f>C258</f>
        <v>+ve</v>
      </c>
      <c r="CI285" s="59">
        <f>E287</f>
        <v>25</v>
      </c>
      <c r="CJ285" s="59">
        <f>F287</f>
        <v>25</v>
      </c>
      <c r="CK285" s="59">
        <f>G287</f>
        <v>125</v>
      </c>
      <c r="CL285" s="59">
        <f>H287</f>
        <v>125</v>
      </c>
      <c r="CM285" s="59">
        <f>I287</f>
        <v>1.25</v>
      </c>
      <c r="CN285" s="95">
        <f>E288</f>
        <v>0</v>
      </c>
      <c r="CO285" s="95">
        <f>F288</f>
        <v>0</v>
      </c>
      <c r="CP285" s="95">
        <f>G288</f>
        <v>50</v>
      </c>
      <c r="CQ285" s="95">
        <f>H288</f>
        <v>25</v>
      </c>
      <c r="CR285" s="95">
        <f>I288</f>
        <v>0.5</v>
      </c>
      <c r="CS285" s="59">
        <f>E289</f>
        <v>50</v>
      </c>
      <c r="CT285" s="59">
        <f>F289</f>
        <v>0</v>
      </c>
      <c r="CU285" s="59">
        <f>G289</f>
        <v>125</v>
      </c>
      <c r="CV285" s="59">
        <f>H289</f>
        <v>100</v>
      </c>
      <c r="CW285" s="59">
        <f>I289</f>
        <v>1.25</v>
      </c>
      <c r="CX285" s="95">
        <f>E290</f>
        <v>0</v>
      </c>
      <c r="CY285" s="95">
        <f>F290</f>
        <v>0</v>
      </c>
      <c r="CZ285" s="95">
        <f>G290</f>
        <v>150</v>
      </c>
      <c r="DA285" s="95">
        <f>H290</f>
        <v>75</v>
      </c>
      <c r="DB285" s="95">
        <f>I290</f>
        <v>1.5</v>
      </c>
    </row>
    <row r="286" spans="1:154" s="10" customFormat="1">
      <c r="A286" t="s">
        <v>159</v>
      </c>
      <c r="B286" s="10">
        <f t="shared" si="94"/>
        <v>49</v>
      </c>
      <c r="C286" s="4" t="s">
        <v>3</v>
      </c>
      <c r="D286" s="10" t="s">
        <v>40</v>
      </c>
      <c r="E286" s="59">
        <f t="shared" si="91"/>
        <v>25</v>
      </c>
      <c r="F286" s="59">
        <f t="shared" ref="F286:BQ289" si="96">SUM(F10,F40,F70)</f>
        <v>0</v>
      </c>
      <c r="G286" s="59">
        <f t="shared" si="96"/>
        <v>100</v>
      </c>
      <c r="H286" s="59">
        <f t="shared" si="96"/>
        <v>75</v>
      </c>
      <c r="I286" s="59">
        <f t="shared" si="96"/>
        <v>1</v>
      </c>
      <c r="J286" s="59">
        <f t="shared" si="96"/>
        <v>12</v>
      </c>
      <c r="K286" s="59">
        <f t="shared" si="96"/>
        <v>1</v>
      </c>
      <c r="L286" s="59">
        <f t="shared" si="96"/>
        <v>0</v>
      </c>
      <c r="M286" s="59">
        <f t="shared" si="96"/>
        <v>4</v>
      </c>
      <c r="N286" s="59">
        <f t="shared" si="96"/>
        <v>3</v>
      </c>
      <c r="O286" s="59">
        <f t="shared" si="96"/>
        <v>4</v>
      </c>
      <c r="P286" s="59">
        <f t="shared" si="96"/>
        <v>1413.9166667</v>
      </c>
      <c r="Q286" s="59">
        <f t="shared" si="96"/>
        <v>0</v>
      </c>
      <c r="R286" s="59">
        <f t="shared" si="96"/>
        <v>1591</v>
      </c>
      <c r="S286" s="59">
        <f t="shared" si="96"/>
        <v>1212</v>
      </c>
      <c r="T286" s="59">
        <f t="shared" si="96"/>
        <v>426</v>
      </c>
      <c r="U286" s="59">
        <f t="shared" si="96"/>
        <v>237</v>
      </c>
      <c r="V286" s="59">
        <f t="shared" si="96"/>
        <v>434</v>
      </c>
      <c r="W286" s="59">
        <f t="shared" si="96"/>
        <v>1536.3333333</v>
      </c>
      <c r="X286" s="59">
        <f t="shared" si="96"/>
        <v>1731</v>
      </c>
      <c r="Y286" s="59">
        <f t="shared" si="96"/>
        <v>433.5</v>
      </c>
      <c r="Z286" s="59">
        <f t="shared" si="96"/>
        <v>392.33333329999999</v>
      </c>
      <c r="AA286" s="59">
        <f t="shared" si="96"/>
        <v>236</v>
      </c>
      <c r="AB286" s="59">
        <f t="shared" si="96"/>
        <v>388</v>
      </c>
      <c r="AC286" s="59">
        <f t="shared" si="96"/>
        <v>117</v>
      </c>
      <c r="AD286" s="59">
        <f t="shared" si="96"/>
        <v>24</v>
      </c>
      <c r="AE286" s="59">
        <f t="shared" si="96"/>
        <v>51</v>
      </c>
      <c r="AF286" s="59">
        <f t="shared" si="96"/>
        <v>42</v>
      </c>
      <c r="AG286" s="59">
        <f t="shared" si="96"/>
        <v>21</v>
      </c>
      <c r="AH286" s="59">
        <f t="shared" si="96"/>
        <v>17</v>
      </c>
      <c r="AI286" s="59">
        <f t="shared" si="96"/>
        <v>18</v>
      </c>
      <c r="AJ286" s="59">
        <f t="shared" si="96"/>
        <v>1</v>
      </c>
      <c r="AK286" s="59">
        <f t="shared" si="96"/>
        <v>0</v>
      </c>
      <c r="AL286" s="59">
        <f t="shared" si="96"/>
        <v>60</v>
      </c>
      <c r="AM286" s="59">
        <f t="shared" si="96"/>
        <v>11</v>
      </c>
      <c r="AN286" s="59">
        <f t="shared" si="96"/>
        <v>6</v>
      </c>
      <c r="AO286" s="59">
        <f t="shared" si="96"/>
        <v>3</v>
      </c>
      <c r="AP286" s="59">
        <f t="shared" si="96"/>
        <v>0</v>
      </c>
      <c r="AQ286" s="59">
        <f t="shared" si="96"/>
        <v>0</v>
      </c>
      <c r="AR286" s="59">
        <f t="shared" si="96"/>
        <v>4</v>
      </c>
      <c r="AS286" s="59">
        <f t="shared" si="96"/>
        <v>7</v>
      </c>
      <c r="AT286" s="59">
        <f t="shared" si="96"/>
        <v>6</v>
      </c>
      <c r="AU286" s="59">
        <f t="shared" si="96"/>
        <v>7</v>
      </c>
      <c r="AV286" s="59">
        <f t="shared" si="96"/>
        <v>0</v>
      </c>
      <c r="AW286" s="59">
        <f t="shared" si="96"/>
        <v>0</v>
      </c>
      <c r="AX286" s="59">
        <f t="shared" si="96"/>
        <v>31</v>
      </c>
      <c r="AY286" s="59">
        <f t="shared" si="96"/>
        <v>3</v>
      </c>
      <c r="AZ286" s="59">
        <f t="shared" si="96"/>
        <v>5</v>
      </c>
      <c r="BA286" s="59">
        <f t="shared" si="96"/>
        <v>8</v>
      </c>
      <c r="BB286" s="59">
        <f t="shared" si="96"/>
        <v>1</v>
      </c>
      <c r="BC286" s="59">
        <f t="shared" si="96"/>
        <v>0</v>
      </c>
      <c r="BD286" s="59">
        <f t="shared" si="96"/>
        <v>25</v>
      </c>
      <c r="BE286" s="59">
        <f t="shared" si="96"/>
        <v>21</v>
      </c>
      <c r="BF286" s="59">
        <f t="shared" si="96"/>
        <v>0</v>
      </c>
      <c r="BG286" s="59">
        <f t="shared" si="96"/>
        <v>0</v>
      </c>
      <c r="BH286" s="59">
        <f t="shared" si="96"/>
        <v>2</v>
      </c>
      <c r="BI286" s="59">
        <f t="shared" si="96"/>
        <v>1</v>
      </c>
      <c r="BJ286" s="59">
        <f t="shared" si="96"/>
        <v>7</v>
      </c>
      <c r="BK286" s="59">
        <f t="shared" si="96"/>
        <v>11</v>
      </c>
      <c r="BL286" s="59">
        <f t="shared" si="96"/>
        <v>144</v>
      </c>
      <c r="BM286" s="59">
        <f t="shared" si="96"/>
        <v>62</v>
      </c>
      <c r="BN286" s="59">
        <f t="shared" si="96"/>
        <v>3</v>
      </c>
      <c r="BO286" s="59">
        <f t="shared" si="96"/>
        <v>10</v>
      </c>
      <c r="BP286" s="59">
        <f t="shared" si="96"/>
        <v>10</v>
      </c>
      <c r="BQ286" s="59">
        <f t="shared" si="96"/>
        <v>5</v>
      </c>
      <c r="BR286" s="59">
        <f t="shared" si="93"/>
        <v>54</v>
      </c>
      <c r="BS286" s="59">
        <f t="shared" si="93"/>
        <v>4</v>
      </c>
      <c r="BT286" s="59">
        <f t="shared" si="93"/>
        <v>2</v>
      </c>
      <c r="BU286" s="59">
        <f t="shared" si="93"/>
        <v>2</v>
      </c>
      <c r="BV286" s="59">
        <f t="shared" si="93"/>
        <v>1333</v>
      </c>
      <c r="BW286" s="59">
        <f t="shared" si="93"/>
        <v>970</v>
      </c>
      <c r="BX286" s="59">
        <f t="shared" si="93"/>
        <v>363</v>
      </c>
      <c r="BY286" s="59">
        <f t="shared" si="93"/>
        <v>0</v>
      </c>
      <c r="BZ286" s="59">
        <f t="shared" si="93"/>
        <v>0</v>
      </c>
      <c r="CA286" s="59">
        <f t="shared" si="93"/>
        <v>0</v>
      </c>
      <c r="CB286" s="59">
        <f t="shared" si="93"/>
        <v>0</v>
      </c>
      <c r="CC286" s="59">
        <f t="shared" si="93"/>
        <v>0</v>
      </c>
      <c r="CD286" s="59">
        <f t="shared" si="93"/>
        <v>0</v>
      </c>
      <c r="CE286" s="38"/>
      <c r="CI286" s="53" t="s">
        <v>63</v>
      </c>
      <c r="CJ286" s="53" t="s">
        <v>64</v>
      </c>
      <c r="CK286" s="53" t="s">
        <v>65</v>
      </c>
      <c r="CL286" s="53" t="s">
        <v>66</v>
      </c>
      <c r="CM286" s="87" t="s">
        <v>100</v>
      </c>
      <c r="CN286" s="58" t="s">
        <v>126</v>
      </c>
      <c r="CO286" s="58" t="s">
        <v>127</v>
      </c>
      <c r="CP286" s="58" t="s">
        <v>128</v>
      </c>
      <c r="CQ286" s="58" t="s">
        <v>129</v>
      </c>
      <c r="CR286" s="58" t="s">
        <v>130</v>
      </c>
      <c r="CS286" s="58" t="s">
        <v>131</v>
      </c>
      <c r="CT286" s="58" t="s">
        <v>132</v>
      </c>
      <c r="CU286" s="58" t="s">
        <v>123</v>
      </c>
      <c r="CV286" s="58" t="s">
        <v>124</v>
      </c>
      <c r="CW286" s="58" t="s">
        <v>125</v>
      </c>
      <c r="CX286" s="58" t="s">
        <v>74</v>
      </c>
      <c r="CY286" s="58" t="s">
        <v>75</v>
      </c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</row>
    <row r="287" spans="1:154" s="38" customFormat="1">
      <c r="A287" t="s">
        <v>160</v>
      </c>
      <c r="B287" s="10">
        <f t="shared" si="94"/>
        <v>49</v>
      </c>
      <c r="C287" s="4" t="s">
        <v>3</v>
      </c>
      <c r="D287" s="10" t="s">
        <v>40</v>
      </c>
      <c r="E287" s="59">
        <f t="shared" si="91"/>
        <v>25</v>
      </c>
      <c r="F287" s="59">
        <f t="shared" si="96"/>
        <v>25</v>
      </c>
      <c r="G287" s="59">
        <f t="shared" si="96"/>
        <v>125</v>
      </c>
      <c r="H287" s="59">
        <f t="shared" si="96"/>
        <v>125</v>
      </c>
      <c r="I287" s="59">
        <f t="shared" si="96"/>
        <v>1.25</v>
      </c>
      <c r="J287" s="59">
        <f t="shared" si="96"/>
        <v>12</v>
      </c>
      <c r="K287" s="59">
        <f t="shared" si="96"/>
        <v>1</v>
      </c>
      <c r="L287" s="59">
        <f t="shared" si="96"/>
        <v>1</v>
      </c>
      <c r="M287" s="59">
        <f t="shared" si="96"/>
        <v>5</v>
      </c>
      <c r="N287" s="59">
        <f t="shared" si="96"/>
        <v>5</v>
      </c>
      <c r="O287" s="59">
        <f t="shared" si="96"/>
        <v>0</v>
      </c>
      <c r="P287" s="59">
        <f t="shared" si="96"/>
        <v>1855.75</v>
      </c>
      <c r="Q287" s="59">
        <f t="shared" si="96"/>
        <v>1944</v>
      </c>
      <c r="R287" s="59">
        <f t="shared" si="96"/>
        <v>1435</v>
      </c>
      <c r="S287" s="59">
        <f t="shared" si="96"/>
        <v>1054</v>
      </c>
      <c r="T287" s="59">
        <f t="shared" si="96"/>
        <v>834.33333319999997</v>
      </c>
      <c r="U287" s="59">
        <f t="shared" si="96"/>
        <v>797.5</v>
      </c>
      <c r="V287" s="59">
        <f t="shared" si="96"/>
        <v>1266.5</v>
      </c>
      <c r="W287" s="59">
        <f t="shared" si="96"/>
        <v>233.83333336999999</v>
      </c>
      <c r="X287" s="59">
        <f t="shared" si="96"/>
        <v>245</v>
      </c>
      <c r="Y287" s="59">
        <f t="shared" si="96"/>
        <v>209</v>
      </c>
      <c r="Z287" s="59">
        <f t="shared" si="96"/>
        <v>3142.666667</v>
      </c>
      <c r="AA287" s="59">
        <f t="shared" si="96"/>
        <v>4461.5</v>
      </c>
      <c r="AB287" s="59">
        <f t="shared" si="96"/>
        <v>1801.5</v>
      </c>
      <c r="AC287" s="59">
        <f t="shared" si="96"/>
        <v>46</v>
      </c>
      <c r="AD287" s="59">
        <f t="shared" si="96"/>
        <v>24</v>
      </c>
      <c r="AE287" s="59">
        <f t="shared" si="96"/>
        <v>13</v>
      </c>
      <c r="AF287" s="59">
        <f t="shared" si="96"/>
        <v>9</v>
      </c>
      <c r="AG287" s="59">
        <f t="shared" si="96"/>
        <v>15</v>
      </c>
      <c r="AH287" s="59">
        <f t="shared" si="96"/>
        <v>15</v>
      </c>
      <c r="AI287" s="59">
        <f t="shared" si="96"/>
        <v>2</v>
      </c>
      <c r="AJ287" s="59">
        <f t="shared" si="96"/>
        <v>0</v>
      </c>
      <c r="AK287" s="59">
        <f t="shared" si="96"/>
        <v>0</v>
      </c>
      <c r="AL287" s="59">
        <f t="shared" si="96"/>
        <v>14</v>
      </c>
      <c r="AM287" s="59">
        <f t="shared" si="96"/>
        <v>11</v>
      </c>
      <c r="AN287" s="59">
        <f t="shared" si="96"/>
        <v>5</v>
      </c>
      <c r="AO287" s="59">
        <f t="shared" si="96"/>
        <v>0</v>
      </c>
      <c r="AP287" s="59">
        <f t="shared" si="96"/>
        <v>0</v>
      </c>
      <c r="AQ287" s="59">
        <f t="shared" si="96"/>
        <v>0</v>
      </c>
      <c r="AR287" s="59">
        <f t="shared" si="96"/>
        <v>8</v>
      </c>
      <c r="AS287" s="59">
        <f t="shared" si="96"/>
        <v>3</v>
      </c>
      <c r="AT287" s="59">
        <f t="shared" si="96"/>
        <v>5</v>
      </c>
      <c r="AU287" s="59">
        <f t="shared" si="96"/>
        <v>1</v>
      </c>
      <c r="AV287" s="59">
        <f t="shared" si="96"/>
        <v>0</v>
      </c>
      <c r="AW287" s="59">
        <f t="shared" si="96"/>
        <v>0</v>
      </c>
      <c r="AX287" s="59">
        <f t="shared" si="96"/>
        <v>4</v>
      </c>
      <c r="AY287" s="59">
        <f t="shared" si="96"/>
        <v>1</v>
      </c>
      <c r="AZ287" s="59">
        <f t="shared" si="96"/>
        <v>5</v>
      </c>
      <c r="BA287" s="59">
        <f t="shared" si="96"/>
        <v>1</v>
      </c>
      <c r="BB287" s="59">
        <f t="shared" si="96"/>
        <v>0</v>
      </c>
      <c r="BC287" s="59">
        <f t="shared" si="96"/>
        <v>0</v>
      </c>
      <c r="BD287" s="59">
        <f t="shared" si="96"/>
        <v>2</v>
      </c>
      <c r="BE287" s="59">
        <f t="shared" si="96"/>
        <v>14</v>
      </c>
      <c r="BF287" s="59">
        <f t="shared" si="96"/>
        <v>1</v>
      </c>
      <c r="BG287" s="59">
        <f t="shared" si="96"/>
        <v>0</v>
      </c>
      <c r="BH287" s="59">
        <f t="shared" si="96"/>
        <v>0</v>
      </c>
      <c r="BI287" s="59">
        <f t="shared" si="96"/>
        <v>7</v>
      </c>
      <c r="BJ287" s="59">
        <f t="shared" si="96"/>
        <v>3</v>
      </c>
      <c r="BK287" s="59">
        <f t="shared" si="96"/>
        <v>3</v>
      </c>
      <c r="BL287" s="59">
        <f t="shared" si="96"/>
        <v>305</v>
      </c>
      <c r="BM287" s="59">
        <f t="shared" si="96"/>
        <v>51</v>
      </c>
      <c r="BN287" s="59">
        <f t="shared" si="96"/>
        <v>29</v>
      </c>
      <c r="BO287" s="59">
        <f t="shared" si="96"/>
        <v>75</v>
      </c>
      <c r="BP287" s="59">
        <f t="shared" si="96"/>
        <v>16</v>
      </c>
      <c r="BQ287" s="59">
        <f t="shared" si="96"/>
        <v>1</v>
      </c>
      <c r="BR287" s="59">
        <f t="shared" si="93"/>
        <v>133</v>
      </c>
      <c r="BS287" s="59">
        <f t="shared" si="93"/>
        <v>0</v>
      </c>
      <c r="BT287" s="59">
        <f t="shared" si="93"/>
        <v>0</v>
      </c>
      <c r="BU287" s="59">
        <f t="shared" si="93"/>
        <v>0</v>
      </c>
      <c r="BV287" s="59">
        <f t="shared" si="93"/>
        <v>0</v>
      </c>
      <c r="BW287" s="59">
        <f t="shared" si="93"/>
        <v>0</v>
      </c>
      <c r="BX287" s="59">
        <f t="shared" si="93"/>
        <v>0</v>
      </c>
      <c r="BY287" s="59">
        <f t="shared" si="93"/>
        <v>0</v>
      </c>
      <c r="BZ287" s="59">
        <f t="shared" si="93"/>
        <v>0</v>
      </c>
      <c r="CA287" s="59">
        <f t="shared" si="93"/>
        <v>0</v>
      </c>
      <c r="CB287" s="59">
        <f t="shared" si="93"/>
        <v>0</v>
      </c>
      <c r="CC287" s="59">
        <f t="shared" si="93"/>
        <v>0</v>
      </c>
      <c r="CD287" s="59">
        <f t="shared" si="93"/>
        <v>0</v>
      </c>
      <c r="CG287" s="10">
        <f>$W$1</f>
        <v>0</v>
      </c>
      <c r="CH287" s="10" t="str">
        <f>C258</f>
        <v>+ve</v>
      </c>
      <c r="CI287" s="59">
        <f t="shared" ref="CI287:CN287" si="97">K345</f>
        <v>9</v>
      </c>
      <c r="CJ287" s="59">
        <f t="shared" si="97"/>
        <v>1</v>
      </c>
      <c r="CK287" s="59">
        <f t="shared" si="97"/>
        <v>1</v>
      </c>
      <c r="CL287" s="59">
        <f t="shared" si="97"/>
        <v>0</v>
      </c>
      <c r="CM287" s="59">
        <f t="shared" si="97"/>
        <v>1</v>
      </c>
      <c r="CN287" s="59">
        <f t="shared" si="97"/>
        <v>7188</v>
      </c>
      <c r="CO287" s="59">
        <f>R345</f>
        <v>723</v>
      </c>
      <c r="CP287" s="59">
        <f>S345</f>
        <v>0</v>
      </c>
      <c r="CQ287" s="59">
        <f>U345</f>
        <v>69</v>
      </c>
      <c r="CR287" s="59">
        <f>V345</f>
        <v>0</v>
      </c>
      <c r="CS287" s="59">
        <f>X345</f>
        <v>125</v>
      </c>
      <c r="CT287" s="59">
        <f>Y345</f>
        <v>0</v>
      </c>
      <c r="CU287" s="59">
        <f>AD345</f>
        <v>3</v>
      </c>
      <c r="CV287" s="59">
        <f>AE345</f>
        <v>6</v>
      </c>
      <c r="CW287" s="59">
        <f>AF345</f>
        <v>0</v>
      </c>
      <c r="CX287" s="59">
        <f>BE345</f>
        <v>1</v>
      </c>
      <c r="CY287" s="59">
        <f>BL345</f>
        <v>391</v>
      </c>
      <c r="CZ287" s="95">
        <f t="shared" ref="CZ287:DE287" si="98">K465</f>
        <v>0</v>
      </c>
      <c r="DA287" s="95">
        <f t="shared" si="98"/>
        <v>0</v>
      </c>
      <c r="DB287" s="95">
        <f t="shared" si="98"/>
        <v>0</v>
      </c>
      <c r="DC287" s="95">
        <f t="shared" si="98"/>
        <v>0</v>
      </c>
      <c r="DD287" s="95">
        <f t="shared" si="98"/>
        <v>0</v>
      </c>
      <c r="DE287" s="95">
        <f t="shared" si="98"/>
        <v>0</v>
      </c>
      <c r="DF287" s="95">
        <f>R465</f>
        <v>0</v>
      </c>
      <c r="DG287" s="95">
        <f>S465</f>
        <v>0</v>
      </c>
      <c r="DH287" s="95">
        <f>U465</f>
        <v>0</v>
      </c>
      <c r="DI287" s="95">
        <f>V465</f>
        <v>0</v>
      </c>
      <c r="DJ287" s="95">
        <f>X465</f>
        <v>0</v>
      </c>
      <c r="DK287" s="95">
        <f>Y465</f>
        <v>0</v>
      </c>
      <c r="DL287" s="95">
        <f>AD465</f>
        <v>0</v>
      </c>
      <c r="DM287" s="95">
        <f>AE465</f>
        <v>0</v>
      </c>
      <c r="DN287" s="95">
        <f>AF465</f>
        <v>0</v>
      </c>
      <c r="DO287" s="95">
        <f>BE465</f>
        <v>0</v>
      </c>
      <c r="DP287" s="95">
        <f>BL465</f>
        <v>0</v>
      </c>
      <c r="DQ287" s="59">
        <f t="shared" ref="DQ287:DV287" si="99">K375</f>
        <v>0</v>
      </c>
      <c r="DR287" s="59">
        <f t="shared" si="99"/>
        <v>0</v>
      </c>
      <c r="DS287" s="59">
        <f t="shared" si="99"/>
        <v>0</v>
      </c>
      <c r="DT287" s="59">
        <f t="shared" si="99"/>
        <v>0</v>
      </c>
      <c r="DU287" s="59">
        <f t="shared" si="99"/>
        <v>0</v>
      </c>
      <c r="DV287" s="59">
        <f t="shared" si="99"/>
        <v>0</v>
      </c>
      <c r="DW287" s="59">
        <f>R375</f>
        <v>0</v>
      </c>
      <c r="DX287" s="59">
        <f>S375</f>
        <v>0</v>
      </c>
      <c r="DY287" s="59">
        <f>U375</f>
        <v>0</v>
      </c>
      <c r="DZ287" s="59">
        <f>V375</f>
        <v>0</v>
      </c>
      <c r="EA287" s="59">
        <f>X375</f>
        <v>0</v>
      </c>
      <c r="EB287" s="59">
        <f>Y375</f>
        <v>0</v>
      </c>
      <c r="EC287" s="59">
        <f>AD375</f>
        <v>0</v>
      </c>
      <c r="ED287" s="59">
        <f>AE375</f>
        <v>0</v>
      </c>
      <c r="EE287" s="59">
        <f>AF375</f>
        <v>0</v>
      </c>
      <c r="EF287" s="59">
        <f>BE375</f>
        <v>0</v>
      </c>
      <c r="EG287" s="59">
        <f>BL375</f>
        <v>0</v>
      </c>
      <c r="EH287" s="95">
        <f t="shared" ref="EH287:EM287" si="100">K405</f>
        <v>0</v>
      </c>
      <c r="EI287" s="95">
        <f t="shared" si="100"/>
        <v>0</v>
      </c>
      <c r="EJ287" s="95">
        <f t="shared" si="100"/>
        <v>0</v>
      </c>
      <c r="EK287" s="95">
        <f t="shared" si="100"/>
        <v>0</v>
      </c>
      <c r="EL287" s="95">
        <f t="shared" si="100"/>
        <v>0</v>
      </c>
      <c r="EM287" s="95">
        <f t="shared" si="100"/>
        <v>0</v>
      </c>
      <c r="EN287" s="95">
        <f>R405</f>
        <v>0</v>
      </c>
      <c r="EO287" s="95">
        <f>S405</f>
        <v>0</v>
      </c>
      <c r="EP287" s="95">
        <f>U405</f>
        <v>0</v>
      </c>
      <c r="EQ287" s="95">
        <f>V405</f>
        <v>0</v>
      </c>
      <c r="ER287" s="95">
        <f>X405</f>
        <v>0</v>
      </c>
      <c r="ES287" s="95">
        <f>Y405</f>
        <v>0</v>
      </c>
      <c r="ET287" s="95">
        <f>AD405</f>
        <v>0</v>
      </c>
      <c r="EU287" s="95">
        <f>AE405</f>
        <v>0</v>
      </c>
      <c r="EV287" s="95">
        <f>AF405</f>
        <v>0</v>
      </c>
      <c r="EW287" s="95">
        <f>BE405</f>
        <v>0</v>
      </c>
      <c r="EX287" s="95">
        <f>BL405</f>
        <v>0</v>
      </c>
    </row>
    <row r="288" spans="1:154" s="38" customFormat="1">
      <c r="A288" t="s">
        <v>181</v>
      </c>
      <c r="B288" s="10">
        <f t="shared" si="94"/>
        <v>49</v>
      </c>
      <c r="C288" s="6" t="s">
        <v>2</v>
      </c>
      <c r="D288" s="10" t="s">
        <v>40</v>
      </c>
      <c r="E288" s="59">
        <f t="shared" si="91"/>
        <v>0</v>
      </c>
      <c r="F288" s="59">
        <f t="shared" si="96"/>
        <v>0</v>
      </c>
      <c r="G288" s="59">
        <f t="shared" si="96"/>
        <v>50</v>
      </c>
      <c r="H288" s="59">
        <f t="shared" si="96"/>
        <v>25</v>
      </c>
      <c r="I288" s="59">
        <f t="shared" si="96"/>
        <v>0.5</v>
      </c>
      <c r="J288" s="59">
        <f t="shared" si="96"/>
        <v>12</v>
      </c>
      <c r="K288" s="59">
        <f t="shared" si="96"/>
        <v>0</v>
      </c>
      <c r="L288" s="59">
        <f t="shared" si="96"/>
        <v>0</v>
      </c>
      <c r="M288" s="59">
        <f t="shared" si="96"/>
        <v>2</v>
      </c>
      <c r="N288" s="59">
        <f t="shared" si="96"/>
        <v>1</v>
      </c>
      <c r="O288" s="59">
        <f t="shared" si="96"/>
        <v>9</v>
      </c>
      <c r="P288" s="59">
        <f t="shared" si="96"/>
        <v>1699.5</v>
      </c>
      <c r="Q288" s="59">
        <f t="shared" si="96"/>
        <v>0</v>
      </c>
      <c r="R288" s="59">
        <f t="shared" si="96"/>
        <v>2584</v>
      </c>
      <c r="S288" s="59">
        <f t="shared" si="96"/>
        <v>151</v>
      </c>
      <c r="T288" s="59">
        <f t="shared" si="96"/>
        <v>692</v>
      </c>
      <c r="U288" s="59">
        <f t="shared" si="96"/>
        <v>486</v>
      </c>
      <c r="V288" s="59">
        <f t="shared" si="96"/>
        <v>506</v>
      </c>
      <c r="W288" s="59">
        <f t="shared" si="96"/>
        <v>250</v>
      </c>
      <c r="X288" s="59">
        <f t="shared" si="96"/>
        <v>177</v>
      </c>
      <c r="Y288" s="59">
        <f t="shared" si="96"/>
        <v>236</v>
      </c>
      <c r="Z288" s="59">
        <f t="shared" si="96"/>
        <v>2466</v>
      </c>
      <c r="AA288" s="59">
        <f t="shared" si="96"/>
        <v>2549</v>
      </c>
      <c r="AB288" s="59">
        <f t="shared" si="96"/>
        <v>1168</v>
      </c>
      <c r="AC288" s="59">
        <f t="shared" si="96"/>
        <v>87</v>
      </c>
      <c r="AD288" s="59">
        <f t="shared" si="96"/>
        <v>34</v>
      </c>
      <c r="AE288" s="59">
        <f t="shared" si="96"/>
        <v>34</v>
      </c>
      <c r="AF288" s="59">
        <f t="shared" si="96"/>
        <v>19</v>
      </c>
      <c r="AG288" s="59">
        <f t="shared" si="96"/>
        <v>25</v>
      </c>
      <c r="AH288" s="59">
        <f t="shared" si="96"/>
        <v>17</v>
      </c>
      <c r="AI288" s="59">
        <f t="shared" si="96"/>
        <v>2</v>
      </c>
      <c r="AJ288" s="59">
        <f t="shared" si="96"/>
        <v>0</v>
      </c>
      <c r="AK288" s="59">
        <f t="shared" si="96"/>
        <v>0</v>
      </c>
      <c r="AL288" s="59">
        <f t="shared" si="96"/>
        <v>43</v>
      </c>
      <c r="AM288" s="59">
        <f t="shared" si="96"/>
        <v>12</v>
      </c>
      <c r="AN288" s="59">
        <f t="shared" si="96"/>
        <v>5</v>
      </c>
      <c r="AO288" s="59">
        <f t="shared" si="96"/>
        <v>1</v>
      </c>
      <c r="AP288" s="59">
        <f t="shared" si="96"/>
        <v>0</v>
      </c>
      <c r="AQ288" s="59">
        <f t="shared" si="96"/>
        <v>0</v>
      </c>
      <c r="AR288" s="59">
        <f t="shared" si="96"/>
        <v>16</v>
      </c>
      <c r="AS288" s="59">
        <f t="shared" si="96"/>
        <v>6</v>
      </c>
      <c r="AT288" s="59">
        <f t="shared" si="96"/>
        <v>7</v>
      </c>
      <c r="AU288" s="59">
        <f t="shared" si="96"/>
        <v>1</v>
      </c>
      <c r="AV288" s="59">
        <f t="shared" si="96"/>
        <v>0</v>
      </c>
      <c r="AW288" s="59">
        <f t="shared" si="96"/>
        <v>0</v>
      </c>
      <c r="AX288" s="59">
        <f t="shared" si="96"/>
        <v>20</v>
      </c>
      <c r="AY288" s="59">
        <f t="shared" si="96"/>
        <v>7</v>
      </c>
      <c r="AZ288" s="59">
        <f t="shared" si="96"/>
        <v>5</v>
      </c>
      <c r="BA288" s="59">
        <f t="shared" si="96"/>
        <v>0</v>
      </c>
      <c r="BB288" s="59">
        <f t="shared" si="96"/>
        <v>0</v>
      </c>
      <c r="BC288" s="59">
        <f t="shared" si="96"/>
        <v>0</v>
      </c>
      <c r="BD288" s="59">
        <f t="shared" si="96"/>
        <v>7</v>
      </c>
      <c r="BE288" s="59">
        <f t="shared" si="96"/>
        <v>6</v>
      </c>
      <c r="BF288" s="59">
        <f t="shared" si="96"/>
        <v>2</v>
      </c>
      <c r="BG288" s="59">
        <f t="shared" si="96"/>
        <v>0</v>
      </c>
      <c r="BH288" s="59">
        <f t="shared" si="96"/>
        <v>0</v>
      </c>
      <c r="BI288" s="59">
        <f t="shared" si="96"/>
        <v>2</v>
      </c>
      <c r="BJ288" s="59">
        <f t="shared" si="96"/>
        <v>1</v>
      </c>
      <c r="BK288" s="59">
        <f t="shared" si="96"/>
        <v>1</v>
      </c>
      <c r="BL288" s="59">
        <f t="shared" si="96"/>
        <v>0</v>
      </c>
      <c r="BM288" s="59">
        <f t="shared" si="96"/>
        <v>0</v>
      </c>
      <c r="BN288" s="59">
        <f t="shared" si="96"/>
        <v>0</v>
      </c>
      <c r="BO288" s="59">
        <f t="shared" si="96"/>
        <v>0</v>
      </c>
      <c r="BP288" s="59">
        <f t="shared" si="96"/>
        <v>0</v>
      </c>
      <c r="BQ288" s="59">
        <f t="shared" si="96"/>
        <v>0</v>
      </c>
      <c r="BR288" s="59">
        <f t="shared" si="93"/>
        <v>0</v>
      </c>
      <c r="BS288" s="59">
        <f t="shared" si="93"/>
        <v>9</v>
      </c>
      <c r="BT288" s="59">
        <f t="shared" si="93"/>
        <v>4</v>
      </c>
      <c r="BU288" s="59">
        <f t="shared" si="93"/>
        <v>5</v>
      </c>
      <c r="BV288" s="59">
        <f t="shared" si="93"/>
        <v>4063</v>
      </c>
      <c r="BW288" s="59">
        <f t="shared" si="93"/>
        <v>1405</v>
      </c>
      <c r="BX288" s="59">
        <f t="shared" si="93"/>
        <v>2658</v>
      </c>
      <c r="BY288" s="59">
        <f t="shared" si="93"/>
        <v>0</v>
      </c>
      <c r="BZ288" s="59">
        <f t="shared" si="93"/>
        <v>0</v>
      </c>
      <c r="CA288" s="59">
        <f t="shared" si="93"/>
        <v>0</v>
      </c>
      <c r="CB288" s="59">
        <f t="shared" si="93"/>
        <v>0</v>
      </c>
      <c r="CC288" s="59">
        <f t="shared" si="93"/>
        <v>0</v>
      </c>
      <c r="CD288" s="59">
        <f t="shared" si="93"/>
        <v>0</v>
      </c>
      <c r="CG288" s="10"/>
      <c r="CH288" s="10"/>
    </row>
    <row r="289" spans="1:86" s="38" customFormat="1">
      <c r="A289" t="s">
        <v>161</v>
      </c>
      <c r="B289" s="10">
        <f t="shared" si="94"/>
        <v>49</v>
      </c>
      <c r="C289" s="4" t="s">
        <v>3</v>
      </c>
      <c r="D289" s="10" t="s">
        <v>40</v>
      </c>
      <c r="E289" s="59">
        <f t="shared" si="91"/>
        <v>50</v>
      </c>
      <c r="F289" s="59">
        <f t="shared" si="96"/>
        <v>0</v>
      </c>
      <c r="G289" s="59">
        <f t="shared" si="96"/>
        <v>125</v>
      </c>
      <c r="H289" s="59">
        <f t="shared" si="96"/>
        <v>100</v>
      </c>
      <c r="I289" s="59">
        <f t="shared" si="96"/>
        <v>1.25</v>
      </c>
      <c r="J289" s="59">
        <f t="shared" si="96"/>
        <v>12</v>
      </c>
      <c r="K289" s="59">
        <f t="shared" si="96"/>
        <v>2</v>
      </c>
      <c r="L289" s="59">
        <f t="shared" si="96"/>
        <v>0</v>
      </c>
      <c r="M289" s="59">
        <f t="shared" si="96"/>
        <v>5</v>
      </c>
      <c r="N289" s="59">
        <f t="shared" si="96"/>
        <v>4</v>
      </c>
      <c r="O289" s="59">
        <f t="shared" si="96"/>
        <v>1</v>
      </c>
      <c r="P289" s="59">
        <f t="shared" si="96"/>
        <v>3319.25</v>
      </c>
      <c r="Q289" s="59">
        <f t="shared" si="96"/>
        <v>0</v>
      </c>
      <c r="R289" s="59">
        <f t="shared" si="96"/>
        <v>3023</v>
      </c>
      <c r="S289" s="59">
        <f t="shared" si="96"/>
        <v>3853</v>
      </c>
      <c r="T289" s="59">
        <f t="shared" si="96"/>
        <v>953</v>
      </c>
      <c r="U289" s="59">
        <f t="shared" si="96"/>
        <v>1455.5</v>
      </c>
      <c r="V289" s="59">
        <f t="shared" si="96"/>
        <v>487</v>
      </c>
      <c r="W289" s="59">
        <f t="shared" si="96"/>
        <v>11831.583333300001</v>
      </c>
      <c r="X289" s="59">
        <f t="shared" si="96"/>
        <v>22924</v>
      </c>
      <c r="Y289" s="59">
        <f t="shared" si="96"/>
        <v>571</v>
      </c>
      <c r="Z289" s="59">
        <f t="shared" si="96"/>
        <v>159.25</v>
      </c>
      <c r="AA289" s="59">
        <f t="shared" si="96"/>
        <v>86.5</v>
      </c>
      <c r="AB289" s="59">
        <f t="shared" si="96"/>
        <v>251.5</v>
      </c>
      <c r="AC289" s="59">
        <f t="shared" si="96"/>
        <v>34</v>
      </c>
      <c r="AD289" s="59">
        <f t="shared" si="96"/>
        <v>16</v>
      </c>
      <c r="AE289" s="59">
        <f t="shared" si="96"/>
        <v>10</v>
      </c>
      <c r="AF289" s="59">
        <f t="shared" si="96"/>
        <v>8</v>
      </c>
      <c r="AG289" s="59">
        <f t="shared" si="96"/>
        <v>11</v>
      </c>
      <c r="AH289" s="59">
        <f t="shared" si="96"/>
        <v>14</v>
      </c>
      <c r="AI289" s="59">
        <f t="shared" si="96"/>
        <v>5</v>
      </c>
      <c r="AJ289" s="59">
        <f t="shared" si="96"/>
        <v>0</v>
      </c>
      <c r="AK289" s="59">
        <f t="shared" si="96"/>
        <v>0</v>
      </c>
      <c r="AL289" s="59">
        <f t="shared" si="96"/>
        <v>4</v>
      </c>
      <c r="AM289" s="59">
        <f t="shared" si="96"/>
        <v>10</v>
      </c>
      <c r="AN289" s="59">
        <f t="shared" si="96"/>
        <v>4</v>
      </c>
      <c r="AO289" s="59">
        <f t="shared" si="96"/>
        <v>0</v>
      </c>
      <c r="AP289" s="59">
        <f t="shared" si="96"/>
        <v>0</v>
      </c>
      <c r="AQ289" s="59">
        <f t="shared" si="96"/>
        <v>0</v>
      </c>
      <c r="AR289" s="59">
        <f t="shared" si="96"/>
        <v>2</v>
      </c>
      <c r="AS289" s="59">
        <f t="shared" si="96"/>
        <v>1</v>
      </c>
      <c r="AT289" s="59">
        <f t="shared" si="96"/>
        <v>6</v>
      </c>
      <c r="AU289" s="59">
        <f t="shared" si="96"/>
        <v>2</v>
      </c>
      <c r="AV289" s="59">
        <f t="shared" si="96"/>
        <v>0</v>
      </c>
      <c r="AW289" s="59">
        <f t="shared" si="96"/>
        <v>0</v>
      </c>
      <c r="AX289" s="59">
        <f t="shared" si="96"/>
        <v>1</v>
      </c>
      <c r="AY289" s="59">
        <f t="shared" si="96"/>
        <v>0</v>
      </c>
      <c r="AZ289" s="59">
        <f t="shared" si="96"/>
        <v>4</v>
      </c>
      <c r="BA289" s="59">
        <f t="shared" si="96"/>
        <v>3</v>
      </c>
      <c r="BB289" s="59">
        <f t="shared" si="96"/>
        <v>0</v>
      </c>
      <c r="BC289" s="59">
        <f t="shared" si="96"/>
        <v>0</v>
      </c>
      <c r="BD289" s="59">
        <f t="shared" si="96"/>
        <v>1</v>
      </c>
      <c r="BE289" s="59">
        <f t="shared" si="96"/>
        <v>30</v>
      </c>
      <c r="BF289" s="59">
        <f t="shared" si="96"/>
        <v>1</v>
      </c>
      <c r="BG289" s="59">
        <f t="shared" si="96"/>
        <v>0</v>
      </c>
      <c r="BH289" s="59">
        <f t="shared" si="96"/>
        <v>0</v>
      </c>
      <c r="BI289" s="59">
        <f t="shared" si="96"/>
        <v>1</v>
      </c>
      <c r="BJ289" s="59">
        <f t="shared" si="96"/>
        <v>12</v>
      </c>
      <c r="BK289" s="59">
        <f t="shared" si="96"/>
        <v>16</v>
      </c>
      <c r="BL289" s="59">
        <f t="shared" si="96"/>
        <v>296</v>
      </c>
      <c r="BM289" s="59">
        <f t="shared" si="96"/>
        <v>88</v>
      </c>
      <c r="BN289" s="59">
        <f t="shared" si="96"/>
        <v>13</v>
      </c>
      <c r="BO289" s="59">
        <f t="shared" si="96"/>
        <v>17</v>
      </c>
      <c r="BP289" s="59">
        <f t="shared" si="96"/>
        <v>18</v>
      </c>
      <c r="BQ289" s="59">
        <f t="shared" ref="BQ289:CD292" si="101">SUM(BQ13,BQ43,BQ73)</f>
        <v>46</v>
      </c>
      <c r="BR289" s="59">
        <f t="shared" si="101"/>
        <v>114</v>
      </c>
      <c r="BS289" s="59">
        <f t="shared" si="101"/>
        <v>1</v>
      </c>
      <c r="BT289" s="59">
        <f t="shared" si="101"/>
        <v>0</v>
      </c>
      <c r="BU289" s="59">
        <f t="shared" si="101"/>
        <v>1</v>
      </c>
      <c r="BV289" s="59">
        <f t="shared" si="101"/>
        <v>60</v>
      </c>
      <c r="BW289" s="59">
        <f t="shared" si="101"/>
        <v>0</v>
      </c>
      <c r="BX289" s="59">
        <f t="shared" si="101"/>
        <v>60</v>
      </c>
      <c r="BY289" s="59">
        <f t="shared" si="101"/>
        <v>0</v>
      </c>
      <c r="BZ289" s="59">
        <f t="shared" si="101"/>
        <v>0</v>
      </c>
      <c r="CA289" s="59">
        <f t="shared" si="101"/>
        <v>0</v>
      </c>
      <c r="CB289" s="59">
        <f t="shared" si="101"/>
        <v>0</v>
      </c>
      <c r="CC289" s="59">
        <f t="shared" si="101"/>
        <v>0</v>
      </c>
      <c r="CD289" s="59">
        <f t="shared" si="101"/>
        <v>0</v>
      </c>
      <c r="CG289" s="10"/>
      <c r="CH289" s="10"/>
    </row>
    <row r="290" spans="1:86" s="38" customFormat="1">
      <c r="A290" t="s">
        <v>162</v>
      </c>
      <c r="B290" s="10">
        <f t="shared" si="94"/>
        <v>41</v>
      </c>
      <c r="C290" s="6" t="s">
        <v>2</v>
      </c>
      <c r="D290" s="10" t="s">
        <v>40</v>
      </c>
      <c r="E290" s="59">
        <f t="shared" si="91"/>
        <v>0</v>
      </c>
      <c r="F290" s="59">
        <f t="shared" ref="F290:BQ293" si="102">SUM(F14,F44,F74)</f>
        <v>0</v>
      </c>
      <c r="G290" s="59">
        <f t="shared" si="102"/>
        <v>150</v>
      </c>
      <c r="H290" s="59">
        <f t="shared" si="102"/>
        <v>75</v>
      </c>
      <c r="I290" s="59">
        <f t="shared" si="102"/>
        <v>1.5</v>
      </c>
      <c r="J290" s="59">
        <f t="shared" si="102"/>
        <v>12</v>
      </c>
      <c r="K290" s="59">
        <f t="shared" si="102"/>
        <v>0</v>
      </c>
      <c r="L290" s="59">
        <f t="shared" si="102"/>
        <v>0</v>
      </c>
      <c r="M290" s="59">
        <f t="shared" si="102"/>
        <v>6</v>
      </c>
      <c r="N290" s="59">
        <f t="shared" si="102"/>
        <v>3</v>
      </c>
      <c r="O290" s="59">
        <f t="shared" si="102"/>
        <v>3</v>
      </c>
      <c r="P290" s="59">
        <f t="shared" si="102"/>
        <v>534.25</v>
      </c>
      <c r="Q290" s="59">
        <f t="shared" si="102"/>
        <v>0</v>
      </c>
      <c r="R290" s="59">
        <f t="shared" si="102"/>
        <v>464.5</v>
      </c>
      <c r="S290" s="59">
        <f t="shared" si="102"/>
        <v>761</v>
      </c>
      <c r="T290" s="59">
        <f t="shared" si="102"/>
        <v>506</v>
      </c>
      <c r="U290" s="59">
        <f t="shared" si="102"/>
        <v>193.5</v>
      </c>
      <c r="V290" s="59">
        <f t="shared" si="102"/>
        <v>1131</v>
      </c>
      <c r="W290" s="59">
        <f t="shared" si="102"/>
        <v>976.99999990000003</v>
      </c>
      <c r="X290" s="59">
        <f t="shared" si="102"/>
        <v>1165</v>
      </c>
      <c r="Y290" s="59">
        <f t="shared" si="102"/>
        <v>601</v>
      </c>
      <c r="Z290" s="59">
        <f t="shared" si="102"/>
        <v>1397.3333333</v>
      </c>
      <c r="AA290" s="59">
        <f t="shared" si="102"/>
        <v>1577.5</v>
      </c>
      <c r="AB290" s="59">
        <f t="shared" si="102"/>
        <v>1037</v>
      </c>
      <c r="AC290" s="59">
        <f t="shared" si="102"/>
        <v>30</v>
      </c>
      <c r="AD290" s="59">
        <f t="shared" si="102"/>
        <v>15</v>
      </c>
      <c r="AE290" s="59">
        <f t="shared" si="102"/>
        <v>10</v>
      </c>
      <c r="AF290" s="59">
        <f t="shared" si="102"/>
        <v>5</v>
      </c>
      <c r="AG290" s="59">
        <f t="shared" si="102"/>
        <v>12</v>
      </c>
      <c r="AH290" s="59">
        <f t="shared" si="102"/>
        <v>15</v>
      </c>
      <c r="AI290" s="59">
        <f t="shared" si="102"/>
        <v>1</v>
      </c>
      <c r="AJ290" s="59">
        <f t="shared" si="102"/>
        <v>0</v>
      </c>
      <c r="AK290" s="59">
        <f t="shared" si="102"/>
        <v>0</v>
      </c>
      <c r="AL290" s="59">
        <f t="shared" si="102"/>
        <v>2</v>
      </c>
      <c r="AM290" s="59">
        <f t="shared" si="102"/>
        <v>12</v>
      </c>
      <c r="AN290" s="59">
        <f t="shared" si="102"/>
        <v>3</v>
      </c>
      <c r="AO290" s="59">
        <f t="shared" si="102"/>
        <v>0</v>
      </c>
      <c r="AP290" s="59">
        <f t="shared" si="102"/>
        <v>0</v>
      </c>
      <c r="AQ290" s="59">
        <f t="shared" si="102"/>
        <v>0</v>
      </c>
      <c r="AR290" s="59">
        <f t="shared" si="102"/>
        <v>0</v>
      </c>
      <c r="AS290" s="59">
        <f t="shared" si="102"/>
        <v>0</v>
      </c>
      <c r="AT290" s="59">
        <f t="shared" si="102"/>
        <v>9</v>
      </c>
      <c r="AU290" s="59">
        <f t="shared" si="102"/>
        <v>1</v>
      </c>
      <c r="AV290" s="59">
        <f t="shared" si="102"/>
        <v>0</v>
      </c>
      <c r="AW290" s="59">
        <f t="shared" si="102"/>
        <v>0</v>
      </c>
      <c r="AX290" s="59">
        <f t="shared" si="102"/>
        <v>0</v>
      </c>
      <c r="AY290" s="59">
        <f t="shared" si="102"/>
        <v>0</v>
      </c>
      <c r="AZ290" s="59">
        <f t="shared" si="102"/>
        <v>3</v>
      </c>
      <c r="BA290" s="59">
        <f t="shared" si="102"/>
        <v>0</v>
      </c>
      <c r="BB290" s="59">
        <f t="shared" si="102"/>
        <v>0</v>
      </c>
      <c r="BC290" s="59">
        <f t="shared" si="102"/>
        <v>0</v>
      </c>
      <c r="BD290" s="59">
        <f t="shared" si="102"/>
        <v>2</v>
      </c>
      <c r="BE290" s="59">
        <f t="shared" si="102"/>
        <v>10</v>
      </c>
      <c r="BF290" s="59">
        <f t="shared" si="102"/>
        <v>0</v>
      </c>
      <c r="BG290" s="59">
        <f t="shared" si="102"/>
        <v>0</v>
      </c>
      <c r="BH290" s="59">
        <f t="shared" si="102"/>
        <v>0</v>
      </c>
      <c r="BI290" s="59">
        <f t="shared" si="102"/>
        <v>3</v>
      </c>
      <c r="BJ290" s="59">
        <f t="shared" si="102"/>
        <v>6</v>
      </c>
      <c r="BK290" s="59">
        <f t="shared" si="102"/>
        <v>1</v>
      </c>
      <c r="BL290" s="59">
        <f t="shared" si="102"/>
        <v>246</v>
      </c>
      <c r="BM290" s="59">
        <f t="shared" si="102"/>
        <v>30</v>
      </c>
      <c r="BN290" s="59">
        <f t="shared" si="102"/>
        <v>6</v>
      </c>
      <c r="BO290" s="59">
        <f t="shared" si="102"/>
        <v>43</v>
      </c>
      <c r="BP290" s="59">
        <f t="shared" si="102"/>
        <v>37</v>
      </c>
      <c r="BQ290" s="59">
        <f t="shared" si="102"/>
        <v>9</v>
      </c>
      <c r="BR290" s="59">
        <f t="shared" si="101"/>
        <v>121</v>
      </c>
      <c r="BS290" s="59">
        <f t="shared" si="101"/>
        <v>3</v>
      </c>
      <c r="BT290" s="59">
        <f t="shared" si="101"/>
        <v>0</v>
      </c>
      <c r="BU290" s="59">
        <f t="shared" si="101"/>
        <v>3</v>
      </c>
      <c r="BV290" s="59">
        <f t="shared" si="101"/>
        <v>447</v>
      </c>
      <c r="BW290" s="59">
        <f t="shared" si="101"/>
        <v>0</v>
      </c>
      <c r="BX290" s="59">
        <f t="shared" si="101"/>
        <v>447</v>
      </c>
      <c r="BY290" s="59">
        <f t="shared" si="101"/>
        <v>0</v>
      </c>
      <c r="BZ290" s="59">
        <f t="shared" si="101"/>
        <v>0</v>
      </c>
      <c r="CA290" s="59">
        <f t="shared" si="101"/>
        <v>0</v>
      </c>
      <c r="CB290" s="59">
        <f t="shared" si="101"/>
        <v>0</v>
      </c>
      <c r="CC290" s="59">
        <f t="shared" si="101"/>
        <v>0</v>
      </c>
      <c r="CD290" s="59">
        <f t="shared" si="101"/>
        <v>0</v>
      </c>
      <c r="CG290" s="10"/>
      <c r="CH290" s="10"/>
    </row>
    <row r="291" spans="1:86" s="38" customFormat="1">
      <c r="A291" t="s">
        <v>163</v>
      </c>
      <c r="B291" s="10">
        <f t="shared" si="94"/>
        <v>41</v>
      </c>
      <c r="C291" s="6" t="s">
        <v>2</v>
      </c>
      <c r="D291" s="10" t="s">
        <v>40</v>
      </c>
      <c r="E291" s="59">
        <f t="shared" si="91"/>
        <v>0</v>
      </c>
      <c r="F291" s="59">
        <f t="shared" si="102"/>
        <v>25</v>
      </c>
      <c r="G291" s="59">
        <f t="shared" si="102"/>
        <v>150</v>
      </c>
      <c r="H291" s="59">
        <f t="shared" si="102"/>
        <v>0</v>
      </c>
      <c r="I291" s="59">
        <f t="shared" si="102"/>
        <v>1.5</v>
      </c>
      <c r="J291" s="59">
        <f t="shared" si="102"/>
        <v>12</v>
      </c>
      <c r="K291" s="59">
        <f t="shared" si="102"/>
        <v>0</v>
      </c>
      <c r="L291" s="59">
        <f t="shared" si="102"/>
        <v>1</v>
      </c>
      <c r="M291" s="59">
        <f t="shared" si="102"/>
        <v>6</v>
      </c>
      <c r="N291" s="59">
        <f t="shared" si="102"/>
        <v>0</v>
      </c>
      <c r="O291" s="59">
        <f t="shared" si="102"/>
        <v>5</v>
      </c>
      <c r="P291" s="59">
        <f t="shared" si="102"/>
        <v>604.5</v>
      </c>
      <c r="Q291" s="59">
        <f t="shared" si="102"/>
        <v>169</v>
      </c>
      <c r="R291" s="59">
        <f t="shared" si="102"/>
        <v>760.5</v>
      </c>
      <c r="S291" s="59">
        <f t="shared" si="102"/>
        <v>0</v>
      </c>
      <c r="T291" s="59">
        <f t="shared" si="102"/>
        <v>117.5</v>
      </c>
      <c r="U291" s="59">
        <f t="shared" si="102"/>
        <v>117.5</v>
      </c>
      <c r="V291" s="59">
        <f t="shared" si="102"/>
        <v>0</v>
      </c>
      <c r="W291" s="59">
        <f t="shared" si="102"/>
        <v>171.5</v>
      </c>
      <c r="X291" s="59">
        <f t="shared" si="102"/>
        <v>171.5</v>
      </c>
      <c r="Y291" s="59">
        <f t="shared" si="102"/>
        <v>0</v>
      </c>
      <c r="Z291" s="59">
        <f t="shared" si="102"/>
        <v>3713.5</v>
      </c>
      <c r="AA291" s="59">
        <f t="shared" si="102"/>
        <v>3713.5</v>
      </c>
      <c r="AB291" s="59">
        <f t="shared" si="102"/>
        <v>0</v>
      </c>
      <c r="AC291" s="59">
        <f t="shared" si="102"/>
        <v>35</v>
      </c>
      <c r="AD291" s="59">
        <f t="shared" si="102"/>
        <v>13</v>
      </c>
      <c r="AE291" s="59">
        <f t="shared" si="102"/>
        <v>22</v>
      </c>
      <c r="AF291" s="59">
        <f t="shared" si="102"/>
        <v>0</v>
      </c>
      <c r="AG291" s="59">
        <f t="shared" si="102"/>
        <v>12</v>
      </c>
      <c r="AH291" s="59">
        <f t="shared" si="102"/>
        <v>11</v>
      </c>
      <c r="AI291" s="59">
        <f t="shared" si="102"/>
        <v>7</v>
      </c>
      <c r="AJ291" s="59">
        <f t="shared" si="102"/>
        <v>0</v>
      </c>
      <c r="AK291" s="59">
        <f t="shared" si="102"/>
        <v>0</v>
      </c>
      <c r="AL291" s="59">
        <f t="shared" si="102"/>
        <v>5</v>
      </c>
      <c r="AM291" s="59">
        <f t="shared" si="102"/>
        <v>12</v>
      </c>
      <c r="AN291" s="59">
        <f t="shared" si="102"/>
        <v>0</v>
      </c>
      <c r="AO291" s="59">
        <f t="shared" si="102"/>
        <v>1</v>
      </c>
      <c r="AP291" s="59">
        <f t="shared" si="102"/>
        <v>0</v>
      </c>
      <c r="AQ291" s="59">
        <f t="shared" si="102"/>
        <v>0</v>
      </c>
      <c r="AR291" s="59">
        <f t="shared" si="102"/>
        <v>0</v>
      </c>
      <c r="AS291" s="59">
        <f t="shared" si="102"/>
        <v>0</v>
      </c>
      <c r="AT291" s="59">
        <f t="shared" si="102"/>
        <v>11</v>
      </c>
      <c r="AU291" s="59">
        <f t="shared" si="102"/>
        <v>6</v>
      </c>
      <c r="AV291" s="59">
        <f t="shared" si="102"/>
        <v>0</v>
      </c>
      <c r="AW291" s="59">
        <f t="shared" si="102"/>
        <v>0</v>
      </c>
      <c r="AX291" s="59">
        <f t="shared" si="102"/>
        <v>5</v>
      </c>
      <c r="AY291" s="59">
        <f t="shared" si="102"/>
        <v>0</v>
      </c>
      <c r="AZ291" s="59">
        <f t="shared" si="102"/>
        <v>0</v>
      </c>
      <c r="BA291" s="59">
        <f t="shared" si="102"/>
        <v>0</v>
      </c>
      <c r="BB291" s="59">
        <f t="shared" si="102"/>
        <v>0</v>
      </c>
      <c r="BC291" s="59">
        <f t="shared" si="102"/>
        <v>0</v>
      </c>
      <c r="BD291" s="59">
        <f t="shared" si="102"/>
        <v>0</v>
      </c>
      <c r="BE291" s="59">
        <f t="shared" si="102"/>
        <v>12</v>
      </c>
      <c r="BF291" s="59">
        <f t="shared" si="102"/>
        <v>1</v>
      </c>
      <c r="BG291" s="59">
        <f t="shared" si="102"/>
        <v>1</v>
      </c>
      <c r="BH291" s="59">
        <f t="shared" si="102"/>
        <v>0</v>
      </c>
      <c r="BI291" s="59">
        <f t="shared" si="102"/>
        <v>6</v>
      </c>
      <c r="BJ291" s="59">
        <f t="shared" si="102"/>
        <v>0</v>
      </c>
      <c r="BK291" s="59">
        <f t="shared" si="102"/>
        <v>4</v>
      </c>
      <c r="BL291" s="59">
        <f t="shared" si="102"/>
        <v>195</v>
      </c>
      <c r="BM291" s="59">
        <f t="shared" si="102"/>
        <v>32</v>
      </c>
      <c r="BN291" s="59">
        <f t="shared" si="102"/>
        <v>16</v>
      </c>
      <c r="BO291" s="59">
        <f t="shared" si="102"/>
        <v>46</v>
      </c>
      <c r="BP291" s="59">
        <f t="shared" si="102"/>
        <v>12</v>
      </c>
      <c r="BQ291" s="59">
        <f t="shared" si="102"/>
        <v>0</v>
      </c>
      <c r="BR291" s="59">
        <f t="shared" si="101"/>
        <v>89</v>
      </c>
      <c r="BS291" s="59">
        <f t="shared" si="101"/>
        <v>5</v>
      </c>
      <c r="BT291" s="59">
        <f t="shared" si="101"/>
        <v>0</v>
      </c>
      <c r="BU291" s="59">
        <f t="shared" si="101"/>
        <v>5</v>
      </c>
      <c r="BV291" s="59">
        <f t="shared" si="101"/>
        <v>728</v>
      </c>
      <c r="BW291" s="59">
        <f t="shared" si="101"/>
        <v>0</v>
      </c>
      <c r="BX291" s="59">
        <f t="shared" si="101"/>
        <v>728</v>
      </c>
      <c r="BY291" s="59">
        <f t="shared" si="101"/>
        <v>0</v>
      </c>
      <c r="BZ291" s="59">
        <f t="shared" si="101"/>
        <v>0</v>
      </c>
      <c r="CA291" s="59">
        <f t="shared" si="101"/>
        <v>0</v>
      </c>
      <c r="CB291" s="59">
        <f t="shared" si="101"/>
        <v>0</v>
      </c>
      <c r="CC291" s="59">
        <f t="shared" si="101"/>
        <v>0</v>
      </c>
      <c r="CD291" s="59">
        <f t="shared" si="101"/>
        <v>0</v>
      </c>
      <c r="CG291" s="10"/>
      <c r="CH291" s="10"/>
    </row>
    <row r="292" spans="1:86" s="38" customFormat="1">
      <c r="A292" t="s">
        <v>164</v>
      </c>
      <c r="B292" s="10">
        <f t="shared" si="94"/>
        <v>41</v>
      </c>
      <c r="C292" s="6" t="s">
        <v>2</v>
      </c>
      <c r="D292" s="10" t="s">
        <v>40</v>
      </c>
      <c r="E292" s="59">
        <f t="shared" si="91"/>
        <v>0</v>
      </c>
      <c r="F292" s="59">
        <f t="shared" si="102"/>
        <v>0</v>
      </c>
      <c r="G292" s="59">
        <f t="shared" si="102"/>
        <v>150</v>
      </c>
      <c r="H292" s="59">
        <f t="shared" si="102"/>
        <v>0</v>
      </c>
      <c r="I292" s="59">
        <f t="shared" si="102"/>
        <v>1.5</v>
      </c>
      <c r="J292" s="59">
        <f t="shared" si="102"/>
        <v>12</v>
      </c>
      <c r="K292" s="59">
        <f t="shared" si="102"/>
        <v>0</v>
      </c>
      <c r="L292" s="59">
        <f t="shared" si="102"/>
        <v>0</v>
      </c>
      <c r="M292" s="59">
        <f t="shared" si="102"/>
        <v>6</v>
      </c>
      <c r="N292" s="59">
        <f t="shared" si="102"/>
        <v>0</v>
      </c>
      <c r="O292" s="59">
        <f t="shared" si="102"/>
        <v>6</v>
      </c>
      <c r="P292" s="59">
        <f t="shared" si="102"/>
        <v>1634.75</v>
      </c>
      <c r="Q292" s="59">
        <f t="shared" si="102"/>
        <v>0</v>
      </c>
      <c r="R292" s="59">
        <f t="shared" si="102"/>
        <v>2137.5</v>
      </c>
      <c r="S292" s="59">
        <f t="shared" si="102"/>
        <v>0</v>
      </c>
      <c r="T292" s="59">
        <f t="shared" si="102"/>
        <v>184</v>
      </c>
      <c r="U292" s="59">
        <f t="shared" si="102"/>
        <v>184</v>
      </c>
      <c r="V292" s="59">
        <f t="shared" si="102"/>
        <v>0</v>
      </c>
      <c r="W292" s="59">
        <f t="shared" si="102"/>
        <v>280.5</v>
      </c>
      <c r="X292" s="59">
        <f t="shared" si="102"/>
        <v>280.5</v>
      </c>
      <c r="Y292" s="59">
        <f t="shared" si="102"/>
        <v>0</v>
      </c>
      <c r="Z292" s="59">
        <f t="shared" si="102"/>
        <v>1224</v>
      </c>
      <c r="AA292" s="59">
        <f t="shared" si="102"/>
        <v>1224</v>
      </c>
      <c r="AB292" s="59">
        <f t="shared" si="102"/>
        <v>0</v>
      </c>
      <c r="AC292" s="59">
        <f t="shared" si="102"/>
        <v>53</v>
      </c>
      <c r="AD292" s="59">
        <f t="shared" si="102"/>
        <v>29</v>
      </c>
      <c r="AE292" s="59">
        <f t="shared" si="102"/>
        <v>21</v>
      </c>
      <c r="AF292" s="59">
        <f t="shared" si="102"/>
        <v>3</v>
      </c>
      <c r="AG292" s="59">
        <f t="shared" si="102"/>
        <v>12</v>
      </c>
      <c r="AH292" s="59">
        <f t="shared" si="102"/>
        <v>21</v>
      </c>
      <c r="AI292" s="59">
        <f t="shared" si="102"/>
        <v>1</v>
      </c>
      <c r="AJ292" s="59">
        <f t="shared" si="102"/>
        <v>0</v>
      </c>
      <c r="AK292" s="59">
        <f t="shared" si="102"/>
        <v>0</v>
      </c>
      <c r="AL292" s="59">
        <f t="shared" si="102"/>
        <v>19</v>
      </c>
      <c r="AM292" s="59">
        <f t="shared" si="102"/>
        <v>12</v>
      </c>
      <c r="AN292" s="59">
        <f t="shared" si="102"/>
        <v>9</v>
      </c>
      <c r="AO292" s="59">
        <f t="shared" si="102"/>
        <v>0</v>
      </c>
      <c r="AP292" s="59">
        <f t="shared" si="102"/>
        <v>0</v>
      </c>
      <c r="AQ292" s="59">
        <f t="shared" si="102"/>
        <v>0</v>
      </c>
      <c r="AR292" s="59">
        <f t="shared" si="102"/>
        <v>8</v>
      </c>
      <c r="AS292" s="59">
        <f t="shared" si="102"/>
        <v>0</v>
      </c>
      <c r="AT292" s="59">
        <f t="shared" si="102"/>
        <v>12</v>
      </c>
      <c r="AU292" s="59">
        <f t="shared" si="102"/>
        <v>1</v>
      </c>
      <c r="AV292" s="59">
        <f t="shared" si="102"/>
        <v>0</v>
      </c>
      <c r="AW292" s="59">
        <f t="shared" si="102"/>
        <v>0</v>
      </c>
      <c r="AX292" s="59">
        <f t="shared" si="102"/>
        <v>8</v>
      </c>
      <c r="AY292" s="59">
        <f t="shared" si="102"/>
        <v>0</v>
      </c>
      <c r="AZ292" s="59">
        <f t="shared" si="102"/>
        <v>0</v>
      </c>
      <c r="BA292" s="59">
        <f t="shared" si="102"/>
        <v>0</v>
      </c>
      <c r="BB292" s="59">
        <f t="shared" si="102"/>
        <v>0</v>
      </c>
      <c r="BC292" s="59">
        <f t="shared" si="102"/>
        <v>0</v>
      </c>
      <c r="BD292" s="59">
        <f t="shared" si="102"/>
        <v>3</v>
      </c>
      <c r="BE292" s="59">
        <f t="shared" si="102"/>
        <v>20</v>
      </c>
      <c r="BF292" s="59">
        <f t="shared" si="102"/>
        <v>0</v>
      </c>
      <c r="BG292" s="59">
        <f t="shared" si="102"/>
        <v>0</v>
      </c>
      <c r="BH292" s="59">
        <f t="shared" si="102"/>
        <v>0</v>
      </c>
      <c r="BI292" s="59">
        <f t="shared" si="102"/>
        <v>6</v>
      </c>
      <c r="BJ292" s="59">
        <f t="shared" si="102"/>
        <v>0</v>
      </c>
      <c r="BK292" s="59">
        <f t="shared" si="102"/>
        <v>14</v>
      </c>
      <c r="BL292" s="59">
        <f t="shared" si="102"/>
        <v>275</v>
      </c>
      <c r="BM292" s="59">
        <f t="shared" si="102"/>
        <v>99</v>
      </c>
      <c r="BN292" s="59">
        <f t="shared" si="102"/>
        <v>0</v>
      </c>
      <c r="BO292" s="59">
        <f t="shared" si="102"/>
        <v>62</v>
      </c>
      <c r="BP292" s="59">
        <f t="shared" si="102"/>
        <v>10</v>
      </c>
      <c r="BQ292" s="59">
        <f t="shared" si="102"/>
        <v>0</v>
      </c>
      <c r="BR292" s="59">
        <f t="shared" si="101"/>
        <v>104</v>
      </c>
      <c r="BS292" s="59">
        <f t="shared" si="101"/>
        <v>6</v>
      </c>
      <c r="BT292" s="59">
        <f t="shared" si="101"/>
        <v>6</v>
      </c>
      <c r="BU292" s="59">
        <f t="shared" si="101"/>
        <v>0</v>
      </c>
      <c r="BV292" s="59">
        <f t="shared" si="101"/>
        <v>2264</v>
      </c>
      <c r="BW292" s="59">
        <f t="shared" si="101"/>
        <v>2264</v>
      </c>
      <c r="BX292" s="59">
        <f t="shared" si="101"/>
        <v>0</v>
      </c>
      <c r="BY292" s="59">
        <f t="shared" si="101"/>
        <v>0</v>
      </c>
      <c r="BZ292" s="59">
        <f t="shared" si="101"/>
        <v>0</v>
      </c>
      <c r="CA292" s="59">
        <f t="shared" si="101"/>
        <v>0</v>
      </c>
      <c r="CB292" s="59">
        <f t="shared" si="101"/>
        <v>0</v>
      </c>
      <c r="CC292" s="59">
        <f t="shared" si="101"/>
        <v>0</v>
      </c>
      <c r="CD292" s="59">
        <f t="shared" si="101"/>
        <v>0</v>
      </c>
      <c r="CG292" s="10"/>
      <c r="CH292" s="10"/>
    </row>
    <row r="293" spans="1:86" s="38" customFormat="1">
      <c r="A293" t="s">
        <v>165</v>
      </c>
      <c r="B293" s="10">
        <f t="shared" si="94"/>
        <v>49</v>
      </c>
      <c r="C293" s="6" t="s">
        <v>2</v>
      </c>
      <c r="D293" s="10" t="s">
        <v>40</v>
      </c>
      <c r="E293" s="59">
        <f t="shared" si="91"/>
        <v>50</v>
      </c>
      <c r="F293" s="59">
        <f t="shared" si="102"/>
        <v>75</v>
      </c>
      <c r="G293" s="59">
        <f t="shared" si="102"/>
        <v>125</v>
      </c>
      <c r="H293" s="59">
        <f t="shared" si="102"/>
        <v>0</v>
      </c>
      <c r="I293" s="59">
        <f t="shared" si="102"/>
        <v>1.25</v>
      </c>
      <c r="J293" s="59">
        <f t="shared" si="102"/>
        <v>12</v>
      </c>
      <c r="K293" s="59">
        <f t="shared" si="102"/>
        <v>2</v>
      </c>
      <c r="L293" s="59">
        <f t="shared" si="102"/>
        <v>3</v>
      </c>
      <c r="M293" s="59">
        <f t="shared" si="102"/>
        <v>5</v>
      </c>
      <c r="N293" s="59">
        <f t="shared" si="102"/>
        <v>0</v>
      </c>
      <c r="O293" s="59">
        <f t="shared" si="102"/>
        <v>2</v>
      </c>
      <c r="P293" s="59">
        <f t="shared" si="102"/>
        <v>1948.5</v>
      </c>
      <c r="Q293" s="59">
        <f t="shared" si="102"/>
        <v>1234</v>
      </c>
      <c r="R293" s="59">
        <f t="shared" si="102"/>
        <v>2474.5</v>
      </c>
      <c r="S293" s="59">
        <f t="shared" si="102"/>
        <v>0</v>
      </c>
      <c r="T293" s="59">
        <f t="shared" si="102"/>
        <v>730</v>
      </c>
      <c r="U293" s="59">
        <f t="shared" si="102"/>
        <v>730</v>
      </c>
      <c r="V293" s="59">
        <f t="shared" si="102"/>
        <v>0</v>
      </c>
      <c r="W293" s="59">
        <f t="shared" si="102"/>
        <v>213</v>
      </c>
      <c r="X293" s="59">
        <f t="shared" si="102"/>
        <v>213</v>
      </c>
      <c r="Y293" s="59">
        <f t="shared" si="102"/>
        <v>0</v>
      </c>
      <c r="Z293" s="59">
        <f t="shared" si="102"/>
        <v>3570.5</v>
      </c>
      <c r="AA293" s="59">
        <f t="shared" si="102"/>
        <v>3570.5</v>
      </c>
      <c r="AB293" s="59">
        <f t="shared" si="102"/>
        <v>0</v>
      </c>
      <c r="AC293" s="59">
        <f t="shared" si="102"/>
        <v>24</v>
      </c>
      <c r="AD293" s="59">
        <f t="shared" si="102"/>
        <v>15</v>
      </c>
      <c r="AE293" s="59">
        <f t="shared" si="102"/>
        <v>9</v>
      </c>
      <c r="AF293" s="59">
        <f t="shared" si="102"/>
        <v>0</v>
      </c>
      <c r="AG293" s="59">
        <f t="shared" si="102"/>
        <v>10</v>
      </c>
      <c r="AH293" s="59">
        <f t="shared" si="102"/>
        <v>10</v>
      </c>
      <c r="AI293" s="59">
        <f t="shared" si="102"/>
        <v>0</v>
      </c>
      <c r="AJ293" s="59">
        <f t="shared" si="102"/>
        <v>0</v>
      </c>
      <c r="AK293" s="59">
        <f t="shared" si="102"/>
        <v>0</v>
      </c>
      <c r="AL293" s="59">
        <f t="shared" si="102"/>
        <v>4</v>
      </c>
      <c r="AM293" s="59">
        <f t="shared" si="102"/>
        <v>10</v>
      </c>
      <c r="AN293" s="59">
        <f t="shared" si="102"/>
        <v>3</v>
      </c>
      <c r="AO293" s="59">
        <f t="shared" si="102"/>
        <v>0</v>
      </c>
      <c r="AP293" s="59">
        <f t="shared" si="102"/>
        <v>0</v>
      </c>
      <c r="AQ293" s="59">
        <f t="shared" si="102"/>
        <v>0</v>
      </c>
      <c r="AR293" s="59">
        <f t="shared" si="102"/>
        <v>2</v>
      </c>
      <c r="AS293" s="59">
        <f t="shared" si="102"/>
        <v>0</v>
      </c>
      <c r="AT293" s="59">
        <f t="shared" si="102"/>
        <v>7</v>
      </c>
      <c r="AU293" s="59">
        <f t="shared" si="102"/>
        <v>0</v>
      </c>
      <c r="AV293" s="59">
        <f t="shared" si="102"/>
        <v>0</v>
      </c>
      <c r="AW293" s="59">
        <f t="shared" si="102"/>
        <v>0</v>
      </c>
      <c r="AX293" s="59">
        <f t="shared" si="102"/>
        <v>2</v>
      </c>
      <c r="AY293" s="59">
        <f t="shared" si="102"/>
        <v>0</v>
      </c>
      <c r="AZ293" s="59">
        <f t="shared" si="102"/>
        <v>0</v>
      </c>
      <c r="BA293" s="59">
        <f t="shared" si="102"/>
        <v>0</v>
      </c>
      <c r="BB293" s="59">
        <f t="shared" si="102"/>
        <v>0</v>
      </c>
      <c r="BC293" s="59">
        <f t="shared" si="102"/>
        <v>0</v>
      </c>
      <c r="BD293" s="59">
        <f t="shared" si="102"/>
        <v>0</v>
      </c>
      <c r="BE293" s="59">
        <f t="shared" si="102"/>
        <v>19</v>
      </c>
      <c r="BF293" s="59">
        <f t="shared" si="102"/>
        <v>1</v>
      </c>
      <c r="BG293" s="59">
        <f t="shared" si="102"/>
        <v>1</v>
      </c>
      <c r="BH293" s="59">
        <f t="shared" si="102"/>
        <v>3</v>
      </c>
      <c r="BI293" s="59">
        <f t="shared" si="102"/>
        <v>5</v>
      </c>
      <c r="BJ293" s="59">
        <f t="shared" si="102"/>
        <v>0</v>
      </c>
      <c r="BK293" s="59">
        <f t="shared" si="102"/>
        <v>9</v>
      </c>
      <c r="BL293" s="59">
        <f t="shared" si="102"/>
        <v>387</v>
      </c>
      <c r="BM293" s="59">
        <f t="shared" si="102"/>
        <v>50</v>
      </c>
      <c r="BN293" s="59">
        <f t="shared" si="102"/>
        <v>18</v>
      </c>
      <c r="BO293" s="59">
        <f t="shared" si="102"/>
        <v>38</v>
      </c>
      <c r="BP293" s="59">
        <f t="shared" si="102"/>
        <v>5</v>
      </c>
      <c r="BQ293" s="59">
        <f t="shared" ref="BQ293:CD296" si="103">SUM(BQ17,BQ47,BQ77)</f>
        <v>0</v>
      </c>
      <c r="BR293" s="59">
        <f t="shared" si="103"/>
        <v>276</v>
      </c>
      <c r="BS293" s="59">
        <f t="shared" si="103"/>
        <v>2</v>
      </c>
      <c r="BT293" s="59">
        <f t="shared" si="103"/>
        <v>2</v>
      </c>
      <c r="BU293" s="59">
        <f t="shared" si="103"/>
        <v>0</v>
      </c>
      <c r="BV293" s="59">
        <f t="shared" si="103"/>
        <v>377</v>
      </c>
      <c r="BW293" s="59">
        <f t="shared" si="103"/>
        <v>377</v>
      </c>
      <c r="BX293" s="59">
        <f t="shared" si="103"/>
        <v>0</v>
      </c>
      <c r="BY293" s="59">
        <f t="shared" si="103"/>
        <v>0</v>
      </c>
      <c r="BZ293" s="59">
        <f t="shared" si="103"/>
        <v>0</v>
      </c>
      <c r="CA293" s="59">
        <f t="shared" si="103"/>
        <v>0</v>
      </c>
      <c r="CB293" s="59">
        <f t="shared" si="103"/>
        <v>0</v>
      </c>
      <c r="CC293" s="59">
        <f t="shared" si="103"/>
        <v>0</v>
      </c>
      <c r="CD293" s="59">
        <f t="shared" si="103"/>
        <v>0</v>
      </c>
      <c r="CG293" s="10"/>
      <c r="CH293" s="10"/>
    </row>
    <row r="294" spans="1:86" s="38" customFormat="1">
      <c r="A294" t="s">
        <v>166</v>
      </c>
      <c r="B294" s="10">
        <f t="shared" si="94"/>
        <v>41</v>
      </c>
      <c r="C294" s="4" t="s">
        <v>3</v>
      </c>
      <c r="D294" s="10" t="s">
        <v>40</v>
      </c>
      <c r="E294" s="59">
        <f t="shared" si="91"/>
        <v>0</v>
      </c>
      <c r="F294" s="59">
        <f t="shared" ref="F294:BQ297" si="104">SUM(F18,F48,F78)</f>
        <v>0</v>
      </c>
      <c r="G294" s="59">
        <f t="shared" si="104"/>
        <v>100</v>
      </c>
      <c r="H294" s="59">
        <f t="shared" si="104"/>
        <v>50</v>
      </c>
      <c r="I294" s="59">
        <f t="shared" si="104"/>
        <v>1</v>
      </c>
      <c r="J294" s="59">
        <f t="shared" si="104"/>
        <v>12</v>
      </c>
      <c r="K294" s="59">
        <f t="shared" si="104"/>
        <v>0</v>
      </c>
      <c r="L294" s="59">
        <f t="shared" si="104"/>
        <v>0</v>
      </c>
      <c r="M294" s="59">
        <f t="shared" si="104"/>
        <v>4</v>
      </c>
      <c r="N294" s="59">
        <f t="shared" si="104"/>
        <v>2</v>
      </c>
      <c r="O294" s="59">
        <f t="shared" si="104"/>
        <v>6</v>
      </c>
      <c r="P294" s="59">
        <f t="shared" si="104"/>
        <v>599.5</v>
      </c>
      <c r="Q294" s="59">
        <f t="shared" si="104"/>
        <v>0</v>
      </c>
      <c r="R294" s="59">
        <f t="shared" si="104"/>
        <v>868.5</v>
      </c>
      <c r="S294" s="59">
        <f t="shared" si="104"/>
        <v>203</v>
      </c>
      <c r="T294" s="59">
        <f t="shared" si="104"/>
        <v>199.5</v>
      </c>
      <c r="U294" s="59">
        <f t="shared" si="104"/>
        <v>106</v>
      </c>
      <c r="V294" s="59">
        <f t="shared" si="104"/>
        <v>240</v>
      </c>
      <c r="W294" s="59">
        <f t="shared" si="104"/>
        <v>1546.5</v>
      </c>
      <c r="X294" s="59">
        <f t="shared" si="104"/>
        <v>1926.5</v>
      </c>
      <c r="Y294" s="59">
        <f t="shared" si="104"/>
        <v>234</v>
      </c>
      <c r="Z294" s="59">
        <f t="shared" si="104"/>
        <v>188</v>
      </c>
      <c r="AA294" s="59">
        <f t="shared" si="104"/>
        <v>194</v>
      </c>
      <c r="AB294" s="59">
        <f t="shared" si="104"/>
        <v>124</v>
      </c>
      <c r="AC294" s="59">
        <f t="shared" si="104"/>
        <v>78</v>
      </c>
      <c r="AD294" s="59">
        <f t="shared" si="104"/>
        <v>29</v>
      </c>
      <c r="AE294" s="59">
        <f t="shared" si="104"/>
        <v>26</v>
      </c>
      <c r="AF294" s="59">
        <f t="shared" si="104"/>
        <v>23</v>
      </c>
      <c r="AG294" s="59">
        <f t="shared" si="104"/>
        <v>18</v>
      </c>
      <c r="AH294" s="59">
        <f t="shared" si="104"/>
        <v>13</v>
      </c>
      <c r="AI294" s="59">
        <f t="shared" si="104"/>
        <v>7</v>
      </c>
      <c r="AJ294" s="59">
        <f t="shared" si="104"/>
        <v>0</v>
      </c>
      <c r="AK294" s="59">
        <f t="shared" si="104"/>
        <v>0</v>
      </c>
      <c r="AL294" s="59">
        <f t="shared" si="104"/>
        <v>40</v>
      </c>
      <c r="AM294" s="59">
        <f t="shared" si="104"/>
        <v>12</v>
      </c>
      <c r="AN294" s="59">
        <f t="shared" si="104"/>
        <v>1</v>
      </c>
      <c r="AO294" s="59">
        <f t="shared" si="104"/>
        <v>4</v>
      </c>
      <c r="AP294" s="59">
        <f t="shared" si="104"/>
        <v>0</v>
      </c>
      <c r="AQ294" s="59">
        <f t="shared" si="104"/>
        <v>0</v>
      </c>
      <c r="AR294" s="59">
        <f t="shared" si="104"/>
        <v>12</v>
      </c>
      <c r="AS294" s="59">
        <f t="shared" si="104"/>
        <v>2</v>
      </c>
      <c r="AT294" s="59">
        <f t="shared" si="104"/>
        <v>8</v>
      </c>
      <c r="AU294" s="59">
        <f t="shared" si="104"/>
        <v>2</v>
      </c>
      <c r="AV294" s="59">
        <f t="shared" si="104"/>
        <v>0</v>
      </c>
      <c r="AW294" s="59">
        <f t="shared" si="104"/>
        <v>0</v>
      </c>
      <c r="AX294" s="59">
        <f t="shared" si="104"/>
        <v>14</v>
      </c>
      <c r="AY294" s="59">
        <f t="shared" si="104"/>
        <v>4</v>
      </c>
      <c r="AZ294" s="59">
        <f t="shared" si="104"/>
        <v>4</v>
      </c>
      <c r="BA294" s="59">
        <f t="shared" si="104"/>
        <v>1</v>
      </c>
      <c r="BB294" s="59">
        <f t="shared" si="104"/>
        <v>0</v>
      </c>
      <c r="BC294" s="59">
        <f t="shared" si="104"/>
        <v>0</v>
      </c>
      <c r="BD294" s="59">
        <f t="shared" si="104"/>
        <v>14</v>
      </c>
      <c r="BE294" s="59">
        <f t="shared" si="104"/>
        <v>12</v>
      </c>
      <c r="BF294" s="59">
        <f t="shared" si="104"/>
        <v>0</v>
      </c>
      <c r="BG294" s="59">
        <f t="shared" si="104"/>
        <v>0</v>
      </c>
      <c r="BH294" s="59">
        <f t="shared" si="104"/>
        <v>0</v>
      </c>
      <c r="BI294" s="59">
        <f t="shared" si="104"/>
        <v>1</v>
      </c>
      <c r="BJ294" s="59">
        <f t="shared" si="104"/>
        <v>7</v>
      </c>
      <c r="BK294" s="59">
        <f t="shared" si="104"/>
        <v>4</v>
      </c>
      <c r="BL294" s="59">
        <f t="shared" si="104"/>
        <v>298</v>
      </c>
      <c r="BM294" s="59">
        <f t="shared" si="104"/>
        <v>43</v>
      </c>
      <c r="BN294" s="59">
        <f t="shared" si="104"/>
        <v>20</v>
      </c>
      <c r="BO294" s="59">
        <f t="shared" si="104"/>
        <v>51</v>
      </c>
      <c r="BP294" s="59">
        <f t="shared" si="104"/>
        <v>10</v>
      </c>
      <c r="BQ294" s="59">
        <f t="shared" si="104"/>
        <v>15</v>
      </c>
      <c r="BR294" s="59">
        <f t="shared" si="103"/>
        <v>159</v>
      </c>
      <c r="BS294" s="59">
        <f t="shared" si="103"/>
        <v>6</v>
      </c>
      <c r="BT294" s="59">
        <f t="shared" si="103"/>
        <v>4</v>
      </c>
      <c r="BU294" s="59">
        <f t="shared" si="103"/>
        <v>2</v>
      </c>
      <c r="BV294" s="59">
        <f t="shared" si="103"/>
        <v>733</v>
      </c>
      <c r="BW294" s="59">
        <f t="shared" si="103"/>
        <v>410</v>
      </c>
      <c r="BX294" s="59">
        <f t="shared" si="103"/>
        <v>323</v>
      </c>
      <c r="BY294" s="59">
        <f t="shared" si="103"/>
        <v>0</v>
      </c>
      <c r="BZ294" s="59">
        <f t="shared" si="103"/>
        <v>0</v>
      </c>
      <c r="CA294" s="59">
        <f t="shared" si="103"/>
        <v>0</v>
      </c>
      <c r="CB294" s="59">
        <f t="shared" si="103"/>
        <v>0</v>
      </c>
      <c r="CC294" s="59">
        <f t="shared" si="103"/>
        <v>0</v>
      </c>
      <c r="CD294" s="59">
        <f t="shared" si="103"/>
        <v>0</v>
      </c>
      <c r="CG294" s="10"/>
      <c r="CH294" s="10"/>
    </row>
    <row r="295" spans="1:86" s="38" customFormat="1">
      <c r="A295" t="s">
        <v>167</v>
      </c>
      <c r="B295" s="10">
        <f t="shared" si="94"/>
        <v>49</v>
      </c>
      <c r="C295" s="6" t="s">
        <v>2</v>
      </c>
      <c r="D295" s="10" t="s">
        <v>40</v>
      </c>
      <c r="E295" s="59">
        <f t="shared" si="91"/>
        <v>0</v>
      </c>
      <c r="F295" s="59">
        <f t="shared" si="104"/>
        <v>0</v>
      </c>
      <c r="G295" s="59">
        <f t="shared" si="104"/>
        <v>150</v>
      </c>
      <c r="H295" s="59">
        <f t="shared" si="104"/>
        <v>75</v>
      </c>
      <c r="I295" s="59">
        <f t="shared" si="104"/>
        <v>1.5</v>
      </c>
      <c r="J295" s="59">
        <f t="shared" si="104"/>
        <v>12</v>
      </c>
      <c r="K295" s="59">
        <f t="shared" si="104"/>
        <v>0</v>
      </c>
      <c r="L295" s="59">
        <f t="shared" si="104"/>
        <v>0</v>
      </c>
      <c r="M295" s="59">
        <f t="shared" si="104"/>
        <v>6</v>
      </c>
      <c r="N295" s="59">
        <f t="shared" si="104"/>
        <v>3</v>
      </c>
      <c r="O295" s="59">
        <f t="shared" si="104"/>
        <v>3</v>
      </c>
      <c r="P295" s="59">
        <f t="shared" si="104"/>
        <v>593.25</v>
      </c>
      <c r="Q295" s="59">
        <f t="shared" si="104"/>
        <v>0</v>
      </c>
      <c r="R295" s="59">
        <f t="shared" si="104"/>
        <v>620</v>
      </c>
      <c r="S295" s="59">
        <f t="shared" si="104"/>
        <v>419.5</v>
      </c>
      <c r="T295" s="59">
        <f t="shared" si="104"/>
        <v>514.58333330000005</v>
      </c>
      <c r="U295" s="59">
        <f t="shared" si="104"/>
        <v>414.5</v>
      </c>
      <c r="V295" s="59">
        <f t="shared" si="104"/>
        <v>455.5</v>
      </c>
      <c r="W295" s="59">
        <f t="shared" si="104"/>
        <v>818</v>
      </c>
      <c r="X295" s="59">
        <f t="shared" si="104"/>
        <v>850.5</v>
      </c>
      <c r="Y295" s="59">
        <f t="shared" si="104"/>
        <v>636.5</v>
      </c>
      <c r="Z295" s="59">
        <f t="shared" si="104"/>
        <v>2222.4166667</v>
      </c>
      <c r="AA295" s="59">
        <f t="shared" si="104"/>
        <v>2599</v>
      </c>
      <c r="AB295" s="59">
        <f t="shared" si="104"/>
        <v>530</v>
      </c>
      <c r="AC295" s="59">
        <f t="shared" si="104"/>
        <v>31</v>
      </c>
      <c r="AD295" s="59">
        <f t="shared" si="104"/>
        <v>15</v>
      </c>
      <c r="AE295" s="59">
        <f t="shared" si="104"/>
        <v>13</v>
      </c>
      <c r="AF295" s="59">
        <f t="shared" si="104"/>
        <v>3</v>
      </c>
      <c r="AG295" s="59">
        <f t="shared" si="104"/>
        <v>15</v>
      </c>
      <c r="AH295" s="59">
        <f t="shared" si="104"/>
        <v>14</v>
      </c>
      <c r="AI295" s="59">
        <f t="shared" si="104"/>
        <v>1</v>
      </c>
      <c r="AJ295" s="59">
        <f t="shared" si="104"/>
        <v>0</v>
      </c>
      <c r="AK295" s="59">
        <f t="shared" si="104"/>
        <v>1</v>
      </c>
      <c r="AL295" s="59">
        <f t="shared" si="104"/>
        <v>0</v>
      </c>
      <c r="AM295" s="59">
        <f t="shared" si="104"/>
        <v>12</v>
      </c>
      <c r="AN295" s="59">
        <f t="shared" si="104"/>
        <v>2</v>
      </c>
      <c r="AO295" s="59">
        <f t="shared" si="104"/>
        <v>0</v>
      </c>
      <c r="AP295" s="59">
        <f t="shared" si="104"/>
        <v>0</v>
      </c>
      <c r="AQ295" s="59">
        <f t="shared" si="104"/>
        <v>1</v>
      </c>
      <c r="AR295" s="59">
        <f t="shared" si="104"/>
        <v>0</v>
      </c>
      <c r="AS295" s="59">
        <f t="shared" si="104"/>
        <v>3</v>
      </c>
      <c r="AT295" s="59">
        <f t="shared" si="104"/>
        <v>9</v>
      </c>
      <c r="AU295" s="59">
        <f t="shared" si="104"/>
        <v>1</v>
      </c>
      <c r="AV295" s="59">
        <f t="shared" si="104"/>
        <v>0</v>
      </c>
      <c r="AW295" s="59">
        <f t="shared" si="104"/>
        <v>0</v>
      </c>
      <c r="AX295" s="59">
        <f t="shared" si="104"/>
        <v>0</v>
      </c>
      <c r="AY295" s="59">
        <f t="shared" si="104"/>
        <v>0</v>
      </c>
      <c r="AZ295" s="59">
        <f t="shared" si="104"/>
        <v>3</v>
      </c>
      <c r="BA295" s="59">
        <f t="shared" si="104"/>
        <v>0</v>
      </c>
      <c r="BB295" s="59">
        <f t="shared" si="104"/>
        <v>0</v>
      </c>
      <c r="BC295" s="59">
        <f t="shared" si="104"/>
        <v>0</v>
      </c>
      <c r="BD295" s="59">
        <f t="shared" si="104"/>
        <v>0</v>
      </c>
      <c r="BE295" s="59">
        <f t="shared" si="104"/>
        <v>20</v>
      </c>
      <c r="BF295" s="59">
        <f t="shared" si="104"/>
        <v>2</v>
      </c>
      <c r="BG295" s="59">
        <f t="shared" si="104"/>
        <v>3</v>
      </c>
      <c r="BH295" s="59">
        <f t="shared" si="104"/>
        <v>5</v>
      </c>
      <c r="BI295" s="59">
        <f t="shared" si="104"/>
        <v>5</v>
      </c>
      <c r="BJ295" s="59">
        <f t="shared" si="104"/>
        <v>4</v>
      </c>
      <c r="BK295" s="59">
        <f t="shared" si="104"/>
        <v>1</v>
      </c>
      <c r="BL295" s="59">
        <f t="shared" si="104"/>
        <v>705</v>
      </c>
      <c r="BM295" s="59">
        <f t="shared" si="104"/>
        <v>55</v>
      </c>
      <c r="BN295" s="59">
        <f t="shared" si="104"/>
        <v>23</v>
      </c>
      <c r="BO295" s="59">
        <f t="shared" si="104"/>
        <v>156</v>
      </c>
      <c r="BP295" s="59">
        <f t="shared" si="104"/>
        <v>14</v>
      </c>
      <c r="BQ295" s="59">
        <f t="shared" si="104"/>
        <v>23</v>
      </c>
      <c r="BR295" s="59">
        <f t="shared" si="103"/>
        <v>434</v>
      </c>
      <c r="BS295" s="59">
        <f t="shared" si="103"/>
        <v>3</v>
      </c>
      <c r="BT295" s="59">
        <f t="shared" si="103"/>
        <v>0</v>
      </c>
      <c r="BU295" s="59">
        <f t="shared" si="103"/>
        <v>3</v>
      </c>
      <c r="BV295" s="59">
        <f t="shared" si="103"/>
        <v>619</v>
      </c>
      <c r="BW295" s="59">
        <f t="shared" si="103"/>
        <v>0</v>
      </c>
      <c r="BX295" s="59">
        <f t="shared" si="103"/>
        <v>619</v>
      </c>
      <c r="BY295" s="59">
        <f t="shared" si="103"/>
        <v>0</v>
      </c>
      <c r="BZ295" s="59">
        <f t="shared" si="103"/>
        <v>0</v>
      </c>
      <c r="CA295" s="59">
        <f t="shared" si="103"/>
        <v>0</v>
      </c>
      <c r="CB295" s="59">
        <f t="shared" si="103"/>
        <v>0</v>
      </c>
      <c r="CC295" s="59">
        <f t="shared" si="103"/>
        <v>0</v>
      </c>
      <c r="CD295" s="59">
        <f t="shared" si="103"/>
        <v>0</v>
      </c>
      <c r="CG295" s="10"/>
      <c r="CH295" s="10"/>
    </row>
    <row r="296" spans="1:86" s="38" customFormat="1">
      <c r="A296" t="s">
        <v>182</v>
      </c>
      <c r="B296" s="10">
        <f t="shared" si="94"/>
        <v>49</v>
      </c>
      <c r="C296" s="4" t="s">
        <v>3</v>
      </c>
      <c r="D296" s="10" t="s">
        <v>40</v>
      </c>
      <c r="E296" s="59">
        <f t="shared" si="91"/>
        <v>75</v>
      </c>
      <c r="F296" s="59">
        <f t="shared" si="104"/>
        <v>25</v>
      </c>
      <c r="G296" s="59">
        <f t="shared" si="104"/>
        <v>100</v>
      </c>
      <c r="H296" s="59">
        <f t="shared" si="104"/>
        <v>100</v>
      </c>
      <c r="I296" s="59">
        <f t="shared" si="104"/>
        <v>1</v>
      </c>
      <c r="J296" s="59">
        <f t="shared" si="104"/>
        <v>12</v>
      </c>
      <c r="K296" s="59">
        <f t="shared" si="104"/>
        <v>3</v>
      </c>
      <c r="L296" s="59">
        <f t="shared" si="104"/>
        <v>1</v>
      </c>
      <c r="M296" s="59">
        <f t="shared" si="104"/>
        <v>4</v>
      </c>
      <c r="N296" s="59">
        <f t="shared" si="104"/>
        <v>4</v>
      </c>
      <c r="O296" s="59">
        <f t="shared" si="104"/>
        <v>0</v>
      </c>
      <c r="P296" s="59">
        <f t="shared" si="104"/>
        <v>1640.5</v>
      </c>
      <c r="Q296" s="59">
        <f t="shared" si="104"/>
        <v>1042</v>
      </c>
      <c r="R296" s="59">
        <f t="shared" si="104"/>
        <v>629.5</v>
      </c>
      <c r="S296" s="59">
        <f t="shared" si="104"/>
        <v>567.5</v>
      </c>
      <c r="T296" s="59">
        <f t="shared" si="104"/>
        <v>754.25</v>
      </c>
      <c r="U296" s="59">
        <f t="shared" si="104"/>
        <v>709</v>
      </c>
      <c r="V296" s="59">
        <f t="shared" si="104"/>
        <v>799.5</v>
      </c>
      <c r="W296" s="59">
        <f t="shared" si="104"/>
        <v>136.75</v>
      </c>
      <c r="X296" s="59">
        <f t="shared" si="104"/>
        <v>128.5</v>
      </c>
      <c r="Y296" s="59">
        <f t="shared" si="104"/>
        <v>145</v>
      </c>
      <c r="Z296" s="59">
        <f t="shared" si="104"/>
        <v>1673.5</v>
      </c>
      <c r="AA296" s="59">
        <f t="shared" si="104"/>
        <v>2188</v>
      </c>
      <c r="AB296" s="59">
        <f t="shared" si="104"/>
        <v>1159</v>
      </c>
      <c r="AC296" s="59">
        <f t="shared" si="104"/>
        <v>35</v>
      </c>
      <c r="AD296" s="59">
        <f t="shared" si="104"/>
        <v>17</v>
      </c>
      <c r="AE296" s="59">
        <f t="shared" si="104"/>
        <v>7</v>
      </c>
      <c r="AF296" s="59">
        <f t="shared" si="104"/>
        <v>11</v>
      </c>
      <c r="AG296" s="59">
        <f t="shared" si="104"/>
        <v>9</v>
      </c>
      <c r="AH296" s="59">
        <f t="shared" si="104"/>
        <v>15</v>
      </c>
      <c r="AI296" s="59">
        <f t="shared" si="104"/>
        <v>3</v>
      </c>
      <c r="AJ296" s="59">
        <f t="shared" si="104"/>
        <v>0</v>
      </c>
      <c r="AK296" s="59">
        <f t="shared" si="104"/>
        <v>0</v>
      </c>
      <c r="AL296" s="59">
        <f t="shared" si="104"/>
        <v>8</v>
      </c>
      <c r="AM296" s="59">
        <f t="shared" si="104"/>
        <v>9</v>
      </c>
      <c r="AN296" s="59">
        <f t="shared" si="104"/>
        <v>7</v>
      </c>
      <c r="AO296" s="59">
        <f t="shared" si="104"/>
        <v>0</v>
      </c>
      <c r="AP296" s="59">
        <f t="shared" si="104"/>
        <v>0</v>
      </c>
      <c r="AQ296" s="59">
        <f t="shared" si="104"/>
        <v>0</v>
      </c>
      <c r="AR296" s="59">
        <f t="shared" si="104"/>
        <v>1</v>
      </c>
      <c r="AS296" s="59">
        <f t="shared" si="104"/>
        <v>0</v>
      </c>
      <c r="AT296" s="59">
        <f t="shared" si="104"/>
        <v>4</v>
      </c>
      <c r="AU296" s="59">
        <f t="shared" si="104"/>
        <v>1</v>
      </c>
      <c r="AV296" s="59">
        <f t="shared" si="104"/>
        <v>0</v>
      </c>
      <c r="AW296" s="59">
        <f t="shared" si="104"/>
        <v>0</v>
      </c>
      <c r="AX296" s="59">
        <f t="shared" si="104"/>
        <v>2</v>
      </c>
      <c r="AY296" s="59">
        <f t="shared" si="104"/>
        <v>0</v>
      </c>
      <c r="AZ296" s="59">
        <f t="shared" si="104"/>
        <v>4</v>
      </c>
      <c r="BA296" s="59">
        <f t="shared" si="104"/>
        <v>2</v>
      </c>
      <c r="BB296" s="59">
        <f t="shared" si="104"/>
        <v>0</v>
      </c>
      <c r="BC296" s="59">
        <f t="shared" si="104"/>
        <v>0</v>
      </c>
      <c r="BD296" s="59">
        <f t="shared" si="104"/>
        <v>5</v>
      </c>
      <c r="BE296" s="59">
        <f t="shared" si="104"/>
        <v>35</v>
      </c>
      <c r="BF296" s="59">
        <f t="shared" si="104"/>
        <v>8</v>
      </c>
      <c r="BG296" s="59">
        <f t="shared" si="104"/>
        <v>5</v>
      </c>
      <c r="BH296" s="59">
        <f t="shared" si="104"/>
        <v>0</v>
      </c>
      <c r="BI296" s="59">
        <f t="shared" si="104"/>
        <v>6</v>
      </c>
      <c r="BJ296" s="59">
        <f t="shared" si="104"/>
        <v>2</v>
      </c>
      <c r="BK296" s="59">
        <f t="shared" si="104"/>
        <v>14</v>
      </c>
      <c r="BL296" s="59">
        <f t="shared" si="104"/>
        <v>0</v>
      </c>
      <c r="BM296" s="59">
        <f t="shared" si="104"/>
        <v>0</v>
      </c>
      <c r="BN296" s="59">
        <f t="shared" si="104"/>
        <v>0</v>
      </c>
      <c r="BO296" s="59">
        <f t="shared" si="104"/>
        <v>0</v>
      </c>
      <c r="BP296" s="59">
        <f t="shared" si="104"/>
        <v>0</v>
      </c>
      <c r="BQ296" s="59">
        <f t="shared" si="104"/>
        <v>0</v>
      </c>
      <c r="BR296" s="59">
        <f t="shared" si="103"/>
        <v>0</v>
      </c>
      <c r="BS296" s="59">
        <f t="shared" si="103"/>
        <v>0</v>
      </c>
      <c r="BT296" s="59">
        <f t="shared" si="103"/>
        <v>0</v>
      </c>
      <c r="BU296" s="59">
        <f t="shared" si="103"/>
        <v>0</v>
      </c>
      <c r="BV296" s="59">
        <f t="shared" si="103"/>
        <v>0</v>
      </c>
      <c r="BW296" s="59">
        <f t="shared" si="103"/>
        <v>0</v>
      </c>
      <c r="BX296" s="59">
        <f t="shared" si="103"/>
        <v>0</v>
      </c>
      <c r="BY296" s="59">
        <f t="shared" si="103"/>
        <v>0</v>
      </c>
      <c r="BZ296" s="59">
        <f t="shared" si="103"/>
        <v>0</v>
      </c>
      <c r="CA296" s="59">
        <f t="shared" si="103"/>
        <v>0</v>
      </c>
      <c r="CB296" s="59">
        <f t="shared" si="103"/>
        <v>0</v>
      </c>
      <c r="CC296" s="59">
        <f t="shared" si="103"/>
        <v>0</v>
      </c>
      <c r="CD296" s="59">
        <f t="shared" si="103"/>
        <v>0</v>
      </c>
      <c r="CG296" s="10"/>
      <c r="CH296" s="10"/>
    </row>
    <row r="297" spans="1:86" s="38" customFormat="1">
      <c r="A297" t="s">
        <v>169</v>
      </c>
      <c r="B297" s="10">
        <f t="shared" si="94"/>
        <v>41</v>
      </c>
      <c r="C297" s="6" t="s">
        <v>2</v>
      </c>
      <c r="D297" s="10" t="s">
        <v>40</v>
      </c>
      <c r="E297" s="59">
        <f t="shared" si="91"/>
        <v>75</v>
      </c>
      <c r="F297" s="59">
        <f t="shared" si="104"/>
        <v>25</v>
      </c>
      <c r="G297" s="59">
        <f t="shared" si="104"/>
        <v>100</v>
      </c>
      <c r="H297" s="59">
        <f t="shared" si="104"/>
        <v>50</v>
      </c>
      <c r="I297" s="59">
        <f t="shared" si="104"/>
        <v>1</v>
      </c>
      <c r="J297" s="59">
        <f t="shared" si="104"/>
        <v>12</v>
      </c>
      <c r="K297" s="59">
        <f t="shared" si="104"/>
        <v>3</v>
      </c>
      <c r="L297" s="59">
        <f t="shared" si="104"/>
        <v>1</v>
      </c>
      <c r="M297" s="59">
        <f t="shared" si="104"/>
        <v>4</v>
      </c>
      <c r="N297" s="59">
        <f t="shared" si="104"/>
        <v>2</v>
      </c>
      <c r="O297" s="59">
        <f t="shared" si="104"/>
        <v>2</v>
      </c>
      <c r="P297" s="59">
        <f t="shared" si="104"/>
        <v>2205.25</v>
      </c>
      <c r="Q297" s="59">
        <f t="shared" si="104"/>
        <v>1788</v>
      </c>
      <c r="R297" s="59">
        <f t="shared" si="104"/>
        <v>550</v>
      </c>
      <c r="S297" s="59">
        <f t="shared" si="104"/>
        <v>303</v>
      </c>
      <c r="T297" s="59">
        <f t="shared" si="104"/>
        <v>408.66666670000001</v>
      </c>
      <c r="U297" s="59">
        <f t="shared" si="104"/>
        <v>286.5</v>
      </c>
      <c r="V297" s="59">
        <f t="shared" si="104"/>
        <v>653</v>
      </c>
      <c r="W297" s="59">
        <f t="shared" si="104"/>
        <v>299.00000003000002</v>
      </c>
      <c r="X297" s="59">
        <f t="shared" si="104"/>
        <v>385.5</v>
      </c>
      <c r="Y297" s="59">
        <f t="shared" si="104"/>
        <v>126</v>
      </c>
      <c r="Z297" s="59">
        <f t="shared" si="104"/>
        <v>1064.0000000999999</v>
      </c>
      <c r="AA297" s="59">
        <f t="shared" si="104"/>
        <v>1288</v>
      </c>
      <c r="AB297" s="59">
        <f t="shared" si="104"/>
        <v>616</v>
      </c>
      <c r="AC297" s="59">
        <f t="shared" si="104"/>
        <v>33</v>
      </c>
      <c r="AD297" s="59">
        <f t="shared" si="104"/>
        <v>15</v>
      </c>
      <c r="AE297" s="59">
        <f t="shared" si="104"/>
        <v>12</v>
      </c>
      <c r="AF297" s="59">
        <f t="shared" si="104"/>
        <v>6</v>
      </c>
      <c r="AG297" s="59">
        <f t="shared" si="104"/>
        <v>11</v>
      </c>
      <c r="AH297" s="59">
        <f t="shared" si="104"/>
        <v>11</v>
      </c>
      <c r="AI297" s="59">
        <f t="shared" si="104"/>
        <v>0</v>
      </c>
      <c r="AJ297" s="59">
        <f t="shared" si="104"/>
        <v>0</v>
      </c>
      <c r="AK297" s="59">
        <f t="shared" si="104"/>
        <v>0</v>
      </c>
      <c r="AL297" s="59">
        <f t="shared" si="104"/>
        <v>11</v>
      </c>
      <c r="AM297" s="59">
        <f t="shared" si="104"/>
        <v>9</v>
      </c>
      <c r="AN297" s="59">
        <f t="shared" si="104"/>
        <v>3</v>
      </c>
      <c r="AO297" s="59">
        <f t="shared" si="104"/>
        <v>0</v>
      </c>
      <c r="AP297" s="59">
        <f t="shared" si="104"/>
        <v>0</v>
      </c>
      <c r="AQ297" s="59">
        <f t="shared" si="104"/>
        <v>0</v>
      </c>
      <c r="AR297" s="59">
        <f t="shared" si="104"/>
        <v>3</v>
      </c>
      <c r="AS297" s="59">
        <f t="shared" si="104"/>
        <v>0</v>
      </c>
      <c r="AT297" s="59">
        <f t="shared" si="104"/>
        <v>6</v>
      </c>
      <c r="AU297" s="59">
        <f t="shared" si="104"/>
        <v>0</v>
      </c>
      <c r="AV297" s="59">
        <f t="shared" si="104"/>
        <v>0</v>
      </c>
      <c r="AW297" s="59">
        <f t="shared" si="104"/>
        <v>0</v>
      </c>
      <c r="AX297" s="59">
        <f t="shared" si="104"/>
        <v>6</v>
      </c>
      <c r="AY297" s="59">
        <f t="shared" si="104"/>
        <v>2</v>
      </c>
      <c r="AZ297" s="59">
        <f t="shared" si="104"/>
        <v>2</v>
      </c>
      <c r="BA297" s="59">
        <f t="shared" si="104"/>
        <v>0</v>
      </c>
      <c r="BB297" s="59">
        <f t="shared" si="104"/>
        <v>0</v>
      </c>
      <c r="BC297" s="59">
        <f t="shared" si="104"/>
        <v>0</v>
      </c>
      <c r="BD297" s="59">
        <f t="shared" si="104"/>
        <v>2</v>
      </c>
      <c r="BE297" s="59">
        <f t="shared" si="104"/>
        <v>10</v>
      </c>
      <c r="BF297" s="59">
        <f t="shared" si="104"/>
        <v>0</v>
      </c>
      <c r="BG297" s="59">
        <f t="shared" si="104"/>
        <v>0</v>
      </c>
      <c r="BH297" s="59">
        <f t="shared" si="104"/>
        <v>0</v>
      </c>
      <c r="BI297" s="59">
        <f t="shared" si="104"/>
        <v>2</v>
      </c>
      <c r="BJ297" s="59">
        <f t="shared" si="104"/>
        <v>4</v>
      </c>
      <c r="BK297" s="59">
        <f t="shared" si="104"/>
        <v>4</v>
      </c>
      <c r="BL297" s="59">
        <f t="shared" si="104"/>
        <v>298</v>
      </c>
      <c r="BM297" s="59">
        <f t="shared" si="104"/>
        <v>48</v>
      </c>
      <c r="BN297" s="59">
        <f t="shared" si="104"/>
        <v>12</v>
      </c>
      <c r="BO297" s="59">
        <f t="shared" si="104"/>
        <v>19</v>
      </c>
      <c r="BP297" s="59">
        <f t="shared" si="104"/>
        <v>15</v>
      </c>
      <c r="BQ297" s="59">
        <f t="shared" ref="BQ297:CD300" si="105">SUM(BQ21,BQ51,BQ81)</f>
        <v>0</v>
      </c>
      <c r="BR297" s="59">
        <f t="shared" si="105"/>
        <v>204</v>
      </c>
      <c r="BS297" s="59">
        <f t="shared" si="105"/>
        <v>2</v>
      </c>
      <c r="BT297" s="59">
        <f t="shared" si="105"/>
        <v>2</v>
      </c>
      <c r="BU297" s="59">
        <f t="shared" si="105"/>
        <v>0</v>
      </c>
      <c r="BV297" s="59">
        <f t="shared" si="105"/>
        <v>266</v>
      </c>
      <c r="BW297" s="59">
        <f t="shared" si="105"/>
        <v>266</v>
      </c>
      <c r="BX297" s="59">
        <f t="shared" si="105"/>
        <v>0</v>
      </c>
      <c r="BY297" s="59">
        <f t="shared" si="105"/>
        <v>0</v>
      </c>
      <c r="BZ297" s="59">
        <f t="shared" si="105"/>
        <v>0</v>
      </c>
      <c r="CA297" s="59">
        <f t="shared" si="105"/>
        <v>0</v>
      </c>
      <c r="CB297" s="59">
        <f t="shared" si="105"/>
        <v>0</v>
      </c>
      <c r="CC297" s="59">
        <f t="shared" si="105"/>
        <v>0</v>
      </c>
      <c r="CD297" s="59">
        <f t="shared" si="105"/>
        <v>0</v>
      </c>
      <c r="CG297" s="10"/>
      <c r="CH297" s="10"/>
    </row>
    <row r="298" spans="1:86" s="38" customFormat="1">
      <c r="A298" t="s">
        <v>170</v>
      </c>
      <c r="B298" s="10">
        <f t="shared" si="94"/>
        <v>49</v>
      </c>
      <c r="C298" s="6" t="s">
        <v>2</v>
      </c>
      <c r="D298" s="10" t="s">
        <v>40</v>
      </c>
      <c r="E298" s="59">
        <f t="shared" si="91"/>
        <v>0</v>
      </c>
      <c r="F298" s="59">
        <f t="shared" ref="F298:BQ301" si="106">SUM(F22,F52,F82)</f>
        <v>25</v>
      </c>
      <c r="G298" s="59">
        <f t="shared" si="106"/>
        <v>150</v>
      </c>
      <c r="H298" s="59">
        <f t="shared" si="106"/>
        <v>0</v>
      </c>
      <c r="I298" s="59">
        <f t="shared" si="106"/>
        <v>1.5</v>
      </c>
      <c r="J298" s="59">
        <f t="shared" si="106"/>
        <v>12</v>
      </c>
      <c r="K298" s="59">
        <f t="shared" si="106"/>
        <v>0</v>
      </c>
      <c r="L298" s="59">
        <f t="shared" si="106"/>
        <v>1</v>
      </c>
      <c r="M298" s="59">
        <f t="shared" si="106"/>
        <v>6</v>
      </c>
      <c r="N298" s="59">
        <f t="shared" si="106"/>
        <v>0</v>
      </c>
      <c r="O298" s="59">
        <f t="shared" si="106"/>
        <v>5</v>
      </c>
      <c r="P298" s="59">
        <f t="shared" si="106"/>
        <v>2030</v>
      </c>
      <c r="Q298" s="59">
        <f t="shared" si="106"/>
        <v>2850</v>
      </c>
      <c r="R298" s="59">
        <f t="shared" si="106"/>
        <v>1425.5</v>
      </c>
      <c r="S298" s="59">
        <f t="shared" si="106"/>
        <v>0</v>
      </c>
      <c r="T298" s="59">
        <f t="shared" si="106"/>
        <v>375.5</v>
      </c>
      <c r="U298" s="59">
        <f t="shared" si="106"/>
        <v>375.5</v>
      </c>
      <c r="V298" s="59">
        <f t="shared" si="106"/>
        <v>0</v>
      </c>
      <c r="W298" s="59">
        <f t="shared" si="106"/>
        <v>290</v>
      </c>
      <c r="X298" s="59">
        <f t="shared" si="106"/>
        <v>290</v>
      </c>
      <c r="Y298" s="59">
        <f t="shared" si="106"/>
        <v>0</v>
      </c>
      <c r="Z298" s="59">
        <f t="shared" si="106"/>
        <v>3881.5</v>
      </c>
      <c r="AA298" s="59">
        <f t="shared" si="106"/>
        <v>3881.5</v>
      </c>
      <c r="AB298" s="59">
        <f t="shared" si="106"/>
        <v>0</v>
      </c>
      <c r="AC298" s="59">
        <f t="shared" si="106"/>
        <v>197</v>
      </c>
      <c r="AD298" s="59">
        <f t="shared" si="106"/>
        <v>74</v>
      </c>
      <c r="AE298" s="59">
        <f t="shared" si="106"/>
        <v>123</v>
      </c>
      <c r="AF298" s="59">
        <f t="shared" si="106"/>
        <v>0</v>
      </c>
      <c r="AG298" s="59">
        <f t="shared" si="106"/>
        <v>19</v>
      </c>
      <c r="AH298" s="59">
        <f t="shared" si="106"/>
        <v>42</v>
      </c>
      <c r="AI298" s="59">
        <f t="shared" si="106"/>
        <v>49</v>
      </c>
      <c r="AJ298" s="59">
        <f t="shared" si="106"/>
        <v>4</v>
      </c>
      <c r="AK298" s="59">
        <f t="shared" si="106"/>
        <v>0</v>
      </c>
      <c r="AL298" s="59">
        <f t="shared" si="106"/>
        <v>83</v>
      </c>
      <c r="AM298" s="59">
        <f t="shared" si="106"/>
        <v>12</v>
      </c>
      <c r="AN298" s="59">
        <f t="shared" si="106"/>
        <v>31</v>
      </c>
      <c r="AO298" s="59">
        <f t="shared" si="106"/>
        <v>5</v>
      </c>
      <c r="AP298" s="59">
        <f t="shared" si="106"/>
        <v>0</v>
      </c>
      <c r="AQ298" s="59">
        <f t="shared" si="106"/>
        <v>0</v>
      </c>
      <c r="AR298" s="59">
        <f t="shared" si="106"/>
        <v>26</v>
      </c>
      <c r="AS298" s="59">
        <f t="shared" si="106"/>
        <v>7</v>
      </c>
      <c r="AT298" s="59">
        <f t="shared" si="106"/>
        <v>11</v>
      </c>
      <c r="AU298" s="59">
        <f t="shared" si="106"/>
        <v>44</v>
      </c>
      <c r="AV298" s="59">
        <f t="shared" si="106"/>
        <v>4</v>
      </c>
      <c r="AW298" s="59">
        <f t="shared" si="106"/>
        <v>0</v>
      </c>
      <c r="AX298" s="59">
        <f t="shared" si="106"/>
        <v>57</v>
      </c>
      <c r="AY298" s="59">
        <f t="shared" si="106"/>
        <v>0</v>
      </c>
      <c r="AZ298" s="59">
        <f t="shared" si="106"/>
        <v>0</v>
      </c>
      <c r="BA298" s="59">
        <f t="shared" si="106"/>
        <v>0</v>
      </c>
      <c r="BB298" s="59">
        <f t="shared" si="106"/>
        <v>0</v>
      </c>
      <c r="BC298" s="59">
        <f t="shared" si="106"/>
        <v>0</v>
      </c>
      <c r="BD298" s="59">
        <f t="shared" si="106"/>
        <v>0</v>
      </c>
      <c r="BE298" s="59">
        <f t="shared" si="106"/>
        <v>6</v>
      </c>
      <c r="BF298" s="59">
        <f t="shared" si="106"/>
        <v>0</v>
      </c>
      <c r="BG298" s="59">
        <f t="shared" si="106"/>
        <v>0</v>
      </c>
      <c r="BH298" s="59">
        <f t="shared" si="106"/>
        <v>0</v>
      </c>
      <c r="BI298" s="59">
        <f t="shared" si="106"/>
        <v>6</v>
      </c>
      <c r="BJ298" s="59">
        <f t="shared" si="106"/>
        <v>0</v>
      </c>
      <c r="BK298" s="59">
        <f t="shared" si="106"/>
        <v>0</v>
      </c>
      <c r="BL298" s="59">
        <f t="shared" si="106"/>
        <v>50</v>
      </c>
      <c r="BM298" s="59">
        <f t="shared" si="106"/>
        <v>17</v>
      </c>
      <c r="BN298" s="59">
        <f t="shared" si="106"/>
        <v>2</v>
      </c>
      <c r="BO298" s="59">
        <f t="shared" si="106"/>
        <v>8</v>
      </c>
      <c r="BP298" s="59">
        <f t="shared" si="106"/>
        <v>4</v>
      </c>
      <c r="BQ298" s="59">
        <f t="shared" si="106"/>
        <v>0</v>
      </c>
      <c r="BR298" s="59">
        <f t="shared" si="105"/>
        <v>19</v>
      </c>
      <c r="BS298" s="59">
        <f t="shared" si="105"/>
        <v>5</v>
      </c>
      <c r="BT298" s="59">
        <f t="shared" si="105"/>
        <v>0</v>
      </c>
      <c r="BU298" s="59">
        <f t="shared" si="105"/>
        <v>5</v>
      </c>
      <c r="BV298" s="59">
        <f t="shared" si="105"/>
        <v>2419</v>
      </c>
      <c r="BW298" s="59">
        <f t="shared" si="105"/>
        <v>0</v>
      </c>
      <c r="BX298" s="59">
        <f t="shared" si="105"/>
        <v>2419</v>
      </c>
      <c r="BY298" s="59">
        <f t="shared" si="105"/>
        <v>0</v>
      </c>
      <c r="BZ298" s="59">
        <f t="shared" si="105"/>
        <v>0</v>
      </c>
      <c r="CA298" s="59">
        <f t="shared" si="105"/>
        <v>0</v>
      </c>
      <c r="CB298" s="59">
        <f t="shared" si="105"/>
        <v>0</v>
      </c>
      <c r="CC298" s="59">
        <f t="shared" si="105"/>
        <v>0</v>
      </c>
      <c r="CD298" s="59">
        <f t="shared" si="105"/>
        <v>0</v>
      </c>
      <c r="CG298" s="10"/>
      <c r="CH298" s="10"/>
    </row>
    <row r="299" spans="1:86" s="38" customFormat="1">
      <c r="A299" t="s">
        <v>171</v>
      </c>
      <c r="B299" s="10">
        <f t="shared" si="94"/>
        <v>41</v>
      </c>
      <c r="C299" s="4" t="s">
        <v>3</v>
      </c>
      <c r="D299" s="10" t="s">
        <v>40</v>
      </c>
      <c r="E299" s="59">
        <f t="shared" si="91"/>
        <v>0</v>
      </c>
      <c r="F299" s="59">
        <f t="shared" si="106"/>
        <v>0</v>
      </c>
      <c r="G299" s="59">
        <f t="shared" si="106"/>
        <v>100</v>
      </c>
      <c r="H299" s="59">
        <f t="shared" si="106"/>
        <v>100</v>
      </c>
      <c r="I299" s="59">
        <f t="shared" si="106"/>
        <v>1</v>
      </c>
      <c r="J299" s="59">
        <f t="shared" si="106"/>
        <v>12</v>
      </c>
      <c r="K299" s="59">
        <f t="shared" si="106"/>
        <v>0</v>
      </c>
      <c r="L299" s="59">
        <f t="shared" si="106"/>
        <v>0</v>
      </c>
      <c r="M299" s="59">
        <f t="shared" si="106"/>
        <v>4</v>
      </c>
      <c r="N299" s="59">
        <f t="shared" si="106"/>
        <v>4</v>
      </c>
      <c r="O299" s="59">
        <f t="shared" si="106"/>
        <v>4</v>
      </c>
      <c r="P299" s="59">
        <f t="shared" si="106"/>
        <v>1593.5</v>
      </c>
      <c r="Q299" s="59">
        <f t="shared" si="106"/>
        <v>0</v>
      </c>
      <c r="R299" s="59">
        <f t="shared" si="106"/>
        <v>1177.5</v>
      </c>
      <c r="S299" s="59">
        <f t="shared" si="106"/>
        <v>690</v>
      </c>
      <c r="T299" s="59">
        <f t="shared" si="106"/>
        <v>493.33333329999999</v>
      </c>
      <c r="U299" s="59">
        <f t="shared" si="106"/>
        <v>137.5</v>
      </c>
      <c r="V299" s="59">
        <f t="shared" si="106"/>
        <v>829.5</v>
      </c>
      <c r="W299" s="59">
        <f t="shared" si="106"/>
        <v>653.83333330000005</v>
      </c>
      <c r="X299" s="59">
        <f t="shared" si="106"/>
        <v>1166.5</v>
      </c>
      <c r="Y299" s="59">
        <f t="shared" si="106"/>
        <v>193.5</v>
      </c>
      <c r="Z299" s="59">
        <f t="shared" si="106"/>
        <v>659.16666659999999</v>
      </c>
      <c r="AA299" s="59">
        <f t="shared" si="106"/>
        <v>576.5</v>
      </c>
      <c r="AB299" s="59">
        <f t="shared" si="106"/>
        <v>668</v>
      </c>
      <c r="AC299" s="59">
        <f t="shared" si="106"/>
        <v>62</v>
      </c>
      <c r="AD299" s="59">
        <f t="shared" si="106"/>
        <v>34</v>
      </c>
      <c r="AE299" s="59">
        <f t="shared" si="106"/>
        <v>13</v>
      </c>
      <c r="AF299" s="59">
        <f t="shared" si="106"/>
        <v>15</v>
      </c>
      <c r="AG299" s="59">
        <f t="shared" si="106"/>
        <v>15</v>
      </c>
      <c r="AH299" s="59">
        <f t="shared" si="106"/>
        <v>23</v>
      </c>
      <c r="AI299" s="59">
        <f t="shared" si="106"/>
        <v>0</v>
      </c>
      <c r="AJ299" s="59">
        <f t="shared" si="106"/>
        <v>0</v>
      </c>
      <c r="AK299" s="59">
        <f t="shared" si="106"/>
        <v>0</v>
      </c>
      <c r="AL299" s="59">
        <f t="shared" si="106"/>
        <v>24</v>
      </c>
      <c r="AM299" s="59">
        <f t="shared" si="106"/>
        <v>12</v>
      </c>
      <c r="AN299" s="59">
        <f t="shared" si="106"/>
        <v>11</v>
      </c>
      <c r="AO299" s="59">
        <f t="shared" si="106"/>
        <v>0</v>
      </c>
      <c r="AP299" s="59">
        <f t="shared" si="106"/>
        <v>0</v>
      </c>
      <c r="AQ299" s="59">
        <f t="shared" si="106"/>
        <v>0</v>
      </c>
      <c r="AR299" s="59">
        <f t="shared" si="106"/>
        <v>11</v>
      </c>
      <c r="AS299" s="59">
        <f t="shared" si="106"/>
        <v>2</v>
      </c>
      <c r="AT299" s="59">
        <f t="shared" si="106"/>
        <v>6</v>
      </c>
      <c r="AU299" s="59">
        <f t="shared" si="106"/>
        <v>0</v>
      </c>
      <c r="AV299" s="59">
        <f t="shared" si="106"/>
        <v>0</v>
      </c>
      <c r="AW299" s="59">
        <f t="shared" si="106"/>
        <v>0</v>
      </c>
      <c r="AX299" s="59">
        <f t="shared" si="106"/>
        <v>5</v>
      </c>
      <c r="AY299" s="59">
        <f t="shared" si="106"/>
        <v>1</v>
      </c>
      <c r="AZ299" s="59">
        <f t="shared" si="106"/>
        <v>6</v>
      </c>
      <c r="BA299" s="59">
        <f t="shared" si="106"/>
        <v>0</v>
      </c>
      <c r="BB299" s="59">
        <f t="shared" si="106"/>
        <v>0</v>
      </c>
      <c r="BC299" s="59">
        <f t="shared" si="106"/>
        <v>0</v>
      </c>
      <c r="BD299" s="59">
        <f t="shared" si="106"/>
        <v>8</v>
      </c>
      <c r="BE299" s="59">
        <f t="shared" si="106"/>
        <v>61</v>
      </c>
      <c r="BF299" s="59">
        <f t="shared" si="106"/>
        <v>22</v>
      </c>
      <c r="BG299" s="59">
        <f t="shared" si="106"/>
        <v>0</v>
      </c>
      <c r="BH299" s="59">
        <f t="shared" si="106"/>
        <v>11</v>
      </c>
      <c r="BI299" s="59">
        <f t="shared" si="106"/>
        <v>1</v>
      </c>
      <c r="BJ299" s="59">
        <f t="shared" si="106"/>
        <v>7</v>
      </c>
      <c r="BK299" s="59">
        <f t="shared" si="106"/>
        <v>20</v>
      </c>
      <c r="BL299" s="59">
        <f t="shared" si="106"/>
        <v>77</v>
      </c>
      <c r="BM299" s="59">
        <f t="shared" si="106"/>
        <v>15</v>
      </c>
      <c r="BN299" s="59">
        <f t="shared" si="106"/>
        <v>7</v>
      </c>
      <c r="BO299" s="59">
        <f t="shared" si="106"/>
        <v>15</v>
      </c>
      <c r="BP299" s="59">
        <f t="shared" si="106"/>
        <v>3</v>
      </c>
      <c r="BQ299" s="59">
        <f t="shared" si="106"/>
        <v>0</v>
      </c>
      <c r="BR299" s="59">
        <f t="shared" si="105"/>
        <v>37</v>
      </c>
      <c r="BS299" s="59">
        <f t="shared" si="105"/>
        <v>4</v>
      </c>
      <c r="BT299" s="59">
        <f t="shared" si="105"/>
        <v>2</v>
      </c>
      <c r="BU299" s="59">
        <f t="shared" si="105"/>
        <v>2</v>
      </c>
      <c r="BV299" s="59">
        <f t="shared" si="105"/>
        <v>4249</v>
      </c>
      <c r="BW299" s="59">
        <f t="shared" si="105"/>
        <v>523</v>
      </c>
      <c r="BX299" s="59">
        <f t="shared" si="105"/>
        <v>3726</v>
      </c>
      <c r="BY299" s="59">
        <f t="shared" si="105"/>
        <v>0</v>
      </c>
      <c r="BZ299" s="59">
        <f t="shared" si="105"/>
        <v>0</v>
      </c>
      <c r="CA299" s="59">
        <f t="shared" si="105"/>
        <v>0</v>
      </c>
      <c r="CB299" s="59">
        <f t="shared" si="105"/>
        <v>0</v>
      </c>
      <c r="CC299" s="59">
        <f t="shared" si="105"/>
        <v>0</v>
      </c>
      <c r="CD299" s="59">
        <f t="shared" si="105"/>
        <v>0</v>
      </c>
      <c r="CG299" s="10"/>
      <c r="CH299" s="10"/>
    </row>
    <row r="300" spans="1:86" s="38" customFormat="1">
      <c r="A300" t="s">
        <v>172</v>
      </c>
      <c r="B300" s="10">
        <f t="shared" si="94"/>
        <v>41</v>
      </c>
      <c r="C300" s="4" t="s">
        <v>3</v>
      </c>
      <c r="D300" s="10" t="s">
        <v>40</v>
      </c>
      <c r="E300" s="59">
        <f t="shared" si="91"/>
        <v>0</v>
      </c>
      <c r="F300" s="59">
        <f t="shared" si="106"/>
        <v>175</v>
      </c>
      <c r="G300" s="59">
        <f t="shared" si="106"/>
        <v>0</v>
      </c>
      <c r="H300" s="59">
        <f t="shared" si="106"/>
        <v>125</v>
      </c>
      <c r="I300" s="59">
        <f t="shared" si="106"/>
        <v>0</v>
      </c>
      <c r="J300" s="59">
        <f t="shared" si="106"/>
        <v>12</v>
      </c>
      <c r="K300" s="59">
        <f t="shared" si="106"/>
        <v>0</v>
      </c>
      <c r="L300" s="59">
        <f t="shared" si="106"/>
        <v>7</v>
      </c>
      <c r="M300" s="59">
        <f t="shared" si="106"/>
        <v>0</v>
      </c>
      <c r="N300" s="59">
        <f t="shared" si="106"/>
        <v>5</v>
      </c>
      <c r="O300" s="59">
        <f t="shared" si="106"/>
        <v>0</v>
      </c>
      <c r="P300" s="59">
        <f t="shared" si="106"/>
        <v>1637.75</v>
      </c>
      <c r="Q300" s="59">
        <f t="shared" si="106"/>
        <v>985.16666669999995</v>
      </c>
      <c r="R300" s="59">
        <f t="shared" si="106"/>
        <v>0</v>
      </c>
      <c r="S300" s="59">
        <f t="shared" si="106"/>
        <v>3066</v>
      </c>
      <c r="T300" s="59">
        <f t="shared" si="106"/>
        <v>2501.5</v>
      </c>
      <c r="U300" s="59">
        <f t="shared" si="106"/>
        <v>0</v>
      </c>
      <c r="V300" s="59">
        <f t="shared" si="106"/>
        <v>2501.5</v>
      </c>
      <c r="W300" s="59">
        <f t="shared" si="106"/>
        <v>191.5</v>
      </c>
      <c r="X300" s="59">
        <f t="shared" si="106"/>
        <v>0</v>
      </c>
      <c r="Y300" s="59">
        <f t="shared" si="106"/>
        <v>191.5</v>
      </c>
      <c r="Z300" s="59">
        <f t="shared" si="106"/>
        <v>1583</v>
      </c>
      <c r="AA300" s="59">
        <f t="shared" si="106"/>
        <v>0</v>
      </c>
      <c r="AB300" s="59">
        <f t="shared" si="106"/>
        <v>1583</v>
      </c>
      <c r="AC300" s="59">
        <f t="shared" si="106"/>
        <v>50</v>
      </c>
      <c r="AD300" s="59">
        <f t="shared" si="106"/>
        <v>41</v>
      </c>
      <c r="AE300" s="59">
        <f t="shared" si="106"/>
        <v>0</v>
      </c>
      <c r="AF300" s="59">
        <f t="shared" si="106"/>
        <v>9</v>
      </c>
      <c r="AG300" s="59">
        <f t="shared" si="106"/>
        <v>13</v>
      </c>
      <c r="AH300" s="59">
        <f t="shared" si="106"/>
        <v>27</v>
      </c>
      <c r="AI300" s="59">
        <f t="shared" si="106"/>
        <v>0</v>
      </c>
      <c r="AJ300" s="59">
        <f t="shared" si="106"/>
        <v>0</v>
      </c>
      <c r="AK300" s="59">
        <f t="shared" si="106"/>
        <v>0</v>
      </c>
      <c r="AL300" s="59">
        <f t="shared" si="106"/>
        <v>10</v>
      </c>
      <c r="AM300" s="59">
        <f t="shared" si="106"/>
        <v>12</v>
      </c>
      <c r="AN300" s="59">
        <f t="shared" si="106"/>
        <v>22</v>
      </c>
      <c r="AO300" s="59">
        <f t="shared" si="106"/>
        <v>0</v>
      </c>
      <c r="AP300" s="59">
        <f t="shared" si="106"/>
        <v>0</v>
      </c>
      <c r="AQ300" s="59">
        <f t="shared" si="106"/>
        <v>0</v>
      </c>
      <c r="AR300" s="59">
        <f t="shared" si="106"/>
        <v>7</v>
      </c>
      <c r="AS300" s="59">
        <f t="shared" si="106"/>
        <v>0</v>
      </c>
      <c r="AT300" s="59">
        <f t="shared" si="106"/>
        <v>0</v>
      </c>
      <c r="AU300" s="59">
        <f t="shared" si="106"/>
        <v>0</v>
      </c>
      <c r="AV300" s="59">
        <f t="shared" si="106"/>
        <v>0</v>
      </c>
      <c r="AW300" s="59">
        <f t="shared" si="106"/>
        <v>0</v>
      </c>
      <c r="AX300" s="59">
        <f t="shared" si="106"/>
        <v>0</v>
      </c>
      <c r="AY300" s="59">
        <f t="shared" si="106"/>
        <v>1</v>
      </c>
      <c r="AZ300" s="59">
        <f t="shared" si="106"/>
        <v>5</v>
      </c>
      <c r="BA300" s="59">
        <f t="shared" si="106"/>
        <v>0</v>
      </c>
      <c r="BB300" s="59">
        <f t="shared" si="106"/>
        <v>0</v>
      </c>
      <c r="BC300" s="59">
        <f t="shared" si="106"/>
        <v>0</v>
      </c>
      <c r="BD300" s="59">
        <f t="shared" si="106"/>
        <v>3</v>
      </c>
      <c r="BE300" s="59">
        <f t="shared" si="106"/>
        <v>22</v>
      </c>
      <c r="BF300" s="59">
        <f t="shared" si="106"/>
        <v>3</v>
      </c>
      <c r="BG300" s="59">
        <f t="shared" si="106"/>
        <v>1</v>
      </c>
      <c r="BH300" s="59">
        <f t="shared" si="106"/>
        <v>0</v>
      </c>
      <c r="BI300" s="59">
        <f t="shared" si="106"/>
        <v>3</v>
      </c>
      <c r="BJ300" s="59">
        <f t="shared" si="106"/>
        <v>2</v>
      </c>
      <c r="BK300" s="59">
        <f t="shared" si="106"/>
        <v>13</v>
      </c>
      <c r="BL300" s="59">
        <f t="shared" si="106"/>
        <v>609</v>
      </c>
      <c r="BM300" s="59">
        <f t="shared" si="106"/>
        <v>59</v>
      </c>
      <c r="BN300" s="59">
        <f t="shared" si="106"/>
        <v>118</v>
      </c>
      <c r="BO300" s="59">
        <f t="shared" si="106"/>
        <v>1</v>
      </c>
      <c r="BP300" s="59">
        <f t="shared" si="106"/>
        <v>4</v>
      </c>
      <c r="BQ300" s="59">
        <f t="shared" si="106"/>
        <v>1</v>
      </c>
      <c r="BR300" s="59">
        <f t="shared" si="105"/>
        <v>426</v>
      </c>
      <c r="BS300" s="59">
        <f t="shared" si="105"/>
        <v>0</v>
      </c>
      <c r="BT300" s="59">
        <f t="shared" si="105"/>
        <v>0</v>
      </c>
      <c r="BU300" s="59">
        <f t="shared" si="105"/>
        <v>0</v>
      </c>
      <c r="BV300" s="59">
        <f t="shared" si="105"/>
        <v>0</v>
      </c>
      <c r="BW300" s="59">
        <f t="shared" si="105"/>
        <v>0</v>
      </c>
      <c r="BX300" s="59">
        <f t="shared" si="105"/>
        <v>0</v>
      </c>
      <c r="BY300" s="59">
        <f t="shared" si="105"/>
        <v>0</v>
      </c>
      <c r="BZ300" s="59">
        <f t="shared" si="105"/>
        <v>0</v>
      </c>
      <c r="CA300" s="59">
        <f t="shared" si="105"/>
        <v>0</v>
      </c>
      <c r="CB300" s="59">
        <f t="shared" si="105"/>
        <v>0</v>
      </c>
      <c r="CC300" s="59">
        <f t="shared" si="105"/>
        <v>0</v>
      </c>
      <c r="CD300" s="59">
        <f t="shared" si="105"/>
        <v>0</v>
      </c>
      <c r="CG300" s="10"/>
      <c r="CH300" s="10"/>
    </row>
    <row r="301" spans="1:86" s="38" customFormat="1">
      <c r="A301" t="s">
        <v>173</v>
      </c>
      <c r="B301" s="10">
        <f t="shared" si="94"/>
        <v>49</v>
      </c>
      <c r="C301" s="6" t="s">
        <v>2</v>
      </c>
      <c r="D301" s="10" t="s">
        <v>40</v>
      </c>
      <c r="E301" s="59">
        <f t="shared" si="91"/>
        <v>25</v>
      </c>
      <c r="F301" s="59">
        <f t="shared" si="106"/>
        <v>0</v>
      </c>
      <c r="G301" s="59">
        <f t="shared" si="106"/>
        <v>150</v>
      </c>
      <c r="H301" s="59">
        <f t="shared" si="106"/>
        <v>100</v>
      </c>
      <c r="I301" s="59">
        <f t="shared" si="106"/>
        <v>1.5</v>
      </c>
      <c r="J301" s="59">
        <f t="shared" si="106"/>
        <v>12</v>
      </c>
      <c r="K301" s="59">
        <f t="shared" si="106"/>
        <v>1</v>
      </c>
      <c r="L301" s="59">
        <f t="shared" si="106"/>
        <v>0</v>
      </c>
      <c r="M301" s="59">
        <f t="shared" si="106"/>
        <v>6</v>
      </c>
      <c r="N301" s="59">
        <f t="shared" si="106"/>
        <v>4</v>
      </c>
      <c r="O301" s="59">
        <f t="shared" si="106"/>
        <v>1</v>
      </c>
      <c r="P301" s="59">
        <f t="shared" si="106"/>
        <v>1537.75</v>
      </c>
      <c r="Q301" s="59">
        <f t="shared" si="106"/>
        <v>0</v>
      </c>
      <c r="R301" s="59">
        <f t="shared" si="106"/>
        <v>1724</v>
      </c>
      <c r="S301" s="59">
        <f t="shared" si="106"/>
        <v>1143.5</v>
      </c>
      <c r="T301" s="59">
        <f t="shared" si="106"/>
        <v>620.91666666000003</v>
      </c>
      <c r="U301" s="59">
        <f t="shared" si="106"/>
        <v>834</v>
      </c>
      <c r="V301" s="59">
        <f t="shared" si="106"/>
        <v>415</v>
      </c>
      <c r="W301" s="59">
        <f t="shared" si="106"/>
        <v>1873.75</v>
      </c>
      <c r="X301" s="59">
        <f t="shared" si="106"/>
        <v>2433</v>
      </c>
      <c r="Y301" s="59">
        <f t="shared" si="106"/>
        <v>1206</v>
      </c>
      <c r="Z301" s="59">
        <f t="shared" si="106"/>
        <v>194.08333333000002</v>
      </c>
      <c r="AA301" s="59">
        <f t="shared" si="106"/>
        <v>234.5</v>
      </c>
      <c r="AB301" s="59">
        <f t="shared" si="106"/>
        <v>115.5</v>
      </c>
      <c r="AC301" s="59">
        <f t="shared" si="106"/>
        <v>30</v>
      </c>
      <c r="AD301" s="59">
        <f t="shared" si="106"/>
        <v>15</v>
      </c>
      <c r="AE301" s="59">
        <f t="shared" si="106"/>
        <v>10</v>
      </c>
      <c r="AF301" s="59">
        <f t="shared" si="106"/>
        <v>5</v>
      </c>
      <c r="AG301" s="59">
        <f t="shared" si="106"/>
        <v>11</v>
      </c>
      <c r="AH301" s="59">
        <f t="shared" si="106"/>
        <v>13</v>
      </c>
      <c r="AI301" s="59">
        <f t="shared" si="106"/>
        <v>4</v>
      </c>
      <c r="AJ301" s="59">
        <f t="shared" si="106"/>
        <v>0</v>
      </c>
      <c r="AK301" s="59">
        <f t="shared" si="106"/>
        <v>0</v>
      </c>
      <c r="AL301" s="59">
        <f t="shared" si="106"/>
        <v>2</v>
      </c>
      <c r="AM301" s="59">
        <f t="shared" si="106"/>
        <v>11</v>
      </c>
      <c r="AN301" s="59">
        <f t="shared" si="106"/>
        <v>2</v>
      </c>
      <c r="AO301" s="59">
        <f t="shared" si="106"/>
        <v>0</v>
      </c>
      <c r="AP301" s="59">
        <f t="shared" si="106"/>
        <v>0</v>
      </c>
      <c r="AQ301" s="59">
        <f t="shared" si="106"/>
        <v>0</v>
      </c>
      <c r="AR301" s="59">
        <f t="shared" si="106"/>
        <v>2</v>
      </c>
      <c r="AS301" s="59">
        <f t="shared" si="106"/>
        <v>0</v>
      </c>
      <c r="AT301" s="59">
        <f t="shared" si="106"/>
        <v>7</v>
      </c>
      <c r="AU301" s="59">
        <f t="shared" si="106"/>
        <v>3</v>
      </c>
      <c r="AV301" s="59">
        <f t="shared" si="106"/>
        <v>0</v>
      </c>
      <c r="AW301" s="59">
        <f t="shared" si="106"/>
        <v>0</v>
      </c>
      <c r="AX301" s="59">
        <f t="shared" si="106"/>
        <v>0</v>
      </c>
      <c r="AY301" s="59">
        <f t="shared" si="106"/>
        <v>0</v>
      </c>
      <c r="AZ301" s="59">
        <f t="shared" si="106"/>
        <v>4</v>
      </c>
      <c r="BA301" s="59">
        <f t="shared" si="106"/>
        <v>1</v>
      </c>
      <c r="BB301" s="59">
        <f t="shared" si="106"/>
        <v>0</v>
      </c>
      <c r="BC301" s="59">
        <f t="shared" si="106"/>
        <v>0</v>
      </c>
      <c r="BD301" s="59">
        <f t="shared" si="106"/>
        <v>0</v>
      </c>
      <c r="BE301" s="59">
        <f t="shared" si="106"/>
        <v>22</v>
      </c>
      <c r="BF301" s="59">
        <f t="shared" si="106"/>
        <v>1</v>
      </c>
      <c r="BG301" s="59">
        <f t="shared" si="106"/>
        <v>0</v>
      </c>
      <c r="BH301" s="59">
        <f t="shared" si="106"/>
        <v>0</v>
      </c>
      <c r="BI301" s="59">
        <f t="shared" si="106"/>
        <v>2</v>
      </c>
      <c r="BJ301" s="59">
        <f t="shared" si="106"/>
        <v>10</v>
      </c>
      <c r="BK301" s="59">
        <f t="shared" si="106"/>
        <v>9</v>
      </c>
      <c r="BL301" s="59">
        <f t="shared" si="106"/>
        <v>303</v>
      </c>
      <c r="BM301" s="59">
        <f t="shared" si="106"/>
        <v>82</v>
      </c>
      <c r="BN301" s="59">
        <f t="shared" si="106"/>
        <v>18</v>
      </c>
      <c r="BO301" s="59">
        <f t="shared" si="106"/>
        <v>62</v>
      </c>
      <c r="BP301" s="59">
        <f t="shared" si="106"/>
        <v>14</v>
      </c>
      <c r="BQ301" s="59">
        <f t="shared" ref="BQ301:CD304" si="107">SUM(BQ25,BQ55,BQ85)</f>
        <v>4</v>
      </c>
      <c r="BR301" s="59">
        <f t="shared" si="107"/>
        <v>123</v>
      </c>
      <c r="BS301" s="59">
        <f t="shared" si="107"/>
        <v>1</v>
      </c>
      <c r="BT301" s="59">
        <f t="shared" si="107"/>
        <v>1</v>
      </c>
      <c r="BU301" s="59">
        <f t="shared" si="107"/>
        <v>0</v>
      </c>
      <c r="BV301" s="59">
        <f t="shared" si="107"/>
        <v>468</v>
      </c>
      <c r="BW301" s="59">
        <f t="shared" si="107"/>
        <v>468</v>
      </c>
      <c r="BX301" s="59">
        <f t="shared" si="107"/>
        <v>0</v>
      </c>
      <c r="BY301" s="59">
        <f t="shared" si="107"/>
        <v>0</v>
      </c>
      <c r="BZ301" s="59">
        <f t="shared" si="107"/>
        <v>0</v>
      </c>
      <c r="CA301" s="59">
        <f t="shared" si="107"/>
        <v>0</v>
      </c>
      <c r="CB301" s="59">
        <f t="shared" si="107"/>
        <v>0</v>
      </c>
      <c r="CC301" s="59">
        <f t="shared" si="107"/>
        <v>0</v>
      </c>
      <c r="CD301" s="59">
        <f t="shared" si="107"/>
        <v>0</v>
      </c>
      <c r="CG301" s="10"/>
      <c r="CH301" s="10"/>
    </row>
    <row r="302" spans="1:86" s="38" customFormat="1">
      <c r="A302" t="s">
        <v>174</v>
      </c>
      <c r="B302" s="10">
        <f t="shared" si="94"/>
        <v>49</v>
      </c>
      <c r="C302" s="6" t="s">
        <v>2</v>
      </c>
      <c r="D302" s="10" t="s">
        <v>40</v>
      </c>
      <c r="E302" s="59">
        <f t="shared" si="91"/>
        <v>75</v>
      </c>
      <c r="F302" s="59">
        <f t="shared" ref="F302:BQ305" si="108">SUM(F26,F56,F86)</f>
        <v>25</v>
      </c>
      <c r="G302" s="59">
        <f t="shared" si="108"/>
        <v>100</v>
      </c>
      <c r="H302" s="59">
        <f t="shared" si="108"/>
        <v>100</v>
      </c>
      <c r="I302" s="59">
        <f t="shared" si="108"/>
        <v>1</v>
      </c>
      <c r="J302" s="59">
        <f t="shared" si="108"/>
        <v>12</v>
      </c>
      <c r="K302" s="59">
        <f t="shared" si="108"/>
        <v>3</v>
      </c>
      <c r="L302" s="59">
        <f t="shared" si="108"/>
        <v>1</v>
      </c>
      <c r="M302" s="59">
        <f t="shared" si="108"/>
        <v>4</v>
      </c>
      <c r="N302" s="59">
        <f t="shared" si="108"/>
        <v>4</v>
      </c>
      <c r="O302" s="59">
        <f t="shared" si="108"/>
        <v>0</v>
      </c>
      <c r="P302" s="59">
        <f t="shared" si="108"/>
        <v>1135</v>
      </c>
      <c r="Q302" s="59">
        <f t="shared" si="108"/>
        <v>872</v>
      </c>
      <c r="R302" s="59">
        <f t="shared" si="108"/>
        <v>331.5</v>
      </c>
      <c r="S302" s="59">
        <f t="shared" si="108"/>
        <v>194.5</v>
      </c>
      <c r="T302" s="59">
        <f t="shared" si="108"/>
        <v>384</v>
      </c>
      <c r="U302" s="59">
        <f t="shared" si="108"/>
        <v>458.5</v>
      </c>
      <c r="V302" s="59">
        <f t="shared" si="108"/>
        <v>309.5</v>
      </c>
      <c r="W302" s="59">
        <f t="shared" si="108"/>
        <v>624.25</v>
      </c>
      <c r="X302" s="59">
        <f t="shared" si="108"/>
        <v>137</v>
      </c>
      <c r="Y302" s="59">
        <f t="shared" si="108"/>
        <v>1111.5</v>
      </c>
      <c r="Z302" s="59">
        <f t="shared" si="108"/>
        <v>1102.25</v>
      </c>
      <c r="AA302" s="59">
        <f t="shared" si="108"/>
        <v>1820.5</v>
      </c>
      <c r="AB302" s="59">
        <f t="shared" si="108"/>
        <v>384</v>
      </c>
      <c r="AC302" s="59">
        <f t="shared" si="108"/>
        <v>32</v>
      </c>
      <c r="AD302" s="59">
        <f t="shared" si="108"/>
        <v>16</v>
      </c>
      <c r="AE302" s="59">
        <f t="shared" si="108"/>
        <v>11</v>
      </c>
      <c r="AF302" s="59">
        <f t="shared" si="108"/>
        <v>5</v>
      </c>
      <c r="AG302" s="59">
        <f t="shared" si="108"/>
        <v>10</v>
      </c>
      <c r="AH302" s="59">
        <f t="shared" si="108"/>
        <v>10</v>
      </c>
      <c r="AI302" s="59">
        <f t="shared" si="108"/>
        <v>2</v>
      </c>
      <c r="AJ302" s="59">
        <f t="shared" si="108"/>
        <v>0</v>
      </c>
      <c r="AK302" s="59">
        <f t="shared" si="108"/>
        <v>0</v>
      </c>
      <c r="AL302" s="59">
        <f t="shared" si="108"/>
        <v>10</v>
      </c>
      <c r="AM302" s="59">
        <f t="shared" si="108"/>
        <v>9</v>
      </c>
      <c r="AN302" s="59">
        <f t="shared" si="108"/>
        <v>2</v>
      </c>
      <c r="AO302" s="59">
        <f t="shared" si="108"/>
        <v>0</v>
      </c>
      <c r="AP302" s="59">
        <f t="shared" si="108"/>
        <v>0</v>
      </c>
      <c r="AQ302" s="59">
        <f t="shared" si="108"/>
        <v>0</v>
      </c>
      <c r="AR302" s="59">
        <f t="shared" si="108"/>
        <v>5</v>
      </c>
      <c r="AS302" s="59">
        <f t="shared" si="108"/>
        <v>1</v>
      </c>
      <c r="AT302" s="59">
        <f t="shared" si="108"/>
        <v>4</v>
      </c>
      <c r="AU302" s="59">
        <f t="shared" si="108"/>
        <v>2</v>
      </c>
      <c r="AV302" s="59">
        <f t="shared" si="108"/>
        <v>0</v>
      </c>
      <c r="AW302" s="59">
        <f t="shared" si="108"/>
        <v>0</v>
      </c>
      <c r="AX302" s="59">
        <f t="shared" si="108"/>
        <v>4</v>
      </c>
      <c r="AY302" s="59">
        <f t="shared" si="108"/>
        <v>0</v>
      </c>
      <c r="AZ302" s="59">
        <f t="shared" si="108"/>
        <v>4</v>
      </c>
      <c r="BA302" s="59">
        <f t="shared" si="108"/>
        <v>0</v>
      </c>
      <c r="BB302" s="59">
        <f t="shared" si="108"/>
        <v>0</v>
      </c>
      <c r="BC302" s="59">
        <f t="shared" si="108"/>
        <v>0</v>
      </c>
      <c r="BD302" s="59">
        <f t="shared" si="108"/>
        <v>1</v>
      </c>
      <c r="BE302" s="59">
        <f t="shared" si="108"/>
        <v>13</v>
      </c>
      <c r="BF302" s="59">
        <f t="shared" si="108"/>
        <v>0</v>
      </c>
      <c r="BG302" s="59">
        <f t="shared" si="108"/>
        <v>0</v>
      </c>
      <c r="BH302" s="59">
        <f t="shared" si="108"/>
        <v>4</v>
      </c>
      <c r="BI302" s="59">
        <f t="shared" si="108"/>
        <v>6</v>
      </c>
      <c r="BJ302" s="59">
        <f t="shared" si="108"/>
        <v>2</v>
      </c>
      <c r="BK302" s="59">
        <f t="shared" si="108"/>
        <v>1</v>
      </c>
      <c r="BL302" s="59">
        <f t="shared" si="108"/>
        <v>445</v>
      </c>
      <c r="BM302" s="59">
        <f t="shared" si="108"/>
        <v>104</v>
      </c>
      <c r="BN302" s="59">
        <f t="shared" si="108"/>
        <v>25</v>
      </c>
      <c r="BO302" s="59">
        <f t="shared" si="108"/>
        <v>24</v>
      </c>
      <c r="BP302" s="59">
        <f t="shared" si="108"/>
        <v>9</v>
      </c>
      <c r="BQ302" s="59">
        <f t="shared" si="108"/>
        <v>17</v>
      </c>
      <c r="BR302" s="59">
        <f t="shared" si="107"/>
        <v>266</v>
      </c>
      <c r="BS302" s="59">
        <f t="shared" si="107"/>
        <v>0</v>
      </c>
      <c r="BT302" s="59">
        <f t="shared" si="107"/>
        <v>0</v>
      </c>
      <c r="BU302" s="59">
        <f t="shared" si="107"/>
        <v>0</v>
      </c>
      <c r="BV302" s="59">
        <f t="shared" si="107"/>
        <v>0</v>
      </c>
      <c r="BW302" s="59">
        <f t="shared" si="107"/>
        <v>0</v>
      </c>
      <c r="BX302" s="59">
        <f t="shared" si="107"/>
        <v>0</v>
      </c>
      <c r="BY302" s="59">
        <f t="shared" si="107"/>
        <v>0</v>
      </c>
      <c r="BZ302" s="59">
        <f t="shared" si="107"/>
        <v>0</v>
      </c>
      <c r="CA302" s="59">
        <f t="shared" si="107"/>
        <v>0</v>
      </c>
      <c r="CB302" s="59">
        <f t="shared" si="107"/>
        <v>0</v>
      </c>
      <c r="CC302" s="59">
        <f t="shared" si="107"/>
        <v>0</v>
      </c>
      <c r="CD302" s="59">
        <f t="shared" si="107"/>
        <v>0</v>
      </c>
      <c r="CG302" s="10"/>
      <c r="CH302" s="10"/>
    </row>
    <row r="303" spans="1:86" s="38" customFormat="1">
      <c r="A303" t="s">
        <v>183</v>
      </c>
      <c r="B303" s="10">
        <f t="shared" si="94"/>
        <v>49</v>
      </c>
      <c r="C303" s="6" t="s">
        <v>2</v>
      </c>
      <c r="D303" s="10" t="s">
        <v>40</v>
      </c>
      <c r="E303" s="59">
        <f t="shared" si="91"/>
        <v>50</v>
      </c>
      <c r="F303" s="59">
        <f t="shared" si="108"/>
        <v>0</v>
      </c>
      <c r="G303" s="59">
        <f t="shared" si="108"/>
        <v>100</v>
      </c>
      <c r="H303" s="59">
        <f t="shared" si="108"/>
        <v>100</v>
      </c>
      <c r="I303" s="59">
        <f t="shared" si="108"/>
        <v>1</v>
      </c>
      <c r="J303" s="59">
        <f t="shared" si="108"/>
        <v>12</v>
      </c>
      <c r="K303" s="59">
        <f t="shared" si="108"/>
        <v>2</v>
      </c>
      <c r="L303" s="59">
        <f t="shared" si="108"/>
        <v>0</v>
      </c>
      <c r="M303" s="59">
        <f t="shared" si="108"/>
        <v>4</v>
      </c>
      <c r="N303" s="59">
        <f t="shared" si="108"/>
        <v>4</v>
      </c>
      <c r="O303" s="59">
        <f t="shared" si="108"/>
        <v>2</v>
      </c>
      <c r="P303" s="59">
        <f t="shared" si="108"/>
        <v>2960.75</v>
      </c>
      <c r="Q303" s="59">
        <f t="shared" si="108"/>
        <v>0</v>
      </c>
      <c r="R303" s="59">
        <f t="shared" si="108"/>
        <v>2372.5</v>
      </c>
      <c r="S303" s="59">
        <f t="shared" si="108"/>
        <v>3857.5</v>
      </c>
      <c r="T303" s="59">
        <f t="shared" si="108"/>
        <v>1547.75</v>
      </c>
      <c r="U303" s="59">
        <f t="shared" si="108"/>
        <v>1558</v>
      </c>
      <c r="V303" s="59">
        <f t="shared" si="108"/>
        <v>1537.5</v>
      </c>
      <c r="W303" s="59">
        <f t="shared" si="108"/>
        <v>308</v>
      </c>
      <c r="X303" s="59">
        <f t="shared" si="108"/>
        <v>349</v>
      </c>
      <c r="Y303" s="59">
        <f t="shared" si="108"/>
        <v>267</v>
      </c>
      <c r="Z303" s="59">
        <f t="shared" si="108"/>
        <v>2289</v>
      </c>
      <c r="AA303" s="59">
        <f t="shared" si="108"/>
        <v>3192.5</v>
      </c>
      <c r="AB303" s="59">
        <f t="shared" si="108"/>
        <v>1385.5</v>
      </c>
      <c r="AC303" s="59">
        <f t="shared" si="108"/>
        <v>42</v>
      </c>
      <c r="AD303" s="59">
        <f t="shared" si="108"/>
        <v>17</v>
      </c>
      <c r="AE303" s="59">
        <f t="shared" si="108"/>
        <v>15</v>
      </c>
      <c r="AF303" s="59">
        <f t="shared" si="108"/>
        <v>10</v>
      </c>
      <c r="AG303" s="59">
        <f t="shared" si="108"/>
        <v>14</v>
      </c>
      <c r="AH303" s="59">
        <f t="shared" si="108"/>
        <v>13</v>
      </c>
      <c r="AI303" s="59">
        <f t="shared" si="108"/>
        <v>8</v>
      </c>
      <c r="AJ303" s="59">
        <f t="shared" si="108"/>
        <v>0</v>
      </c>
      <c r="AK303" s="59">
        <f t="shared" si="108"/>
        <v>0</v>
      </c>
      <c r="AL303" s="59">
        <f t="shared" si="108"/>
        <v>7</v>
      </c>
      <c r="AM303" s="59">
        <f t="shared" si="108"/>
        <v>10</v>
      </c>
      <c r="AN303" s="59">
        <f t="shared" si="108"/>
        <v>3</v>
      </c>
      <c r="AO303" s="59">
        <f t="shared" si="108"/>
        <v>1</v>
      </c>
      <c r="AP303" s="59">
        <f t="shared" si="108"/>
        <v>0</v>
      </c>
      <c r="AQ303" s="59">
        <f t="shared" si="108"/>
        <v>0</v>
      </c>
      <c r="AR303" s="59">
        <f t="shared" si="108"/>
        <v>3</v>
      </c>
      <c r="AS303" s="59">
        <f t="shared" si="108"/>
        <v>3</v>
      </c>
      <c r="AT303" s="59">
        <f t="shared" si="108"/>
        <v>5</v>
      </c>
      <c r="AU303" s="59">
        <f t="shared" si="108"/>
        <v>5</v>
      </c>
      <c r="AV303" s="59">
        <f t="shared" si="108"/>
        <v>0</v>
      </c>
      <c r="AW303" s="59">
        <f t="shared" si="108"/>
        <v>0</v>
      </c>
      <c r="AX303" s="59">
        <f t="shared" si="108"/>
        <v>2</v>
      </c>
      <c r="AY303" s="59">
        <f t="shared" si="108"/>
        <v>1</v>
      </c>
      <c r="AZ303" s="59">
        <f t="shared" si="108"/>
        <v>5</v>
      </c>
      <c r="BA303" s="59">
        <f t="shared" si="108"/>
        <v>2</v>
      </c>
      <c r="BB303" s="59">
        <f t="shared" si="108"/>
        <v>0</v>
      </c>
      <c r="BC303" s="59">
        <f t="shared" si="108"/>
        <v>0</v>
      </c>
      <c r="BD303" s="59">
        <f t="shared" si="108"/>
        <v>2</v>
      </c>
      <c r="BE303" s="59">
        <f t="shared" si="108"/>
        <v>10</v>
      </c>
      <c r="BF303" s="59">
        <f t="shared" si="108"/>
        <v>0</v>
      </c>
      <c r="BG303" s="59">
        <f t="shared" si="108"/>
        <v>0</v>
      </c>
      <c r="BH303" s="59">
        <f t="shared" si="108"/>
        <v>0</v>
      </c>
      <c r="BI303" s="59">
        <f t="shared" si="108"/>
        <v>3</v>
      </c>
      <c r="BJ303" s="59">
        <f t="shared" si="108"/>
        <v>5</v>
      </c>
      <c r="BK303" s="59">
        <f t="shared" si="108"/>
        <v>2</v>
      </c>
      <c r="BL303" s="59">
        <f t="shared" si="108"/>
        <v>0</v>
      </c>
      <c r="BM303" s="59">
        <f t="shared" si="108"/>
        <v>0</v>
      </c>
      <c r="BN303" s="59">
        <f t="shared" si="108"/>
        <v>0</v>
      </c>
      <c r="BO303" s="59">
        <f t="shared" si="108"/>
        <v>0</v>
      </c>
      <c r="BP303" s="59">
        <f t="shared" si="108"/>
        <v>0</v>
      </c>
      <c r="BQ303" s="59">
        <f t="shared" si="108"/>
        <v>0</v>
      </c>
      <c r="BR303" s="59">
        <f t="shared" si="107"/>
        <v>0</v>
      </c>
      <c r="BS303" s="59">
        <f t="shared" si="107"/>
        <v>2</v>
      </c>
      <c r="BT303" s="59">
        <f t="shared" si="107"/>
        <v>1</v>
      </c>
      <c r="BU303" s="59">
        <f t="shared" si="107"/>
        <v>1</v>
      </c>
      <c r="BV303" s="59">
        <f t="shared" si="107"/>
        <v>966</v>
      </c>
      <c r="BW303" s="59">
        <f t="shared" si="107"/>
        <v>497</v>
      </c>
      <c r="BX303" s="59">
        <f t="shared" si="107"/>
        <v>469</v>
      </c>
      <c r="BY303" s="59">
        <f t="shared" si="107"/>
        <v>0</v>
      </c>
      <c r="BZ303" s="59">
        <f t="shared" si="107"/>
        <v>0</v>
      </c>
      <c r="CA303" s="59">
        <f t="shared" si="107"/>
        <v>0</v>
      </c>
      <c r="CB303" s="59">
        <f t="shared" si="107"/>
        <v>0</v>
      </c>
      <c r="CC303" s="59">
        <f t="shared" si="107"/>
        <v>0</v>
      </c>
      <c r="CD303" s="59">
        <f t="shared" si="107"/>
        <v>0</v>
      </c>
      <c r="CG303" s="10"/>
      <c r="CH303" s="10"/>
    </row>
    <row r="304" spans="1:86" s="38" customFormat="1">
      <c r="A304" t="s">
        <v>175</v>
      </c>
      <c r="B304" s="10">
        <f t="shared" si="94"/>
        <v>49</v>
      </c>
      <c r="C304" s="4" t="s">
        <v>3</v>
      </c>
      <c r="D304" s="10" t="s">
        <v>40</v>
      </c>
      <c r="E304" s="59">
        <f t="shared" si="91"/>
        <v>175</v>
      </c>
      <c r="F304" s="59">
        <f t="shared" si="108"/>
        <v>25</v>
      </c>
      <c r="G304" s="59">
        <f t="shared" si="108"/>
        <v>50</v>
      </c>
      <c r="H304" s="59">
        <f t="shared" si="108"/>
        <v>0</v>
      </c>
      <c r="I304" s="59">
        <f t="shared" si="108"/>
        <v>0.5</v>
      </c>
      <c r="J304" s="59">
        <f t="shared" si="108"/>
        <v>12</v>
      </c>
      <c r="K304" s="59">
        <f t="shared" si="108"/>
        <v>7</v>
      </c>
      <c r="L304" s="59">
        <f t="shared" si="108"/>
        <v>1</v>
      </c>
      <c r="M304" s="59">
        <f t="shared" si="108"/>
        <v>2</v>
      </c>
      <c r="N304" s="59">
        <f t="shared" si="108"/>
        <v>0</v>
      </c>
      <c r="O304" s="59">
        <f t="shared" si="108"/>
        <v>2</v>
      </c>
      <c r="P304" s="59">
        <f t="shared" si="108"/>
        <v>1351</v>
      </c>
      <c r="Q304" s="59">
        <f t="shared" si="108"/>
        <v>951</v>
      </c>
      <c r="R304" s="59">
        <f t="shared" si="108"/>
        <v>454</v>
      </c>
      <c r="S304" s="59">
        <f t="shared" si="108"/>
        <v>0</v>
      </c>
      <c r="T304" s="59">
        <f t="shared" si="108"/>
        <v>33</v>
      </c>
      <c r="U304" s="59">
        <f t="shared" si="108"/>
        <v>33</v>
      </c>
      <c r="V304" s="59">
        <f t="shared" si="108"/>
        <v>0</v>
      </c>
      <c r="W304" s="59">
        <f t="shared" si="108"/>
        <v>485.5</v>
      </c>
      <c r="X304" s="59">
        <f t="shared" si="108"/>
        <v>485.5</v>
      </c>
      <c r="Y304" s="59">
        <f t="shared" si="108"/>
        <v>0</v>
      </c>
      <c r="Z304" s="59">
        <f t="shared" si="108"/>
        <v>42</v>
      </c>
      <c r="AA304" s="59">
        <f t="shared" si="108"/>
        <v>42</v>
      </c>
      <c r="AB304" s="59">
        <f t="shared" si="108"/>
        <v>0</v>
      </c>
      <c r="AC304" s="59">
        <f t="shared" si="108"/>
        <v>17</v>
      </c>
      <c r="AD304" s="59">
        <f t="shared" si="108"/>
        <v>7</v>
      </c>
      <c r="AE304" s="59">
        <f t="shared" si="108"/>
        <v>10</v>
      </c>
      <c r="AF304" s="59">
        <f t="shared" si="108"/>
        <v>0</v>
      </c>
      <c r="AG304" s="59">
        <f t="shared" si="108"/>
        <v>10</v>
      </c>
      <c r="AH304" s="59">
        <f t="shared" si="108"/>
        <v>4</v>
      </c>
      <c r="AI304" s="59">
        <f t="shared" si="108"/>
        <v>0</v>
      </c>
      <c r="AJ304" s="59">
        <f t="shared" si="108"/>
        <v>0</v>
      </c>
      <c r="AK304" s="59">
        <f t="shared" si="108"/>
        <v>0</v>
      </c>
      <c r="AL304" s="59">
        <f t="shared" si="108"/>
        <v>3</v>
      </c>
      <c r="AM304" s="59">
        <f t="shared" si="108"/>
        <v>5</v>
      </c>
      <c r="AN304" s="59">
        <f t="shared" si="108"/>
        <v>0</v>
      </c>
      <c r="AO304" s="59">
        <f t="shared" si="108"/>
        <v>0</v>
      </c>
      <c r="AP304" s="59">
        <f t="shared" si="108"/>
        <v>0</v>
      </c>
      <c r="AQ304" s="59">
        <f t="shared" si="108"/>
        <v>0</v>
      </c>
      <c r="AR304" s="59">
        <f t="shared" si="108"/>
        <v>2</v>
      </c>
      <c r="AS304" s="59">
        <f t="shared" si="108"/>
        <v>5</v>
      </c>
      <c r="AT304" s="59">
        <f t="shared" si="108"/>
        <v>4</v>
      </c>
      <c r="AU304" s="59">
        <f t="shared" si="108"/>
        <v>0</v>
      </c>
      <c r="AV304" s="59">
        <f t="shared" si="108"/>
        <v>0</v>
      </c>
      <c r="AW304" s="59">
        <f t="shared" si="108"/>
        <v>0</v>
      </c>
      <c r="AX304" s="59">
        <f t="shared" si="108"/>
        <v>1</v>
      </c>
      <c r="AY304" s="59">
        <f t="shared" si="108"/>
        <v>0</v>
      </c>
      <c r="AZ304" s="59">
        <f t="shared" si="108"/>
        <v>0</v>
      </c>
      <c r="BA304" s="59">
        <f t="shared" si="108"/>
        <v>0</v>
      </c>
      <c r="BB304" s="59">
        <f t="shared" si="108"/>
        <v>0</v>
      </c>
      <c r="BC304" s="59">
        <f t="shared" si="108"/>
        <v>0</v>
      </c>
      <c r="BD304" s="59">
        <f t="shared" si="108"/>
        <v>0</v>
      </c>
      <c r="BE304" s="59">
        <f t="shared" si="108"/>
        <v>9</v>
      </c>
      <c r="BF304" s="59">
        <f t="shared" si="108"/>
        <v>1</v>
      </c>
      <c r="BG304" s="59">
        <f t="shared" si="108"/>
        <v>0</v>
      </c>
      <c r="BH304" s="59">
        <f t="shared" si="108"/>
        <v>0</v>
      </c>
      <c r="BI304" s="59">
        <f t="shared" si="108"/>
        <v>1</v>
      </c>
      <c r="BJ304" s="59">
        <f t="shared" si="108"/>
        <v>4</v>
      </c>
      <c r="BK304" s="59">
        <f t="shared" si="108"/>
        <v>3</v>
      </c>
      <c r="BL304" s="59">
        <f t="shared" si="108"/>
        <v>478</v>
      </c>
      <c r="BM304" s="59">
        <f t="shared" si="108"/>
        <v>175</v>
      </c>
      <c r="BN304" s="59">
        <f t="shared" si="108"/>
        <v>15</v>
      </c>
      <c r="BO304" s="59">
        <f t="shared" si="108"/>
        <v>0</v>
      </c>
      <c r="BP304" s="59">
        <f t="shared" si="108"/>
        <v>4</v>
      </c>
      <c r="BQ304" s="59">
        <f t="shared" si="108"/>
        <v>7</v>
      </c>
      <c r="BR304" s="59">
        <f t="shared" si="107"/>
        <v>277</v>
      </c>
      <c r="BS304" s="59">
        <f t="shared" si="107"/>
        <v>2</v>
      </c>
      <c r="BT304" s="59">
        <f t="shared" si="107"/>
        <v>0</v>
      </c>
      <c r="BU304" s="59">
        <f t="shared" si="107"/>
        <v>2</v>
      </c>
      <c r="BV304" s="59">
        <f t="shared" si="107"/>
        <v>692</v>
      </c>
      <c r="BW304" s="59">
        <f t="shared" si="107"/>
        <v>0</v>
      </c>
      <c r="BX304" s="59">
        <f t="shared" si="107"/>
        <v>692</v>
      </c>
      <c r="BY304" s="59">
        <f t="shared" si="107"/>
        <v>0</v>
      </c>
      <c r="BZ304" s="59">
        <f t="shared" si="107"/>
        <v>0</v>
      </c>
      <c r="CA304" s="59">
        <f t="shared" si="107"/>
        <v>0</v>
      </c>
      <c r="CB304" s="59">
        <f t="shared" si="107"/>
        <v>0</v>
      </c>
      <c r="CC304" s="59">
        <f t="shared" si="107"/>
        <v>0</v>
      </c>
      <c r="CD304" s="59">
        <f t="shared" si="107"/>
        <v>0</v>
      </c>
      <c r="CG304" s="10"/>
      <c r="CH304" s="10"/>
    </row>
    <row r="305" spans="1:86" s="38" customFormat="1">
      <c r="A305" t="s">
        <v>176</v>
      </c>
      <c r="B305" s="10">
        <f t="shared" si="94"/>
        <v>41</v>
      </c>
      <c r="C305" s="6" t="s">
        <v>2</v>
      </c>
      <c r="D305" s="10" t="s">
        <v>40</v>
      </c>
      <c r="E305" s="59">
        <f t="shared" si="91"/>
        <v>75</v>
      </c>
      <c r="F305" s="59">
        <f t="shared" si="108"/>
        <v>0</v>
      </c>
      <c r="G305" s="59">
        <f t="shared" si="108"/>
        <v>125</v>
      </c>
      <c r="H305" s="59">
        <f t="shared" si="108"/>
        <v>50</v>
      </c>
      <c r="I305" s="59">
        <f t="shared" si="108"/>
        <v>1.25</v>
      </c>
      <c r="J305" s="59">
        <f t="shared" si="108"/>
        <v>12</v>
      </c>
      <c r="K305" s="59">
        <f t="shared" si="108"/>
        <v>3</v>
      </c>
      <c r="L305" s="59">
        <f t="shared" si="108"/>
        <v>0</v>
      </c>
      <c r="M305" s="59">
        <f t="shared" si="108"/>
        <v>5</v>
      </c>
      <c r="N305" s="59">
        <f t="shared" si="108"/>
        <v>2</v>
      </c>
      <c r="O305" s="59">
        <f t="shared" si="108"/>
        <v>2</v>
      </c>
      <c r="P305" s="59">
        <f t="shared" si="108"/>
        <v>2400</v>
      </c>
      <c r="Q305" s="59">
        <f t="shared" si="108"/>
        <v>0</v>
      </c>
      <c r="R305" s="59">
        <f t="shared" si="108"/>
        <v>2135.5</v>
      </c>
      <c r="S305" s="59">
        <f t="shared" si="108"/>
        <v>2370</v>
      </c>
      <c r="T305" s="59">
        <f t="shared" si="108"/>
        <v>1846.6666666000001</v>
      </c>
      <c r="U305" s="59">
        <f t="shared" si="108"/>
        <v>1567</v>
      </c>
      <c r="V305" s="59">
        <f t="shared" si="108"/>
        <v>1103</v>
      </c>
      <c r="W305" s="59">
        <f t="shared" si="108"/>
        <v>324.66666663000001</v>
      </c>
      <c r="X305" s="59">
        <f t="shared" si="108"/>
        <v>376.5</v>
      </c>
      <c r="Y305" s="59">
        <f t="shared" si="108"/>
        <v>158</v>
      </c>
      <c r="Z305" s="59">
        <f t="shared" si="108"/>
        <v>1472</v>
      </c>
      <c r="AA305" s="59">
        <f t="shared" si="108"/>
        <v>1682</v>
      </c>
      <c r="AB305" s="59">
        <f t="shared" si="108"/>
        <v>466</v>
      </c>
      <c r="AC305" s="59">
        <f t="shared" si="108"/>
        <v>46</v>
      </c>
      <c r="AD305" s="59">
        <f t="shared" si="108"/>
        <v>21</v>
      </c>
      <c r="AE305" s="59">
        <f t="shared" si="108"/>
        <v>21</v>
      </c>
      <c r="AF305" s="59">
        <f t="shared" si="108"/>
        <v>4</v>
      </c>
      <c r="AG305" s="59">
        <f t="shared" si="108"/>
        <v>17</v>
      </c>
      <c r="AH305" s="59">
        <f t="shared" si="108"/>
        <v>14</v>
      </c>
      <c r="AI305" s="59">
        <f t="shared" si="108"/>
        <v>3</v>
      </c>
      <c r="AJ305" s="59">
        <f t="shared" si="108"/>
        <v>0</v>
      </c>
      <c r="AK305" s="59">
        <f t="shared" si="108"/>
        <v>0</v>
      </c>
      <c r="AL305" s="59">
        <f t="shared" si="108"/>
        <v>12</v>
      </c>
      <c r="AM305" s="59">
        <f t="shared" si="108"/>
        <v>9</v>
      </c>
      <c r="AN305" s="59">
        <f t="shared" si="108"/>
        <v>5</v>
      </c>
      <c r="AO305" s="59">
        <f t="shared" si="108"/>
        <v>0</v>
      </c>
      <c r="AP305" s="59">
        <f t="shared" si="108"/>
        <v>0</v>
      </c>
      <c r="AQ305" s="59">
        <f t="shared" si="108"/>
        <v>0</v>
      </c>
      <c r="AR305" s="59">
        <f t="shared" si="108"/>
        <v>7</v>
      </c>
      <c r="AS305" s="59">
        <f t="shared" si="108"/>
        <v>7</v>
      </c>
      <c r="AT305" s="59">
        <f t="shared" si="108"/>
        <v>7</v>
      </c>
      <c r="AU305" s="59">
        <f t="shared" si="108"/>
        <v>3</v>
      </c>
      <c r="AV305" s="59">
        <f t="shared" si="108"/>
        <v>0</v>
      </c>
      <c r="AW305" s="59">
        <f t="shared" si="108"/>
        <v>0</v>
      </c>
      <c r="AX305" s="59">
        <f t="shared" si="108"/>
        <v>4</v>
      </c>
      <c r="AY305" s="59">
        <f t="shared" si="108"/>
        <v>1</v>
      </c>
      <c r="AZ305" s="59">
        <f t="shared" si="108"/>
        <v>2</v>
      </c>
      <c r="BA305" s="59">
        <f t="shared" si="108"/>
        <v>0</v>
      </c>
      <c r="BB305" s="59">
        <f t="shared" si="108"/>
        <v>0</v>
      </c>
      <c r="BC305" s="59">
        <f t="shared" si="108"/>
        <v>0</v>
      </c>
      <c r="BD305" s="59">
        <f t="shared" si="108"/>
        <v>1</v>
      </c>
      <c r="BE305" s="59">
        <f t="shared" si="108"/>
        <v>9</v>
      </c>
      <c r="BF305" s="59">
        <f t="shared" si="108"/>
        <v>1</v>
      </c>
      <c r="BG305" s="59">
        <f t="shared" si="108"/>
        <v>0</v>
      </c>
      <c r="BH305" s="59">
        <f t="shared" si="108"/>
        <v>1</v>
      </c>
      <c r="BI305" s="59">
        <f t="shared" si="108"/>
        <v>4</v>
      </c>
      <c r="BJ305" s="59">
        <f t="shared" si="108"/>
        <v>3</v>
      </c>
      <c r="BK305" s="59">
        <f t="shared" si="108"/>
        <v>0</v>
      </c>
      <c r="BL305" s="59">
        <f t="shared" si="108"/>
        <v>283</v>
      </c>
      <c r="BM305" s="59">
        <f t="shared" si="108"/>
        <v>76</v>
      </c>
      <c r="BN305" s="59">
        <f t="shared" si="108"/>
        <v>15</v>
      </c>
      <c r="BO305" s="59">
        <f t="shared" si="108"/>
        <v>20</v>
      </c>
      <c r="BP305" s="59">
        <f t="shared" si="108"/>
        <v>21</v>
      </c>
      <c r="BQ305" s="59">
        <f t="shared" ref="BQ305:CD306" si="109">SUM(BQ29,BQ59,BQ89)</f>
        <v>7</v>
      </c>
      <c r="BR305" s="59">
        <f t="shared" si="109"/>
        <v>144</v>
      </c>
      <c r="BS305" s="59">
        <f t="shared" si="109"/>
        <v>2</v>
      </c>
      <c r="BT305" s="59">
        <f t="shared" si="109"/>
        <v>2</v>
      </c>
      <c r="BU305" s="59">
        <f t="shared" si="109"/>
        <v>0</v>
      </c>
      <c r="BV305" s="59">
        <f t="shared" si="109"/>
        <v>1255</v>
      </c>
      <c r="BW305" s="59">
        <f t="shared" si="109"/>
        <v>1255</v>
      </c>
      <c r="BX305" s="59">
        <f t="shared" si="109"/>
        <v>0</v>
      </c>
      <c r="BY305" s="59">
        <f t="shared" si="109"/>
        <v>0</v>
      </c>
      <c r="BZ305" s="59">
        <f t="shared" si="109"/>
        <v>0</v>
      </c>
      <c r="CA305" s="59">
        <f t="shared" si="109"/>
        <v>0</v>
      </c>
      <c r="CB305" s="59">
        <f t="shared" si="109"/>
        <v>0</v>
      </c>
      <c r="CC305" s="59">
        <f t="shared" si="109"/>
        <v>0</v>
      </c>
      <c r="CD305" s="59">
        <f t="shared" si="109"/>
        <v>0</v>
      </c>
      <c r="CG305" s="10"/>
      <c r="CH305" s="10"/>
    </row>
    <row r="306" spans="1:86" s="38" customFormat="1">
      <c r="A306" t="s">
        <v>177</v>
      </c>
      <c r="B306" s="10">
        <f t="shared" si="94"/>
        <v>-3</v>
      </c>
      <c r="C306" s="6" t="s">
        <v>2</v>
      </c>
      <c r="D306" s="10" t="s">
        <v>40</v>
      </c>
      <c r="E306" s="59">
        <f t="shared" si="91"/>
        <v>100</v>
      </c>
      <c r="F306" s="59">
        <f t="shared" ref="F306:BQ306" si="110">SUM(F30,F60,F90)</f>
        <v>0</v>
      </c>
      <c r="G306" s="59">
        <f t="shared" si="110"/>
        <v>100</v>
      </c>
      <c r="H306" s="59">
        <f t="shared" si="110"/>
        <v>0</v>
      </c>
      <c r="I306" s="59">
        <f t="shared" si="110"/>
        <v>1</v>
      </c>
      <c r="J306" s="59">
        <f t="shared" si="110"/>
        <v>12</v>
      </c>
      <c r="K306" s="59">
        <f t="shared" si="110"/>
        <v>4</v>
      </c>
      <c r="L306" s="59">
        <f t="shared" si="110"/>
        <v>0</v>
      </c>
      <c r="M306" s="59">
        <f t="shared" si="110"/>
        <v>4</v>
      </c>
      <c r="N306" s="59">
        <f t="shared" si="110"/>
        <v>0</v>
      </c>
      <c r="O306" s="59">
        <f t="shared" si="110"/>
        <v>4</v>
      </c>
      <c r="P306" s="59">
        <f t="shared" si="110"/>
        <v>1316.75</v>
      </c>
      <c r="Q306" s="59">
        <f t="shared" si="110"/>
        <v>0</v>
      </c>
      <c r="R306" s="59">
        <f t="shared" si="110"/>
        <v>2205.5</v>
      </c>
      <c r="S306" s="59">
        <f t="shared" si="110"/>
        <v>0</v>
      </c>
      <c r="T306" s="59">
        <f t="shared" si="110"/>
        <v>151.5</v>
      </c>
      <c r="U306" s="59">
        <f t="shared" si="110"/>
        <v>151.5</v>
      </c>
      <c r="V306" s="59">
        <f t="shared" si="110"/>
        <v>0</v>
      </c>
      <c r="W306" s="59">
        <f t="shared" si="110"/>
        <v>230.5</v>
      </c>
      <c r="X306" s="59">
        <f t="shared" si="110"/>
        <v>230.5</v>
      </c>
      <c r="Y306" s="59">
        <f t="shared" si="110"/>
        <v>0</v>
      </c>
      <c r="Z306" s="59">
        <f t="shared" si="110"/>
        <v>1720</v>
      </c>
      <c r="AA306" s="59">
        <f t="shared" si="110"/>
        <v>1720</v>
      </c>
      <c r="AB306" s="59">
        <f t="shared" si="110"/>
        <v>0</v>
      </c>
      <c r="AC306" s="59">
        <f t="shared" si="110"/>
        <v>27</v>
      </c>
      <c r="AD306" s="59">
        <f t="shared" si="110"/>
        <v>15</v>
      </c>
      <c r="AE306" s="59">
        <f t="shared" si="110"/>
        <v>12</v>
      </c>
      <c r="AF306" s="59">
        <f t="shared" si="110"/>
        <v>0</v>
      </c>
      <c r="AG306" s="59">
        <f t="shared" si="110"/>
        <v>8</v>
      </c>
      <c r="AH306" s="59">
        <f t="shared" si="110"/>
        <v>14</v>
      </c>
      <c r="AI306" s="59">
        <f t="shared" si="110"/>
        <v>1</v>
      </c>
      <c r="AJ306" s="59">
        <f t="shared" si="110"/>
        <v>0</v>
      </c>
      <c r="AK306" s="59">
        <f t="shared" si="110"/>
        <v>0</v>
      </c>
      <c r="AL306" s="59">
        <f t="shared" si="110"/>
        <v>4</v>
      </c>
      <c r="AM306" s="59">
        <f t="shared" si="110"/>
        <v>8</v>
      </c>
      <c r="AN306" s="59">
        <f t="shared" si="110"/>
        <v>6</v>
      </c>
      <c r="AO306" s="59">
        <f t="shared" si="110"/>
        <v>0</v>
      </c>
      <c r="AP306" s="59">
        <f t="shared" si="110"/>
        <v>0</v>
      </c>
      <c r="AQ306" s="59">
        <f t="shared" si="110"/>
        <v>0</v>
      </c>
      <c r="AR306" s="59">
        <f t="shared" si="110"/>
        <v>1</v>
      </c>
      <c r="AS306" s="59">
        <f t="shared" si="110"/>
        <v>0</v>
      </c>
      <c r="AT306" s="59">
        <f t="shared" si="110"/>
        <v>8</v>
      </c>
      <c r="AU306" s="59">
        <f t="shared" si="110"/>
        <v>1</v>
      </c>
      <c r="AV306" s="59">
        <f t="shared" si="110"/>
        <v>0</v>
      </c>
      <c r="AW306" s="59">
        <f t="shared" si="110"/>
        <v>0</v>
      </c>
      <c r="AX306" s="59">
        <f t="shared" si="110"/>
        <v>3</v>
      </c>
      <c r="AY306" s="59">
        <f t="shared" si="110"/>
        <v>0</v>
      </c>
      <c r="AZ306" s="59">
        <f t="shared" si="110"/>
        <v>0</v>
      </c>
      <c r="BA306" s="59">
        <f t="shared" si="110"/>
        <v>0</v>
      </c>
      <c r="BB306" s="59">
        <f t="shared" si="110"/>
        <v>0</v>
      </c>
      <c r="BC306" s="59">
        <f t="shared" si="110"/>
        <v>0</v>
      </c>
      <c r="BD306" s="59">
        <f t="shared" si="110"/>
        <v>0</v>
      </c>
      <c r="BE306" s="59">
        <f t="shared" si="110"/>
        <v>9</v>
      </c>
      <c r="BF306" s="59">
        <f t="shared" si="110"/>
        <v>4</v>
      </c>
      <c r="BG306" s="59">
        <f t="shared" si="110"/>
        <v>0</v>
      </c>
      <c r="BH306" s="59">
        <f t="shared" si="110"/>
        <v>0</v>
      </c>
      <c r="BI306" s="59">
        <f t="shared" si="110"/>
        <v>4</v>
      </c>
      <c r="BJ306" s="59">
        <f t="shared" si="110"/>
        <v>0</v>
      </c>
      <c r="BK306" s="59">
        <f t="shared" si="110"/>
        <v>1</v>
      </c>
      <c r="BL306" s="59">
        <f t="shared" si="110"/>
        <v>139</v>
      </c>
      <c r="BM306" s="59">
        <f t="shared" si="110"/>
        <v>36</v>
      </c>
      <c r="BN306" s="59">
        <f t="shared" si="110"/>
        <v>4</v>
      </c>
      <c r="BO306" s="59">
        <f t="shared" si="110"/>
        <v>5</v>
      </c>
      <c r="BP306" s="59">
        <f t="shared" si="110"/>
        <v>8</v>
      </c>
      <c r="BQ306" s="59">
        <f t="shared" si="110"/>
        <v>0</v>
      </c>
      <c r="BR306" s="59">
        <f t="shared" si="109"/>
        <v>86</v>
      </c>
      <c r="BS306" s="59">
        <f t="shared" si="109"/>
        <v>4</v>
      </c>
      <c r="BT306" s="59">
        <f t="shared" si="109"/>
        <v>0</v>
      </c>
      <c r="BU306" s="59">
        <f t="shared" si="109"/>
        <v>4</v>
      </c>
      <c r="BV306" s="59">
        <f t="shared" si="109"/>
        <v>856</v>
      </c>
      <c r="BW306" s="59">
        <f t="shared" si="109"/>
        <v>0</v>
      </c>
      <c r="BX306" s="59">
        <f t="shared" si="109"/>
        <v>856</v>
      </c>
      <c r="BY306" s="59">
        <f t="shared" si="109"/>
        <v>0</v>
      </c>
      <c r="BZ306" s="59">
        <f t="shared" si="109"/>
        <v>0</v>
      </c>
      <c r="CA306" s="59">
        <f t="shared" si="109"/>
        <v>0</v>
      </c>
      <c r="CB306" s="59">
        <f t="shared" si="109"/>
        <v>0</v>
      </c>
      <c r="CC306" s="59">
        <f t="shared" si="109"/>
        <v>0</v>
      </c>
      <c r="CD306" s="59">
        <f t="shared" si="109"/>
        <v>0</v>
      </c>
      <c r="CG306" s="10"/>
      <c r="CH306" s="10"/>
    </row>
    <row r="307" spans="1:86">
      <c r="B307" s="38"/>
      <c r="C307" s="38"/>
      <c r="D307" s="80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</row>
    <row r="308" spans="1:86">
      <c r="A308" s="34" t="s">
        <v>3</v>
      </c>
      <c r="B308" s="34">
        <f>COUNTIF(C281:C306,"WT")</f>
        <v>10</v>
      </c>
      <c r="C308" s="22" t="s">
        <v>41</v>
      </c>
      <c r="D308" s="24" t="e">
        <f>AVERAGE(D284:D287,D289,D294,D296,D299:D300,D304)</f>
        <v>#DIV/0!</v>
      </c>
      <c r="E308" s="24">
        <f t="shared" ref="E308:J308" si="111">AVERAGE(E284:E287,E289,E294,E296,E299:E300,E304)</f>
        <v>42.5</v>
      </c>
      <c r="F308" s="24">
        <f t="shared" si="111"/>
        <v>25</v>
      </c>
      <c r="G308" s="24">
        <f t="shared" si="111"/>
        <v>97.5</v>
      </c>
      <c r="H308" s="24">
        <f t="shared" si="111"/>
        <v>82.5</v>
      </c>
      <c r="I308" s="24">
        <f t="shared" si="111"/>
        <v>0.97499999999999998</v>
      </c>
      <c r="J308" s="24">
        <f t="shared" si="111"/>
        <v>12</v>
      </c>
      <c r="K308" s="24">
        <f>AVERAGE(K284:K287,K289,K294,K296,K299:K300,K304)</f>
        <v>1.7</v>
      </c>
      <c r="L308" s="24">
        <f t="shared" ref="L308:BI308" si="112">AVERAGE(L284:L287,L289,L294,L296,L299:L300,L304)</f>
        <v>1</v>
      </c>
      <c r="M308" s="24">
        <f t="shared" si="112"/>
        <v>3.9</v>
      </c>
      <c r="N308" s="24">
        <f t="shared" si="112"/>
        <v>3.3</v>
      </c>
      <c r="O308" s="24">
        <f t="shared" si="112"/>
        <v>2.1</v>
      </c>
      <c r="P308" s="24">
        <f t="shared" si="112"/>
        <v>1683.21666667</v>
      </c>
      <c r="Q308" s="24">
        <f t="shared" si="112"/>
        <v>492.21666667</v>
      </c>
      <c r="R308" s="24">
        <f t="shared" si="112"/>
        <v>1240.25</v>
      </c>
      <c r="S308" s="24">
        <f t="shared" si="112"/>
        <v>1425.8</v>
      </c>
      <c r="T308" s="24">
        <f t="shared" si="112"/>
        <v>815.72500001000003</v>
      </c>
      <c r="U308" s="24">
        <f t="shared" si="112"/>
        <v>512.85</v>
      </c>
      <c r="V308" s="24">
        <f t="shared" si="112"/>
        <v>898.25</v>
      </c>
      <c r="W308" s="24">
        <f t="shared" si="112"/>
        <v>1881.7916666570004</v>
      </c>
      <c r="X308" s="24">
        <f t="shared" si="112"/>
        <v>3137.25</v>
      </c>
      <c r="Y308" s="24">
        <f t="shared" si="112"/>
        <v>313.3</v>
      </c>
      <c r="Z308" s="24">
        <f t="shared" si="112"/>
        <v>1102.9416666900001</v>
      </c>
      <c r="AA308" s="24">
        <f t="shared" si="112"/>
        <v>1154.6500000000001</v>
      </c>
      <c r="AB308" s="24">
        <f t="shared" si="112"/>
        <v>716.05</v>
      </c>
      <c r="AC308" s="24">
        <f t="shared" si="112"/>
        <v>50</v>
      </c>
      <c r="AD308" s="24">
        <f t="shared" si="112"/>
        <v>22.3</v>
      </c>
      <c r="AE308" s="24">
        <f t="shared" si="112"/>
        <v>14.8</v>
      </c>
      <c r="AF308" s="24">
        <f t="shared" si="112"/>
        <v>12.9</v>
      </c>
      <c r="AG308" s="24">
        <f t="shared" si="112"/>
        <v>13.4</v>
      </c>
      <c r="AH308" s="24">
        <f t="shared" si="112"/>
        <v>15.2</v>
      </c>
      <c r="AI308" s="24">
        <f t="shared" si="112"/>
        <v>3.7</v>
      </c>
      <c r="AJ308" s="24">
        <f t="shared" si="112"/>
        <v>0.1</v>
      </c>
      <c r="AK308" s="24">
        <f t="shared" si="112"/>
        <v>0</v>
      </c>
      <c r="AL308" s="24">
        <f t="shared" si="112"/>
        <v>17.600000000000001</v>
      </c>
      <c r="AM308" s="24">
        <f t="shared" si="112"/>
        <v>10.3</v>
      </c>
      <c r="AN308" s="24">
        <f t="shared" si="112"/>
        <v>5.9</v>
      </c>
      <c r="AO308" s="24">
        <f t="shared" si="112"/>
        <v>0.7</v>
      </c>
      <c r="AP308" s="24">
        <f t="shared" si="112"/>
        <v>0</v>
      </c>
      <c r="AQ308" s="24">
        <f t="shared" si="112"/>
        <v>0</v>
      </c>
      <c r="AR308" s="24">
        <f t="shared" si="112"/>
        <v>5.4</v>
      </c>
      <c r="AS308" s="24">
        <f t="shared" si="112"/>
        <v>2</v>
      </c>
      <c r="AT308" s="24">
        <f t="shared" si="112"/>
        <v>5.4</v>
      </c>
      <c r="AU308" s="24">
        <f t="shared" si="112"/>
        <v>1.4</v>
      </c>
      <c r="AV308" s="24">
        <f t="shared" si="112"/>
        <v>0</v>
      </c>
      <c r="AW308" s="24">
        <f t="shared" si="112"/>
        <v>0</v>
      </c>
      <c r="AX308" s="24">
        <f t="shared" si="112"/>
        <v>6</v>
      </c>
      <c r="AY308" s="24">
        <f t="shared" si="112"/>
        <v>1.1000000000000001</v>
      </c>
      <c r="AZ308" s="24">
        <f t="shared" si="112"/>
        <v>3.9</v>
      </c>
      <c r="BA308" s="24">
        <f t="shared" si="112"/>
        <v>1.6</v>
      </c>
      <c r="BB308" s="24">
        <f t="shared" si="112"/>
        <v>0.1</v>
      </c>
      <c r="BC308" s="24">
        <f t="shared" si="112"/>
        <v>0</v>
      </c>
      <c r="BD308" s="24">
        <f t="shared" si="112"/>
        <v>6.2</v>
      </c>
      <c r="BE308" s="24">
        <f t="shared" si="112"/>
        <v>23.5</v>
      </c>
      <c r="BF308" s="24">
        <f t="shared" si="112"/>
        <v>3.6</v>
      </c>
      <c r="BG308" s="24">
        <f t="shared" si="112"/>
        <v>0.6</v>
      </c>
      <c r="BH308" s="24">
        <f t="shared" si="112"/>
        <v>1.3</v>
      </c>
      <c r="BI308" s="24">
        <f t="shared" si="112"/>
        <v>2.6</v>
      </c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</row>
    <row r="309" spans="1:86">
      <c r="A309" s="35" t="s">
        <v>179</v>
      </c>
      <c r="B309" s="153">
        <f>COUNTIF(C281:C306,"+ve")</f>
        <v>13</v>
      </c>
      <c r="C309" s="18" t="s">
        <v>41</v>
      </c>
      <c r="D309" s="27" t="e">
        <f t="shared" ref="D309:I309" si="113">AVERAGE(D288,D290:D293,D295,D297:D298,D301:D303,D305:D306)</f>
        <v>#DIV/0!</v>
      </c>
      <c r="E309" s="27">
        <f t="shared" si="113"/>
        <v>34.615384615384613</v>
      </c>
      <c r="F309" s="27">
        <f t="shared" si="113"/>
        <v>13.461538461538462</v>
      </c>
      <c r="G309" s="27">
        <f t="shared" si="113"/>
        <v>123.07692307692308</v>
      </c>
      <c r="H309" s="27">
        <f t="shared" si="113"/>
        <v>44.230769230769234</v>
      </c>
      <c r="I309" s="27">
        <f t="shared" si="113"/>
        <v>1.2307692307692308</v>
      </c>
      <c r="J309" s="27">
        <f t="shared" ref="J309:O309" si="114">AVERAGE(J288,J290:J293,J295,J297:J298,J301:J303,J305:J306)</f>
        <v>12</v>
      </c>
      <c r="K309" s="27">
        <f t="shared" si="114"/>
        <v>1.3846153846153846</v>
      </c>
      <c r="L309" s="27">
        <f t="shared" si="114"/>
        <v>0.53846153846153844</v>
      </c>
      <c r="M309" s="27">
        <f t="shared" si="114"/>
        <v>4.9230769230769234</v>
      </c>
      <c r="N309" s="27">
        <f t="shared" si="114"/>
        <v>1.7692307692307692</v>
      </c>
      <c r="O309" s="27">
        <f t="shared" si="114"/>
        <v>3.3846153846153846</v>
      </c>
      <c r="P309" s="27">
        <f>AVERAGE(P288,P290:P293,P295,P297:P298,P301:P303,P305:P306)</f>
        <v>1584.6346153846155</v>
      </c>
      <c r="Q309" s="27">
        <f>AVERAGE(Q288,Q290:Q293,Q295,Q297:Q298,Q301:Q303,Q305:Q306)</f>
        <v>531.76923076923072</v>
      </c>
      <c r="R309" s="27">
        <f t="shared" ref="R309:BI309" si="115">AVERAGE(R288,R290:R293,R295,R297:R298,R301:R303,R305:R306)</f>
        <v>1521.9615384615386</v>
      </c>
      <c r="S309" s="27">
        <f t="shared" si="115"/>
        <v>707.69230769230774</v>
      </c>
      <c r="T309" s="27">
        <f t="shared" si="115"/>
        <v>621.4679487123077</v>
      </c>
      <c r="U309" s="27">
        <f t="shared" si="115"/>
        <v>565.88461538461536</v>
      </c>
      <c r="V309" s="27">
        <f t="shared" si="115"/>
        <v>470.03846153846155</v>
      </c>
      <c r="W309" s="27">
        <f t="shared" si="115"/>
        <v>512.3205128123077</v>
      </c>
      <c r="X309" s="27">
        <f t="shared" si="115"/>
        <v>543</v>
      </c>
      <c r="Y309" s="27">
        <f t="shared" si="115"/>
        <v>334</v>
      </c>
      <c r="Z309" s="27">
        <f t="shared" si="115"/>
        <v>2024.35256411</v>
      </c>
      <c r="AA309" s="27">
        <f t="shared" si="115"/>
        <v>2234.8076923076924</v>
      </c>
      <c r="AB309" s="27">
        <f t="shared" si="115"/>
        <v>438.61538461538464</v>
      </c>
      <c r="AC309" s="27">
        <f t="shared" si="115"/>
        <v>51.307692307692307</v>
      </c>
      <c r="AD309" s="27">
        <f t="shared" si="115"/>
        <v>22.615384615384617</v>
      </c>
      <c r="AE309" s="27">
        <f t="shared" si="115"/>
        <v>24.076923076923077</v>
      </c>
      <c r="AF309" s="27">
        <f t="shared" si="115"/>
        <v>4.615384615384615</v>
      </c>
      <c r="AG309" s="27">
        <f t="shared" si="115"/>
        <v>13.538461538461538</v>
      </c>
      <c r="AH309" s="27">
        <f t="shared" si="115"/>
        <v>15.76923076923077</v>
      </c>
      <c r="AI309" s="27">
        <f t="shared" si="115"/>
        <v>6.0769230769230766</v>
      </c>
      <c r="AJ309" s="27">
        <f t="shared" si="115"/>
        <v>0.30769230769230771</v>
      </c>
      <c r="AK309" s="27">
        <f t="shared" si="115"/>
        <v>7.6923076923076927E-2</v>
      </c>
      <c r="AL309" s="27">
        <f t="shared" si="115"/>
        <v>15.538461538461538</v>
      </c>
      <c r="AM309" s="27">
        <f t="shared" si="115"/>
        <v>10.615384615384615</v>
      </c>
      <c r="AN309" s="27">
        <f t="shared" si="115"/>
        <v>5.6923076923076925</v>
      </c>
      <c r="AO309" s="27">
        <f t="shared" si="115"/>
        <v>0.61538461538461542</v>
      </c>
      <c r="AP309" s="27">
        <f t="shared" si="115"/>
        <v>0</v>
      </c>
      <c r="AQ309" s="27">
        <f t="shared" si="115"/>
        <v>7.6923076923076927E-2</v>
      </c>
      <c r="AR309" s="27">
        <f t="shared" si="115"/>
        <v>5.615384615384615</v>
      </c>
      <c r="AS309" s="27">
        <f t="shared" si="115"/>
        <v>2.0769230769230771</v>
      </c>
      <c r="AT309" s="27">
        <f t="shared" si="115"/>
        <v>7.9230769230769234</v>
      </c>
      <c r="AU309" s="27">
        <f t="shared" si="115"/>
        <v>5.2307692307692308</v>
      </c>
      <c r="AV309" s="27">
        <f t="shared" si="115"/>
        <v>0.30769230769230771</v>
      </c>
      <c r="AW309" s="27">
        <f t="shared" si="115"/>
        <v>0</v>
      </c>
      <c r="AX309" s="27">
        <f t="shared" si="115"/>
        <v>8.5384615384615383</v>
      </c>
      <c r="AY309" s="27">
        <f t="shared" si="115"/>
        <v>0.84615384615384615</v>
      </c>
      <c r="AZ309" s="27">
        <f t="shared" si="115"/>
        <v>2.1538461538461537</v>
      </c>
      <c r="BA309" s="27">
        <f t="shared" si="115"/>
        <v>0.23076923076923078</v>
      </c>
      <c r="BB309" s="27">
        <f t="shared" si="115"/>
        <v>0</v>
      </c>
      <c r="BC309" s="27">
        <f t="shared" si="115"/>
        <v>0</v>
      </c>
      <c r="BD309" s="27">
        <f t="shared" si="115"/>
        <v>1.3846153846153846</v>
      </c>
      <c r="BE309" s="27">
        <f t="shared" si="115"/>
        <v>12.76923076923077</v>
      </c>
      <c r="BF309" s="27">
        <f t="shared" si="115"/>
        <v>0.92307692307692313</v>
      </c>
      <c r="BG309" s="27">
        <f t="shared" si="115"/>
        <v>0.38461538461538464</v>
      </c>
      <c r="BH309" s="27">
        <f t="shared" si="115"/>
        <v>1</v>
      </c>
      <c r="BI309" s="27">
        <f t="shared" si="115"/>
        <v>4.1538461538461542</v>
      </c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</row>
    <row r="310" spans="1:86">
      <c r="A310" s="63"/>
      <c r="B310" s="63"/>
      <c r="C310" s="22" t="s">
        <v>43</v>
      </c>
      <c r="D310" s="24" t="e">
        <f>STDEV(D284:D287,D289,D294,D296,D299:D300,D304)/SQRT($B308)</f>
        <v>#DIV/0!</v>
      </c>
      <c r="E310" s="24">
        <f t="shared" ref="E310:BI310" si="116">STDEV(E284:E287,E289,E294,E296,E299:E300,E304)/SQRT($B308)</f>
        <v>17.5</v>
      </c>
      <c r="F310" s="24">
        <f t="shared" si="116"/>
        <v>17.078251276599328</v>
      </c>
      <c r="G310" s="24">
        <f t="shared" si="116"/>
        <v>13.667682889047271</v>
      </c>
      <c r="H310" s="24">
        <f t="shared" si="116"/>
        <v>12.388390622765419</v>
      </c>
      <c r="I310" s="24">
        <f t="shared" si="116"/>
        <v>0.13667682889047272</v>
      </c>
      <c r="J310" s="24">
        <f t="shared" si="116"/>
        <v>0</v>
      </c>
      <c r="K310" s="24">
        <f t="shared" si="116"/>
        <v>0.7</v>
      </c>
      <c r="L310" s="24">
        <f t="shared" si="116"/>
        <v>0.68313005106397329</v>
      </c>
      <c r="M310" s="24">
        <f t="shared" si="116"/>
        <v>0.54670731556189089</v>
      </c>
      <c r="N310" s="24">
        <f t="shared" si="116"/>
        <v>0.49553562491061676</v>
      </c>
      <c r="O310" s="24">
        <f t="shared" si="116"/>
        <v>0.64031242374328479</v>
      </c>
      <c r="P310" s="24">
        <f t="shared" si="116"/>
        <v>263.31929937952998</v>
      </c>
      <c r="Q310" s="24">
        <f t="shared" si="116"/>
        <v>219.01501449544324</v>
      </c>
      <c r="R310" s="24">
        <f t="shared" si="116"/>
        <v>284.76401779953403</v>
      </c>
      <c r="S310" s="24">
        <f t="shared" si="116"/>
        <v>439.80207795982244</v>
      </c>
      <c r="T310" s="24">
        <f t="shared" si="116"/>
        <v>226.18213260647698</v>
      </c>
      <c r="U310" s="24">
        <f t="shared" si="116"/>
        <v>160.9435037175744</v>
      </c>
      <c r="V310" s="24">
        <f t="shared" si="116"/>
        <v>247.88448530627232</v>
      </c>
      <c r="W310" s="24">
        <f t="shared" si="116"/>
        <v>1124.5735161571624</v>
      </c>
      <c r="X310" s="24">
        <f t="shared" si="116"/>
        <v>2214.9158088464169</v>
      </c>
      <c r="Y310" s="24">
        <f t="shared" si="116"/>
        <v>95.774393469467839</v>
      </c>
      <c r="Z310" s="24">
        <f t="shared" si="116"/>
        <v>367.58984795861602</v>
      </c>
      <c r="AA310" s="24">
        <f t="shared" si="116"/>
        <v>519.57921570140661</v>
      </c>
      <c r="AB310" s="24">
        <f t="shared" si="116"/>
        <v>194.96050098531353</v>
      </c>
      <c r="AC310" s="24">
        <f t="shared" si="116"/>
        <v>9.3547373619525587</v>
      </c>
      <c r="AD310" s="24">
        <f t="shared" si="116"/>
        <v>3.286504390855292</v>
      </c>
      <c r="AE310" s="24">
        <f t="shared" si="116"/>
        <v>4.5161438811839858</v>
      </c>
      <c r="AF310" s="24">
        <f t="shared" si="116"/>
        <v>3.7872593432894628</v>
      </c>
      <c r="AG310" s="24">
        <f t="shared" si="116"/>
        <v>1.2220201853215578</v>
      </c>
      <c r="AH310" s="24">
        <f t="shared" si="116"/>
        <v>1.9933221850301399</v>
      </c>
      <c r="AI310" s="24">
        <f t="shared" si="116"/>
        <v>1.7515072873892867</v>
      </c>
      <c r="AJ310" s="24">
        <f t="shared" si="116"/>
        <v>9.9999999999999992E-2</v>
      </c>
      <c r="AK310" s="24">
        <f t="shared" si="116"/>
        <v>0</v>
      </c>
      <c r="AL310" s="24">
        <f t="shared" si="116"/>
        <v>5.9706690486819713</v>
      </c>
      <c r="AM310" s="24">
        <f t="shared" si="116"/>
        <v>0.69999999999999929</v>
      </c>
      <c r="AN310" s="24">
        <f t="shared" si="116"/>
        <v>2.0787282436891816</v>
      </c>
      <c r="AO310" s="24">
        <f t="shared" si="116"/>
        <v>0.47258156262526085</v>
      </c>
      <c r="AP310" s="24">
        <f t="shared" si="116"/>
        <v>0</v>
      </c>
      <c r="AQ310" s="24">
        <f t="shared" si="116"/>
        <v>0</v>
      </c>
      <c r="AR310" s="24">
        <f t="shared" si="116"/>
        <v>1.3349989596333853</v>
      </c>
      <c r="AS310" s="24">
        <f t="shared" si="116"/>
        <v>0.76011695006609192</v>
      </c>
      <c r="AT310" s="24">
        <f t="shared" si="116"/>
        <v>0.74833147735478811</v>
      </c>
      <c r="AU310" s="24">
        <f t="shared" si="116"/>
        <v>0.66999170807472597</v>
      </c>
      <c r="AV310" s="24">
        <f t="shared" si="116"/>
        <v>0</v>
      </c>
      <c r="AW310" s="24">
        <f t="shared" si="116"/>
        <v>0</v>
      </c>
      <c r="AX310" s="24">
        <f t="shared" si="116"/>
        <v>3.0659419433511785</v>
      </c>
      <c r="AY310" s="24">
        <f t="shared" si="116"/>
        <v>0.43333333333333329</v>
      </c>
      <c r="AZ310" s="24">
        <f t="shared" si="116"/>
        <v>0.54670731556189089</v>
      </c>
      <c r="BA310" s="24">
        <f t="shared" si="116"/>
        <v>0.77746025264604002</v>
      </c>
      <c r="BB310" s="24">
        <f t="shared" si="116"/>
        <v>9.9999999999999992E-2</v>
      </c>
      <c r="BC310" s="24">
        <f t="shared" si="116"/>
        <v>0</v>
      </c>
      <c r="BD310" s="24">
        <f t="shared" si="116"/>
        <v>2.4846193538112296</v>
      </c>
      <c r="BE310" s="24">
        <f t="shared" si="116"/>
        <v>5.0138696521637742</v>
      </c>
      <c r="BF310" s="24">
        <f t="shared" si="116"/>
        <v>2.1868292622475631</v>
      </c>
      <c r="BG310" s="24">
        <f t="shared" si="116"/>
        <v>0.49888765156985887</v>
      </c>
      <c r="BH310" s="24">
        <f t="shared" si="116"/>
        <v>1.0959521481849064</v>
      </c>
      <c r="BI310" s="24">
        <f t="shared" si="116"/>
        <v>0.79162280580252775</v>
      </c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</row>
    <row r="311" spans="1:86">
      <c r="A311" s="63"/>
      <c r="B311" s="2"/>
      <c r="C311" s="18" t="s">
        <v>43</v>
      </c>
      <c r="D311" s="27" t="e">
        <f t="shared" ref="D311:K311" si="117">STDEV(D288,D290:D293,D295,D297:D298,D301:D303,D305:D306)/SQRT($B309)</f>
        <v>#DIV/0!</v>
      </c>
      <c r="E311" s="27">
        <f t="shared" si="117"/>
        <v>10.415433852097385</v>
      </c>
      <c r="F311" s="27">
        <f t="shared" si="117"/>
        <v>6.0813031926314984</v>
      </c>
      <c r="G311" s="27">
        <f t="shared" si="117"/>
        <v>8.7071010943628959</v>
      </c>
      <c r="H311" s="27">
        <f t="shared" si="117"/>
        <v>11.723936639853772</v>
      </c>
      <c r="I311" s="27">
        <f t="shared" si="117"/>
        <v>8.7071010943628971E-2</v>
      </c>
      <c r="J311" s="27">
        <f t="shared" si="117"/>
        <v>0</v>
      </c>
      <c r="K311" s="27">
        <f t="shared" si="117"/>
        <v>0.41661735408389544</v>
      </c>
      <c r="L311" s="27">
        <f t="shared" ref="L311:BI311" si="118">STDEV(L288,L290:L293,L295,L297:L298,L301:L303,L305:L306)/SQRT($B309)</f>
        <v>0.24325212770525995</v>
      </c>
      <c r="M311" s="27">
        <f t="shared" si="118"/>
        <v>0.34828404377451588</v>
      </c>
      <c r="N311" s="27">
        <f t="shared" si="118"/>
        <v>0.46895746559415086</v>
      </c>
      <c r="O311" s="27">
        <f t="shared" si="118"/>
        <v>0.66543278319799892</v>
      </c>
      <c r="P311" s="27">
        <f t="shared" si="118"/>
        <v>205.8920312638846</v>
      </c>
      <c r="Q311" s="27">
        <f t="shared" si="118"/>
        <v>252.61484196824819</v>
      </c>
      <c r="R311" s="27">
        <f t="shared" si="118"/>
        <v>238.9188821514966</v>
      </c>
      <c r="S311" s="27">
        <f t="shared" si="118"/>
        <v>322.26731587252903</v>
      </c>
      <c r="T311" s="27">
        <f t="shared" si="118"/>
        <v>143.87114074559966</v>
      </c>
      <c r="U311" s="27">
        <f t="shared" si="118"/>
        <v>136.29122704715709</v>
      </c>
      <c r="V311" s="27">
        <f t="shared" si="118"/>
        <v>141.99690161772381</v>
      </c>
      <c r="W311" s="27">
        <f t="shared" si="118"/>
        <v>132.89202570121566</v>
      </c>
      <c r="X311" s="27">
        <f t="shared" si="118"/>
        <v>177.59036161476089</v>
      </c>
      <c r="Y311" s="27">
        <f t="shared" si="118"/>
        <v>118.04493114585975</v>
      </c>
      <c r="Z311" s="27">
        <f t="shared" si="118"/>
        <v>315.73057818461069</v>
      </c>
      <c r="AA311" s="27">
        <f t="shared" si="118"/>
        <v>309.30508618712184</v>
      </c>
      <c r="AB311" s="27">
        <f t="shared" si="118"/>
        <v>136.26253357838027</v>
      </c>
      <c r="AC311" s="27">
        <f t="shared" si="118"/>
        <v>12.971558935720862</v>
      </c>
      <c r="AD311" s="27">
        <f t="shared" si="118"/>
        <v>4.6195494029602644</v>
      </c>
      <c r="AE311" s="27">
        <f t="shared" si="118"/>
        <v>8.4727780828848935</v>
      </c>
      <c r="AF311" s="27">
        <f t="shared" si="118"/>
        <v>1.4524005837307081</v>
      </c>
      <c r="AG311" s="27">
        <f t="shared" si="118"/>
        <v>1.2690365041696736</v>
      </c>
      <c r="AH311" s="27">
        <f t="shared" si="118"/>
        <v>2.3401562684886552</v>
      </c>
      <c r="AI311" s="27">
        <f t="shared" si="118"/>
        <v>3.6435076408584743</v>
      </c>
      <c r="AJ311" s="27">
        <f t="shared" si="118"/>
        <v>0.30769230769230771</v>
      </c>
      <c r="AK311" s="27">
        <f t="shared" si="118"/>
        <v>7.6923076923076927E-2</v>
      </c>
      <c r="AL311" s="27">
        <f t="shared" si="118"/>
        <v>6.4247272561239397</v>
      </c>
      <c r="AM311" s="27">
        <f t="shared" si="118"/>
        <v>0.41661735408389555</v>
      </c>
      <c r="AN311" s="27">
        <f t="shared" si="118"/>
        <v>2.1996054873096589</v>
      </c>
      <c r="AO311" s="27">
        <f t="shared" si="118"/>
        <v>0.38461538461538464</v>
      </c>
      <c r="AP311" s="27">
        <f t="shared" si="118"/>
        <v>0</v>
      </c>
      <c r="AQ311" s="27">
        <f t="shared" si="118"/>
        <v>7.6923076923076927E-2</v>
      </c>
      <c r="AR311" s="27">
        <f t="shared" si="118"/>
        <v>2.098651769706708</v>
      </c>
      <c r="AS311" s="27">
        <f t="shared" si="118"/>
        <v>0.78822698199689223</v>
      </c>
      <c r="AT311" s="27">
        <f t="shared" si="118"/>
        <v>0.66469135368285737</v>
      </c>
      <c r="AU311" s="27">
        <f t="shared" si="118"/>
        <v>3.2702110144294152</v>
      </c>
      <c r="AV311" s="27">
        <f t="shared" si="118"/>
        <v>0.30769230769230771</v>
      </c>
      <c r="AW311" s="27">
        <f t="shared" si="118"/>
        <v>0</v>
      </c>
      <c r="AX311" s="27">
        <f t="shared" si="118"/>
        <v>4.2931301482051545</v>
      </c>
      <c r="AY311" s="27">
        <f t="shared" si="118"/>
        <v>0.54120181844116499</v>
      </c>
      <c r="AZ311" s="27">
        <f t="shared" si="118"/>
        <v>0.55291945263712372</v>
      </c>
      <c r="BA311" s="27">
        <f t="shared" si="118"/>
        <v>0.16617283842071437</v>
      </c>
      <c r="BB311" s="27">
        <f t="shared" si="118"/>
        <v>0</v>
      </c>
      <c r="BC311" s="27">
        <f t="shared" si="118"/>
        <v>0</v>
      </c>
      <c r="BD311" s="27">
        <f t="shared" si="118"/>
        <v>0.54934064834945007</v>
      </c>
      <c r="BE311" s="27">
        <f t="shared" si="118"/>
        <v>1.5448584955273919</v>
      </c>
      <c r="BF311" s="27">
        <f t="shared" si="118"/>
        <v>0.32936493791449051</v>
      </c>
      <c r="BG311" s="27">
        <f t="shared" si="118"/>
        <v>0.24121650925931767</v>
      </c>
      <c r="BH311" s="27">
        <f t="shared" si="118"/>
        <v>0.49354811679282456</v>
      </c>
      <c r="BI311" s="27">
        <f t="shared" si="118"/>
        <v>0.45072809823710108</v>
      </c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</row>
    <row r="312" spans="1:86"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38"/>
      <c r="BT312" s="38"/>
    </row>
    <row r="313" spans="1:86" s="152" customFormat="1" ht="16">
      <c r="A313" s="83" t="s">
        <v>211</v>
      </c>
      <c r="B313" s="66"/>
      <c r="C313" s="66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1"/>
      <c r="BT313" s="151"/>
    </row>
    <row r="314" spans="1:86" s="38" customFormat="1">
      <c r="A314" t="s">
        <v>158</v>
      </c>
      <c r="B314" s="10">
        <v>60</v>
      </c>
      <c r="C314" s="4" t="s">
        <v>3</v>
      </c>
      <c r="D314" s="10" t="s">
        <v>40</v>
      </c>
      <c r="E314" s="59">
        <f t="shared" ref="E314:E336" si="119">SUM(E38,E130,E222)</f>
        <v>0</v>
      </c>
      <c r="F314" s="59">
        <f t="shared" ref="F314:BQ315" si="120">SUM(F38,F130,F222)</f>
        <v>0</v>
      </c>
      <c r="G314" s="59">
        <f t="shared" si="120"/>
        <v>150</v>
      </c>
      <c r="H314" s="59">
        <f t="shared" si="120"/>
        <v>100</v>
      </c>
      <c r="I314" s="59">
        <f t="shared" si="120"/>
        <v>1.5</v>
      </c>
      <c r="J314" s="59">
        <f t="shared" si="120"/>
        <v>12</v>
      </c>
      <c r="K314" s="59">
        <f t="shared" si="120"/>
        <v>0</v>
      </c>
      <c r="L314" s="59">
        <f t="shared" si="120"/>
        <v>0</v>
      </c>
      <c r="M314" s="59">
        <f t="shared" si="120"/>
        <v>6</v>
      </c>
      <c r="N314" s="59">
        <f t="shared" si="120"/>
        <v>4</v>
      </c>
      <c r="O314" s="59">
        <f t="shared" si="120"/>
        <v>2</v>
      </c>
      <c r="P314" s="59">
        <f t="shared" si="120"/>
        <v>589.5</v>
      </c>
      <c r="Q314" s="59">
        <f t="shared" si="120"/>
        <v>0</v>
      </c>
      <c r="R314" s="59">
        <f t="shared" si="120"/>
        <v>676.5</v>
      </c>
      <c r="S314" s="59">
        <f t="shared" si="120"/>
        <v>477.5</v>
      </c>
      <c r="T314" s="59">
        <f t="shared" si="120"/>
        <v>957.83333330000005</v>
      </c>
      <c r="U314" s="59">
        <f t="shared" si="120"/>
        <v>444.5</v>
      </c>
      <c r="V314" s="59">
        <f t="shared" si="120"/>
        <v>1902</v>
      </c>
      <c r="W314" s="59">
        <f t="shared" si="120"/>
        <v>1868.4166666000001</v>
      </c>
      <c r="X314" s="59">
        <f t="shared" si="120"/>
        <v>2517</v>
      </c>
      <c r="Y314" s="59">
        <f t="shared" si="120"/>
        <v>896</v>
      </c>
      <c r="Z314" s="59">
        <f t="shared" si="120"/>
        <v>158.41666666999998</v>
      </c>
      <c r="AA314" s="59">
        <f t="shared" si="120"/>
        <v>112.5</v>
      </c>
      <c r="AB314" s="59">
        <f t="shared" si="120"/>
        <v>244.5</v>
      </c>
      <c r="AC314" s="59">
        <f t="shared" si="120"/>
        <v>33</v>
      </c>
      <c r="AD314" s="59">
        <f t="shared" si="120"/>
        <v>16</v>
      </c>
      <c r="AE314" s="59">
        <f t="shared" si="120"/>
        <v>9</v>
      </c>
      <c r="AF314" s="59">
        <f t="shared" si="120"/>
        <v>8</v>
      </c>
      <c r="AG314" s="59">
        <f t="shared" si="120"/>
        <v>12</v>
      </c>
      <c r="AH314" s="59">
        <f t="shared" si="120"/>
        <v>16</v>
      </c>
      <c r="AI314" s="59">
        <f t="shared" si="120"/>
        <v>3</v>
      </c>
      <c r="AJ314" s="59">
        <f t="shared" si="120"/>
        <v>0</v>
      </c>
      <c r="AK314" s="59">
        <f t="shared" si="120"/>
        <v>0</v>
      </c>
      <c r="AL314" s="59">
        <f t="shared" si="120"/>
        <v>2</v>
      </c>
      <c r="AM314" s="59">
        <f t="shared" si="120"/>
        <v>12</v>
      </c>
      <c r="AN314" s="59">
        <f t="shared" si="120"/>
        <v>4</v>
      </c>
      <c r="AO314" s="59">
        <f t="shared" si="120"/>
        <v>0</v>
      </c>
      <c r="AP314" s="59">
        <f t="shared" si="120"/>
        <v>0</v>
      </c>
      <c r="AQ314" s="59">
        <f t="shared" si="120"/>
        <v>0</v>
      </c>
      <c r="AR314" s="59">
        <f t="shared" si="120"/>
        <v>0</v>
      </c>
      <c r="AS314" s="59">
        <f t="shared" si="120"/>
        <v>0</v>
      </c>
      <c r="AT314" s="59">
        <f t="shared" si="120"/>
        <v>8</v>
      </c>
      <c r="AU314" s="59">
        <f t="shared" si="120"/>
        <v>1</v>
      </c>
      <c r="AV314" s="59">
        <f t="shared" si="120"/>
        <v>0</v>
      </c>
      <c r="AW314" s="59">
        <f t="shared" si="120"/>
        <v>0</v>
      </c>
      <c r="AX314" s="59">
        <f t="shared" si="120"/>
        <v>0</v>
      </c>
      <c r="AY314" s="59">
        <f t="shared" si="120"/>
        <v>0</v>
      </c>
      <c r="AZ314" s="59">
        <f t="shared" si="120"/>
        <v>4</v>
      </c>
      <c r="BA314" s="59">
        <f t="shared" si="120"/>
        <v>2</v>
      </c>
      <c r="BB314" s="59">
        <f t="shared" si="120"/>
        <v>0</v>
      </c>
      <c r="BC314" s="59">
        <f t="shared" si="120"/>
        <v>0</v>
      </c>
      <c r="BD314" s="59">
        <f t="shared" si="120"/>
        <v>2</v>
      </c>
      <c r="BE314" s="59">
        <f t="shared" si="120"/>
        <v>16</v>
      </c>
      <c r="BF314" s="59">
        <f t="shared" si="120"/>
        <v>0</v>
      </c>
      <c r="BG314" s="59">
        <f t="shared" si="120"/>
        <v>0</v>
      </c>
      <c r="BH314" s="59">
        <f t="shared" si="120"/>
        <v>0</v>
      </c>
      <c r="BI314" s="59">
        <f t="shared" si="120"/>
        <v>0</v>
      </c>
      <c r="BJ314" s="59">
        <f t="shared" si="120"/>
        <v>10</v>
      </c>
      <c r="BK314" s="59">
        <f t="shared" si="120"/>
        <v>6</v>
      </c>
      <c r="BL314" s="59">
        <f t="shared" si="120"/>
        <v>188</v>
      </c>
      <c r="BM314" s="59">
        <f t="shared" si="120"/>
        <v>29</v>
      </c>
      <c r="BN314" s="59">
        <f t="shared" si="120"/>
        <v>18</v>
      </c>
      <c r="BO314" s="59">
        <f t="shared" si="120"/>
        <v>48</v>
      </c>
      <c r="BP314" s="59">
        <f t="shared" si="120"/>
        <v>12</v>
      </c>
      <c r="BQ314" s="59">
        <f t="shared" si="120"/>
        <v>7</v>
      </c>
      <c r="BR314" s="59">
        <f t="shared" ref="BR314:CD318" si="121">SUM(BR38,BR130,BR222)</f>
        <v>74</v>
      </c>
      <c r="BS314" s="59">
        <f t="shared" si="121"/>
        <v>2</v>
      </c>
      <c r="BT314" s="59">
        <f t="shared" si="121"/>
        <v>2</v>
      </c>
      <c r="BU314" s="59">
        <f t="shared" si="121"/>
        <v>0</v>
      </c>
      <c r="BV314" s="59">
        <f t="shared" si="121"/>
        <v>378</v>
      </c>
      <c r="BW314" s="59">
        <f t="shared" si="121"/>
        <v>378</v>
      </c>
      <c r="BX314" s="59">
        <f t="shared" si="121"/>
        <v>0</v>
      </c>
      <c r="BY314" s="59">
        <f t="shared" si="121"/>
        <v>0</v>
      </c>
      <c r="BZ314" s="59">
        <f t="shared" si="121"/>
        <v>0</v>
      </c>
      <c r="CA314" s="59">
        <f t="shared" si="121"/>
        <v>0</v>
      </c>
      <c r="CB314" s="59">
        <f t="shared" si="121"/>
        <v>0</v>
      </c>
      <c r="CC314" s="59">
        <f t="shared" si="121"/>
        <v>0</v>
      </c>
      <c r="CD314" s="59">
        <f t="shared" si="121"/>
        <v>0</v>
      </c>
      <c r="CE314" s="58"/>
      <c r="CG314" s="10"/>
      <c r="CH314" s="10"/>
    </row>
    <row r="315" spans="1:86" s="38" customFormat="1">
      <c r="A315" t="s">
        <v>180</v>
      </c>
      <c r="B315" s="10">
        <v>65</v>
      </c>
      <c r="C315" s="4" t="s">
        <v>3</v>
      </c>
      <c r="D315" s="10" t="s">
        <v>40</v>
      </c>
      <c r="E315" s="59">
        <f t="shared" si="119"/>
        <v>100</v>
      </c>
      <c r="F315" s="59">
        <f t="shared" ref="F315:T315" si="122">SUM(F39,F131,F223)</f>
        <v>0</v>
      </c>
      <c r="G315" s="59">
        <f t="shared" si="122"/>
        <v>100</v>
      </c>
      <c r="H315" s="59">
        <f t="shared" si="122"/>
        <v>50</v>
      </c>
      <c r="I315" s="59">
        <f t="shared" si="122"/>
        <v>1</v>
      </c>
      <c r="J315" s="59">
        <f t="shared" si="122"/>
        <v>12</v>
      </c>
      <c r="K315" s="59">
        <f t="shared" si="122"/>
        <v>4</v>
      </c>
      <c r="L315" s="59">
        <f t="shared" si="122"/>
        <v>0</v>
      </c>
      <c r="M315" s="59">
        <f t="shared" si="122"/>
        <v>4</v>
      </c>
      <c r="N315" s="59">
        <f t="shared" si="122"/>
        <v>2</v>
      </c>
      <c r="O315" s="59">
        <f t="shared" si="122"/>
        <v>2</v>
      </c>
      <c r="P315" s="59">
        <f t="shared" si="122"/>
        <v>2853.5</v>
      </c>
      <c r="Q315" s="59">
        <f t="shared" si="122"/>
        <v>0</v>
      </c>
      <c r="R315" s="59">
        <f t="shared" si="122"/>
        <v>3095</v>
      </c>
      <c r="S315" s="59">
        <f t="shared" si="122"/>
        <v>2840</v>
      </c>
      <c r="T315" s="59">
        <f t="shared" si="122"/>
        <v>1889.0000003</v>
      </c>
      <c r="U315" s="59">
        <f t="shared" si="120"/>
        <v>1603</v>
      </c>
      <c r="V315" s="59">
        <f t="shared" si="120"/>
        <v>2461</v>
      </c>
      <c r="W315" s="59">
        <f t="shared" si="120"/>
        <v>172.99999997</v>
      </c>
      <c r="X315" s="59">
        <f t="shared" si="120"/>
        <v>191.5</v>
      </c>
      <c r="Y315" s="59">
        <f t="shared" si="120"/>
        <v>136</v>
      </c>
      <c r="Z315" s="59">
        <f t="shared" si="120"/>
        <v>1548.6666667</v>
      </c>
      <c r="AA315" s="59">
        <f t="shared" si="120"/>
        <v>1993</v>
      </c>
      <c r="AB315" s="59">
        <f t="shared" si="120"/>
        <v>660</v>
      </c>
      <c r="AC315" s="59">
        <f t="shared" si="120"/>
        <v>21</v>
      </c>
      <c r="AD315" s="59">
        <f t="shared" si="120"/>
        <v>11</v>
      </c>
      <c r="AE315" s="59">
        <f t="shared" si="120"/>
        <v>8</v>
      </c>
      <c r="AF315" s="59">
        <f t="shared" si="120"/>
        <v>2</v>
      </c>
      <c r="AG315" s="59">
        <f t="shared" si="120"/>
        <v>9</v>
      </c>
      <c r="AH315" s="59">
        <f t="shared" si="120"/>
        <v>10</v>
      </c>
      <c r="AI315" s="59">
        <f t="shared" si="120"/>
        <v>0</v>
      </c>
      <c r="AJ315" s="59">
        <f t="shared" si="120"/>
        <v>0</v>
      </c>
      <c r="AK315" s="59">
        <f t="shared" si="120"/>
        <v>0</v>
      </c>
      <c r="AL315" s="59">
        <f t="shared" si="120"/>
        <v>2</v>
      </c>
      <c r="AM315" s="59">
        <f t="shared" si="120"/>
        <v>8</v>
      </c>
      <c r="AN315" s="59">
        <f t="shared" si="120"/>
        <v>2</v>
      </c>
      <c r="AO315" s="59">
        <f t="shared" si="120"/>
        <v>0</v>
      </c>
      <c r="AP315" s="59">
        <f t="shared" si="120"/>
        <v>0</v>
      </c>
      <c r="AQ315" s="59">
        <f t="shared" si="120"/>
        <v>0</v>
      </c>
      <c r="AR315" s="59">
        <f t="shared" si="120"/>
        <v>1</v>
      </c>
      <c r="AS315" s="59">
        <f t="shared" si="120"/>
        <v>1</v>
      </c>
      <c r="AT315" s="59">
        <f t="shared" si="120"/>
        <v>6</v>
      </c>
      <c r="AU315" s="59">
        <f t="shared" si="120"/>
        <v>0</v>
      </c>
      <c r="AV315" s="59">
        <f t="shared" si="120"/>
        <v>0</v>
      </c>
      <c r="AW315" s="59">
        <f t="shared" si="120"/>
        <v>0</v>
      </c>
      <c r="AX315" s="59">
        <f t="shared" si="120"/>
        <v>1</v>
      </c>
      <c r="AY315" s="59">
        <f t="shared" si="120"/>
        <v>0</v>
      </c>
      <c r="AZ315" s="59">
        <f t="shared" si="120"/>
        <v>2</v>
      </c>
      <c r="BA315" s="59">
        <f t="shared" si="120"/>
        <v>0</v>
      </c>
      <c r="BB315" s="59">
        <f t="shared" si="120"/>
        <v>0</v>
      </c>
      <c r="BC315" s="59">
        <f t="shared" si="120"/>
        <v>0</v>
      </c>
      <c r="BD315" s="59">
        <f t="shared" si="120"/>
        <v>0</v>
      </c>
      <c r="BE315" s="59">
        <f t="shared" si="120"/>
        <v>7</v>
      </c>
      <c r="BF315" s="59">
        <f t="shared" si="120"/>
        <v>1</v>
      </c>
      <c r="BG315" s="59">
        <f t="shared" si="120"/>
        <v>0</v>
      </c>
      <c r="BH315" s="59">
        <f t="shared" si="120"/>
        <v>0</v>
      </c>
      <c r="BI315" s="59">
        <f t="shared" si="120"/>
        <v>3</v>
      </c>
      <c r="BJ315" s="59">
        <f t="shared" si="120"/>
        <v>3</v>
      </c>
      <c r="BK315" s="59">
        <f t="shared" si="120"/>
        <v>0</v>
      </c>
      <c r="BL315" s="59">
        <f t="shared" si="120"/>
        <v>197</v>
      </c>
      <c r="BM315" s="59">
        <f t="shared" si="120"/>
        <v>57</v>
      </c>
      <c r="BN315" s="59">
        <f t="shared" si="120"/>
        <v>9</v>
      </c>
      <c r="BO315" s="59">
        <f t="shared" si="120"/>
        <v>20</v>
      </c>
      <c r="BP315" s="59">
        <f t="shared" si="120"/>
        <v>14</v>
      </c>
      <c r="BQ315" s="59">
        <f t="shared" si="120"/>
        <v>0</v>
      </c>
      <c r="BR315" s="59">
        <f t="shared" si="121"/>
        <v>97</v>
      </c>
      <c r="BS315" s="59">
        <f t="shared" si="121"/>
        <v>2</v>
      </c>
      <c r="BT315" s="59">
        <f t="shared" si="121"/>
        <v>0</v>
      </c>
      <c r="BU315" s="59">
        <f t="shared" si="121"/>
        <v>2</v>
      </c>
      <c r="BV315" s="59">
        <f t="shared" si="121"/>
        <v>2384</v>
      </c>
      <c r="BW315" s="59">
        <f t="shared" si="121"/>
        <v>0</v>
      </c>
      <c r="BX315" s="59">
        <f t="shared" si="121"/>
        <v>2384</v>
      </c>
      <c r="BY315" s="59">
        <f t="shared" si="121"/>
        <v>0</v>
      </c>
      <c r="BZ315" s="59">
        <f t="shared" si="121"/>
        <v>0</v>
      </c>
      <c r="CA315" s="59">
        <f t="shared" si="121"/>
        <v>0</v>
      </c>
      <c r="CB315" s="59">
        <f t="shared" si="121"/>
        <v>0</v>
      </c>
      <c r="CC315" s="59">
        <f t="shared" si="121"/>
        <v>0</v>
      </c>
      <c r="CD315" s="59">
        <f t="shared" si="121"/>
        <v>0</v>
      </c>
      <c r="CE315" s="58"/>
      <c r="CG315" s="10"/>
      <c r="CH315" s="10"/>
    </row>
    <row r="316" spans="1:86" s="38" customFormat="1">
      <c r="A316" t="s">
        <v>159</v>
      </c>
      <c r="B316" s="10">
        <v>65</v>
      </c>
      <c r="C316" s="4" t="s">
        <v>3</v>
      </c>
      <c r="D316" s="10" t="s">
        <v>40</v>
      </c>
      <c r="E316" s="59">
        <f t="shared" si="119"/>
        <v>50</v>
      </c>
      <c r="F316" s="59">
        <f t="shared" ref="F316:BQ319" si="123">SUM(F40,F132,F224)</f>
        <v>25</v>
      </c>
      <c r="G316" s="59">
        <f t="shared" si="123"/>
        <v>100</v>
      </c>
      <c r="H316" s="59">
        <f t="shared" si="123"/>
        <v>50</v>
      </c>
      <c r="I316" s="59">
        <f t="shared" si="123"/>
        <v>1</v>
      </c>
      <c r="J316" s="59">
        <f t="shared" si="123"/>
        <v>12</v>
      </c>
      <c r="K316" s="59">
        <f t="shared" si="123"/>
        <v>2</v>
      </c>
      <c r="L316" s="59">
        <f t="shared" si="123"/>
        <v>1</v>
      </c>
      <c r="M316" s="59">
        <f t="shared" si="123"/>
        <v>4</v>
      </c>
      <c r="N316" s="59">
        <f t="shared" si="123"/>
        <v>2</v>
      </c>
      <c r="O316" s="59">
        <f t="shared" si="123"/>
        <v>3</v>
      </c>
      <c r="P316" s="59">
        <f t="shared" si="123"/>
        <v>2537.25</v>
      </c>
      <c r="Q316" s="59">
        <f t="shared" si="123"/>
        <v>3450</v>
      </c>
      <c r="R316" s="59">
        <f t="shared" si="123"/>
        <v>736</v>
      </c>
      <c r="S316" s="59">
        <f t="shared" si="123"/>
        <v>425.5</v>
      </c>
      <c r="T316" s="59">
        <f t="shared" si="123"/>
        <v>858</v>
      </c>
      <c r="U316" s="59">
        <f t="shared" si="123"/>
        <v>885</v>
      </c>
      <c r="V316" s="59">
        <f t="shared" si="123"/>
        <v>108.5</v>
      </c>
      <c r="W316" s="59">
        <f t="shared" si="123"/>
        <v>1827</v>
      </c>
      <c r="X316" s="59">
        <f t="shared" si="123"/>
        <v>2035</v>
      </c>
      <c r="Y316" s="59">
        <f t="shared" si="123"/>
        <v>110</v>
      </c>
      <c r="Z316" s="59">
        <f t="shared" si="123"/>
        <v>375</v>
      </c>
      <c r="AA316" s="59">
        <f t="shared" si="123"/>
        <v>253</v>
      </c>
      <c r="AB316" s="59">
        <f t="shared" si="123"/>
        <v>221</v>
      </c>
      <c r="AC316" s="59">
        <f t="shared" si="123"/>
        <v>71</v>
      </c>
      <c r="AD316" s="59">
        <f t="shared" si="123"/>
        <v>16</v>
      </c>
      <c r="AE316" s="59">
        <f t="shared" si="123"/>
        <v>29</v>
      </c>
      <c r="AF316" s="59">
        <f t="shared" si="123"/>
        <v>26</v>
      </c>
      <c r="AG316" s="59">
        <f t="shared" si="123"/>
        <v>17</v>
      </c>
      <c r="AH316" s="59">
        <f t="shared" si="123"/>
        <v>12</v>
      </c>
      <c r="AI316" s="59">
        <f t="shared" si="123"/>
        <v>16</v>
      </c>
      <c r="AJ316" s="59">
        <f t="shared" si="123"/>
        <v>1</v>
      </c>
      <c r="AK316" s="59">
        <f t="shared" si="123"/>
        <v>0</v>
      </c>
      <c r="AL316" s="59">
        <f t="shared" si="123"/>
        <v>25</v>
      </c>
      <c r="AM316" s="59">
        <f t="shared" si="123"/>
        <v>10</v>
      </c>
      <c r="AN316" s="59">
        <f t="shared" si="123"/>
        <v>3</v>
      </c>
      <c r="AO316" s="59">
        <f t="shared" si="123"/>
        <v>2</v>
      </c>
      <c r="AP316" s="59">
        <f t="shared" si="123"/>
        <v>0</v>
      </c>
      <c r="AQ316" s="59">
        <f t="shared" si="123"/>
        <v>0</v>
      </c>
      <c r="AR316" s="59">
        <f t="shared" si="123"/>
        <v>1</v>
      </c>
      <c r="AS316" s="59">
        <f t="shared" si="123"/>
        <v>4</v>
      </c>
      <c r="AT316" s="59">
        <f t="shared" si="123"/>
        <v>6</v>
      </c>
      <c r="AU316" s="59">
        <f t="shared" si="123"/>
        <v>9</v>
      </c>
      <c r="AV316" s="59">
        <f t="shared" si="123"/>
        <v>0</v>
      </c>
      <c r="AW316" s="59">
        <f t="shared" si="123"/>
        <v>0</v>
      </c>
      <c r="AX316" s="59">
        <f t="shared" si="123"/>
        <v>10</v>
      </c>
      <c r="AY316" s="59">
        <f t="shared" si="123"/>
        <v>3</v>
      </c>
      <c r="AZ316" s="59">
        <f t="shared" si="123"/>
        <v>3</v>
      </c>
      <c r="BA316" s="59">
        <f t="shared" si="123"/>
        <v>5</v>
      </c>
      <c r="BB316" s="59">
        <f t="shared" si="123"/>
        <v>1</v>
      </c>
      <c r="BC316" s="59">
        <f t="shared" si="123"/>
        <v>0</v>
      </c>
      <c r="BD316" s="59">
        <f t="shared" si="123"/>
        <v>14</v>
      </c>
      <c r="BE316" s="59">
        <f t="shared" si="123"/>
        <v>19</v>
      </c>
      <c r="BF316" s="59">
        <f t="shared" si="123"/>
        <v>2</v>
      </c>
      <c r="BG316" s="59">
        <f t="shared" si="123"/>
        <v>0</v>
      </c>
      <c r="BH316" s="59">
        <f t="shared" si="123"/>
        <v>0</v>
      </c>
      <c r="BI316" s="59">
        <f t="shared" si="123"/>
        <v>0</v>
      </c>
      <c r="BJ316" s="59">
        <f t="shared" si="123"/>
        <v>6</v>
      </c>
      <c r="BK316" s="59">
        <f t="shared" si="123"/>
        <v>11</v>
      </c>
      <c r="BL316" s="59">
        <f t="shared" si="123"/>
        <v>282</v>
      </c>
      <c r="BM316" s="59">
        <f t="shared" si="123"/>
        <v>96</v>
      </c>
      <c r="BN316" s="59">
        <f t="shared" si="123"/>
        <v>13</v>
      </c>
      <c r="BO316" s="59">
        <f t="shared" si="123"/>
        <v>2</v>
      </c>
      <c r="BP316" s="59">
        <f t="shared" si="123"/>
        <v>11</v>
      </c>
      <c r="BQ316" s="59">
        <f t="shared" si="123"/>
        <v>8</v>
      </c>
      <c r="BR316" s="59">
        <f t="shared" si="121"/>
        <v>152</v>
      </c>
      <c r="BS316" s="59">
        <f t="shared" si="121"/>
        <v>3</v>
      </c>
      <c r="BT316" s="59">
        <f t="shared" si="121"/>
        <v>1</v>
      </c>
      <c r="BU316" s="59">
        <f t="shared" si="121"/>
        <v>2</v>
      </c>
      <c r="BV316" s="59">
        <f t="shared" si="121"/>
        <v>1129</v>
      </c>
      <c r="BW316" s="59">
        <f t="shared" si="121"/>
        <v>766</v>
      </c>
      <c r="BX316" s="59">
        <f t="shared" si="121"/>
        <v>363</v>
      </c>
      <c r="BY316" s="59">
        <f t="shared" si="121"/>
        <v>0</v>
      </c>
      <c r="BZ316" s="59">
        <f t="shared" si="121"/>
        <v>0</v>
      </c>
      <c r="CA316" s="59">
        <f t="shared" si="121"/>
        <v>0</v>
      </c>
      <c r="CB316" s="59">
        <f t="shared" si="121"/>
        <v>0</v>
      </c>
      <c r="CC316" s="59">
        <f t="shared" si="121"/>
        <v>0</v>
      </c>
      <c r="CD316" s="59">
        <f t="shared" si="121"/>
        <v>0</v>
      </c>
      <c r="CG316" s="10"/>
      <c r="CH316" s="10"/>
    </row>
    <row r="317" spans="1:86" s="38" customFormat="1">
      <c r="A317" t="s">
        <v>160</v>
      </c>
      <c r="B317" s="10">
        <v>65</v>
      </c>
      <c r="C317" s="4" t="s">
        <v>3</v>
      </c>
      <c r="D317" s="10" t="s">
        <v>40</v>
      </c>
      <c r="E317" s="59">
        <f t="shared" si="119"/>
        <v>0</v>
      </c>
      <c r="F317" s="59">
        <f t="shared" si="123"/>
        <v>0</v>
      </c>
      <c r="G317" s="59">
        <f t="shared" si="123"/>
        <v>150</v>
      </c>
      <c r="H317" s="59">
        <f t="shared" si="123"/>
        <v>100</v>
      </c>
      <c r="I317" s="59">
        <f t="shared" si="123"/>
        <v>1.5</v>
      </c>
      <c r="J317" s="59">
        <f t="shared" si="123"/>
        <v>12</v>
      </c>
      <c r="K317" s="59">
        <f t="shared" si="123"/>
        <v>0</v>
      </c>
      <c r="L317" s="59">
        <f t="shared" si="123"/>
        <v>0</v>
      </c>
      <c r="M317" s="59">
        <f t="shared" si="123"/>
        <v>6</v>
      </c>
      <c r="N317" s="59">
        <f t="shared" si="123"/>
        <v>4</v>
      </c>
      <c r="O317" s="59">
        <f t="shared" si="123"/>
        <v>2</v>
      </c>
      <c r="P317" s="59">
        <f t="shared" si="123"/>
        <v>1898.75</v>
      </c>
      <c r="Q317" s="59">
        <f t="shared" si="123"/>
        <v>0</v>
      </c>
      <c r="R317" s="59">
        <f t="shared" si="123"/>
        <v>1468.5</v>
      </c>
      <c r="S317" s="59">
        <f t="shared" si="123"/>
        <v>3517</v>
      </c>
      <c r="T317" s="59">
        <f t="shared" si="123"/>
        <v>910</v>
      </c>
      <c r="U317" s="59">
        <f t="shared" si="123"/>
        <v>632</v>
      </c>
      <c r="V317" s="59">
        <f t="shared" si="123"/>
        <v>1494</v>
      </c>
      <c r="W317" s="59">
        <f t="shared" si="123"/>
        <v>188.83333333000002</v>
      </c>
      <c r="X317" s="59">
        <f t="shared" si="123"/>
        <v>220</v>
      </c>
      <c r="Y317" s="59">
        <f t="shared" si="123"/>
        <v>143</v>
      </c>
      <c r="Z317" s="59">
        <f t="shared" si="123"/>
        <v>2604</v>
      </c>
      <c r="AA317" s="59">
        <f t="shared" si="123"/>
        <v>3384.5</v>
      </c>
      <c r="AB317" s="59">
        <f t="shared" si="123"/>
        <v>1382.5</v>
      </c>
      <c r="AC317" s="59">
        <f t="shared" si="123"/>
        <v>56</v>
      </c>
      <c r="AD317" s="59">
        <f t="shared" si="123"/>
        <v>29</v>
      </c>
      <c r="AE317" s="59">
        <f t="shared" si="123"/>
        <v>15</v>
      </c>
      <c r="AF317" s="59">
        <f t="shared" si="123"/>
        <v>12</v>
      </c>
      <c r="AG317" s="59">
        <f t="shared" si="123"/>
        <v>15</v>
      </c>
      <c r="AH317" s="59">
        <f t="shared" si="123"/>
        <v>17</v>
      </c>
      <c r="AI317" s="59">
        <f t="shared" si="123"/>
        <v>7</v>
      </c>
      <c r="AJ317" s="59">
        <f t="shared" si="123"/>
        <v>0</v>
      </c>
      <c r="AK317" s="59">
        <f t="shared" si="123"/>
        <v>0</v>
      </c>
      <c r="AL317" s="59">
        <f t="shared" si="123"/>
        <v>17</v>
      </c>
      <c r="AM317" s="59">
        <f t="shared" si="123"/>
        <v>12</v>
      </c>
      <c r="AN317" s="59">
        <f t="shared" si="123"/>
        <v>5</v>
      </c>
      <c r="AO317" s="59">
        <f t="shared" si="123"/>
        <v>2</v>
      </c>
      <c r="AP317" s="59">
        <f t="shared" si="123"/>
        <v>0</v>
      </c>
      <c r="AQ317" s="59">
        <f t="shared" si="123"/>
        <v>0</v>
      </c>
      <c r="AR317" s="59">
        <f t="shared" si="123"/>
        <v>10</v>
      </c>
      <c r="AS317" s="59">
        <f t="shared" si="123"/>
        <v>3</v>
      </c>
      <c r="AT317" s="59">
        <f t="shared" si="123"/>
        <v>8</v>
      </c>
      <c r="AU317" s="59">
        <f t="shared" si="123"/>
        <v>0</v>
      </c>
      <c r="AV317" s="59">
        <f t="shared" si="123"/>
        <v>0</v>
      </c>
      <c r="AW317" s="59">
        <f t="shared" si="123"/>
        <v>0</v>
      </c>
      <c r="AX317" s="59">
        <f t="shared" si="123"/>
        <v>4</v>
      </c>
      <c r="AY317" s="59">
        <f t="shared" si="123"/>
        <v>0</v>
      </c>
      <c r="AZ317" s="59">
        <f t="shared" si="123"/>
        <v>4</v>
      </c>
      <c r="BA317" s="59">
        <f t="shared" si="123"/>
        <v>5</v>
      </c>
      <c r="BB317" s="59">
        <f t="shared" si="123"/>
        <v>0</v>
      </c>
      <c r="BC317" s="59">
        <f t="shared" si="123"/>
        <v>0</v>
      </c>
      <c r="BD317" s="59">
        <f t="shared" si="123"/>
        <v>3</v>
      </c>
      <c r="BE317" s="59">
        <f t="shared" si="123"/>
        <v>13</v>
      </c>
      <c r="BF317" s="59">
        <f t="shared" si="123"/>
        <v>2</v>
      </c>
      <c r="BG317" s="59">
        <f t="shared" si="123"/>
        <v>0</v>
      </c>
      <c r="BH317" s="59">
        <f t="shared" si="123"/>
        <v>1</v>
      </c>
      <c r="BI317" s="59">
        <f t="shared" si="123"/>
        <v>10</v>
      </c>
      <c r="BJ317" s="59">
        <f t="shared" si="123"/>
        <v>0</v>
      </c>
      <c r="BK317" s="59">
        <f t="shared" si="123"/>
        <v>0</v>
      </c>
      <c r="BL317" s="59">
        <f t="shared" si="123"/>
        <v>270</v>
      </c>
      <c r="BM317" s="59">
        <f t="shared" si="123"/>
        <v>49</v>
      </c>
      <c r="BN317" s="59">
        <f t="shared" si="123"/>
        <v>26</v>
      </c>
      <c r="BO317" s="59">
        <f t="shared" si="123"/>
        <v>69</v>
      </c>
      <c r="BP317" s="59">
        <f t="shared" si="123"/>
        <v>15</v>
      </c>
      <c r="BQ317" s="59">
        <f t="shared" si="123"/>
        <v>0</v>
      </c>
      <c r="BR317" s="59">
        <f t="shared" si="121"/>
        <v>111</v>
      </c>
      <c r="BS317" s="59">
        <f t="shared" si="121"/>
        <v>2</v>
      </c>
      <c r="BT317" s="59">
        <f t="shared" si="121"/>
        <v>0</v>
      </c>
      <c r="BU317" s="59">
        <f t="shared" si="121"/>
        <v>2</v>
      </c>
      <c r="BV317" s="59">
        <f t="shared" si="121"/>
        <v>851</v>
      </c>
      <c r="BW317" s="59">
        <f t="shared" si="121"/>
        <v>0</v>
      </c>
      <c r="BX317" s="59">
        <f t="shared" si="121"/>
        <v>851</v>
      </c>
      <c r="BY317" s="59">
        <f t="shared" si="121"/>
        <v>0</v>
      </c>
      <c r="BZ317" s="59">
        <f t="shared" si="121"/>
        <v>0</v>
      </c>
      <c r="CA317" s="59">
        <f t="shared" si="121"/>
        <v>0</v>
      </c>
      <c r="CB317" s="59">
        <f t="shared" si="121"/>
        <v>0</v>
      </c>
      <c r="CC317" s="59">
        <f t="shared" si="121"/>
        <v>0</v>
      </c>
      <c r="CD317" s="59">
        <f t="shared" si="121"/>
        <v>0</v>
      </c>
      <c r="CG317" s="10"/>
      <c r="CH317" s="10"/>
    </row>
    <row r="318" spans="1:86" s="38" customFormat="1">
      <c r="A318" t="s">
        <v>181</v>
      </c>
      <c r="B318" s="10">
        <v>65</v>
      </c>
      <c r="C318" s="6" t="s">
        <v>2</v>
      </c>
      <c r="D318" s="10" t="s">
        <v>40</v>
      </c>
      <c r="E318" s="59">
        <f t="shared" si="119"/>
        <v>0</v>
      </c>
      <c r="F318" s="59">
        <f t="shared" si="123"/>
        <v>0</v>
      </c>
      <c r="G318" s="59">
        <f t="shared" si="123"/>
        <v>125</v>
      </c>
      <c r="H318" s="59">
        <f t="shared" si="123"/>
        <v>50</v>
      </c>
      <c r="I318" s="59">
        <f t="shared" si="123"/>
        <v>1.25</v>
      </c>
      <c r="J318" s="59">
        <f t="shared" si="123"/>
        <v>12</v>
      </c>
      <c r="K318" s="59">
        <f t="shared" si="123"/>
        <v>0</v>
      </c>
      <c r="L318" s="59">
        <f t="shared" si="123"/>
        <v>0</v>
      </c>
      <c r="M318" s="59">
        <f t="shared" si="123"/>
        <v>5</v>
      </c>
      <c r="N318" s="59">
        <f t="shared" si="123"/>
        <v>2</v>
      </c>
      <c r="O318" s="59">
        <f t="shared" si="123"/>
        <v>5</v>
      </c>
      <c r="P318" s="59">
        <f t="shared" si="123"/>
        <v>2178.5</v>
      </c>
      <c r="Q318" s="59">
        <f t="shared" si="123"/>
        <v>0</v>
      </c>
      <c r="R318" s="59">
        <f t="shared" si="123"/>
        <v>1367.5</v>
      </c>
      <c r="S318" s="59">
        <f t="shared" si="123"/>
        <v>1855</v>
      </c>
      <c r="T318" s="59">
        <f t="shared" si="123"/>
        <v>851.33333330000005</v>
      </c>
      <c r="U318" s="59">
        <f t="shared" si="123"/>
        <v>753.5</v>
      </c>
      <c r="V318" s="59">
        <f t="shared" si="123"/>
        <v>655</v>
      </c>
      <c r="W318" s="59">
        <f t="shared" si="123"/>
        <v>344.66666670000001</v>
      </c>
      <c r="X318" s="59">
        <f t="shared" si="123"/>
        <v>355.5</v>
      </c>
      <c r="Y318" s="59">
        <f t="shared" si="123"/>
        <v>236</v>
      </c>
      <c r="Z318" s="59">
        <f t="shared" si="123"/>
        <v>3321.333333</v>
      </c>
      <c r="AA318" s="59">
        <f t="shared" si="123"/>
        <v>3814</v>
      </c>
      <c r="AB318" s="59">
        <f t="shared" si="123"/>
        <v>1121</v>
      </c>
      <c r="AC318" s="59">
        <f t="shared" si="123"/>
        <v>99</v>
      </c>
      <c r="AD318" s="59">
        <f t="shared" si="123"/>
        <v>33</v>
      </c>
      <c r="AE318" s="59">
        <f t="shared" si="123"/>
        <v>46</v>
      </c>
      <c r="AF318" s="59">
        <f t="shared" si="123"/>
        <v>20</v>
      </c>
      <c r="AG318" s="59">
        <f t="shared" si="123"/>
        <v>27</v>
      </c>
      <c r="AH318" s="59">
        <f t="shared" si="123"/>
        <v>14</v>
      </c>
      <c r="AI318" s="59">
        <f t="shared" si="123"/>
        <v>14</v>
      </c>
      <c r="AJ318" s="59">
        <f t="shared" si="123"/>
        <v>0</v>
      </c>
      <c r="AK318" s="59">
        <f t="shared" si="123"/>
        <v>0</v>
      </c>
      <c r="AL318" s="59">
        <f t="shared" si="123"/>
        <v>44</v>
      </c>
      <c r="AM318" s="59">
        <f t="shared" si="123"/>
        <v>12</v>
      </c>
      <c r="AN318" s="59">
        <f t="shared" si="123"/>
        <v>2</v>
      </c>
      <c r="AO318" s="59">
        <f t="shared" si="123"/>
        <v>2</v>
      </c>
      <c r="AP318" s="59">
        <f t="shared" si="123"/>
        <v>0</v>
      </c>
      <c r="AQ318" s="59">
        <f t="shared" si="123"/>
        <v>0</v>
      </c>
      <c r="AR318" s="59">
        <f t="shared" si="123"/>
        <v>17</v>
      </c>
      <c r="AS318" s="59">
        <f t="shared" si="123"/>
        <v>9</v>
      </c>
      <c r="AT318" s="59">
        <f t="shared" si="123"/>
        <v>9</v>
      </c>
      <c r="AU318" s="59">
        <f t="shared" si="123"/>
        <v>8</v>
      </c>
      <c r="AV318" s="59">
        <f t="shared" si="123"/>
        <v>0</v>
      </c>
      <c r="AW318" s="59">
        <f t="shared" si="123"/>
        <v>0</v>
      </c>
      <c r="AX318" s="59">
        <f t="shared" si="123"/>
        <v>20</v>
      </c>
      <c r="AY318" s="59">
        <f t="shared" si="123"/>
        <v>6</v>
      </c>
      <c r="AZ318" s="59">
        <f t="shared" si="123"/>
        <v>3</v>
      </c>
      <c r="BA318" s="59">
        <f t="shared" si="123"/>
        <v>4</v>
      </c>
      <c r="BB318" s="59">
        <f t="shared" si="123"/>
        <v>0</v>
      </c>
      <c r="BC318" s="59">
        <f t="shared" si="123"/>
        <v>0</v>
      </c>
      <c r="BD318" s="59">
        <f t="shared" si="123"/>
        <v>7</v>
      </c>
      <c r="BE318" s="59">
        <f t="shared" si="123"/>
        <v>10</v>
      </c>
      <c r="BF318" s="59">
        <f t="shared" si="123"/>
        <v>1</v>
      </c>
      <c r="BG318" s="59">
        <f t="shared" si="123"/>
        <v>0</v>
      </c>
      <c r="BH318" s="59">
        <f t="shared" si="123"/>
        <v>0</v>
      </c>
      <c r="BI318" s="59">
        <f t="shared" si="123"/>
        <v>5</v>
      </c>
      <c r="BJ318" s="59">
        <f t="shared" si="123"/>
        <v>2</v>
      </c>
      <c r="BK318" s="59">
        <f t="shared" si="123"/>
        <v>2</v>
      </c>
      <c r="BL318" s="59">
        <f t="shared" si="123"/>
        <v>0</v>
      </c>
      <c r="BM318" s="59">
        <f t="shared" si="123"/>
        <v>0</v>
      </c>
      <c r="BN318" s="59">
        <f t="shared" si="123"/>
        <v>0</v>
      </c>
      <c r="BO318" s="59">
        <f t="shared" si="123"/>
        <v>0</v>
      </c>
      <c r="BP318" s="59">
        <f t="shared" si="123"/>
        <v>0</v>
      </c>
      <c r="BQ318" s="59">
        <f t="shared" si="123"/>
        <v>0</v>
      </c>
      <c r="BR318" s="59">
        <f t="shared" si="121"/>
        <v>0</v>
      </c>
      <c r="BS318" s="59">
        <f t="shared" si="121"/>
        <v>5</v>
      </c>
      <c r="BT318" s="59">
        <f t="shared" si="121"/>
        <v>1</v>
      </c>
      <c r="BU318" s="59">
        <f t="shared" si="121"/>
        <v>4</v>
      </c>
      <c r="BV318" s="59">
        <f t="shared" si="121"/>
        <v>4425</v>
      </c>
      <c r="BW318" s="59">
        <f t="shared" si="121"/>
        <v>723</v>
      </c>
      <c r="BX318" s="59">
        <f t="shared" si="121"/>
        <v>3702</v>
      </c>
      <c r="BY318" s="59">
        <f t="shared" si="121"/>
        <v>0</v>
      </c>
      <c r="BZ318" s="59">
        <f t="shared" si="121"/>
        <v>0</v>
      </c>
      <c r="CA318" s="59">
        <f t="shared" si="121"/>
        <v>0</v>
      </c>
      <c r="CB318" s="59">
        <f t="shared" si="121"/>
        <v>0</v>
      </c>
      <c r="CC318" s="59">
        <f t="shared" si="121"/>
        <v>0</v>
      </c>
      <c r="CD318" s="59">
        <f t="shared" si="121"/>
        <v>0</v>
      </c>
      <c r="CG318" s="10"/>
      <c r="CH318" s="10"/>
    </row>
    <row r="319" spans="1:86" s="38" customFormat="1">
      <c r="A319" t="s">
        <v>161</v>
      </c>
      <c r="B319" s="10">
        <v>65</v>
      </c>
      <c r="C319" s="4" t="s">
        <v>3</v>
      </c>
      <c r="D319" s="10" t="s">
        <v>40</v>
      </c>
      <c r="E319" s="59">
        <f t="shared" si="119"/>
        <v>25</v>
      </c>
      <c r="F319" s="59">
        <f t="shared" si="123"/>
        <v>0</v>
      </c>
      <c r="G319" s="59">
        <f t="shared" si="123"/>
        <v>125</v>
      </c>
      <c r="H319" s="59">
        <f t="shared" si="123"/>
        <v>125</v>
      </c>
      <c r="I319" s="59">
        <f t="shared" si="123"/>
        <v>1.25</v>
      </c>
      <c r="J319" s="59">
        <f t="shared" si="123"/>
        <v>12</v>
      </c>
      <c r="K319" s="59">
        <f t="shared" si="123"/>
        <v>1</v>
      </c>
      <c r="L319" s="59">
        <f t="shared" si="123"/>
        <v>0</v>
      </c>
      <c r="M319" s="59">
        <f t="shared" si="123"/>
        <v>5</v>
      </c>
      <c r="N319" s="59">
        <f t="shared" si="123"/>
        <v>5</v>
      </c>
      <c r="O319" s="59">
        <f t="shared" si="123"/>
        <v>1</v>
      </c>
      <c r="P319" s="59">
        <f t="shared" si="123"/>
        <v>1976.6666667</v>
      </c>
      <c r="Q319" s="59">
        <f t="shared" si="123"/>
        <v>0</v>
      </c>
      <c r="R319" s="59">
        <f t="shared" si="123"/>
        <v>2240</v>
      </c>
      <c r="S319" s="59">
        <f t="shared" si="123"/>
        <v>1840.5</v>
      </c>
      <c r="T319" s="59">
        <f t="shared" si="123"/>
        <v>1314.1666666000001</v>
      </c>
      <c r="U319" s="59">
        <f t="shared" si="123"/>
        <v>1159</v>
      </c>
      <c r="V319" s="59">
        <f t="shared" si="123"/>
        <v>1411.5</v>
      </c>
      <c r="W319" s="59">
        <f t="shared" si="123"/>
        <v>1519.5833332000002</v>
      </c>
      <c r="X319" s="59">
        <f t="shared" si="123"/>
        <v>2688</v>
      </c>
      <c r="Y319" s="59">
        <f t="shared" si="123"/>
        <v>434.5</v>
      </c>
      <c r="Z319" s="59">
        <f t="shared" si="123"/>
        <v>168.75</v>
      </c>
      <c r="AA319" s="59">
        <f t="shared" si="123"/>
        <v>160.5</v>
      </c>
      <c r="AB319" s="59">
        <f t="shared" si="123"/>
        <v>173</v>
      </c>
      <c r="AC319" s="59">
        <f t="shared" si="123"/>
        <v>40</v>
      </c>
      <c r="AD319" s="59">
        <f t="shared" si="123"/>
        <v>20</v>
      </c>
      <c r="AE319" s="59">
        <f t="shared" si="123"/>
        <v>9</v>
      </c>
      <c r="AF319" s="59">
        <f t="shared" si="123"/>
        <v>11</v>
      </c>
      <c r="AG319" s="59">
        <f t="shared" si="123"/>
        <v>11</v>
      </c>
      <c r="AH319" s="59">
        <f t="shared" si="123"/>
        <v>12</v>
      </c>
      <c r="AI319" s="59">
        <f t="shared" si="123"/>
        <v>11</v>
      </c>
      <c r="AJ319" s="59">
        <f t="shared" si="123"/>
        <v>0</v>
      </c>
      <c r="AK319" s="59">
        <f t="shared" si="123"/>
        <v>0</v>
      </c>
      <c r="AL319" s="59">
        <f t="shared" si="123"/>
        <v>6</v>
      </c>
      <c r="AM319" s="59">
        <f t="shared" si="123"/>
        <v>11</v>
      </c>
      <c r="AN319" s="59">
        <f t="shared" si="123"/>
        <v>1</v>
      </c>
      <c r="AO319" s="59">
        <f t="shared" si="123"/>
        <v>3</v>
      </c>
      <c r="AP319" s="59">
        <f t="shared" si="123"/>
        <v>0</v>
      </c>
      <c r="AQ319" s="59">
        <f t="shared" si="123"/>
        <v>0</v>
      </c>
      <c r="AR319" s="59">
        <f t="shared" si="123"/>
        <v>5</v>
      </c>
      <c r="AS319" s="59">
        <f t="shared" si="123"/>
        <v>0</v>
      </c>
      <c r="AT319" s="59">
        <f t="shared" si="123"/>
        <v>5</v>
      </c>
      <c r="AU319" s="59">
        <f t="shared" si="123"/>
        <v>4</v>
      </c>
      <c r="AV319" s="59">
        <f t="shared" si="123"/>
        <v>0</v>
      </c>
      <c r="AW319" s="59">
        <f t="shared" si="123"/>
        <v>0</v>
      </c>
      <c r="AX319" s="59">
        <f t="shared" si="123"/>
        <v>0</v>
      </c>
      <c r="AY319" s="59">
        <f t="shared" si="123"/>
        <v>0</v>
      </c>
      <c r="AZ319" s="59">
        <f t="shared" si="123"/>
        <v>6</v>
      </c>
      <c r="BA319" s="59">
        <f t="shared" si="123"/>
        <v>4</v>
      </c>
      <c r="BB319" s="59">
        <f t="shared" si="123"/>
        <v>0</v>
      </c>
      <c r="BC319" s="59">
        <f t="shared" si="123"/>
        <v>0</v>
      </c>
      <c r="BD319" s="59">
        <f t="shared" si="123"/>
        <v>1</v>
      </c>
      <c r="BE319" s="59">
        <f t="shared" si="123"/>
        <v>38</v>
      </c>
      <c r="BF319" s="59">
        <f t="shared" si="123"/>
        <v>2</v>
      </c>
      <c r="BG319" s="59">
        <f t="shared" si="123"/>
        <v>0</v>
      </c>
      <c r="BH319" s="59">
        <f t="shared" si="123"/>
        <v>0</v>
      </c>
      <c r="BI319" s="59">
        <f t="shared" si="123"/>
        <v>1</v>
      </c>
      <c r="BJ319" s="59">
        <f t="shared" si="123"/>
        <v>11</v>
      </c>
      <c r="BK319" s="59">
        <f t="shared" si="123"/>
        <v>24</v>
      </c>
      <c r="BL319" s="59">
        <f t="shared" si="123"/>
        <v>222</v>
      </c>
      <c r="BM319" s="59">
        <f t="shared" si="123"/>
        <v>45</v>
      </c>
      <c r="BN319" s="59">
        <f t="shared" si="123"/>
        <v>26</v>
      </c>
      <c r="BO319" s="59">
        <f t="shared" si="123"/>
        <v>14</v>
      </c>
      <c r="BP319" s="59">
        <f t="shared" si="123"/>
        <v>21</v>
      </c>
      <c r="BQ319" s="59">
        <f t="shared" ref="BQ319:CD322" si="124">SUM(BQ43,BQ135,BQ227)</f>
        <v>9</v>
      </c>
      <c r="BR319" s="59">
        <f t="shared" si="124"/>
        <v>107</v>
      </c>
      <c r="BS319" s="59">
        <f t="shared" si="124"/>
        <v>1</v>
      </c>
      <c r="BT319" s="59">
        <f t="shared" si="124"/>
        <v>1</v>
      </c>
      <c r="BU319" s="59">
        <f t="shared" si="124"/>
        <v>0</v>
      </c>
      <c r="BV319" s="59">
        <f t="shared" si="124"/>
        <v>617</v>
      </c>
      <c r="BW319" s="59">
        <f t="shared" si="124"/>
        <v>617</v>
      </c>
      <c r="BX319" s="59">
        <f t="shared" si="124"/>
        <v>0</v>
      </c>
      <c r="BY319" s="59">
        <f t="shared" si="124"/>
        <v>0</v>
      </c>
      <c r="BZ319" s="59">
        <f t="shared" si="124"/>
        <v>0</v>
      </c>
      <c r="CA319" s="59">
        <f t="shared" si="124"/>
        <v>0</v>
      </c>
      <c r="CB319" s="59">
        <f t="shared" si="124"/>
        <v>0</v>
      </c>
      <c r="CC319" s="59">
        <f t="shared" si="124"/>
        <v>0</v>
      </c>
      <c r="CD319" s="59">
        <f t="shared" si="124"/>
        <v>0</v>
      </c>
      <c r="CG319" s="10"/>
      <c r="CH319" s="10"/>
    </row>
    <row r="320" spans="1:86" s="38" customFormat="1">
      <c r="A320" t="s">
        <v>162</v>
      </c>
      <c r="B320" s="10">
        <v>65</v>
      </c>
      <c r="C320" s="6" t="s">
        <v>2</v>
      </c>
      <c r="D320" s="10" t="s">
        <v>40</v>
      </c>
      <c r="E320" s="59">
        <f t="shared" si="119"/>
        <v>25</v>
      </c>
      <c r="F320" s="59">
        <f t="shared" ref="F320:BQ323" si="125">SUM(F44,F136,F228)</f>
        <v>0</v>
      </c>
      <c r="G320" s="59">
        <f t="shared" si="125"/>
        <v>125</v>
      </c>
      <c r="H320" s="59">
        <f t="shared" si="125"/>
        <v>75</v>
      </c>
      <c r="I320" s="59">
        <f t="shared" si="125"/>
        <v>1.25</v>
      </c>
      <c r="J320" s="59">
        <f t="shared" si="125"/>
        <v>12</v>
      </c>
      <c r="K320" s="59">
        <f t="shared" si="125"/>
        <v>1</v>
      </c>
      <c r="L320" s="59">
        <f t="shared" si="125"/>
        <v>0</v>
      </c>
      <c r="M320" s="59">
        <f t="shared" si="125"/>
        <v>5</v>
      </c>
      <c r="N320" s="59">
        <f t="shared" si="125"/>
        <v>3</v>
      </c>
      <c r="O320" s="59">
        <f t="shared" si="125"/>
        <v>3</v>
      </c>
      <c r="P320" s="59">
        <f t="shared" si="125"/>
        <v>1417.5</v>
      </c>
      <c r="Q320" s="59">
        <f t="shared" si="125"/>
        <v>0</v>
      </c>
      <c r="R320" s="59">
        <f t="shared" si="125"/>
        <v>734</v>
      </c>
      <c r="S320" s="59">
        <f t="shared" si="125"/>
        <v>908</v>
      </c>
      <c r="T320" s="59">
        <f t="shared" si="125"/>
        <v>348.66666670000001</v>
      </c>
      <c r="U320" s="59">
        <f t="shared" si="125"/>
        <v>120</v>
      </c>
      <c r="V320" s="59">
        <f t="shared" si="125"/>
        <v>725</v>
      </c>
      <c r="W320" s="59">
        <f t="shared" si="125"/>
        <v>1187.5</v>
      </c>
      <c r="X320" s="59">
        <f t="shared" si="125"/>
        <v>1555.5</v>
      </c>
      <c r="Y320" s="59">
        <f t="shared" si="125"/>
        <v>640</v>
      </c>
      <c r="Z320" s="59">
        <f t="shared" si="125"/>
        <v>771.66666659999999</v>
      </c>
      <c r="AA320" s="59">
        <f t="shared" si="125"/>
        <v>817.5</v>
      </c>
      <c r="AB320" s="59">
        <f t="shared" si="125"/>
        <v>614</v>
      </c>
      <c r="AC320" s="59">
        <f t="shared" si="125"/>
        <v>33</v>
      </c>
      <c r="AD320" s="59">
        <f t="shared" si="125"/>
        <v>16</v>
      </c>
      <c r="AE320" s="59">
        <f t="shared" si="125"/>
        <v>11</v>
      </c>
      <c r="AF320" s="59">
        <f t="shared" si="125"/>
        <v>6</v>
      </c>
      <c r="AG320" s="59">
        <f t="shared" si="125"/>
        <v>12</v>
      </c>
      <c r="AH320" s="59">
        <f t="shared" si="125"/>
        <v>14</v>
      </c>
      <c r="AI320" s="59">
        <f t="shared" si="125"/>
        <v>5</v>
      </c>
      <c r="AJ320" s="59">
        <f t="shared" si="125"/>
        <v>0</v>
      </c>
      <c r="AK320" s="59">
        <f t="shared" si="125"/>
        <v>0</v>
      </c>
      <c r="AL320" s="59">
        <f t="shared" si="125"/>
        <v>2</v>
      </c>
      <c r="AM320" s="59">
        <f t="shared" si="125"/>
        <v>11</v>
      </c>
      <c r="AN320" s="59">
        <f t="shared" si="125"/>
        <v>3</v>
      </c>
      <c r="AO320" s="59">
        <f t="shared" si="125"/>
        <v>1</v>
      </c>
      <c r="AP320" s="59">
        <f t="shared" si="125"/>
        <v>0</v>
      </c>
      <c r="AQ320" s="59">
        <f t="shared" si="125"/>
        <v>0</v>
      </c>
      <c r="AR320" s="59">
        <f t="shared" si="125"/>
        <v>1</v>
      </c>
      <c r="AS320" s="59">
        <f t="shared" si="125"/>
        <v>0</v>
      </c>
      <c r="AT320" s="59">
        <f t="shared" si="125"/>
        <v>8</v>
      </c>
      <c r="AU320" s="59">
        <f t="shared" si="125"/>
        <v>3</v>
      </c>
      <c r="AV320" s="59">
        <f t="shared" si="125"/>
        <v>0</v>
      </c>
      <c r="AW320" s="59">
        <f t="shared" si="125"/>
        <v>0</v>
      </c>
      <c r="AX320" s="59">
        <f t="shared" si="125"/>
        <v>0</v>
      </c>
      <c r="AY320" s="59">
        <f t="shared" si="125"/>
        <v>1</v>
      </c>
      <c r="AZ320" s="59">
        <f t="shared" si="125"/>
        <v>3</v>
      </c>
      <c r="BA320" s="59">
        <f t="shared" si="125"/>
        <v>1</v>
      </c>
      <c r="BB320" s="59">
        <f t="shared" si="125"/>
        <v>0</v>
      </c>
      <c r="BC320" s="59">
        <f t="shared" si="125"/>
        <v>0</v>
      </c>
      <c r="BD320" s="59">
        <f t="shared" si="125"/>
        <v>1</v>
      </c>
      <c r="BE320" s="59">
        <f t="shared" si="125"/>
        <v>9</v>
      </c>
      <c r="BF320" s="59">
        <f t="shared" si="125"/>
        <v>0</v>
      </c>
      <c r="BG320" s="59">
        <f t="shared" si="125"/>
        <v>0</v>
      </c>
      <c r="BH320" s="59">
        <f t="shared" si="125"/>
        <v>0</v>
      </c>
      <c r="BI320" s="59">
        <f t="shared" si="125"/>
        <v>1</v>
      </c>
      <c r="BJ320" s="59">
        <f t="shared" si="125"/>
        <v>7</v>
      </c>
      <c r="BK320" s="59">
        <f t="shared" si="125"/>
        <v>1</v>
      </c>
      <c r="BL320" s="59">
        <f t="shared" si="125"/>
        <v>327</v>
      </c>
      <c r="BM320" s="59">
        <f t="shared" si="125"/>
        <v>72</v>
      </c>
      <c r="BN320" s="59">
        <f t="shared" si="125"/>
        <v>10</v>
      </c>
      <c r="BO320" s="59">
        <f t="shared" si="125"/>
        <v>47</v>
      </c>
      <c r="BP320" s="59">
        <f t="shared" si="125"/>
        <v>20</v>
      </c>
      <c r="BQ320" s="59">
        <f t="shared" si="125"/>
        <v>9</v>
      </c>
      <c r="BR320" s="59">
        <f t="shared" si="124"/>
        <v>169</v>
      </c>
      <c r="BS320" s="59">
        <f t="shared" si="124"/>
        <v>3</v>
      </c>
      <c r="BT320" s="59">
        <f t="shared" si="124"/>
        <v>0</v>
      </c>
      <c r="BU320" s="59">
        <f t="shared" si="124"/>
        <v>3</v>
      </c>
      <c r="BV320" s="59">
        <f t="shared" si="124"/>
        <v>2797</v>
      </c>
      <c r="BW320" s="59">
        <f t="shared" si="124"/>
        <v>0</v>
      </c>
      <c r="BX320" s="59">
        <f t="shared" si="124"/>
        <v>2797</v>
      </c>
      <c r="BY320" s="59">
        <f t="shared" si="124"/>
        <v>0</v>
      </c>
      <c r="BZ320" s="59">
        <f t="shared" si="124"/>
        <v>0</v>
      </c>
      <c r="CA320" s="59">
        <f t="shared" si="124"/>
        <v>0</v>
      </c>
      <c r="CB320" s="59">
        <f t="shared" si="124"/>
        <v>0</v>
      </c>
      <c r="CC320" s="59">
        <f t="shared" si="124"/>
        <v>0</v>
      </c>
      <c r="CD320" s="59">
        <f t="shared" si="124"/>
        <v>0</v>
      </c>
      <c r="CG320" s="10"/>
      <c r="CH320" s="10"/>
    </row>
    <row r="321" spans="1:86" s="38" customFormat="1">
      <c r="A321" t="s">
        <v>163</v>
      </c>
      <c r="B321" s="10">
        <v>60</v>
      </c>
      <c r="C321" s="6" t="s">
        <v>2</v>
      </c>
      <c r="D321" s="10" t="s">
        <v>40</v>
      </c>
      <c r="E321" s="59">
        <f t="shared" si="119"/>
        <v>0</v>
      </c>
      <c r="F321" s="59">
        <f t="shared" si="125"/>
        <v>25</v>
      </c>
      <c r="G321" s="59">
        <f t="shared" si="125"/>
        <v>150</v>
      </c>
      <c r="H321" s="59">
        <f t="shared" si="125"/>
        <v>0</v>
      </c>
      <c r="I321" s="59">
        <f t="shared" si="125"/>
        <v>1.5</v>
      </c>
      <c r="J321" s="59">
        <f t="shared" si="125"/>
        <v>12</v>
      </c>
      <c r="K321" s="59">
        <f t="shared" si="125"/>
        <v>0</v>
      </c>
      <c r="L321" s="59">
        <f t="shared" si="125"/>
        <v>1</v>
      </c>
      <c r="M321" s="59">
        <f t="shared" si="125"/>
        <v>6</v>
      </c>
      <c r="N321" s="59">
        <f t="shared" si="125"/>
        <v>0</v>
      </c>
      <c r="O321" s="59">
        <f t="shared" si="125"/>
        <v>5</v>
      </c>
      <c r="P321" s="59">
        <f t="shared" si="125"/>
        <v>565.5</v>
      </c>
      <c r="Q321" s="59">
        <f t="shared" si="125"/>
        <v>330</v>
      </c>
      <c r="R321" s="59">
        <f t="shared" si="125"/>
        <v>565</v>
      </c>
      <c r="S321" s="59">
        <f t="shared" si="125"/>
        <v>0</v>
      </c>
      <c r="T321" s="59">
        <f t="shared" si="125"/>
        <v>108</v>
      </c>
      <c r="U321" s="59">
        <f t="shared" si="125"/>
        <v>108</v>
      </c>
      <c r="V321" s="59">
        <f t="shared" si="125"/>
        <v>0</v>
      </c>
      <c r="W321" s="59">
        <f t="shared" si="125"/>
        <v>279</v>
      </c>
      <c r="X321" s="59">
        <f t="shared" si="125"/>
        <v>279</v>
      </c>
      <c r="Y321" s="59">
        <f t="shared" si="125"/>
        <v>0</v>
      </c>
      <c r="Z321" s="59">
        <f t="shared" si="125"/>
        <v>4014.5</v>
      </c>
      <c r="AA321" s="59">
        <f t="shared" si="125"/>
        <v>4014.5</v>
      </c>
      <c r="AB321" s="59">
        <f t="shared" si="125"/>
        <v>0</v>
      </c>
      <c r="AC321" s="59">
        <f t="shared" si="125"/>
        <v>49</v>
      </c>
      <c r="AD321" s="59">
        <f t="shared" si="125"/>
        <v>16</v>
      </c>
      <c r="AE321" s="59">
        <f t="shared" si="125"/>
        <v>33</v>
      </c>
      <c r="AF321" s="59">
        <f t="shared" si="125"/>
        <v>0</v>
      </c>
      <c r="AG321" s="59">
        <f t="shared" si="125"/>
        <v>12</v>
      </c>
      <c r="AH321" s="59">
        <f t="shared" si="125"/>
        <v>12</v>
      </c>
      <c r="AI321" s="59">
        <f t="shared" si="125"/>
        <v>9</v>
      </c>
      <c r="AJ321" s="59">
        <f t="shared" si="125"/>
        <v>0</v>
      </c>
      <c r="AK321" s="59">
        <f t="shared" si="125"/>
        <v>0</v>
      </c>
      <c r="AL321" s="59">
        <f t="shared" si="125"/>
        <v>16</v>
      </c>
      <c r="AM321" s="59">
        <f t="shared" si="125"/>
        <v>12</v>
      </c>
      <c r="AN321" s="59">
        <f t="shared" si="125"/>
        <v>1</v>
      </c>
      <c r="AO321" s="59">
        <f t="shared" si="125"/>
        <v>0</v>
      </c>
      <c r="AP321" s="59">
        <f t="shared" si="125"/>
        <v>0</v>
      </c>
      <c r="AQ321" s="59">
        <f t="shared" si="125"/>
        <v>0</v>
      </c>
      <c r="AR321" s="59">
        <f t="shared" si="125"/>
        <v>3</v>
      </c>
      <c r="AS321" s="59">
        <f t="shared" si="125"/>
        <v>0</v>
      </c>
      <c r="AT321" s="59">
        <f t="shared" si="125"/>
        <v>11</v>
      </c>
      <c r="AU321" s="59">
        <f t="shared" si="125"/>
        <v>9</v>
      </c>
      <c r="AV321" s="59">
        <f t="shared" si="125"/>
        <v>0</v>
      </c>
      <c r="AW321" s="59">
        <f t="shared" si="125"/>
        <v>0</v>
      </c>
      <c r="AX321" s="59">
        <f t="shared" si="125"/>
        <v>13</v>
      </c>
      <c r="AY321" s="59">
        <f t="shared" si="125"/>
        <v>0</v>
      </c>
      <c r="AZ321" s="59">
        <f t="shared" si="125"/>
        <v>0</v>
      </c>
      <c r="BA321" s="59">
        <f t="shared" si="125"/>
        <v>0</v>
      </c>
      <c r="BB321" s="59">
        <f t="shared" si="125"/>
        <v>0</v>
      </c>
      <c r="BC321" s="59">
        <f t="shared" si="125"/>
        <v>0</v>
      </c>
      <c r="BD321" s="59">
        <f t="shared" si="125"/>
        <v>0</v>
      </c>
      <c r="BE321" s="59">
        <f t="shared" si="125"/>
        <v>16</v>
      </c>
      <c r="BF321" s="59">
        <f t="shared" si="125"/>
        <v>0</v>
      </c>
      <c r="BG321" s="59">
        <f t="shared" si="125"/>
        <v>0</v>
      </c>
      <c r="BH321" s="59">
        <f t="shared" si="125"/>
        <v>0</v>
      </c>
      <c r="BI321" s="59">
        <f t="shared" si="125"/>
        <v>6</v>
      </c>
      <c r="BJ321" s="59">
        <f t="shared" si="125"/>
        <v>0</v>
      </c>
      <c r="BK321" s="59">
        <f t="shared" si="125"/>
        <v>10</v>
      </c>
      <c r="BL321" s="59">
        <f t="shared" si="125"/>
        <v>232</v>
      </c>
      <c r="BM321" s="59">
        <f t="shared" si="125"/>
        <v>38</v>
      </c>
      <c r="BN321" s="59">
        <f t="shared" si="125"/>
        <v>9</v>
      </c>
      <c r="BO321" s="59">
        <f t="shared" si="125"/>
        <v>37</v>
      </c>
      <c r="BP321" s="59">
        <f t="shared" si="125"/>
        <v>13</v>
      </c>
      <c r="BQ321" s="59">
        <f t="shared" si="125"/>
        <v>0</v>
      </c>
      <c r="BR321" s="59">
        <f t="shared" si="124"/>
        <v>135</v>
      </c>
      <c r="BS321" s="59">
        <f t="shared" si="124"/>
        <v>5</v>
      </c>
      <c r="BT321" s="59">
        <f t="shared" si="124"/>
        <v>0</v>
      </c>
      <c r="BU321" s="59">
        <f t="shared" si="124"/>
        <v>5</v>
      </c>
      <c r="BV321" s="59">
        <f t="shared" si="124"/>
        <v>802</v>
      </c>
      <c r="BW321" s="59">
        <f t="shared" si="124"/>
        <v>0</v>
      </c>
      <c r="BX321" s="59">
        <f t="shared" si="124"/>
        <v>802</v>
      </c>
      <c r="BY321" s="59">
        <f t="shared" si="124"/>
        <v>0</v>
      </c>
      <c r="BZ321" s="59">
        <f t="shared" si="124"/>
        <v>0</v>
      </c>
      <c r="CA321" s="59">
        <f t="shared" si="124"/>
        <v>0</v>
      </c>
      <c r="CB321" s="59">
        <f t="shared" si="124"/>
        <v>0</v>
      </c>
      <c r="CC321" s="59">
        <f t="shared" si="124"/>
        <v>0</v>
      </c>
      <c r="CD321" s="59">
        <f t="shared" si="124"/>
        <v>0</v>
      </c>
      <c r="CG321" s="10"/>
      <c r="CH321" s="10"/>
    </row>
    <row r="322" spans="1:86" s="38" customFormat="1">
      <c r="A322" t="s">
        <v>164</v>
      </c>
      <c r="B322" s="10">
        <v>60</v>
      </c>
      <c r="C322" s="6" t="s">
        <v>2</v>
      </c>
      <c r="D322" s="10" t="s">
        <v>40</v>
      </c>
      <c r="E322" s="59">
        <f t="shared" si="119"/>
        <v>0</v>
      </c>
      <c r="F322" s="59">
        <f t="shared" si="125"/>
        <v>0</v>
      </c>
      <c r="G322" s="59">
        <f t="shared" si="125"/>
        <v>150</v>
      </c>
      <c r="H322" s="59">
        <f t="shared" si="125"/>
        <v>0</v>
      </c>
      <c r="I322" s="59">
        <f t="shared" si="125"/>
        <v>1.5</v>
      </c>
      <c r="J322" s="59">
        <f t="shared" si="125"/>
        <v>12</v>
      </c>
      <c r="K322" s="59">
        <f t="shared" si="125"/>
        <v>0</v>
      </c>
      <c r="L322" s="59">
        <f t="shared" si="125"/>
        <v>0</v>
      </c>
      <c r="M322" s="59">
        <f t="shared" si="125"/>
        <v>6</v>
      </c>
      <c r="N322" s="59">
        <f t="shared" si="125"/>
        <v>0</v>
      </c>
      <c r="O322" s="59">
        <f t="shared" si="125"/>
        <v>6</v>
      </c>
      <c r="P322" s="59">
        <f t="shared" si="125"/>
        <v>1190</v>
      </c>
      <c r="Q322" s="59">
        <f t="shared" si="125"/>
        <v>0</v>
      </c>
      <c r="R322" s="59">
        <f t="shared" si="125"/>
        <v>998.5</v>
      </c>
      <c r="S322" s="59">
        <f t="shared" si="125"/>
        <v>0</v>
      </c>
      <c r="T322" s="59">
        <f t="shared" si="125"/>
        <v>167</v>
      </c>
      <c r="U322" s="59">
        <f t="shared" si="125"/>
        <v>167</v>
      </c>
      <c r="V322" s="59">
        <f t="shared" si="125"/>
        <v>0</v>
      </c>
      <c r="W322" s="59">
        <f t="shared" si="125"/>
        <v>464</v>
      </c>
      <c r="X322" s="59">
        <f t="shared" si="125"/>
        <v>464</v>
      </c>
      <c r="Y322" s="59">
        <f t="shared" si="125"/>
        <v>0</v>
      </c>
      <c r="Z322" s="59">
        <f t="shared" si="125"/>
        <v>909</v>
      </c>
      <c r="AA322" s="59">
        <f t="shared" si="125"/>
        <v>909</v>
      </c>
      <c r="AB322" s="59">
        <f t="shared" si="125"/>
        <v>0</v>
      </c>
      <c r="AC322" s="59">
        <f t="shared" si="125"/>
        <v>45</v>
      </c>
      <c r="AD322" s="59">
        <f t="shared" si="125"/>
        <v>20</v>
      </c>
      <c r="AE322" s="59">
        <f t="shared" si="125"/>
        <v>23</v>
      </c>
      <c r="AF322" s="59">
        <f t="shared" si="125"/>
        <v>2</v>
      </c>
      <c r="AG322" s="59">
        <f t="shared" si="125"/>
        <v>16</v>
      </c>
      <c r="AH322" s="59">
        <f t="shared" si="125"/>
        <v>19</v>
      </c>
      <c r="AI322" s="59">
        <f t="shared" si="125"/>
        <v>1</v>
      </c>
      <c r="AJ322" s="59">
        <f t="shared" si="125"/>
        <v>0</v>
      </c>
      <c r="AK322" s="59">
        <f t="shared" si="125"/>
        <v>0</v>
      </c>
      <c r="AL322" s="59">
        <f t="shared" si="125"/>
        <v>9</v>
      </c>
      <c r="AM322" s="59">
        <f t="shared" si="125"/>
        <v>12</v>
      </c>
      <c r="AN322" s="59">
        <f t="shared" si="125"/>
        <v>7</v>
      </c>
      <c r="AO322" s="59">
        <f t="shared" si="125"/>
        <v>0</v>
      </c>
      <c r="AP322" s="59">
        <f t="shared" si="125"/>
        <v>0</v>
      </c>
      <c r="AQ322" s="59">
        <f t="shared" si="125"/>
        <v>0</v>
      </c>
      <c r="AR322" s="59">
        <f t="shared" si="125"/>
        <v>1</v>
      </c>
      <c r="AS322" s="59">
        <f t="shared" si="125"/>
        <v>3</v>
      </c>
      <c r="AT322" s="59">
        <f t="shared" si="125"/>
        <v>12</v>
      </c>
      <c r="AU322" s="59">
        <f t="shared" si="125"/>
        <v>1</v>
      </c>
      <c r="AV322" s="59">
        <f t="shared" si="125"/>
        <v>0</v>
      </c>
      <c r="AW322" s="59">
        <f t="shared" si="125"/>
        <v>0</v>
      </c>
      <c r="AX322" s="59">
        <f t="shared" si="125"/>
        <v>7</v>
      </c>
      <c r="AY322" s="59">
        <f t="shared" si="125"/>
        <v>1</v>
      </c>
      <c r="AZ322" s="59">
        <f t="shared" si="125"/>
        <v>0</v>
      </c>
      <c r="BA322" s="59">
        <f t="shared" si="125"/>
        <v>0</v>
      </c>
      <c r="BB322" s="59">
        <f t="shared" si="125"/>
        <v>0</v>
      </c>
      <c r="BC322" s="59">
        <f t="shared" si="125"/>
        <v>0</v>
      </c>
      <c r="BD322" s="59">
        <f t="shared" si="125"/>
        <v>1</v>
      </c>
      <c r="BE322" s="59">
        <f t="shared" si="125"/>
        <v>21</v>
      </c>
      <c r="BF322" s="59">
        <f t="shared" si="125"/>
        <v>0</v>
      </c>
      <c r="BG322" s="59">
        <f t="shared" si="125"/>
        <v>0</v>
      </c>
      <c r="BH322" s="59">
        <f t="shared" si="125"/>
        <v>0</v>
      </c>
      <c r="BI322" s="59">
        <f t="shared" si="125"/>
        <v>5</v>
      </c>
      <c r="BJ322" s="59">
        <f t="shared" si="125"/>
        <v>1</v>
      </c>
      <c r="BK322" s="59">
        <f t="shared" si="125"/>
        <v>15</v>
      </c>
      <c r="BL322" s="59">
        <f t="shared" si="125"/>
        <v>228</v>
      </c>
      <c r="BM322" s="59">
        <f t="shared" si="125"/>
        <v>56</v>
      </c>
      <c r="BN322" s="59">
        <f t="shared" si="125"/>
        <v>0</v>
      </c>
      <c r="BO322" s="59">
        <f t="shared" si="125"/>
        <v>40</v>
      </c>
      <c r="BP322" s="59">
        <f t="shared" si="125"/>
        <v>12</v>
      </c>
      <c r="BQ322" s="59">
        <f t="shared" si="125"/>
        <v>0</v>
      </c>
      <c r="BR322" s="59">
        <f t="shared" si="124"/>
        <v>120</v>
      </c>
      <c r="BS322" s="59">
        <f t="shared" si="124"/>
        <v>6</v>
      </c>
      <c r="BT322" s="59">
        <f t="shared" si="124"/>
        <v>6</v>
      </c>
      <c r="BU322" s="59">
        <f t="shared" si="124"/>
        <v>0</v>
      </c>
      <c r="BV322" s="59">
        <f t="shared" si="124"/>
        <v>2763</v>
      </c>
      <c r="BW322" s="59">
        <f t="shared" si="124"/>
        <v>2763</v>
      </c>
      <c r="BX322" s="59">
        <f t="shared" si="124"/>
        <v>0</v>
      </c>
      <c r="BY322" s="59">
        <f t="shared" si="124"/>
        <v>0</v>
      </c>
      <c r="BZ322" s="59">
        <f t="shared" si="124"/>
        <v>0</v>
      </c>
      <c r="CA322" s="59">
        <f t="shared" si="124"/>
        <v>0</v>
      </c>
      <c r="CB322" s="59">
        <f t="shared" si="124"/>
        <v>0</v>
      </c>
      <c r="CC322" s="59">
        <f t="shared" si="124"/>
        <v>0</v>
      </c>
      <c r="CD322" s="59">
        <f t="shared" si="124"/>
        <v>0</v>
      </c>
      <c r="CE322" s="58"/>
      <c r="CG322" s="10"/>
      <c r="CH322" s="10"/>
    </row>
    <row r="323" spans="1:86" s="38" customFormat="1">
      <c r="A323" t="s">
        <v>165</v>
      </c>
      <c r="B323" s="10">
        <v>60</v>
      </c>
      <c r="C323" s="6" t="s">
        <v>2</v>
      </c>
      <c r="D323" s="10" t="s">
        <v>40</v>
      </c>
      <c r="E323" s="59">
        <f t="shared" si="119"/>
        <v>0</v>
      </c>
      <c r="F323" s="59">
        <f t="shared" si="125"/>
        <v>50</v>
      </c>
      <c r="G323" s="59">
        <f t="shared" si="125"/>
        <v>150</v>
      </c>
      <c r="H323" s="59">
        <f t="shared" si="125"/>
        <v>25</v>
      </c>
      <c r="I323" s="59">
        <f t="shared" si="125"/>
        <v>1.5</v>
      </c>
      <c r="J323" s="59">
        <f t="shared" si="125"/>
        <v>12</v>
      </c>
      <c r="K323" s="59">
        <f t="shared" si="125"/>
        <v>0</v>
      </c>
      <c r="L323" s="59">
        <f t="shared" si="125"/>
        <v>2</v>
      </c>
      <c r="M323" s="59">
        <f t="shared" si="125"/>
        <v>6</v>
      </c>
      <c r="N323" s="59">
        <f t="shared" si="125"/>
        <v>1</v>
      </c>
      <c r="O323" s="59">
        <f t="shared" si="125"/>
        <v>3</v>
      </c>
      <c r="P323" s="59">
        <f t="shared" si="125"/>
        <v>497.75</v>
      </c>
      <c r="Q323" s="59">
        <f t="shared" si="125"/>
        <v>464</v>
      </c>
      <c r="R323" s="59">
        <f t="shared" si="125"/>
        <v>329</v>
      </c>
      <c r="S323" s="59">
        <f t="shared" si="125"/>
        <v>66</v>
      </c>
      <c r="T323" s="59">
        <f t="shared" si="125"/>
        <v>854.16666669999995</v>
      </c>
      <c r="U323" s="59">
        <f t="shared" si="125"/>
        <v>358</v>
      </c>
      <c r="V323" s="59">
        <f t="shared" si="125"/>
        <v>1605</v>
      </c>
      <c r="W323" s="59">
        <f t="shared" si="125"/>
        <v>284.33333333999997</v>
      </c>
      <c r="X323" s="59">
        <f t="shared" si="125"/>
        <v>290.5</v>
      </c>
      <c r="Y323" s="59">
        <f t="shared" si="125"/>
        <v>64</v>
      </c>
      <c r="Z323" s="59">
        <f t="shared" si="125"/>
        <v>3052.1666667</v>
      </c>
      <c r="AA323" s="59">
        <f t="shared" si="125"/>
        <v>3299.5</v>
      </c>
      <c r="AB323" s="59">
        <f t="shared" si="125"/>
        <v>348</v>
      </c>
      <c r="AC323" s="59">
        <f t="shared" si="125"/>
        <v>27</v>
      </c>
      <c r="AD323" s="59">
        <f t="shared" si="125"/>
        <v>16</v>
      </c>
      <c r="AE323" s="59">
        <f t="shared" si="125"/>
        <v>10</v>
      </c>
      <c r="AF323" s="59">
        <f t="shared" si="125"/>
        <v>1</v>
      </c>
      <c r="AG323" s="59">
        <f t="shared" si="125"/>
        <v>12</v>
      </c>
      <c r="AH323" s="59">
        <f t="shared" si="125"/>
        <v>13</v>
      </c>
      <c r="AI323" s="59">
        <f t="shared" si="125"/>
        <v>0</v>
      </c>
      <c r="AJ323" s="59">
        <f t="shared" si="125"/>
        <v>0</v>
      </c>
      <c r="AK323" s="59">
        <f t="shared" si="125"/>
        <v>0</v>
      </c>
      <c r="AL323" s="59">
        <f t="shared" si="125"/>
        <v>2</v>
      </c>
      <c r="AM323" s="59">
        <f t="shared" si="125"/>
        <v>12</v>
      </c>
      <c r="AN323" s="59">
        <f t="shared" si="125"/>
        <v>3</v>
      </c>
      <c r="AO323" s="59">
        <f t="shared" si="125"/>
        <v>0</v>
      </c>
      <c r="AP323" s="59">
        <f t="shared" si="125"/>
        <v>0</v>
      </c>
      <c r="AQ323" s="59">
        <f t="shared" si="125"/>
        <v>0</v>
      </c>
      <c r="AR323" s="59">
        <f t="shared" si="125"/>
        <v>1</v>
      </c>
      <c r="AS323" s="59">
        <f t="shared" si="125"/>
        <v>0</v>
      </c>
      <c r="AT323" s="59">
        <f t="shared" si="125"/>
        <v>9</v>
      </c>
      <c r="AU323" s="59">
        <f t="shared" si="125"/>
        <v>0</v>
      </c>
      <c r="AV323" s="59">
        <f t="shared" si="125"/>
        <v>0</v>
      </c>
      <c r="AW323" s="59">
        <f t="shared" si="125"/>
        <v>0</v>
      </c>
      <c r="AX323" s="59">
        <f t="shared" si="125"/>
        <v>1</v>
      </c>
      <c r="AY323" s="59">
        <f t="shared" si="125"/>
        <v>0</v>
      </c>
      <c r="AZ323" s="59">
        <f t="shared" si="125"/>
        <v>1</v>
      </c>
      <c r="BA323" s="59">
        <f t="shared" si="125"/>
        <v>0</v>
      </c>
      <c r="BB323" s="59">
        <f t="shared" si="125"/>
        <v>0</v>
      </c>
      <c r="BC323" s="59">
        <f t="shared" si="125"/>
        <v>0</v>
      </c>
      <c r="BD323" s="59">
        <f t="shared" si="125"/>
        <v>0</v>
      </c>
      <c r="BE323" s="59">
        <f t="shared" si="125"/>
        <v>16</v>
      </c>
      <c r="BF323" s="59">
        <f t="shared" si="125"/>
        <v>0</v>
      </c>
      <c r="BG323" s="59">
        <f t="shared" si="125"/>
        <v>0</v>
      </c>
      <c r="BH323" s="59">
        <f t="shared" si="125"/>
        <v>5</v>
      </c>
      <c r="BI323" s="59">
        <f t="shared" si="125"/>
        <v>6</v>
      </c>
      <c r="BJ323" s="59">
        <f t="shared" si="125"/>
        <v>1</v>
      </c>
      <c r="BK323" s="59">
        <f t="shared" si="125"/>
        <v>4</v>
      </c>
      <c r="BL323" s="59">
        <f t="shared" si="125"/>
        <v>301</v>
      </c>
      <c r="BM323" s="59">
        <f t="shared" si="125"/>
        <v>7</v>
      </c>
      <c r="BN323" s="59">
        <f t="shared" si="125"/>
        <v>21</v>
      </c>
      <c r="BO323" s="59">
        <f t="shared" si="125"/>
        <v>38</v>
      </c>
      <c r="BP323" s="59">
        <f t="shared" si="125"/>
        <v>13</v>
      </c>
      <c r="BQ323" s="59">
        <f t="shared" ref="BQ323:CD326" si="126">SUM(BQ47,BQ139,BQ231)</f>
        <v>0</v>
      </c>
      <c r="BR323" s="59">
        <f t="shared" si="126"/>
        <v>222</v>
      </c>
      <c r="BS323" s="59">
        <f t="shared" si="126"/>
        <v>3</v>
      </c>
      <c r="BT323" s="59">
        <f t="shared" si="126"/>
        <v>3</v>
      </c>
      <c r="BU323" s="59">
        <f t="shared" si="126"/>
        <v>0</v>
      </c>
      <c r="BV323" s="59">
        <f t="shared" si="126"/>
        <v>339</v>
      </c>
      <c r="BW323" s="59">
        <f t="shared" si="126"/>
        <v>339</v>
      </c>
      <c r="BX323" s="59">
        <f t="shared" si="126"/>
        <v>0</v>
      </c>
      <c r="BY323" s="59">
        <f t="shared" si="126"/>
        <v>0</v>
      </c>
      <c r="BZ323" s="59">
        <f t="shared" si="126"/>
        <v>0</v>
      </c>
      <c r="CA323" s="59">
        <f t="shared" si="126"/>
        <v>0</v>
      </c>
      <c r="CB323" s="59">
        <f t="shared" si="126"/>
        <v>0</v>
      </c>
      <c r="CC323" s="59">
        <f t="shared" si="126"/>
        <v>0</v>
      </c>
      <c r="CD323" s="59">
        <f t="shared" si="126"/>
        <v>0</v>
      </c>
      <c r="CE323" s="58"/>
      <c r="CG323" s="10"/>
      <c r="CH323" s="10"/>
    </row>
    <row r="324" spans="1:86" s="38" customFormat="1">
      <c r="A324" t="s">
        <v>166</v>
      </c>
      <c r="B324" s="10">
        <v>65</v>
      </c>
      <c r="C324" s="4" t="s">
        <v>3</v>
      </c>
      <c r="D324" s="10" t="s">
        <v>40</v>
      </c>
      <c r="E324" s="59">
        <f t="shared" si="119"/>
        <v>0</v>
      </c>
      <c r="F324" s="59">
        <f t="shared" ref="F324:BQ327" si="127">SUM(F48,F140,F232)</f>
        <v>0</v>
      </c>
      <c r="G324" s="59">
        <f t="shared" si="127"/>
        <v>75</v>
      </c>
      <c r="H324" s="59">
        <f t="shared" si="127"/>
        <v>50</v>
      </c>
      <c r="I324" s="59">
        <f t="shared" si="127"/>
        <v>0.75</v>
      </c>
      <c r="J324" s="59">
        <f t="shared" si="127"/>
        <v>12</v>
      </c>
      <c r="K324" s="59">
        <f t="shared" si="127"/>
        <v>0</v>
      </c>
      <c r="L324" s="59">
        <f t="shared" si="127"/>
        <v>0</v>
      </c>
      <c r="M324" s="59">
        <f t="shared" si="127"/>
        <v>3</v>
      </c>
      <c r="N324" s="59">
        <f t="shared" si="127"/>
        <v>2</v>
      </c>
      <c r="O324" s="59">
        <f t="shared" si="127"/>
        <v>7</v>
      </c>
      <c r="P324" s="59">
        <f t="shared" si="127"/>
        <v>759</v>
      </c>
      <c r="Q324" s="59">
        <f t="shared" si="127"/>
        <v>0</v>
      </c>
      <c r="R324" s="59">
        <f t="shared" si="127"/>
        <v>679</v>
      </c>
      <c r="S324" s="59">
        <f t="shared" si="127"/>
        <v>1147</v>
      </c>
      <c r="T324" s="59">
        <f t="shared" si="127"/>
        <v>1921.5</v>
      </c>
      <c r="U324" s="59">
        <f t="shared" si="127"/>
        <v>1620</v>
      </c>
      <c r="V324" s="59">
        <f t="shared" si="127"/>
        <v>651</v>
      </c>
      <c r="W324" s="59">
        <f t="shared" si="127"/>
        <v>1670</v>
      </c>
      <c r="X324" s="59">
        <f t="shared" si="127"/>
        <v>2272</v>
      </c>
      <c r="Y324" s="59">
        <f t="shared" si="127"/>
        <v>373</v>
      </c>
      <c r="Z324" s="59">
        <f t="shared" si="127"/>
        <v>102</v>
      </c>
      <c r="AA324" s="59">
        <f t="shared" si="127"/>
        <v>126</v>
      </c>
      <c r="AB324" s="59">
        <f t="shared" si="127"/>
        <v>71</v>
      </c>
      <c r="AC324" s="59">
        <f t="shared" si="127"/>
        <v>68</v>
      </c>
      <c r="AD324" s="59">
        <f t="shared" si="127"/>
        <v>30</v>
      </c>
      <c r="AE324" s="59">
        <f t="shared" si="127"/>
        <v>16</v>
      </c>
      <c r="AF324" s="59">
        <f t="shared" si="127"/>
        <v>22</v>
      </c>
      <c r="AG324" s="59">
        <f t="shared" si="127"/>
        <v>20</v>
      </c>
      <c r="AH324" s="59">
        <f t="shared" si="127"/>
        <v>16</v>
      </c>
      <c r="AI324" s="59">
        <f t="shared" si="127"/>
        <v>2</v>
      </c>
      <c r="AJ324" s="59">
        <f t="shared" si="127"/>
        <v>0</v>
      </c>
      <c r="AK324" s="59">
        <f t="shared" si="127"/>
        <v>0</v>
      </c>
      <c r="AL324" s="59">
        <f t="shared" si="127"/>
        <v>30</v>
      </c>
      <c r="AM324" s="59">
        <f t="shared" si="127"/>
        <v>12</v>
      </c>
      <c r="AN324" s="59">
        <f t="shared" si="127"/>
        <v>4</v>
      </c>
      <c r="AO324" s="59">
        <f t="shared" si="127"/>
        <v>2</v>
      </c>
      <c r="AP324" s="59">
        <f t="shared" si="127"/>
        <v>0</v>
      </c>
      <c r="AQ324" s="59">
        <f t="shared" si="127"/>
        <v>0</v>
      </c>
      <c r="AR324" s="59">
        <f t="shared" si="127"/>
        <v>12</v>
      </c>
      <c r="AS324" s="59">
        <f t="shared" si="127"/>
        <v>2</v>
      </c>
      <c r="AT324" s="59">
        <f t="shared" si="127"/>
        <v>7</v>
      </c>
      <c r="AU324" s="59">
        <f t="shared" si="127"/>
        <v>0</v>
      </c>
      <c r="AV324" s="59">
        <f t="shared" si="127"/>
        <v>0</v>
      </c>
      <c r="AW324" s="59">
        <f t="shared" si="127"/>
        <v>0</v>
      </c>
      <c r="AX324" s="59">
        <f t="shared" si="127"/>
        <v>7</v>
      </c>
      <c r="AY324" s="59">
        <f t="shared" si="127"/>
        <v>6</v>
      </c>
      <c r="AZ324" s="59">
        <f t="shared" si="127"/>
        <v>5</v>
      </c>
      <c r="BA324" s="59">
        <f t="shared" si="127"/>
        <v>0</v>
      </c>
      <c r="BB324" s="59">
        <f t="shared" si="127"/>
        <v>0</v>
      </c>
      <c r="BC324" s="59">
        <f t="shared" si="127"/>
        <v>0</v>
      </c>
      <c r="BD324" s="59">
        <f t="shared" si="127"/>
        <v>11</v>
      </c>
      <c r="BE324" s="59">
        <f t="shared" si="127"/>
        <v>8</v>
      </c>
      <c r="BF324" s="59">
        <f t="shared" si="127"/>
        <v>0</v>
      </c>
      <c r="BG324" s="59">
        <f t="shared" si="127"/>
        <v>0</v>
      </c>
      <c r="BH324" s="59">
        <f t="shared" si="127"/>
        <v>1</v>
      </c>
      <c r="BI324" s="59">
        <f t="shared" si="127"/>
        <v>0</v>
      </c>
      <c r="BJ324" s="59">
        <f t="shared" si="127"/>
        <v>5</v>
      </c>
      <c r="BK324" s="59">
        <f t="shared" si="127"/>
        <v>2</v>
      </c>
      <c r="BL324" s="59">
        <f t="shared" si="127"/>
        <v>314</v>
      </c>
      <c r="BM324" s="59">
        <f t="shared" si="127"/>
        <v>60</v>
      </c>
      <c r="BN324" s="59">
        <f t="shared" si="127"/>
        <v>39</v>
      </c>
      <c r="BO324" s="59">
        <f t="shared" si="127"/>
        <v>34</v>
      </c>
      <c r="BP324" s="59">
        <f t="shared" si="127"/>
        <v>7</v>
      </c>
      <c r="BQ324" s="59">
        <f t="shared" si="127"/>
        <v>0</v>
      </c>
      <c r="BR324" s="59">
        <f t="shared" si="126"/>
        <v>174</v>
      </c>
      <c r="BS324" s="59">
        <f t="shared" si="126"/>
        <v>7</v>
      </c>
      <c r="BT324" s="59">
        <f t="shared" si="126"/>
        <v>4</v>
      </c>
      <c r="BU324" s="59">
        <f t="shared" si="126"/>
        <v>3</v>
      </c>
      <c r="BV324" s="59">
        <f t="shared" si="126"/>
        <v>1210</v>
      </c>
      <c r="BW324" s="59">
        <f t="shared" si="126"/>
        <v>523</v>
      </c>
      <c r="BX324" s="59">
        <f t="shared" si="126"/>
        <v>687</v>
      </c>
      <c r="BY324" s="59">
        <f t="shared" si="126"/>
        <v>0</v>
      </c>
      <c r="BZ324" s="59">
        <f t="shared" si="126"/>
        <v>0</v>
      </c>
      <c r="CA324" s="59">
        <f t="shared" si="126"/>
        <v>0</v>
      </c>
      <c r="CB324" s="59">
        <f t="shared" si="126"/>
        <v>0</v>
      </c>
      <c r="CC324" s="59">
        <f t="shared" si="126"/>
        <v>0</v>
      </c>
      <c r="CD324" s="59">
        <f t="shared" si="126"/>
        <v>0</v>
      </c>
      <c r="CE324" s="58"/>
      <c r="CG324" s="10"/>
      <c r="CH324" s="10"/>
    </row>
    <row r="325" spans="1:86" s="38" customFormat="1">
      <c r="A325" t="s">
        <v>167</v>
      </c>
      <c r="B325" s="10">
        <v>60</v>
      </c>
      <c r="C325" s="6" t="s">
        <v>2</v>
      </c>
      <c r="D325" s="10" t="s">
        <v>40</v>
      </c>
      <c r="E325" s="59">
        <f t="shared" si="119"/>
        <v>0</v>
      </c>
      <c r="F325" s="59">
        <f t="shared" si="127"/>
        <v>0</v>
      </c>
      <c r="G325" s="59">
        <f t="shared" si="127"/>
        <v>150</v>
      </c>
      <c r="H325" s="59">
        <f t="shared" si="127"/>
        <v>0</v>
      </c>
      <c r="I325" s="59">
        <f t="shared" si="127"/>
        <v>1.5</v>
      </c>
      <c r="J325" s="59">
        <f t="shared" si="127"/>
        <v>12</v>
      </c>
      <c r="K325" s="59">
        <f t="shared" si="127"/>
        <v>0</v>
      </c>
      <c r="L325" s="59">
        <f t="shared" si="127"/>
        <v>0</v>
      </c>
      <c r="M325" s="59">
        <f t="shared" si="127"/>
        <v>6</v>
      </c>
      <c r="N325" s="59">
        <f t="shared" si="127"/>
        <v>0</v>
      </c>
      <c r="O325" s="59">
        <f t="shared" si="127"/>
        <v>6</v>
      </c>
      <c r="P325" s="59">
        <f t="shared" si="127"/>
        <v>302.5</v>
      </c>
      <c r="Q325" s="59">
        <f t="shared" si="127"/>
        <v>0</v>
      </c>
      <c r="R325" s="59">
        <f t="shared" si="127"/>
        <v>322.5</v>
      </c>
      <c r="S325" s="59">
        <f t="shared" si="127"/>
        <v>0</v>
      </c>
      <c r="T325" s="59">
        <f t="shared" si="127"/>
        <v>465.5</v>
      </c>
      <c r="U325" s="59">
        <f t="shared" si="127"/>
        <v>465.5</v>
      </c>
      <c r="V325" s="59">
        <f t="shared" si="127"/>
        <v>0</v>
      </c>
      <c r="W325" s="59">
        <f t="shared" si="127"/>
        <v>305.5</v>
      </c>
      <c r="X325" s="59">
        <f t="shared" si="127"/>
        <v>305.5</v>
      </c>
      <c r="Y325" s="59">
        <f t="shared" si="127"/>
        <v>0</v>
      </c>
      <c r="Z325" s="59">
        <f t="shared" si="127"/>
        <v>2916</v>
      </c>
      <c r="AA325" s="59">
        <f t="shared" si="127"/>
        <v>2916</v>
      </c>
      <c r="AB325" s="59">
        <f t="shared" si="127"/>
        <v>0</v>
      </c>
      <c r="AC325" s="59">
        <f t="shared" si="127"/>
        <v>33</v>
      </c>
      <c r="AD325" s="59">
        <f t="shared" si="127"/>
        <v>15</v>
      </c>
      <c r="AE325" s="59">
        <f t="shared" si="127"/>
        <v>18</v>
      </c>
      <c r="AF325" s="59">
        <f t="shared" si="127"/>
        <v>0</v>
      </c>
      <c r="AG325" s="59">
        <f t="shared" si="127"/>
        <v>18</v>
      </c>
      <c r="AH325" s="59">
        <f t="shared" si="127"/>
        <v>15</v>
      </c>
      <c r="AI325" s="59">
        <f t="shared" si="127"/>
        <v>0</v>
      </c>
      <c r="AJ325" s="59">
        <f t="shared" si="127"/>
        <v>0</v>
      </c>
      <c r="AK325" s="59">
        <f t="shared" si="127"/>
        <v>0</v>
      </c>
      <c r="AL325" s="59">
        <f t="shared" si="127"/>
        <v>0</v>
      </c>
      <c r="AM325" s="59">
        <f t="shared" si="127"/>
        <v>12</v>
      </c>
      <c r="AN325" s="59">
        <f t="shared" si="127"/>
        <v>3</v>
      </c>
      <c r="AO325" s="59">
        <f t="shared" si="127"/>
        <v>0</v>
      </c>
      <c r="AP325" s="59">
        <f t="shared" si="127"/>
        <v>0</v>
      </c>
      <c r="AQ325" s="59">
        <f t="shared" si="127"/>
        <v>0</v>
      </c>
      <c r="AR325" s="59">
        <f t="shared" si="127"/>
        <v>0</v>
      </c>
      <c r="AS325" s="59">
        <f t="shared" si="127"/>
        <v>6</v>
      </c>
      <c r="AT325" s="59">
        <f t="shared" si="127"/>
        <v>12</v>
      </c>
      <c r="AU325" s="59">
        <f t="shared" si="127"/>
        <v>0</v>
      </c>
      <c r="AV325" s="59">
        <f t="shared" si="127"/>
        <v>0</v>
      </c>
      <c r="AW325" s="59">
        <f t="shared" si="127"/>
        <v>0</v>
      </c>
      <c r="AX325" s="59">
        <f t="shared" si="127"/>
        <v>0</v>
      </c>
      <c r="AY325" s="59">
        <f t="shared" si="127"/>
        <v>0</v>
      </c>
      <c r="AZ325" s="59">
        <f t="shared" si="127"/>
        <v>0</v>
      </c>
      <c r="BA325" s="59">
        <f t="shared" si="127"/>
        <v>0</v>
      </c>
      <c r="BB325" s="59">
        <f t="shared" si="127"/>
        <v>0</v>
      </c>
      <c r="BC325" s="59">
        <f t="shared" si="127"/>
        <v>0</v>
      </c>
      <c r="BD325" s="59">
        <f t="shared" si="127"/>
        <v>0</v>
      </c>
      <c r="BE325" s="59">
        <f t="shared" si="127"/>
        <v>19</v>
      </c>
      <c r="BF325" s="59">
        <f t="shared" si="127"/>
        <v>0</v>
      </c>
      <c r="BG325" s="59">
        <f t="shared" si="127"/>
        <v>1</v>
      </c>
      <c r="BH325" s="59">
        <f t="shared" si="127"/>
        <v>9</v>
      </c>
      <c r="BI325" s="59">
        <f t="shared" si="127"/>
        <v>6</v>
      </c>
      <c r="BJ325" s="59">
        <f t="shared" si="127"/>
        <v>0</v>
      </c>
      <c r="BK325" s="59">
        <f t="shared" si="127"/>
        <v>3</v>
      </c>
      <c r="BL325" s="59">
        <f t="shared" si="127"/>
        <v>640</v>
      </c>
      <c r="BM325" s="59">
        <f t="shared" si="127"/>
        <v>38</v>
      </c>
      <c r="BN325" s="59">
        <f t="shared" si="127"/>
        <v>11</v>
      </c>
      <c r="BO325" s="59">
        <f t="shared" si="127"/>
        <v>130</v>
      </c>
      <c r="BP325" s="59">
        <f t="shared" si="127"/>
        <v>18</v>
      </c>
      <c r="BQ325" s="59">
        <f t="shared" si="127"/>
        <v>0</v>
      </c>
      <c r="BR325" s="59">
        <f t="shared" si="126"/>
        <v>443</v>
      </c>
      <c r="BS325" s="59">
        <f t="shared" si="126"/>
        <v>6</v>
      </c>
      <c r="BT325" s="59">
        <f t="shared" si="126"/>
        <v>0</v>
      </c>
      <c r="BU325" s="59">
        <f t="shared" si="126"/>
        <v>6</v>
      </c>
      <c r="BV325" s="59">
        <f t="shared" si="126"/>
        <v>565</v>
      </c>
      <c r="BW325" s="59">
        <f t="shared" si="126"/>
        <v>0</v>
      </c>
      <c r="BX325" s="59">
        <f t="shared" si="126"/>
        <v>565</v>
      </c>
      <c r="BY325" s="59">
        <f t="shared" si="126"/>
        <v>0</v>
      </c>
      <c r="BZ325" s="59">
        <f t="shared" si="126"/>
        <v>0</v>
      </c>
      <c r="CA325" s="59">
        <f t="shared" si="126"/>
        <v>0</v>
      </c>
      <c r="CB325" s="59">
        <f t="shared" si="126"/>
        <v>0</v>
      </c>
      <c r="CC325" s="59">
        <f t="shared" si="126"/>
        <v>0</v>
      </c>
      <c r="CD325" s="59">
        <f t="shared" si="126"/>
        <v>0</v>
      </c>
      <c r="CG325" s="10"/>
      <c r="CH325" s="10"/>
    </row>
    <row r="326" spans="1:86" s="38" customFormat="1">
      <c r="A326" t="s">
        <v>182</v>
      </c>
      <c r="B326" s="10">
        <v>65</v>
      </c>
      <c r="C326" s="4" t="s">
        <v>3</v>
      </c>
      <c r="D326" s="10" t="s">
        <v>40</v>
      </c>
      <c r="E326" s="59">
        <f t="shared" si="119"/>
        <v>75</v>
      </c>
      <c r="F326" s="59">
        <f t="shared" si="127"/>
        <v>0</v>
      </c>
      <c r="G326" s="59">
        <f t="shared" si="127"/>
        <v>125</v>
      </c>
      <c r="H326" s="59">
        <f t="shared" si="127"/>
        <v>100</v>
      </c>
      <c r="I326" s="59">
        <f t="shared" si="127"/>
        <v>1.25</v>
      </c>
      <c r="J326" s="59">
        <f t="shared" si="127"/>
        <v>12</v>
      </c>
      <c r="K326" s="59">
        <f t="shared" si="127"/>
        <v>3</v>
      </c>
      <c r="L326" s="59">
        <f t="shared" si="127"/>
        <v>0</v>
      </c>
      <c r="M326" s="59">
        <f t="shared" si="127"/>
        <v>5</v>
      </c>
      <c r="N326" s="59">
        <f t="shared" si="127"/>
        <v>4</v>
      </c>
      <c r="O326" s="59">
        <f t="shared" si="127"/>
        <v>0</v>
      </c>
      <c r="P326" s="59">
        <f t="shared" si="127"/>
        <v>1101</v>
      </c>
      <c r="Q326" s="59">
        <f t="shared" si="127"/>
        <v>0</v>
      </c>
      <c r="R326" s="59">
        <f t="shared" si="127"/>
        <v>853</v>
      </c>
      <c r="S326" s="59">
        <f t="shared" si="127"/>
        <v>961</v>
      </c>
      <c r="T326" s="59">
        <f t="shared" si="127"/>
        <v>2017.5</v>
      </c>
      <c r="U326" s="59">
        <f t="shared" si="127"/>
        <v>1796.5</v>
      </c>
      <c r="V326" s="59">
        <f t="shared" si="127"/>
        <v>1296.5</v>
      </c>
      <c r="W326" s="59">
        <f t="shared" si="127"/>
        <v>263.25</v>
      </c>
      <c r="X326" s="59">
        <f t="shared" si="127"/>
        <v>290</v>
      </c>
      <c r="Y326" s="59">
        <f t="shared" si="127"/>
        <v>179.5</v>
      </c>
      <c r="Z326" s="59">
        <f t="shared" si="127"/>
        <v>2844.75</v>
      </c>
      <c r="AA326" s="59">
        <f t="shared" si="127"/>
        <v>3559.5</v>
      </c>
      <c r="AB326" s="59">
        <f t="shared" si="127"/>
        <v>975</v>
      </c>
      <c r="AC326" s="59">
        <f t="shared" si="127"/>
        <v>33</v>
      </c>
      <c r="AD326" s="59">
        <f t="shared" si="127"/>
        <v>13</v>
      </c>
      <c r="AE326" s="59">
        <f t="shared" si="127"/>
        <v>13</v>
      </c>
      <c r="AF326" s="59">
        <f t="shared" si="127"/>
        <v>7</v>
      </c>
      <c r="AG326" s="59">
        <f t="shared" si="127"/>
        <v>10</v>
      </c>
      <c r="AH326" s="59">
        <f t="shared" si="127"/>
        <v>10</v>
      </c>
      <c r="AI326" s="59">
        <f t="shared" si="127"/>
        <v>3</v>
      </c>
      <c r="AJ326" s="59">
        <f t="shared" si="127"/>
        <v>0</v>
      </c>
      <c r="AK326" s="59">
        <f t="shared" si="127"/>
        <v>0</v>
      </c>
      <c r="AL326" s="59">
        <f t="shared" si="127"/>
        <v>10</v>
      </c>
      <c r="AM326" s="59">
        <f t="shared" si="127"/>
        <v>9</v>
      </c>
      <c r="AN326" s="59">
        <f t="shared" si="127"/>
        <v>1</v>
      </c>
      <c r="AO326" s="59">
        <f t="shared" si="127"/>
        <v>0</v>
      </c>
      <c r="AP326" s="59">
        <f t="shared" si="127"/>
        <v>0</v>
      </c>
      <c r="AQ326" s="59">
        <f t="shared" si="127"/>
        <v>0</v>
      </c>
      <c r="AR326" s="59">
        <f t="shared" si="127"/>
        <v>3</v>
      </c>
      <c r="AS326" s="59">
        <f t="shared" si="127"/>
        <v>0</v>
      </c>
      <c r="AT326" s="59">
        <f t="shared" si="127"/>
        <v>5</v>
      </c>
      <c r="AU326" s="59">
        <f t="shared" si="127"/>
        <v>3</v>
      </c>
      <c r="AV326" s="59">
        <f t="shared" si="127"/>
        <v>0</v>
      </c>
      <c r="AW326" s="59">
        <f t="shared" si="127"/>
        <v>0</v>
      </c>
      <c r="AX326" s="59">
        <f t="shared" si="127"/>
        <v>5</v>
      </c>
      <c r="AY326" s="59">
        <f t="shared" si="127"/>
        <v>1</v>
      </c>
      <c r="AZ326" s="59">
        <f t="shared" si="127"/>
        <v>4</v>
      </c>
      <c r="BA326" s="59">
        <f t="shared" si="127"/>
        <v>0</v>
      </c>
      <c r="BB326" s="59">
        <f t="shared" si="127"/>
        <v>0</v>
      </c>
      <c r="BC326" s="59">
        <f t="shared" si="127"/>
        <v>0</v>
      </c>
      <c r="BD326" s="59">
        <f t="shared" si="127"/>
        <v>2</v>
      </c>
      <c r="BE326" s="59">
        <f t="shared" si="127"/>
        <v>13</v>
      </c>
      <c r="BF326" s="59">
        <f t="shared" si="127"/>
        <v>3</v>
      </c>
      <c r="BG326" s="59">
        <f t="shared" si="127"/>
        <v>0</v>
      </c>
      <c r="BH326" s="59">
        <f t="shared" si="127"/>
        <v>0</v>
      </c>
      <c r="BI326" s="59">
        <f t="shared" si="127"/>
        <v>5</v>
      </c>
      <c r="BJ326" s="59">
        <f t="shared" si="127"/>
        <v>4</v>
      </c>
      <c r="BK326" s="59">
        <f t="shared" si="127"/>
        <v>1</v>
      </c>
      <c r="BL326" s="59">
        <f t="shared" si="127"/>
        <v>0</v>
      </c>
      <c r="BM326" s="59">
        <f t="shared" si="127"/>
        <v>0</v>
      </c>
      <c r="BN326" s="59">
        <f t="shared" si="127"/>
        <v>0</v>
      </c>
      <c r="BO326" s="59">
        <f t="shared" si="127"/>
        <v>0</v>
      </c>
      <c r="BP326" s="59">
        <f t="shared" si="127"/>
        <v>0</v>
      </c>
      <c r="BQ326" s="59">
        <f t="shared" si="127"/>
        <v>0</v>
      </c>
      <c r="BR326" s="59">
        <f t="shared" si="126"/>
        <v>0</v>
      </c>
      <c r="BS326" s="59">
        <f t="shared" si="126"/>
        <v>0</v>
      </c>
      <c r="BT326" s="59">
        <f t="shared" si="126"/>
        <v>0</v>
      </c>
      <c r="BU326" s="59">
        <f t="shared" si="126"/>
        <v>0</v>
      </c>
      <c r="BV326" s="59">
        <f t="shared" si="126"/>
        <v>0</v>
      </c>
      <c r="BW326" s="59">
        <f t="shared" si="126"/>
        <v>0</v>
      </c>
      <c r="BX326" s="59">
        <f t="shared" si="126"/>
        <v>0</v>
      </c>
      <c r="BY326" s="59">
        <f t="shared" si="126"/>
        <v>0</v>
      </c>
      <c r="BZ326" s="59">
        <f t="shared" si="126"/>
        <v>0</v>
      </c>
      <c r="CA326" s="59">
        <f t="shared" si="126"/>
        <v>0</v>
      </c>
      <c r="CB326" s="59">
        <f t="shared" si="126"/>
        <v>0</v>
      </c>
      <c r="CC326" s="59">
        <f t="shared" si="126"/>
        <v>0</v>
      </c>
      <c r="CD326" s="59">
        <f t="shared" si="126"/>
        <v>0</v>
      </c>
      <c r="CG326" s="10"/>
      <c r="CH326" s="10"/>
    </row>
    <row r="327" spans="1:86" s="38" customFormat="1">
      <c r="A327" t="s">
        <v>169</v>
      </c>
      <c r="B327" s="10">
        <v>65</v>
      </c>
      <c r="C327" s="6" t="s">
        <v>2</v>
      </c>
      <c r="D327" s="10" t="s">
        <v>40</v>
      </c>
      <c r="E327" s="59">
        <f t="shared" si="119"/>
        <v>0</v>
      </c>
      <c r="F327" s="59">
        <f t="shared" si="127"/>
        <v>0</v>
      </c>
      <c r="G327" s="59">
        <f t="shared" si="127"/>
        <v>150</v>
      </c>
      <c r="H327" s="59">
        <f t="shared" si="127"/>
        <v>125</v>
      </c>
      <c r="I327" s="59">
        <f t="shared" si="127"/>
        <v>1.5</v>
      </c>
      <c r="J327" s="59">
        <f t="shared" si="127"/>
        <v>12</v>
      </c>
      <c r="K327" s="59">
        <f t="shared" si="127"/>
        <v>0</v>
      </c>
      <c r="L327" s="59">
        <f t="shared" si="127"/>
        <v>0</v>
      </c>
      <c r="M327" s="59">
        <f t="shared" si="127"/>
        <v>6</v>
      </c>
      <c r="N327" s="59">
        <f t="shared" si="127"/>
        <v>5</v>
      </c>
      <c r="O327" s="59">
        <f t="shared" si="127"/>
        <v>1</v>
      </c>
      <c r="P327" s="59">
        <f t="shared" si="127"/>
        <v>706</v>
      </c>
      <c r="Q327" s="59">
        <f t="shared" si="127"/>
        <v>0</v>
      </c>
      <c r="R327" s="59">
        <f t="shared" si="127"/>
        <v>840</v>
      </c>
      <c r="S327" s="59">
        <f t="shared" si="127"/>
        <v>621.5</v>
      </c>
      <c r="T327" s="59">
        <f t="shared" si="127"/>
        <v>820.5</v>
      </c>
      <c r="U327" s="59">
        <f t="shared" si="127"/>
        <v>465</v>
      </c>
      <c r="V327" s="59">
        <f t="shared" si="127"/>
        <v>1250.5</v>
      </c>
      <c r="W327" s="59">
        <f t="shared" si="127"/>
        <v>541.91666669999995</v>
      </c>
      <c r="X327" s="59">
        <f t="shared" si="127"/>
        <v>698.5</v>
      </c>
      <c r="Y327" s="59">
        <f t="shared" si="127"/>
        <v>298.5</v>
      </c>
      <c r="Z327" s="59">
        <f t="shared" si="127"/>
        <v>1380.5833333999999</v>
      </c>
      <c r="AA327" s="59">
        <f t="shared" si="127"/>
        <v>1835.5</v>
      </c>
      <c r="AB327" s="59">
        <f t="shared" si="127"/>
        <v>854</v>
      </c>
      <c r="AC327" s="59">
        <f t="shared" si="127"/>
        <v>29</v>
      </c>
      <c r="AD327" s="59">
        <f t="shared" si="127"/>
        <v>15</v>
      </c>
      <c r="AE327" s="59">
        <f t="shared" si="127"/>
        <v>8</v>
      </c>
      <c r="AF327" s="59">
        <f t="shared" si="127"/>
        <v>6</v>
      </c>
      <c r="AG327" s="59">
        <f t="shared" si="127"/>
        <v>13</v>
      </c>
      <c r="AH327" s="59">
        <f t="shared" si="127"/>
        <v>15</v>
      </c>
      <c r="AI327" s="59">
        <f t="shared" si="127"/>
        <v>0</v>
      </c>
      <c r="AJ327" s="59">
        <f t="shared" si="127"/>
        <v>0</v>
      </c>
      <c r="AK327" s="59">
        <f t="shared" si="127"/>
        <v>0</v>
      </c>
      <c r="AL327" s="59">
        <f t="shared" si="127"/>
        <v>1</v>
      </c>
      <c r="AM327" s="59">
        <f t="shared" si="127"/>
        <v>12</v>
      </c>
      <c r="AN327" s="59">
        <f t="shared" si="127"/>
        <v>3</v>
      </c>
      <c r="AO327" s="59">
        <f t="shared" si="127"/>
        <v>0</v>
      </c>
      <c r="AP327" s="59">
        <f t="shared" si="127"/>
        <v>0</v>
      </c>
      <c r="AQ327" s="59">
        <f t="shared" si="127"/>
        <v>0</v>
      </c>
      <c r="AR327" s="59">
        <f t="shared" si="127"/>
        <v>0</v>
      </c>
      <c r="AS327" s="59">
        <f t="shared" si="127"/>
        <v>0</v>
      </c>
      <c r="AT327" s="59">
        <f t="shared" si="127"/>
        <v>7</v>
      </c>
      <c r="AU327" s="59">
        <f t="shared" si="127"/>
        <v>0</v>
      </c>
      <c r="AV327" s="59">
        <f t="shared" si="127"/>
        <v>0</v>
      </c>
      <c r="AW327" s="59">
        <f t="shared" si="127"/>
        <v>0</v>
      </c>
      <c r="AX327" s="59">
        <f t="shared" si="127"/>
        <v>1</v>
      </c>
      <c r="AY327" s="59">
        <f t="shared" si="127"/>
        <v>1</v>
      </c>
      <c r="AZ327" s="59">
        <f t="shared" si="127"/>
        <v>5</v>
      </c>
      <c r="BA327" s="59">
        <f t="shared" si="127"/>
        <v>0</v>
      </c>
      <c r="BB327" s="59">
        <f t="shared" si="127"/>
        <v>0</v>
      </c>
      <c r="BC327" s="59">
        <f t="shared" si="127"/>
        <v>0</v>
      </c>
      <c r="BD327" s="59">
        <f t="shared" si="127"/>
        <v>0</v>
      </c>
      <c r="BE327" s="59">
        <f t="shared" si="127"/>
        <v>11</v>
      </c>
      <c r="BF327" s="59">
        <f t="shared" si="127"/>
        <v>0</v>
      </c>
      <c r="BG327" s="59">
        <f t="shared" si="127"/>
        <v>0</v>
      </c>
      <c r="BH327" s="59">
        <f t="shared" si="127"/>
        <v>0</v>
      </c>
      <c r="BI327" s="59">
        <f t="shared" si="127"/>
        <v>2</v>
      </c>
      <c r="BJ327" s="59">
        <f t="shared" si="127"/>
        <v>9</v>
      </c>
      <c r="BK327" s="59">
        <f t="shared" si="127"/>
        <v>0</v>
      </c>
      <c r="BL327" s="59">
        <f t="shared" si="127"/>
        <v>181</v>
      </c>
      <c r="BM327" s="59">
        <f t="shared" si="127"/>
        <v>25</v>
      </c>
      <c r="BN327" s="59">
        <f t="shared" si="127"/>
        <v>10</v>
      </c>
      <c r="BO327" s="59">
        <f t="shared" si="127"/>
        <v>43</v>
      </c>
      <c r="BP327" s="59">
        <f t="shared" si="127"/>
        <v>17</v>
      </c>
      <c r="BQ327" s="59">
        <f t="shared" ref="BQ327:CD330" si="128">SUM(BQ51,BQ143,BQ235)</f>
        <v>14</v>
      </c>
      <c r="BR327" s="59">
        <f t="shared" si="128"/>
        <v>72</v>
      </c>
      <c r="BS327" s="59">
        <f t="shared" si="128"/>
        <v>1</v>
      </c>
      <c r="BT327" s="59">
        <f t="shared" si="128"/>
        <v>1</v>
      </c>
      <c r="BU327" s="59">
        <f t="shared" si="128"/>
        <v>0</v>
      </c>
      <c r="BV327" s="59">
        <f t="shared" si="128"/>
        <v>109</v>
      </c>
      <c r="BW327" s="59">
        <f t="shared" si="128"/>
        <v>109</v>
      </c>
      <c r="BX327" s="59">
        <f t="shared" si="128"/>
        <v>0</v>
      </c>
      <c r="BY327" s="59">
        <f t="shared" si="128"/>
        <v>0</v>
      </c>
      <c r="BZ327" s="59">
        <f t="shared" si="128"/>
        <v>0</v>
      </c>
      <c r="CA327" s="59">
        <f t="shared" si="128"/>
        <v>0</v>
      </c>
      <c r="CB327" s="59">
        <f t="shared" si="128"/>
        <v>0</v>
      </c>
      <c r="CC327" s="59">
        <f t="shared" si="128"/>
        <v>0</v>
      </c>
      <c r="CD327" s="59">
        <f t="shared" si="128"/>
        <v>0</v>
      </c>
      <c r="CG327" s="10"/>
      <c r="CH327" s="10"/>
    </row>
    <row r="328" spans="1:86" s="38" customFormat="1">
      <c r="A328" t="s">
        <v>170</v>
      </c>
      <c r="B328" s="10">
        <v>60</v>
      </c>
      <c r="C328" s="6" t="s">
        <v>2</v>
      </c>
      <c r="D328" s="10" t="s">
        <v>40</v>
      </c>
      <c r="E328" s="59">
        <f t="shared" si="119"/>
        <v>0</v>
      </c>
      <c r="F328" s="59">
        <f t="shared" ref="F328:BQ331" si="129">SUM(F52,F144,F236)</f>
        <v>25</v>
      </c>
      <c r="G328" s="59">
        <f t="shared" si="129"/>
        <v>150</v>
      </c>
      <c r="H328" s="59">
        <f t="shared" si="129"/>
        <v>0</v>
      </c>
      <c r="I328" s="59">
        <f t="shared" si="129"/>
        <v>1.5</v>
      </c>
      <c r="J328" s="59">
        <f t="shared" si="129"/>
        <v>12</v>
      </c>
      <c r="K328" s="59">
        <f t="shared" si="129"/>
        <v>0</v>
      </c>
      <c r="L328" s="59">
        <f t="shared" si="129"/>
        <v>1</v>
      </c>
      <c r="M328" s="59">
        <f t="shared" si="129"/>
        <v>6</v>
      </c>
      <c r="N328" s="59">
        <f t="shared" si="129"/>
        <v>0</v>
      </c>
      <c r="O328" s="59">
        <f t="shared" si="129"/>
        <v>5</v>
      </c>
      <c r="P328" s="59">
        <f t="shared" si="129"/>
        <v>492.5</v>
      </c>
      <c r="Q328" s="59">
        <f t="shared" si="129"/>
        <v>770</v>
      </c>
      <c r="R328" s="59">
        <f t="shared" si="129"/>
        <v>299.5</v>
      </c>
      <c r="S328" s="59">
        <f t="shared" si="129"/>
        <v>0</v>
      </c>
      <c r="T328" s="59">
        <f t="shared" si="129"/>
        <v>237.5</v>
      </c>
      <c r="U328" s="59">
        <f t="shared" si="129"/>
        <v>237.5</v>
      </c>
      <c r="V328" s="59">
        <f t="shared" si="129"/>
        <v>0</v>
      </c>
      <c r="W328" s="59">
        <f t="shared" si="129"/>
        <v>285</v>
      </c>
      <c r="X328" s="59">
        <f t="shared" si="129"/>
        <v>285</v>
      </c>
      <c r="Y328" s="59">
        <f t="shared" si="129"/>
        <v>0</v>
      </c>
      <c r="Z328" s="59">
        <f t="shared" si="129"/>
        <v>3019</v>
      </c>
      <c r="AA328" s="59">
        <f t="shared" si="129"/>
        <v>3019</v>
      </c>
      <c r="AB328" s="59">
        <f t="shared" si="129"/>
        <v>0</v>
      </c>
      <c r="AC328" s="59">
        <f t="shared" si="129"/>
        <v>205</v>
      </c>
      <c r="AD328" s="59">
        <f t="shared" si="129"/>
        <v>76</v>
      </c>
      <c r="AE328" s="59">
        <f t="shared" si="129"/>
        <v>129</v>
      </c>
      <c r="AF328" s="59">
        <f t="shared" si="129"/>
        <v>0</v>
      </c>
      <c r="AG328" s="59">
        <f t="shared" si="129"/>
        <v>13</v>
      </c>
      <c r="AH328" s="59">
        <f t="shared" si="129"/>
        <v>25</v>
      </c>
      <c r="AI328" s="59">
        <f t="shared" si="129"/>
        <v>57</v>
      </c>
      <c r="AJ328" s="59">
        <f t="shared" si="129"/>
        <v>0</v>
      </c>
      <c r="AK328" s="59">
        <f t="shared" si="129"/>
        <v>0</v>
      </c>
      <c r="AL328" s="59">
        <f t="shared" si="129"/>
        <v>110</v>
      </c>
      <c r="AM328" s="59">
        <f t="shared" si="129"/>
        <v>12</v>
      </c>
      <c r="AN328" s="59">
        <f t="shared" si="129"/>
        <v>14</v>
      </c>
      <c r="AO328" s="59">
        <f t="shared" si="129"/>
        <v>15</v>
      </c>
      <c r="AP328" s="59">
        <f t="shared" si="129"/>
        <v>0</v>
      </c>
      <c r="AQ328" s="59">
        <f t="shared" si="129"/>
        <v>0</v>
      </c>
      <c r="AR328" s="59">
        <f t="shared" si="129"/>
        <v>35</v>
      </c>
      <c r="AS328" s="59">
        <f t="shared" si="129"/>
        <v>1</v>
      </c>
      <c r="AT328" s="59">
        <f t="shared" si="129"/>
        <v>11</v>
      </c>
      <c r="AU328" s="59">
        <f t="shared" si="129"/>
        <v>42</v>
      </c>
      <c r="AV328" s="59">
        <f t="shared" si="129"/>
        <v>0</v>
      </c>
      <c r="AW328" s="59">
        <f t="shared" si="129"/>
        <v>0</v>
      </c>
      <c r="AX328" s="59">
        <f t="shared" si="129"/>
        <v>75</v>
      </c>
      <c r="AY328" s="59">
        <f t="shared" si="129"/>
        <v>0</v>
      </c>
      <c r="AZ328" s="59">
        <f t="shared" si="129"/>
        <v>0</v>
      </c>
      <c r="BA328" s="59">
        <f t="shared" si="129"/>
        <v>0</v>
      </c>
      <c r="BB328" s="59">
        <f t="shared" si="129"/>
        <v>0</v>
      </c>
      <c r="BC328" s="59">
        <f t="shared" si="129"/>
        <v>0</v>
      </c>
      <c r="BD328" s="59">
        <f t="shared" si="129"/>
        <v>0</v>
      </c>
      <c r="BE328" s="59">
        <f t="shared" si="129"/>
        <v>6</v>
      </c>
      <c r="BF328" s="59">
        <f t="shared" si="129"/>
        <v>0</v>
      </c>
      <c r="BG328" s="59">
        <f t="shared" si="129"/>
        <v>0</v>
      </c>
      <c r="BH328" s="59">
        <f t="shared" si="129"/>
        <v>0</v>
      </c>
      <c r="BI328" s="59">
        <f t="shared" si="129"/>
        <v>6</v>
      </c>
      <c r="BJ328" s="59">
        <f t="shared" si="129"/>
        <v>0</v>
      </c>
      <c r="BK328" s="59">
        <f t="shared" si="129"/>
        <v>0</v>
      </c>
      <c r="BL328" s="59">
        <f t="shared" si="129"/>
        <v>104</v>
      </c>
      <c r="BM328" s="59">
        <f t="shared" si="129"/>
        <v>10</v>
      </c>
      <c r="BN328" s="59">
        <f t="shared" si="129"/>
        <v>8</v>
      </c>
      <c r="BO328" s="59">
        <f t="shared" si="129"/>
        <v>9</v>
      </c>
      <c r="BP328" s="59">
        <f t="shared" si="129"/>
        <v>10</v>
      </c>
      <c r="BQ328" s="59">
        <f t="shared" si="129"/>
        <v>0</v>
      </c>
      <c r="BR328" s="59">
        <f t="shared" si="128"/>
        <v>67</v>
      </c>
      <c r="BS328" s="59">
        <f t="shared" si="128"/>
        <v>5</v>
      </c>
      <c r="BT328" s="59">
        <f t="shared" si="128"/>
        <v>0</v>
      </c>
      <c r="BU328" s="59">
        <f t="shared" si="128"/>
        <v>5</v>
      </c>
      <c r="BV328" s="59">
        <f t="shared" si="128"/>
        <v>601</v>
      </c>
      <c r="BW328" s="59">
        <f t="shared" si="128"/>
        <v>0</v>
      </c>
      <c r="BX328" s="59">
        <f t="shared" si="128"/>
        <v>601</v>
      </c>
      <c r="BY328" s="59">
        <f t="shared" si="128"/>
        <v>0</v>
      </c>
      <c r="BZ328" s="59">
        <f t="shared" si="128"/>
        <v>0</v>
      </c>
      <c r="CA328" s="59">
        <f t="shared" si="128"/>
        <v>0</v>
      </c>
      <c r="CB328" s="59">
        <f t="shared" si="128"/>
        <v>0</v>
      </c>
      <c r="CC328" s="59">
        <f t="shared" si="128"/>
        <v>0</v>
      </c>
      <c r="CD328" s="59">
        <f t="shared" si="128"/>
        <v>0</v>
      </c>
      <c r="CE328" s="58"/>
      <c r="CG328" s="10"/>
      <c r="CH328" s="10"/>
    </row>
    <row r="329" spans="1:86" s="38" customFormat="1">
      <c r="A329" t="s">
        <v>171</v>
      </c>
      <c r="B329" s="10">
        <v>65</v>
      </c>
      <c r="C329" s="4" t="s">
        <v>3</v>
      </c>
      <c r="D329" s="10" t="s">
        <v>40</v>
      </c>
      <c r="E329" s="59">
        <f t="shared" si="119"/>
        <v>0</v>
      </c>
      <c r="F329" s="59">
        <f t="shared" si="129"/>
        <v>0</v>
      </c>
      <c r="G329" s="59">
        <f t="shared" si="129"/>
        <v>100</v>
      </c>
      <c r="H329" s="59">
        <f t="shared" si="129"/>
        <v>100</v>
      </c>
      <c r="I329" s="59">
        <f t="shared" si="129"/>
        <v>1</v>
      </c>
      <c r="J329" s="59">
        <f t="shared" si="129"/>
        <v>12</v>
      </c>
      <c r="K329" s="59">
        <f t="shared" si="129"/>
        <v>0</v>
      </c>
      <c r="L329" s="59">
        <f t="shared" si="129"/>
        <v>0</v>
      </c>
      <c r="M329" s="59">
        <f t="shared" si="129"/>
        <v>4</v>
      </c>
      <c r="N329" s="59">
        <f t="shared" si="129"/>
        <v>4</v>
      </c>
      <c r="O329" s="59">
        <f t="shared" si="129"/>
        <v>4</v>
      </c>
      <c r="P329" s="59">
        <f t="shared" si="129"/>
        <v>609.75</v>
      </c>
      <c r="Q329" s="59">
        <f t="shared" si="129"/>
        <v>0</v>
      </c>
      <c r="R329" s="59">
        <f t="shared" si="129"/>
        <v>703.5</v>
      </c>
      <c r="S329" s="59">
        <f t="shared" si="129"/>
        <v>514</v>
      </c>
      <c r="T329" s="59">
        <f t="shared" si="129"/>
        <v>1110.6666666000001</v>
      </c>
      <c r="U329" s="59">
        <f t="shared" si="129"/>
        <v>389.5</v>
      </c>
      <c r="V329" s="59">
        <f t="shared" si="129"/>
        <v>2017.5</v>
      </c>
      <c r="W329" s="59">
        <f t="shared" si="129"/>
        <v>473</v>
      </c>
      <c r="X329" s="59">
        <f t="shared" si="129"/>
        <v>741.5</v>
      </c>
      <c r="Y329" s="59">
        <f t="shared" si="129"/>
        <v>229.5</v>
      </c>
      <c r="Z329" s="59">
        <f t="shared" si="129"/>
        <v>1058.8333333</v>
      </c>
      <c r="AA329" s="59">
        <f t="shared" si="129"/>
        <v>1137.5</v>
      </c>
      <c r="AB329" s="59">
        <f t="shared" si="129"/>
        <v>866</v>
      </c>
      <c r="AC329" s="59">
        <f t="shared" si="129"/>
        <v>55</v>
      </c>
      <c r="AD329" s="59">
        <f t="shared" si="129"/>
        <v>32</v>
      </c>
      <c r="AE329" s="59">
        <f t="shared" si="129"/>
        <v>11</v>
      </c>
      <c r="AF329" s="59">
        <f t="shared" si="129"/>
        <v>12</v>
      </c>
      <c r="AG329" s="59">
        <f t="shared" si="129"/>
        <v>15</v>
      </c>
      <c r="AH329" s="59">
        <f t="shared" si="129"/>
        <v>28</v>
      </c>
      <c r="AI329" s="59">
        <f t="shared" si="129"/>
        <v>0</v>
      </c>
      <c r="AJ329" s="59">
        <f t="shared" si="129"/>
        <v>0</v>
      </c>
      <c r="AK329" s="59">
        <f t="shared" si="129"/>
        <v>0</v>
      </c>
      <c r="AL329" s="59">
        <f t="shared" si="129"/>
        <v>12</v>
      </c>
      <c r="AM329" s="59">
        <f t="shared" si="129"/>
        <v>12</v>
      </c>
      <c r="AN329" s="59">
        <f t="shared" si="129"/>
        <v>16</v>
      </c>
      <c r="AO329" s="59">
        <f t="shared" si="129"/>
        <v>0</v>
      </c>
      <c r="AP329" s="59">
        <f t="shared" si="129"/>
        <v>0</v>
      </c>
      <c r="AQ329" s="59">
        <f t="shared" si="129"/>
        <v>0</v>
      </c>
      <c r="AR329" s="59">
        <f t="shared" si="129"/>
        <v>4</v>
      </c>
      <c r="AS329" s="59">
        <f t="shared" si="129"/>
        <v>2</v>
      </c>
      <c r="AT329" s="59">
        <f t="shared" si="129"/>
        <v>6</v>
      </c>
      <c r="AU329" s="59">
        <f t="shared" si="129"/>
        <v>0</v>
      </c>
      <c r="AV329" s="59">
        <f t="shared" si="129"/>
        <v>0</v>
      </c>
      <c r="AW329" s="59">
        <f t="shared" si="129"/>
        <v>0</v>
      </c>
      <c r="AX329" s="59">
        <f t="shared" si="129"/>
        <v>3</v>
      </c>
      <c r="AY329" s="59">
        <f t="shared" si="129"/>
        <v>1</v>
      </c>
      <c r="AZ329" s="59">
        <f t="shared" si="129"/>
        <v>6</v>
      </c>
      <c r="BA329" s="59">
        <f t="shared" si="129"/>
        <v>0</v>
      </c>
      <c r="BB329" s="59">
        <f t="shared" si="129"/>
        <v>0</v>
      </c>
      <c r="BC329" s="59">
        <f t="shared" si="129"/>
        <v>0</v>
      </c>
      <c r="BD329" s="59">
        <f t="shared" si="129"/>
        <v>5</v>
      </c>
      <c r="BE329" s="59">
        <f t="shared" si="129"/>
        <v>64</v>
      </c>
      <c r="BF329" s="59">
        <f t="shared" si="129"/>
        <v>2</v>
      </c>
      <c r="BG329" s="59">
        <f t="shared" si="129"/>
        <v>0</v>
      </c>
      <c r="BH329" s="59">
        <f t="shared" si="129"/>
        <v>23</v>
      </c>
      <c r="BI329" s="59">
        <f t="shared" si="129"/>
        <v>2</v>
      </c>
      <c r="BJ329" s="59">
        <f t="shared" si="129"/>
        <v>6</v>
      </c>
      <c r="BK329" s="59">
        <f t="shared" si="129"/>
        <v>31</v>
      </c>
      <c r="BL329" s="59">
        <f t="shared" si="129"/>
        <v>61</v>
      </c>
      <c r="BM329" s="59">
        <f t="shared" si="129"/>
        <v>10</v>
      </c>
      <c r="BN329" s="59">
        <f t="shared" si="129"/>
        <v>11</v>
      </c>
      <c r="BO329" s="59">
        <f t="shared" si="129"/>
        <v>10</v>
      </c>
      <c r="BP329" s="59">
        <f t="shared" si="129"/>
        <v>1</v>
      </c>
      <c r="BQ329" s="59">
        <f t="shared" si="129"/>
        <v>0</v>
      </c>
      <c r="BR329" s="59">
        <f t="shared" si="128"/>
        <v>29</v>
      </c>
      <c r="BS329" s="59">
        <f t="shared" si="128"/>
        <v>4</v>
      </c>
      <c r="BT329" s="59">
        <f t="shared" si="128"/>
        <v>2</v>
      </c>
      <c r="BU329" s="59">
        <f t="shared" si="128"/>
        <v>2</v>
      </c>
      <c r="BV329" s="59">
        <f t="shared" si="128"/>
        <v>818</v>
      </c>
      <c r="BW329" s="59">
        <f t="shared" si="128"/>
        <v>280</v>
      </c>
      <c r="BX329" s="59">
        <f t="shared" si="128"/>
        <v>538</v>
      </c>
      <c r="BY329" s="59">
        <f t="shared" si="128"/>
        <v>0</v>
      </c>
      <c r="BZ329" s="59">
        <f t="shared" si="128"/>
        <v>0</v>
      </c>
      <c r="CA329" s="59">
        <f t="shared" si="128"/>
        <v>0</v>
      </c>
      <c r="CB329" s="59">
        <f t="shared" si="128"/>
        <v>0</v>
      </c>
      <c r="CC329" s="59">
        <f t="shared" si="128"/>
        <v>0</v>
      </c>
      <c r="CD329" s="59">
        <f t="shared" si="128"/>
        <v>0</v>
      </c>
      <c r="CE329" s="58"/>
      <c r="CG329" s="10"/>
      <c r="CH329" s="10"/>
    </row>
    <row r="330" spans="1:86" s="38" customFormat="1">
      <c r="A330" t="s">
        <v>172</v>
      </c>
      <c r="B330" s="10">
        <v>60</v>
      </c>
      <c r="C330" s="4" t="s">
        <v>3</v>
      </c>
      <c r="D330" s="10" t="s">
        <v>40</v>
      </c>
      <c r="E330" s="59">
        <f t="shared" si="119"/>
        <v>0</v>
      </c>
      <c r="F330" s="59">
        <f t="shared" si="129"/>
        <v>75</v>
      </c>
      <c r="G330" s="59">
        <f t="shared" si="129"/>
        <v>100</v>
      </c>
      <c r="H330" s="59">
        <f t="shared" si="129"/>
        <v>100</v>
      </c>
      <c r="I330" s="59">
        <f t="shared" si="129"/>
        <v>1</v>
      </c>
      <c r="J330" s="59">
        <f t="shared" si="129"/>
        <v>12</v>
      </c>
      <c r="K330" s="59">
        <f t="shared" si="129"/>
        <v>0</v>
      </c>
      <c r="L330" s="59">
        <f t="shared" si="129"/>
        <v>3</v>
      </c>
      <c r="M330" s="59">
        <f t="shared" si="129"/>
        <v>4</v>
      </c>
      <c r="N330" s="59">
        <f t="shared" si="129"/>
        <v>4</v>
      </c>
      <c r="O330" s="59">
        <f t="shared" si="129"/>
        <v>1</v>
      </c>
      <c r="P330" s="59">
        <f t="shared" si="129"/>
        <v>1645.75</v>
      </c>
      <c r="Q330" s="59">
        <f t="shared" si="129"/>
        <v>697.66666669999995</v>
      </c>
      <c r="R330" s="59">
        <f t="shared" si="129"/>
        <v>480.5</v>
      </c>
      <c r="S330" s="59">
        <f t="shared" si="129"/>
        <v>2836.5</v>
      </c>
      <c r="T330" s="59">
        <f t="shared" si="129"/>
        <v>1800.3333333</v>
      </c>
      <c r="U330" s="59">
        <f t="shared" si="129"/>
        <v>373.5</v>
      </c>
      <c r="V330" s="59">
        <f t="shared" si="129"/>
        <v>2086</v>
      </c>
      <c r="W330" s="59">
        <f t="shared" si="129"/>
        <v>221.16666666</v>
      </c>
      <c r="X330" s="59">
        <f t="shared" si="129"/>
        <v>221</v>
      </c>
      <c r="Y330" s="59">
        <f t="shared" si="129"/>
        <v>164</v>
      </c>
      <c r="Z330" s="59">
        <f t="shared" si="129"/>
        <v>1998.5833333</v>
      </c>
      <c r="AA330" s="59">
        <f t="shared" si="129"/>
        <v>2135.5</v>
      </c>
      <c r="AB330" s="59">
        <f t="shared" si="129"/>
        <v>1181.5</v>
      </c>
      <c r="AC330" s="59">
        <f t="shared" si="129"/>
        <v>31</v>
      </c>
      <c r="AD330" s="59">
        <f t="shared" si="129"/>
        <v>20</v>
      </c>
      <c r="AE330" s="59">
        <f t="shared" si="129"/>
        <v>5</v>
      </c>
      <c r="AF330" s="59">
        <f t="shared" si="129"/>
        <v>6</v>
      </c>
      <c r="AG330" s="59">
        <f t="shared" si="129"/>
        <v>14</v>
      </c>
      <c r="AH330" s="59">
        <f t="shared" si="129"/>
        <v>17</v>
      </c>
      <c r="AI330" s="59">
        <f t="shared" si="129"/>
        <v>0</v>
      </c>
      <c r="AJ330" s="59">
        <f t="shared" si="129"/>
        <v>0</v>
      </c>
      <c r="AK330" s="59">
        <f t="shared" si="129"/>
        <v>0</v>
      </c>
      <c r="AL330" s="59">
        <f t="shared" si="129"/>
        <v>0</v>
      </c>
      <c r="AM330" s="59">
        <f t="shared" si="129"/>
        <v>12</v>
      </c>
      <c r="AN330" s="59">
        <f t="shared" si="129"/>
        <v>8</v>
      </c>
      <c r="AO330" s="59">
        <f t="shared" si="129"/>
        <v>0</v>
      </c>
      <c r="AP330" s="59">
        <f t="shared" si="129"/>
        <v>0</v>
      </c>
      <c r="AQ330" s="59">
        <f t="shared" si="129"/>
        <v>0</v>
      </c>
      <c r="AR330" s="59">
        <f t="shared" si="129"/>
        <v>0</v>
      </c>
      <c r="AS330" s="59">
        <f t="shared" si="129"/>
        <v>0</v>
      </c>
      <c r="AT330" s="59">
        <f t="shared" si="129"/>
        <v>5</v>
      </c>
      <c r="AU330" s="59">
        <f t="shared" si="129"/>
        <v>0</v>
      </c>
      <c r="AV330" s="59">
        <f t="shared" si="129"/>
        <v>0</v>
      </c>
      <c r="AW330" s="59">
        <f t="shared" si="129"/>
        <v>0</v>
      </c>
      <c r="AX330" s="59">
        <f t="shared" si="129"/>
        <v>0</v>
      </c>
      <c r="AY330" s="59">
        <f t="shared" si="129"/>
        <v>2</v>
      </c>
      <c r="AZ330" s="59">
        <f t="shared" si="129"/>
        <v>4</v>
      </c>
      <c r="BA330" s="59">
        <f t="shared" si="129"/>
        <v>0</v>
      </c>
      <c r="BB330" s="59">
        <f t="shared" si="129"/>
        <v>0</v>
      </c>
      <c r="BC330" s="59">
        <f t="shared" si="129"/>
        <v>0</v>
      </c>
      <c r="BD330" s="59">
        <f t="shared" si="129"/>
        <v>0</v>
      </c>
      <c r="BE330" s="59">
        <f t="shared" si="129"/>
        <v>22</v>
      </c>
      <c r="BF330" s="59">
        <f t="shared" si="129"/>
        <v>3</v>
      </c>
      <c r="BG330" s="59">
        <f t="shared" si="129"/>
        <v>0</v>
      </c>
      <c r="BH330" s="59">
        <f t="shared" si="129"/>
        <v>0</v>
      </c>
      <c r="BI330" s="59">
        <f t="shared" si="129"/>
        <v>6</v>
      </c>
      <c r="BJ330" s="59">
        <f t="shared" si="129"/>
        <v>2</v>
      </c>
      <c r="BK330" s="59">
        <f t="shared" si="129"/>
        <v>11</v>
      </c>
      <c r="BL330" s="59">
        <f t="shared" si="129"/>
        <v>358</v>
      </c>
      <c r="BM330" s="59">
        <f t="shared" si="129"/>
        <v>40</v>
      </c>
      <c r="BN330" s="59">
        <f t="shared" si="129"/>
        <v>67</v>
      </c>
      <c r="BO330" s="59">
        <f t="shared" si="129"/>
        <v>24</v>
      </c>
      <c r="BP330" s="59">
        <f t="shared" si="129"/>
        <v>14</v>
      </c>
      <c r="BQ330" s="59">
        <f t="shared" si="129"/>
        <v>0</v>
      </c>
      <c r="BR330" s="59">
        <f t="shared" si="128"/>
        <v>213</v>
      </c>
      <c r="BS330" s="59">
        <f t="shared" si="128"/>
        <v>1</v>
      </c>
      <c r="BT330" s="59">
        <f t="shared" si="128"/>
        <v>0</v>
      </c>
      <c r="BU330" s="59">
        <f t="shared" si="128"/>
        <v>1</v>
      </c>
      <c r="BV330" s="59">
        <f t="shared" si="128"/>
        <v>188</v>
      </c>
      <c r="BW330" s="59">
        <f t="shared" si="128"/>
        <v>0</v>
      </c>
      <c r="BX330" s="59">
        <f t="shared" si="128"/>
        <v>188</v>
      </c>
      <c r="BY330" s="59">
        <f t="shared" si="128"/>
        <v>0</v>
      </c>
      <c r="BZ330" s="59">
        <f t="shared" si="128"/>
        <v>0</v>
      </c>
      <c r="CA330" s="59">
        <f t="shared" si="128"/>
        <v>0</v>
      </c>
      <c r="CB330" s="59">
        <f t="shared" si="128"/>
        <v>0</v>
      </c>
      <c r="CC330" s="59">
        <f t="shared" si="128"/>
        <v>0</v>
      </c>
      <c r="CD330" s="59">
        <f t="shared" si="128"/>
        <v>0</v>
      </c>
      <c r="CG330" s="10"/>
      <c r="CH330" s="10"/>
    </row>
    <row r="331" spans="1:86" s="38" customFormat="1">
      <c r="A331" t="s">
        <v>173</v>
      </c>
      <c r="B331" s="10">
        <v>60</v>
      </c>
      <c r="C331" s="6" t="s">
        <v>2</v>
      </c>
      <c r="D331" s="10" t="s">
        <v>40</v>
      </c>
      <c r="E331" s="59">
        <f t="shared" si="119"/>
        <v>0</v>
      </c>
      <c r="F331" s="59">
        <f t="shared" si="129"/>
        <v>0</v>
      </c>
      <c r="G331" s="59">
        <f t="shared" si="129"/>
        <v>150</v>
      </c>
      <c r="H331" s="59">
        <f t="shared" si="129"/>
        <v>125</v>
      </c>
      <c r="I331" s="59">
        <f t="shared" si="129"/>
        <v>1.5</v>
      </c>
      <c r="J331" s="59">
        <f t="shared" si="129"/>
        <v>12</v>
      </c>
      <c r="K331" s="59">
        <f t="shared" si="129"/>
        <v>0</v>
      </c>
      <c r="L331" s="59">
        <f t="shared" si="129"/>
        <v>0</v>
      </c>
      <c r="M331" s="59">
        <f t="shared" si="129"/>
        <v>6</v>
      </c>
      <c r="N331" s="59">
        <f t="shared" si="129"/>
        <v>5</v>
      </c>
      <c r="O331" s="59">
        <f t="shared" si="129"/>
        <v>1</v>
      </c>
      <c r="P331" s="59">
        <f t="shared" si="129"/>
        <v>1016.25</v>
      </c>
      <c r="Q331" s="59">
        <f t="shared" si="129"/>
        <v>0</v>
      </c>
      <c r="R331" s="59">
        <f t="shared" si="129"/>
        <v>1029</v>
      </c>
      <c r="S331" s="59">
        <f t="shared" si="129"/>
        <v>1239.5</v>
      </c>
      <c r="T331" s="59">
        <f t="shared" si="129"/>
        <v>526.75</v>
      </c>
      <c r="U331" s="59">
        <f t="shared" si="129"/>
        <v>704.5</v>
      </c>
      <c r="V331" s="59">
        <f t="shared" si="129"/>
        <v>357.5</v>
      </c>
      <c r="W331" s="59">
        <f t="shared" si="129"/>
        <v>2246.0833333</v>
      </c>
      <c r="X331" s="59">
        <f t="shared" si="129"/>
        <v>2975</v>
      </c>
      <c r="Y331" s="59">
        <f t="shared" si="129"/>
        <v>1322</v>
      </c>
      <c r="Z331" s="59">
        <f t="shared" si="129"/>
        <v>126</v>
      </c>
      <c r="AA331" s="59">
        <f t="shared" si="129"/>
        <v>140</v>
      </c>
      <c r="AB331" s="59">
        <f t="shared" si="129"/>
        <v>106.5</v>
      </c>
      <c r="AC331" s="59">
        <f t="shared" si="129"/>
        <v>33</v>
      </c>
      <c r="AD331" s="59">
        <f t="shared" si="129"/>
        <v>17</v>
      </c>
      <c r="AE331" s="59">
        <f t="shared" si="129"/>
        <v>9</v>
      </c>
      <c r="AF331" s="59">
        <f t="shared" si="129"/>
        <v>7</v>
      </c>
      <c r="AG331" s="59">
        <f t="shared" si="129"/>
        <v>13</v>
      </c>
      <c r="AH331" s="59">
        <f t="shared" si="129"/>
        <v>16</v>
      </c>
      <c r="AI331" s="59">
        <f t="shared" si="129"/>
        <v>3</v>
      </c>
      <c r="AJ331" s="59">
        <f t="shared" si="129"/>
        <v>0</v>
      </c>
      <c r="AK331" s="59">
        <f t="shared" si="129"/>
        <v>1</v>
      </c>
      <c r="AL331" s="59">
        <f t="shared" si="129"/>
        <v>0</v>
      </c>
      <c r="AM331" s="59">
        <f t="shared" si="129"/>
        <v>12</v>
      </c>
      <c r="AN331" s="59">
        <f t="shared" si="129"/>
        <v>4</v>
      </c>
      <c r="AO331" s="59">
        <f t="shared" si="129"/>
        <v>0</v>
      </c>
      <c r="AP331" s="59">
        <f t="shared" si="129"/>
        <v>0</v>
      </c>
      <c r="AQ331" s="59">
        <f t="shared" si="129"/>
        <v>1</v>
      </c>
      <c r="AR331" s="59">
        <f t="shared" si="129"/>
        <v>0</v>
      </c>
      <c r="AS331" s="59">
        <f t="shared" si="129"/>
        <v>0</v>
      </c>
      <c r="AT331" s="59">
        <f t="shared" si="129"/>
        <v>7</v>
      </c>
      <c r="AU331" s="59">
        <f t="shared" si="129"/>
        <v>2</v>
      </c>
      <c r="AV331" s="59">
        <f t="shared" si="129"/>
        <v>0</v>
      </c>
      <c r="AW331" s="59">
        <f t="shared" si="129"/>
        <v>0</v>
      </c>
      <c r="AX331" s="59">
        <f t="shared" si="129"/>
        <v>0</v>
      </c>
      <c r="AY331" s="59">
        <f t="shared" si="129"/>
        <v>1</v>
      </c>
      <c r="AZ331" s="59">
        <f t="shared" si="129"/>
        <v>5</v>
      </c>
      <c r="BA331" s="59">
        <f t="shared" si="129"/>
        <v>1</v>
      </c>
      <c r="BB331" s="59">
        <f t="shared" si="129"/>
        <v>0</v>
      </c>
      <c r="BC331" s="59">
        <f t="shared" si="129"/>
        <v>0</v>
      </c>
      <c r="BD331" s="59">
        <f t="shared" si="129"/>
        <v>0</v>
      </c>
      <c r="BE331" s="59">
        <f t="shared" si="129"/>
        <v>28</v>
      </c>
      <c r="BF331" s="59">
        <f t="shared" si="129"/>
        <v>1</v>
      </c>
      <c r="BG331" s="59">
        <f t="shared" si="129"/>
        <v>0</v>
      </c>
      <c r="BH331" s="59">
        <f t="shared" si="129"/>
        <v>3</v>
      </c>
      <c r="BI331" s="59">
        <f t="shared" si="129"/>
        <v>1</v>
      </c>
      <c r="BJ331" s="59">
        <f t="shared" si="129"/>
        <v>12</v>
      </c>
      <c r="BK331" s="59">
        <f t="shared" si="129"/>
        <v>11</v>
      </c>
      <c r="BL331" s="59">
        <f t="shared" si="129"/>
        <v>232</v>
      </c>
      <c r="BM331" s="59">
        <f t="shared" si="129"/>
        <v>30</v>
      </c>
      <c r="BN331" s="59">
        <f t="shared" si="129"/>
        <v>10</v>
      </c>
      <c r="BO331" s="59">
        <f t="shared" si="129"/>
        <v>68</v>
      </c>
      <c r="BP331" s="59">
        <f t="shared" si="129"/>
        <v>15</v>
      </c>
      <c r="BQ331" s="59">
        <f t="shared" ref="BQ331:CD334" si="130">SUM(BQ55,BQ147,BQ239)</f>
        <v>8</v>
      </c>
      <c r="BR331" s="59">
        <f t="shared" si="130"/>
        <v>101</v>
      </c>
      <c r="BS331" s="59">
        <f t="shared" si="130"/>
        <v>1</v>
      </c>
      <c r="BT331" s="59">
        <f t="shared" si="130"/>
        <v>1</v>
      </c>
      <c r="BU331" s="59">
        <f t="shared" si="130"/>
        <v>0</v>
      </c>
      <c r="BV331" s="59">
        <f t="shared" si="130"/>
        <v>65</v>
      </c>
      <c r="BW331" s="59">
        <f t="shared" si="130"/>
        <v>65</v>
      </c>
      <c r="BX331" s="59">
        <f t="shared" si="130"/>
        <v>0</v>
      </c>
      <c r="BY331" s="59">
        <f t="shared" si="130"/>
        <v>0</v>
      </c>
      <c r="BZ331" s="59">
        <f t="shared" si="130"/>
        <v>0</v>
      </c>
      <c r="CA331" s="59">
        <f t="shared" si="130"/>
        <v>0</v>
      </c>
      <c r="CB331" s="59">
        <f t="shared" si="130"/>
        <v>0</v>
      </c>
      <c r="CC331" s="59">
        <f t="shared" si="130"/>
        <v>0</v>
      </c>
      <c r="CD331" s="59">
        <f t="shared" si="130"/>
        <v>0</v>
      </c>
      <c r="CG331" s="10"/>
      <c r="CH331" s="10"/>
    </row>
    <row r="332" spans="1:86" s="38" customFormat="1">
      <c r="A332" t="s">
        <v>174</v>
      </c>
      <c r="B332" s="10">
        <v>65</v>
      </c>
      <c r="C332" s="6" t="s">
        <v>2</v>
      </c>
      <c r="D332" s="10" t="s">
        <v>40</v>
      </c>
      <c r="E332" s="59">
        <f t="shared" si="119"/>
        <v>0</v>
      </c>
      <c r="F332" s="59">
        <f t="shared" ref="F332:BQ335" si="131">SUM(F56,F148,F240)</f>
        <v>0</v>
      </c>
      <c r="G332" s="59">
        <f t="shared" si="131"/>
        <v>150</v>
      </c>
      <c r="H332" s="59">
        <f t="shared" si="131"/>
        <v>150</v>
      </c>
      <c r="I332" s="59">
        <f t="shared" si="131"/>
        <v>1.5</v>
      </c>
      <c r="J332" s="59">
        <f t="shared" si="131"/>
        <v>12</v>
      </c>
      <c r="K332" s="59">
        <f t="shared" si="131"/>
        <v>0</v>
      </c>
      <c r="L332" s="59">
        <f t="shared" si="131"/>
        <v>0</v>
      </c>
      <c r="M332" s="59">
        <f t="shared" si="131"/>
        <v>6</v>
      </c>
      <c r="N332" s="59">
        <f t="shared" si="131"/>
        <v>6</v>
      </c>
      <c r="O332" s="59">
        <f t="shared" si="131"/>
        <v>0</v>
      </c>
      <c r="P332" s="59">
        <f t="shared" si="131"/>
        <v>985.5</v>
      </c>
      <c r="Q332" s="59">
        <f t="shared" si="131"/>
        <v>0</v>
      </c>
      <c r="R332" s="59">
        <f t="shared" si="131"/>
        <v>863</v>
      </c>
      <c r="S332" s="59">
        <f t="shared" si="131"/>
        <v>1108</v>
      </c>
      <c r="T332" s="59">
        <f t="shared" si="131"/>
        <v>831</v>
      </c>
      <c r="U332" s="59">
        <f t="shared" si="131"/>
        <v>826.5</v>
      </c>
      <c r="V332" s="59">
        <f t="shared" si="131"/>
        <v>835.5</v>
      </c>
      <c r="W332" s="59">
        <f t="shared" si="131"/>
        <v>595.5</v>
      </c>
      <c r="X332" s="59">
        <f t="shared" si="131"/>
        <v>362.5</v>
      </c>
      <c r="Y332" s="59">
        <f t="shared" si="131"/>
        <v>828.5</v>
      </c>
      <c r="Z332" s="59">
        <f t="shared" si="131"/>
        <v>1805.5</v>
      </c>
      <c r="AA332" s="59">
        <f t="shared" si="131"/>
        <v>2715.5</v>
      </c>
      <c r="AB332" s="59">
        <f t="shared" si="131"/>
        <v>895.5</v>
      </c>
      <c r="AC332" s="59">
        <f t="shared" si="131"/>
        <v>44</v>
      </c>
      <c r="AD332" s="59">
        <f t="shared" si="131"/>
        <v>17</v>
      </c>
      <c r="AE332" s="59">
        <f t="shared" si="131"/>
        <v>17</v>
      </c>
      <c r="AF332" s="59">
        <f t="shared" si="131"/>
        <v>10</v>
      </c>
      <c r="AG332" s="59">
        <f t="shared" si="131"/>
        <v>16</v>
      </c>
      <c r="AH332" s="59">
        <f t="shared" si="131"/>
        <v>16</v>
      </c>
      <c r="AI332" s="59">
        <f t="shared" si="131"/>
        <v>3</v>
      </c>
      <c r="AJ332" s="59">
        <f t="shared" si="131"/>
        <v>0</v>
      </c>
      <c r="AK332" s="59">
        <f t="shared" si="131"/>
        <v>0</v>
      </c>
      <c r="AL332" s="59">
        <f t="shared" si="131"/>
        <v>9</v>
      </c>
      <c r="AM332" s="59">
        <f t="shared" si="131"/>
        <v>12</v>
      </c>
      <c r="AN332" s="59">
        <f t="shared" si="131"/>
        <v>4</v>
      </c>
      <c r="AO332" s="59">
        <f t="shared" si="131"/>
        <v>0</v>
      </c>
      <c r="AP332" s="59">
        <f t="shared" si="131"/>
        <v>0</v>
      </c>
      <c r="AQ332" s="59">
        <f t="shared" si="131"/>
        <v>0</v>
      </c>
      <c r="AR332" s="59">
        <f t="shared" si="131"/>
        <v>1</v>
      </c>
      <c r="AS332" s="59">
        <f t="shared" si="131"/>
        <v>3</v>
      </c>
      <c r="AT332" s="59">
        <f t="shared" si="131"/>
        <v>6</v>
      </c>
      <c r="AU332" s="59">
        <f t="shared" si="131"/>
        <v>2</v>
      </c>
      <c r="AV332" s="59">
        <f t="shared" si="131"/>
        <v>0</v>
      </c>
      <c r="AW332" s="59">
        <f t="shared" si="131"/>
        <v>0</v>
      </c>
      <c r="AX332" s="59">
        <f t="shared" si="131"/>
        <v>6</v>
      </c>
      <c r="AY332" s="59">
        <f t="shared" si="131"/>
        <v>1</v>
      </c>
      <c r="AZ332" s="59">
        <f t="shared" si="131"/>
        <v>6</v>
      </c>
      <c r="BA332" s="59">
        <f t="shared" si="131"/>
        <v>1</v>
      </c>
      <c r="BB332" s="59">
        <f t="shared" si="131"/>
        <v>0</v>
      </c>
      <c r="BC332" s="59">
        <f t="shared" si="131"/>
        <v>0</v>
      </c>
      <c r="BD332" s="59">
        <f t="shared" si="131"/>
        <v>2</v>
      </c>
      <c r="BE332" s="59">
        <f t="shared" si="131"/>
        <v>20</v>
      </c>
      <c r="BF332" s="59">
        <f t="shared" si="131"/>
        <v>0</v>
      </c>
      <c r="BG332" s="59">
        <f t="shared" si="131"/>
        <v>0</v>
      </c>
      <c r="BH332" s="59">
        <f t="shared" si="131"/>
        <v>7</v>
      </c>
      <c r="BI332" s="59">
        <f t="shared" si="131"/>
        <v>10</v>
      </c>
      <c r="BJ332" s="59">
        <f t="shared" si="131"/>
        <v>2</v>
      </c>
      <c r="BK332" s="59">
        <f t="shared" si="131"/>
        <v>1</v>
      </c>
      <c r="BL332" s="59">
        <f t="shared" si="131"/>
        <v>301</v>
      </c>
      <c r="BM332" s="59">
        <f t="shared" si="131"/>
        <v>45</v>
      </c>
      <c r="BN332" s="59">
        <f t="shared" si="131"/>
        <v>22</v>
      </c>
      <c r="BO332" s="59">
        <f t="shared" si="131"/>
        <v>72</v>
      </c>
      <c r="BP332" s="59">
        <f t="shared" si="131"/>
        <v>13</v>
      </c>
      <c r="BQ332" s="59">
        <f t="shared" si="131"/>
        <v>14</v>
      </c>
      <c r="BR332" s="59">
        <f t="shared" si="130"/>
        <v>135</v>
      </c>
      <c r="BS332" s="59">
        <f t="shared" si="130"/>
        <v>0</v>
      </c>
      <c r="BT332" s="59">
        <f t="shared" si="130"/>
        <v>0</v>
      </c>
      <c r="BU332" s="59">
        <f t="shared" si="130"/>
        <v>0</v>
      </c>
      <c r="BV332" s="59">
        <f t="shared" si="130"/>
        <v>0</v>
      </c>
      <c r="BW332" s="59">
        <f t="shared" si="130"/>
        <v>0</v>
      </c>
      <c r="BX332" s="59">
        <f t="shared" si="130"/>
        <v>0</v>
      </c>
      <c r="BY332" s="59">
        <f t="shared" si="130"/>
        <v>0</v>
      </c>
      <c r="BZ332" s="59">
        <f t="shared" si="130"/>
        <v>0</v>
      </c>
      <c r="CA332" s="59">
        <f t="shared" si="130"/>
        <v>0</v>
      </c>
      <c r="CB332" s="59">
        <f t="shared" si="130"/>
        <v>0</v>
      </c>
      <c r="CC332" s="59">
        <f t="shared" si="130"/>
        <v>0</v>
      </c>
      <c r="CD332" s="59">
        <f t="shared" si="130"/>
        <v>0</v>
      </c>
      <c r="CG332" s="10"/>
      <c r="CH332" s="10"/>
    </row>
    <row r="333" spans="1:86" s="38" customFormat="1">
      <c r="A333" t="s">
        <v>183</v>
      </c>
      <c r="B333" s="10">
        <v>65</v>
      </c>
      <c r="C333" s="6" t="s">
        <v>2</v>
      </c>
      <c r="D333" s="10" t="s">
        <v>40</v>
      </c>
      <c r="E333" s="59">
        <f t="shared" si="119"/>
        <v>0</v>
      </c>
      <c r="F333" s="59">
        <f t="shared" si="131"/>
        <v>0</v>
      </c>
      <c r="G333" s="59">
        <f t="shared" si="131"/>
        <v>100</v>
      </c>
      <c r="H333" s="59">
        <f t="shared" si="131"/>
        <v>125</v>
      </c>
      <c r="I333" s="59">
        <f t="shared" si="131"/>
        <v>1</v>
      </c>
      <c r="J333" s="59">
        <f t="shared" si="131"/>
        <v>12</v>
      </c>
      <c r="K333" s="59">
        <f t="shared" si="131"/>
        <v>0</v>
      </c>
      <c r="L333" s="59">
        <f t="shared" si="131"/>
        <v>0</v>
      </c>
      <c r="M333" s="59">
        <f t="shared" si="131"/>
        <v>4</v>
      </c>
      <c r="N333" s="59">
        <f t="shared" si="131"/>
        <v>5</v>
      </c>
      <c r="O333" s="59">
        <f t="shared" si="131"/>
        <v>3</v>
      </c>
      <c r="P333" s="59">
        <f t="shared" si="131"/>
        <v>1151.5</v>
      </c>
      <c r="Q333" s="59">
        <f t="shared" si="131"/>
        <v>0</v>
      </c>
      <c r="R333" s="59">
        <f t="shared" si="131"/>
        <v>475.5</v>
      </c>
      <c r="S333" s="59">
        <f t="shared" si="131"/>
        <v>1528.5</v>
      </c>
      <c r="T333" s="59">
        <f t="shared" si="131"/>
        <v>1479.0833333</v>
      </c>
      <c r="U333" s="59">
        <f t="shared" si="131"/>
        <v>1201</v>
      </c>
      <c r="V333" s="59">
        <f t="shared" si="131"/>
        <v>1561</v>
      </c>
      <c r="W333" s="59">
        <f t="shared" si="131"/>
        <v>331.16666670000001</v>
      </c>
      <c r="X333" s="59">
        <f t="shared" si="131"/>
        <v>346</v>
      </c>
      <c r="Y333" s="59">
        <f t="shared" si="131"/>
        <v>304.5</v>
      </c>
      <c r="Z333" s="59">
        <f t="shared" si="131"/>
        <v>2370.8333333</v>
      </c>
      <c r="AA333" s="59">
        <f t="shared" si="131"/>
        <v>3515.5</v>
      </c>
      <c r="AB333" s="59">
        <f t="shared" si="131"/>
        <v>1442</v>
      </c>
      <c r="AC333" s="59">
        <f t="shared" si="131"/>
        <v>46</v>
      </c>
      <c r="AD333" s="59">
        <f t="shared" si="131"/>
        <v>20</v>
      </c>
      <c r="AE333" s="59">
        <f t="shared" si="131"/>
        <v>12</v>
      </c>
      <c r="AF333" s="59">
        <f t="shared" si="131"/>
        <v>14</v>
      </c>
      <c r="AG333" s="59">
        <f t="shared" si="131"/>
        <v>14</v>
      </c>
      <c r="AH333" s="59">
        <f t="shared" si="131"/>
        <v>17</v>
      </c>
      <c r="AI333" s="59">
        <f t="shared" si="131"/>
        <v>8</v>
      </c>
      <c r="AJ333" s="59">
        <f t="shared" si="131"/>
        <v>0</v>
      </c>
      <c r="AK333" s="59">
        <f t="shared" si="131"/>
        <v>0</v>
      </c>
      <c r="AL333" s="59">
        <f t="shared" si="131"/>
        <v>7</v>
      </c>
      <c r="AM333" s="59">
        <f t="shared" si="131"/>
        <v>12</v>
      </c>
      <c r="AN333" s="59">
        <f t="shared" si="131"/>
        <v>5</v>
      </c>
      <c r="AO333" s="59">
        <f t="shared" si="131"/>
        <v>2</v>
      </c>
      <c r="AP333" s="59">
        <f t="shared" si="131"/>
        <v>0</v>
      </c>
      <c r="AQ333" s="59">
        <f t="shared" si="131"/>
        <v>0</v>
      </c>
      <c r="AR333" s="59">
        <f t="shared" si="131"/>
        <v>1</v>
      </c>
      <c r="AS333" s="59">
        <f t="shared" si="131"/>
        <v>1</v>
      </c>
      <c r="AT333" s="59">
        <f t="shared" si="131"/>
        <v>5</v>
      </c>
      <c r="AU333" s="59">
        <f t="shared" si="131"/>
        <v>3</v>
      </c>
      <c r="AV333" s="59">
        <f t="shared" si="131"/>
        <v>0</v>
      </c>
      <c r="AW333" s="59">
        <f t="shared" si="131"/>
        <v>0</v>
      </c>
      <c r="AX333" s="59">
        <f t="shared" si="131"/>
        <v>3</v>
      </c>
      <c r="AY333" s="59">
        <f t="shared" si="131"/>
        <v>1</v>
      </c>
      <c r="AZ333" s="59">
        <f t="shared" si="131"/>
        <v>7</v>
      </c>
      <c r="BA333" s="59">
        <f t="shared" si="131"/>
        <v>3</v>
      </c>
      <c r="BB333" s="59">
        <f t="shared" si="131"/>
        <v>0</v>
      </c>
      <c r="BC333" s="59">
        <f t="shared" si="131"/>
        <v>0</v>
      </c>
      <c r="BD333" s="59">
        <f t="shared" si="131"/>
        <v>3</v>
      </c>
      <c r="BE333" s="59">
        <f t="shared" si="131"/>
        <v>9</v>
      </c>
      <c r="BF333" s="59">
        <f t="shared" si="131"/>
        <v>0</v>
      </c>
      <c r="BG333" s="59">
        <f t="shared" si="131"/>
        <v>0</v>
      </c>
      <c r="BH333" s="59">
        <f t="shared" si="131"/>
        <v>0</v>
      </c>
      <c r="BI333" s="59">
        <f t="shared" si="131"/>
        <v>3</v>
      </c>
      <c r="BJ333" s="59">
        <f t="shared" si="131"/>
        <v>6</v>
      </c>
      <c r="BK333" s="59">
        <f t="shared" si="131"/>
        <v>0</v>
      </c>
      <c r="BL333" s="59">
        <f t="shared" si="131"/>
        <v>0</v>
      </c>
      <c r="BM333" s="59">
        <f t="shared" si="131"/>
        <v>0</v>
      </c>
      <c r="BN333" s="59">
        <f t="shared" si="131"/>
        <v>0</v>
      </c>
      <c r="BO333" s="59">
        <f t="shared" si="131"/>
        <v>0</v>
      </c>
      <c r="BP333" s="59">
        <f t="shared" si="131"/>
        <v>0</v>
      </c>
      <c r="BQ333" s="59">
        <f t="shared" si="131"/>
        <v>0</v>
      </c>
      <c r="BR333" s="59">
        <f t="shared" si="130"/>
        <v>0</v>
      </c>
      <c r="BS333" s="59">
        <f t="shared" si="130"/>
        <v>3</v>
      </c>
      <c r="BT333" s="59">
        <f t="shared" si="130"/>
        <v>1</v>
      </c>
      <c r="BU333" s="59">
        <f t="shared" si="130"/>
        <v>2</v>
      </c>
      <c r="BV333" s="59">
        <f t="shared" si="130"/>
        <v>1390</v>
      </c>
      <c r="BW333" s="59">
        <f t="shared" si="130"/>
        <v>473</v>
      </c>
      <c r="BX333" s="59">
        <f t="shared" si="130"/>
        <v>917</v>
      </c>
      <c r="BY333" s="59">
        <f t="shared" si="130"/>
        <v>0</v>
      </c>
      <c r="BZ333" s="59">
        <f t="shared" si="130"/>
        <v>0</v>
      </c>
      <c r="CA333" s="59">
        <f t="shared" si="130"/>
        <v>0</v>
      </c>
      <c r="CB333" s="59">
        <f t="shared" si="130"/>
        <v>0</v>
      </c>
      <c r="CC333" s="59">
        <f t="shared" si="130"/>
        <v>0</v>
      </c>
      <c r="CD333" s="59">
        <f t="shared" si="130"/>
        <v>0</v>
      </c>
      <c r="CG333" s="10"/>
      <c r="CH333" s="10"/>
    </row>
    <row r="334" spans="1:86" s="38" customFormat="1">
      <c r="A334" t="s">
        <v>175</v>
      </c>
      <c r="B334" s="10">
        <v>65</v>
      </c>
      <c r="C334" s="4" t="s">
        <v>3</v>
      </c>
      <c r="D334" s="10" t="s">
        <v>40</v>
      </c>
      <c r="E334" s="59">
        <f t="shared" si="119"/>
        <v>250</v>
      </c>
      <c r="F334" s="59">
        <f t="shared" si="131"/>
        <v>50</v>
      </c>
      <c r="G334" s="59">
        <f t="shared" si="131"/>
        <v>0</v>
      </c>
      <c r="H334" s="59">
        <f t="shared" si="131"/>
        <v>0</v>
      </c>
      <c r="I334" s="59">
        <f t="shared" si="131"/>
        <v>0</v>
      </c>
      <c r="J334" s="59">
        <f t="shared" si="131"/>
        <v>12</v>
      </c>
      <c r="K334" s="59">
        <f t="shared" si="131"/>
        <v>10</v>
      </c>
      <c r="L334" s="59">
        <f t="shared" si="131"/>
        <v>2</v>
      </c>
      <c r="M334" s="59">
        <f t="shared" si="131"/>
        <v>0</v>
      </c>
      <c r="N334" s="59">
        <f t="shared" si="131"/>
        <v>0</v>
      </c>
      <c r="O334" s="59">
        <f t="shared" si="131"/>
        <v>0</v>
      </c>
      <c r="P334" s="59">
        <f t="shared" si="131"/>
        <v>2916</v>
      </c>
      <c r="Q334" s="59">
        <f t="shared" si="131"/>
        <v>2916</v>
      </c>
      <c r="R334" s="59">
        <f t="shared" si="131"/>
        <v>0</v>
      </c>
      <c r="S334" s="59">
        <f t="shared" si="131"/>
        <v>0</v>
      </c>
      <c r="T334" s="59">
        <f t="shared" si="131"/>
        <v>0</v>
      </c>
      <c r="U334" s="59">
        <f t="shared" si="131"/>
        <v>0</v>
      </c>
      <c r="V334" s="59">
        <f t="shared" si="131"/>
        <v>0</v>
      </c>
      <c r="W334" s="59">
        <f t="shared" si="131"/>
        <v>0</v>
      </c>
      <c r="X334" s="59">
        <f t="shared" si="131"/>
        <v>0</v>
      </c>
      <c r="Y334" s="59">
        <f t="shared" si="131"/>
        <v>0</v>
      </c>
      <c r="Z334" s="59">
        <f t="shared" si="131"/>
        <v>0</v>
      </c>
      <c r="AA334" s="59">
        <f t="shared" si="131"/>
        <v>0</v>
      </c>
      <c r="AB334" s="59">
        <f t="shared" si="131"/>
        <v>0</v>
      </c>
      <c r="AC334" s="59">
        <f t="shared" si="131"/>
        <v>5</v>
      </c>
      <c r="AD334" s="59">
        <f t="shared" si="131"/>
        <v>3</v>
      </c>
      <c r="AE334" s="59">
        <f t="shared" si="131"/>
        <v>1</v>
      </c>
      <c r="AF334" s="59">
        <f t="shared" si="131"/>
        <v>1</v>
      </c>
      <c r="AG334" s="59">
        <f t="shared" si="131"/>
        <v>3</v>
      </c>
      <c r="AH334" s="59">
        <f t="shared" si="131"/>
        <v>0</v>
      </c>
      <c r="AI334" s="59">
        <f t="shared" si="131"/>
        <v>0</v>
      </c>
      <c r="AJ334" s="59">
        <f t="shared" si="131"/>
        <v>0</v>
      </c>
      <c r="AK334" s="59">
        <f t="shared" si="131"/>
        <v>0</v>
      </c>
      <c r="AL334" s="59">
        <f t="shared" si="131"/>
        <v>2</v>
      </c>
      <c r="AM334" s="59">
        <f t="shared" si="131"/>
        <v>2</v>
      </c>
      <c r="AN334" s="59">
        <f t="shared" si="131"/>
        <v>0</v>
      </c>
      <c r="AO334" s="59">
        <f t="shared" si="131"/>
        <v>0</v>
      </c>
      <c r="AP334" s="59">
        <f t="shared" si="131"/>
        <v>0</v>
      </c>
      <c r="AQ334" s="59">
        <f t="shared" si="131"/>
        <v>0</v>
      </c>
      <c r="AR334" s="59">
        <f t="shared" si="131"/>
        <v>1</v>
      </c>
      <c r="AS334" s="59">
        <f t="shared" si="131"/>
        <v>1</v>
      </c>
      <c r="AT334" s="59">
        <f t="shared" si="131"/>
        <v>0</v>
      </c>
      <c r="AU334" s="59">
        <f t="shared" si="131"/>
        <v>0</v>
      </c>
      <c r="AV334" s="59">
        <f t="shared" si="131"/>
        <v>0</v>
      </c>
      <c r="AW334" s="59">
        <f t="shared" si="131"/>
        <v>0</v>
      </c>
      <c r="AX334" s="59">
        <f t="shared" si="131"/>
        <v>0</v>
      </c>
      <c r="AY334" s="59">
        <f t="shared" si="131"/>
        <v>0</v>
      </c>
      <c r="AZ334" s="59">
        <f t="shared" si="131"/>
        <v>0</v>
      </c>
      <c r="BA334" s="59">
        <f t="shared" si="131"/>
        <v>0</v>
      </c>
      <c r="BB334" s="59">
        <f t="shared" si="131"/>
        <v>0</v>
      </c>
      <c r="BC334" s="59">
        <f t="shared" si="131"/>
        <v>0</v>
      </c>
      <c r="BD334" s="59">
        <f t="shared" si="131"/>
        <v>1</v>
      </c>
      <c r="BE334" s="59">
        <f t="shared" si="131"/>
        <v>6</v>
      </c>
      <c r="BF334" s="59">
        <f t="shared" si="131"/>
        <v>3</v>
      </c>
      <c r="BG334" s="59">
        <f t="shared" si="131"/>
        <v>0</v>
      </c>
      <c r="BH334" s="59">
        <f t="shared" si="131"/>
        <v>0</v>
      </c>
      <c r="BI334" s="59">
        <f t="shared" si="131"/>
        <v>0</v>
      </c>
      <c r="BJ334" s="59">
        <f t="shared" si="131"/>
        <v>0</v>
      </c>
      <c r="BK334" s="59">
        <f t="shared" si="131"/>
        <v>3</v>
      </c>
      <c r="BL334" s="59">
        <f t="shared" si="131"/>
        <v>749</v>
      </c>
      <c r="BM334" s="59">
        <f t="shared" si="131"/>
        <v>298</v>
      </c>
      <c r="BN334" s="59">
        <f t="shared" si="131"/>
        <v>44</v>
      </c>
      <c r="BO334" s="59">
        <f t="shared" si="131"/>
        <v>0</v>
      </c>
      <c r="BP334" s="59">
        <f t="shared" si="131"/>
        <v>0</v>
      </c>
      <c r="BQ334" s="59">
        <f t="shared" si="131"/>
        <v>0</v>
      </c>
      <c r="BR334" s="59">
        <f t="shared" si="130"/>
        <v>407</v>
      </c>
      <c r="BS334" s="59">
        <f t="shared" si="130"/>
        <v>0</v>
      </c>
      <c r="BT334" s="59">
        <f t="shared" si="130"/>
        <v>0</v>
      </c>
      <c r="BU334" s="59">
        <f t="shared" si="130"/>
        <v>0</v>
      </c>
      <c r="BV334" s="59">
        <f t="shared" si="130"/>
        <v>0</v>
      </c>
      <c r="BW334" s="59">
        <f t="shared" si="130"/>
        <v>0</v>
      </c>
      <c r="BX334" s="59">
        <f t="shared" si="130"/>
        <v>0</v>
      </c>
      <c r="BY334" s="59">
        <f t="shared" si="130"/>
        <v>0</v>
      </c>
      <c r="BZ334" s="59">
        <f t="shared" si="130"/>
        <v>0</v>
      </c>
      <c r="CA334" s="59">
        <f t="shared" si="130"/>
        <v>0</v>
      </c>
      <c r="CB334" s="59">
        <f t="shared" si="130"/>
        <v>0</v>
      </c>
      <c r="CC334" s="59">
        <f t="shared" si="130"/>
        <v>0</v>
      </c>
      <c r="CD334" s="59">
        <f t="shared" si="130"/>
        <v>0</v>
      </c>
      <c r="CG334" s="10"/>
      <c r="CH334" s="10"/>
    </row>
    <row r="335" spans="1:86" s="38" customFormat="1">
      <c r="A335" t="s">
        <v>176</v>
      </c>
      <c r="B335" s="10">
        <v>65</v>
      </c>
      <c r="C335" s="6" t="s">
        <v>2</v>
      </c>
      <c r="D335" s="10" t="s">
        <v>40</v>
      </c>
      <c r="E335" s="59">
        <f t="shared" si="119"/>
        <v>50</v>
      </c>
      <c r="F335" s="59">
        <f t="shared" si="131"/>
        <v>0</v>
      </c>
      <c r="G335" s="59">
        <f t="shared" si="131"/>
        <v>125</v>
      </c>
      <c r="H335" s="59">
        <f t="shared" si="131"/>
        <v>75</v>
      </c>
      <c r="I335" s="59">
        <f t="shared" si="131"/>
        <v>1.25</v>
      </c>
      <c r="J335" s="59">
        <f t="shared" si="131"/>
        <v>12</v>
      </c>
      <c r="K335" s="59">
        <f t="shared" si="131"/>
        <v>2</v>
      </c>
      <c r="L335" s="59">
        <f t="shared" si="131"/>
        <v>0</v>
      </c>
      <c r="M335" s="59">
        <f t="shared" si="131"/>
        <v>5</v>
      </c>
      <c r="N335" s="59">
        <f t="shared" si="131"/>
        <v>3</v>
      </c>
      <c r="O335" s="59">
        <f t="shared" si="131"/>
        <v>2</v>
      </c>
      <c r="P335" s="59">
        <f t="shared" si="131"/>
        <v>2864.25</v>
      </c>
      <c r="Q335" s="59">
        <f t="shared" si="131"/>
        <v>0</v>
      </c>
      <c r="R335" s="59">
        <f t="shared" si="131"/>
        <v>2656</v>
      </c>
      <c r="S335" s="59">
        <f t="shared" si="131"/>
        <v>3003.5</v>
      </c>
      <c r="T335" s="59">
        <f t="shared" si="131"/>
        <v>1569.5</v>
      </c>
      <c r="U335" s="59">
        <f t="shared" si="131"/>
        <v>1122</v>
      </c>
      <c r="V335" s="59">
        <f t="shared" si="131"/>
        <v>1145</v>
      </c>
      <c r="W335" s="59">
        <f t="shared" si="131"/>
        <v>408.66666664000002</v>
      </c>
      <c r="X335" s="59">
        <f t="shared" si="131"/>
        <v>519.5</v>
      </c>
      <c r="Y335" s="59">
        <f t="shared" si="131"/>
        <v>159</v>
      </c>
      <c r="Z335" s="59">
        <f t="shared" si="131"/>
        <v>1234.1666666000001</v>
      </c>
      <c r="AA335" s="59">
        <f t="shared" si="131"/>
        <v>1585.5</v>
      </c>
      <c r="AB335" s="59">
        <f t="shared" si="131"/>
        <v>425.5</v>
      </c>
      <c r="AC335" s="59">
        <f t="shared" si="131"/>
        <v>39</v>
      </c>
      <c r="AD335" s="59">
        <f t="shared" si="131"/>
        <v>18</v>
      </c>
      <c r="AE335" s="59">
        <f t="shared" si="131"/>
        <v>18</v>
      </c>
      <c r="AF335" s="59">
        <f t="shared" si="131"/>
        <v>3</v>
      </c>
      <c r="AG335" s="59">
        <f t="shared" si="131"/>
        <v>13</v>
      </c>
      <c r="AH335" s="59">
        <f t="shared" si="131"/>
        <v>16</v>
      </c>
      <c r="AI335" s="59">
        <f t="shared" si="131"/>
        <v>2</v>
      </c>
      <c r="AJ335" s="59">
        <f t="shared" si="131"/>
        <v>0</v>
      </c>
      <c r="AK335" s="59">
        <f t="shared" si="131"/>
        <v>0</v>
      </c>
      <c r="AL335" s="59">
        <f t="shared" si="131"/>
        <v>8</v>
      </c>
      <c r="AM335" s="59">
        <f t="shared" si="131"/>
        <v>10</v>
      </c>
      <c r="AN335" s="59">
        <f t="shared" si="131"/>
        <v>6</v>
      </c>
      <c r="AO335" s="59">
        <f t="shared" si="131"/>
        <v>0</v>
      </c>
      <c r="AP335" s="59">
        <f t="shared" si="131"/>
        <v>0</v>
      </c>
      <c r="AQ335" s="59">
        <f t="shared" si="131"/>
        <v>0</v>
      </c>
      <c r="AR335" s="59">
        <f t="shared" si="131"/>
        <v>2</v>
      </c>
      <c r="AS335" s="59">
        <f t="shared" si="131"/>
        <v>3</v>
      </c>
      <c r="AT335" s="59">
        <f t="shared" si="131"/>
        <v>7</v>
      </c>
      <c r="AU335" s="59">
        <f t="shared" si="131"/>
        <v>2</v>
      </c>
      <c r="AV335" s="59">
        <f t="shared" si="131"/>
        <v>0</v>
      </c>
      <c r="AW335" s="59">
        <f t="shared" si="131"/>
        <v>0</v>
      </c>
      <c r="AX335" s="59">
        <f t="shared" si="131"/>
        <v>6</v>
      </c>
      <c r="AY335" s="59">
        <f t="shared" si="131"/>
        <v>0</v>
      </c>
      <c r="AZ335" s="59">
        <f t="shared" si="131"/>
        <v>3</v>
      </c>
      <c r="BA335" s="59">
        <f t="shared" si="131"/>
        <v>0</v>
      </c>
      <c r="BB335" s="59">
        <f t="shared" si="131"/>
        <v>0</v>
      </c>
      <c r="BC335" s="59">
        <f t="shared" si="131"/>
        <v>0</v>
      </c>
      <c r="BD335" s="59">
        <f t="shared" si="131"/>
        <v>0</v>
      </c>
      <c r="BE335" s="59">
        <f t="shared" si="131"/>
        <v>12</v>
      </c>
      <c r="BF335" s="59">
        <f t="shared" si="131"/>
        <v>0</v>
      </c>
      <c r="BG335" s="59">
        <f t="shared" si="131"/>
        <v>0</v>
      </c>
      <c r="BH335" s="59">
        <f t="shared" si="131"/>
        <v>1</v>
      </c>
      <c r="BI335" s="59">
        <f t="shared" si="131"/>
        <v>4</v>
      </c>
      <c r="BJ335" s="59">
        <f t="shared" si="131"/>
        <v>4</v>
      </c>
      <c r="BK335" s="59">
        <f t="shared" si="131"/>
        <v>3</v>
      </c>
      <c r="BL335" s="59">
        <f t="shared" si="131"/>
        <v>288</v>
      </c>
      <c r="BM335" s="59">
        <f t="shared" si="131"/>
        <v>100</v>
      </c>
      <c r="BN335" s="59">
        <f t="shared" si="131"/>
        <v>22</v>
      </c>
      <c r="BO335" s="59">
        <f t="shared" si="131"/>
        <v>24</v>
      </c>
      <c r="BP335" s="59">
        <f t="shared" si="131"/>
        <v>28</v>
      </c>
      <c r="BQ335" s="59">
        <f t="shared" ref="BQ335:CD336" si="132">SUM(BQ59,BQ151,BQ243)</f>
        <v>8</v>
      </c>
      <c r="BR335" s="59">
        <f t="shared" si="132"/>
        <v>106</v>
      </c>
      <c r="BS335" s="59">
        <f t="shared" si="132"/>
        <v>2</v>
      </c>
      <c r="BT335" s="59">
        <f t="shared" si="132"/>
        <v>2</v>
      </c>
      <c r="BU335" s="59">
        <f t="shared" si="132"/>
        <v>0</v>
      </c>
      <c r="BV335" s="59">
        <f t="shared" si="132"/>
        <v>939</v>
      </c>
      <c r="BW335" s="59">
        <f t="shared" si="132"/>
        <v>939</v>
      </c>
      <c r="BX335" s="59">
        <f t="shared" si="132"/>
        <v>0</v>
      </c>
      <c r="BY335" s="59">
        <f t="shared" si="132"/>
        <v>0</v>
      </c>
      <c r="BZ335" s="59">
        <f t="shared" si="132"/>
        <v>0</v>
      </c>
      <c r="CA335" s="59">
        <f t="shared" si="132"/>
        <v>0</v>
      </c>
      <c r="CB335" s="59">
        <f t="shared" si="132"/>
        <v>0</v>
      </c>
      <c r="CC335" s="59">
        <f t="shared" si="132"/>
        <v>0</v>
      </c>
      <c r="CD335" s="59">
        <f t="shared" si="132"/>
        <v>0</v>
      </c>
      <c r="CG335" s="10"/>
      <c r="CH335" s="10"/>
    </row>
    <row r="336" spans="1:86" s="38" customFormat="1">
      <c r="A336" t="s">
        <v>177</v>
      </c>
      <c r="B336" s="10">
        <v>60</v>
      </c>
      <c r="C336" s="6" t="s">
        <v>2</v>
      </c>
      <c r="D336" s="10" t="s">
        <v>40</v>
      </c>
      <c r="E336" s="59">
        <f t="shared" si="119"/>
        <v>25</v>
      </c>
      <c r="F336" s="59">
        <f t="shared" ref="F336:BQ336" si="133">SUM(F60,F152,F244)</f>
        <v>75</v>
      </c>
      <c r="G336" s="59">
        <f t="shared" si="133"/>
        <v>125</v>
      </c>
      <c r="H336" s="59">
        <f t="shared" si="133"/>
        <v>0</v>
      </c>
      <c r="I336" s="59">
        <f t="shared" si="133"/>
        <v>1.25</v>
      </c>
      <c r="J336" s="59">
        <f t="shared" si="133"/>
        <v>12</v>
      </c>
      <c r="K336" s="59">
        <f t="shared" si="133"/>
        <v>1</v>
      </c>
      <c r="L336" s="59">
        <f t="shared" si="133"/>
        <v>3</v>
      </c>
      <c r="M336" s="59">
        <f t="shared" si="133"/>
        <v>5</v>
      </c>
      <c r="N336" s="59">
        <f t="shared" si="133"/>
        <v>0</v>
      </c>
      <c r="O336" s="59">
        <f t="shared" si="133"/>
        <v>3</v>
      </c>
      <c r="P336" s="59">
        <f t="shared" si="133"/>
        <v>1189</v>
      </c>
      <c r="Q336" s="59">
        <f t="shared" si="133"/>
        <v>870</v>
      </c>
      <c r="R336" s="59">
        <f t="shared" si="133"/>
        <v>1000.5</v>
      </c>
      <c r="S336" s="59">
        <f t="shared" si="133"/>
        <v>0</v>
      </c>
      <c r="T336" s="59">
        <f t="shared" si="133"/>
        <v>222.5</v>
      </c>
      <c r="U336" s="59">
        <f t="shared" si="133"/>
        <v>222.5</v>
      </c>
      <c r="V336" s="59">
        <f t="shared" si="133"/>
        <v>0</v>
      </c>
      <c r="W336" s="59">
        <f t="shared" si="133"/>
        <v>453</v>
      </c>
      <c r="X336" s="59">
        <f t="shared" si="133"/>
        <v>453</v>
      </c>
      <c r="Y336" s="59">
        <f t="shared" si="133"/>
        <v>0</v>
      </c>
      <c r="Z336" s="59">
        <f t="shared" si="133"/>
        <v>2723.5</v>
      </c>
      <c r="AA336" s="59">
        <f t="shared" si="133"/>
        <v>2723.5</v>
      </c>
      <c r="AB336" s="59">
        <f t="shared" si="133"/>
        <v>0</v>
      </c>
      <c r="AC336" s="59">
        <f t="shared" si="133"/>
        <v>43</v>
      </c>
      <c r="AD336" s="59">
        <f t="shared" si="133"/>
        <v>27</v>
      </c>
      <c r="AE336" s="59">
        <f t="shared" si="133"/>
        <v>16</v>
      </c>
      <c r="AF336" s="59">
        <f t="shared" si="133"/>
        <v>0</v>
      </c>
      <c r="AG336" s="59">
        <f t="shared" si="133"/>
        <v>11</v>
      </c>
      <c r="AH336" s="59">
        <f t="shared" si="133"/>
        <v>19</v>
      </c>
      <c r="AI336" s="59">
        <f t="shared" si="133"/>
        <v>3</v>
      </c>
      <c r="AJ336" s="59">
        <f t="shared" si="133"/>
        <v>0</v>
      </c>
      <c r="AK336" s="59">
        <f t="shared" si="133"/>
        <v>0</v>
      </c>
      <c r="AL336" s="59">
        <f t="shared" si="133"/>
        <v>10</v>
      </c>
      <c r="AM336" s="59">
        <f t="shared" si="133"/>
        <v>11</v>
      </c>
      <c r="AN336" s="59">
        <f t="shared" si="133"/>
        <v>11</v>
      </c>
      <c r="AO336" s="59">
        <f t="shared" si="133"/>
        <v>0</v>
      </c>
      <c r="AP336" s="59">
        <f t="shared" si="133"/>
        <v>0</v>
      </c>
      <c r="AQ336" s="59">
        <f t="shared" si="133"/>
        <v>0</v>
      </c>
      <c r="AR336" s="59">
        <f t="shared" si="133"/>
        <v>5</v>
      </c>
      <c r="AS336" s="59">
        <f t="shared" si="133"/>
        <v>0</v>
      </c>
      <c r="AT336" s="59">
        <f t="shared" si="133"/>
        <v>8</v>
      </c>
      <c r="AU336" s="59">
        <f t="shared" si="133"/>
        <v>3</v>
      </c>
      <c r="AV336" s="59">
        <f t="shared" si="133"/>
        <v>0</v>
      </c>
      <c r="AW336" s="59">
        <f t="shared" si="133"/>
        <v>0</v>
      </c>
      <c r="AX336" s="59">
        <f t="shared" si="133"/>
        <v>5</v>
      </c>
      <c r="AY336" s="59">
        <f t="shared" si="133"/>
        <v>0</v>
      </c>
      <c r="AZ336" s="59">
        <f t="shared" si="133"/>
        <v>0</v>
      </c>
      <c r="BA336" s="59">
        <f t="shared" si="133"/>
        <v>0</v>
      </c>
      <c r="BB336" s="59">
        <f t="shared" si="133"/>
        <v>0</v>
      </c>
      <c r="BC336" s="59">
        <f t="shared" si="133"/>
        <v>0</v>
      </c>
      <c r="BD336" s="59">
        <f t="shared" si="133"/>
        <v>0</v>
      </c>
      <c r="BE336" s="59">
        <f t="shared" si="133"/>
        <v>7</v>
      </c>
      <c r="BF336" s="59">
        <f t="shared" si="133"/>
        <v>1</v>
      </c>
      <c r="BG336" s="59">
        <f t="shared" si="133"/>
        <v>0</v>
      </c>
      <c r="BH336" s="59">
        <f t="shared" si="133"/>
        <v>0</v>
      </c>
      <c r="BI336" s="59">
        <f t="shared" si="133"/>
        <v>4</v>
      </c>
      <c r="BJ336" s="59">
        <f t="shared" si="133"/>
        <v>1</v>
      </c>
      <c r="BK336" s="59">
        <f t="shared" si="133"/>
        <v>1</v>
      </c>
      <c r="BL336" s="59">
        <f t="shared" si="133"/>
        <v>187</v>
      </c>
      <c r="BM336" s="59">
        <f t="shared" si="133"/>
        <v>34</v>
      </c>
      <c r="BN336" s="59">
        <f t="shared" si="133"/>
        <v>14</v>
      </c>
      <c r="BO336" s="59">
        <f t="shared" si="133"/>
        <v>7</v>
      </c>
      <c r="BP336" s="59">
        <f t="shared" si="133"/>
        <v>7</v>
      </c>
      <c r="BQ336" s="59">
        <f t="shared" si="133"/>
        <v>1</v>
      </c>
      <c r="BR336" s="59">
        <f t="shared" si="132"/>
        <v>124</v>
      </c>
      <c r="BS336" s="59">
        <f t="shared" si="132"/>
        <v>3</v>
      </c>
      <c r="BT336" s="59">
        <f t="shared" si="132"/>
        <v>0</v>
      </c>
      <c r="BU336" s="59">
        <f t="shared" si="132"/>
        <v>3</v>
      </c>
      <c r="BV336" s="59">
        <f t="shared" si="132"/>
        <v>774</v>
      </c>
      <c r="BW336" s="59">
        <f t="shared" si="132"/>
        <v>0</v>
      </c>
      <c r="BX336" s="59">
        <f t="shared" si="132"/>
        <v>774</v>
      </c>
      <c r="BY336" s="59">
        <f t="shared" si="132"/>
        <v>0</v>
      </c>
      <c r="BZ336" s="59">
        <f t="shared" si="132"/>
        <v>0</v>
      </c>
      <c r="CA336" s="59">
        <f t="shared" si="132"/>
        <v>0</v>
      </c>
      <c r="CB336" s="59">
        <f t="shared" si="132"/>
        <v>0</v>
      </c>
      <c r="CC336" s="59">
        <f t="shared" si="132"/>
        <v>0</v>
      </c>
      <c r="CD336" s="59">
        <f t="shared" si="132"/>
        <v>0</v>
      </c>
      <c r="CE336" s="58"/>
      <c r="CG336" s="10"/>
      <c r="CH336" s="10"/>
    </row>
    <row r="337" spans="1:154" s="114" customFormat="1">
      <c r="BT337" s="101"/>
    </row>
    <row r="338" spans="1:154">
      <c r="A338" s="34" t="s">
        <v>3</v>
      </c>
      <c r="B338" s="34">
        <f>COUNTIF(C311:C336,"WT")</f>
        <v>10</v>
      </c>
      <c r="C338" s="22" t="s">
        <v>41</v>
      </c>
      <c r="D338" s="24" t="e">
        <f>AVERAGE(D314:D317,D319,D324,D326,D329:D330,D334)</f>
        <v>#DIV/0!</v>
      </c>
      <c r="E338" s="24">
        <f t="shared" ref="E338:J338" si="134">AVERAGE(E314:E317,E319,E324,E326,E329:E330,E334)</f>
        <v>50</v>
      </c>
      <c r="F338" s="24">
        <f t="shared" si="134"/>
        <v>15</v>
      </c>
      <c r="G338" s="24">
        <f t="shared" si="134"/>
        <v>102.5</v>
      </c>
      <c r="H338" s="24">
        <f t="shared" si="134"/>
        <v>77.5</v>
      </c>
      <c r="I338" s="24">
        <f t="shared" si="134"/>
        <v>1.0249999999999999</v>
      </c>
      <c r="J338" s="24">
        <f t="shared" si="134"/>
        <v>12</v>
      </c>
      <c r="K338" s="24">
        <f>AVERAGE(K314:K317,K319,K324,K326,K329:K330,K334)</f>
        <v>2</v>
      </c>
      <c r="L338" s="24">
        <f t="shared" ref="L338:BI338" si="135">AVERAGE(L314:L317,L319,L324,L326,L329:L330,L334)</f>
        <v>0.6</v>
      </c>
      <c r="M338" s="24">
        <f t="shared" si="135"/>
        <v>4.0999999999999996</v>
      </c>
      <c r="N338" s="24">
        <f t="shared" si="135"/>
        <v>3.1</v>
      </c>
      <c r="O338" s="24">
        <f t="shared" si="135"/>
        <v>2.2000000000000002</v>
      </c>
      <c r="P338" s="24">
        <f t="shared" si="135"/>
        <v>1688.71666667</v>
      </c>
      <c r="Q338" s="24">
        <f t="shared" si="135"/>
        <v>706.36666666999997</v>
      </c>
      <c r="R338" s="24">
        <f t="shared" si="135"/>
        <v>1093.2</v>
      </c>
      <c r="S338" s="24">
        <f t="shared" si="135"/>
        <v>1455.9</v>
      </c>
      <c r="T338" s="24">
        <f t="shared" si="135"/>
        <v>1277.90000001</v>
      </c>
      <c r="U338" s="24">
        <f t="shared" si="135"/>
        <v>890.3</v>
      </c>
      <c r="V338" s="24">
        <f t="shared" si="135"/>
        <v>1342.8</v>
      </c>
      <c r="W338" s="24">
        <f t="shared" si="135"/>
        <v>820.42499997600009</v>
      </c>
      <c r="X338" s="24">
        <f t="shared" si="135"/>
        <v>1117.5999999999999</v>
      </c>
      <c r="Y338" s="24">
        <f t="shared" si="135"/>
        <v>266.55</v>
      </c>
      <c r="Z338" s="24">
        <f t="shared" si="135"/>
        <v>1085.8999999970001</v>
      </c>
      <c r="AA338" s="24">
        <f t="shared" si="135"/>
        <v>1286.2</v>
      </c>
      <c r="AB338" s="24">
        <f t="shared" si="135"/>
        <v>577.45000000000005</v>
      </c>
      <c r="AC338" s="24">
        <f t="shared" si="135"/>
        <v>41.3</v>
      </c>
      <c r="AD338" s="24">
        <f t="shared" si="135"/>
        <v>19</v>
      </c>
      <c r="AE338" s="24">
        <f t="shared" si="135"/>
        <v>11.6</v>
      </c>
      <c r="AF338" s="24">
        <f t="shared" si="135"/>
        <v>10.7</v>
      </c>
      <c r="AG338" s="24">
        <f t="shared" si="135"/>
        <v>12.6</v>
      </c>
      <c r="AH338" s="24">
        <f t="shared" si="135"/>
        <v>13.8</v>
      </c>
      <c r="AI338" s="24">
        <f t="shared" si="135"/>
        <v>4.2</v>
      </c>
      <c r="AJ338" s="24">
        <f t="shared" si="135"/>
        <v>0.1</v>
      </c>
      <c r="AK338" s="24">
        <f t="shared" si="135"/>
        <v>0</v>
      </c>
      <c r="AL338" s="24">
        <f t="shared" si="135"/>
        <v>10.6</v>
      </c>
      <c r="AM338" s="24">
        <f t="shared" si="135"/>
        <v>10</v>
      </c>
      <c r="AN338" s="24">
        <f t="shared" si="135"/>
        <v>4.4000000000000004</v>
      </c>
      <c r="AO338" s="24">
        <f t="shared" si="135"/>
        <v>0.9</v>
      </c>
      <c r="AP338" s="24">
        <f t="shared" si="135"/>
        <v>0</v>
      </c>
      <c r="AQ338" s="24">
        <f t="shared" si="135"/>
        <v>0</v>
      </c>
      <c r="AR338" s="24">
        <f t="shared" si="135"/>
        <v>3.7</v>
      </c>
      <c r="AS338" s="24">
        <f t="shared" si="135"/>
        <v>1.3</v>
      </c>
      <c r="AT338" s="24">
        <f t="shared" si="135"/>
        <v>5.6</v>
      </c>
      <c r="AU338" s="24">
        <f t="shared" si="135"/>
        <v>1.7</v>
      </c>
      <c r="AV338" s="24">
        <f t="shared" si="135"/>
        <v>0</v>
      </c>
      <c r="AW338" s="24">
        <f t="shared" si="135"/>
        <v>0</v>
      </c>
      <c r="AX338" s="24">
        <f t="shared" si="135"/>
        <v>3</v>
      </c>
      <c r="AY338" s="24">
        <f t="shared" si="135"/>
        <v>1.3</v>
      </c>
      <c r="AZ338" s="24">
        <f t="shared" si="135"/>
        <v>3.8</v>
      </c>
      <c r="BA338" s="24">
        <f t="shared" si="135"/>
        <v>1.6</v>
      </c>
      <c r="BB338" s="24">
        <f t="shared" si="135"/>
        <v>0.1</v>
      </c>
      <c r="BC338" s="24">
        <f t="shared" si="135"/>
        <v>0</v>
      </c>
      <c r="BD338" s="24">
        <f t="shared" si="135"/>
        <v>3.9</v>
      </c>
      <c r="BE338" s="24">
        <f t="shared" si="135"/>
        <v>20.6</v>
      </c>
      <c r="BF338" s="24">
        <f t="shared" si="135"/>
        <v>1.8</v>
      </c>
      <c r="BG338" s="24">
        <f t="shared" si="135"/>
        <v>0</v>
      </c>
      <c r="BH338" s="24">
        <f t="shared" si="135"/>
        <v>2.5</v>
      </c>
      <c r="BI338" s="24">
        <f t="shared" si="135"/>
        <v>2.7</v>
      </c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</row>
    <row r="339" spans="1:154">
      <c r="A339" s="35" t="s">
        <v>179</v>
      </c>
      <c r="B339" s="153">
        <f>COUNTIF(C311:C336,"+ve")</f>
        <v>13</v>
      </c>
      <c r="C339" s="18" t="s">
        <v>41</v>
      </c>
      <c r="D339" s="27" t="e">
        <f t="shared" ref="D339:I339" si="136">AVERAGE(D318,D320:D323,D325,D327:D328,D331:D333,D335:D336)</f>
        <v>#DIV/0!</v>
      </c>
      <c r="E339" s="27">
        <f t="shared" si="136"/>
        <v>7.6923076923076925</v>
      </c>
      <c r="F339" s="27">
        <f t="shared" si="136"/>
        <v>13.461538461538462</v>
      </c>
      <c r="G339" s="27">
        <f t="shared" si="136"/>
        <v>138.46153846153845</v>
      </c>
      <c r="H339" s="27">
        <f t="shared" si="136"/>
        <v>57.692307692307693</v>
      </c>
      <c r="I339" s="27">
        <f t="shared" si="136"/>
        <v>1.3846153846153846</v>
      </c>
      <c r="J339" s="27">
        <f t="shared" ref="J339:O339" si="137">AVERAGE(J318,J320:J323,J325,J327:J328,J331:J333,J335:J336)</f>
        <v>12</v>
      </c>
      <c r="K339" s="27">
        <f t="shared" si="137"/>
        <v>0.30769230769230771</v>
      </c>
      <c r="L339" s="27">
        <f t="shared" si="137"/>
        <v>0.53846153846153844</v>
      </c>
      <c r="M339" s="27">
        <f t="shared" si="137"/>
        <v>5.5384615384615383</v>
      </c>
      <c r="N339" s="27">
        <f t="shared" si="137"/>
        <v>2.3076923076923075</v>
      </c>
      <c r="O339" s="27">
        <f t="shared" si="137"/>
        <v>3.3076923076923075</v>
      </c>
      <c r="P339" s="27">
        <f>AVERAGE(P318,P320:P323,P325,P327:P328,P331:P333,P335:P336)</f>
        <v>1119.75</v>
      </c>
      <c r="Q339" s="27">
        <f>AVERAGE(Q318,Q320:Q323,Q325,Q327:Q328,Q331:Q333,Q335:Q336)</f>
        <v>187.23076923076923</v>
      </c>
      <c r="R339" s="27">
        <f t="shared" ref="R339:BI339" si="138">AVERAGE(R318,R320:R323,R325,R327:R328,R331:R333,R335:R336)</f>
        <v>883.07692307692309</v>
      </c>
      <c r="S339" s="27">
        <f t="shared" si="138"/>
        <v>794.61538461538464</v>
      </c>
      <c r="T339" s="27">
        <f t="shared" si="138"/>
        <v>652.42307692307691</v>
      </c>
      <c r="U339" s="27">
        <f t="shared" si="138"/>
        <v>519.30769230769226</v>
      </c>
      <c r="V339" s="27">
        <f t="shared" si="138"/>
        <v>625.73076923076928</v>
      </c>
      <c r="W339" s="27">
        <f t="shared" si="138"/>
        <v>594.33333333692303</v>
      </c>
      <c r="X339" s="27">
        <f t="shared" si="138"/>
        <v>683.80769230769226</v>
      </c>
      <c r="Y339" s="27">
        <f t="shared" si="138"/>
        <v>296.34615384615387</v>
      </c>
      <c r="Z339" s="27">
        <f t="shared" si="138"/>
        <v>2126.4807691999999</v>
      </c>
      <c r="AA339" s="27">
        <f t="shared" si="138"/>
        <v>2408.0769230769229</v>
      </c>
      <c r="AB339" s="27">
        <f t="shared" si="138"/>
        <v>446.65384615384613</v>
      </c>
      <c r="AC339" s="27">
        <f t="shared" si="138"/>
        <v>55.769230769230766</v>
      </c>
      <c r="AD339" s="27">
        <f t="shared" si="138"/>
        <v>23.53846153846154</v>
      </c>
      <c r="AE339" s="27">
        <f t="shared" si="138"/>
        <v>26.923076923076923</v>
      </c>
      <c r="AF339" s="27">
        <f t="shared" si="138"/>
        <v>5.3076923076923075</v>
      </c>
      <c r="AG339" s="27">
        <f t="shared" si="138"/>
        <v>14.615384615384615</v>
      </c>
      <c r="AH339" s="27">
        <f t="shared" si="138"/>
        <v>16.23076923076923</v>
      </c>
      <c r="AI339" s="27">
        <f t="shared" si="138"/>
        <v>8.0769230769230766</v>
      </c>
      <c r="AJ339" s="27">
        <f t="shared" si="138"/>
        <v>0</v>
      </c>
      <c r="AK339" s="27">
        <f t="shared" si="138"/>
        <v>7.6923076923076927E-2</v>
      </c>
      <c r="AL339" s="27">
        <f t="shared" si="138"/>
        <v>16.76923076923077</v>
      </c>
      <c r="AM339" s="27">
        <f t="shared" si="138"/>
        <v>11.692307692307692</v>
      </c>
      <c r="AN339" s="27">
        <f t="shared" si="138"/>
        <v>5.0769230769230766</v>
      </c>
      <c r="AO339" s="27">
        <f t="shared" si="138"/>
        <v>1.5384615384615385</v>
      </c>
      <c r="AP339" s="27">
        <f t="shared" si="138"/>
        <v>0</v>
      </c>
      <c r="AQ339" s="27">
        <f t="shared" si="138"/>
        <v>7.6923076923076927E-2</v>
      </c>
      <c r="AR339" s="27">
        <f t="shared" si="138"/>
        <v>5.1538461538461542</v>
      </c>
      <c r="AS339" s="27">
        <f t="shared" si="138"/>
        <v>2</v>
      </c>
      <c r="AT339" s="27">
        <f t="shared" si="138"/>
        <v>8.615384615384615</v>
      </c>
      <c r="AU339" s="27">
        <f t="shared" si="138"/>
        <v>5.7692307692307692</v>
      </c>
      <c r="AV339" s="27">
        <f t="shared" si="138"/>
        <v>0</v>
      </c>
      <c r="AW339" s="27">
        <f t="shared" si="138"/>
        <v>0</v>
      </c>
      <c r="AX339" s="27">
        <f t="shared" si="138"/>
        <v>10.538461538461538</v>
      </c>
      <c r="AY339" s="27">
        <f t="shared" si="138"/>
        <v>0.92307692307692313</v>
      </c>
      <c r="AZ339" s="27">
        <f t="shared" si="138"/>
        <v>2.5384615384615383</v>
      </c>
      <c r="BA339" s="27">
        <f t="shared" si="138"/>
        <v>0.76923076923076927</v>
      </c>
      <c r="BB339" s="27">
        <f t="shared" si="138"/>
        <v>0</v>
      </c>
      <c r="BC339" s="27">
        <f t="shared" si="138"/>
        <v>0</v>
      </c>
      <c r="BD339" s="27">
        <f t="shared" si="138"/>
        <v>1.0769230769230769</v>
      </c>
      <c r="BE339" s="27">
        <f t="shared" si="138"/>
        <v>14.153846153846153</v>
      </c>
      <c r="BF339" s="27">
        <f t="shared" si="138"/>
        <v>0.23076923076923078</v>
      </c>
      <c r="BG339" s="27">
        <f t="shared" si="138"/>
        <v>7.6923076923076927E-2</v>
      </c>
      <c r="BH339" s="27">
        <f t="shared" si="138"/>
        <v>1.9230769230769231</v>
      </c>
      <c r="BI339" s="27">
        <f t="shared" si="138"/>
        <v>4.5384615384615383</v>
      </c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</row>
    <row r="340" spans="1:154">
      <c r="A340" s="63"/>
      <c r="B340" s="63"/>
      <c r="C340" s="22" t="s">
        <v>43</v>
      </c>
      <c r="D340" s="24" t="e">
        <f>STDEV(D314:D317,D319,D324,D326,D329:D330,D334)/SQRT($B338)</f>
        <v>#DIV/0!</v>
      </c>
      <c r="E340" s="24">
        <f t="shared" ref="E340:BI340" si="139">STDEV(E314:E317,E319,E324,E326,E329:E330,E334)/SQRT($B338)</f>
        <v>25</v>
      </c>
      <c r="F340" s="24">
        <f t="shared" si="139"/>
        <v>8.4983658559879736</v>
      </c>
      <c r="G340" s="24">
        <f t="shared" si="139"/>
        <v>13.667682889047271</v>
      </c>
      <c r="H340" s="24">
        <f t="shared" si="139"/>
        <v>12.047360245667468</v>
      </c>
      <c r="I340" s="24">
        <f t="shared" si="139"/>
        <v>0.13667682889047272</v>
      </c>
      <c r="J340" s="24">
        <f t="shared" si="139"/>
        <v>0</v>
      </c>
      <c r="K340" s="24">
        <f t="shared" si="139"/>
        <v>1</v>
      </c>
      <c r="L340" s="24">
        <f t="shared" si="139"/>
        <v>0.33993463423951903</v>
      </c>
      <c r="M340" s="24">
        <f t="shared" si="139"/>
        <v>0.54670731556189089</v>
      </c>
      <c r="N340" s="24">
        <f t="shared" si="139"/>
        <v>0.48189440982669873</v>
      </c>
      <c r="O340" s="24">
        <f t="shared" si="139"/>
        <v>0.66332495807107994</v>
      </c>
      <c r="P340" s="24">
        <f t="shared" si="139"/>
        <v>284.68421215157247</v>
      </c>
      <c r="Q340" s="24">
        <f t="shared" si="139"/>
        <v>420.35376767669578</v>
      </c>
      <c r="R340" s="24">
        <f t="shared" si="139"/>
        <v>292.80341528062814</v>
      </c>
      <c r="S340" s="24">
        <f t="shared" si="139"/>
        <v>388.50133561903971</v>
      </c>
      <c r="T340" s="24">
        <f t="shared" si="139"/>
        <v>202.32066621931318</v>
      </c>
      <c r="U340" s="24">
        <f t="shared" si="139"/>
        <v>197.47863738192595</v>
      </c>
      <c r="V340" s="24">
        <f t="shared" si="139"/>
        <v>266.78252899651767</v>
      </c>
      <c r="W340" s="24">
        <f t="shared" si="139"/>
        <v>249.52182771184386</v>
      </c>
      <c r="X340" s="24">
        <f t="shared" si="139"/>
        <v>351.8424505371687</v>
      </c>
      <c r="Y340" s="24">
        <f t="shared" si="139"/>
        <v>80.490008006515239</v>
      </c>
      <c r="Z340" s="24">
        <f t="shared" si="139"/>
        <v>346.41118274455607</v>
      </c>
      <c r="AA340" s="24">
        <f t="shared" si="139"/>
        <v>441.29094836752671</v>
      </c>
      <c r="AB340" s="24">
        <f t="shared" si="139"/>
        <v>158.20295421458545</v>
      </c>
      <c r="AC340" s="24">
        <f t="shared" si="139"/>
        <v>6.645048281740821</v>
      </c>
      <c r="AD340" s="24">
        <f t="shared" si="139"/>
        <v>2.9173808649388082</v>
      </c>
      <c r="AE340" s="24">
        <f t="shared" si="139"/>
        <v>2.4</v>
      </c>
      <c r="AF340" s="24">
        <f t="shared" si="139"/>
        <v>2.534429587369381</v>
      </c>
      <c r="AG340" s="24">
        <f t="shared" si="139"/>
        <v>1.4996295838935991</v>
      </c>
      <c r="AH340" s="24">
        <f t="shared" si="139"/>
        <v>2.2548712700383682</v>
      </c>
      <c r="AI340" s="24">
        <f t="shared" si="139"/>
        <v>1.7371752294393843</v>
      </c>
      <c r="AJ340" s="24">
        <f t="shared" si="139"/>
        <v>9.9999999999999992E-2</v>
      </c>
      <c r="AK340" s="24">
        <f t="shared" si="139"/>
        <v>0</v>
      </c>
      <c r="AL340" s="24">
        <f t="shared" si="139"/>
        <v>3.3038697848970315</v>
      </c>
      <c r="AM340" s="24">
        <f t="shared" si="139"/>
        <v>1</v>
      </c>
      <c r="AN340" s="24">
        <f t="shared" si="139"/>
        <v>1.4847371634213391</v>
      </c>
      <c r="AO340" s="24">
        <f t="shared" si="139"/>
        <v>0.37859388972001823</v>
      </c>
      <c r="AP340" s="24">
        <f t="shared" si="139"/>
        <v>0</v>
      </c>
      <c r="AQ340" s="24">
        <f t="shared" si="139"/>
        <v>0</v>
      </c>
      <c r="AR340" s="24">
        <f t="shared" si="139"/>
        <v>1.3337499349161703</v>
      </c>
      <c r="AS340" s="24">
        <f t="shared" si="139"/>
        <v>0.44845413490245695</v>
      </c>
      <c r="AT340" s="24">
        <f t="shared" si="139"/>
        <v>0.71802197428460035</v>
      </c>
      <c r="AU340" s="24">
        <f t="shared" si="139"/>
        <v>0.93154590749880795</v>
      </c>
      <c r="AV340" s="24">
        <f t="shared" si="139"/>
        <v>0</v>
      </c>
      <c r="AW340" s="24">
        <f t="shared" si="139"/>
        <v>0</v>
      </c>
      <c r="AX340" s="24">
        <f t="shared" si="139"/>
        <v>1.1055415967851332</v>
      </c>
      <c r="AY340" s="24">
        <f t="shared" si="139"/>
        <v>0.61553951042064625</v>
      </c>
      <c r="AZ340" s="24">
        <f t="shared" si="139"/>
        <v>0.57348835113617502</v>
      </c>
      <c r="BA340" s="24">
        <f t="shared" si="139"/>
        <v>0.70237691685684922</v>
      </c>
      <c r="BB340" s="24">
        <f t="shared" si="139"/>
        <v>9.9999999999999992E-2</v>
      </c>
      <c r="BC340" s="24">
        <f t="shared" si="139"/>
        <v>0</v>
      </c>
      <c r="BD340" s="24">
        <f t="shared" si="139"/>
        <v>1.5235193176035251</v>
      </c>
      <c r="BE340" s="24">
        <f t="shared" si="139"/>
        <v>5.6611738083977672</v>
      </c>
      <c r="BF340" s="24">
        <f t="shared" si="139"/>
        <v>0.35901098714230029</v>
      </c>
      <c r="BG340" s="24">
        <f t="shared" si="139"/>
        <v>0</v>
      </c>
      <c r="BH340" s="24">
        <f t="shared" si="139"/>
        <v>2.2815686611530137</v>
      </c>
      <c r="BI340" s="24">
        <f t="shared" si="139"/>
        <v>1.0651030205780303</v>
      </c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</row>
    <row r="341" spans="1:154">
      <c r="A341" s="63"/>
      <c r="B341" s="2"/>
      <c r="C341" s="18" t="s">
        <v>43</v>
      </c>
      <c r="D341" s="27" t="e">
        <f t="shared" ref="D341:K341" si="140">STDEV(D318,D320:D323,D325,D327:D328,D331:D333,D335:D336)/SQRT($B339)</f>
        <v>#DIV/0!</v>
      </c>
      <c r="E341" s="27">
        <f t="shared" si="140"/>
        <v>4.3712120823672613</v>
      </c>
      <c r="F341" s="27">
        <f t="shared" si="140"/>
        <v>6.7078363898898568</v>
      </c>
      <c r="G341" s="27">
        <f t="shared" si="140"/>
        <v>4.5778387362454254</v>
      </c>
      <c r="H341" s="27">
        <f t="shared" si="140"/>
        <v>16.108758811703929</v>
      </c>
      <c r="I341" s="27">
        <f t="shared" si="140"/>
        <v>4.5778387362454154E-2</v>
      </c>
      <c r="J341" s="27">
        <f t="shared" si="140"/>
        <v>0</v>
      </c>
      <c r="K341" s="27">
        <f t="shared" si="140"/>
        <v>0.17484848329469047</v>
      </c>
      <c r="L341" s="27">
        <f t="shared" ref="L341:BI341" si="141">STDEV(L318,L320:L323,L325,L327:L328,L331:L333,L335:L336)/SQRT($B339)</f>
        <v>0.26831345559559422</v>
      </c>
      <c r="M341" s="27">
        <f t="shared" si="141"/>
        <v>0.18311354944981661</v>
      </c>
      <c r="N341" s="27">
        <f t="shared" si="141"/>
        <v>0.64435035246815719</v>
      </c>
      <c r="O341" s="27">
        <f t="shared" si="141"/>
        <v>0.54754247446314419</v>
      </c>
      <c r="P341" s="27">
        <f t="shared" si="141"/>
        <v>199.66265018326573</v>
      </c>
      <c r="Q341" s="27">
        <f t="shared" si="141"/>
        <v>88.371169002385187</v>
      </c>
      <c r="R341" s="27">
        <f t="shared" si="141"/>
        <v>173.20342314444784</v>
      </c>
      <c r="S341" s="27">
        <f t="shared" si="141"/>
        <v>260.28927542899851</v>
      </c>
      <c r="T341" s="27">
        <f t="shared" si="141"/>
        <v>131.48148879603784</v>
      </c>
      <c r="U341" s="27">
        <f t="shared" si="141"/>
        <v>103.26615690406852</v>
      </c>
      <c r="V341" s="27">
        <f t="shared" si="141"/>
        <v>171.3077678663783</v>
      </c>
      <c r="W341" s="27">
        <f t="shared" si="141"/>
        <v>153.18299514845248</v>
      </c>
      <c r="X341" s="27">
        <f t="shared" si="141"/>
        <v>213.09792604531052</v>
      </c>
      <c r="Y341" s="27">
        <f t="shared" si="141"/>
        <v>112.34442782581986</v>
      </c>
      <c r="Z341" s="27">
        <f t="shared" si="141"/>
        <v>324.83304446522544</v>
      </c>
      <c r="AA341" s="27">
        <f t="shared" si="141"/>
        <v>342.77586609721845</v>
      </c>
      <c r="AB341" s="27">
        <f t="shared" si="141"/>
        <v>137.84602596291001</v>
      </c>
      <c r="AC341" s="27">
        <f t="shared" si="141"/>
        <v>13.416003573112498</v>
      </c>
      <c r="AD341" s="27">
        <f t="shared" si="141"/>
        <v>4.6071507750777823</v>
      </c>
      <c r="AE341" s="27">
        <f t="shared" si="141"/>
        <v>9.0067364663982445</v>
      </c>
      <c r="AF341" s="27">
        <f t="shared" si="141"/>
        <v>1.7260619747936059</v>
      </c>
      <c r="AG341" s="27">
        <f t="shared" si="141"/>
        <v>1.168707710264443</v>
      </c>
      <c r="AH341" s="27">
        <f t="shared" si="141"/>
        <v>0.92787216013960183</v>
      </c>
      <c r="AI341" s="27">
        <f t="shared" si="141"/>
        <v>4.235777920956286</v>
      </c>
      <c r="AJ341" s="27">
        <f t="shared" si="141"/>
        <v>0</v>
      </c>
      <c r="AK341" s="27">
        <f t="shared" si="141"/>
        <v>7.6923076923076927E-2</v>
      </c>
      <c r="AL341" s="27">
        <f t="shared" si="141"/>
        <v>8.4049389068340883</v>
      </c>
      <c r="AM341" s="27">
        <f t="shared" si="141"/>
        <v>0.17484848329469047</v>
      </c>
      <c r="AN341" s="27">
        <f t="shared" si="141"/>
        <v>1.028201931064791</v>
      </c>
      <c r="AO341" s="27">
        <f t="shared" si="141"/>
        <v>1.1413857109771786</v>
      </c>
      <c r="AP341" s="27">
        <f t="shared" si="141"/>
        <v>0</v>
      </c>
      <c r="AQ341" s="27">
        <f t="shared" si="141"/>
        <v>7.6923076923076927E-2</v>
      </c>
      <c r="AR341" s="27">
        <f t="shared" si="141"/>
        <v>2.7869801546912742</v>
      </c>
      <c r="AS341" s="27">
        <f t="shared" si="141"/>
        <v>0.77625002580618485</v>
      </c>
      <c r="AT341" s="27">
        <f t="shared" si="141"/>
        <v>0.6358767573147307</v>
      </c>
      <c r="AU341" s="27">
        <f t="shared" si="141"/>
        <v>3.1176788007324441</v>
      </c>
      <c r="AV341" s="27">
        <f t="shared" si="141"/>
        <v>0</v>
      </c>
      <c r="AW341" s="27">
        <f t="shared" si="141"/>
        <v>0</v>
      </c>
      <c r="AX341" s="27">
        <f t="shared" si="141"/>
        <v>5.6086190363643915</v>
      </c>
      <c r="AY341" s="27">
        <f t="shared" si="141"/>
        <v>0.44522449626116256</v>
      </c>
      <c r="AZ341" s="27">
        <f t="shared" si="141"/>
        <v>0.71266369793268181</v>
      </c>
      <c r="BA341" s="27">
        <f t="shared" si="141"/>
        <v>0.36080121229411</v>
      </c>
      <c r="BB341" s="27">
        <f t="shared" si="141"/>
        <v>0</v>
      </c>
      <c r="BC341" s="27">
        <f t="shared" si="141"/>
        <v>0</v>
      </c>
      <c r="BD341" s="27">
        <f t="shared" si="141"/>
        <v>0.56000845302157831</v>
      </c>
      <c r="BE341" s="27">
        <f t="shared" si="141"/>
        <v>1.8004492097812623</v>
      </c>
      <c r="BF341" s="27">
        <f t="shared" si="141"/>
        <v>0.12162606385262997</v>
      </c>
      <c r="BG341" s="27">
        <f t="shared" si="141"/>
        <v>7.6923076923076927E-2</v>
      </c>
      <c r="BH341" s="27">
        <f t="shared" si="141"/>
        <v>0.86574066749405809</v>
      </c>
      <c r="BI341" s="27">
        <f t="shared" si="141"/>
        <v>0.68514816491730202</v>
      </c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</row>
    <row r="342" spans="1:154" s="114" customFormat="1">
      <c r="D342" s="131"/>
      <c r="BT342" s="101"/>
    </row>
    <row r="343" spans="1:154" s="152" customFormat="1" ht="16">
      <c r="A343" s="83" t="s">
        <v>136</v>
      </c>
      <c r="B343" s="66"/>
      <c r="C343" s="66"/>
      <c r="BT343" s="151"/>
    </row>
    <row r="344" spans="1:154" s="38" customFormat="1">
      <c r="A344" t="s">
        <v>158</v>
      </c>
      <c r="B344" s="10">
        <v>60</v>
      </c>
      <c r="C344" s="4" t="s">
        <v>3</v>
      </c>
      <c r="D344" s="10" t="s">
        <v>40</v>
      </c>
      <c r="E344" s="59">
        <f t="shared" ref="E344:E366" si="142">SUM(E68,E160,E252)</f>
        <v>0</v>
      </c>
      <c r="F344" s="59">
        <f t="shared" ref="F344:BQ345" si="143">SUM(F68,F160,F252)</f>
        <v>0</v>
      </c>
      <c r="G344" s="59">
        <f t="shared" si="143"/>
        <v>150</v>
      </c>
      <c r="H344" s="59">
        <f t="shared" si="143"/>
        <v>125</v>
      </c>
      <c r="I344" s="59">
        <f t="shared" si="143"/>
        <v>1.5</v>
      </c>
      <c r="J344" s="59">
        <f t="shared" si="143"/>
        <v>12</v>
      </c>
      <c r="K344" s="59">
        <f t="shared" si="143"/>
        <v>0</v>
      </c>
      <c r="L344" s="59">
        <f t="shared" si="143"/>
        <v>0</v>
      </c>
      <c r="M344" s="59">
        <f t="shared" si="143"/>
        <v>6</v>
      </c>
      <c r="N344" s="59">
        <f t="shared" si="143"/>
        <v>5</v>
      </c>
      <c r="O344" s="59">
        <f t="shared" si="143"/>
        <v>1</v>
      </c>
      <c r="P344" s="59">
        <f t="shared" si="143"/>
        <v>1159.25</v>
      </c>
      <c r="Q344" s="59">
        <f t="shared" si="143"/>
        <v>0</v>
      </c>
      <c r="R344" s="59">
        <f t="shared" si="143"/>
        <v>1671</v>
      </c>
      <c r="S344" s="59">
        <f t="shared" si="143"/>
        <v>830.5</v>
      </c>
      <c r="T344" s="59">
        <f t="shared" si="143"/>
        <v>649.08333333999997</v>
      </c>
      <c r="U344" s="59">
        <f t="shared" si="143"/>
        <v>820</v>
      </c>
      <c r="V344" s="59">
        <f t="shared" si="143"/>
        <v>467.5</v>
      </c>
      <c r="W344" s="59">
        <f t="shared" si="143"/>
        <v>1682.25</v>
      </c>
      <c r="X344" s="59">
        <f t="shared" si="143"/>
        <v>2312.5</v>
      </c>
      <c r="Y344" s="59">
        <f t="shared" si="143"/>
        <v>854</v>
      </c>
      <c r="Z344" s="59">
        <f t="shared" si="143"/>
        <v>94.75</v>
      </c>
      <c r="AA344" s="59">
        <f t="shared" si="143"/>
        <v>85.5</v>
      </c>
      <c r="AB344" s="59">
        <f t="shared" si="143"/>
        <v>106.5</v>
      </c>
      <c r="AC344" s="59">
        <f t="shared" si="143"/>
        <v>40</v>
      </c>
      <c r="AD344" s="59">
        <f t="shared" si="143"/>
        <v>19</v>
      </c>
      <c r="AE344" s="59">
        <f t="shared" si="143"/>
        <v>12</v>
      </c>
      <c r="AF344" s="59">
        <f t="shared" si="143"/>
        <v>9</v>
      </c>
      <c r="AG344" s="59">
        <f t="shared" si="143"/>
        <v>12</v>
      </c>
      <c r="AH344" s="59">
        <f t="shared" si="143"/>
        <v>13</v>
      </c>
      <c r="AI344" s="59">
        <f t="shared" si="143"/>
        <v>11</v>
      </c>
      <c r="AJ344" s="59">
        <f t="shared" si="143"/>
        <v>0</v>
      </c>
      <c r="AK344" s="59">
        <f t="shared" si="143"/>
        <v>0</v>
      </c>
      <c r="AL344" s="59">
        <f t="shared" si="143"/>
        <v>4</v>
      </c>
      <c r="AM344" s="59">
        <f t="shared" si="143"/>
        <v>12</v>
      </c>
      <c r="AN344" s="59">
        <f t="shared" si="143"/>
        <v>1</v>
      </c>
      <c r="AO344" s="59">
        <f t="shared" si="143"/>
        <v>5</v>
      </c>
      <c r="AP344" s="59">
        <f t="shared" si="143"/>
        <v>0</v>
      </c>
      <c r="AQ344" s="59">
        <f t="shared" si="143"/>
        <v>0</v>
      </c>
      <c r="AR344" s="59">
        <f t="shared" si="143"/>
        <v>1</v>
      </c>
      <c r="AS344" s="59">
        <f t="shared" si="143"/>
        <v>0</v>
      </c>
      <c r="AT344" s="59">
        <f t="shared" si="143"/>
        <v>7</v>
      </c>
      <c r="AU344" s="59">
        <f t="shared" si="143"/>
        <v>4</v>
      </c>
      <c r="AV344" s="59">
        <f t="shared" si="143"/>
        <v>0</v>
      </c>
      <c r="AW344" s="59">
        <f t="shared" si="143"/>
        <v>0</v>
      </c>
      <c r="AX344" s="59">
        <f t="shared" si="143"/>
        <v>1</v>
      </c>
      <c r="AY344" s="59">
        <f t="shared" si="143"/>
        <v>0</v>
      </c>
      <c r="AZ344" s="59">
        <f t="shared" si="143"/>
        <v>5</v>
      </c>
      <c r="BA344" s="59">
        <f t="shared" si="143"/>
        <v>2</v>
      </c>
      <c r="BB344" s="59">
        <f t="shared" si="143"/>
        <v>0</v>
      </c>
      <c r="BC344" s="59">
        <f t="shared" si="143"/>
        <v>0</v>
      </c>
      <c r="BD344" s="59">
        <f t="shared" si="143"/>
        <v>2</v>
      </c>
      <c r="BE344" s="59">
        <f t="shared" si="143"/>
        <v>21</v>
      </c>
      <c r="BF344" s="59">
        <f t="shared" si="143"/>
        <v>0</v>
      </c>
      <c r="BG344" s="59">
        <f t="shared" si="143"/>
        <v>0</v>
      </c>
      <c r="BH344" s="59">
        <f t="shared" si="143"/>
        <v>0</v>
      </c>
      <c r="BI344" s="59">
        <f t="shared" si="143"/>
        <v>0</v>
      </c>
      <c r="BJ344" s="59">
        <f t="shared" si="143"/>
        <v>11</v>
      </c>
      <c r="BK344" s="59">
        <f t="shared" si="143"/>
        <v>10</v>
      </c>
      <c r="BL344" s="59">
        <f t="shared" si="143"/>
        <v>196</v>
      </c>
      <c r="BM344" s="59">
        <f t="shared" si="143"/>
        <v>40</v>
      </c>
      <c r="BN344" s="59">
        <f t="shared" si="143"/>
        <v>7</v>
      </c>
      <c r="BO344" s="59">
        <f t="shared" si="143"/>
        <v>70</v>
      </c>
      <c r="BP344" s="59">
        <f t="shared" si="143"/>
        <v>14</v>
      </c>
      <c r="BQ344" s="59">
        <f t="shared" si="143"/>
        <v>2</v>
      </c>
      <c r="BR344" s="59">
        <f t="shared" ref="BR344:CD348" si="144">SUM(BR68,BR160,BR252)</f>
        <v>63</v>
      </c>
      <c r="BS344" s="59">
        <f t="shared" si="144"/>
        <v>1</v>
      </c>
      <c r="BT344" s="59">
        <f t="shared" si="144"/>
        <v>1</v>
      </c>
      <c r="BU344" s="59">
        <f t="shared" si="144"/>
        <v>0</v>
      </c>
      <c r="BV344" s="59">
        <f t="shared" si="144"/>
        <v>28</v>
      </c>
      <c r="BW344" s="59">
        <f t="shared" si="144"/>
        <v>28</v>
      </c>
      <c r="BX344" s="59">
        <f t="shared" si="144"/>
        <v>0</v>
      </c>
      <c r="BY344" s="59">
        <f t="shared" si="144"/>
        <v>0</v>
      </c>
      <c r="BZ344" s="59">
        <f t="shared" si="144"/>
        <v>0</v>
      </c>
      <c r="CA344" s="59">
        <f t="shared" si="144"/>
        <v>0</v>
      </c>
      <c r="CB344" s="59">
        <f t="shared" si="144"/>
        <v>0</v>
      </c>
      <c r="CC344" s="59">
        <f t="shared" si="144"/>
        <v>0</v>
      </c>
      <c r="CD344" s="59">
        <f t="shared" si="144"/>
        <v>0</v>
      </c>
      <c r="CE344" s="58"/>
      <c r="CG344" s="10"/>
      <c r="CH344" s="10"/>
    </row>
    <row r="345" spans="1:154" s="38" customFormat="1">
      <c r="A345" t="s">
        <v>180</v>
      </c>
      <c r="B345" s="10">
        <v>65</v>
      </c>
      <c r="C345" s="4" t="s">
        <v>3</v>
      </c>
      <c r="D345" s="10" t="s">
        <v>40</v>
      </c>
      <c r="E345" s="59">
        <f t="shared" si="142"/>
        <v>225</v>
      </c>
      <c r="F345" s="59">
        <f t="shared" ref="F345:T345" si="145">SUM(F69,F161,F253)</f>
        <v>25</v>
      </c>
      <c r="G345" s="59">
        <f t="shared" si="145"/>
        <v>25</v>
      </c>
      <c r="H345" s="59">
        <f t="shared" si="145"/>
        <v>0</v>
      </c>
      <c r="I345" s="59">
        <f t="shared" si="145"/>
        <v>0.25</v>
      </c>
      <c r="J345" s="59">
        <f t="shared" si="145"/>
        <v>12</v>
      </c>
      <c r="K345" s="59">
        <f t="shared" si="145"/>
        <v>9</v>
      </c>
      <c r="L345" s="59">
        <f t="shared" si="145"/>
        <v>1</v>
      </c>
      <c r="M345" s="59">
        <f t="shared" si="145"/>
        <v>1</v>
      </c>
      <c r="N345" s="59">
        <f t="shared" si="145"/>
        <v>0</v>
      </c>
      <c r="O345" s="59">
        <f t="shared" si="145"/>
        <v>1</v>
      </c>
      <c r="P345" s="59">
        <f t="shared" si="145"/>
        <v>7188</v>
      </c>
      <c r="Q345" s="59">
        <f t="shared" si="145"/>
        <v>2570</v>
      </c>
      <c r="R345" s="59">
        <f t="shared" si="145"/>
        <v>723</v>
      </c>
      <c r="S345" s="59">
        <f t="shared" si="145"/>
        <v>0</v>
      </c>
      <c r="T345" s="59">
        <f t="shared" si="145"/>
        <v>69</v>
      </c>
      <c r="U345" s="59">
        <f t="shared" si="143"/>
        <v>69</v>
      </c>
      <c r="V345" s="59">
        <f t="shared" si="143"/>
        <v>0</v>
      </c>
      <c r="W345" s="59">
        <f t="shared" si="143"/>
        <v>125</v>
      </c>
      <c r="X345" s="59">
        <f t="shared" si="143"/>
        <v>125</v>
      </c>
      <c r="Y345" s="59">
        <f t="shared" si="143"/>
        <v>0</v>
      </c>
      <c r="Z345" s="59">
        <f t="shared" si="143"/>
        <v>856</v>
      </c>
      <c r="AA345" s="59">
        <f t="shared" si="143"/>
        <v>856</v>
      </c>
      <c r="AB345" s="59">
        <f t="shared" si="143"/>
        <v>0</v>
      </c>
      <c r="AC345" s="59">
        <f t="shared" si="143"/>
        <v>9</v>
      </c>
      <c r="AD345" s="59">
        <f t="shared" si="143"/>
        <v>3</v>
      </c>
      <c r="AE345" s="59">
        <f t="shared" si="143"/>
        <v>6</v>
      </c>
      <c r="AF345" s="59">
        <f t="shared" si="143"/>
        <v>0</v>
      </c>
      <c r="AG345" s="59">
        <f t="shared" si="143"/>
        <v>5</v>
      </c>
      <c r="AH345" s="59">
        <f t="shared" si="143"/>
        <v>2</v>
      </c>
      <c r="AI345" s="59">
        <f t="shared" si="143"/>
        <v>0</v>
      </c>
      <c r="AJ345" s="59">
        <f t="shared" si="143"/>
        <v>0</v>
      </c>
      <c r="AK345" s="59">
        <f t="shared" si="143"/>
        <v>0</v>
      </c>
      <c r="AL345" s="59">
        <f t="shared" si="143"/>
        <v>2</v>
      </c>
      <c r="AM345" s="59">
        <f t="shared" si="143"/>
        <v>3</v>
      </c>
      <c r="AN345" s="59">
        <f t="shared" si="143"/>
        <v>0</v>
      </c>
      <c r="AO345" s="59">
        <f t="shared" si="143"/>
        <v>0</v>
      </c>
      <c r="AP345" s="59">
        <f t="shared" si="143"/>
        <v>0</v>
      </c>
      <c r="AQ345" s="59">
        <f t="shared" si="143"/>
        <v>0</v>
      </c>
      <c r="AR345" s="59">
        <f t="shared" si="143"/>
        <v>0</v>
      </c>
      <c r="AS345" s="59">
        <f t="shared" si="143"/>
        <v>2</v>
      </c>
      <c r="AT345" s="59">
        <f t="shared" si="143"/>
        <v>2</v>
      </c>
      <c r="AU345" s="59">
        <f t="shared" si="143"/>
        <v>0</v>
      </c>
      <c r="AV345" s="59">
        <f t="shared" si="143"/>
        <v>0</v>
      </c>
      <c r="AW345" s="59">
        <f t="shared" si="143"/>
        <v>0</v>
      </c>
      <c r="AX345" s="59">
        <f t="shared" si="143"/>
        <v>2</v>
      </c>
      <c r="AY345" s="59">
        <f t="shared" si="143"/>
        <v>0</v>
      </c>
      <c r="AZ345" s="59">
        <f t="shared" si="143"/>
        <v>0</v>
      </c>
      <c r="BA345" s="59">
        <f t="shared" si="143"/>
        <v>0</v>
      </c>
      <c r="BB345" s="59">
        <f t="shared" si="143"/>
        <v>0</v>
      </c>
      <c r="BC345" s="59">
        <f t="shared" si="143"/>
        <v>0</v>
      </c>
      <c r="BD345" s="59">
        <f t="shared" si="143"/>
        <v>0</v>
      </c>
      <c r="BE345" s="59">
        <f t="shared" si="143"/>
        <v>1</v>
      </c>
      <c r="BF345" s="59">
        <f t="shared" si="143"/>
        <v>0</v>
      </c>
      <c r="BG345" s="59">
        <f t="shared" si="143"/>
        <v>0</v>
      </c>
      <c r="BH345" s="59">
        <f t="shared" si="143"/>
        <v>0</v>
      </c>
      <c r="BI345" s="59">
        <f t="shared" si="143"/>
        <v>1</v>
      </c>
      <c r="BJ345" s="59">
        <f t="shared" si="143"/>
        <v>0</v>
      </c>
      <c r="BK345" s="59">
        <f t="shared" si="143"/>
        <v>0</v>
      </c>
      <c r="BL345" s="59">
        <f t="shared" si="143"/>
        <v>391</v>
      </c>
      <c r="BM345" s="59">
        <f t="shared" si="143"/>
        <v>118</v>
      </c>
      <c r="BN345" s="59">
        <f t="shared" si="143"/>
        <v>16</v>
      </c>
      <c r="BO345" s="59">
        <f t="shared" si="143"/>
        <v>2</v>
      </c>
      <c r="BP345" s="59">
        <f t="shared" si="143"/>
        <v>1</v>
      </c>
      <c r="BQ345" s="59">
        <f t="shared" si="143"/>
        <v>0</v>
      </c>
      <c r="BR345" s="59">
        <f t="shared" si="144"/>
        <v>254</v>
      </c>
      <c r="BS345" s="59">
        <f t="shared" si="144"/>
        <v>1</v>
      </c>
      <c r="BT345" s="59">
        <f t="shared" si="144"/>
        <v>0</v>
      </c>
      <c r="BU345" s="59">
        <f t="shared" si="144"/>
        <v>1</v>
      </c>
      <c r="BV345" s="59">
        <f t="shared" si="144"/>
        <v>3895</v>
      </c>
      <c r="BW345" s="59">
        <f t="shared" si="144"/>
        <v>0</v>
      </c>
      <c r="BX345" s="59">
        <f t="shared" si="144"/>
        <v>3895</v>
      </c>
      <c r="BY345" s="59">
        <f t="shared" si="144"/>
        <v>0</v>
      </c>
      <c r="BZ345" s="59">
        <f t="shared" si="144"/>
        <v>0</v>
      </c>
      <c r="CA345" s="59">
        <f t="shared" si="144"/>
        <v>0</v>
      </c>
      <c r="CB345" s="59">
        <f t="shared" si="144"/>
        <v>0</v>
      </c>
      <c r="CC345" s="59">
        <f t="shared" si="144"/>
        <v>0</v>
      </c>
      <c r="CD345" s="59">
        <f t="shared" si="144"/>
        <v>0</v>
      </c>
      <c r="CE345" s="58"/>
      <c r="CG345" s="10">
        <f>$W$1</f>
        <v>0</v>
      </c>
      <c r="CH345" s="10" t="str">
        <f>C317</f>
        <v>WT</v>
      </c>
      <c r="CI345" s="59" t="e">
        <f>#REF!</f>
        <v>#REF!</v>
      </c>
      <c r="CJ345" s="59" t="e">
        <f>#REF!</f>
        <v>#REF!</v>
      </c>
      <c r="CK345" s="59" t="e">
        <f>#REF!</f>
        <v>#REF!</v>
      </c>
      <c r="CL345" s="59" t="e">
        <f>#REF!</f>
        <v>#REF!</v>
      </c>
      <c r="CM345" s="59" t="e">
        <f>#REF!</f>
        <v>#REF!</v>
      </c>
      <c r="CN345" s="59" t="e">
        <f>#REF!</f>
        <v>#REF!</v>
      </c>
      <c r="CO345" s="59" t="e">
        <f>#REF!</f>
        <v>#REF!</v>
      </c>
      <c r="CP345" s="59" t="e">
        <f>#REF!</f>
        <v>#REF!</v>
      </c>
      <c r="CQ345" s="59" t="e">
        <f>#REF!</f>
        <v>#REF!</v>
      </c>
      <c r="CR345" s="59" t="e">
        <f>#REF!</f>
        <v>#REF!</v>
      </c>
      <c r="CS345" s="59" t="e">
        <f>#REF!</f>
        <v>#REF!</v>
      </c>
      <c r="CT345" s="59" t="e">
        <f>#REF!</f>
        <v>#REF!</v>
      </c>
      <c r="CU345" s="59" t="e">
        <f>#REF!</f>
        <v>#REF!</v>
      </c>
      <c r="CV345" s="59" t="e">
        <f>#REF!</f>
        <v>#REF!</v>
      </c>
      <c r="CW345" s="59" t="e">
        <f>#REF!</f>
        <v>#REF!</v>
      </c>
      <c r="CX345" s="59" t="e">
        <f>#REF!</f>
        <v>#REF!</v>
      </c>
      <c r="CY345" s="59" t="e">
        <f>#REF!</f>
        <v>#REF!</v>
      </c>
      <c r="CZ345" s="95" t="e">
        <f>#REF!</f>
        <v>#REF!</v>
      </c>
      <c r="DA345" s="95" t="e">
        <f>#REF!</f>
        <v>#REF!</v>
      </c>
      <c r="DB345" s="95" t="e">
        <f>#REF!</f>
        <v>#REF!</v>
      </c>
      <c r="DC345" s="95" t="e">
        <f>#REF!</f>
        <v>#REF!</v>
      </c>
      <c r="DD345" s="95" t="e">
        <f>#REF!</f>
        <v>#REF!</v>
      </c>
      <c r="DE345" s="95" t="e">
        <f>#REF!</f>
        <v>#REF!</v>
      </c>
      <c r="DF345" s="95" t="e">
        <f>#REF!</f>
        <v>#REF!</v>
      </c>
      <c r="DG345" s="95" t="e">
        <f>#REF!</f>
        <v>#REF!</v>
      </c>
      <c r="DH345" s="95" t="e">
        <f>#REF!</f>
        <v>#REF!</v>
      </c>
      <c r="DI345" s="95" t="e">
        <f>#REF!</f>
        <v>#REF!</v>
      </c>
      <c r="DJ345" s="95" t="e">
        <f>#REF!</f>
        <v>#REF!</v>
      </c>
      <c r="DK345" s="95" t="e">
        <f>#REF!</f>
        <v>#REF!</v>
      </c>
      <c r="DL345" s="95" t="e">
        <f>#REF!</f>
        <v>#REF!</v>
      </c>
      <c r="DM345" s="95" t="e">
        <f>#REF!</f>
        <v>#REF!</v>
      </c>
      <c r="DN345" s="95" t="e">
        <f>#REF!</f>
        <v>#REF!</v>
      </c>
      <c r="DO345" s="95" t="e">
        <f>#REF!</f>
        <v>#REF!</v>
      </c>
      <c r="DP345" s="95" t="e">
        <f>#REF!</f>
        <v>#REF!</v>
      </c>
      <c r="DQ345" s="59" t="e">
        <f>#REF!</f>
        <v>#REF!</v>
      </c>
      <c r="DR345" s="59" t="e">
        <f>#REF!</f>
        <v>#REF!</v>
      </c>
      <c r="DS345" s="59" t="e">
        <f>#REF!</f>
        <v>#REF!</v>
      </c>
      <c r="DT345" s="59" t="e">
        <f>#REF!</f>
        <v>#REF!</v>
      </c>
      <c r="DU345" s="59" t="e">
        <f>#REF!</f>
        <v>#REF!</v>
      </c>
      <c r="DV345" s="59" t="e">
        <f>#REF!</f>
        <v>#REF!</v>
      </c>
      <c r="DW345" s="59" t="e">
        <f>#REF!</f>
        <v>#REF!</v>
      </c>
      <c r="DX345" s="59" t="e">
        <f>#REF!</f>
        <v>#REF!</v>
      </c>
      <c r="DY345" s="59" t="e">
        <f>#REF!</f>
        <v>#REF!</v>
      </c>
      <c r="DZ345" s="59" t="e">
        <f>#REF!</f>
        <v>#REF!</v>
      </c>
      <c r="EA345" s="59" t="e">
        <f>#REF!</f>
        <v>#REF!</v>
      </c>
      <c r="EB345" s="59" t="e">
        <f>#REF!</f>
        <v>#REF!</v>
      </c>
      <c r="EC345" s="59" t="e">
        <f>#REF!</f>
        <v>#REF!</v>
      </c>
      <c r="ED345" s="59" t="e">
        <f>#REF!</f>
        <v>#REF!</v>
      </c>
      <c r="EE345" s="59" t="e">
        <f>#REF!</f>
        <v>#REF!</v>
      </c>
      <c r="EF345" s="59" t="e">
        <f>#REF!</f>
        <v>#REF!</v>
      </c>
      <c r="EG345" s="59" t="e">
        <f>#REF!</f>
        <v>#REF!</v>
      </c>
      <c r="EH345" s="95" t="e">
        <f>#REF!</f>
        <v>#REF!</v>
      </c>
      <c r="EI345" s="95" t="e">
        <f>#REF!</f>
        <v>#REF!</v>
      </c>
      <c r="EJ345" s="95" t="e">
        <f>#REF!</f>
        <v>#REF!</v>
      </c>
      <c r="EK345" s="95" t="e">
        <f>#REF!</f>
        <v>#REF!</v>
      </c>
      <c r="EL345" s="95" t="e">
        <f>#REF!</f>
        <v>#REF!</v>
      </c>
      <c r="EM345" s="95" t="e">
        <f>#REF!</f>
        <v>#REF!</v>
      </c>
      <c r="EN345" s="95" t="e">
        <f>#REF!</f>
        <v>#REF!</v>
      </c>
      <c r="EO345" s="95" t="e">
        <f>#REF!</f>
        <v>#REF!</v>
      </c>
      <c r="EP345" s="95" t="e">
        <f>#REF!</f>
        <v>#REF!</v>
      </c>
      <c r="EQ345" s="95" t="e">
        <f>#REF!</f>
        <v>#REF!</v>
      </c>
      <c r="ER345" s="95" t="e">
        <f>#REF!</f>
        <v>#REF!</v>
      </c>
      <c r="ES345" s="95" t="e">
        <f>#REF!</f>
        <v>#REF!</v>
      </c>
      <c r="ET345" s="95" t="e">
        <f>#REF!</f>
        <v>#REF!</v>
      </c>
      <c r="EU345" s="95" t="e">
        <f>#REF!</f>
        <v>#REF!</v>
      </c>
      <c r="EV345" s="95" t="e">
        <f>#REF!</f>
        <v>#REF!</v>
      </c>
      <c r="EW345" s="95" t="e">
        <f>#REF!</f>
        <v>#REF!</v>
      </c>
      <c r="EX345" s="95" t="e">
        <f>#REF!</f>
        <v>#REF!</v>
      </c>
    </row>
    <row r="346" spans="1:154" s="38" customFormat="1">
      <c r="A346" t="s">
        <v>159</v>
      </c>
      <c r="B346" s="10">
        <v>65</v>
      </c>
      <c r="C346" s="4" t="s">
        <v>3</v>
      </c>
      <c r="D346" s="10" t="s">
        <v>40</v>
      </c>
      <c r="E346" s="59">
        <f t="shared" si="142"/>
        <v>100</v>
      </c>
      <c r="F346" s="59">
        <f t="shared" ref="F346:BQ349" si="146">SUM(F70,F162,F254)</f>
        <v>0</v>
      </c>
      <c r="G346" s="59">
        <f t="shared" si="146"/>
        <v>25</v>
      </c>
      <c r="H346" s="59">
        <f t="shared" si="146"/>
        <v>75</v>
      </c>
      <c r="I346" s="59">
        <f t="shared" si="146"/>
        <v>0.25</v>
      </c>
      <c r="J346" s="59">
        <f t="shared" si="146"/>
        <v>12</v>
      </c>
      <c r="K346" s="59">
        <f t="shared" si="146"/>
        <v>4</v>
      </c>
      <c r="L346" s="59">
        <f t="shared" si="146"/>
        <v>0</v>
      </c>
      <c r="M346" s="59">
        <f t="shared" si="146"/>
        <v>1</v>
      </c>
      <c r="N346" s="59">
        <f t="shared" si="146"/>
        <v>3</v>
      </c>
      <c r="O346" s="59">
        <f t="shared" si="146"/>
        <v>4</v>
      </c>
      <c r="P346" s="59">
        <f t="shared" si="146"/>
        <v>2427.6666667</v>
      </c>
      <c r="Q346" s="59">
        <f t="shared" si="146"/>
        <v>0</v>
      </c>
      <c r="R346" s="59">
        <f t="shared" si="146"/>
        <v>510</v>
      </c>
      <c r="S346" s="59">
        <f t="shared" si="146"/>
        <v>1667</v>
      </c>
      <c r="T346" s="59">
        <f t="shared" si="146"/>
        <v>365</v>
      </c>
      <c r="U346" s="59">
        <f t="shared" si="146"/>
        <v>54</v>
      </c>
      <c r="V346" s="59">
        <f t="shared" si="146"/>
        <v>446</v>
      </c>
      <c r="W346" s="59">
        <f t="shared" si="146"/>
        <v>398.33333329999999</v>
      </c>
      <c r="X346" s="59">
        <f t="shared" si="146"/>
        <v>119</v>
      </c>
      <c r="Y346" s="59">
        <f t="shared" si="146"/>
        <v>435.5</v>
      </c>
      <c r="Z346" s="59">
        <f t="shared" si="146"/>
        <v>311.33333329999999</v>
      </c>
      <c r="AA346" s="59">
        <f t="shared" si="146"/>
        <v>39</v>
      </c>
      <c r="AB346" s="59">
        <f t="shared" si="146"/>
        <v>370</v>
      </c>
      <c r="AC346" s="59">
        <f t="shared" si="146"/>
        <v>57</v>
      </c>
      <c r="AD346" s="59">
        <f t="shared" si="146"/>
        <v>22</v>
      </c>
      <c r="AE346" s="59">
        <f t="shared" si="146"/>
        <v>14</v>
      </c>
      <c r="AF346" s="59">
        <f t="shared" si="146"/>
        <v>21</v>
      </c>
      <c r="AG346" s="59">
        <f t="shared" si="146"/>
        <v>19</v>
      </c>
      <c r="AH346" s="59">
        <f t="shared" si="146"/>
        <v>16</v>
      </c>
      <c r="AI346" s="59">
        <f t="shared" si="146"/>
        <v>6</v>
      </c>
      <c r="AJ346" s="59">
        <f t="shared" si="146"/>
        <v>0</v>
      </c>
      <c r="AK346" s="59">
        <f t="shared" si="146"/>
        <v>0</v>
      </c>
      <c r="AL346" s="59">
        <f t="shared" si="146"/>
        <v>16</v>
      </c>
      <c r="AM346" s="59">
        <f t="shared" si="146"/>
        <v>8</v>
      </c>
      <c r="AN346" s="59">
        <f t="shared" si="146"/>
        <v>8</v>
      </c>
      <c r="AO346" s="59">
        <f t="shared" si="146"/>
        <v>1</v>
      </c>
      <c r="AP346" s="59">
        <f t="shared" si="146"/>
        <v>0</v>
      </c>
      <c r="AQ346" s="59">
        <f t="shared" si="146"/>
        <v>0</v>
      </c>
      <c r="AR346" s="59">
        <f t="shared" si="146"/>
        <v>5</v>
      </c>
      <c r="AS346" s="59">
        <f t="shared" si="146"/>
        <v>7</v>
      </c>
      <c r="AT346" s="59">
        <f t="shared" si="146"/>
        <v>2</v>
      </c>
      <c r="AU346" s="59">
        <f t="shared" si="146"/>
        <v>1</v>
      </c>
      <c r="AV346" s="59">
        <f t="shared" si="146"/>
        <v>0</v>
      </c>
      <c r="AW346" s="59">
        <f t="shared" si="146"/>
        <v>0</v>
      </c>
      <c r="AX346" s="59">
        <f t="shared" si="146"/>
        <v>4</v>
      </c>
      <c r="AY346" s="59">
        <f t="shared" si="146"/>
        <v>4</v>
      </c>
      <c r="AZ346" s="59">
        <f t="shared" si="146"/>
        <v>6</v>
      </c>
      <c r="BA346" s="59">
        <f t="shared" si="146"/>
        <v>4</v>
      </c>
      <c r="BB346" s="59">
        <f t="shared" si="146"/>
        <v>0</v>
      </c>
      <c r="BC346" s="59">
        <f t="shared" si="146"/>
        <v>0</v>
      </c>
      <c r="BD346" s="59">
        <f t="shared" si="146"/>
        <v>7</v>
      </c>
      <c r="BE346" s="59">
        <f t="shared" si="146"/>
        <v>14</v>
      </c>
      <c r="BF346" s="59">
        <f t="shared" si="146"/>
        <v>4</v>
      </c>
      <c r="BG346" s="59">
        <f t="shared" si="146"/>
        <v>0</v>
      </c>
      <c r="BH346" s="59">
        <f t="shared" si="146"/>
        <v>2</v>
      </c>
      <c r="BI346" s="59">
        <f t="shared" si="146"/>
        <v>1</v>
      </c>
      <c r="BJ346" s="59">
        <f t="shared" si="146"/>
        <v>4</v>
      </c>
      <c r="BK346" s="59">
        <f t="shared" si="146"/>
        <v>3</v>
      </c>
      <c r="BL346" s="59">
        <f t="shared" si="146"/>
        <v>327</v>
      </c>
      <c r="BM346" s="59">
        <f t="shared" si="146"/>
        <v>116</v>
      </c>
      <c r="BN346" s="59">
        <f t="shared" si="146"/>
        <v>9</v>
      </c>
      <c r="BO346" s="59">
        <f t="shared" si="146"/>
        <v>8</v>
      </c>
      <c r="BP346" s="59">
        <f t="shared" si="146"/>
        <v>5</v>
      </c>
      <c r="BQ346" s="59">
        <f t="shared" si="146"/>
        <v>4</v>
      </c>
      <c r="BR346" s="59">
        <f t="shared" si="144"/>
        <v>185</v>
      </c>
      <c r="BS346" s="59">
        <f t="shared" si="144"/>
        <v>4</v>
      </c>
      <c r="BT346" s="59">
        <f t="shared" si="144"/>
        <v>3</v>
      </c>
      <c r="BU346" s="59">
        <f t="shared" si="144"/>
        <v>1</v>
      </c>
      <c r="BV346" s="59">
        <f t="shared" si="144"/>
        <v>3048</v>
      </c>
      <c r="BW346" s="59">
        <f t="shared" si="144"/>
        <v>2689</v>
      </c>
      <c r="BX346" s="59">
        <f t="shared" si="144"/>
        <v>359</v>
      </c>
      <c r="BY346" s="59">
        <f t="shared" si="144"/>
        <v>0</v>
      </c>
      <c r="BZ346" s="59">
        <f t="shared" si="144"/>
        <v>0</v>
      </c>
      <c r="CA346" s="59">
        <f t="shared" si="144"/>
        <v>0</v>
      </c>
      <c r="CB346" s="59">
        <f t="shared" si="144"/>
        <v>0</v>
      </c>
      <c r="CC346" s="59">
        <f t="shared" si="144"/>
        <v>0</v>
      </c>
      <c r="CD346" s="59">
        <f t="shared" si="144"/>
        <v>0</v>
      </c>
      <c r="CE346" s="58"/>
      <c r="CG346" s="10"/>
      <c r="CH346" s="10"/>
    </row>
    <row r="347" spans="1:154" s="38" customFormat="1">
      <c r="A347" t="s">
        <v>160</v>
      </c>
      <c r="B347" s="10">
        <v>65</v>
      </c>
      <c r="C347" s="4" t="s">
        <v>3</v>
      </c>
      <c r="D347" s="10" t="s">
        <v>40</v>
      </c>
      <c r="E347" s="59">
        <f t="shared" si="142"/>
        <v>100</v>
      </c>
      <c r="F347" s="59">
        <f t="shared" si="146"/>
        <v>50</v>
      </c>
      <c r="G347" s="59">
        <f t="shared" si="146"/>
        <v>75</v>
      </c>
      <c r="H347" s="59">
        <f t="shared" si="146"/>
        <v>75</v>
      </c>
      <c r="I347" s="59">
        <f t="shared" si="146"/>
        <v>0.75</v>
      </c>
      <c r="J347" s="59">
        <f t="shared" si="146"/>
        <v>12</v>
      </c>
      <c r="K347" s="59">
        <f t="shared" si="146"/>
        <v>4</v>
      </c>
      <c r="L347" s="59">
        <f t="shared" si="146"/>
        <v>2</v>
      </c>
      <c r="M347" s="59">
        <f t="shared" si="146"/>
        <v>3</v>
      </c>
      <c r="N347" s="59">
        <f t="shared" si="146"/>
        <v>3</v>
      </c>
      <c r="O347" s="59">
        <f t="shared" si="146"/>
        <v>0</v>
      </c>
      <c r="P347" s="59">
        <f t="shared" si="146"/>
        <v>2690.25</v>
      </c>
      <c r="Q347" s="59">
        <f t="shared" si="146"/>
        <v>1965.5</v>
      </c>
      <c r="R347" s="59">
        <f t="shared" si="146"/>
        <v>1471.5</v>
      </c>
      <c r="S347" s="59">
        <f t="shared" si="146"/>
        <v>2180</v>
      </c>
      <c r="T347" s="59">
        <f t="shared" si="146"/>
        <v>2061.1666666000001</v>
      </c>
      <c r="U347" s="59">
        <f t="shared" si="146"/>
        <v>978.5</v>
      </c>
      <c r="V347" s="59">
        <f t="shared" si="146"/>
        <v>2455</v>
      </c>
      <c r="W347" s="59">
        <f t="shared" si="146"/>
        <v>334.16666670000001</v>
      </c>
      <c r="X347" s="59">
        <f t="shared" si="146"/>
        <v>174</v>
      </c>
      <c r="Y347" s="59">
        <f t="shared" si="146"/>
        <v>400</v>
      </c>
      <c r="Z347" s="59">
        <f t="shared" si="146"/>
        <v>2574.666667</v>
      </c>
      <c r="AA347" s="59">
        <f t="shared" si="146"/>
        <v>2797</v>
      </c>
      <c r="AB347" s="59">
        <f t="shared" si="146"/>
        <v>1508</v>
      </c>
      <c r="AC347" s="59">
        <f t="shared" si="146"/>
        <v>29</v>
      </c>
      <c r="AD347" s="59">
        <f t="shared" si="146"/>
        <v>16</v>
      </c>
      <c r="AE347" s="59">
        <f t="shared" si="146"/>
        <v>5</v>
      </c>
      <c r="AF347" s="59">
        <f t="shared" si="146"/>
        <v>8</v>
      </c>
      <c r="AG347" s="59">
        <f t="shared" si="146"/>
        <v>12</v>
      </c>
      <c r="AH347" s="59">
        <f t="shared" si="146"/>
        <v>13</v>
      </c>
      <c r="AI347" s="59">
        <f t="shared" si="146"/>
        <v>2</v>
      </c>
      <c r="AJ347" s="59">
        <f t="shared" si="146"/>
        <v>0</v>
      </c>
      <c r="AK347" s="59">
        <f t="shared" si="146"/>
        <v>0</v>
      </c>
      <c r="AL347" s="59">
        <f t="shared" si="146"/>
        <v>2</v>
      </c>
      <c r="AM347" s="59">
        <f t="shared" si="146"/>
        <v>8</v>
      </c>
      <c r="AN347" s="59">
        <f t="shared" si="146"/>
        <v>7</v>
      </c>
      <c r="AO347" s="59">
        <f t="shared" si="146"/>
        <v>0</v>
      </c>
      <c r="AP347" s="59">
        <f t="shared" si="146"/>
        <v>0</v>
      </c>
      <c r="AQ347" s="59">
        <f t="shared" si="146"/>
        <v>0</v>
      </c>
      <c r="AR347" s="59">
        <f t="shared" si="146"/>
        <v>1</v>
      </c>
      <c r="AS347" s="59">
        <f t="shared" si="146"/>
        <v>0</v>
      </c>
      <c r="AT347" s="59">
        <f t="shared" si="146"/>
        <v>3</v>
      </c>
      <c r="AU347" s="59">
        <f t="shared" si="146"/>
        <v>1</v>
      </c>
      <c r="AV347" s="59">
        <f t="shared" si="146"/>
        <v>0</v>
      </c>
      <c r="AW347" s="59">
        <f t="shared" si="146"/>
        <v>0</v>
      </c>
      <c r="AX347" s="59">
        <f t="shared" si="146"/>
        <v>1</v>
      </c>
      <c r="AY347" s="59">
        <f t="shared" si="146"/>
        <v>4</v>
      </c>
      <c r="AZ347" s="59">
        <f t="shared" si="146"/>
        <v>3</v>
      </c>
      <c r="BA347" s="59">
        <f t="shared" si="146"/>
        <v>1</v>
      </c>
      <c r="BB347" s="59">
        <f t="shared" si="146"/>
        <v>0</v>
      </c>
      <c r="BC347" s="59">
        <f t="shared" si="146"/>
        <v>0</v>
      </c>
      <c r="BD347" s="59">
        <f t="shared" si="146"/>
        <v>0</v>
      </c>
      <c r="BE347" s="59">
        <f t="shared" si="146"/>
        <v>9</v>
      </c>
      <c r="BF347" s="59">
        <f t="shared" si="146"/>
        <v>1</v>
      </c>
      <c r="BG347" s="59">
        <f t="shared" si="146"/>
        <v>0</v>
      </c>
      <c r="BH347" s="59">
        <f t="shared" si="146"/>
        <v>0</v>
      </c>
      <c r="BI347" s="59">
        <f t="shared" si="146"/>
        <v>3</v>
      </c>
      <c r="BJ347" s="59">
        <f t="shared" si="146"/>
        <v>3</v>
      </c>
      <c r="BK347" s="59">
        <f t="shared" si="146"/>
        <v>2</v>
      </c>
      <c r="BL347" s="59">
        <f t="shared" si="146"/>
        <v>344</v>
      </c>
      <c r="BM347" s="59">
        <f t="shared" si="146"/>
        <v>73</v>
      </c>
      <c r="BN347" s="59">
        <f t="shared" si="146"/>
        <v>28</v>
      </c>
      <c r="BO347" s="59">
        <f t="shared" si="146"/>
        <v>50</v>
      </c>
      <c r="BP347" s="59">
        <f t="shared" si="146"/>
        <v>7</v>
      </c>
      <c r="BQ347" s="59">
        <f t="shared" si="146"/>
        <v>2</v>
      </c>
      <c r="BR347" s="59">
        <f t="shared" si="144"/>
        <v>184</v>
      </c>
      <c r="BS347" s="59">
        <f t="shared" si="144"/>
        <v>0</v>
      </c>
      <c r="BT347" s="59">
        <f t="shared" si="144"/>
        <v>0</v>
      </c>
      <c r="BU347" s="59">
        <f t="shared" si="144"/>
        <v>0</v>
      </c>
      <c r="BV347" s="59">
        <f t="shared" si="144"/>
        <v>0</v>
      </c>
      <c r="BW347" s="59">
        <f t="shared" si="144"/>
        <v>0</v>
      </c>
      <c r="BX347" s="59">
        <f t="shared" si="144"/>
        <v>0</v>
      </c>
      <c r="BY347" s="59">
        <f t="shared" si="144"/>
        <v>0</v>
      </c>
      <c r="BZ347" s="59">
        <f t="shared" si="144"/>
        <v>0</v>
      </c>
      <c r="CA347" s="59">
        <f t="shared" si="144"/>
        <v>0</v>
      </c>
      <c r="CB347" s="59">
        <f t="shared" si="144"/>
        <v>0</v>
      </c>
      <c r="CC347" s="59">
        <f t="shared" si="144"/>
        <v>0</v>
      </c>
      <c r="CD347" s="59">
        <f t="shared" si="144"/>
        <v>0</v>
      </c>
      <c r="CG347" s="10"/>
      <c r="CH347" s="10"/>
    </row>
    <row r="348" spans="1:154" s="38" customFormat="1">
      <c r="A348" t="s">
        <v>181</v>
      </c>
      <c r="B348" s="10">
        <v>65</v>
      </c>
      <c r="C348" s="6" t="s">
        <v>2</v>
      </c>
      <c r="D348" s="10" t="s">
        <v>40</v>
      </c>
      <c r="E348" s="59">
        <f t="shared" si="142"/>
        <v>0</v>
      </c>
      <c r="F348" s="59">
        <f t="shared" si="146"/>
        <v>100</v>
      </c>
      <c r="G348" s="59">
        <f t="shared" si="146"/>
        <v>25</v>
      </c>
      <c r="H348" s="59">
        <f t="shared" si="146"/>
        <v>25</v>
      </c>
      <c r="I348" s="59">
        <f t="shared" si="146"/>
        <v>0.25</v>
      </c>
      <c r="J348" s="59">
        <f t="shared" si="146"/>
        <v>12</v>
      </c>
      <c r="K348" s="59">
        <f t="shared" si="146"/>
        <v>0</v>
      </c>
      <c r="L348" s="59">
        <f t="shared" si="146"/>
        <v>4</v>
      </c>
      <c r="M348" s="59">
        <f t="shared" si="146"/>
        <v>1</v>
      </c>
      <c r="N348" s="59">
        <f t="shared" si="146"/>
        <v>1</v>
      </c>
      <c r="O348" s="59">
        <f t="shared" si="146"/>
        <v>6</v>
      </c>
      <c r="P348" s="59">
        <f t="shared" si="146"/>
        <v>5238.5</v>
      </c>
      <c r="Q348" s="59">
        <f t="shared" si="146"/>
        <v>5474.6666669999995</v>
      </c>
      <c r="R348" s="59">
        <f t="shared" si="146"/>
        <v>2220</v>
      </c>
      <c r="S348" s="59">
        <f t="shared" si="146"/>
        <v>2754</v>
      </c>
      <c r="T348" s="59">
        <f t="shared" si="146"/>
        <v>952</v>
      </c>
      <c r="U348" s="59">
        <f t="shared" si="146"/>
        <v>971</v>
      </c>
      <c r="V348" s="59">
        <f t="shared" si="146"/>
        <v>933</v>
      </c>
      <c r="W348" s="59">
        <f t="shared" si="146"/>
        <v>122.5</v>
      </c>
      <c r="X348" s="59">
        <f t="shared" si="146"/>
        <v>129</v>
      </c>
      <c r="Y348" s="59">
        <f t="shared" si="146"/>
        <v>116</v>
      </c>
      <c r="Z348" s="59">
        <f t="shared" si="146"/>
        <v>1010</v>
      </c>
      <c r="AA348" s="59">
        <f t="shared" si="146"/>
        <v>1391</v>
      </c>
      <c r="AB348" s="59">
        <f t="shared" si="146"/>
        <v>629</v>
      </c>
      <c r="AC348" s="59">
        <f t="shared" si="146"/>
        <v>89</v>
      </c>
      <c r="AD348" s="59">
        <f t="shared" si="146"/>
        <v>39</v>
      </c>
      <c r="AE348" s="59">
        <f t="shared" si="146"/>
        <v>26</v>
      </c>
      <c r="AF348" s="59">
        <f t="shared" si="146"/>
        <v>24</v>
      </c>
      <c r="AG348" s="59">
        <f t="shared" si="146"/>
        <v>28</v>
      </c>
      <c r="AH348" s="59">
        <f t="shared" si="146"/>
        <v>23</v>
      </c>
      <c r="AI348" s="59">
        <f t="shared" si="146"/>
        <v>2</v>
      </c>
      <c r="AJ348" s="59">
        <f t="shared" si="146"/>
        <v>0</v>
      </c>
      <c r="AK348" s="59">
        <f t="shared" si="146"/>
        <v>0</v>
      </c>
      <c r="AL348" s="59">
        <f t="shared" si="146"/>
        <v>36</v>
      </c>
      <c r="AM348" s="59">
        <f t="shared" si="146"/>
        <v>12</v>
      </c>
      <c r="AN348" s="59">
        <f t="shared" si="146"/>
        <v>15</v>
      </c>
      <c r="AO348" s="59">
        <f t="shared" si="146"/>
        <v>0</v>
      </c>
      <c r="AP348" s="59">
        <f t="shared" si="146"/>
        <v>0</v>
      </c>
      <c r="AQ348" s="59">
        <f t="shared" si="146"/>
        <v>0</v>
      </c>
      <c r="AR348" s="59">
        <f t="shared" si="146"/>
        <v>12</v>
      </c>
      <c r="AS348" s="59">
        <f t="shared" si="146"/>
        <v>3</v>
      </c>
      <c r="AT348" s="59">
        <f t="shared" si="146"/>
        <v>5</v>
      </c>
      <c r="AU348" s="59">
        <f t="shared" si="146"/>
        <v>2</v>
      </c>
      <c r="AV348" s="59">
        <f t="shared" si="146"/>
        <v>0</v>
      </c>
      <c r="AW348" s="59">
        <f t="shared" si="146"/>
        <v>0</v>
      </c>
      <c r="AX348" s="59">
        <f t="shared" si="146"/>
        <v>16</v>
      </c>
      <c r="AY348" s="59">
        <f t="shared" si="146"/>
        <v>13</v>
      </c>
      <c r="AZ348" s="59">
        <f t="shared" si="146"/>
        <v>3</v>
      </c>
      <c r="BA348" s="59">
        <f t="shared" si="146"/>
        <v>0</v>
      </c>
      <c r="BB348" s="59">
        <f t="shared" si="146"/>
        <v>0</v>
      </c>
      <c r="BC348" s="59">
        <f t="shared" si="146"/>
        <v>0</v>
      </c>
      <c r="BD348" s="59">
        <f t="shared" si="146"/>
        <v>8</v>
      </c>
      <c r="BE348" s="59">
        <f t="shared" si="146"/>
        <v>5</v>
      </c>
      <c r="BF348" s="59">
        <f t="shared" si="146"/>
        <v>1</v>
      </c>
      <c r="BG348" s="59">
        <f t="shared" si="146"/>
        <v>1</v>
      </c>
      <c r="BH348" s="59">
        <f t="shared" si="146"/>
        <v>1</v>
      </c>
      <c r="BI348" s="59">
        <f t="shared" si="146"/>
        <v>1</v>
      </c>
      <c r="BJ348" s="59">
        <f t="shared" si="146"/>
        <v>1</v>
      </c>
      <c r="BK348" s="59">
        <f t="shared" si="146"/>
        <v>0</v>
      </c>
      <c r="BL348" s="59">
        <f t="shared" si="146"/>
        <v>0</v>
      </c>
      <c r="BM348" s="59">
        <f t="shared" si="146"/>
        <v>0</v>
      </c>
      <c r="BN348" s="59">
        <f t="shared" si="146"/>
        <v>0</v>
      </c>
      <c r="BO348" s="59">
        <f t="shared" si="146"/>
        <v>0</v>
      </c>
      <c r="BP348" s="59">
        <f t="shared" si="146"/>
        <v>0</v>
      </c>
      <c r="BQ348" s="59">
        <f t="shared" si="146"/>
        <v>0</v>
      </c>
      <c r="BR348" s="59">
        <f t="shared" si="144"/>
        <v>0</v>
      </c>
      <c r="BS348" s="59">
        <f t="shared" si="144"/>
        <v>6</v>
      </c>
      <c r="BT348" s="59">
        <f t="shared" si="144"/>
        <v>2</v>
      </c>
      <c r="BU348" s="59">
        <f t="shared" si="144"/>
        <v>4</v>
      </c>
      <c r="BV348" s="59">
        <f t="shared" si="144"/>
        <v>6100</v>
      </c>
      <c r="BW348" s="59">
        <f t="shared" si="144"/>
        <v>177</v>
      </c>
      <c r="BX348" s="59">
        <f t="shared" si="144"/>
        <v>5923</v>
      </c>
      <c r="BY348" s="59">
        <f t="shared" si="144"/>
        <v>0</v>
      </c>
      <c r="BZ348" s="59">
        <f t="shared" si="144"/>
        <v>0</v>
      </c>
      <c r="CA348" s="59">
        <f t="shared" si="144"/>
        <v>0</v>
      </c>
      <c r="CB348" s="59">
        <f t="shared" si="144"/>
        <v>0</v>
      </c>
      <c r="CC348" s="59">
        <f t="shared" si="144"/>
        <v>0</v>
      </c>
      <c r="CD348" s="59">
        <f t="shared" si="144"/>
        <v>0</v>
      </c>
      <c r="CG348" s="10"/>
      <c r="CH348" s="10"/>
    </row>
    <row r="349" spans="1:154" s="38" customFormat="1">
      <c r="A349" t="s">
        <v>161</v>
      </c>
      <c r="B349" s="10">
        <v>65</v>
      </c>
      <c r="C349" s="4" t="s">
        <v>3</v>
      </c>
      <c r="D349" s="10" t="s">
        <v>40</v>
      </c>
      <c r="E349" s="59">
        <f t="shared" si="142"/>
        <v>50</v>
      </c>
      <c r="F349" s="59">
        <f t="shared" si="146"/>
        <v>25</v>
      </c>
      <c r="G349" s="59">
        <f t="shared" si="146"/>
        <v>100</v>
      </c>
      <c r="H349" s="59">
        <f t="shared" si="146"/>
        <v>75</v>
      </c>
      <c r="I349" s="59">
        <f t="shared" si="146"/>
        <v>1</v>
      </c>
      <c r="J349" s="59">
        <f t="shared" si="146"/>
        <v>12</v>
      </c>
      <c r="K349" s="59">
        <f t="shared" si="146"/>
        <v>2</v>
      </c>
      <c r="L349" s="59">
        <f t="shared" si="146"/>
        <v>1</v>
      </c>
      <c r="M349" s="59">
        <f t="shared" si="146"/>
        <v>4</v>
      </c>
      <c r="N349" s="59">
        <f t="shared" si="146"/>
        <v>3</v>
      </c>
      <c r="O349" s="59">
        <f t="shared" si="146"/>
        <v>2</v>
      </c>
      <c r="P349" s="59">
        <f t="shared" si="146"/>
        <v>5505.25</v>
      </c>
      <c r="Q349" s="59">
        <f t="shared" si="146"/>
        <v>3864</v>
      </c>
      <c r="R349" s="59">
        <f t="shared" si="146"/>
        <v>4027.5</v>
      </c>
      <c r="S349" s="59">
        <f t="shared" si="146"/>
        <v>6873</v>
      </c>
      <c r="T349" s="59">
        <f t="shared" si="146"/>
        <v>1561</v>
      </c>
      <c r="U349" s="59">
        <f t="shared" si="146"/>
        <v>2070</v>
      </c>
      <c r="V349" s="59">
        <f t="shared" si="146"/>
        <v>1154</v>
      </c>
      <c r="W349" s="59">
        <f t="shared" si="146"/>
        <v>12705.333333</v>
      </c>
      <c r="X349" s="59">
        <f t="shared" si="146"/>
        <v>24357.5</v>
      </c>
      <c r="Y349" s="59">
        <f t="shared" si="146"/>
        <v>606</v>
      </c>
      <c r="Z349" s="59">
        <f t="shared" si="146"/>
        <v>163.16666666</v>
      </c>
      <c r="AA349" s="59">
        <f t="shared" si="146"/>
        <v>154.5</v>
      </c>
      <c r="AB349" s="59">
        <f t="shared" si="146"/>
        <v>148</v>
      </c>
      <c r="AC349" s="59">
        <f t="shared" si="146"/>
        <v>31</v>
      </c>
      <c r="AD349" s="59">
        <f t="shared" si="146"/>
        <v>18</v>
      </c>
      <c r="AE349" s="59">
        <f t="shared" si="146"/>
        <v>7</v>
      </c>
      <c r="AF349" s="59">
        <f t="shared" si="146"/>
        <v>6</v>
      </c>
      <c r="AG349" s="59">
        <f t="shared" si="146"/>
        <v>11</v>
      </c>
      <c r="AH349" s="59">
        <f t="shared" si="146"/>
        <v>17</v>
      </c>
      <c r="AI349" s="59">
        <f t="shared" si="146"/>
        <v>1</v>
      </c>
      <c r="AJ349" s="59">
        <f t="shared" si="146"/>
        <v>0</v>
      </c>
      <c r="AK349" s="59">
        <f t="shared" si="146"/>
        <v>0</v>
      </c>
      <c r="AL349" s="59">
        <f t="shared" si="146"/>
        <v>2</v>
      </c>
      <c r="AM349" s="59">
        <f t="shared" si="146"/>
        <v>10</v>
      </c>
      <c r="AN349" s="59">
        <f t="shared" si="146"/>
        <v>8</v>
      </c>
      <c r="AO349" s="59">
        <f t="shared" si="146"/>
        <v>0</v>
      </c>
      <c r="AP349" s="59">
        <f t="shared" si="146"/>
        <v>0</v>
      </c>
      <c r="AQ349" s="59">
        <f t="shared" si="146"/>
        <v>0</v>
      </c>
      <c r="AR349" s="59">
        <f t="shared" si="146"/>
        <v>0</v>
      </c>
      <c r="AS349" s="59">
        <f t="shared" si="146"/>
        <v>0</v>
      </c>
      <c r="AT349" s="59">
        <f t="shared" si="146"/>
        <v>6</v>
      </c>
      <c r="AU349" s="59">
        <f t="shared" si="146"/>
        <v>1</v>
      </c>
      <c r="AV349" s="59">
        <f t="shared" si="146"/>
        <v>0</v>
      </c>
      <c r="AW349" s="59">
        <f t="shared" si="146"/>
        <v>0</v>
      </c>
      <c r="AX349" s="59">
        <f t="shared" si="146"/>
        <v>0</v>
      </c>
      <c r="AY349" s="59">
        <f t="shared" si="146"/>
        <v>1</v>
      </c>
      <c r="AZ349" s="59">
        <f t="shared" si="146"/>
        <v>3</v>
      </c>
      <c r="BA349" s="59">
        <f t="shared" si="146"/>
        <v>0</v>
      </c>
      <c r="BB349" s="59">
        <f t="shared" si="146"/>
        <v>0</v>
      </c>
      <c r="BC349" s="59">
        <f t="shared" si="146"/>
        <v>0</v>
      </c>
      <c r="BD349" s="59">
        <f t="shared" si="146"/>
        <v>2</v>
      </c>
      <c r="BE349" s="59">
        <f t="shared" si="146"/>
        <v>14</v>
      </c>
      <c r="BF349" s="59">
        <f t="shared" si="146"/>
        <v>0</v>
      </c>
      <c r="BG349" s="59">
        <f t="shared" si="146"/>
        <v>0</v>
      </c>
      <c r="BH349" s="59">
        <f t="shared" si="146"/>
        <v>0</v>
      </c>
      <c r="BI349" s="59">
        <f t="shared" si="146"/>
        <v>0</v>
      </c>
      <c r="BJ349" s="59">
        <f t="shared" si="146"/>
        <v>7</v>
      </c>
      <c r="BK349" s="59">
        <f t="shared" si="146"/>
        <v>7</v>
      </c>
      <c r="BL349" s="59">
        <f t="shared" si="146"/>
        <v>358</v>
      </c>
      <c r="BM349" s="59">
        <f t="shared" si="146"/>
        <v>128</v>
      </c>
      <c r="BN349" s="59">
        <f t="shared" si="146"/>
        <v>9</v>
      </c>
      <c r="BO349" s="59">
        <f t="shared" si="146"/>
        <v>34</v>
      </c>
      <c r="BP349" s="59">
        <f t="shared" si="146"/>
        <v>3</v>
      </c>
      <c r="BQ349" s="59">
        <f t="shared" ref="BQ349:CD352" si="147">SUM(BQ73,BQ165,BQ257)</f>
        <v>50</v>
      </c>
      <c r="BR349" s="59">
        <f t="shared" si="147"/>
        <v>134</v>
      </c>
      <c r="BS349" s="59">
        <f t="shared" si="147"/>
        <v>2</v>
      </c>
      <c r="BT349" s="59">
        <f t="shared" si="147"/>
        <v>0</v>
      </c>
      <c r="BU349" s="59">
        <f t="shared" si="147"/>
        <v>2</v>
      </c>
      <c r="BV349" s="59">
        <f t="shared" si="147"/>
        <v>1629</v>
      </c>
      <c r="BW349" s="59">
        <f t="shared" si="147"/>
        <v>0</v>
      </c>
      <c r="BX349" s="59">
        <f t="shared" si="147"/>
        <v>1629</v>
      </c>
      <c r="BY349" s="59">
        <f t="shared" si="147"/>
        <v>0</v>
      </c>
      <c r="BZ349" s="59">
        <f t="shared" si="147"/>
        <v>0</v>
      </c>
      <c r="CA349" s="59">
        <f t="shared" si="147"/>
        <v>0</v>
      </c>
      <c r="CB349" s="59">
        <f t="shared" si="147"/>
        <v>0</v>
      </c>
      <c r="CC349" s="59">
        <f t="shared" si="147"/>
        <v>0</v>
      </c>
      <c r="CD349" s="59">
        <f t="shared" si="147"/>
        <v>0</v>
      </c>
      <c r="CG349" s="10"/>
      <c r="CH349" s="10"/>
    </row>
    <row r="350" spans="1:154" s="38" customFormat="1">
      <c r="A350" t="s">
        <v>162</v>
      </c>
      <c r="B350" s="10">
        <v>65</v>
      </c>
      <c r="C350" s="6" t="s">
        <v>2</v>
      </c>
      <c r="D350" s="10" t="s">
        <v>40</v>
      </c>
      <c r="E350" s="59">
        <f t="shared" si="142"/>
        <v>0</v>
      </c>
      <c r="F350" s="59">
        <f t="shared" ref="F350:BQ353" si="148">SUM(F74,F166,F258)</f>
        <v>0</v>
      </c>
      <c r="G350" s="59">
        <f t="shared" si="148"/>
        <v>150</v>
      </c>
      <c r="H350" s="59">
        <f t="shared" si="148"/>
        <v>75</v>
      </c>
      <c r="I350" s="59">
        <f t="shared" si="148"/>
        <v>1.5</v>
      </c>
      <c r="J350" s="59">
        <f t="shared" si="148"/>
        <v>12</v>
      </c>
      <c r="K350" s="59">
        <f t="shared" si="148"/>
        <v>0</v>
      </c>
      <c r="L350" s="59">
        <f t="shared" si="148"/>
        <v>0</v>
      </c>
      <c r="M350" s="59">
        <f t="shared" si="148"/>
        <v>6</v>
      </c>
      <c r="N350" s="59">
        <f t="shared" si="148"/>
        <v>3</v>
      </c>
      <c r="O350" s="59">
        <f t="shared" si="148"/>
        <v>3</v>
      </c>
      <c r="P350" s="59">
        <f t="shared" si="148"/>
        <v>2157.25</v>
      </c>
      <c r="Q350" s="59">
        <f t="shared" si="148"/>
        <v>0</v>
      </c>
      <c r="R350" s="59">
        <f t="shared" si="148"/>
        <v>3382.5</v>
      </c>
      <c r="S350" s="59">
        <f t="shared" si="148"/>
        <v>738</v>
      </c>
      <c r="T350" s="59">
        <f t="shared" si="148"/>
        <v>856.99999989999992</v>
      </c>
      <c r="U350" s="59">
        <f t="shared" si="148"/>
        <v>877.5</v>
      </c>
      <c r="V350" s="59">
        <f t="shared" si="148"/>
        <v>816</v>
      </c>
      <c r="W350" s="59">
        <f t="shared" si="148"/>
        <v>1260.0000000999999</v>
      </c>
      <c r="X350" s="59">
        <f t="shared" si="148"/>
        <v>1626.5</v>
      </c>
      <c r="Y350" s="59">
        <f t="shared" si="148"/>
        <v>527</v>
      </c>
      <c r="Z350" s="59">
        <f t="shared" si="148"/>
        <v>1253.3333335</v>
      </c>
      <c r="AA350" s="59">
        <f t="shared" si="148"/>
        <v>1275</v>
      </c>
      <c r="AB350" s="59">
        <f t="shared" si="148"/>
        <v>1210</v>
      </c>
      <c r="AC350" s="59">
        <f t="shared" si="148"/>
        <v>31</v>
      </c>
      <c r="AD350" s="59">
        <f t="shared" si="148"/>
        <v>14</v>
      </c>
      <c r="AE350" s="59">
        <f t="shared" si="148"/>
        <v>11</v>
      </c>
      <c r="AF350" s="59">
        <f t="shared" si="148"/>
        <v>6</v>
      </c>
      <c r="AG350" s="59">
        <f t="shared" si="148"/>
        <v>13</v>
      </c>
      <c r="AH350" s="59">
        <f t="shared" si="148"/>
        <v>14</v>
      </c>
      <c r="AI350" s="59">
        <f t="shared" si="148"/>
        <v>3</v>
      </c>
      <c r="AJ350" s="59">
        <f t="shared" si="148"/>
        <v>0</v>
      </c>
      <c r="AK350" s="59">
        <f t="shared" si="148"/>
        <v>0</v>
      </c>
      <c r="AL350" s="59">
        <f t="shared" si="148"/>
        <v>1</v>
      </c>
      <c r="AM350" s="59">
        <f t="shared" si="148"/>
        <v>12</v>
      </c>
      <c r="AN350" s="59">
        <f t="shared" si="148"/>
        <v>2</v>
      </c>
      <c r="AO350" s="59">
        <f t="shared" si="148"/>
        <v>0</v>
      </c>
      <c r="AP350" s="59">
        <f t="shared" si="148"/>
        <v>0</v>
      </c>
      <c r="AQ350" s="59">
        <f t="shared" si="148"/>
        <v>0</v>
      </c>
      <c r="AR350" s="59">
        <f t="shared" si="148"/>
        <v>0</v>
      </c>
      <c r="AS350" s="59">
        <f t="shared" si="148"/>
        <v>0</v>
      </c>
      <c r="AT350" s="59">
        <f t="shared" si="148"/>
        <v>9</v>
      </c>
      <c r="AU350" s="59">
        <f t="shared" si="148"/>
        <v>1</v>
      </c>
      <c r="AV350" s="59">
        <f t="shared" si="148"/>
        <v>0</v>
      </c>
      <c r="AW350" s="59">
        <f t="shared" si="148"/>
        <v>0</v>
      </c>
      <c r="AX350" s="59">
        <f t="shared" si="148"/>
        <v>1</v>
      </c>
      <c r="AY350" s="59">
        <f t="shared" si="148"/>
        <v>1</v>
      </c>
      <c r="AZ350" s="59">
        <f t="shared" si="148"/>
        <v>3</v>
      </c>
      <c r="BA350" s="59">
        <f t="shared" si="148"/>
        <v>2</v>
      </c>
      <c r="BB350" s="59">
        <f t="shared" si="148"/>
        <v>0</v>
      </c>
      <c r="BC350" s="59">
        <f t="shared" si="148"/>
        <v>0</v>
      </c>
      <c r="BD350" s="59">
        <f t="shared" si="148"/>
        <v>0</v>
      </c>
      <c r="BE350" s="59">
        <f t="shared" si="148"/>
        <v>21</v>
      </c>
      <c r="BF350" s="59">
        <f t="shared" si="148"/>
        <v>10</v>
      </c>
      <c r="BG350" s="59">
        <f t="shared" si="148"/>
        <v>0</v>
      </c>
      <c r="BH350" s="59">
        <f t="shared" si="148"/>
        <v>0</v>
      </c>
      <c r="BI350" s="59">
        <f t="shared" si="148"/>
        <v>2</v>
      </c>
      <c r="BJ350" s="59">
        <f t="shared" si="148"/>
        <v>7</v>
      </c>
      <c r="BK350" s="59">
        <f t="shared" si="148"/>
        <v>2</v>
      </c>
      <c r="BL350" s="59">
        <f t="shared" si="148"/>
        <v>271</v>
      </c>
      <c r="BM350" s="59">
        <f t="shared" si="148"/>
        <v>50</v>
      </c>
      <c r="BN350" s="59">
        <f t="shared" si="148"/>
        <v>16</v>
      </c>
      <c r="BO350" s="59">
        <f t="shared" si="148"/>
        <v>93</v>
      </c>
      <c r="BP350" s="59">
        <f t="shared" si="148"/>
        <v>26</v>
      </c>
      <c r="BQ350" s="59">
        <f t="shared" si="148"/>
        <v>6</v>
      </c>
      <c r="BR350" s="59">
        <f t="shared" si="147"/>
        <v>80</v>
      </c>
      <c r="BS350" s="59">
        <f t="shared" si="147"/>
        <v>3</v>
      </c>
      <c r="BT350" s="59">
        <f t="shared" si="147"/>
        <v>0</v>
      </c>
      <c r="BU350" s="59">
        <f t="shared" si="147"/>
        <v>3</v>
      </c>
      <c r="BV350" s="59">
        <f t="shared" si="147"/>
        <v>1126</v>
      </c>
      <c r="BW350" s="59">
        <f t="shared" si="147"/>
        <v>0</v>
      </c>
      <c r="BX350" s="59">
        <f t="shared" si="147"/>
        <v>1126</v>
      </c>
      <c r="BY350" s="59">
        <f t="shared" si="147"/>
        <v>0</v>
      </c>
      <c r="BZ350" s="59">
        <f t="shared" si="147"/>
        <v>0</v>
      </c>
      <c r="CA350" s="59">
        <f t="shared" si="147"/>
        <v>0</v>
      </c>
      <c r="CB350" s="59">
        <f t="shared" si="147"/>
        <v>0</v>
      </c>
      <c r="CC350" s="59">
        <f t="shared" si="147"/>
        <v>0</v>
      </c>
      <c r="CD350" s="59">
        <f t="shared" si="147"/>
        <v>0</v>
      </c>
      <c r="CG350" s="10"/>
      <c r="CH350" s="10"/>
    </row>
    <row r="351" spans="1:154" s="38" customFormat="1">
      <c r="A351" t="s">
        <v>163</v>
      </c>
      <c r="B351" s="10">
        <v>60</v>
      </c>
      <c r="C351" s="6" t="s">
        <v>2</v>
      </c>
      <c r="D351" s="10" t="s">
        <v>40</v>
      </c>
      <c r="E351" s="59">
        <f t="shared" si="142"/>
        <v>0</v>
      </c>
      <c r="F351" s="59">
        <f t="shared" si="148"/>
        <v>100</v>
      </c>
      <c r="G351" s="59">
        <f t="shared" si="148"/>
        <v>150</v>
      </c>
      <c r="H351" s="59">
        <f t="shared" si="148"/>
        <v>0</v>
      </c>
      <c r="I351" s="59">
        <f t="shared" si="148"/>
        <v>1.5</v>
      </c>
      <c r="J351" s="59">
        <f t="shared" si="148"/>
        <v>12</v>
      </c>
      <c r="K351" s="59">
        <f t="shared" si="148"/>
        <v>0</v>
      </c>
      <c r="L351" s="59">
        <f t="shared" si="148"/>
        <v>4</v>
      </c>
      <c r="M351" s="59">
        <f t="shared" si="148"/>
        <v>6</v>
      </c>
      <c r="N351" s="59">
        <f t="shared" si="148"/>
        <v>0</v>
      </c>
      <c r="O351" s="59">
        <f t="shared" si="148"/>
        <v>2</v>
      </c>
      <c r="P351" s="59">
        <f t="shared" si="148"/>
        <v>1839.5</v>
      </c>
      <c r="Q351" s="59">
        <f t="shared" si="148"/>
        <v>3999</v>
      </c>
      <c r="R351" s="59">
        <f t="shared" si="148"/>
        <v>790.5</v>
      </c>
      <c r="S351" s="59">
        <f t="shared" si="148"/>
        <v>0</v>
      </c>
      <c r="T351" s="59">
        <f t="shared" si="148"/>
        <v>230.5</v>
      </c>
      <c r="U351" s="59">
        <f t="shared" si="148"/>
        <v>230.5</v>
      </c>
      <c r="V351" s="59">
        <f t="shared" si="148"/>
        <v>0</v>
      </c>
      <c r="W351" s="59">
        <f t="shared" si="148"/>
        <v>199.5</v>
      </c>
      <c r="X351" s="59">
        <f t="shared" si="148"/>
        <v>199.5</v>
      </c>
      <c r="Y351" s="59">
        <f t="shared" si="148"/>
        <v>0</v>
      </c>
      <c r="Z351" s="59">
        <f t="shared" si="148"/>
        <v>4029</v>
      </c>
      <c r="AA351" s="59">
        <f t="shared" si="148"/>
        <v>4029</v>
      </c>
      <c r="AB351" s="59">
        <f t="shared" si="148"/>
        <v>0</v>
      </c>
      <c r="AC351" s="59">
        <f t="shared" si="148"/>
        <v>27</v>
      </c>
      <c r="AD351" s="59">
        <f t="shared" si="148"/>
        <v>14</v>
      </c>
      <c r="AE351" s="59">
        <f t="shared" si="148"/>
        <v>13</v>
      </c>
      <c r="AF351" s="59">
        <f t="shared" si="148"/>
        <v>0</v>
      </c>
      <c r="AG351" s="59">
        <f t="shared" si="148"/>
        <v>13</v>
      </c>
      <c r="AH351" s="59">
        <f t="shared" si="148"/>
        <v>9</v>
      </c>
      <c r="AI351" s="59">
        <f t="shared" si="148"/>
        <v>3</v>
      </c>
      <c r="AJ351" s="59">
        <f t="shared" si="148"/>
        <v>0</v>
      </c>
      <c r="AK351" s="59">
        <f t="shared" si="148"/>
        <v>0</v>
      </c>
      <c r="AL351" s="59">
        <f t="shared" si="148"/>
        <v>2</v>
      </c>
      <c r="AM351" s="59">
        <f t="shared" si="148"/>
        <v>12</v>
      </c>
      <c r="AN351" s="59">
        <f t="shared" si="148"/>
        <v>1</v>
      </c>
      <c r="AO351" s="59">
        <f t="shared" si="148"/>
        <v>1</v>
      </c>
      <c r="AP351" s="59">
        <f t="shared" si="148"/>
        <v>0</v>
      </c>
      <c r="AQ351" s="59">
        <f t="shared" si="148"/>
        <v>0</v>
      </c>
      <c r="AR351" s="59">
        <f t="shared" si="148"/>
        <v>0</v>
      </c>
      <c r="AS351" s="59">
        <f t="shared" si="148"/>
        <v>1</v>
      </c>
      <c r="AT351" s="59">
        <f t="shared" si="148"/>
        <v>8</v>
      </c>
      <c r="AU351" s="59">
        <f t="shared" si="148"/>
        <v>2</v>
      </c>
      <c r="AV351" s="59">
        <f t="shared" si="148"/>
        <v>0</v>
      </c>
      <c r="AW351" s="59">
        <f t="shared" si="148"/>
        <v>0</v>
      </c>
      <c r="AX351" s="59">
        <f t="shared" si="148"/>
        <v>2</v>
      </c>
      <c r="AY351" s="59">
        <f t="shared" si="148"/>
        <v>0</v>
      </c>
      <c r="AZ351" s="59">
        <f t="shared" si="148"/>
        <v>0</v>
      </c>
      <c r="BA351" s="59">
        <f t="shared" si="148"/>
        <v>0</v>
      </c>
      <c r="BB351" s="59">
        <f t="shared" si="148"/>
        <v>0</v>
      </c>
      <c r="BC351" s="59">
        <f t="shared" si="148"/>
        <v>0</v>
      </c>
      <c r="BD351" s="59">
        <f t="shared" si="148"/>
        <v>0</v>
      </c>
      <c r="BE351" s="59">
        <f t="shared" si="148"/>
        <v>24</v>
      </c>
      <c r="BF351" s="59">
        <f t="shared" si="148"/>
        <v>0</v>
      </c>
      <c r="BG351" s="59">
        <f t="shared" si="148"/>
        <v>1</v>
      </c>
      <c r="BH351" s="59">
        <f t="shared" si="148"/>
        <v>0</v>
      </c>
      <c r="BI351" s="59">
        <f t="shared" si="148"/>
        <v>6</v>
      </c>
      <c r="BJ351" s="59">
        <f t="shared" si="148"/>
        <v>0</v>
      </c>
      <c r="BK351" s="59">
        <f t="shared" si="148"/>
        <v>17</v>
      </c>
      <c r="BL351" s="59">
        <f t="shared" si="148"/>
        <v>320</v>
      </c>
      <c r="BM351" s="59">
        <f t="shared" si="148"/>
        <v>35</v>
      </c>
      <c r="BN351" s="59">
        <f t="shared" si="148"/>
        <v>33</v>
      </c>
      <c r="BO351" s="59">
        <f t="shared" si="148"/>
        <v>72</v>
      </c>
      <c r="BP351" s="59">
        <f t="shared" si="148"/>
        <v>8</v>
      </c>
      <c r="BQ351" s="59">
        <f t="shared" si="148"/>
        <v>0</v>
      </c>
      <c r="BR351" s="59">
        <f t="shared" si="147"/>
        <v>172</v>
      </c>
      <c r="BS351" s="59">
        <f t="shared" si="147"/>
        <v>2</v>
      </c>
      <c r="BT351" s="59">
        <f t="shared" si="147"/>
        <v>0</v>
      </c>
      <c r="BU351" s="59">
        <f t="shared" si="147"/>
        <v>2</v>
      </c>
      <c r="BV351" s="59">
        <f t="shared" si="147"/>
        <v>688</v>
      </c>
      <c r="BW351" s="59">
        <f t="shared" si="147"/>
        <v>0</v>
      </c>
      <c r="BX351" s="59">
        <f t="shared" si="147"/>
        <v>688</v>
      </c>
      <c r="BY351" s="59">
        <f t="shared" si="147"/>
        <v>0</v>
      </c>
      <c r="BZ351" s="59">
        <f t="shared" si="147"/>
        <v>0</v>
      </c>
      <c r="CA351" s="59">
        <f t="shared" si="147"/>
        <v>0</v>
      </c>
      <c r="CB351" s="59">
        <f t="shared" si="147"/>
        <v>0</v>
      </c>
      <c r="CC351" s="59">
        <f t="shared" si="147"/>
        <v>0</v>
      </c>
      <c r="CD351" s="59">
        <f t="shared" si="147"/>
        <v>0</v>
      </c>
      <c r="CE351" s="10"/>
      <c r="CG351" s="10"/>
      <c r="CH351" s="10"/>
    </row>
    <row r="352" spans="1:154" s="38" customFormat="1">
      <c r="A352" t="s">
        <v>164</v>
      </c>
      <c r="B352" s="10">
        <v>60</v>
      </c>
      <c r="C352" s="6" t="s">
        <v>2</v>
      </c>
      <c r="D352" s="10" t="s">
        <v>40</v>
      </c>
      <c r="E352" s="59">
        <f t="shared" si="142"/>
        <v>0</v>
      </c>
      <c r="F352" s="59">
        <f t="shared" si="148"/>
        <v>0</v>
      </c>
      <c r="G352" s="59">
        <f t="shared" si="148"/>
        <v>150</v>
      </c>
      <c r="H352" s="59">
        <f t="shared" si="148"/>
        <v>25</v>
      </c>
      <c r="I352" s="59">
        <f t="shared" si="148"/>
        <v>1.5</v>
      </c>
      <c r="J352" s="59">
        <f t="shared" si="148"/>
        <v>12</v>
      </c>
      <c r="K352" s="59">
        <f t="shared" si="148"/>
        <v>0</v>
      </c>
      <c r="L352" s="59">
        <f t="shared" si="148"/>
        <v>0</v>
      </c>
      <c r="M352" s="59">
        <f t="shared" si="148"/>
        <v>6</v>
      </c>
      <c r="N352" s="59">
        <f t="shared" si="148"/>
        <v>1</v>
      </c>
      <c r="O352" s="59">
        <f t="shared" si="148"/>
        <v>5</v>
      </c>
      <c r="P352" s="59">
        <f t="shared" si="148"/>
        <v>3368</v>
      </c>
      <c r="Q352" s="59">
        <f t="shared" si="148"/>
        <v>0</v>
      </c>
      <c r="R352" s="59">
        <f t="shared" si="148"/>
        <v>5439.5</v>
      </c>
      <c r="S352" s="59">
        <f t="shared" si="148"/>
        <v>455</v>
      </c>
      <c r="T352" s="59">
        <f t="shared" si="148"/>
        <v>319.83333329999999</v>
      </c>
      <c r="U352" s="59">
        <f t="shared" si="148"/>
        <v>237.5</v>
      </c>
      <c r="V352" s="59">
        <f t="shared" si="148"/>
        <v>395</v>
      </c>
      <c r="W352" s="59">
        <f t="shared" si="148"/>
        <v>352.5</v>
      </c>
      <c r="X352" s="59">
        <f t="shared" si="148"/>
        <v>346</v>
      </c>
      <c r="Y352" s="59">
        <f t="shared" si="148"/>
        <v>133</v>
      </c>
      <c r="Z352" s="59">
        <f t="shared" si="148"/>
        <v>543.33333330000005</v>
      </c>
      <c r="AA352" s="59">
        <f t="shared" si="148"/>
        <v>461</v>
      </c>
      <c r="AB352" s="59">
        <f t="shared" si="148"/>
        <v>351</v>
      </c>
      <c r="AC352" s="59">
        <f t="shared" si="148"/>
        <v>36</v>
      </c>
      <c r="AD352" s="59">
        <f t="shared" si="148"/>
        <v>21</v>
      </c>
      <c r="AE352" s="59">
        <f t="shared" si="148"/>
        <v>13</v>
      </c>
      <c r="AF352" s="59">
        <f t="shared" si="148"/>
        <v>2</v>
      </c>
      <c r="AG352" s="59">
        <f t="shared" si="148"/>
        <v>13</v>
      </c>
      <c r="AH352" s="59">
        <f t="shared" si="148"/>
        <v>19</v>
      </c>
      <c r="AI352" s="59">
        <f t="shared" si="148"/>
        <v>2</v>
      </c>
      <c r="AJ352" s="59">
        <f t="shared" si="148"/>
        <v>0</v>
      </c>
      <c r="AK352" s="59">
        <f t="shared" si="148"/>
        <v>0</v>
      </c>
      <c r="AL352" s="59">
        <f t="shared" si="148"/>
        <v>2</v>
      </c>
      <c r="AM352" s="59">
        <f t="shared" si="148"/>
        <v>12</v>
      </c>
      <c r="AN352" s="59">
        <f t="shared" si="148"/>
        <v>7</v>
      </c>
      <c r="AO352" s="59">
        <f t="shared" si="148"/>
        <v>1</v>
      </c>
      <c r="AP352" s="59">
        <f t="shared" si="148"/>
        <v>0</v>
      </c>
      <c r="AQ352" s="59">
        <f t="shared" si="148"/>
        <v>0</v>
      </c>
      <c r="AR352" s="59">
        <f t="shared" si="148"/>
        <v>1</v>
      </c>
      <c r="AS352" s="59">
        <f t="shared" si="148"/>
        <v>0</v>
      </c>
      <c r="AT352" s="59">
        <f t="shared" si="148"/>
        <v>11</v>
      </c>
      <c r="AU352" s="59">
        <f t="shared" si="148"/>
        <v>1</v>
      </c>
      <c r="AV352" s="59">
        <f t="shared" si="148"/>
        <v>0</v>
      </c>
      <c r="AW352" s="59">
        <f t="shared" si="148"/>
        <v>0</v>
      </c>
      <c r="AX352" s="59">
        <f t="shared" si="148"/>
        <v>1</v>
      </c>
      <c r="AY352" s="59">
        <f t="shared" si="148"/>
        <v>1</v>
      </c>
      <c r="AZ352" s="59">
        <f t="shared" si="148"/>
        <v>1</v>
      </c>
      <c r="BA352" s="59">
        <f t="shared" si="148"/>
        <v>0</v>
      </c>
      <c r="BB352" s="59">
        <f t="shared" si="148"/>
        <v>0</v>
      </c>
      <c r="BC352" s="59">
        <f t="shared" si="148"/>
        <v>0</v>
      </c>
      <c r="BD352" s="59">
        <f t="shared" si="148"/>
        <v>0</v>
      </c>
      <c r="BE352" s="59">
        <f t="shared" si="148"/>
        <v>27</v>
      </c>
      <c r="BF352" s="59">
        <f t="shared" si="148"/>
        <v>0</v>
      </c>
      <c r="BG352" s="59">
        <f t="shared" si="148"/>
        <v>0</v>
      </c>
      <c r="BH352" s="59">
        <f t="shared" si="148"/>
        <v>0</v>
      </c>
      <c r="BI352" s="59">
        <f t="shared" si="148"/>
        <v>5</v>
      </c>
      <c r="BJ352" s="59">
        <f t="shared" si="148"/>
        <v>5</v>
      </c>
      <c r="BK352" s="59">
        <f t="shared" si="148"/>
        <v>17</v>
      </c>
      <c r="BL352" s="59">
        <f t="shared" si="148"/>
        <v>440</v>
      </c>
      <c r="BM352" s="59">
        <f t="shared" si="148"/>
        <v>179</v>
      </c>
      <c r="BN352" s="59">
        <f t="shared" si="148"/>
        <v>1</v>
      </c>
      <c r="BO352" s="59">
        <f t="shared" si="148"/>
        <v>136</v>
      </c>
      <c r="BP352" s="59">
        <f t="shared" si="148"/>
        <v>13</v>
      </c>
      <c r="BQ352" s="59">
        <f t="shared" si="148"/>
        <v>6</v>
      </c>
      <c r="BR352" s="59">
        <f t="shared" si="147"/>
        <v>105</v>
      </c>
      <c r="BS352" s="59">
        <f t="shared" si="147"/>
        <v>5</v>
      </c>
      <c r="BT352" s="59">
        <f t="shared" si="147"/>
        <v>5</v>
      </c>
      <c r="BU352" s="59">
        <f t="shared" si="147"/>
        <v>0</v>
      </c>
      <c r="BV352" s="59">
        <f t="shared" si="147"/>
        <v>2138</v>
      </c>
      <c r="BW352" s="59">
        <f t="shared" si="147"/>
        <v>2138</v>
      </c>
      <c r="BX352" s="59">
        <f t="shared" si="147"/>
        <v>0</v>
      </c>
      <c r="BY352" s="59">
        <f t="shared" si="147"/>
        <v>0</v>
      </c>
      <c r="BZ352" s="59">
        <f t="shared" si="147"/>
        <v>0</v>
      </c>
      <c r="CA352" s="59">
        <f t="shared" si="147"/>
        <v>0</v>
      </c>
      <c r="CB352" s="59">
        <f t="shared" si="147"/>
        <v>0</v>
      </c>
      <c r="CC352" s="59">
        <f t="shared" si="147"/>
        <v>0</v>
      </c>
      <c r="CD352" s="59">
        <f t="shared" si="147"/>
        <v>0</v>
      </c>
      <c r="CE352" s="10"/>
      <c r="CG352" s="10"/>
      <c r="CH352" s="10"/>
    </row>
    <row r="353" spans="1:86" s="38" customFormat="1">
      <c r="A353" t="s">
        <v>165</v>
      </c>
      <c r="B353" s="10">
        <v>60</v>
      </c>
      <c r="C353" s="6" t="s">
        <v>2</v>
      </c>
      <c r="D353" s="10" t="s">
        <v>40</v>
      </c>
      <c r="E353" s="59">
        <f t="shared" si="142"/>
        <v>75</v>
      </c>
      <c r="F353" s="59">
        <f t="shared" si="148"/>
        <v>25</v>
      </c>
      <c r="G353" s="59">
        <f t="shared" si="148"/>
        <v>125</v>
      </c>
      <c r="H353" s="59">
        <f t="shared" si="148"/>
        <v>50</v>
      </c>
      <c r="I353" s="59">
        <f t="shared" si="148"/>
        <v>1.25</v>
      </c>
      <c r="J353" s="59">
        <f t="shared" si="148"/>
        <v>12</v>
      </c>
      <c r="K353" s="59">
        <f t="shared" si="148"/>
        <v>3</v>
      </c>
      <c r="L353" s="59">
        <f t="shared" si="148"/>
        <v>1</v>
      </c>
      <c r="M353" s="59">
        <f t="shared" si="148"/>
        <v>5</v>
      </c>
      <c r="N353" s="59">
        <f t="shared" si="148"/>
        <v>2</v>
      </c>
      <c r="O353" s="59">
        <f t="shared" si="148"/>
        <v>1</v>
      </c>
      <c r="P353" s="59">
        <f t="shared" si="148"/>
        <v>2038.5833333999999</v>
      </c>
      <c r="Q353" s="59">
        <f t="shared" si="148"/>
        <v>770</v>
      </c>
      <c r="R353" s="59">
        <f t="shared" si="148"/>
        <v>2802.5</v>
      </c>
      <c r="S353" s="59">
        <f t="shared" si="148"/>
        <v>127</v>
      </c>
      <c r="T353" s="59">
        <f t="shared" si="148"/>
        <v>686</v>
      </c>
      <c r="U353" s="59">
        <f t="shared" si="148"/>
        <v>597.5</v>
      </c>
      <c r="V353" s="59">
        <f t="shared" si="148"/>
        <v>224</v>
      </c>
      <c r="W353" s="59">
        <f t="shared" si="148"/>
        <v>422</v>
      </c>
      <c r="X353" s="59">
        <f t="shared" si="148"/>
        <v>388.5</v>
      </c>
      <c r="Y353" s="59">
        <f t="shared" si="148"/>
        <v>175.5</v>
      </c>
      <c r="Z353" s="59">
        <f t="shared" si="148"/>
        <v>2896.75</v>
      </c>
      <c r="AA353" s="59">
        <f t="shared" si="148"/>
        <v>3218.5</v>
      </c>
      <c r="AB353" s="59">
        <f t="shared" si="148"/>
        <v>326.5</v>
      </c>
      <c r="AC353" s="59">
        <f t="shared" si="148"/>
        <v>20</v>
      </c>
      <c r="AD353" s="59">
        <f t="shared" si="148"/>
        <v>10</v>
      </c>
      <c r="AE353" s="59">
        <f t="shared" si="148"/>
        <v>6</v>
      </c>
      <c r="AF353" s="59">
        <f t="shared" si="148"/>
        <v>4</v>
      </c>
      <c r="AG353" s="59">
        <f t="shared" si="148"/>
        <v>9</v>
      </c>
      <c r="AH353" s="59">
        <f t="shared" si="148"/>
        <v>9</v>
      </c>
      <c r="AI353" s="59">
        <f t="shared" si="148"/>
        <v>1</v>
      </c>
      <c r="AJ353" s="59">
        <f t="shared" si="148"/>
        <v>0</v>
      </c>
      <c r="AK353" s="59">
        <f t="shared" si="148"/>
        <v>0</v>
      </c>
      <c r="AL353" s="59">
        <f t="shared" si="148"/>
        <v>1</v>
      </c>
      <c r="AM353" s="59">
        <f t="shared" si="148"/>
        <v>9</v>
      </c>
      <c r="AN353" s="59">
        <f t="shared" si="148"/>
        <v>1</v>
      </c>
      <c r="AO353" s="59">
        <f t="shared" si="148"/>
        <v>0</v>
      </c>
      <c r="AP353" s="59">
        <f t="shared" si="148"/>
        <v>0</v>
      </c>
      <c r="AQ353" s="59">
        <f t="shared" si="148"/>
        <v>0</v>
      </c>
      <c r="AR353" s="59">
        <f t="shared" si="148"/>
        <v>0</v>
      </c>
      <c r="AS353" s="59">
        <f t="shared" si="148"/>
        <v>0</v>
      </c>
      <c r="AT353" s="59">
        <f t="shared" si="148"/>
        <v>6</v>
      </c>
      <c r="AU353" s="59">
        <f t="shared" si="148"/>
        <v>0</v>
      </c>
      <c r="AV353" s="59">
        <f t="shared" si="148"/>
        <v>0</v>
      </c>
      <c r="AW353" s="59">
        <f t="shared" si="148"/>
        <v>0</v>
      </c>
      <c r="AX353" s="59">
        <f t="shared" si="148"/>
        <v>0</v>
      </c>
      <c r="AY353" s="59">
        <f t="shared" si="148"/>
        <v>0</v>
      </c>
      <c r="AZ353" s="59">
        <f t="shared" si="148"/>
        <v>2</v>
      </c>
      <c r="BA353" s="59">
        <f t="shared" si="148"/>
        <v>1</v>
      </c>
      <c r="BB353" s="59">
        <f t="shared" si="148"/>
        <v>0</v>
      </c>
      <c r="BC353" s="59">
        <f t="shared" si="148"/>
        <v>0</v>
      </c>
      <c r="BD353" s="59">
        <f t="shared" si="148"/>
        <v>1</v>
      </c>
      <c r="BE353" s="59">
        <f t="shared" si="148"/>
        <v>15</v>
      </c>
      <c r="BF353" s="59">
        <f t="shared" si="148"/>
        <v>1</v>
      </c>
      <c r="BG353" s="59">
        <f t="shared" si="148"/>
        <v>1</v>
      </c>
      <c r="BH353" s="59">
        <f t="shared" si="148"/>
        <v>1</v>
      </c>
      <c r="BI353" s="59">
        <f t="shared" si="148"/>
        <v>4</v>
      </c>
      <c r="BJ353" s="59">
        <f t="shared" si="148"/>
        <v>3</v>
      </c>
      <c r="BK353" s="59">
        <f t="shared" si="148"/>
        <v>5</v>
      </c>
      <c r="BL353" s="59">
        <f t="shared" si="148"/>
        <v>427</v>
      </c>
      <c r="BM353" s="59">
        <f t="shared" si="148"/>
        <v>82</v>
      </c>
      <c r="BN353" s="59">
        <f t="shared" si="148"/>
        <v>11</v>
      </c>
      <c r="BO353" s="59">
        <f t="shared" si="148"/>
        <v>91</v>
      </c>
      <c r="BP353" s="59">
        <f t="shared" si="148"/>
        <v>17</v>
      </c>
      <c r="BQ353" s="59">
        <f t="shared" ref="BQ353:CD356" si="149">SUM(BQ77,BQ169,BQ261)</f>
        <v>2</v>
      </c>
      <c r="BR353" s="59">
        <f t="shared" si="149"/>
        <v>224</v>
      </c>
      <c r="BS353" s="59">
        <f t="shared" si="149"/>
        <v>1</v>
      </c>
      <c r="BT353" s="59">
        <f t="shared" si="149"/>
        <v>1</v>
      </c>
      <c r="BU353" s="59">
        <f t="shared" si="149"/>
        <v>0</v>
      </c>
      <c r="BV353" s="59">
        <f t="shared" si="149"/>
        <v>415</v>
      </c>
      <c r="BW353" s="59">
        <f t="shared" si="149"/>
        <v>415</v>
      </c>
      <c r="BX353" s="59">
        <f t="shared" si="149"/>
        <v>0</v>
      </c>
      <c r="BY353" s="59">
        <f t="shared" si="149"/>
        <v>0</v>
      </c>
      <c r="BZ353" s="59">
        <f t="shared" si="149"/>
        <v>0</v>
      </c>
      <c r="CA353" s="59">
        <f t="shared" si="149"/>
        <v>0</v>
      </c>
      <c r="CB353" s="59">
        <f t="shared" si="149"/>
        <v>0</v>
      </c>
      <c r="CC353" s="59">
        <f t="shared" si="149"/>
        <v>0</v>
      </c>
      <c r="CD353" s="59">
        <f t="shared" si="149"/>
        <v>0</v>
      </c>
      <c r="CE353" s="10"/>
      <c r="CG353" s="10"/>
      <c r="CH353" s="10"/>
    </row>
    <row r="354" spans="1:86" s="38" customFormat="1">
      <c r="A354" t="s">
        <v>166</v>
      </c>
      <c r="B354" s="10">
        <v>65</v>
      </c>
      <c r="C354" s="4" t="s">
        <v>3</v>
      </c>
      <c r="D354" s="10" t="s">
        <v>40</v>
      </c>
      <c r="E354" s="59">
        <f t="shared" si="142"/>
        <v>0</v>
      </c>
      <c r="F354" s="59">
        <f t="shared" ref="F354:BQ357" si="150">SUM(F78,F170,F262)</f>
        <v>0</v>
      </c>
      <c r="G354" s="59">
        <f t="shared" si="150"/>
        <v>150</v>
      </c>
      <c r="H354" s="59">
        <f t="shared" si="150"/>
        <v>50</v>
      </c>
      <c r="I354" s="59">
        <f t="shared" si="150"/>
        <v>1.5</v>
      </c>
      <c r="J354" s="59">
        <f t="shared" si="150"/>
        <v>12</v>
      </c>
      <c r="K354" s="59">
        <f t="shared" si="150"/>
        <v>0</v>
      </c>
      <c r="L354" s="59">
        <f t="shared" si="150"/>
        <v>0</v>
      </c>
      <c r="M354" s="59">
        <f t="shared" si="150"/>
        <v>6</v>
      </c>
      <c r="N354" s="59">
        <f t="shared" si="150"/>
        <v>2</v>
      </c>
      <c r="O354" s="59">
        <f t="shared" si="150"/>
        <v>4</v>
      </c>
      <c r="P354" s="59">
        <f t="shared" si="150"/>
        <v>1049.5</v>
      </c>
      <c r="Q354" s="59">
        <f t="shared" si="150"/>
        <v>0</v>
      </c>
      <c r="R354" s="59">
        <f t="shared" si="150"/>
        <v>1426</v>
      </c>
      <c r="S354" s="59">
        <f t="shared" si="150"/>
        <v>373</v>
      </c>
      <c r="T354" s="59">
        <f t="shared" si="150"/>
        <v>343.33333329999999</v>
      </c>
      <c r="U354" s="59">
        <f t="shared" si="150"/>
        <v>279</v>
      </c>
      <c r="V354" s="59">
        <f t="shared" si="150"/>
        <v>419</v>
      </c>
      <c r="W354" s="59">
        <f t="shared" si="150"/>
        <v>3784.8333339999999</v>
      </c>
      <c r="X354" s="59">
        <f t="shared" si="150"/>
        <v>4186.5</v>
      </c>
      <c r="Y354" s="59">
        <f t="shared" si="150"/>
        <v>2049</v>
      </c>
      <c r="Z354" s="59">
        <f t="shared" si="150"/>
        <v>107</v>
      </c>
      <c r="AA354" s="59">
        <f t="shared" si="150"/>
        <v>123</v>
      </c>
      <c r="AB354" s="59">
        <f t="shared" si="150"/>
        <v>17</v>
      </c>
      <c r="AC354" s="59">
        <f t="shared" si="150"/>
        <v>76</v>
      </c>
      <c r="AD354" s="59">
        <f t="shared" si="150"/>
        <v>25</v>
      </c>
      <c r="AE354" s="59">
        <f t="shared" si="150"/>
        <v>33</v>
      </c>
      <c r="AF354" s="59">
        <f t="shared" si="150"/>
        <v>18</v>
      </c>
      <c r="AG354" s="59">
        <f t="shared" si="150"/>
        <v>22</v>
      </c>
      <c r="AH354" s="59">
        <f t="shared" si="150"/>
        <v>16</v>
      </c>
      <c r="AI354" s="59">
        <f t="shared" si="150"/>
        <v>6</v>
      </c>
      <c r="AJ354" s="59">
        <f t="shared" si="150"/>
        <v>0</v>
      </c>
      <c r="AK354" s="59">
        <f t="shared" si="150"/>
        <v>8</v>
      </c>
      <c r="AL354" s="59">
        <f t="shared" si="150"/>
        <v>24</v>
      </c>
      <c r="AM354" s="59">
        <f t="shared" si="150"/>
        <v>12</v>
      </c>
      <c r="AN354" s="59">
        <f t="shared" si="150"/>
        <v>4</v>
      </c>
      <c r="AO354" s="59">
        <f t="shared" si="150"/>
        <v>1</v>
      </c>
      <c r="AP354" s="59">
        <f t="shared" si="150"/>
        <v>0</v>
      </c>
      <c r="AQ354" s="59">
        <f t="shared" si="150"/>
        <v>2</v>
      </c>
      <c r="AR354" s="59">
        <f t="shared" si="150"/>
        <v>6</v>
      </c>
      <c r="AS354" s="59">
        <f t="shared" si="150"/>
        <v>4</v>
      </c>
      <c r="AT354" s="59">
        <f t="shared" si="150"/>
        <v>10</v>
      </c>
      <c r="AU354" s="59">
        <f t="shared" si="150"/>
        <v>3</v>
      </c>
      <c r="AV354" s="59">
        <f t="shared" si="150"/>
        <v>0</v>
      </c>
      <c r="AW354" s="59">
        <f t="shared" si="150"/>
        <v>3</v>
      </c>
      <c r="AX354" s="59">
        <f t="shared" si="150"/>
        <v>13</v>
      </c>
      <c r="AY354" s="59">
        <f t="shared" si="150"/>
        <v>6</v>
      </c>
      <c r="AZ354" s="59">
        <f t="shared" si="150"/>
        <v>2</v>
      </c>
      <c r="BA354" s="59">
        <f t="shared" si="150"/>
        <v>2</v>
      </c>
      <c r="BB354" s="59">
        <f t="shared" si="150"/>
        <v>0</v>
      </c>
      <c r="BC354" s="59">
        <f t="shared" si="150"/>
        <v>3</v>
      </c>
      <c r="BD354" s="59">
        <f t="shared" si="150"/>
        <v>5</v>
      </c>
      <c r="BE354" s="59">
        <f t="shared" si="150"/>
        <v>12</v>
      </c>
      <c r="BF354" s="59">
        <f t="shared" si="150"/>
        <v>0</v>
      </c>
      <c r="BG354" s="59">
        <f t="shared" si="150"/>
        <v>0</v>
      </c>
      <c r="BH354" s="59">
        <f t="shared" si="150"/>
        <v>0</v>
      </c>
      <c r="BI354" s="59">
        <f t="shared" si="150"/>
        <v>0</v>
      </c>
      <c r="BJ354" s="59">
        <f t="shared" si="150"/>
        <v>8</v>
      </c>
      <c r="BK354" s="59">
        <f t="shared" si="150"/>
        <v>4</v>
      </c>
      <c r="BL354" s="59">
        <f t="shared" si="150"/>
        <v>506</v>
      </c>
      <c r="BM354" s="59">
        <f t="shared" si="150"/>
        <v>57</v>
      </c>
      <c r="BN354" s="59">
        <f t="shared" si="150"/>
        <v>16</v>
      </c>
      <c r="BO354" s="59">
        <f t="shared" si="150"/>
        <v>151</v>
      </c>
      <c r="BP354" s="59">
        <f t="shared" si="150"/>
        <v>16</v>
      </c>
      <c r="BQ354" s="59">
        <f t="shared" si="150"/>
        <v>118</v>
      </c>
      <c r="BR354" s="59">
        <f t="shared" si="149"/>
        <v>148</v>
      </c>
      <c r="BS354" s="59">
        <f t="shared" si="149"/>
        <v>4</v>
      </c>
      <c r="BT354" s="59">
        <f t="shared" si="149"/>
        <v>4</v>
      </c>
      <c r="BU354" s="59">
        <f t="shared" si="149"/>
        <v>0</v>
      </c>
      <c r="BV354" s="59">
        <f t="shared" si="149"/>
        <v>973</v>
      </c>
      <c r="BW354" s="59">
        <f t="shared" si="149"/>
        <v>973</v>
      </c>
      <c r="BX354" s="59">
        <f t="shared" si="149"/>
        <v>0</v>
      </c>
      <c r="BY354" s="59">
        <f t="shared" si="149"/>
        <v>0</v>
      </c>
      <c r="BZ354" s="59">
        <f t="shared" si="149"/>
        <v>0</v>
      </c>
      <c r="CA354" s="59">
        <f t="shared" si="149"/>
        <v>0</v>
      </c>
      <c r="CB354" s="59">
        <f t="shared" si="149"/>
        <v>0</v>
      </c>
      <c r="CC354" s="59">
        <f t="shared" si="149"/>
        <v>0</v>
      </c>
      <c r="CD354" s="59">
        <f t="shared" si="149"/>
        <v>0</v>
      </c>
      <c r="CE354" s="10"/>
      <c r="CG354" s="10"/>
      <c r="CH354" s="10"/>
    </row>
    <row r="355" spans="1:86" s="38" customFormat="1">
      <c r="A355" t="s">
        <v>167</v>
      </c>
      <c r="B355" s="10">
        <v>60</v>
      </c>
      <c r="C355" s="6" t="s">
        <v>2</v>
      </c>
      <c r="D355" s="10" t="s">
        <v>40</v>
      </c>
      <c r="E355" s="59">
        <f t="shared" si="142"/>
        <v>25</v>
      </c>
      <c r="F355" s="59">
        <f t="shared" si="150"/>
        <v>0</v>
      </c>
      <c r="G355" s="59">
        <f t="shared" si="150"/>
        <v>125</v>
      </c>
      <c r="H355" s="59">
        <f t="shared" si="150"/>
        <v>100</v>
      </c>
      <c r="I355" s="59">
        <f t="shared" si="150"/>
        <v>1.25</v>
      </c>
      <c r="J355" s="59">
        <f t="shared" si="150"/>
        <v>12</v>
      </c>
      <c r="K355" s="59">
        <f t="shared" si="150"/>
        <v>1</v>
      </c>
      <c r="L355" s="59">
        <f t="shared" si="150"/>
        <v>0</v>
      </c>
      <c r="M355" s="59">
        <f t="shared" si="150"/>
        <v>5</v>
      </c>
      <c r="N355" s="59">
        <f t="shared" si="150"/>
        <v>4</v>
      </c>
      <c r="O355" s="59">
        <f t="shared" si="150"/>
        <v>2</v>
      </c>
      <c r="P355" s="59">
        <f t="shared" si="150"/>
        <v>1010.5833333</v>
      </c>
      <c r="Q355" s="59">
        <f t="shared" si="150"/>
        <v>0</v>
      </c>
      <c r="R355" s="59">
        <f t="shared" si="150"/>
        <v>1171</v>
      </c>
      <c r="S355" s="59">
        <f t="shared" si="150"/>
        <v>699.5</v>
      </c>
      <c r="T355" s="59">
        <f t="shared" si="150"/>
        <v>910.33333340000001</v>
      </c>
      <c r="U355" s="59">
        <f t="shared" si="150"/>
        <v>447.5</v>
      </c>
      <c r="V355" s="59">
        <f t="shared" si="150"/>
        <v>1187.5</v>
      </c>
      <c r="W355" s="59">
        <f t="shared" si="150"/>
        <v>365.33333333999997</v>
      </c>
      <c r="X355" s="59">
        <f t="shared" si="150"/>
        <v>493.5</v>
      </c>
      <c r="Y355" s="59">
        <f t="shared" si="150"/>
        <v>289</v>
      </c>
      <c r="Z355" s="59">
        <f t="shared" si="150"/>
        <v>2191.3333333</v>
      </c>
      <c r="AA355" s="59">
        <f t="shared" si="150"/>
        <v>3683.5</v>
      </c>
      <c r="AB355" s="59">
        <f t="shared" si="150"/>
        <v>742.5</v>
      </c>
      <c r="AC355" s="59">
        <f t="shared" si="150"/>
        <v>32</v>
      </c>
      <c r="AD355" s="59">
        <f t="shared" si="150"/>
        <v>15</v>
      </c>
      <c r="AE355" s="59">
        <f t="shared" si="150"/>
        <v>13</v>
      </c>
      <c r="AF355" s="59">
        <f t="shared" si="150"/>
        <v>4</v>
      </c>
      <c r="AG355" s="59">
        <f t="shared" si="150"/>
        <v>15</v>
      </c>
      <c r="AH355" s="59">
        <f t="shared" si="150"/>
        <v>14</v>
      </c>
      <c r="AI355" s="59">
        <f t="shared" si="150"/>
        <v>3</v>
      </c>
      <c r="AJ355" s="59">
        <f t="shared" si="150"/>
        <v>0</v>
      </c>
      <c r="AK355" s="59">
        <f t="shared" si="150"/>
        <v>0</v>
      </c>
      <c r="AL355" s="59">
        <f t="shared" si="150"/>
        <v>0</v>
      </c>
      <c r="AM355" s="59">
        <f t="shared" si="150"/>
        <v>11</v>
      </c>
      <c r="AN355" s="59">
        <f t="shared" si="150"/>
        <v>3</v>
      </c>
      <c r="AO355" s="59">
        <f t="shared" si="150"/>
        <v>1</v>
      </c>
      <c r="AP355" s="59">
        <f t="shared" si="150"/>
        <v>0</v>
      </c>
      <c r="AQ355" s="59">
        <f t="shared" si="150"/>
        <v>0</v>
      </c>
      <c r="AR355" s="59">
        <f t="shared" si="150"/>
        <v>0</v>
      </c>
      <c r="AS355" s="59">
        <f t="shared" si="150"/>
        <v>4</v>
      </c>
      <c r="AT355" s="59">
        <f t="shared" si="150"/>
        <v>7</v>
      </c>
      <c r="AU355" s="59">
        <f t="shared" si="150"/>
        <v>2</v>
      </c>
      <c r="AV355" s="59">
        <f t="shared" si="150"/>
        <v>0</v>
      </c>
      <c r="AW355" s="59">
        <f t="shared" si="150"/>
        <v>0</v>
      </c>
      <c r="AX355" s="59">
        <f t="shared" si="150"/>
        <v>0</v>
      </c>
      <c r="AY355" s="59">
        <f t="shared" si="150"/>
        <v>0</v>
      </c>
      <c r="AZ355" s="59">
        <f t="shared" si="150"/>
        <v>4</v>
      </c>
      <c r="BA355" s="59">
        <f t="shared" si="150"/>
        <v>0</v>
      </c>
      <c r="BB355" s="59">
        <f t="shared" si="150"/>
        <v>0</v>
      </c>
      <c r="BC355" s="59">
        <f t="shared" si="150"/>
        <v>0</v>
      </c>
      <c r="BD355" s="59">
        <f t="shared" si="150"/>
        <v>0</v>
      </c>
      <c r="BE355" s="59">
        <f t="shared" si="150"/>
        <v>24</v>
      </c>
      <c r="BF355" s="59">
        <f t="shared" si="150"/>
        <v>7</v>
      </c>
      <c r="BG355" s="59">
        <f t="shared" si="150"/>
        <v>5</v>
      </c>
      <c r="BH355" s="59">
        <f t="shared" si="150"/>
        <v>1</v>
      </c>
      <c r="BI355" s="59">
        <f t="shared" si="150"/>
        <v>4</v>
      </c>
      <c r="BJ355" s="59">
        <f t="shared" si="150"/>
        <v>5</v>
      </c>
      <c r="BK355" s="59">
        <f t="shared" si="150"/>
        <v>2</v>
      </c>
      <c r="BL355" s="59">
        <f t="shared" si="150"/>
        <v>798</v>
      </c>
      <c r="BM355" s="59">
        <f t="shared" si="150"/>
        <v>149</v>
      </c>
      <c r="BN355" s="59">
        <f t="shared" si="150"/>
        <v>39</v>
      </c>
      <c r="BO355" s="59">
        <f t="shared" si="150"/>
        <v>189</v>
      </c>
      <c r="BP355" s="59">
        <f t="shared" si="150"/>
        <v>17</v>
      </c>
      <c r="BQ355" s="59">
        <f t="shared" si="150"/>
        <v>2</v>
      </c>
      <c r="BR355" s="59">
        <f t="shared" si="149"/>
        <v>402</v>
      </c>
      <c r="BS355" s="59">
        <f t="shared" si="149"/>
        <v>2</v>
      </c>
      <c r="BT355" s="59">
        <f t="shared" si="149"/>
        <v>0</v>
      </c>
      <c r="BU355" s="59">
        <f t="shared" si="149"/>
        <v>2</v>
      </c>
      <c r="BV355" s="59">
        <f t="shared" si="149"/>
        <v>909</v>
      </c>
      <c r="BW355" s="59">
        <f t="shared" si="149"/>
        <v>0</v>
      </c>
      <c r="BX355" s="59">
        <f t="shared" si="149"/>
        <v>909</v>
      </c>
      <c r="BY355" s="59">
        <f t="shared" si="149"/>
        <v>0</v>
      </c>
      <c r="BZ355" s="59">
        <f t="shared" si="149"/>
        <v>0</v>
      </c>
      <c r="CA355" s="59">
        <f t="shared" si="149"/>
        <v>0</v>
      </c>
      <c r="CB355" s="59">
        <f t="shared" si="149"/>
        <v>0</v>
      </c>
      <c r="CC355" s="59">
        <f t="shared" si="149"/>
        <v>0</v>
      </c>
      <c r="CD355" s="59">
        <f t="shared" si="149"/>
        <v>0</v>
      </c>
      <c r="CE355" s="10"/>
      <c r="CG355" s="10"/>
      <c r="CH355" s="10"/>
    </row>
    <row r="356" spans="1:86" s="38" customFormat="1">
      <c r="A356" t="s">
        <v>182</v>
      </c>
      <c r="B356" s="10">
        <v>65</v>
      </c>
      <c r="C356" s="4" t="s">
        <v>3</v>
      </c>
      <c r="D356" s="10" t="s">
        <v>40</v>
      </c>
      <c r="E356" s="59">
        <f t="shared" si="142"/>
        <v>200</v>
      </c>
      <c r="F356" s="59">
        <f t="shared" si="150"/>
        <v>75</v>
      </c>
      <c r="G356" s="59">
        <f t="shared" si="150"/>
        <v>0</v>
      </c>
      <c r="H356" s="59">
        <f t="shared" si="150"/>
        <v>25</v>
      </c>
      <c r="I356" s="59">
        <f t="shared" si="150"/>
        <v>0</v>
      </c>
      <c r="J356" s="59">
        <f t="shared" si="150"/>
        <v>12</v>
      </c>
      <c r="K356" s="59">
        <f t="shared" si="150"/>
        <v>8</v>
      </c>
      <c r="L356" s="59">
        <f t="shared" si="150"/>
        <v>3</v>
      </c>
      <c r="M356" s="59">
        <f t="shared" si="150"/>
        <v>0</v>
      </c>
      <c r="N356" s="59">
        <f t="shared" si="150"/>
        <v>1</v>
      </c>
      <c r="O356" s="59">
        <f t="shared" si="150"/>
        <v>0</v>
      </c>
      <c r="P356" s="59">
        <f t="shared" si="150"/>
        <v>5880.5</v>
      </c>
      <c r="Q356" s="59">
        <f t="shared" si="150"/>
        <v>4915</v>
      </c>
      <c r="R356" s="59">
        <f t="shared" si="150"/>
        <v>0</v>
      </c>
      <c r="S356" s="59">
        <f t="shared" si="150"/>
        <v>2897</v>
      </c>
      <c r="T356" s="59">
        <f t="shared" si="150"/>
        <v>1895</v>
      </c>
      <c r="U356" s="59">
        <f t="shared" si="150"/>
        <v>0</v>
      </c>
      <c r="V356" s="59">
        <f t="shared" si="150"/>
        <v>1895</v>
      </c>
      <c r="W356" s="59">
        <f t="shared" si="150"/>
        <v>209</v>
      </c>
      <c r="X356" s="59">
        <f t="shared" si="150"/>
        <v>0</v>
      </c>
      <c r="Y356" s="59">
        <f t="shared" si="150"/>
        <v>209</v>
      </c>
      <c r="Z356" s="59">
        <f t="shared" si="150"/>
        <v>345</v>
      </c>
      <c r="AA356" s="59">
        <f t="shared" si="150"/>
        <v>0</v>
      </c>
      <c r="AB356" s="59">
        <f t="shared" si="150"/>
        <v>345</v>
      </c>
      <c r="AC356" s="59">
        <f t="shared" si="150"/>
        <v>21</v>
      </c>
      <c r="AD356" s="59">
        <f t="shared" si="150"/>
        <v>11</v>
      </c>
      <c r="AE356" s="59">
        <f t="shared" si="150"/>
        <v>3</v>
      </c>
      <c r="AF356" s="59">
        <f t="shared" si="150"/>
        <v>7</v>
      </c>
      <c r="AG356" s="59">
        <f t="shared" si="150"/>
        <v>9</v>
      </c>
      <c r="AH356" s="59">
        <f t="shared" si="150"/>
        <v>8</v>
      </c>
      <c r="AI356" s="59">
        <f t="shared" si="150"/>
        <v>4</v>
      </c>
      <c r="AJ356" s="59">
        <f t="shared" si="150"/>
        <v>0</v>
      </c>
      <c r="AK356" s="59">
        <f t="shared" si="150"/>
        <v>0</v>
      </c>
      <c r="AL356" s="59">
        <f t="shared" si="150"/>
        <v>0</v>
      </c>
      <c r="AM356" s="59">
        <f t="shared" si="150"/>
        <v>4</v>
      </c>
      <c r="AN356" s="59">
        <f t="shared" si="150"/>
        <v>7</v>
      </c>
      <c r="AO356" s="59">
        <f t="shared" si="150"/>
        <v>0</v>
      </c>
      <c r="AP356" s="59">
        <f t="shared" si="150"/>
        <v>0</v>
      </c>
      <c r="AQ356" s="59">
        <f t="shared" si="150"/>
        <v>0</v>
      </c>
      <c r="AR356" s="59">
        <f t="shared" si="150"/>
        <v>0</v>
      </c>
      <c r="AS356" s="59">
        <f t="shared" si="150"/>
        <v>3</v>
      </c>
      <c r="AT356" s="59">
        <f t="shared" si="150"/>
        <v>0</v>
      </c>
      <c r="AU356" s="59">
        <f t="shared" si="150"/>
        <v>0</v>
      </c>
      <c r="AV356" s="59">
        <f t="shared" si="150"/>
        <v>0</v>
      </c>
      <c r="AW356" s="59">
        <f t="shared" si="150"/>
        <v>0</v>
      </c>
      <c r="AX356" s="59">
        <f t="shared" si="150"/>
        <v>0</v>
      </c>
      <c r="AY356" s="59">
        <f t="shared" si="150"/>
        <v>2</v>
      </c>
      <c r="AZ356" s="59">
        <f t="shared" si="150"/>
        <v>1</v>
      </c>
      <c r="BA356" s="59">
        <f t="shared" si="150"/>
        <v>4</v>
      </c>
      <c r="BB356" s="59">
        <f t="shared" si="150"/>
        <v>0</v>
      </c>
      <c r="BC356" s="59">
        <f t="shared" si="150"/>
        <v>0</v>
      </c>
      <c r="BD356" s="59">
        <f t="shared" si="150"/>
        <v>0</v>
      </c>
      <c r="BE356" s="59">
        <f t="shared" si="150"/>
        <v>35</v>
      </c>
      <c r="BF356" s="59">
        <f t="shared" si="150"/>
        <v>10</v>
      </c>
      <c r="BG356" s="59">
        <f t="shared" si="150"/>
        <v>5</v>
      </c>
      <c r="BH356" s="59">
        <f t="shared" si="150"/>
        <v>0</v>
      </c>
      <c r="BI356" s="59">
        <f t="shared" si="150"/>
        <v>0</v>
      </c>
      <c r="BJ356" s="59">
        <f t="shared" si="150"/>
        <v>1</v>
      </c>
      <c r="BK356" s="59">
        <f t="shared" si="150"/>
        <v>19</v>
      </c>
      <c r="BL356" s="59">
        <f t="shared" si="150"/>
        <v>0</v>
      </c>
      <c r="BM356" s="59">
        <f t="shared" si="150"/>
        <v>0</v>
      </c>
      <c r="BN356" s="59">
        <f t="shared" si="150"/>
        <v>0</v>
      </c>
      <c r="BO356" s="59">
        <f t="shared" si="150"/>
        <v>0</v>
      </c>
      <c r="BP356" s="59">
        <f t="shared" si="150"/>
        <v>0</v>
      </c>
      <c r="BQ356" s="59">
        <f t="shared" si="150"/>
        <v>0</v>
      </c>
      <c r="BR356" s="59">
        <f t="shared" si="149"/>
        <v>0</v>
      </c>
      <c r="BS356" s="59">
        <f t="shared" si="149"/>
        <v>0</v>
      </c>
      <c r="BT356" s="59">
        <f t="shared" si="149"/>
        <v>0</v>
      </c>
      <c r="BU356" s="59">
        <f t="shared" si="149"/>
        <v>0</v>
      </c>
      <c r="BV356" s="59">
        <f t="shared" si="149"/>
        <v>0</v>
      </c>
      <c r="BW356" s="59">
        <f t="shared" si="149"/>
        <v>0</v>
      </c>
      <c r="BX356" s="59">
        <f t="shared" si="149"/>
        <v>0</v>
      </c>
      <c r="BY356" s="59">
        <f t="shared" si="149"/>
        <v>0</v>
      </c>
      <c r="BZ356" s="59">
        <f t="shared" si="149"/>
        <v>0</v>
      </c>
      <c r="CA356" s="59">
        <f t="shared" si="149"/>
        <v>0</v>
      </c>
      <c r="CB356" s="59">
        <f t="shared" si="149"/>
        <v>0</v>
      </c>
      <c r="CC356" s="59">
        <f t="shared" si="149"/>
        <v>0</v>
      </c>
      <c r="CD356" s="59">
        <f t="shared" si="149"/>
        <v>0</v>
      </c>
      <c r="CE356" s="10"/>
      <c r="CG356" s="10"/>
      <c r="CH356" s="10"/>
    </row>
    <row r="357" spans="1:86" s="38" customFormat="1">
      <c r="A357" t="s">
        <v>169</v>
      </c>
      <c r="B357" s="10">
        <v>65</v>
      </c>
      <c r="C357" s="6" t="s">
        <v>2</v>
      </c>
      <c r="D357" s="10" t="s">
        <v>40</v>
      </c>
      <c r="E357" s="59">
        <f t="shared" si="142"/>
        <v>225</v>
      </c>
      <c r="F357" s="59">
        <f t="shared" si="150"/>
        <v>75</v>
      </c>
      <c r="G357" s="59">
        <f t="shared" si="150"/>
        <v>0</v>
      </c>
      <c r="H357" s="59">
        <f t="shared" si="150"/>
        <v>0</v>
      </c>
      <c r="I357" s="59">
        <f t="shared" si="150"/>
        <v>0</v>
      </c>
      <c r="J357" s="59">
        <f t="shared" si="150"/>
        <v>12</v>
      </c>
      <c r="K357" s="59">
        <f t="shared" si="150"/>
        <v>9</v>
      </c>
      <c r="L357" s="59">
        <f t="shared" si="150"/>
        <v>3</v>
      </c>
      <c r="M357" s="59">
        <f t="shared" si="150"/>
        <v>0</v>
      </c>
      <c r="N357" s="59">
        <f t="shared" si="150"/>
        <v>0</v>
      </c>
      <c r="O357" s="59">
        <f t="shared" si="150"/>
        <v>0</v>
      </c>
      <c r="P357" s="59">
        <f t="shared" si="150"/>
        <v>6002</v>
      </c>
      <c r="Q357" s="59">
        <f t="shared" si="150"/>
        <v>6002</v>
      </c>
      <c r="R357" s="59">
        <f t="shared" si="150"/>
        <v>0</v>
      </c>
      <c r="S357" s="59">
        <f t="shared" si="150"/>
        <v>0</v>
      </c>
      <c r="T357" s="59">
        <f t="shared" si="150"/>
        <v>0</v>
      </c>
      <c r="U357" s="59">
        <f t="shared" si="150"/>
        <v>0</v>
      </c>
      <c r="V357" s="59">
        <f t="shared" si="150"/>
        <v>0</v>
      </c>
      <c r="W357" s="59">
        <f t="shared" si="150"/>
        <v>0</v>
      </c>
      <c r="X357" s="59">
        <f t="shared" si="150"/>
        <v>0</v>
      </c>
      <c r="Y357" s="59">
        <f t="shared" si="150"/>
        <v>0</v>
      </c>
      <c r="Z357" s="59">
        <f t="shared" si="150"/>
        <v>0</v>
      </c>
      <c r="AA357" s="59">
        <f t="shared" si="150"/>
        <v>0</v>
      </c>
      <c r="AB357" s="59">
        <f t="shared" si="150"/>
        <v>0</v>
      </c>
      <c r="AC357" s="59">
        <f t="shared" si="150"/>
        <v>4</v>
      </c>
      <c r="AD357" s="59">
        <f t="shared" si="150"/>
        <v>3</v>
      </c>
      <c r="AE357" s="59">
        <f t="shared" si="150"/>
        <v>0</v>
      </c>
      <c r="AF357" s="59">
        <f t="shared" si="150"/>
        <v>1</v>
      </c>
      <c r="AG357" s="59">
        <f t="shared" si="150"/>
        <v>4</v>
      </c>
      <c r="AH357" s="59">
        <f t="shared" si="150"/>
        <v>0</v>
      </c>
      <c r="AI357" s="59">
        <f t="shared" si="150"/>
        <v>0</v>
      </c>
      <c r="AJ357" s="59">
        <f t="shared" si="150"/>
        <v>0</v>
      </c>
      <c r="AK357" s="59">
        <f t="shared" si="150"/>
        <v>0</v>
      </c>
      <c r="AL357" s="59">
        <f t="shared" si="150"/>
        <v>0</v>
      </c>
      <c r="AM357" s="59">
        <f t="shared" si="150"/>
        <v>3</v>
      </c>
      <c r="AN357" s="59">
        <f t="shared" si="150"/>
        <v>0</v>
      </c>
      <c r="AO357" s="59">
        <f t="shared" si="150"/>
        <v>0</v>
      </c>
      <c r="AP357" s="59">
        <f t="shared" si="150"/>
        <v>0</v>
      </c>
      <c r="AQ357" s="59">
        <f t="shared" si="150"/>
        <v>0</v>
      </c>
      <c r="AR357" s="59">
        <f t="shared" si="150"/>
        <v>0</v>
      </c>
      <c r="AS357" s="59">
        <f t="shared" si="150"/>
        <v>0</v>
      </c>
      <c r="AT357" s="59">
        <f t="shared" si="150"/>
        <v>0</v>
      </c>
      <c r="AU357" s="59">
        <f t="shared" si="150"/>
        <v>0</v>
      </c>
      <c r="AV357" s="59">
        <f t="shared" si="150"/>
        <v>0</v>
      </c>
      <c r="AW357" s="59">
        <f t="shared" si="150"/>
        <v>0</v>
      </c>
      <c r="AX357" s="59">
        <f t="shared" si="150"/>
        <v>0</v>
      </c>
      <c r="AY357" s="59">
        <f t="shared" si="150"/>
        <v>1</v>
      </c>
      <c r="AZ357" s="59">
        <f t="shared" si="150"/>
        <v>0</v>
      </c>
      <c r="BA357" s="59">
        <f t="shared" si="150"/>
        <v>0</v>
      </c>
      <c r="BB357" s="59">
        <f t="shared" si="150"/>
        <v>0</v>
      </c>
      <c r="BC357" s="59">
        <f t="shared" si="150"/>
        <v>0</v>
      </c>
      <c r="BD357" s="59">
        <f t="shared" si="150"/>
        <v>0</v>
      </c>
      <c r="BE357" s="59">
        <f t="shared" si="150"/>
        <v>21</v>
      </c>
      <c r="BF357" s="59">
        <f t="shared" si="150"/>
        <v>9</v>
      </c>
      <c r="BG357" s="59">
        <f t="shared" si="150"/>
        <v>0</v>
      </c>
      <c r="BH357" s="59">
        <f t="shared" si="150"/>
        <v>0</v>
      </c>
      <c r="BI357" s="59">
        <f t="shared" si="150"/>
        <v>0</v>
      </c>
      <c r="BJ357" s="59">
        <f t="shared" si="150"/>
        <v>0</v>
      </c>
      <c r="BK357" s="59">
        <f t="shared" si="150"/>
        <v>12</v>
      </c>
      <c r="BL357" s="59">
        <f t="shared" si="150"/>
        <v>767</v>
      </c>
      <c r="BM357" s="59">
        <f t="shared" si="150"/>
        <v>281</v>
      </c>
      <c r="BN357" s="59">
        <f t="shared" si="150"/>
        <v>27</v>
      </c>
      <c r="BO357" s="59">
        <f t="shared" si="150"/>
        <v>0</v>
      </c>
      <c r="BP357" s="59">
        <f t="shared" si="150"/>
        <v>0</v>
      </c>
      <c r="BQ357" s="59">
        <f t="shared" ref="BQ357:CD360" si="151">SUM(BQ81,BQ173,BQ265)</f>
        <v>0</v>
      </c>
      <c r="BR357" s="59">
        <f t="shared" si="151"/>
        <v>459</v>
      </c>
      <c r="BS357" s="59">
        <f t="shared" si="151"/>
        <v>0</v>
      </c>
      <c r="BT357" s="59">
        <f t="shared" si="151"/>
        <v>0</v>
      </c>
      <c r="BU357" s="59">
        <f t="shared" si="151"/>
        <v>0</v>
      </c>
      <c r="BV357" s="59">
        <f t="shared" si="151"/>
        <v>0</v>
      </c>
      <c r="BW357" s="59">
        <f t="shared" si="151"/>
        <v>0</v>
      </c>
      <c r="BX357" s="59">
        <f t="shared" si="151"/>
        <v>0</v>
      </c>
      <c r="BY357" s="59">
        <f t="shared" si="151"/>
        <v>0</v>
      </c>
      <c r="BZ357" s="59">
        <f t="shared" si="151"/>
        <v>0</v>
      </c>
      <c r="CA357" s="59">
        <f t="shared" si="151"/>
        <v>0</v>
      </c>
      <c r="CB357" s="59">
        <f t="shared" si="151"/>
        <v>0</v>
      </c>
      <c r="CC357" s="59">
        <f t="shared" si="151"/>
        <v>0</v>
      </c>
      <c r="CD357" s="59">
        <f t="shared" si="151"/>
        <v>0</v>
      </c>
      <c r="CG357" s="10"/>
      <c r="CH357" s="10"/>
    </row>
    <row r="358" spans="1:86" s="38" customFormat="1">
      <c r="A358" t="s">
        <v>170</v>
      </c>
      <c r="B358" s="10">
        <v>60</v>
      </c>
      <c r="C358" s="6" t="s">
        <v>2</v>
      </c>
      <c r="D358" s="10" t="s">
        <v>40</v>
      </c>
      <c r="E358" s="59">
        <f t="shared" si="142"/>
        <v>0</v>
      </c>
      <c r="F358" s="59">
        <f t="shared" ref="F358:BQ361" si="152">SUM(F82,F174,F266)</f>
        <v>50</v>
      </c>
      <c r="G358" s="59">
        <f t="shared" si="152"/>
        <v>150</v>
      </c>
      <c r="H358" s="59">
        <f t="shared" si="152"/>
        <v>0</v>
      </c>
      <c r="I358" s="59">
        <f t="shared" si="152"/>
        <v>1.5</v>
      </c>
      <c r="J358" s="59">
        <f t="shared" si="152"/>
        <v>12</v>
      </c>
      <c r="K358" s="59">
        <f t="shared" si="152"/>
        <v>0</v>
      </c>
      <c r="L358" s="59">
        <f t="shared" si="152"/>
        <v>2</v>
      </c>
      <c r="M358" s="59">
        <f t="shared" si="152"/>
        <v>6</v>
      </c>
      <c r="N358" s="59">
        <f t="shared" si="152"/>
        <v>0</v>
      </c>
      <c r="O358" s="59">
        <f t="shared" si="152"/>
        <v>4</v>
      </c>
      <c r="P358" s="59">
        <f t="shared" si="152"/>
        <v>2538.25</v>
      </c>
      <c r="Q358" s="59">
        <f t="shared" si="152"/>
        <v>4095</v>
      </c>
      <c r="R358" s="59">
        <f t="shared" si="152"/>
        <v>1470</v>
      </c>
      <c r="S358" s="59">
        <f t="shared" si="152"/>
        <v>0</v>
      </c>
      <c r="T358" s="59">
        <f t="shared" si="152"/>
        <v>170.5</v>
      </c>
      <c r="U358" s="59">
        <f t="shared" si="152"/>
        <v>170.5</v>
      </c>
      <c r="V358" s="59">
        <f t="shared" si="152"/>
        <v>0</v>
      </c>
      <c r="W358" s="59">
        <f t="shared" si="152"/>
        <v>332</v>
      </c>
      <c r="X358" s="59">
        <f t="shared" si="152"/>
        <v>332</v>
      </c>
      <c r="Y358" s="59">
        <f t="shared" si="152"/>
        <v>0</v>
      </c>
      <c r="Z358" s="59">
        <f t="shared" si="152"/>
        <v>3404</v>
      </c>
      <c r="AA358" s="59">
        <f t="shared" si="152"/>
        <v>3404</v>
      </c>
      <c r="AB358" s="59">
        <f t="shared" si="152"/>
        <v>0</v>
      </c>
      <c r="AC358" s="59">
        <f t="shared" si="152"/>
        <v>126</v>
      </c>
      <c r="AD358" s="59">
        <f t="shared" si="152"/>
        <v>47</v>
      </c>
      <c r="AE358" s="59">
        <f t="shared" si="152"/>
        <v>79</v>
      </c>
      <c r="AF358" s="59">
        <f t="shared" si="152"/>
        <v>0</v>
      </c>
      <c r="AG358" s="59">
        <f t="shared" si="152"/>
        <v>12</v>
      </c>
      <c r="AH358" s="59">
        <f t="shared" si="152"/>
        <v>29</v>
      </c>
      <c r="AI358" s="59">
        <f t="shared" si="152"/>
        <v>52</v>
      </c>
      <c r="AJ358" s="59">
        <f t="shared" si="152"/>
        <v>0</v>
      </c>
      <c r="AK358" s="59">
        <f t="shared" si="152"/>
        <v>0</v>
      </c>
      <c r="AL358" s="59">
        <f t="shared" si="152"/>
        <v>33</v>
      </c>
      <c r="AM358" s="59">
        <f t="shared" si="152"/>
        <v>12</v>
      </c>
      <c r="AN358" s="59">
        <f t="shared" si="152"/>
        <v>19</v>
      </c>
      <c r="AO358" s="59">
        <f t="shared" si="152"/>
        <v>10</v>
      </c>
      <c r="AP358" s="59">
        <f t="shared" si="152"/>
        <v>0</v>
      </c>
      <c r="AQ358" s="59">
        <f t="shared" si="152"/>
        <v>0</v>
      </c>
      <c r="AR358" s="59">
        <f t="shared" si="152"/>
        <v>6</v>
      </c>
      <c r="AS358" s="59">
        <f t="shared" si="152"/>
        <v>0</v>
      </c>
      <c r="AT358" s="59">
        <f t="shared" si="152"/>
        <v>10</v>
      </c>
      <c r="AU358" s="59">
        <f t="shared" si="152"/>
        <v>42</v>
      </c>
      <c r="AV358" s="59">
        <f t="shared" si="152"/>
        <v>0</v>
      </c>
      <c r="AW358" s="59">
        <f t="shared" si="152"/>
        <v>0</v>
      </c>
      <c r="AX358" s="59">
        <f t="shared" si="152"/>
        <v>27</v>
      </c>
      <c r="AY358" s="59">
        <f t="shared" si="152"/>
        <v>0</v>
      </c>
      <c r="AZ358" s="59">
        <f t="shared" si="152"/>
        <v>0</v>
      </c>
      <c r="BA358" s="59">
        <f t="shared" si="152"/>
        <v>0</v>
      </c>
      <c r="BB358" s="59">
        <f t="shared" si="152"/>
        <v>0</v>
      </c>
      <c r="BC358" s="59">
        <f t="shared" si="152"/>
        <v>0</v>
      </c>
      <c r="BD358" s="59">
        <f t="shared" si="152"/>
        <v>0</v>
      </c>
      <c r="BE358" s="59">
        <f t="shared" si="152"/>
        <v>6</v>
      </c>
      <c r="BF358" s="59">
        <f t="shared" si="152"/>
        <v>0</v>
      </c>
      <c r="BG358" s="59">
        <f t="shared" si="152"/>
        <v>0</v>
      </c>
      <c r="BH358" s="59">
        <f t="shared" si="152"/>
        <v>0</v>
      </c>
      <c r="BI358" s="59">
        <f t="shared" si="152"/>
        <v>6</v>
      </c>
      <c r="BJ358" s="59">
        <f t="shared" si="152"/>
        <v>0</v>
      </c>
      <c r="BK358" s="59">
        <f t="shared" si="152"/>
        <v>0</v>
      </c>
      <c r="BL358" s="59">
        <f t="shared" si="152"/>
        <v>133</v>
      </c>
      <c r="BM358" s="59">
        <f t="shared" si="152"/>
        <v>37</v>
      </c>
      <c r="BN358" s="59">
        <f t="shared" si="152"/>
        <v>11</v>
      </c>
      <c r="BO358" s="59">
        <f t="shared" si="152"/>
        <v>34</v>
      </c>
      <c r="BP358" s="59">
        <f t="shared" si="152"/>
        <v>8</v>
      </c>
      <c r="BQ358" s="59">
        <f t="shared" si="152"/>
        <v>0</v>
      </c>
      <c r="BR358" s="59">
        <f t="shared" si="151"/>
        <v>43</v>
      </c>
      <c r="BS358" s="59">
        <f t="shared" si="151"/>
        <v>4</v>
      </c>
      <c r="BT358" s="59">
        <f t="shared" si="151"/>
        <v>0</v>
      </c>
      <c r="BU358" s="59">
        <f t="shared" si="151"/>
        <v>4</v>
      </c>
      <c r="BV358" s="59">
        <f t="shared" si="151"/>
        <v>3118</v>
      </c>
      <c r="BW358" s="59">
        <f t="shared" si="151"/>
        <v>0</v>
      </c>
      <c r="BX358" s="59">
        <f t="shared" si="151"/>
        <v>3118</v>
      </c>
      <c r="BY358" s="59">
        <f t="shared" si="151"/>
        <v>0</v>
      </c>
      <c r="BZ358" s="59">
        <f t="shared" si="151"/>
        <v>0</v>
      </c>
      <c r="CA358" s="59">
        <f t="shared" si="151"/>
        <v>0</v>
      </c>
      <c r="CB358" s="59">
        <f t="shared" si="151"/>
        <v>0</v>
      </c>
      <c r="CC358" s="59">
        <f t="shared" si="151"/>
        <v>0</v>
      </c>
      <c r="CD358" s="59">
        <f t="shared" si="151"/>
        <v>0</v>
      </c>
      <c r="CG358" s="10"/>
      <c r="CH358" s="10"/>
    </row>
    <row r="359" spans="1:86" s="38" customFormat="1">
      <c r="A359" t="s">
        <v>171</v>
      </c>
      <c r="B359" s="10">
        <v>65</v>
      </c>
      <c r="C359" s="4" t="s">
        <v>3</v>
      </c>
      <c r="D359" s="10" t="s">
        <v>40</v>
      </c>
      <c r="E359" s="59">
        <f t="shared" si="142"/>
        <v>25</v>
      </c>
      <c r="F359" s="59">
        <f t="shared" si="152"/>
        <v>0</v>
      </c>
      <c r="G359" s="59">
        <f t="shared" si="152"/>
        <v>100</v>
      </c>
      <c r="H359" s="59">
        <f t="shared" si="152"/>
        <v>100</v>
      </c>
      <c r="I359" s="59">
        <f t="shared" si="152"/>
        <v>1</v>
      </c>
      <c r="J359" s="59">
        <f t="shared" si="152"/>
        <v>12</v>
      </c>
      <c r="K359" s="59">
        <f t="shared" si="152"/>
        <v>1</v>
      </c>
      <c r="L359" s="59">
        <f t="shared" si="152"/>
        <v>0</v>
      </c>
      <c r="M359" s="59">
        <f t="shared" si="152"/>
        <v>4</v>
      </c>
      <c r="N359" s="59">
        <f t="shared" si="152"/>
        <v>4</v>
      </c>
      <c r="O359" s="59">
        <f t="shared" si="152"/>
        <v>3</v>
      </c>
      <c r="P359" s="59">
        <f t="shared" si="152"/>
        <v>2490.8333333</v>
      </c>
      <c r="Q359" s="59">
        <f t="shared" si="152"/>
        <v>0</v>
      </c>
      <c r="R359" s="59">
        <f t="shared" si="152"/>
        <v>2704</v>
      </c>
      <c r="S359" s="59">
        <f t="shared" si="152"/>
        <v>737.5</v>
      </c>
      <c r="T359" s="59">
        <f t="shared" si="152"/>
        <v>934</v>
      </c>
      <c r="U359" s="59">
        <f t="shared" si="152"/>
        <v>300.5</v>
      </c>
      <c r="V359" s="59">
        <f t="shared" si="152"/>
        <v>1624.5</v>
      </c>
      <c r="W359" s="59">
        <f t="shared" si="152"/>
        <v>867.16666670000006</v>
      </c>
      <c r="X359" s="59">
        <f t="shared" si="152"/>
        <v>1312.5</v>
      </c>
      <c r="Y359" s="59">
        <f t="shared" si="152"/>
        <v>397.5</v>
      </c>
      <c r="Z359" s="59">
        <f t="shared" si="152"/>
        <v>973.83333329999994</v>
      </c>
      <c r="AA359" s="59">
        <f t="shared" si="152"/>
        <v>969.5</v>
      </c>
      <c r="AB359" s="59">
        <f t="shared" si="152"/>
        <v>839</v>
      </c>
      <c r="AC359" s="59">
        <f t="shared" si="152"/>
        <v>46</v>
      </c>
      <c r="AD359" s="59">
        <f t="shared" si="152"/>
        <v>24</v>
      </c>
      <c r="AE359" s="59">
        <f t="shared" si="152"/>
        <v>12</v>
      </c>
      <c r="AF359" s="59">
        <f t="shared" si="152"/>
        <v>10</v>
      </c>
      <c r="AG359" s="59">
        <f t="shared" si="152"/>
        <v>13</v>
      </c>
      <c r="AH359" s="59">
        <f t="shared" si="152"/>
        <v>19</v>
      </c>
      <c r="AI359" s="59">
        <f t="shared" si="152"/>
        <v>9</v>
      </c>
      <c r="AJ359" s="59">
        <f t="shared" si="152"/>
        <v>1</v>
      </c>
      <c r="AK359" s="59">
        <f t="shared" si="152"/>
        <v>0</v>
      </c>
      <c r="AL359" s="59">
        <f t="shared" si="152"/>
        <v>4</v>
      </c>
      <c r="AM359" s="59">
        <f t="shared" si="152"/>
        <v>11</v>
      </c>
      <c r="AN359" s="59">
        <f t="shared" si="152"/>
        <v>8</v>
      </c>
      <c r="AO359" s="59">
        <f t="shared" si="152"/>
        <v>4</v>
      </c>
      <c r="AP359" s="59">
        <f t="shared" si="152"/>
        <v>0</v>
      </c>
      <c r="AQ359" s="59">
        <f t="shared" si="152"/>
        <v>0</v>
      </c>
      <c r="AR359" s="59">
        <f t="shared" si="152"/>
        <v>1</v>
      </c>
      <c r="AS359" s="59">
        <f t="shared" si="152"/>
        <v>1</v>
      </c>
      <c r="AT359" s="59">
        <f t="shared" si="152"/>
        <v>6</v>
      </c>
      <c r="AU359" s="59">
        <f t="shared" si="152"/>
        <v>1</v>
      </c>
      <c r="AV359" s="59">
        <f t="shared" si="152"/>
        <v>1</v>
      </c>
      <c r="AW359" s="59">
        <f t="shared" si="152"/>
        <v>0</v>
      </c>
      <c r="AX359" s="59">
        <f t="shared" si="152"/>
        <v>3</v>
      </c>
      <c r="AY359" s="59">
        <f t="shared" si="152"/>
        <v>1</v>
      </c>
      <c r="AZ359" s="59">
        <f t="shared" si="152"/>
        <v>5</v>
      </c>
      <c r="BA359" s="59">
        <f t="shared" si="152"/>
        <v>4</v>
      </c>
      <c r="BB359" s="59">
        <f t="shared" si="152"/>
        <v>0</v>
      </c>
      <c r="BC359" s="59">
        <f t="shared" si="152"/>
        <v>0</v>
      </c>
      <c r="BD359" s="59">
        <f t="shared" si="152"/>
        <v>0</v>
      </c>
      <c r="BE359" s="59">
        <f t="shared" si="152"/>
        <v>123</v>
      </c>
      <c r="BF359" s="59">
        <f t="shared" si="152"/>
        <v>54</v>
      </c>
      <c r="BG359" s="59">
        <f t="shared" si="152"/>
        <v>0</v>
      </c>
      <c r="BH359" s="59">
        <f t="shared" si="152"/>
        <v>30</v>
      </c>
      <c r="BI359" s="59">
        <f t="shared" si="152"/>
        <v>1</v>
      </c>
      <c r="BJ359" s="59">
        <f t="shared" si="152"/>
        <v>7</v>
      </c>
      <c r="BK359" s="59">
        <f t="shared" si="152"/>
        <v>31</v>
      </c>
      <c r="BL359" s="59">
        <f t="shared" si="152"/>
        <v>94</v>
      </c>
      <c r="BM359" s="59">
        <f t="shared" si="152"/>
        <v>16</v>
      </c>
      <c r="BN359" s="59">
        <f t="shared" si="152"/>
        <v>12</v>
      </c>
      <c r="BO359" s="59">
        <f t="shared" si="152"/>
        <v>16</v>
      </c>
      <c r="BP359" s="59">
        <f t="shared" si="152"/>
        <v>4</v>
      </c>
      <c r="BQ359" s="59">
        <f t="shared" si="152"/>
        <v>3</v>
      </c>
      <c r="BR359" s="59">
        <f t="shared" si="151"/>
        <v>43</v>
      </c>
      <c r="BS359" s="59">
        <f t="shared" si="151"/>
        <v>3</v>
      </c>
      <c r="BT359" s="59">
        <f t="shared" si="151"/>
        <v>1</v>
      </c>
      <c r="BU359" s="59">
        <f t="shared" si="151"/>
        <v>2</v>
      </c>
      <c r="BV359" s="59">
        <f t="shared" si="151"/>
        <v>4740</v>
      </c>
      <c r="BW359" s="59">
        <f t="shared" si="151"/>
        <v>259</v>
      </c>
      <c r="BX359" s="59">
        <f t="shared" si="151"/>
        <v>4481</v>
      </c>
      <c r="BY359" s="59">
        <f t="shared" si="151"/>
        <v>0</v>
      </c>
      <c r="BZ359" s="59">
        <f t="shared" si="151"/>
        <v>0</v>
      </c>
      <c r="CA359" s="59">
        <f t="shared" si="151"/>
        <v>0</v>
      </c>
      <c r="CB359" s="59">
        <f t="shared" si="151"/>
        <v>0</v>
      </c>
      <c r="CC359" s="59">
        <f t="shared" si="151"/>
        <v>0</v>
      </c>
      <c r="CD359" s="59">
        <f t="shared" si="151"/>
        <v>0</v>
      </c>
      <c r="CE359" s="58"/>
      <c r="CG359" s="10"/>
      <c r="CH359" s="10"/>
    </row>
    <row r="360" spans="1:86" s="38" customFormat="1">
      <c r="A360" t="s">
        <v>172</v>
      </c>
      <c r="B360" s="10">
        <v>60</v>
      </c>
      <c r="C360" s="4" t="s">
        <v>3</v>
      </c>
      <c r="D360" s="10" t="s">
        <v>40</v>
      </c>
      <c r="E360" s="59">
        <f t="shared" si="142"/>
        <v>50</v>
      </c>
      <c r="F360" s="59">
        <f t="shared" si="152"/>
        <v>50</v>
      </c>
      <c r="G360" s="59">
        <f t="shared" si="152"/>
        <v>75</v>
      </c>
      <c r="H360" s="59">
        <f t="shared" si="152"/>
        <v>100</v>
      </c>
      <c r="I360" s="59">
        <f t="shared" si="152"/>
        <v>0.75</v>
      </c>
      <c r="J360" s="59">
        <f t="shared" si="152"/>
        <v>12</v>
      </c>
      <c r="K360" s="59">
        <f t="shared" si="152"/>
        <v>2</v>
      </c>
      <c r="L360" s="59">
        <f t="shared" si="152"/>
        <v>2</v>
      </c>
      <c r="M360" s="59">
        <f t="shared" si="152"/>
        <v>3</v>
      </c>
      <c r="N360" s="59">
        <f t="shared" si="152"/>
        <v>4</v>
      </c>
      <c r="O360" s="59">
        <f t="shared" si="152"/>
        <v>1</v>
      </c>
      <c r="P360" s="59">
        <f t="shared" si="152"/>
        <v>2193.6666666000001</v>
      </c>
      <c r="Q360" s="59">
        <f t="shared" si="152"/>
        <v>131.5</v>
      </c>
      <c r="R360" s="59">
        <f t="shared" si="152"/>
        <v>1194.5</v>
      </c>
      <c r="S360" s="59">
        <f t="shared" si="152"/>
        <v>2176</v>
      </c>
      <c r="T360" s="59">
        <f t="shared" si="152"/>
        <v>1995.1666666000001</v>
      </c>
      <c r="U360" s="59">
        <f t="shared" si="152"/>
        <v>621.5</v>
      </c>
      <c r="V360" s="59">
        <f t="shared" si="152"/>
        <v>1576.5</v>
      </c>
      <c r="W360" s="59">
        <f t="shared" si="152"/>
        <v>429.16666670000001</v>
      </c>
      <c r="X360" s="59">
        <f t="shared" si="152"/>
        <v>235</v>
      </c>
      <c r="Y360" s="59">
        <f t="shared" si="152"/>
        <v>359</v>
      </c>
      <c r="Z360" s="59">
        <f t="shared" si="152"/>
        <v>2307</v>
      </c>
      <c r="AA360" s="59">
        <f t="shared" si="152"/>
        <v>2113</v>
      </c>
      <c r="AB360" s="59">
        <f t="shared" si="152"/>
        <v>999.5</v>
      </c>
      <c r="AC360" s="59">
        <f t="shared" si="152"/>
        <v>43</v>
      </c>
      <c r="AD360" s="59">
        <f t="shared" si="152"/>
        <v>25</v>
      </c>
      <c r="AE360" s="59">
        <f t="shared" si="152"/>
        <v>6</v>
      </c>
      <c r="AF360" s="59">
        <f t="shared" si="152"/>
        <v>12</v>
      </c>
      <c r="AG360" s="59">
        <f t="shared" si="152"/>
        <v>13</v>
      </c>
      <c r="AH360" s="59">
        <f t="shared" si="152"/>
        <v>20</v>
      </c>
      <c r="AI360" s="59">
        <f t="shared" si="152"/>
        <v>3</v>
      </c>
      <c r="AJ360" s="59">
        <f t="shared" si="152"/>
        <v>0</v>
      </c>
      <c r="AK360" s="59">
        <f t="shared" si="152"/>
        <v>0</v>
      </c>
      <c r="AL360" s="59">
        <f t="shared" si="152"/>
        <v>7</v>
      </c>
      <c r="AM360" s="59">
        <f t="shared" si="152"/>
        <v>10</v>
      </c>
      <c r="AN360" s="59">
        <f t="shared" si="152"/>
        <v>12</v>
      </c>
      <c r="AO360" s="59">
        <f t="shared" si="152"/>
        <v>0</v>
      </c>
      <c r="AP360" s="59">
        <f t="shared" si="152"/>
        <v>0</v>
      </c>
      <c r="AQ360" s="59">
        <f t="shared" si="152"/>
        <v>0</v>
      </c>
      <c r="AR360" s="59">
        <f t="shared" si="152"/>
        <v>3</v>
      </c>
      <c r="AS360" s="59">
        <f t="shared" si="152"/>
        <v>1</v>
      </c>
      <c r="AT360" s="59">
        <f t="shared" si="152"/>
        <v>4</v>
      </c>
      <c r="AU360" s="59">
        <f t="shared" si="152"/>
        <v>0</v>
      </c>
      <c r="AV360" s="59">
        <f t="shared" si="152"/>
        <v>0</v>
      </c>
      <c r="AW360" s="59">
        <f t="shared" si="152"/>
        <v>0</v>
      </c>
      <c r="AX360" s="59">
        <f t="shared" si="152"/>
        <v>1</v>
      </c>
      <c r="AY360" s="59">
        <f t="shared" si="152"/>
        <v>2</v>
      </c>
      <c r="AZ360" s="59">
        <f t="shared" si="152"/>
        <v>4</v>
      </c>
      <c r="BA360" s="59">
        <f t="shared" si="152"/>
        <v>3</v>
      </c>
      <c r="BB360" s="59">
        <f t="shared" si="152"/>
        <v>0</v>
      </c>
      <c r="BC360" s="59">
        <f t="shared" si="152"/>
        <v>0</v>
      </c>
      <c r="BD360" s="59">
        <f t="shared" si="152"/>
        <v>3</v>
      </c>
      <c r="BE360" s="59">
        <f t="shared" si="152"/>
        <v>12</v>
      </c>
      <c r="BF360" s="59">
        <f t="shared" si="152"/>
        <v>1</v>
      </c>
      <c r="BG360" s="59">
        <f t="shared" si="152"/>
        <v>0</v>
      </c>
      <c r="BH360" s="59">
        <f t="shared" si="152"/>
        <v>0</v>
      </c>
      <c r="BI360" s="59">
        <f t="shared" si="152"/>
        <v>4</v>
      </c>
      <c r="BJ360" s="59">
        <f t="shared" si="152"/>
        <v>3</v>
      </c>
      <c r="BK360" s="59">
        <f t="shared" si="152"/>
        <v>4</v>
      </c>
      <c r="BL360" s="59">
        <f t="shared" si="152"/>
        <v>459</v>
      </c>
      <c r="BM360" s="59">
        <f t="shared" si="152"/>
        <v>123</v>
      </c>
      <c r="BN360" s="59">
        <f t="shared" si="152"/>
        <v>52</v>
      </c>
      <c r="BO360" s="59">
        <f t="shared" si="152"/>
        <v>32</v>
      </c>
      <c r="BP360" s="59">
        <f t="shared" si="152"/>
        <v>7</v>
      </c>
      <c r="BQ360" s="59">
        <f t="shared" si="152"/>
        <v>7</v>
      </c>
      <c r="BR360" s="59">
        <f t="shared" si="151"/>
        <v>238</v>
      </c>
      <c r="BS360" s="59">
        <f t="shared" si="151"/>
        <v>1</v>
      </c>
      <c r="BT360" s="59">
        <f t="shared" si="151"/>
        <v>0</v>
      </c>
      <c r="BU360" s="59">
        <f t="shared" si="151"/>
        <v>1</v>
      </c>
      <c r="BV360" s="59">
        <f t="shared" si="151"/>
        <v>920</v>
      </c>
      <c r="BW360" s="59">
        <f t="shared" si="151"/>
        <v>0</v>
      </c>
      <c r="BX360" s="59">
        <f t="shared" si="151"/>
        <v>920</v>
      </c>
      <c r="BY360" s="59">
        <f t="shared" si="151"/>
        <v>0</v>
      </c>
      <c r="BZ360" s="59">
        <f t="shared" si="151"/>
        <v>0</v>
      </c>
      <c r="CA360" s="59">
        <f t="shared" si="151"/>
        <v>0</v>
      </c>
      <c r="CB360" s="59">
        <f t="shared" si="151"/>
        <v>0</v>
      </c>
      <c r="CC360" s="59">
        <f t="shared" si="151"/>
        <v>0</v>
      </c>
      <c r="CD360" s="59">
        <f t="shared" si="151"/>
        <v>0</v>
      </c>
      <c r="CG360" s="10"/>
      <c r="CH360" s="10"/>
    </row>
    <row r="361" spans="1:86" s="38" customFormat="1">
      <c r="A361" t="s">
        <v>173</v>
      </c>
      <c r="B361" s="10">
        <v>60</v>
      </c>
      <c r="C361" s="6" t="s">
        <v>2</v>
      </c>
      <c r="D361" s="10" t="s">
        <v>40</v>
      </c>
      <c r="E361" s="59">
        <f t="shared" si="142"/>
        <v>25</v>
      </c>
      <c r="F361" s="59">
        <f t="shared" si="152"/>
        <v>0</v>
      </c>
      <c r="G361" s="59">
        <f t="shared" si="152"/>
        <v>150</v>
      </c>
      <c r="H361" s="59">
        <f t="shared" si="152"/>
        <v>125</v>
      </c>
      <c r="I361" s="59">
        <f t="shared" si="152"/>
        <v>1.5</v>
      </c>
      <c r="J361" s="59">
        <f t="shared" si="152"/>
        <v>12</v>
      </c>
      <c r="K361" s="59">
        <f t="shared" si="152"/>
        <v>1</v>
      </c>
      <c r="L361" s="59">
        <f t="shared" si="152"/>
        <v>0</v>
      </c>
      <c r="M361" s="59">
        <f t="shared" si="152"/>
        <v>6</v>
      </c>
      <c r="N361" s="59">
        <f t="shared" si="152"/>
        <v>5</v>
      </c>
      <c r="O361" s="59">
        <f t="shared" si="152"/>
        <v>0</v>
      </c>
      <c r="P361" s="59">
        <f t="shared" si="152"/>
        <v>2308.25</v>
      </c>
      <c r="Q361" s="59">
        <f t="shared" si="152"/>
        <v>0</v>
      </c>
      <c r="R361" s="59">
        <f t="shared" si="152"/>
        <v>2253.5</v>
      </c>
      <c r="S361" s="59">
        <f t="shared" si="152"/>
        <v>2256</v>
      </c>
      <c r="T361" s="59">
        <f t="shared" si="152"/>
        <v>1081</v>
      </c>
      <c r="U361" s="59">
        <f t="shared" si="152"/>
        <v>710</v>
      </c>
      <c r="V361" s="59">
        <f t="shared" si="152"/>
        <v>1452.5</v>
      </c>
      <c r="W361" s="59">
        <f t="shared" si="152"/>
        <v>2481.0833333</v>
      </c>
      <c r="X361" s="59">
        <f t="shared" si="152"/>
        <v>3305</v>
      </c>
      <c r="Y361" s="59">
        <f t="shared" si="152"/>
        <v>1447.5</v>
      </c>
      <c r="Z361" s="59">
        <f t="shared" si="152"/>
        <v>154.83333333000002</v>
      </c>
      <c r="AA361" s="59">
        <f t="shared" si="152"/>
        <v>150</v>
      </c>
      <c r="AB361" s="59">
        <f t="shared" si="152"/>
        <v>154.5</v>
      </c>
      <c r="AC361" s="59">
        <f t="shared" si="152"/>
        <v>35</v>
      </c>
      <c r="AD361" s="59">
        <f t="shared" si="152"/>
        <v>20</v>
      </c>
      <c r="AE361" s="59">
        <f t="shared" si="152"/>
        <v>9</v>
      </c>
      <c r="AF361" s="59">
        <f t="shared" si="152"/>
        <v>6</v>
      </c>
      <c r="AG361" s="59">
        <f t="shared" si="152"/>
        <v>12</v>
      </c>
      <c r="AH361" s="59">
        <f t="shared" si="152"/>
        <v>18</v>
      </c>
      <c r="AI361" s="59">
        <f t="shared" si="152"/>
        <v>4</v>
      </c>
      <c r="AJ361" s="59">
        <f t="shared" si="152"/>
        <v>0</v>
      </c>
      <c r="AK361" s="59">
        <f t="shared" si="152"/>
        <v>0</v>
      </c>
      <c r="AL361" s="59">
        <f t="shared" si="152"/>
        <v>1</v>
      </c>
      <c r="AM361" s="59">
        <f t="shared" si="152"/>
        <v>11</v>
      </c>
      <c r="AN361" s="59">
        <f t="shared" si="152"/>
        <v>7</v>
      </c>
      <c r="AO361" s="59">
        <f t="shared" si="152"/>
        <v>1</v>
      </c>
      <c r="AP361" s="59">
        <f t="shared" si="152"/>
        <v>0</v>
      </c>
      <c r="AQ361" s="59">
        <f t="shared" si="152"/>
        <v>0</v>
      </c>
      <c r="AR361" s="59">
        <f t="shared" si="152"/>
        <v>1</v>
      </c>
      <c r="AS361" s="59">
        <f t="shared" si="152"/>
        <v>0</v>
      </c>
      <c r="AT361" s="59">
        <f t="shared" si="152"/>
        <v>6</v>
      </c>
      <c r="AU361" s="59">
        <f t="shared" si="152"/>
        <v>3</v>
      </c>
      <c r="AV361" s="59">
        <f t="shared" si="152"/>
        <v>0</v>
      </c>
      <c r="AW361" s="59">
        <f t="shared" si="152"/>
        <v>0</v>
      </c>
      <c r="AX361" s="59">
        <f t="shared" si="152"/>
        <v>0</v>
      </c>
      <c r="AY361" s="59">
        <f t="shared" si="152"/>
        <v>1</v>
      </c>
      <c r="AZ361" s="59">
        <f t="shared" si="152"/>
        <v>5</v>
      </c>
      <c r="BA361" s="59">
        <f t="shared" si="152"/>
        <v>0</v>
      </c>
      <c r="BB361" s="59">
        <f t="shared" si="152"/>
        <v>0</v>
      </c>
      <c r="BC361" s="59">
        <f t="shared" si="152"/>
        <v>0</v>
      </c>
      <c r="BD361" s="59">
        <f t="shared" si="152"/>
        <v>0</v>
      </c>
      <c r="BE361" s="59">
        <f t="shared" si="152"/>
        <v>21</v>
      </c>
      <c r="BF361" s="59">
        <f t="shared" si="152"/>
        <v>0</v>
      </c>
      <c r="BG361" s="59">
        <f t="shared" si="152"/>
        <v>0</v>
      </c>
      <c r="BH361" s="59">
        <f t="shared" si="152"/>
        <v>0</v>
      </c>
      <c r="BI361" s="59">
        <f t="shared" si="152"/>
        <v>0</v>
      </c>
      <c r="BJ361" s="59">
        <f t="shared" si="152"/>
        <v>11</v>
      </c>
      <c r="BK361" s="59">
        <f t="shared" si="152"/>
        <v>10</v>
      </c>
      <c r="BL361" s="59">
        <f t="shared" si="152"/>
        <v>364</v>
      </c>
      <c r="BM361" s="59">
        <f t="shared" si="152"/>
        <v>73</v>
      </c>
      <c r="BN361" s="59">
        <f t="shared" si="152"/>
        <v>18</v>
      </c>
      <c r="BO361" s="59">
        <f t="shared" si="152"/>
        <v>117</v>
      </c>
      <c r="BP361" s="59">
        <f t="shared" si="152"/>
        <v>10</v>
      </c>
      <c r="BQ361" s="59">
        <f t="shared" ref="BQ361:CD364" si="153">SUM(BQ85,BQ177,BQ269)</f>
        <v>10</v>
      </c>
      <c r="BR361" s="59">
        <f t="shared" si="153"/>
        <v>136</v>
      </c>
      <c r="BS361" s="59">
        <f t="shared" si="153"/>
        <v>0</v>
      </c>
      <c r="BT361" s="59">
        <f t="shared" si="153"/>
        <v>0</v>
      </c>
      <c r="BU361" s="59">
        <f t="shared" si="153"/>
        <v>0</v>
      </c>
      <c r="BV361" s="59">
        <f t="shared" si="153"/>
        <v>0</v>
      </c>
      <c r="BW361" s="59">
        <f t="shared" si="153"/>
        <v>0</v>
      </c>
      <c r="BX361" s="59">
        <f t="shared" si="153"/>
        <v>0</v>
      </c>
      <c r="BY361" s="59">
        <f t="shared" si="153"/>
        <v>0</v>
      </c>
      <c r="BZ361" s="59">
        <f t="shared" si="153"/>
        <v>0</v>
      </c>
      <c r="CA361" s="59">
        <f t="shared" si="153"/>
        <v>0</v>
      </c>
      <c r="CB361" s="59">
        <f t="shared" si="153"/>
        <v>0</v>
      </c>
      <c r="CC361" s="59">
        <f t="shared" si="153"/>
        <v>0</v>
      </c>
      <c r="CD361" s="59">
        <f t="shared" si="153"/>
        <v>0</v>
      </c>
      <c r="CE361" s="58"/>
      <c r="CG361" s="10"/>
      <c r="CH361" s="10"/>
    </row>
    <row r="362" spans="1:86" s="38" customFormat="1">
      <c r="A362" t="s">
        <v>174</v>
      </c>
      <c r="B362" s="10">
        <v>65</v>
      </c>
      <c r="C362" s="6" t="s">
        <v>2</v>
      </c>
      <c r="D362" s="10" t="s">
        <v>40</v>
      </c>
      <c r="E362" s="59">
        <f t="shared" si="142"/>
        <v>225</v>
      </c>
      <c r="F362" s="59">
        <f t="shared" ref="F362:BQ365" si="154">SUM(F86,F178,F270)</f>
        <v>25</v>
      </c>
      <c r="G362" s="59">
        <f t="shared" si="154"/>
        <v>25</v>
      </c>
      <c r="H362" s="59">
        <f t="shared" si="154"/>
        <v>25</v>
      </c>
      <c r="I362" s="59">
        <f t="shared" si="154"/>
        <v>0.25</v>
      </c>
      <c r="J362" s="59">
        <f t="shared" si="154"/>
        <v>12</v>
      </c>
      <c r="K362" s="59">
        <f t="shared" si="154"/>
        <v>9</v>
      </c>
      <c r="L362" s="59">
        <f t="shared" si="154"/>
        <v>1</v>
      </c>
      <c r="M362" s="59">
        <f t="shared" si="154"/>
        <v>1</v>
      </c>
      <c r="N362" s="59">
        <f t="shared" si="154"/>
        <v>1</v>
      </c>
      <c r="O362" s="59">
        <f t="shared" si="154"/>
        <v>0</v>
      </c>
      <c r="P362" s="59">
        <f t="shared" si="154"/>
        <v>5774</v>
      </c>
      <c r="Q362" s="59">
        <f t="shared" si="154"/>
        <v>872</v>
      </c>
      <c r="R362" s="59">
        <f t="shared" si="154"/>
        <v>1970</v>
      </c>
      <c r="S362" s="59">
        <f t="shared" si="154"/>
        <v>2932</v>
      </c>
      <c r="T362" s="59">
        <f t="shared" si="154"/>
        <v>1789</v>
      </c>
      <c r="U362" s="59">
        <f t="shared" si="154"/>
        <v>1368</v>
      </c>
      <c r="V362" s="59">
        <f t="shared" si="154"/>
        <v>421</v>
      </c>
      <c r="W362" s="59">
        <f t="shared" si="154"/>
        <v>538</v>
      </c>
      <c r="X362" s="59">
        <f t="shared" si="154"/>
        <v>155</v>
      </c>
      <c r="Y362" s="59">
        <f t="shared" si="154"/>
        <v>383</v>
      </c>
      <c r="Z362" s="59">
        <f t="shared" si="154"/>
        <v>969</v>
      </c>
      <c r="AA362" s="59">
        <f t="shared" si="154"/>
        <v>684</v>
      </c>
      <c r="AB362" s="59">
        <f t="shared" si="154"/>
        <v>285</v>
      </c>
      <c r="AC362" s="59">
        <f t="shared" si="154"/>
        <v>9</v>
      </c>
      <c r="AD362" s="59">
        <f t="shared" si="154"/>
        <v>3</v>
      </c>
      <c r="AE362" s="59">
        <f t="shared" si="154"/>
        <v>4</v>
      </c>
      <c r="AF362" s="59">
        <f t="shared" si="154"/>
        <v>2</v>
      </c>
      <c r="AG362" s="59">
        <f t="shared" si="154"/>
        <v>5</v>
      </c>
      <c r="AH362" s="59">
        <f t="shared" si="154"/>
        <v>2</v>
      </c>
      <c r="AI362" s="59">
        <f t="shared" si="154"/>
        <v>0</v>
      </c>
      <c r="AJ362" s="59">
        <f t="shared" si="154"/>
        <v>0</v>
      </c>
      <c r="AK362" s="59">
        <f t="shared" si="154"/>
        <v>0</v>
      </c>
      <c r="AL362" s="59">
        <f t="shared" si="154"/>
        <v>2</v>
      </c>
      <c r="AM362" s="59">
        <f t="shared" si="154"/>
        <v>3</v>
      </c>
      <c r="AN362" s="59">
        <f t="shared" si="154"/>
        <v>0</v>
      </c>
      <c r="AO362" s="59">
        <f t="shared" si="154"/>
        <v>0</v>
      </c>
      <c r="AP362" s="59">
        <f t="shared" si="154"/>
        <v>0</v>
      </c>
      <c r="AQ362" s="59">
        <f t="shared" si="154"/>
        <v>0</v>
      </c>
      <c r="AR362" s="59">
        <f t="shared" si="154"/>
        <v>0</v>
      </c>
      <c r="AS362" s="59">
        <f t="shared" si="154"/>
        <v>1</v>
      </c>
      <c r="AT362" s="59">
        <f t="shared" si="154"/>
        <v>1</v>
      </c>
      <c r="AU362" s="59">
        <f t="shared" si="154"/>
        <v>0</v>
      </c>
      <c r="AV362" s="59">
        <f t="shared" si="154"/>
        <v>0</v>
      </c>
      <c r="AW362" s="59">
        <f t="shared" si="154"/>
        <v>0</v>
      </c>
      <c r="AX362" s="59">
        <f t="shared" si="154"/>
        <v>2</v>
      </c>
      <c r="AY362" s="59">
        <f t="shared" si="154"/>
        <v>1</v>
      </c>
      <c r="AZ362" s="59">
        <f t="shared" si="154"/>
        <v>1</v>
      </c>
      <c r="BA362" s="59">
        <f t="shared" si="154"/>
        <v>0</v>
      </c>
      <c r="BB362" s="59">
        <f t="shared" si="154"/>
        <v>0</v>
      </c>
      <c r="BC362" s="59">
        <f t="shared" si="154"/>
        <v>0</v>
      </c>
      <c r="BD362" s="59">
        <f t="shared" si="154"/>
        <v>0</v>
      </c>
      <c r="BE362" s="59">
        <f t="shared" si="154"/>
        <v>9</v>
      </c>
      <c r="BF362" s="59">
        <f t="shared" si="154"/>
        <v>4</v>
      </c>
      <c r="BG362" s="59">
        <f t="shared" si="154"/>
        <v>0</v>
      </c>
      <c r="BH362" s="59">
        <f t="shared" si="154"/>
        <v>0</v>
      </c>
      <c r="BI362" s="59">
        <f t="shared" si="154"/>
        <v>1</v>
      </c>
      <c r="BJ362" s="59">
        <f t="shared" si="154"/>
        <v>1</v>
      </c>
      <c r="BK362" s="59">
        <f t="shared" si="154"/>
        <v>3</v>
      </c>
      <c r="BL362" s="59">
        <f t="shared" si="154"/>
        <v>706</v>
      </c>
      <c r="BM362" s="59">
        <f t="shared" si="154"/>
        <v>262</v>
      </c>
      <c r="BN362" s="59">
        <f t="shared" si="154"/>
        <v>30</v>
      </c>
      <c r="BO362" s="59">
        <f t="shared" si="154"/>
        <v>17</v>
      </c>
      <c r="BP362" s="59">
        <f t="shared" si="154"/>
        <v>5</v>
      </c>
      <c r="BQ362" s="59">
        <f t="shared" si="154"/>
        <v>4</v>
      </c>
      <c r="BR362" s="59">
        <f t="shared" si="153"/>
        <v>388</v>
      </c>
      <c r="BS362" s="59">
        <f t="shared" si="153"/>
        <v>0</v>
      </c>
      <c r="BT362" s="59">
        <f t="shared" si="153"/>
        <v>0</v>
      </c>
      <c r="BU362" s="59">
        <f t="shared" si="153"/>
        <v>0</v>
      </c>
      <c r="BV362" s="59">
        <f t="shared" si="153"/>
        <v>0</v>
      </c>
      <c r="BW362" s="59">
        <f t="shared" si="153"/>
        <v>0</v>
      </c>
      <c r="BX362" s="59">
        <f t="shared" si="153"/>
        <v>0</v>
      </c>
      <c r="BY362" s="59">
        <f t="shared" si="153"/>
        <v>0</v>
      </c>
      <c r="BZ362" s="59">
        <f t="shared" si="153"/>
        <v>0</v>
      </c>
      <c r="CA362" s="59">
        <f t="shared" si="153"/>
        <v>0</v>
      </c>
      <c r="CB362" s="59">
        <f t="shared" si="153"/>
        <v>0</v>
      </c>
      <c r="CC362" s="59">
        <f t="shared" si="153"/>
        <v>0</v>
      </c>
      <c r="CD362" s="59">
        <f t="shared" si="153"/>
        <v>0</v>
      </c>
      <c r="CE362" s="10"/>
      <c r="CG362" s="10"/>
      <c r="CH362" s="10"/>
    </row>
    <row r="363" spans="1:86" s="38" customFormat="1">
      <c r="A363" t="s">
        <v>183</v>
      </c>
      <c r="B363" s="10">
        <v>65</v>
      </c>
      <c r="C363" s="6" t="s">
        <v>2</v>
      </c>
      <c r="D363" s="10" t="s">
        <v>40</v>
      </c>
      <c r="E363" s="59">
        <f t="shared" si="142"/>
        <v>75</v>
      </c>
      <c r="F363" s="59">
        <f t="shared" si="154"/>
        <v>0</v>
      </c>
      <c r="G363" s="59">
        <f t="shared" si="154"/>
        <v>125</v>
      </c>
      <c r="H363" s="59">
        <f t="shared" si="154"/>
        <v>100</v>
      </c>
      <c r="I363" s="59">
        <f t="shared" si="154"/>
        <v>1.25</v>
      </c>
      <c r="J363" s="59">
        <f t="shared" si="154"/>
        <v>12</v>
      </c>
      <c r="K363" s="59">
        <f t="shared" si="154"/>
        <v>3</v>
      </c>
      <c r="L363" s="59">
        <f t="shared" si="154"/>
        <v>0</v>
      </c>
      <c r="M363" s="59">
        <f t="shared" si="154"/>
        <v>5</v>
      </c>
      <c r="N363" s="59">
        <f t="shared" si="154"/>
        <v>4</v>
      </c>
      <c r="O363" s="59">
        <f t="shared" si="154"/>
        <v>0</v>
      </c>
      <c r="P363" s="59">
        <f t="shared" si="154"/>
        <v>4008.833333</v>
      </c>
      <c r="Q363" s="59">
        <f t="shared" si="154"/>
        <v>0</v>
      </c>
      <c r="R363" s="59">
        <f t="shared" si="154"/>
        <v>2959.5</v>
      </c>
      <c r="S363" s="59">
        <f t="shared" si="154"/>
        <v>5058</v>
      </c>
      <c r="T363" s="59">
        <f t="shared" si="154"/>
        <v>1941.0833333</v>
      </c>
      <c r="U363" s="59">
        <f t="shared" si="154"/>
        <v>2242</v>
      </c>
      <c r="V363" s="59">
        <f t="shared" si="154"/>
        <v>1491</v>
      </c>
      <c r="W363" s="59">
        <f t="shared" si="154"/>
        <v>568.75</v>
      </c>
      <c r="X363" s="59">
        <f t="shared" si="154"/>
        <v>679</v>
      </c>
      <c r="Y363" s="59">
        <f t="shared" si="154"/>
        <v>381.5</v>
      </c>
      <c r="Z363" s="59">
        <f t="shared" si="154"/>
        <v>2295.3333333</v>
      </c>
      <c r="AA363" s="59">
        <f t="shared" si="154"/>
        <v>3069.5</v>
      </c>
      <c r="AB363" s="59">
        <f t="shared" si="154"/>
        <v>1310</v>
      </c>
      <c r="AC363" s="59">
        <f t="shared" si="154"/>
        <v>42</v>
      </c>
      <c r="AD363" s="59">
        <f t="shared" si="154"/>
        <v>12</v>
      </c>
      <c r="AE363" s="59">
        <f t="shared" si="154"/>
        <v>23</v>
      </c>
      <c r="AF363" s="59">
        <f t="shared" si="154"/>
        <v>7</v>
      </c>
      <c r="AG363" s="59">
        <f t="shared" si="154"/>
        <v>22</v>
      </c>
      <c r="AH363" s="59">
        <f t="shared" si="154"/>
        <v>10</v>
      </c>
      <c r="AI363" s="59">
        <f t="shared" si="154"/>
        <v>7</v>
      </c>
      <c r="AJ363" s="59">
        <f t="shared" si="154"/>
        <v>0</v>
      </c>
      <c r="AK363" s="59">
        <f t="shared" si="154"/>
        <v>0</v>
      </c>
      <c r="AL363" s="59">
        <f t="shared" si="154"/>
        <v>3</v>
      </c>
      <c r="AM363" s="59">
        <f t="shared" si="154"/>
        <v>9</v>
      </c>
      <c r="AN363" s="59">
        <f t="shared" si="154"/>
        <v>1</v>
      </c>
      <c r="AO363" s="59">
        <f t="shared" si="154"/>
        <v>0</v>
      </c>
      <c r="AP363" s="59">
        <f t="shared" si="154"/>
        <v>0</v>
      </c>
      <c r="AQ363" s="59">
        <f t="shared" si="154"/>
        <v>0</v>
      </c>
      <c r="AR363" s="59">
        <f t="shared" si="154"/>
        <v>2</v>
      </c>
      <c r="AS363" s="59">
        <f t="shared" si="154"/>
        <v>11</v>
      </c>
      <c r="AT363" s="59">
        <f t="shared" si="154"/>
        <v>5</v>
      </c>
      <c r="AU363" s="59">
        <f t="shared" si="154"/>
        <v>6</v>
      </c>
      <c r="AV363" s="59">
        <f t="shared" si="154"/>
        <v>0</v>
      </c>
      <c r="AW363" s="59">
        <f t="shared" si="154"/>
        <v>0</v>
      </c>
      <c r="AX363" s="59">
        <f t="shared" si="154"/>
        <v>1</v>
      </c>
      <c r="AY363" s="59">
        <f t="shared" si="154"/>
        <v>2</v>
      </c>
      <c r="AZ363" s="59">
        <f t="shared" si="154"/>
        <v>4</v>
      </c>
      <c r="BA363" s="59">
        <f t="shared" si="154"/>
        <v>1</v>
      </c>
      <c r="BB363" s="59">
        <f t="shared" si="154"/>
        <v>0</v>
      </c>
      <c r="BC363" s="59">
        <f t="shared" si="154"/>
        <v>0</v>
      </c>
      <c r="BD363" s="59">
        <f t="shared" si="154"/>
        <v>0</v>
      </c>
      <c r="BE363" s="59">
        <f t="shared" si="154"/>
        <v>13</v>
      </c>
      <c r="BF363" s="59">
        <f t="shared" si="154"/>
        <v>0</v>
      </c>
      <c r="BG363" s="59">
        <f t="shared" si="154"/>
        <v>0</v>
      </c>
      <c r="BH363" s="59">
        <f t="shared" si="154"/>
        <v>3</v>
      </c>
      <c r="BI363" s="59">
        <f t="shared" si="154"/>
        <v>3</v>
      </c>
      <c r="BJ363" s="59">
        <f t="shared" si="154"/>
        <v>6</v>
      </c>
      <c r="BK363" s="59">
        <f t="shared" si="154"/>
        <v>1</v>
      </c>
      <c r="BL363" s="59">
        <f t="shared" si="154"/>
        <v>0</v>
      </c>
      <c r="BM363" s="59">
        <f t="shared" si="154"/>
        <v>0</v>
      </c>
      <c r="BN363" s="59">
        <f t="shared" si="154"/>
        <v>0</v>
      </c>
      <c r="BO363" s="59">
        <f t="shared" si="154"/>
        <v>0</v>
      </c>
      <c r="BP363" s="59">
        <f t="shared" si="154"/>
        <v>0</v>
      </c>
      <c r="BQ363" s="59">
        <f t="shared" si="154"/>
        <v>0</v>
      </c>
      <c r="BR363" s="59">
        <f t="shared" si="153"/>
        <v>0</v>
      </c>
      <c r="BS363" s="59">
        <f t="shared" si="153"/>
        <v>0</v>
      </c>
      <c r="BT363" s="59">
        <f t="shared" si="153"/>
        <v>0</v>
      </c>
      <c r="BU363" s="59">
        <f t="shared" si="153"/>
        <v>0</v>
      </c>
      <c r="BV363" s="59">
        <f t="shared" si="153"/>
        <v>0</v>
      </c>
      <c r="BW363" s="59">
        <f t="shared" si="153"/>
        <v>0</v>
      </c>
      <c r="BX363" s="59">
        <f t="shared" si="153"/>
        <v>0</v>
      </c>
      <c r="BY363" s="59">
        <f t="shared" si="153"/>
        <v>0</v>
      </c>
      <c r="BZ363" s="59">
        <f t="shared" si="153"/>
        <v>0</v>
      </c>
      <c r="CA363" s="59">
        <f t="shared" si="153"/>
        <v>0</v>
      </c>
      <c r="CB363" s="59">
        <f t="shared" si="153"/>
        <v>0</v>
      </c>
      <c r="CC363" s="59">
        <f t="shared" si="153"/>
        <v>0</v>
      </c>
      <c r="CD363" s="59">
        <f t="shared" si="153"/>
        <v>0</v>
      </c>
      <c r="CE363" s="10"/>
      <c r="CG363" s="10"/>
      <c r="CH363" s="10"/>
    </row>
    <row r="364" spans="1:86" s="38" customFormat="1">
      <c r="A364" t="s">
        <v>175</v>
      </c>
      <c r="B364" s="10">
        <v>65</v>
      </c>
      <c r="C364" s="4" t="s">
        <v>3</v>
      </c>
      <c r="D364" s="10" t="s">
        <v>40</v>
      </c>
      <c r="E364" s="59">
        <f t="shared" si="142"/>
        <v>300</v>
      </c>
      <c r="F364" s="59">
        <f t="shared" si="154"/>
        <v>0</v>
      </c>
      <c r="G364" s="59">
        <f t="shared" si="154"/>
        <v>0</v>
      </c>
      <c r="H364" s="59">
        <f t="shared" si="154"/>
        <v>0</v>
      </c>
      <c r="I364" s="59">
        <f t="shared" si="154"/>
        <v>0</v>
      </c>
      <c r="J364" s="59">
        <f t="shared" si="154"/>
        <v>12</v>
      </c>
      <c r="K364" s="59">
        <f t="shared" si="154"/>
        <v>12</v>
      </c>
      <c r="L364" s="59">
        <f t="shared" si="154"/>
        <v>0</v>
      </c>
      <c r="M364" s="59">
        <f t="shared" si="154"/>
        <v>0</v>
      </c>
      <c r="N364" s="59">
        <f t="shared" si="154"/>
        <v>0</v>
      </c>
      <c r="O364" s="59">
        <f t="shared" si="154"/>
        <v>0</v>
      </c>
      <c r="P364" s="59">
        <f t="shared" si="154"/>
        <v>0</v>
      </c>
      <c r="Q364" s="59">
        <f t="shared" si="154"/>
        <v>0</v>
      </c>
      <c r="R364" s="59">
        <f t="shared" si="154"/>
        <v>0</v>
      </c>
      <c r="S364" s="59">
        <f t="shared" si="154"/>
        <v>0</v>
      </c>
      <c r="T364" s="59">
        <f t="shared" si="154"/>
        <v>0</v>
      </c>
      <c r="U364" s="59">
        <f t="shared" si="154"/>
        <v>0</v>
      </c>
      <c r="V364" s="59">
        <f t="shared" si="154"/>
        <v>0</v>
      </c>
      <c r="W364" s="59">
        <f t="shared" si="154"/>
        <v>0</v>
      </c>
      <c r="X364" s="59">
        <f t="shared" si="154"/>
        <v>0</v>
      </c>
      <c r="Y364" s="59">
        <f t="shared" si="154"/>
        <v>0</v>
      </c>
      <c r="Z364" s="59">
        <f t="shared" si="154"/>
        <v>0</v>
      </c>
      <c r="AA364" s="59">
        <f t="shared" si="154"/>
        <v>0</v>
      </c>
      <c r="AB364" s="59">
        <f t="shared" si="154"/>
        <v>0</v>
      </c>
      <c r="AC364" s="59">
        <f t="shared" si="154"/>
        <v>6</v>
      </c>
      <c r="AD364" s="59">
        <f t="shared" si="154"/>
        <v>0</v>
      </c>
      <c r="AE364" s="59">
        <f t="shared" si="154"/>
        <v>6</v>
      </c>
      <c r="AF364" s="59">
        <f t="shared" si="154"/>
        <v>0</v>
      </c>
      <c r="AG364" s="59">
        <f t="shared" si="154"/>
        <v>2</v>
      </c>
      <c r="AH364" s="59">
        <f t="shared" si="154"/>
        <v>0</v>
      </c>
      <c r="AI364" s="59">
        <f t="shared" si="154"/>
        <v>0</v>
      </c>
      <c r="AJ364" s="59">
        <f t="shared" si="154"/>
        <v>0</v>
      </c>
      <c r="AK364" s="59">
        <f t="shared" si="154"/>
        <v>0</v>
      </c>
      <c r="AL364" s="59">
        <f t="shared" si="154"/>
        <v>4</v>
      </c>
      <c r="AM364" s="59">
        <f t="shared" si="154"/>
        <v>0</v>
      </c>
      <c r="AN364" s="59">
        <f t="shared" si="154"/>
        <v>0</v>
      </c>
      <c r="AO364" s="59">
        <f t="shared" si="154"/>
        <v>0</v>
      </c>
      <c r="AP364" s="59">
        <f t="shared" si="154"/>
        <v>0</v>
      </c>
      <c r="AQ364" s="59">
        <f t="shared" si="154"/>
        <v>0</v>
      </c>
      <c r="AR364" s="59">
        <f t="shared" si="154"/>
        <v>0</v>
      </c>
      <c r="AS364" s="59">
        <f t="shared" si="154"/>
        <v>2</v>
      </c>
      <c r="AT364" s="59">
        <f t="shared" si="154"/>
        <v>0</v>
      </c>
      <c r="AU364" s="59">
        <f t="shared" si="154"/>
        <v>0</v>
      </c>
      <c r="AV364" s="59">
        <f t="shared" si="154"/>
        <v>0</v>
      </c>
      <c r="AW364" s="59">
        <f t="shared" si="154"/>
        <v>0</v>
      </c>
      <c r="AX364" s="59">
        <f t="shared" si="154"/>
        <v>4</v>
      </c>
      <c r="AY364" s="59">
        <f t="shared" si="154"/>
        <v>0</v>
      </c>
      <c r="AZ364" s="59">
        <f t="shared" si="154"/>
        <v>0</v>
      </c>
      <c r="BA364" s="59">
        <f t="shared" si="154"/>
        <v>0</v>
      </c>
      <c r="BB364" s="59">
        <f t="shared" si="154"/>
        <v>0</v>
      </c>
      <c r="BC364" s="59">
        <f t="shared" si="154"/>
        <v>0</v>
      </c>
      <c r="BD364" s="59">
        <f t="shared" si="154"/>
        <v>0</v>
      </c>
      <c r="BE364" s="59">
        <f t="shared" si="154"/>
        <v>14</v>
      </c>
      <c r="BF364" s="59">
        <f t="shared" si="154"/>
        <v>8</v>
      </c>
      <c r="BG364" s="59">
        <f t="shared" si="154"/>
        <v>0</v>
      </c>
      <c r="BH364" s="59">
        <f t="shared" si="154"/>
        <v>0</v>
      </c>
      <c r="BI364" s="59">
        <f t="shared" si="154"/>
        <v>0</v>
      </c>
      <c r="BJ364" s="59">
        <f t="shared" si="154"/>
        <v>0</v>
      </c>
      <c r="BK364" s="59">
        <f t="shared" si="154"/>
        <v>6</v>
      </c>
      <c r="BL364" s="59">
        <f t="shared" si="154"/>
        <v>724</v>
      </c>
      <c r="BM364" s="59">
        <f t="shared" si="154"/>
        <v>277</v>
      </c>
      <c r="BN364" s="59">
        <f t="shared" si="154"/>
        <v>0</v>
      </c>
      <c r="BO364" s="59">
        <f t="shared" si="154"/>
        <v>0</v>
      </c>
      <c r="BP364" s="59">
        <f t="shared" si="154"/>
        <v>0</v>
      </c>
      <c r="BQ364" s="59">
        <f t="shared" si="154"/>
        <v>0</v>
      </c>
      <c r="BR364" s="59">
        <f t="shared" si="153"/>
        <v>447</v>
      </c>
      <c r="BS364" s="59">
        <f t="shared" si="153"/>
        <v>0</v>
      </c>
      <c r="BT364" s="59">
        <f t="shared" si="153"/>
        <v>0</v>
      </c>
      <c r="BU364" s="59">
        <f t="shared" si="153"/>
        <v>0</v>
      </c>
      <c r="BV364" s="59">
        <f t="shared" si="153"/>
        <v>0</v>
      </c>
      <c r="BW364" s="59">
        <f t="shared" si="153"/>
        <v>0</v>
      </c>
      <c r="BX364" s="59">
        <f t="shared" si="153"/>
        <v>0</v>
      </c>
      <c r="BY364" s="59">
        <f t="shared" si="153"/>
        <v>0</v>
      </c>
      <c r="BZ364" s="59">
        <f t="shared" si="153"/>
        <v>0</v>
      </c>
      <c r="CA364" s="59">
        <f t="shared" si="153"/>
        <v>0</v>
      </c>
      <c r="CB364" s="59">
        <f t="shared" si="153"/>
        <v>0</v>
      </c>
      <c r="CC364" s="59">
        <f t="shared" si="153"/>
        <v>0</v>
      </c>
      <c r="CD364" s="59">
        <f t="shared" si="153"/>
        <v>0</v>
      </c>
      <c r="CE364" s="10"/>
      <c r="CG364" s="10"/>
      <c r="CH364" s="10"/>
    </row>
    <row r="365" spans="1:86" s="38" customFormat="1">
      <c r="A365" t="s">
        <v>176</v>
      </c>
      <c r="B365" s="10">
        <v>65</v>
      </c>
      <c r="C365" s="6" t="s">
        <v>2</v>
      </c>
      <c r="D365" s="10" t="s">
        <v>40</v>
      </c>
      <c r="E365" s="59">
        <f t="shared" si="142"/>
        <v>150</v>
      </c>
      <c r="F365" s="59">
        <f t="shared" si="154"/>
        <v>50</v>
      </c>
      <c r="G365" s="59">
        <f t="shared" si="154"/>
        <v>75</v>
      </c>
      <c r="H365" s="59">
        <f t="shared" si="154"/>
        <v>25</v>
      </c>
      <c r="I365" s="59">
        <f t="shared" si="154"/>
        <v>0.75</v>
      </c>
      <c r="J365" s="59">
        <f t="shared" si="154"/>
        <v>12</v>
      </c>
      <c r="K365" s="59">
        <f t="shared" si="154"/>
        <v>6</v>
      </c>
      <c r="L365" s="59">
        <f t="shared" si="154"/>
        <v>2</v>
      </c>
      <c r="M365" s="59">
        <f t="shared" si="154"/>
        <v>3</v>
      </c>
      <c r="N365" s="59">
        <f t="shared" si="154"/>
        <v>1</v>
      </c>
      <c r="O365" s="59">
        <f t="shared" si="154"/>
        <v>0</v>
      </c>
      <c r="P365" s="59">
        <f t="shared" si="154"/>
        <v>3585.833333</v>
      </c>
      <c r="Q365" s="59">
        <f t="shared" si="154"/>
        <v>1174</v>
      </c>
      <c r="R365" s="59">
        <f t="shared" si="154"/>
        <v>3248</v>
      </c>
      <c r="S365" s="59">
        <f t="shared" si="154"/>
        <v>1944</v>
      </c>
      <c r="T365" s="59">
        <f t="shared" si="154"/>
        <v>1686.5</v>
      </c>
      <c r="U365" s="59">
        <f t="shared" si="154"/>
        <v>1500</v>
      </c>
      <c r="V365" s="59">
        <f t="shared" si="154"/>
        <v>470</v>
      </c>
      <c r="W365" s="59">
        <f t="shared" si="154"/>
        <v>478</v>
      </c>
      <c r="X365" s="59">
        <f t="shared" si="154"/>
        <v>653</v>
      </c>
      <c r="Y365" s="59">
        <f t="shared" si="154"/>
        <v>164</v>
      </c>
      <c r="Z365" s="59">
        <f t="shared" si="154"/>
        <v>1352</v>
      </c>
      <c r="AA365" s="59">
        <f t="shared" si="154"/>
        <v>1443</v>
      </c>
      <c r="AB365" s="59">
        <f t="shared" si="154"/>
        <v>117</v>
      </c>
      <c r="AC365" s="59">
        <f t="shared" si="154"/>
        <v>22</v>
      </c>
      <c r="AD365" s="59">
        <f t="shared" si="154"/>
        <v>8</v>
      </c>
      <c r="AE365" s="59">
        <f t="shared" si="154"/>
        <v>13</v>
      </c>
      <c r="AF365" s="59">
        <f t="shared" si="154"/>
        <v>1</v>
      </c>
      <c r="AG365" s="59">
        <f t="shared" si="154"/>
        <v>10</v>
      </c>
      <c r="AH365" s="59">
        <f t="shared" si="154"/>
        <v>6</v>
      </c>
      <c r="AI365" s="59">
        <f t="shared" si="154"/>
        <v>1</v>
      </c>
      <c r="AJ365" s="59">
        <f t="shared" si="154"/>
        <v>0</v>
      </c>
      <c r="AK365" s="59">
        <f t="shared" si="154"/>
        <v>0</v>
      </c>
      <c r="AL365" s="59">
        <f t="shared" si="154"/>
        <v>5</v>
      </c>
      <c r="AM365" s="59">
        <f t="shared" si="154"/>
        <v>6</v>
      </c>
      <c r="AN365" s="59">
        <f t="shared" si="154"/>
        <v>2</v>
      </c>
      <c r="AO365" s="59">
        <f t="shared" si="154"/>
        <v>0</v>
      </c>
      <c r="AP365" s="59">
        <f t="shared" si="154"/>
        <v>0</v>
      </c>
      <c r="AQ365" s="59">
        <f t="shared" si="154"/>
        <v>0</v>
      </c>
      <c r="AR365" s="59">
        <f t="shared" si="154"/>
        <v>0</v>
      </c>
      <c r="AS365" s="59">
        <f t="shared" si="154"/>
        <v>4</v>
      </c>
      <c r="AT365" s="59">
        <f t="shared" si="154"/>
        <v>3</v>
      </c>
      <c r="AU365" s="59">
        <f t="shared" si="154"/>
        <v>1</v>
      </c>
      <c r="AV365" s="59">
        <f t="shared" si="154"/>
        <v>0</v>
      </c>
      <c r="AW365" s="59">
        <f t="shared" si="154"/>
        <v>0</v>
      </c>
      <c r="AX365" s="59">
        <f t="shared" si="154"/>
        <v>5</v>
      </c>
      <c r="AY365" s="59">
        <f t="shared" si="154"/>
        <v>0</v>
      </c>
      <c r="AZ365" s="59">
        <f t="shared" si="154"/>
        <v>1</v>
      </c>
      <c r="BA365" s="59">
        <f t="shared" si="154"/>
        <v>0</v>
      </c>
      <c r="BB365" s="59">
        <f t="shared" si="154"/>
        <v>0</v>
      </c>
      <c r="BC365" s="59">
        <f t="shared" si="154"/>
        <v>0</v>
      </c>
      <c r="BD365" s="59">
        <f t="shared" si="154"/>
        <v>0</v>
      </c>
      <c r="BE365" s="59">
        <f t="shared" si="154"/>
        <v>5</v>
      </c>
      <c r="BF365" s="59">
        <f t="shared" si="154"/>
        <v>1</v>
      </c>
      <c r="BG365" s="59">
        <f t="shared" si="154"/>
        <v>0</v>
      </c>
      <c r="BH365" s="59">
        <f t="shared" si="154"/>
        <v>0</v>
      </c>
      <c r="BI365" s="59">
        <f t="shared" si="154"/>
        <v>2</v>
      </c>
      <c r="BJ365" s="59">
        <f t="shared" si="154"/>
        <v>2</v>
      </c>
      <c r="BK365" s="59">
        <f t="shared" si="154"/>
        <v>0</v>
      </c>
      <c r="BL365" s="59">
        <f t="shared" si="154"/>
        <v>478</v>
      </c>
      <c r="BM365" s="59">
        <f t="shared" si="154"/>
        <v>134</v>
      </c>
      <c r="BN365" s="59">
        <f t="shared" si="154"/>
        <v>9</v>
      </c>
      <c r="BO365" s="59">
        <f t="shared" si="154"/>
        <v>32</v>
      </c>
      <c r="BP365" s="59">
        <f t="shared" si="154"/>
        <v>6</v>
      </c>
      <c r="BQ365" s="59">
        <f t="shared" ref="BQ365:CD366" si="155">SUM(BQ89,BQ181,BQ273)</f>
        <v>9</v>
      </c>
      <c r="BR365" s="59">
        <f t="shared" si="155"/>
        <v>288</v>
      </c>
      <c r="BS365" s="59">
        <f t="shared" si="155"/>
        <v>0</v>
      </c>
      <c r="BT365" s="59">
        <f t="shared" si="155"/>
        <v>0</v>
      </c>
      <c r="BU365" s="59">
        <f t="shared" si="155"/>
        <v>0</v>
      </c>
      <c r="BV365" s="59">
        <f t="shared" si="155"/>
        <v>0</v>
      </c>
      <c r="BW365" s="59">
        <f t="shared" si="155"/>
        <v>0</v>
      </c>
      <c r="BX365" s="59">
        <f t="shared" si="155"/>
        <v>0</v>
      </c>
      <c r="BY365" s="59">
        <f t="shared" si="155"/>
        <v>0</v>
      </c>
      <c r="BZ365" s="59">
        <f t="shared" si="155"/>
        <v>0</v>
      </c>
      <c r="CA365" s="59">
        <f t="shared" si="155"/>
        <v>0</v>
      </c>
      <c r="CB365" s="59">
        <f t="shared" si="155"/>
        <v>0</v>
      </c>
      <c r="CC365" s="59">
        <f t="shared" si="155"/>
        <v>0</v>
      </c>
      <c r="CD365" s="59">
        <f t="shared" si="155"/>
        <v>0</v>
      </c>
      <c r="CE365" s="58"/>
      <c r="CG365" s="10"/>
      <c r="CH365" s="10"/>
    </row>
    <row r="366" spans="1:86" s="38" customFormat="1">
      <c r="A366" t="s">
        <v>177</v>
      </c>
      <c r="B366" s="10">
        <v>60</v>
      </c>
      <c r="C366" s="6" t="s">
        <v>2</v>
      </c>
      <c r="D366" s="10" t="s">
        <v>40</v>
      </c>
      <c r="E366" s="59">
        <f t="shared" si="142"/>
        <v>300</v>
      </c>
      <c r="F366" s="59">
        <f t="shared" ref="F366:BQ366" si="156">SUM(F90,F182,F274)</f>
        <v>0</v>
      </c>
      <c r="G366" s="59">
        <f t="shared" si="156"/>
        <v>0</v>
      </c>
      <c r="H366" s="59">
        <f t="shared" si="156"/>
        <v>0</v>
      </c>
      <c r="I366" s="59">
        <f t="shared" si="156"/>
        <v>0</v>
      </c>
      <c r="J366" s="59">
        <f t="shared" si="156"/>
        <v>12</v>
      </c>
      <c r="K366" s="59">
        <f t="shared" si="156"/>
        <v>12</v>
      </c>
      <c r="L366" s="59">
        <f t="shared" si="156"/>
        <v>0</v>
      </c>
      <c r="M366" s="59">
        <f t="shared" si="156"/>
        <v>0</v>
      </c>
      <c r="N366" s="59">
        <f t="shared" si="156"/>
        <v>0</v>
      </c>
      <c r="O366" s="59">
        <f t="shared" si="156"/>
        <v>0</v>
      </c>
      <c r="P366" s="59">
        <f t="shared" si="156"/>
        <v>0</v>
      </c>
      <c r="Q366" s="59">
        <f t="shared" si="156"/>
        <v>0</v>
      </c>
      <c r="R366" s="59">
        <f t="shared" si="156"/>
        <v>0</v>
      </c>
      <c r="S366" s="59">
        <f t="shared" si="156"/>
        <v>0</v>
      </c>
      <c r="T366" s="59">
        <f t="shared" si="156"/>
        <v>0</v>
      </c>
      <c r="U366" s="59">
        <f t="shared" si="156"/>
        <v>0</v>
      </c>
      <c r="V366" s="59">
        <f t="shared" si="156"/>
        <v>0</v>
      </c>
      <c r="W366" s="59">
        <f t="shared" si="156"/>
        <v>0</v>
      </c>
      <c r="X366" s="59">
        <f t="shared" si="156"/>
        <v>0</v>
      </c>
      <c r="Y366" s="59">
        <f t="shared" si="156"/>
        <v>0</v>
      </c>
      <c r="Z366" s="59">
        <f t="shared" si="156"/>
        <v>0</v>
      </c>
      <c r="AA366" s="59">
        <f t="shared" si="156"/>
        <v>0</v>
      </c>
      <c r="AB366" s="59">
        <f t="shared" si="156"/>
        <v>0</v>
      </c>
      <c r="AC366" s="59">
        <f t="shared" si="156"/>
        <v>1</v>
      </c>
      <c r="AD366" s="59">
        <f t="shared" si="156"/>
        <v>1</v>
      </c>
      <c r="AE366" s="59">
        <f t="shared" si="156"/>
        <v>0</v>
      </c>
      <c r="AF366" s="59">
        <f t="shared" si="156"/>
        <v>0</v>
      </c>
      <c r="AG366" s="59">
        <f t="shared" si="156"/>
        <v>0</v>
      </c>
      <c r="AH366" s="59">
        <f t="shared" si="156"/>
        <v>0</v>
      </c>
      <c r="AI366" s="59">
        <f t="shared" si="156"/>
        <v>0</v>
      </c>
      <c r="AJ366" s="59">
        <f t="shared" si="156"/>
        <v>0</v>
      </c>
      <c r="AK366" s="59">
        <f t="shared" si="156"/>
        <v>0</v>
      </c>
      <c r="AL366" s="59">
        <f t="shared" si="156"/>
        <v>1</v>
      </c>
      <c r="AM366" s="59">
        <f t="shared" si="156"/>
        <v>0</v>
      </c>
      <c r="AN366" s="59">
        <f t="shared" si="156"/>
        <v>0</v>
      </c>
      <c r="AO366" s="59">
        <f t="shared" si="156"/>
        <v>0</v>
      </c>
      <c r="AP366" s="59">
        <f t="shared" si="156"/>
        <v>0</v>
      </c>
      <c r="AQ366" s="59">
        <f t="shared" si="156"/>
        <v>0</v>
      </c>
      <c r="AR366" s="59">
        <f t="shared" si="156"/>
        <v>1</v>
      </c>
      <c r="AS366" s="59">
        <f t="shared" si="156"/>
        <v>0</v>
      </c>
      <c r="AT366" s="59">
        <f t="shared" si="156"/>
        <v>0</v>
      </c>
      <c r="AU366" s="59">
        <f t="shared" si="156"/>
        <v>0</v>
      </c>
      <c r="AV366" s="59">
        <f t="shared" si="156"/>
        <v>0</v>
      </c>
      <c r="AW366" s="59">
        <f t="shared" si="156"/>
        <v>0</v>
      </c>
      <c r="AX366" s="59">
        <f t="shared" si="156"/>
        <v>0</v>
      </c>
      <c r="AY366" s="59">
        <f t="shared" si="156"/>
        <v>0</v>
      </c>
      <c r="AZ366" s="59">
        <f t="shared" si="156"/>
        <v>0</v>
      </c>
      <c r="BA366" s="59">
        <f t="shared" si="156"/>
        <v>0</v>
      </c>
      <c r="BB366" s="59">
        <f t="shared" si="156"/>
        <v>0</v>
      </c>
      <c r="BC366" s="59">
        <f t="shared" si="156"/>
        <v>0</v>
      </c>
      <c r="BD366" s="59">
        <f t="shared" si="156"/>
        <v>0</v>
      </c>
      <c r="BE366" s="59">
        <f t="shared" si="156"/>
        <v>3</v>
      </c>
      <c r="BF366" s="59">
        <f t="shared" si="156"/>
        <v>3</v>
      </c>
      <c r="BG366" s="59">
        <f t="shared" si="156"/>
        <v>0</v>
      </c>
      <c r="BH366" s="59">
        <f t="shared" si="156"/>
        <v>0</v>
      </c>
      <c r="BI366" s="59">
        <f t="shared" si="156"/>
        <v>0</v>
      </c>
      <c r="BJ366" s="59">
        <f t="shared" si="156"/>
        <v>0</v>
      </c>
      <c r="BK366" s="59">
        <f t="shared" si="156"/>
        <v>0</v>
      </c>
      <c r="BL366" s="59">
        <f t="shared" si="156"/>
        <v>159</v>
      </c>
      <c r="BM366" s="59">
        <f t="shared" si="156"/>
        <v>41</v>
      </c>
      <c r="BN366" s="59">
        <f t="shared" si="156"/>
        <v>0</v>
      </c>
      <c r="BO366" s="59">
        <f t="shared" si="156"/>
        <v>0</v>
      </c>
      <c r="BP366" s="59">
        <f t="shared" si="156"/>
        <v>0</v>
      </c>
      <c r="BQ366" s="59">
        <f t="shared" si="156"/>
        <v>0</v>
      </c>
      <c r="BR366" s="59">
        <f t="shared" si="155"/>
        <v>118</v>
      </c>
      <c r="BS366" s="59">
        <f t="shared" si="155"/>
        <v>0</v>
      </c>
      <c r="BT366" s="59">
        <f t="shared" si="155"/>
        <v>0</v>
      </c>
      <c r="BU366" s="59">
        <f t="shared" si="155"/>
        <v>0</v>
      </c>
      <c r="BV366" s="59">
        <f t="shared" si="155"/>
        <v>0</v>
      </c>
      <c r="BW366" s="59">
        <f t="shared" si="155"/>
        <v>0</v>
      </c>
      <c r="BX366" s="59">
        <f t="shared" si="155"/>
        <v>0</v>
      </c>
      <c r="BY366" s="59">
        <f t="shared" si="155"/>
        <v>0</v>
      </c>
      <c r="BZ366" s="59">
        <f t="shared" si="155"/>
        <v>0</v>
      </c>
      <c r="CA366" s="59">
        <f t="shared" si="155"/>
        <v>0</v>
      </c>
      <c r="CB366" s="59">
        <f t="shared" si="155"/>
        <v>0</v>
      </c>
      <c r="CC366" s="59">
        <f t="shared" si="155"/>
        <v>0</v>
      </c>
      <c r="CD366" s="59">
        <f t="shared" si="155"/>
        <v>0</v>
      </c>
      <c r="CE366" s="58"/>
      <c r="CG366" s="10"/>
      <c r="CH366" s="10"/>
    </row>
    <row r="367" spans="1:86">
      <c r="I367" s="59"/>
    </row>
    <row r="368" spans="1:86">
      <c r="A368" s="34" t="s">
        <v>3</v>
      </c>
      <c r="B368" s="34">
        <f>COUNTIF(C341:C366,"WT")</f>
        <v>10</v>
      </c>
      <c r="C368" s="22" t="s">
        <v>41</v>
      </c>
      <c r="D368" s="24" t="e">
        <f t="shared" ref="D368:K368" si="157">AVERAGE(D344:D347,D349,D354,D356,D359:D360,D364)</f>
        <v>#DIV/0!</v>
      </c>
      <c r="E368" s="24">
        <f t="shared" si="157"/>
        <v>105</v>
      </c>
      <c r="F368" s="24">
        <f t="shared" si="157"/>
        <v>22.5</v>
      </c>
      <c r="G368" s="24">
        <f t="shared" si="157"/>
        <v>70</v>
      </c>
      <c r="H368" s="24">
        <f t="shared" si="157"/>
        <v>62.5</v>
      </c>
      <c r="I368" s="24">
        <f t="shared" si="157"/>
        <v>0.7</v>
      </c>
      <c r="J368" s="24">
        <f t="shared" si="157"/>
        <v>12</v>
      </c>
      <c r="K368" s="24">
        <f t="shared" si="157"/>
        <v>4.2</v>
      </c>
      <c r="L368" s="24">
        <f t="shared" ref="L368:BI368" si="158">AVERAGE(L344:L347,L349,L354,L356,L359:L360,L364)</f>
        <v>0.9</v>
      </c>
      <c r="M368" s="24">
        <f t="shared" si="158"/>
        <v>2.8</v>
      </c>
      <c r="N368" s="24">
        <f>AVERAGE(N344:N347,N349,N354,N356,N359:N360,N364)</f>
        <v>2.5</v>
      </c>
      <c r="O368" s="24">
        <f>AVERAGE(O344:O347,O349,O354,O356,O359:O360,O364)</f>
        <v>1.6</v>
      </c>
      <c r="P368" s="24">
        <f t="shared" si="158"/>
        <v>3058.4916666600002</v>
      </c>
      <c r="Q368" s="24">
        <f t="shared" si="158"/>
        <v>1344.6</v>
      </c>
      <c r="R368" s="24">
        <f t="shared" si="158"/>
        <v>1372.75</v>
      </c>
      <c r="S368" s="24">
        <f t="shared" si="158"/>
        <v>1773.4</v>
      </c>
      <c r="T368" s="24">
        <f t="shared" si="158"/>
        <v>987.27499998400015</v>
      </c>
      <c r="U368" s="24">
        <f t="shared" si="158"/>
        <v>519.25</v>
      </c>
      <c r="V368" s="24">
        <f t="shared" si="158"/>
        <v>1003.75</v>
      </c>
      <c r="W368" s="24">
        <f t="shared" si="158"/>
        <v>2053.5250000400001</v>
      </c>
      <c r="X368" s="24">
        <f t="shared" si="158"/>
        <v>3282.2</v>
      </c>
      <c r="Y368" s="24">
        <f t="shared" si="158"/>
        <v>531</v>
      </c>
      <c r="Z368" s="24">
        <f t="shared" si="158"/>
        <v>773.27500002600004</v>
      </c>
      <c r="AA368" s="24">
        <f t="shared" si="158"/>
        <v>713.75</v>
      </c>
      <c r="AB368" s="24">
        <f t="shared" si="158"/>
        <v>433.3</v>
      </c>
      <c r="AC368" s="24">
        <f t="shared" si="158"/>
        <v>35.799999999999997</v>
      </c>
      <c r="AD368" s="24">
        <f t="shared" si="158"/>
        <v>16.3</v>
      </c>
      <c r="AE368" s="24">
        <f t="shared" si="158"/>
        <v>10.4</v>
      </c>
      <c r="AF368" s="24">
        <f t="shared" si="158"/>
        <v>9.1</v>
      </c>
      <c r="AG368" s="24">
        <f t="shared" si="158"/>
        <v>11.8</v>
      </c>
      <c r="AH368" s="24">
        <f t="shared" si="158"/>
        <v>12.4</v>
      </c>
      <c r="AI368" s="24">
        <f t="shared" si="158"/>
        <v>4.2</v>
      </c>
      <c r="AJ368" s="24">
        <f t="shared" si="158"/>
        <v>0.1</v>
      </c>
      <c r="AK368" s="24">
        <f t="shared" si="158"/>
        <v>0.8</v>
      </c>
      <c r="AL368" s="24">
        <f t="shared" si="158"/>
        <v>6.5</v>
      </c>
      <c r="AM368" s="24">
        <f t="shared" si="158"/>
        <v>7.8</v>
      </c>
      <c r="AN368" s="24">
        <f t="shared" si="158"/>
        <v>5.5</v>
      </c>
      <c r="AO368" s="24">
        <f t="shared" si="158"/>
        <v>1.1000000000000001</v>
      </c>
      <c r="AP368" s="24">
        <f t="shared" si="158"/>
        <v>0</v>
      </c>
      <c r="AQ368" s="24">
        <f t="shared" si="158"/>
        <v>0.2</v>
      </c>
      <c r="AR368" s="24">
        <f t="shared" si="158"/>
        <v>1.7</v>
      </c>
      <c r="AS368" s="24">
        <f t="shared" si="158"/>
        <v>2</v>
      </c>
      <c r="AT368" s="24">
        <f t="shared" si="158"/>
        <v>4</v>
      </c>
      <c r="AU368" s="24">
        <f t="shared" si="158"/>
        <v>1.1000000000000001</v>
      </c>
      <c r="AV368" s="24">
        <f t="shared" si="158"/>
        <v>0.1</v>
      </c>
      <c r="AW368" s="24">
        <f t="shared" si="158"/>
        <v>0.3</v>
      </c>
      <c r="AX368" s="24">
        <f t="shared" si="158"/>
        <v>2.9</v>
      </c>
      <c r="AY368" s="24">
        <f t="shared" si="158"/>
        <v>2</v>
      </c>
      <c r="AZ368" s="24">
        <f t="shared" si="158"/>
        <v>2.9</v>
      </c>
      <c r="BA368" s="24">
        <f t="shared" si="158"/>
        <v>2</v>
      </c>
      <c r="BB368" s="24">
        <f t="shared" si="158"/>
        <v>0</v>
      </c>
      <c r="BC368" s="24">
        <f t="shared" si="158"/>
        <v>0.3</v>
      </c>
      <c r="BD368" s="24">
        <f t="shared" si="158"/>
        <v>1.9</v>
      </c>
      <c r="BE368" s="24">
        <f t="shared" si="158"/>
        <v>25.5</v>
      </c>
      <c r="BF368" s="24">
        <f t="shared" si="158"/>
        <v>7.8</v>
      </c>
      <c r="BG368" s="24">
        <f t="shared" si="158"/>
        <v>0.5</v>
      </c>
      <c r="BH368" s="24">
        <f t="shared" si="158"/>
        <v>3.2</v>
      </c>
      <c r="BI368" s="24">
        <f t="shared" si="158"/>
        <v>1</v>
      </c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</row>
    <row r="369" spans="1:72">
      <c r="A369" s="35" t="s">
        <v>179</v>
      </c>
      <c r="B369" s="153">
        <f>COUNTIF(C341:C366,"+ve")</f>
        <v>13</v>
      </c>
      <c r="C369" s="18" t="s">
        <v>41</v>
      </c>
      <c r="D369" s="27" t="e">
        <f t="shared" ref="D369:I369" si="159">AVERAGE(D348,D350:D353,D355,D357:D358,D361:D363,D365:D366)</f>
        <v>#DIV/0!</v>
      </c>
      <c r="E369" s="27">
        <f t="shared" si="159"/>
        <v>84.615384615384613</v>
      </c>
      <c r="F369" s="27">
        <f t="shared" si="159"/>
        <v>32.692307692307693</v>
      </c>
      <c r="G369" s="27">
        <f t="shared" si="159"/>
        <v>96.15384615384616</v>
      </c>
      <c r="H369" s="27">
        <f t="shared" si="159"/>
        <v>42.307692307692307</v>
      </c>
      <c r="I369" s="27">
        <f t="shared" si="159"/>
        <v>0.96153846153846156</v>
      </c>
      <c r="J369" s="27">
        <f t="shared" ref="J369:O369" si="160">AVERAGE(J348,J350:J353,J355,J357:J358,J361:J363,J365:J366)</f>
        <v>12</v>
      </c>
      <c r="K369" s="27">
        <f t="shared" si="160"/>
        <v>3.3846153846153846</v>
      </c>
      <c r="L369" s="27">
        <f t="shared" si="160"/>
        <v>1.3076923076923077</v>
      </c>
      <c r="M369" s="27">
        <f t="shared" si="160"/>
        <v>3.8461538461538463</v>
      </c>
      <c r="N369" s="27">
        <f t="shared" si="160"/>
        <v>1.6923076923076923</v>
      </c>
      <c r="O369" s="27">
        <f t="shared" si="160"/>
        <v>1.7692307692307692</v>
      </c>
      <c r="P369" s="27">
        <f>AVERAGE(P348,P350:P353,P355,P357:P358,P361:P363,P365:P366)</f>
        <v>3066.8910255923079</v>
      </c>
      <c r="Q369" s="27">
        <f t="shared" ref="Q369:BI369" si="161">AVERAGE(Q348,Q350:Q353,Q355,Q357:Q358,Q361:Q363,Q365:Q366)</f>
        <v>1722.0512820769229</v>
      </c>
      <c r="R369" s="27">
        <f t="shared" si="161"/>
        <v>2131.3076923076924</v>
      </c>
      <c r="S369" s="27">
        <f t="shared" si="161"/>
        <v>1304.8846153846155</v>
      </c>
      <c r="T369" s="27">
        <f t="shared" si="161"/>
        <v>817.21153845384606</v>
      </c>
      <c r="U369" s="27">
        <f t="shared" si="161"/>
        <v>719.38461538461536</v>
      </c>
      <c r="V369" s="27">
        <f t="shared" si="161"/>
        <v>568.46153846153845</v>
      </c>
      <c r="W369" s="27">
        <f t="shared" si="161"/>
        <v>547.66666667230777</v>
      </c>
      <c r="X369" s="27">
        <f t="shared" si="161"/>
        <v>639</v>
      </c>
      <c r="Y369" s="27">
        <f t="shared" si="161"/>
        <v>278.19230769230768</v>
      </c>
      <c r="Z369" s="27">
        <f t="shared" si="161"/>
        <v>1546.0705128253846</v>
      </c>
      <c r="AA369" s="27">
        <f t="shared" si="161"/>
        <v>1754.5</v>
      </c>
      <c r="AB369" s="27">
        <f t="shared" si="161"/>
        <v>394.26923076923077</v>
      </c>
      <c r="AC369" s="27">
        <f t="shared" si="161"/>
        <v>36.46153846153846</v>
      </c>
      <c r="AD369" s="27">
        <f t="shared" si="161"/>
        <v>15.923076923076923</v>
      </c>
      <c r="AE369" s="27">
        <f t="shared" si="161"/>
        <v>16.153846153846153</v>
      </c>
      <c r="AF369" s="27">
        <f t="shared" si="161"/>
        <v>4.384615384615385</v>
      </c>
      <c r="AG369" s="27">
        <f t="shared" si="161"/>
        <v>12</v>
      </c>
      <c r="AH369" s="27">
        <f t="shared" si="161"/>
        <v>11.76923076923077</v>
      </c>
      <c r="AI369" s="27">
        <f t="shared" si="161"/>
        <v>6</v>
      </c>
      <c r="AJ369" s="27">
        <f t="shared" si="161"/>
        <v>0</v>
      </c>
      <c r="AK369" s="27">
        <f t="shared" si="161"/>
        <v>0</v>
      </c>
      <c r="AL369" s="27">
        <f t="shared" si="161"/>
        <v>6.6923076923076925</v>
      </c>
      <c r="AM369" s="27">
        <f t="shared" si="161"/>
        <v>8.615384615384615</v>
      </c>
      <c r="AN369" s="27">
        <f t="shared" si="161"/>
        <v>4.4615384615384617</v>
      </c>
      <c r="AO369" s="27">
        <f t="shared" si="161"/>
        <v>1.0769230769230769</v>
      </c>
      <c r="AP369" s="27">
        <f t="shared" si="161"/>
        <v>0</v>
      </c>
      <c r="AQ369" s="27">
        <f t="shared" si="161"/>
        <v>0</v>
      </c>
      <c r="AR369" s="27">
        <f t="shared" si="161"/>
        <v>1.7692307692307692</v>
      </c>
      <c r="AS369" s="27">
        <f t="shared" si="161"/>
        <v>1.8461538461538463</v>
      </c>
      <c r="AT369" s="27">
        <f t="shared" si="161"/>
        <v>5.4615384615384617</v>
      </c>
      <c r="AU369" s="27">
        <f t="shared" si="161"/>
        <v>4.615384615384615</v>
      </c>
      <c r="AV369" s="27">
        <f t="shared" si="161"/>
        <v>0</v>
      </c>
      <c r="AW369" s="27">
        <f t="shared" si="161"/>
        <v>0</v>
      </c>
      <c r="AX369" s="27">
        <f t="shared" si="161"/>
        <v>4.2307692307692308</v>
      </c>
      <c r="AY369" s="27">
        <f t="shared" si="161"/>
        <v>1.5384615384615385</v>
      </c>
      <c r="AZ369" s="27">
        <f t="shared" si="161"/>
        <v>1.8461538461538463</v>
      </c>
      <c r="BA369" s="27">
        <f t="shared" si="161"/>
        <v>0.30769230769230771</v>
      </c>
      <c r="BB369" s="27">
        <f t="shared" si="161"/>
        <v>0</v>
      </c>
      <c r="BC369" s="27">
        <f t="shared" si="161"/>
        <v>0</v>
      </c>
      <c r="BD369" s="27">
        <f t="shared" si="161"/>
        <v>0.69230769230769229</v>
      </c>
      <c r="BE369" s="27">
        <f t="shared" si="161"/>
        <v>14.923076923076923</v>
      </c>
      <c r="BF369" s="27">
        <f t="shared" si="161"/>
        <v>2.7692307692307692</v>
      </c>
      <c r="BG369" s="27">
        <f t="shared" si="161"/>
        <v>0.61538461538461542</v>
      </c>
      <c r="BH369" s="27">
        <f t="shared" si="161"/>
        <v>0.46153846153846156</v>
      </c>
      <c r="BI369" s="27">
        <f t="shared" si="161"/>
        <v>2.6153846153846154</v>
      </c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</row>
    <row r="370" spans="1:72">
      <c r="A370" s="63"/>
      <c r="B370" s="63"/>
      <c r="C370" s="22" t="s">
        <v>43</v>
      </c>
      <c r="D370" s="24" t="e">
        <f>STDEV(D344:D347,D349,D354,D356,D359:D360,D364)/SQRT($B368)</f>
        <v>#DIV/0!</v>
      </c>
      <c r="E370" s="24">
        <f t="shared" ref="E370:BI370" si="162">STDEV(E344:E347,E349,E354,E356,E359:E360,E364)/SQRT($B368)</f>
        <v>32.659863237109036</v>
      </c>
      <c r="F370" s="24">
        <f t="shared" si="162"/>
        <v>8.7002554240921253</v>
      </c>
      <c r="G370" s="24">
        <f t="shared" si="162"/>
        <v>17.795130420052182</v>
      </c>
      <c r="H370" s="24">
        <f t="shared" si="162"/>
        <v>13.565683830083088</v>
      </c>
      <c r="I370" s="24">
        <f t="shared" si="162"/>
        <v>0.17795130420052185</v>
      </c>
      <c r="J370" s="24">
        <f t="shared" si="162"/>
        <v>0</v>
      </c>
      <c r="K370" s="24">
        <f t="shared" si="162"/>
        <v>1.3063945294843615</v>
      </c>
      <c r="L370" s="24">
        <f t="shared" si="162"/>
        <v>0.348010216963685</v>
      </c>
      <c r="M370" s="24">
        <f t="shared" si="162"/>
        <v>0.71180521680208741</v>
      </c>
      <c r="N370" s="24">
        <f t="shared" si="162"/>
        <v>0.54262735320332356</v>
      </c>
      <c r="O370" s="24">
        <f t="shared" si="162"/>
        <v>0.49888765156985887</v>
      </c>
      <c r="P370" s="24">
        <f t="shared" si="162"/>
        <v>742.40176694181753</v>
      </c>
      <c r="Q370" s="24">
        <f t="shared" si="162"/>
        <v>591.5479871583633</v>
      </c>
      <c r="R370" s="24">
        <f t="shared" si="162"/>
        <v>392.83351187946727</v>
      </c>
      <c r="S370" s="24">
        <f t="shared" si="162"/>
        <v>648.24800552463455</v>
      </c>
      <c r="T370" s="24">
        <f t="shared" si="162"/>
        <v>259.47069520800505</v>
      </c>
      <c r="U370" s="24">
        <f t="shared" si="162"/>
        <v>204.95628598963893</v>
      </c>
      <c r="V370" s="24">
        <f t="shared" si="162"/>
        <v>270.63733677295068</v>
      </c>
      <c r="W370" s="24">
        <f t="shared" si="162"/>
        <v>1236.8264907262499</v>
      </c>
      <c r="X370" s="24">
        <f t="shared" si="162"/>
        <v>2381.1104309637644</v>
      </c>
      <c r="Y370" s="24">
        <f t="shared" si="162"/>
        <v>187.24824580101026</v>
      </c>
      <c r="Z370" s="24">
        <f t="shared" si="162"/>
        <v>296.56750999444739</v>
      </c>
      <c r="AA370" s="24">
        <f t="shared" si="162"/>
        <v>314.71475841890009</v>
      </c>
      <c r="AB370" s="24">
        <f t="shared" si="162"/>
        <v>162.92317889797701</v>
      </c>
      <c r="AC370" s="24">
        <f t="shared" si="162"/>
        <v>6.7770855748536105</v>
      </c>
      <c r="AD370" s="24">
        <f t="shared" si="162"/>
        <v>2.8364688532673075</v>
      </c>
      <c r="AE370" s="24">
        <f t="shared" si="162"/>
        <v>2.7535835237417845</v>
      </c>
      <c r="AF370" s="24">
        <f t="shared" si="162"/>
        <v>2.1367160680716459</v>
      </c>
      <c r="AG370" s="24">
        <f t="shared" si="162"/>
        <v>1.8547236990991405</v>
      </c>
      <c r="AH370" s="24">
        <f t="shared" si="162"/>
        <v>2.1868292622475636</v>
      </c>
      <c r="AI370" s="24">
        <f t="shared" si="162"/>
        <v>1.1907047399661168</v>
      </c>
      <c r="AJ370" s="24">
        <f t="shared" si="162"/>
        <v>9.9999999999999992E-2</v>
      </c>
      <c r="AK370" s="24">
        <f t="shared" si="162"/>
        <v>0.79999999999999993</v>
      </c>
      <c r="AL370" s="24">
        <f t="shared" si="162"/>
        <v>2.4002314703192922</v>
      </c>
      <c r="AM370" s="24">
        <f t="shared" si="162"/>
        <v>1.3063945294843617</v>
      </c>
      <c r="AN370" s="24">
        <f t="shared" si="162"/>
        <v>1.2845232578665129</v>
      </c>
      <c r="AO370" s="24">
        <f t="shared" si="162"/>
        <v>0.58594652770823152</v>
      </c>
      <c r="AP370" s="24">
        <f t="shared" si="162"/>
        <v>0</v>
      </c>
      <c r="AQ370" s="24">
        <f t="shared" si="162"/>
        <v>0.19999999999999998</v>
      </c>
      <c r="AR370" s="24">
        <f t="shared" si="162"/>
        <v>0.7</v>
      </c>
      <c r="AS370" s="24">
        <f t="shared" si="162"/>
        <v>0.69920589878010109</v>
      </c>
      <c r="AT370" s="24">
        <f t="shared" si="162"/>
        <v>1.0219806477837261</v>
      </c>
      <c r="AU370" s="24">
        <f t="shared" si="162"/>
        <v>0.43333333333333329</v>
      </c>
      <c r="AV370" s="24">
        <f t="shared" si="162"/>
        <v>9.9999999999999992E-2</v>
      </c>
      <c r="AW370" s="24">
        <f t="shared" si="162"/>
        <v>0.3</v>
      </c>
      <c r="AX370" s="24">
        <f t="shared" si="162"/>
        <v>1.2151817422372122</v>
      </c>
      <c r="AY370" s="24">
        <f t="shared" si="162"/>
        <v>0.64978628965393093</v>
      </c>
      <c r="AZ370" s="24">
        <f t="shared" si="162"/>
        <v>0.67412494720522276</v>
      </c>
      <c r="BA370" s="24">
        <f t="shared" si="162"/>
        <v>0.53748384988656994</v>
      </c>
      <c r="BB370" s="24">
        <f t="shared" si="162"/>
        <v>0</v>
      </c>
      <c r="BC370" s="24">
        <f t="shared" si="162"/>
        <v>0.3</v>
      </c>
      <c r="BD370" s="24">
        <f t="shared" si="162"/>
        <v>0.78102496759066542</v>
      </c>
      <c r="BE370" s="24">
        <f t="shared" si="162"/>
        <v>11.180588336735934</v>
      </c>
      <c r="BF370" s="24">
        <f t="shared" si="162"/>
        <v>5.2594887795509386</v>
      </c>
      <c r="BG370" s="24">
        <f t="shared" si="162"/>
        <v>0.5</v>
      </c>
      <c r="BH370" s="24">
        <f t="shared" si="162"/>
        <v>2.9844039047465856</v>
      </c>
      <c r="BI370" s="24">
        <f t="shared" si="162"/>
        <v>0.44721359549995793</v>
      </c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</row>
    <row r="371" spans="1:72">
      <c r="A371" s="63"/>
      <c r="B371" s="2"/>
      <c r="C371" s="18" t="s">
        <v>43</v>
      </c>
      <c r="D371" s="27" t="e">
        <f t="shared" ref="D371:K371" si="163">STDEV(D348,D350:D353,D355,D357:D358,D361:D363,D365:D366)/SQRT($B369)</f>
        <v>#DIV/0!</v>
      </c>
      <c r="E371" s="27">
        <f t="shared" si="163"/>
        <v>29.21769275661109</v>
      </c>
      <c r="F371" s="27">
        <f t="shared" si="163"/>
        <v>10.735983477207837</v>
      </c>
      <c r="G371" s="27">
        <f t="shared" si="163"/>
        <v>17.182596350872068</v>
      </c>
      <c r="H371" s="27">
        <f t="shared" si="163"/>
        <v>12.137241172283005</v>
      </c>
      <c r="I371" s="27">
        <f t="shared" si="163"/>
        <v>0.17182596350872065</v>
      </c>
      <c r="J371" s="27">
        <f t="shared" si="163"/>
        <v>0</v>
      </c>
      <c r="K371" s="27">
        <f t="shared" si="163"/>
        <v>1.1687077102644434</v>
      </c>
      <c r="L371" s="27">
        <f t="shared" ref="L371:BI371" si="164">STDEV(L348,L350:L353,L355,L357:L358,L361:L363,L365:L366)/SQRT($B369)</f>
        <v>0.4294393390883135</v>
      </c>
      <c r="M371" s="27">
        <f t="shared" si="164"/>
        <v>0.68730385403488259</v>
      </c>
      <c r="N371" s="27">
        <f t="shared" si="164"/>
        <v>0.48548964689132018</v>
      </c>
      <c r="O371" s="27">
        <f t="shared" si="164"/>
        <v>0.5900222307181463</v>
      </c>
      <c r="P371" s="27">
        <f t="shared" si="164"/>
        <v>505.01957270348663</v>
      </c>
      <c r="Q371" s="27">
        <f t="shared" si="164"/>
        <v>635.17399735772392</v>
      </c>
      <c r="R371" s="27">
        <f t="shared" si="164"/>
        <v>417.44083159135789</v>
      </c>
      <c r="S371" s="27">
        <f t="shared" si="164"/>
        <v>436.73368107509674</v>
      </c>
      <c r="T371" s="27">
        <f t="shared" si="164"/>
        <v>186.46281189118395</v>
      </c>
      <c r="U371" s="27">
        <f t="shared" si="164"/>
        <v>184.89636003619734</v>
      </c>
      <c r="V371" s="27">
        <f t="shared" si="164"/>
        <v>153.64690061642486</v>
      </c>
      <c r="W371" s="27">
        <f t="shared" si="164"/>
        <v>184.08495378543401</v>
      </c>
      <c r="X371" s="27">
        <f t="shared" si="164"/>
        <v>251.313026282935</v>
      </c>
      <c r="Y371" s="27">
        <f t="shared" si="164"/>
        <v>108.35294504625723</v>
      </c>
      <c r="Z371" s="27">
        <f t="shared" si="164"/>
        <v>365.88815344739942</v>
      </c>
      <c r="AA371" s="27">
        <f t="shared" si="164"/>
        <v>419.83605240312073</v>
      </c>
      <c r="AB371" s="27">
        <f t="shared" si="164"/>
        <v>125.4455599487209</v>
      </c>
      <c r="AC371" s="27">
        <f t="shared" si="164"/>
        <v>9.6394058923051631</v>
      </c>
      <c r="AD371" s="27">
        <f t="shared" si="164"/>
        <v>3.7714540800216616</v>
      </c>
      <c r="AE371" s="27">
        <f t="shared" si="164"/>
        <v>5.6521452177142599</v>
      </c>
      <c r="AF371" s="27">
        <f t="shared" si="164"/>
        <v>1.7706237548565555</v>
      </c>
      <c r="AG371" s="27">
        <f t="shared" si="164"/>
        <v>2.0223114472661203</v>
      </c>
      <c r="AH371" s="27">
        <f t="shared" si="164"/>
        <v>2.4655416166657682</v>
      </c>
      <c r="AI371" s="27">
        <f t="shared" si="164"/>
        <v>3.8713278713097252</v>
      </c>
      <c r="AJ371" s="27">
        <f t="shared" si="164"/>
        <v>0</v>
      </c>
      <c r="AK371" s="27">
        <f t="shared" si="164"/>
        <v>0</v>
      </c>
      <c r="AL371" s="27">
        <f t="shared" si="164"/>
        <v>3.4462625898593826</v>
      </c>
      <c r="AM371" s="27">
        <f t="shared" si="164"/>
        <v>1.1687077102644436</v>
      </c>
      <c r="AN371" s="27">
        <f t="shared" si="164"/>
        <v>1.6893914266696546</v>
      </c>
      <c r="AO371" s="27">
        <f t="shared" si="164"/>
        <v>0.75499650586335676</v>
      </c>
      <c r="AP371" s="27">
        <f t="shared" si="164"/>
        <v>0</v>
      </c>
      <c r="AQ371" s="27">
        <f t="shared" si="164"/>
        <v>0</v>
      </c>
      <c r="AR371" s="27">
        <f t="shared" si="164"/>
        <v>0.96843679323185949</v>
      </c>
      <c r="AS371" s="27">
        <f t="shared" si="164"/>
        <v>0.87593286423275507</v>
      </c>
      <c r="AT371" s="27">
        <f t="shared" si="164"/>
        <v>1.0103019643510536</v>
      </c>
      <c r="AU371" s="27">
        <f t="shared" si="164"/>
        <v>3.1491522293013419</v>
      </c>
      <c r="AV371" s="27">
        <f t="shared" si="164"/>
        <v>0</v>
      </c>
      <c r="AW371" s="27">
        <f t="shared" si="164"/>
        <v>0</v>
      </c>
      <c r="AX371" s="27">
        <f t="shared" si="164"/>
        <v>2.2479444917234548</v>
      </c>
      <c r="AY371" s="27">
        <f t="shared" si="164"/>
        <v>0.97148699540885297</v>
      </c>
      <c r="AZ371" s="27">
        <f t="shared" si="164"/>
        <v>0.49154588494053375</v>
      </c>
      <c r="BA371" s="27">
        <f t="shared" si="164"/>
        <v>0.17484848329469047</v>
      </c>
      <c r="BB371" s="27">
        <f t="shared" si="164"/>
        <v>0</v>
      </c>
      <c r="BC371" s="27">
        <f t="shared" si="164"/>
        <v>0</v>
      </c>
      <c r="BD371" s="27">
        <f t="shared" si="164"/>
        <v>0.61377995915824735</v>
      </c>
      <c r="BE371" s="27">
        <f t="shared" si="164"/>
        <v>2.3736306132101608</v>
      </c>
      <c r="BF371" s="27">
        <f t="shared" si="164"/>
        <v>1.0073692964391381</v>
      </c>
      <c r="BG371" s="27">
        <f t="shared" si="164"/>
        <v>0.38461538461538464</v>
      </c>
      <c r="BH371" s="27">
        <f t="shared" si="164"/>
        <v>0.24325212770525995</v>
      </c>
      <c r="BI371" s="27">
        <f t="shared" si="164"/>
        <v>0.61538461538461542</v>
      </c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</row>
    <row r="372" spans="1:72" s="114" customFormat="1"/>
    <row r="373" spans="1:72" s="114" customFormat="1"/>
    <row r="374" spans="1:72" s="114" customFormat="1" ht="15">
      <c r="B374" s="164"/>
    </row>
    <row r="375" spans="1:72" s="114" customFormat="1" ht="15">
      <c r="A375"/>
      <c r="B375" s="161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 s="101"/>
      <c r="Q375" s="101"/>
      <c r="R375" s="165"/>
      <c r="S375" s="165"/>
      <c r="T375" s="165"/>
    </row>
    <row r="376" spans="1:72" s="114" customFormat="1">
      <c r="A376"/>
      <c r="B376" s="38"/>
      <c r="C376" s="38"/>
      <c r="D376" s="154"/>
      <c r="E376" s="154"/>
      <c r="F376" s="154"/>
      <c r="G376" s="154"/>
      <c r="H376" s="154"/>
      <c r="I376" s="68"/>
      <c r="J376" s="138"/>
      <c r="K376" s="80"/>
      <c r="L376" s="38"/>
      <c r="M376" s="38"/>
      <c r="N376" s="38"/>
      <c r="O376" s="38"/>
      <c r="P376" s="101"/>
      <c r="Q376" s="101"/>
      <c r="R376" s="156"/>
      <c r="S376" s="156"/>
      <c r="T376" s="156"/>
    </row>
    <row r="377" spans="1:72" s="114" customFormat="1">
      <c r="A377"/>
      <c r="B377" s="38"/>
      <c r="C377" s="38"/>
      <c r="D377" s="156"/>
      <c r="E377" s="156"/>
      <c r="F377" s="156"/>
      <c r="G377" s="154"/>
      <c r="H377" s="154"/>
      <c r="I377" s="68"/>
      <c r="J377" s="138"/>
      <c r="K377" s="80"/>
      <c r="L377" s="38"/>
      <c r="M377" s="38"/>
      <c r="N377" s="38"/>
      <c r="O377" s="135"/>
      <c r="P377" s="101"/>
      <c r="Q377" s="101"/>
      <c r="R377" s="156"/>
      <c r="S377" s="156"/>
      <c r="T377" s="156"/>
    </row>
    <row r="378" spans="1:72" s="114" customFormat="1">
      <c r="A378"/>
      <c r="B378" s="38"/>
      <c r="C378" s="38"/>
      <c r="D378" s="156"/>
      <c r="E378" s="156"/>
      <c r="F378" s="156"/>
      <c r="G378" s="154"/>
      <c r="H378" s="155"/>
      <c r="I378" s="139"/>
      <c r="J378" s="139"/>
      <c r="K378" s="80"/>
      <c r="L378" s="38"/>
      <c r="M378" s="38"/>
      <c r="N378" s="38"/>
      <c r="O378" s="136"/>
      <c r="P378" s="105"/>
      <c r="Q378" s="105"/>
      <c r="R378" s="167"/>
      <c r="S378" s="167"/>
      <c r="T378" s="167"/>
    </row>
    <row r="379" spans="1:72" s="114" customFormat="1">
      <c r="A379"/>
      <c r="B379" s="105"/>
      <c r="C379" s="105"/>
      <c r="D379" s="157"/>
      <c r="E379" s="157"/>
      <c r="F379" s="157"/>
      <c r="G379" s="156"/>
      <c r="H379" s="156"/>
      <c r="I379" s="105"/>
      <c r="J379" s="105"/>
      <c r="K379" s="80"/>
      <c r="L379" s="38"/>
      <c r="M379" s="38"/>
      <c r="N379" s="38"/>
      <c r="O379" s="147"/>
      <c r="P379" s="105"/>
      <c r="Q379" s="105"/>
      <c r="R379" s="167"/>
      <c r="S379" s="167"/>
      <c r="T379" s="167"/>
    </row>
    <row r="380" spans="1:72" s="114" customFormat="1">
      <c r="A380"/>
      <c r="B380" s="105"/>
      <c r="C380" s="105"/>
      <c r="D380" s="157"/>
      <c r="E380" s="157"/>
      <c r="F380" s="157"/>
      <c r="G380" s="157"/>
      <c r="H380" s="156"/>
      <c r="I380" s="130"/>
      <c r="J380" s="130"/>
      <c r="K380" s="80"/>
      <c r="L380" s="38"/>
      <c r="M380" s="136"/>
      <c r="N380" s="136"/>
      <c r="O380" s="148"/>
      <c r="P380" s="105"/>
      <c r="Q380" s="105"/>
      <c r="R380" s="167"/>
      <c r="S380" s="167"/>
      <c r="T380" s="167"/>
    </row>
    <row r="381" spans="1:72" s="114" customFormat="1">
      <c r="A381"/>
      <c r="B381" s="105"/>
      <c r="C381" s="105"/>
      <c r="D381" s="157"/>
      <c r="E381" s="157"/>
      <c r="F381" s="157"/>
      <c r="G381" s="157"/>
      <c r="H381" s="156"/>
      <c r="I381" s="130"/>
      <c r="J381" s="130"/>
      <c r="K381" s="80"/>
      <c r="L381" s="38"/>
      <c r="M381" s="136"/>
      <c r="N381" s="136"/>
      <c r="O381" s="137"/>
      <c r="P381" s="105"/>
      <c r="Q381" s="105"/>
      <c r="R381" s="167"/>
      <c r="S381" s="167"/>
      <c r="T381" s="167"/>
    </row>
    <row r="382" spans="1:72" s="114" customFormat="1">
      <c r="A382"/>
      <c r="B382" s="105"/>
      <c r="C382" s="105"/>
      <c r="D382" s="157"/>
      <c r="E382" s="157"/>
      <c r="F382" s="157"/>
      <c r="G382" s="157"/>
      <c r="H382" s="156"/>
      <c r="I382" s="130"/>
      <c r="J382" s="130"/>
      <c r="K382" s="80"/>
      <c r="L382" s="38"/>
      <c r="M382" s="136"/>
      <c r="N382" s="136"/>
      <c r="O382" s="137"/>
      <c r="P382" s="168"/>
      <c r="Q382" s="168"/>
    </row>
    <row r="383" spans="1:72" s="114" customFormat="1">
      <c r="A383"/>
      <c r="B383" s="80"/>
      <c r="C383" s="80"/>
      <c r="D383" s="157"/>
      <c r="E383" s="157"/>
      <c r="F383" s="157"/>
      <c r="G383" s="157"/>
      <c r="H383" s="156"/>
      <c r="I383" s="130"/>
      <c r="J383" s="130"/>
      <c r="K383" s="80"/>
      <c r="L383" s="38"/>
      <c r="M383" s="136"/>
      <c r="N383" s="136"/>
      <c r="O383" s="137"/>
    </row>
    <row r="384" spans="1:72" s="114" customFormat="1">
      <c r="A384"/>
      <c r="B384"/>
      <c r="C384" s="105"/>
      <c r="D384"/>
      <c r="E384"/>
      <c r="F384"/>
      <c r="G384"/>
      <c r="H384"/>
      <c r="I384"/>
      <c r="J384"/>
      <c r="K384"/>
      <c r="L384"/>
      <c r="M384"/>
      <c r="N384"/>
      <c r="O384"/>
      <c r="R384" s="105"/>
    </row>
    <row r="385" spans="1:20" s="114" customFormat="1">
      <c r="A385"/>
      <c r="B385"/>
      <c r="C385" s="105"/>
      <c r="D385"/>
      <c r="E385"/>
      <c r="F385"/>
      <c r="G385"/>
      <c r="H385"/>
      <c r="I385"/>
      <c r="J385"/>
      <c r="K385"/>
      <c r="L385"/>
      <c r="M385"/>
      <c r="N385"/>
      <c r="O385"/>
      <c r="R385" s="105"/>
    </row>
    <row r="386" spans="1:20" s="114" customFormat="1">
      <c r="A386"/>
      <c r="B386"/>
      <c r="C386" s="105"/>
      <c r="D386"/>
      <c r="E386"/>
      <c r="F386"/>
      <c r="G386"/>
      <c r="H386"/>
      <c r="I386"/>
      <c r="J386"/>
      <c r="K386"/>
      <c r="L386"/>
      <c r="M386"/>
      <c r="N386"/>
      <c r="O386"/>
      <c r="R386" s="105"/>
    </row>
    <row r="387" spans="1:20" s="114" customForma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</row>
    <row r="388" spans="1:20" s="114" customForma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</row>
    <row r="389" spans="1:20" s="114" customForma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</row>
    <row r="390" spans="1:20" s="114" customForma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</row>
    <row r="391" spans="1:20" s="114" customForma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</row>
    <row r="392" spans="1:20" s="114" customForma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</row>
    <row r="393" spans="1:20" s="114" customForma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</row>
    <row r="394" spans="1:20" s="114" customForma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</row>
    <row r="395" spans="1:20" s="114" customForma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</row>
    <row r="396" spans="1:20" s="114" customForma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</row>
    <row r="397" spans="1:20" s="114" customFormat="1">
      <c r="O397" s="101"/>
      <c r="P397" s="101"/>
      <c r="Q397" s="101"/>
      <c r="R397" s="165"/>
      <c r="S397" s="165"/>
      <c r="T397" s="165"/>
    </row>
    <row r="398" spans="1:20" s="114" customFormat="1">
      <c r="O398" s="166"/>
      <c r="P398" s="101"/>
      <c r="Q398" s="101"/>
      <c r="R398" s="156"/>
      <c r="S398" s="156"/>
      <c r="T398" s="156"/>
    </row>
    <row r="399" spans="1:20" s="114" customFormat="1">
      <c r="A399"/>
      <c r="B399" s="38"/>
      <c r="C399" s="38"/>
      <c r="D399" s="154"/>
      <c r="E399" s="154"/>
      <c r="F399" s="154"/>
      <c r="G399" s="154"/>
      <c r="H399" s="154"/>
      <c r="I399" s="68"/>
      <c r="J399" s="138"/>
      <c r="K399" s="80"/>
      <c r="L399" s="38"/>
      <c r="M399" s="38"/>
      <c r="N399" s="38"/>
      <c r="O399" s="38"/>
      <c r="P399" s="101"/>
      <c r="Q399" s="101"/>
      <c r="R399" s="156"/>
      <c r="S399" s="156"/>
      <c r="T399" s="156"/>
    </row>
    <row r="400" spans="1:20" s="114" customFormat="1">
      <c r="A400"/>
      <c r="B400" s="38"/>
      <c r="C400" s="38"/>
      <c r="D400" s="156"/>
      <c r="E400" s="156"/>
      <c r="F400" s="156"/>
      <c r="G400" s="154"/>
      <c r="H400" s="154"/>
      <c r="I400" s="68"/>
      <c r="J400" s="138"/>
      <c r="K400" s="80"/>
      <c r="L400" s="38"/>
      <c r="M400" s="38"/>
      <c r="N400" s="38"/>
      <c r="O400" s="135"/>
      <c r="P400" s="105"/>
      <c r="Q400" s="105"/>
      <c r="R400" s="167"/>
      <c r="S400" s="167"/>
      <c r="T400" s="167"/>
    </row>
    <row r="401" spans="1:20" s="114" customFormat="1">
      <c r="A401"/>
      <c r="B401" s="38"/>
      <c r="C401" s="38"/>
      <c r="D401" s="156"/>
      <c r="E401" s="156"/>
      <c r="F401" s="156"/>
      <c r="G401" s="154"/>
      <c r="H401" s="155"/>
      <c r="I401" s="139"/>
      <c r="J401" s="139"/>
      <c r="K401" s="80"/>
      <c r="L401" s="38"/>
      <c r="M401" s="38"/>
      <c r="N401" s="38"/>
      <c r="O401" s="136"/>
      <c r="P401" s="105"/>
      <c r="Q401" s="105"/>
      <c r="R401" s="167"/>
      <c r="S401" s="167"/>
      <c r="T401" s="167"/>
    </row>
    <row r="402" spans="1:20" s="114" customFormat="1">
      <c r="A402"/>
      <c r="B402" s="105"/>
      <c r="C402" s="105"/>
      <c r="D402" s="157"/>
      <c r="E402" s="157"/>
      <c r="F402" s="157"/>
      <c r="G402" s="156"/>
      <c r="H402" s="156"/>
      <c r="I402" s="105"/>
      <c r="J402" s="105"/>
      <c r="K402" s="80"/>
      <c r="L402" s="38"/>
      <c r="M402" s="38"/>
      <c r="N402" s="38"/>
      <c r="O402" s="147"/>
      <c r="P402" s="105"/>
      <c r="Q402" s="105"/>
      <c r="R402" s="167"/>
      <c r="S402" s="167"/>
      <c r="T402" s="167"/>
    </row>
    <row r="403" spans="1:20" s="114" customFormat="1">
      <c r="A403"/>
      <c r="B403" s="105"/>
      <c r="C403" s="105"/>
      <c r="D403" s="157"/>
      <c r="E403" s="157"/>
      <c r="F403" s="157"/>
      <c r="G403" s="157"/>
      <c r="H403" s="156"/>
      <c r="I403" s="130"/>
      <c r="J403" s="130"/>
      <c r="K403" s="80"/>
      <c r="L403" s="38"/>
      <c r="M403" s="136"/>
      <c r="N403" s="136"/>
      <c r="O403" s="148"/>
      <c r="P403" s="105"/>
      <c r="Q403" s="105"/>
      <c r="R403" s="167"/>
      <c r="S403" s="167"/>
      <c r="T403" s="167"/>
    </row>
    <row r="404" spans="1:20" s="114" customFormat="1">
      <c r="A404"/>
      <c r="B404" s="105"/>
      <c r="C404" s="105"/>
      <c r="D404" s="157"/>
      <c r="E404" s="157"/>
      <c r="F404" s="157"/>
      <c r="G404" s="157"/>
      <c r="H404" s="156"/>
      <c r="I404" s="130"/>
      <c r="J404" s="130"/>
      <c r="K404" s="80"/>
      <c r="L404" s="38"/>
      <c r="M404" s="136"/>
      <c r="N404" s="136"/>
      <c r="O404" s="137"/>
      <c r="P404" s="168"/>
      <c r="Q404" s="168"/>
    </row>
    <row r="405" spans="1:20" s="114" customFormat="1">
      <c r="A405"/>
      <c r="B405" s="105"/>
      <c r="C405" s="105"/>
      <c r="D405" s="157"/>
      <c r="E405" s="157"/>
      <c r="F405" s="157"/>
      <c r="G405" s="157"/>
      <c r="H405" s="156"/>
      <c r="I405" s="130"/>
      <c r="J405" s="130"/>
      <c r="K405" s="80"/>
      <c r="L405" s="38"/>
      <c r="M405" s="136"/>
      <c r="N405" s="136"/>
      <c r="O405" s="137"/>
    </row>
    <row r="406" spans="1:20" s="114" customFormat="1">
      <c r="A406"/>
      <c r="B406" s="80"/>
      <c r="C406" s="80"/>
      <c r="D406" s="157"/>
      <c r="E406" s="157"/>
      <c r="F406" s="157"/>
      <c r="G406" s="157"/>
      <c r="H406" s="156"/>
      <c r="I406" s="130"/>
      <c r="J406" s="130"/>
      <c r="K406" s="80"/>
      <c r="L406" s="38"/>
      <c r="M406" s="136"/>
      <c r="N406" s="136"/>
      <c r="O406" s="137"/>
      <c r="R406" s="105"/>
    </row>
    <row r="407" spans="1:20" s="114" customFormat="1">
      <c r="A407"/>
      <c r="B407"/>
      <c r="C407" s="105"/>
      <c r="D407"/>
      <c r="E407"/>
      <c r="F407"/>
      <c r="G407"/>
      <c r="H407"/>
      <c r="I407"/>
      <c r="J407"/>
      <c r="K407"/>
      <c r="L407"/>
      <c r="M407"/>
      <c r="N407"/>
      <c r="O407"/>
      <c r="R407" s="105"/>
    </row>
    <row r="408" spans="1:20" s="114" customFormat="1">
      <c r="A408"/>
      <c r="B408"/>
      <c r="C408" s="105"/>
      <c r="D408"/>
      <c r="E408"/>
      <c r="F408"/>
      <c r="G408"/>
      <c r="H408"/>
      <c r="I408"/>
      <c r="J408"/>
      <c r="K408"/>
      <c r="L408"/>
      <c r="M408"/>
      <c r="N408"/>
      <c r="O408"/>
      <c r="R408" s="105"/>
    </row>
    <row r="409" spans="1:20" s="114" customFormat="1">
      <c r="A409"/>
      <c r="B409"/>
      <c r="C409" s="105"/>
      <c r="D409"/>
      <c r="E409"/>
      <c r="F409"/>
      <c r="G409"/>
      <c r="H409"/>
      <c r="I409"/>
      <c r="J409"/>
      <c r="K409"/>
      <c r="L409"/>
      <c r="M409"/>
      <c r="N409"/>
      <c r="O409"/>
    </row>
    <row r="410" spans="1:20" s="114" customForma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</row>
    <row r="411" spans="1:20" s="114" customForma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</row>
    <row r="412" spans="1:20" s="114" customForma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</row>
    <row r="413" spans="1:20" s="114" customForma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</row>
    <row r="414" spans="1:20" s="114" customForma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</row>
    <row r="415" spans="1:20" s="114" customForma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</row>
    <row r="416" spans="1:20" s="114" customForma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</row>
    <row r="417" spans="1:20" s="114" customForma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</row>
    <row r="418" spans="1:20" s="114" customForma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</row>
    <row r="419" spans="1:20" s="114" customForma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</row>
    <row r="420" spans="1:20" s="114" customFormat="1">
      <c r="P420" s="101"/>
      <c r="Q420" s="101"/>
      <c r="R420" s="165"/>
      <c r="S420" s="165"/>
      <c r="T420" s="165"/>
    </row>
    <row r="421" spans="1:20" s="114" customFormat="1">
      <c r="P421" s="101"/>
      <c r="Q421" s="101"/>
      <c r="R421" s="156"/>
      <c r="S421" s="156"/>
      <c r="T421" s="156"/>
    </row>
    <row r="422" spans="1:20" s="114" customFormat="1">
      <c r="B422"/>
      <c r="C422"/>
      <c r="D422"/>
      <c r="E422"/>
      <c r="F422"/>
      <c r="P422" s="101"/>
      <c r="Q422" s="101"/>
      <c r="R422" s="156"/>
      <c r="S422" s="156"/>
      <c r="T422" s="156"/>
    </row>
    <row r="423" spans="1:20" s="114" customFormat="1">
      <c r="B423" s="149"/>
      <c r="C423"/>
      <c r="D423"/>
      <c r="E423"/>
      <c r="F423"/>
      <c r="P423" s="105"/>
      <c r="Q423" s="105"/>
      <c r="R423" s="167"/>
      <c r="S423" s="167"/>
      <c r="T423" s="167"/>
    </row>
    <row r="424" spans="1:20" s="114" customFormat="1">
      <c r="P424" s="105"/>
      <c r="Q424" s="105"/>
      <c r="R424" s="167"/>
      <c r="S424" s="167"/>
      <c r="T424" s="167"/>
    </row>
    <row r="425" spans="1:20" s="114" customFormat="1">
      <c r="P425" s="105"/>
      <c r="Q425" s="105"/>
      <c r="R425" s="167"/>
      <c r="S425" s="167"/>
      <c r="T425" s="167"/>
    </row>
    <row r="426" spans="1:20" s="114" customFormat="1">
      <c r="P426" s="105"/>
      <c r="Q426" s="105"/>
      <c r="R426" s="167"/>
      <c r="S426" s="167"/>
      <c r="T426" s="167"/>
    </row>
    <row r="427" spans="1:20" s="114" customFormat="1">
      <c r="P427" s="168"/>
      <c r="Q427" s="168"/>
    </row>
    <row r="428" spans="1:20" s="114" customFormat="1"/>
    <row r="429" spans="1:20" s="114" customFormat="1">
      <c r="R429" s="105"/>
    </row>
    <row r="430" spans="1:20" s="114" customFormat="1">
      <c r="R430" s="105"/>
    </row>
    <row r="431" spans="1:20" s="114" customFormat="1">
      <c r="R431" s="105"/>
    </row>
    <row r="432" spans="1:20" s="114" customFormat="1"/>
    <row r="433" s="114" customFormat="1"/>
    <row r="434" s="114" customFormat="1"/>
    <row r="435" s="114" customFormat="1"/>
    <row r="436" s="114" customFormat="1"/>
    <row r="437" s="114" customFormat="1"/>
    <row r="438" s="114" customFormat="1"/>
    <row r="439" s="114" customFormat="1"/>
    <row r="440" s="114" customFormat="1"/>
    <row r="441" s="114" customFormat="1"/>
    <row r="442" s="114" customFormat="1"/>
    <row r="443" s="114" customFormat="1"/>
    <row r="444" s="114" customFormat="1"/>
    <row r="445" s="114" customFormat="1"/>
    <row r="446" s="114" customFormat="1"/>
    <row r="447" s="114" customFormat="1"/>
    <row r="448" s="114" customFormat="1"/>
    <row r="449" s="114" customFormat="1"/>
    <row r="450" s="114" customFormat="1"/>
    <row r="451" s="114" customFormat="1"/>
    <row r="452" s="114" customFormat="1"/>
    <row r="453" s="114" customFormat="1"/>
    <row r="454" s="114" customFormat="1"/>
    <row r="455" s="114" customFormat="1"/>
    <row r="456" s="114" customFormat="1"/>
    <row r="457" s="114" customFormat="1"/>
    <row r="458" s="114" customFormat="1"/>
    <row r="459" s="114" customFormat="1"/>
    <row r="460" s="114" customFormat="1"/>
    <row r="461" s="114" customFormat="1"/>
    <row r="462" s="114" customFormat="1"/>
    <row r="463" s="114" customFormat="1"/>
    <row r="464" s="114" customFormat="1"/>
    <row r="465" s="114" customFormat="1"/>
    <row r="466" s="114" customFormat="1"/>
    <row r="467" s="114" customFormat="1"/>
    <row r="468" s="114" customFormat="1"/>
    <row r="469" s="114" customFormat="1"/>
    <row r="470" s="114" customFormat="1"/>
    <row r="471" s="114" customFormat="1"/>
    <row r="472" s="114" customFormat="1"/>
    <row r="473" s="114" customFormat="1"/>
    <row r="474" s="114" customFormat="1"/>
    <row r="475" s="114" customFormat="1"/>
    <row r="476" s="114" customFormat="1"/>
    <row r="477" s="114" customFormat="1"/>
    <row r="478" s="114" customFormat="1"/>
    <row r="479" s="114" customFormat="1"/>
    <row r="480" s="114" customFormat="1"/>
    <row r="481" s="114" customFormat="1"/>
    <row r="482" s="114" customFormat="1"/>
    <row r="483" s="114" customFormat="1"/>
    <row r="484" s="114" customFormat="1"/>
    <row r="485" s="114" customFormat="1"/>
    <row r="486" s="114" customFormat="1"/>
    <row r="487" s="114" customFormat="1"/>
    <row r="488" s="114" customFormat="1"/>
    <row r="489" s="114" customFormat="1"/>
    <row r="490" s="114" customFormat="1"/>
    <row r="491" s="114" customFormat="1"/>
    <row r="492" s="114" customFormat="1"/>
    <row r="493" s="114" customFormat="1"/>
    <row r="494" s="114" customFormat="1"/>
    <row r="495" s="114" customFormat="1"/>
    <row r="496" s="114" customFormat="1"/>
    <row r="497" s="114" customFormat="1"/>
    <row r="498" s="114" customFormat="1"/>
    <row r="499" s="114" customFormat="1"/>
    <row r="500" s="114" customFormat="1"/>
    <row r="501" s="114" customFormat="1"/>
    <row r="502" s="114" customFormat="1"/>
    <row r="503" s="114" customFormat="1"/>
    <row r="504" s="114" customFormat="1"/>
    <row r="505" s="114" customFormat="1"/>
    <row r="506" s="114" customFormat="1"/>
    <row r="507" s="114" customFormat="1"/>
    <row r="508" s="114" customFormat="1"/>
    <row r="509" s="114" customFormat="1"/>
    <row r="510" s="114" customFormat="1"/>
    <row r="511" s="114" customFormat="1"/>
    <row r="512" s="114" customFormat="1"/>
    <row r="513" s="114" customFormat="1"/>
    <row r="514" s="114" customFormat="1"/>
    <row r="515" s="114" customFormat="1"/>
    <row r="516" s="114" customFormat="1"/>
    <row r="517" s="114" customFormat="1"/>
    <row r="518" s="114" customFormat="1"/>
    <row r="519" s="114" customFormat="1"/>
    <row r="520" s="114" customFormat="1"/>
    <row r="521" s="114" customFormat="1"/>
    <row r="522" s="114" customFormat="1"/>
    <row r="523" s="114" customFormat="1"/>
    <row r="524" s="114" customFormat="1"/>
    <row r="525" s="114" customFormat="1"/>
    <row r="526" s="114" customFormat="1"/>
    <row r="527" s="114" customFormat="1"/>
    <row r="528" s="114" customFormat="1"/>
    <row r="529" s="114" customFormat="1"/>
    <row r="530" s="114" customFormat="1"/>
    <row r="531" s="114" customFormat="1"/>
    <row r="532" s="114" customFormat="1"/>
    <row r="533" s="114" customFormat="1"/>
    <row r="534" s="114" customFormat="1"/>
    <row r="535" s="114" customFormat="1"/>
    <row r="536" s="114" customFormat="1"/>
    <row r="537" s="114" customFormat="1"/>
    <row r="538" s="114" customFormat="1"/>
    <row r="539" s="114" customFormat="1"/>
    <row r="540" s="114" customFormat="1"/>
    <row r="541" s="114" customFormat="1"/>
    <row r="542" s="114" customFormat="1"/>
    <row r="543" s="114" customFormat="1"/>
    <row r="544" s="114" customFormat="1"/>
    <row r="545" s="114" customFormat="1"/>
    <row r="546" s="114" customFormat="1"/>
    <row r="547" s="114" customFormat="1"/>
    <row r="548" s="114" customFormat="1"/>
    <row r="549" s="114" customFormat="1"/>
    <row r="550" s="114" customFormat="1"/>
    <row r="551" s="114" customFormat="1"/>
    <row r="552" s="114" customFormat="1"/>
    <row r="553" s="114" customFormat="1"/>
    <row r="554" s="114" customFormat="1"/>
    <row r="555" s="114" customFormat="1"/>
    <row r="556" s="114" customFormat="1"/>
    <row r="557" s="114" customFormat="1"/>
    <row r="558" s="114" customFormat="1"/>
    <row r="559" s="114" customFormat="1"/>
    <row r="560" s="114" customFormat="1"/>
    <row r="561" s="114" customFormat="1"/>
    <row r="562" s="114" customFormat="1"/>
    <row r="563" s="114" customFormat="1"/>
    <row r="564" s="114" customFormat="1"/>
    <row r="565" s="114" customFormat="1"/>
    <row r="566" s="114" customFormat="1"/>
    <row r="567" s="114" customFormat="1"/>
    <row r="568" s="114" customFormat="1"/>
    <row r="569" s="114" customFormat="1"/>
    <row r="570" s="114" customFormat="1"/>
    <row r="571" s="114" customFormat="1"/>
    <row r="572" s="114" customFormat="1"/>
    <row r="573" s="114" customFormat="1"/>
    <row r="574" s="114" customFormat="1"/>
    <row r="575" s="114" customFormat="1"/>
    <row r="576" s="114" customFormat="1"/>
    <row r="577" s="114" customFormat="1"/>
    <row r="578" s="114" customFormat="1"/>
    <row r="579" s="114" customFormat="1"/>
    <row r="580" s="114" customFormat="1"/>
    <row r="581" s="114" customFormat="1"/>
    <row r="582" s="114" customFormat="1"/>
    <row r="583" s="114" customFormat="1"/>
    <row r="584" s="114" customFormat="1"/>
    <row r="585" s="114" customFormat="1"/>
    <row r="586" s="114" customFormat="1"/>
    <row r="587" s="114" customFormat="1"/>
    <row r="588" s="114" customFormat="1"/>
    <row r="589" s="114" customFormat="1"/>
    <row r="590" s="114" customFormat="1"/>
    <row r="591" s="114" customFormat="1"/>
    <row r="592" s="114" customFormat="1"/>
    <row r="593" s="114" customFormat="1"/>
    <row r="594" s="114" customFormat="1"/>
    <row r="595" s="114" customFormat="1"/>
    <row r="596" s="114" customFormat="1"/>
    <row r="597" s="114" customFormat="1"/>
    <row r="598" s="114" customFormat="1"/>
    <row r="599" s="114" customFormat="1"/>
    <row r="600" s="114" customFormat="1"/>
    <row r="601" s="114" customFormat="1"/>
    <row r="602" s="114" customFormat="1"/>
    <row r="603" s="114" customFormat="1"/>
    <row r="604" s="114" customFormat="1"/>
    <row r="605" s="114" customFormat="1"/>
    <row r="606" s="114" customFormat="1"/>
    <row r="607" s="114" customFormat="1"/>
    <row r="608" s="114" customFormat="1"/>
    <row r="609" s="114" customFormat="1"/>
    <row r="610" s="114" customFormat="1"/>
    <row r="611" s="114" customFormat="1"/>
    <row r="612" s="114" customFormat="1"/>
    <row r="613" s="114" customFormat="1"/>
    <row r="614" s="114" customFormat="1"/>
    <row r="615" s="114" customFormat="1"/>
    <row r="616" s="114" customFormat="1"/>
    <row r="617" s="114" customFormat="1"/>
    <row r="618" s="114" customFormat="1"/>
    <row r="619" s="114" customFormat="1"/>
    <row r="620" s="114" customFormat="1"/>
    <row r="621" s="114" customFormat="1"/>
    <row r="622" s="114" customFormat="1"/>
    <row r="623" s="114" customFormat="1"/>
    <row r="624" s="114" customFormat="1"/>
    <row r="625" s="114" customFormat="1"/>
    <row r="626" s="114" customFormat="1"/>
    <row r="627" s="114" customFormat="1"/>
  </sheetData>
  <pageMargins left="0.7" right="0.7" top="0.75" bottom="0.75" header="0.3" footer="0.3"/>
  <pageSetup paperSize="9"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60" sqref="J60"/>
    </sheetView>
  </sheetViews>
  <sheetFormatPr baseColWidth="10" defaultColWidth="8.83203125" defaultRowHeight="12" x14ac:dyDescent="0"/>
  <sheetData/>
  <phoneticPr fontId="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42"/>
  <sheetViews>
    <sheetView tabSelected="1" zoomScale="80" zoomScaleNormal="80" zoomScalePageLayoutView="80" workbookViewId="0">
      <selection activeCell="H44" sqref="H44"/>
    </sheetView>
  </sheetViews>
  <sheetFormatPr baseColWidth="10" defaultColWidth="8.83203125" defaultRowHeight="12" x14ac:dyDescent="0"/>
  <cols>
    <col min="1" max="2" width="10.83203125" style="45" customWidth="1"/>
    <col min="3" max="3" width="11.5" style="45" customWidth="1"/>
    <col min="4" max="4" width="0.83203125" style="45" customWidth="1"/>
    <col min="5" max="7" width="10.83203125" style="45" customWidth="1"/>
    <col min="8" max="8" width="8.5" style="45" customWidth="1"/>
    <col min="9" max="11" width="8.83203125" style="45"/>
    <col min="12" max="12" width="0.83203125" style="45" customWidth="1"/>
    <col min="13" max="17" width="12" style="45" customWidth="1"/>
    <col min="18" max="16384" width="8.83203125" style="45"/>
  </cols>
  <sheetData>
    <row r="4" spans="1:18" ht="17">
      <c r="E4" s="46" t="s">
        <v>55</v>
      </c>
      <c r="M4" s="46" t="s">
        <v>56</v>
      </c>
    </row>
    <row r="6" spans="1:18" ht="15">
      <c r="A6" s="19" t="s">
        <v>31</v>
      </c>
      <c r="B6" s="19" t="s">
        <v>34</v>
      </c>
      <c r="C6" s="13" t="s">
        <v>33</v>
      </c>
      <c r="E6" s="19">
        <v>4</v>
      </c>
      <c r="F6" s="47">
        <v>5</v>
      </c>
      <c r="G6" s="47">
        <v>6</v>
      </c>
      <c r="I6" s="19" t="s">
        <v>31</v>
      </c>
      <c r="J6" s="19" t="s">
        <v>34</v>
      </c>
      <c r="K6" s="13" t="s">
        <v>33</v>
      </c>
      <c r="L6" s="19"/>
      <c r="M6" s="19">
        <v>1</v>
      </c>
      <c r="N6" s="47">
        <v>2</v>
      </c>
      <c r="O6" s="47">
        <v>3</v>
      </c>
      <c r="P6" s="47">
        <v>4</v>
      </c>
      <c r="Q6" s="47">
        <v>5</v>
      </c>
      <c r="R6" s="47">
        <v>6</v>
      </c>
    </row>
    <row r="7" spans="1:18">
      <c r="A7" s="120" t="s">
        <v>158</v>
      </c>
      <c r="B7" s="121"/>
      <c r="C7" s="3"/>
      <c r="E7" s="45">
        <v>40</v>
      </c>
      <c r="F7" s="45">
        <v>69</v>
      </c>
      <c r="G7" s="45">
        <v>83</v>
      </c>
      <c r="I7" s="120" t="s">
        <v>158</v>
      </c>
      <c r="J7" s="121"/>
      <c r="K7" s="3"/>
      <c r="L7" s="17"/>
      <c r="M7" s="45">
        <v>692</v>
      </c>
      <c r="N7" s="45">
        <v>587</v>
      </c>
      <c r="O7" s="45">
        <v>764</v>
      </c>
      <c r="P7" s="45">
        <v>839</v>
      </c>
      <c r="Q7" s="45">
        <v>924</v>
      </c>
      <c r="R7" s="45">
        <v>891</v>
      </c>
    </row>
    <row r="8" spans="1:18">
      <c r="A8" s="120" t="s">
        <v>180</v>
      </c>
      <c r="B8" s="121"/>
      <c r="C8" s="3"/>
      <c r="E8" s="45">
        <v>3</v>
      </c>
      <c r="F8" s="45">
        <v>56</v>
      </c>
      <c r="G8" s="45">
        <v>31</v>
      </c>
      <c r="I8" s="120" t="s">
        <v>180</v>
      </c>
      <c r="J8" s="121"/>
      <c r="K8" s="3"/>
      <c r="L8" s="17"/>
      <c r="M8" s="45">
        <v>674</v>
      </c>
      <c r="N8" s="45">
        <v>472</v>
      </c>
      <c r="O8" s="45">
        <v>602</v>
      </c>
      <c r="P8" s="45">
        <v>478</v>
      </c>
      <c r="Q8" s="45">
        <v>381</v>
      </c>
      <c r="R8" s="45">
        <v>397</v>
      </c>
    </row>
    <row r="9" spans="1:18">
      <c r="A9" s="120" t="s">
        <v>159</v>
      </c>
      <c r="B9" s="121"/>
      <c r="C9" s="3"/>
      <c r="E9" s="45">
        <v>72</v>
      </c>
      <c r="F9" s="45">
        <v>113</v>
      </c>
      <c r="G9" s="45">
        <v>129</v>
      </c>
      <c r="I9" s="120" t="s">
        <v>159</v>
      </c>
      <c r="J9" s="121"/>
      <c r="K9" s="3"/>
      <c r="L9" s="17"/>
      <c r="M9" s="45">
        <v>900</v>
      </c>
      <c r="N9" s="45">
        <v>859</v>
      </c>
      <c r="O9" s="45">
        <v>768</v>
      </c>
      <c r="P9" s="45">
        <v>778</v>
      </c>
      <c r="Q9" s="45">
        <v>467</v>
      </c>
      <c r="R9" s="45">
        <v>427</v>
      </c>
    </row>
    <row r="10" spans="1:18">
      <c r="A10" s="120" t="s">
        <v>160</v>
      </c>
      <c r="B10" s="121"/>
      <c r="C10" s="3"/>
      <c r="E10" s="45">
        <v>71</v>
      </c>
      <c r="F10" s="45">
        <v>79</v>
      </c>
      <c r="G10" s="45">
        <v>77</v>
      </c>
      <c r="I10" s="120" t="s">
        <v>160</v>
      </c>
      <c r="J10" s="121"/>
      <c r="K10" s="3"/>
      <c r="L10" s="17"/>
      <c r="M10" s="45">
        <v>635</v>
      </c>
      <c r="N10" s="45">
        <v>580</v>
      </c>
      <c r="O10" s="45">
        <v>610</v>
      </c>
      <c r="P10" s="45">
        <v>420</v>
      </c>
      <c r="Q10" s="45">
        <v>467</v>
      </c>
      <c r="R10" s="45">
        <v>587</v>
      </c>
    </row>
    <row r="11" spans="1:18">
      <c r="A11" s="120" t="s">
        <v>181</v>
      </c>
      <c r="B11" s="6" t="s">
        <v>2</v>
      </c>
      <c r="C11" s="3"/>
      <c r="E11" s="45">
        <v>86</v>
      </c>
      <c r="F11" s="45">
        <v>89</v>
      </c>
      <c r="G11" s="45">
        <v>60</v>
      </c>
      <c r="I11" s="120" t="s">
        <v>181</v>
      </c>
      <c r="J11" s="6" t="s">
        <v>2</v>
      </c>
      <c r="K11" s="3"/>
      <c r="L11" s="17"/>
      <c r="M11" s="45">
        <v>813</v>
      </c>
      <c r="N11" s="45">
        <v>666</v>
      </c>
      <c r="O11" s="45">
        <v>1141</v>
      </c>
      <c r="P11" s="45">
        <v>1193</v>
      </c>
      <c r="Q11" s="45">
        <v>636</v>
      </c>
      <c r="R11" s="45">
        <v>577</v>
      </c>
    </row>
    <row r="12" spans="1:18">
      <c r="A12" s="120" t="s">
        <v>161</v>
      </c>
      <c r="B12" s="121"/>
      <c r="C12" s="8"/>
      <c r="E12" s="45">
        <v>62</v>
      </c>
      <c r="F12" s="45">
        <v>43</v>
      </c>
      <c r="G12" s="45">
        <v>84</v>
      </c>
      <c r="I12" s="120" t="s">
        <v>161</v>
      </c>
      <c r="J12" s="121"/>
      <c r="K12" s="8"/>
      <c r="L12" s="17"/>
      <c r="M12" s="45">
        <v>711</v>
      </c>
      <c r="N12" s="45">
        <v>607</v>
      </c>
      <c r="O12" s="45">
        <v>694</v>
      </c>
      <c r="P12" s="45">
        <v>541</v>
      </c>
      <c r="Q12" s="45">
        <v>604</v>
      </c>
      <c r="R12" s="45">
        <v>695</v>
      </c>
    </row>
    <row r="13" spans="1:18">
      <c r="A13" s="120" t="s">
        <v>162</v>
      </c>
      <c r="B13" s="6" t="s">
        <v>2</v>
      </c>
      <c r="C13" s="8"/>
      <c r="E13" s="45">
        <v>56</v>
      </c>
      <c r="F13" s="45">
        <v>84</v>
      </c>
      <c r="G13" s="45">
        <v>49</v>
      </c>
      <c r="I13" s="120" t="s">
        <v>162</v>
      </c>
      <c r="J13" s="6" t="s">
        <v>2</v>
      </c>
      <c r="K13" s="8"/>
      <c r="L13" s="17"/>
      <c r="M13" s="45">
        <v>1482</v>
      </c>
      <c r="N13" s="45">
        <v>1160</v>
      </c>
      <c r="O13" s="45">
        <v>1072</v>
      </c>
      <c r="P13" s="45">
        <v>803</v>
      </c>
      <c r="Q13" s="45">
        <v>1181</v>
      </c>
      <c r="R13" s="45">
        <v>993</v>
      </c>
    </row>
    <row r="14" spans="1:18">
      <c r="A14" s="120" t="s">
        <v>163</v>
      </c>
      <c r="B14" s="6" t="s">
        <v>2</v>
      </c>
      <c r="C14" s="8"/>
      <c r="E14" s="45">
        <v>190</v>
      </c>
      <c r="F14" s="45">
        <v>113</v>
      </c>
      <c r="G14" s="45">
        <v>119</v>
      </c>
      <c r="I14" s="120" t="s">
        <v>163</v>
      </c>
      <c r="J14" s="6" t="s">
        <v>2</v>
      </c>
      <c r="K14" s="8"/>
      <c r="L14" s="17"/>
      <c r="M14" s="45">
        <v>515</v>
      </c>
      <c r="N14" s="45">
        <v>416</v>
      </c>
      <c r="O14" s="45">
        <v>479</v>
      </c>
      <c r="P14" s="45">
        <v>464</v>
      </c>
      <c r="Q14" s="45">
        <v>570</v>
      </c>
      <c r="R14" s="45">
        <v>686</v>
      </c>
    </row>
    <row r="15" spans="1:18">
      <c r="A15" s="120" t="s">
        <v>164</v>
      </c>
      <c r="B15" s="6" t="s">
        <v>2</v>
      </c>
      <c r="C15" s="5"/>
      <c r="E15" s="45">
        <v>168</v>
      </c>
      <c r="F15" s="45">
        <v>100</v>
      </c>
      <c r="G15" s="45">
        <v>139</v>
      </c>
      <c r="I15" s="120" t="s">
        <v>164</v>
      </c>
      <c r="J15" s="6" t="s">
        <v>2</v>
      </c>
      <c r="K15" s="5"/>
      <c r="L15" s="17"/>
      <c r="M15" s="45">
        <v>581</v>
      </c>
      <c r="N15" s="45">
        <v>644</v>
      </c>
      <c r="O15" s="45">
        <v>646</v>
      </c>
      <c r="P15" s="45">
        <v>422</v>
      </c>
      <c r="Q15" s="45">
        <v>626</v>
      </c>
      <c r="R15" s="45">
        <v>617</v>
      </c>
    </row>
    <row r="16" spans="1:18">
      <c r="A16" s="120" t="s">
        <v>165</v>
      </c>
      <c r="B16" s="6" t="s">
        <v>2</v>
      </c>
      <c r="C16" s="5"/>
      <c r="E16" s="45">
        <v>25</v>
      </c>
      <c r="F16" s="45">
        <v>12</v>
      </c>
      <c r="G16" s="45">
        <v>82</v>
      </c>
      <c r="I16" s="120" t="s">
        <v>165</v>
      </c>
      <c r="J16" s="6" t="s">
        <v>2</v>
      </c>
      <c r="K16" s="5"/>
      <c r="L16" s="17"/>
      <c r="M16" s="45">
        <v>898</v>
      </c>
      <c r="N16" s="45">
        <v>736</v>
      </c>
      <c r="O16" s="45">
        <v>644</v>
      </c>
      <c r="P16" s="45">
        <v>491</v>
      </c>
      <c r="Q16" s="45">
        <v>596</v>
      </c>
      <c r="R16" s="45">
        <v>440</v>
      </c>
    </row>
    <row r="17" spans="1:18">
      <c r="A17" s="120" t="s">
        <v>166</v>
      </c>
      <c r="B17" s="121"/>
      <c r="C17" s="5"/>
      <c r="E17" s="45">
        <v>93</v>
      </c>
      <c r="F17" s="45">
        <v>37</v>
      </c>
      <c r="G17" s="45">
        <v>64</v>
      </c>
      <c r="I17" s="120" t="s">
        <v>166</v>
      </c>
      <c r="J17" s="121"/>
      <c r="K17" s="5"/>
      <c r="L17" s="17"/>
      <c r="M17" s="45">
        <v>1043</v>
      </c>
      <c r="N17" s="45">
        <v>849</v>
      </c>
      <c r="O17" s="45">
        <v>996</v>
      </c>
      <c r="P17" s="45">
        <v>604</v>
      </c>
      <c r="Q17" s="45">
        <v>840</v>
      </c>
      <c r="R17" s="45">
        <v>505</v>
      </c>
    </row>
    <row r="18" spans="1:18">
      <c r="A18" s="120" t="s">
        <v>167</v>
      </c>
      <c r="B18" s="6" t="s">
        <v>2</v>
      </c>
      <c r="C18" s="5"/>
      <c r="E18" s="45">
        <v>91</v>
      </c>
      <c r="F18" s="45">
        <v>42</v>
      </c>
      <c r="G18" s="45">
        <v>43</v>
      </c>
      <c r="I18" s="120" t="s">
        <v>167</v>
      </c>
      <c r="J18" s="6" t="s">
        <v>2</v>
      </c>
      <c r="K18" s="5"/>
      <c r="L18" s="17"/>
      <c r="M18" s="45">
        <v>1775</v>
      </c>
      <c r="N18" s="45">
        <v>2500</v>
      </c>
      <c r="O18" s="45">
        <v>2580</v>
      </c>
      <c r="P18" s="45">
        <v>1605</v>
      </c>
      <c r="Q18" s="45">
        <v>2014</v>
      </c>
      <c r="R18" s="45">
        <v>1945</v>
      </c>
    </row>
    <row r="19" spans="1:18">
      <c r="A19" s="120" t="s">
        <v>182</v>
      </c>
      <c r="B19" s="121"/>
      <c r="C19" s="5"/>
      <c r="E19" s="45">
        <v>60</v>
      </c>
      <c r="F19" s="45">
        <v>83</v>
      </c>
      <c r="G19" s="45">
        <v>86</v>
      </c>
      <c r="I19" s="120" t="s">
        <v>182</v>
      </c>
      <c r="J19" s="121"/>
      <c r="K19" s="5"/>
      <c r="L19" s="17"/>
      <c r="M19" s="45">
        <v>800</v>
      </c>
      <c r="N19" s="45">
        <v>896</v>
      </c>
      <c r="O19" s="45">
        <v>758</v>
      </c>
      <c r="P19" s="45">
        <v>597</v>
      </c>
      <c r="Q19" s="45">
        <v>959</v>
      </c>
      <c r="R19" s="45">
        <v>860</v>
      </c>
    </row>
    <row r="20" spans="1:18">
      <c r="A20" s="120" t="s">
        <v>168</v>
      </c>
      <c r="B20" s="121"/>
      <c r="C20" s="5"/>
      <c r="E20" s="45">
        <v>109</v>
      </c>
      <c r="F20" s="45">
        <v>192</v>
      </c>
      <c r="G20" s="45">
        <v>212</v>
      </c>
      <c r="I20" s="120" t="s">
        <v>168</v>
      </c>
      <c r="J20" s="121"/>
      <c r="K20" s="5"/>
      <c r="L20" s="17"/>
      <c r="M20" s="45">
        <v>679</v>
      </c>
      <c r="N20" s="45">
        <v>662</v>
      </c>
      <c r="O20" s="45">
        <v>680</v>
      </c>
      <c r="P20" s="45">
        <v>623</v>
      </c>
      <c r="Q20" s="45">
        <v>898</v>
      </c>
      <c r="R20" s="45">
        <v>944</v>
      </c>
    </row>
    <row r="21" spans="1:18">
      <c r="A21" s="120" t="s">
        <v>169</v>
      </c>
      <c r="B21" s="6" t="s">
        <v>2</v>
      </c>
      <c r="C21" s="3"/>
      <c r="E21" s="45">
        <v>62</v>
      </c>
      <c r="F21" s="45">
        <v>47</v>
      </c>
      <c r="G21" s="45">
        <v>56</v>
      </c>
      <c r="I21" s="120" t="s">
        <v>169</v>
      </c>
      <c r="J21" s="6" t="s">
        <v>2</v>
      </c>
      <c r="K21" s="3"/>
      <c r="L21" s="17"/>
      <c r="M21" s="45">
        <v>873</v>
      </c>
      <c r="N21" s="45">
        <v>587</v>
      </c>
      <c r="O21" s="45">
        <v>732</v>
      </c>
      <c r="P21" s="45">
        <v>538</v>
      </c>
      <c r="Q21" s="45">
        <v>703</v>
      </c>
      <c r="R21" s="45">
        <v>790</v>
      </c>
    </row>
    <row r="22" spans="1:18">
      <c r="A22" s="120" t="s">
        <v>170</v>
      </c>
      <c r="B22" s="6" t="s">
        <v>2</v>
      </c>
      <c r="C22" s="3"/>
      <c r="E22" s="45">
        <v>164</v>
      </c>
      <c r="F22" s="45">
        <v>164</v>
      </c>
      <c r="G22" s="45">
        <v>219</v>
      </c>
      <c r="I22" s="120" t="s">
        <v>170</v>
      </c>
      <c r="J22" s="6" t="s">
        <v>2</v>
      </c>
      <c r="K22" s="3"/>
      <c r="L22" s="17"/>
      <c r="M22" s="45">
        <v>347</v>
      </c>
      <c r="N22" s="45">
        <v>250</v>
      </c>
      <c r="O22" s="45">
        <v>517</v>
      </c>
      <c r="P22" s="45">
        <v>337</v>
      </c>
      <c r="Q22" s="45">
        <v>280</v>
      </c>
      <c r="R22" s="45">
        <v>406</v>
      </c>
    </row>
    <row r="23" spans="1:18">
      <c r="A23" s="120" t="s">
        <v>171</v>
      </c>
      <c r="B23" s="121"/>
      <c r="C23" s="3"/>
      <c r="E23" s="45">
        <v>161</v>
      </c>
      <c r="F23" s="45">
        <v>214</v>
      </c>
      <c r="G23" s="45">
        <v>258</v>
      </c>
      <c r="I23" s="120" t="s">
        <v>171</v>
      </c>
      <c r="J23" s="121"/>
      <c r="K23" s="3"/>
      <c r="L23" s="17"/>
      <c r="M23" s="45">
        <v>456</v>
      </c>
      <c r="N23" s="45">
        <v>405</v>
      </c>
      <c r="O23" s="45">
        <v>403</v>
      </c>
      <c r="P23" s="45">
        <v>351</v>
      </c>
      <c r="Q23" s="45">
        <v>461</v>
      </c>
      <c r="R23" s="45">
        <v>326</v>
      </c>
    </row>
    <row r="24" spans="1:18">
      <c r="A24" s="120" t="s">
        <v>172</v>
      </c>
      <c r="B24" s="121"/>
      <c r="C24" s="3"/>
      <c r="E24" s="45">
        <v>85</v>
      </c>
      <c r="F24" s="45">
        <v>179</v>
      </c>
      <c r="G24" s="45">
        <v>153</v>
      </c>
      <c r="I24" s="120" t="s">
        <v>172</v>
      </c>
      <c r="J24" s="121"/>
      <c r="K24" s="3"/>
      <c r="L24" s="17"/>
      <c r="M24" s="45">
        <v>793</v>
      </c>
      <c r="N24" s="45">
        <v>923</v>
      </c>
      <c r="O24" s="45">
        <v>803</v>
      </c>
      <c r="P24" s="45">
        <v>641</v>
      </c>
      <c r="Q24" s="45">
        <v>676</v>
      </c>
      <c r="R24" s="45">
        <v>812</v>
      </c>
    </row>
    <row r="25" spans="1:18">
      <c r="A25" s="120" t="s">
        <v>173</v>
      </c>
      <c r="B25" s="6" t="s">
        <v>2</v>
      </c>
      <c r="C25" s="3"/>
      <c r="E25" s="45">
        <v>65</v>
      </c>
      <c r="F25" s="45">
        <v>116</v>
      </c>
      <c r="G25" s="45">
        <v>101</v>
      </c>
      <c r="I25" s="120" t="s">
        <v>173</v>
      </c>
      <c r="J25" s="6" t="s">
        <v>2</v>
      </c>
      <c r="K25" s="3"/>
      <c r="L25" s="17"/>
      <c r="M25" s="45">
        <v>845</v>
      </c>
      <c r="N25" s="45">
        <v>819</v>
      </c>
      <c r="O25" s="45">
        <v>806</v>
      </c>
      <c r="P25" s="45">
        <v>600</v>
      </c>
      <c r="Q25" s="45">
        <v>766</v>
      </c>
      <c r="R25" s="45">
        <v>726</v>
      </c>
    </row>
    <row r="26" spans="1:18">
      <c r="A26" s="120" t="s">
        <v>174</v>
      </c>
      <c r="B26" s="6" t="s">
        <v>2</v>
      </c>
      <c r="C26" s="3"/>
      <c r="E26" s="45">
        <v>203</v>
      </c>
      <c r="F26" s="45">
        <v>110</v>
      </c>
      <c r="G26" s="45">
        <v>52</v>
      </c>
      <c r="I26" s="120" t="s">
        <v>174</v>
      </c>
      <c r="J26" s="6" t="s">
        <v>2</v>
      </c>
      <c r="K26" s="3"/>
      <c r="L26" s="17"/>
      <c r="M26" s="45">
        <v>1048</v>
      </c>
      <c r="N26" s="45">
        <v>1210</v>
      </c>
      <c r="O26" s="45">
        <v>1167</v>
      </c>
      <c r="P26" s="45">
        <v>857</v>
      </c>
      <c r="Q26" s="45">
        <v>879</v>
      </c>
      <c r="R26" s="45">
        <v>1036</v>
      </c>
    </row>
    <row r="27" spans="1:18">
      <c r="A27" s="120" t="s">
        <v>183</v>
      </c>
      <c r="B27" s="6" t="s">
        <v>2</v>
      </c>
      <c r="C27" s="3"/>
      <c r="E27" s="45">
        <v>62</v>
      </c>
      <c r="F27" s="45">
        <v>23</v>
      </c>
      <c r="G27" s="45">
        <v>66</v>
      </c>
      <c r="I27" s="120" t="s">
        <v>183</v>
      </c>
      <c r="J27" s="6" t="s">
        <v>2</v>
      </c>
      <c r="K27" s="3"/>
      <c r="L27" s="17"/>
      <c r="M27" s="45">
        <v>724</v>
      </c>
      <c r="N27" s="45">
        <v>830</v>
      </c>
      <c r="O27" s="45">
        <v>889</v>
      </c>
      <c r="P27" s="45">
        <v>681</v>
      </c>
      <c r="Q27" s="45">
        <v>954</v>
      </c>
      <c r="R27" s="45">
        <v>871</v>
      </c>
    </row>
    <row r="28" spans="1:18">
      <c r="A28" s="120" t="s">
        <v>175</v>
      </c>
      <c r="B28" s="121"/>
      <c r="C28" s="8"/>
      <c r="E28" s="45">
        <v>33</v>
      </c>
      <c r="F28" s="45">
        <v>54</v>
      </c>
      <c r="G28" s="45">
        <v>260</v>
      </c>
      <c r="I28" s="120" t="s">
        <v>175</v>
      </c>
      <c r="J28" s="121"/>
      <c r="K28" s="8"/>
      <c r="L28" s="17"/>
      <c r="M28" s="45">
        <v>973</v>
      </c>
      <c r="N28" s="45">
        <v>933</v>
      </c>
      <c r="O28" s="45">
        <v>1011</v>
      </c>
      <c r="P28" s="45">
        <v>864</v>
      </c>
      <c r="Q28" s="45">
        <v>900</v>
      </c>
      <c r="R28" s="45">
        <v>984</v>
      </c>
    </row>
    <row r="29" spans="1:18">
      <c r="A29" s="120" t="s">
        <v>176</v>
      </c>
      <c r="B29" s="6" t="s">
        <v>2</v>
      </c>
      <c r="C29" s="8"/>
      <c r="E29" s="45">
        <v>29</v>
      </c>
      <c r="F29" s="45">
        <v>34</v>
      </c>
      <c r="G29" s="45">
        <v>52</v>
      </c>
      <c r="I29" s="120" t="s">
        <v>176</v>
      </c>
      <c r="J29" s="6" t="s">
        <v>2</v>
      </c>
      <c r="K29" s="8"/>
      <c r="L29" s="17"/>
      <c r="M29" s="45">
        <v>1171</v>
      </c>
      <c r="N29" s="45">
        <v>844</v>
      </c>
      <c r="O29" s="45">
        <v>945</v>
      </c>
      <c r="P29" s="45">
        <v>718</v>
      </c>
      <c r="Q29" s="45">
        <v>690</v>
      </c>
      <c r="R29" s="45">
        <v>1090</v>
      </c>
    </row>
    <row r="30" spans="1:18">
      <c r="A30" s="120" t="s">
        <v>177</v>
      </c>
      <c r="B30" s="6" t="s">
        <v>2</v>
      </c>
      <c r="C30" s="8"/>
      <c r="E30" s="45">
        <v>122</v>
      </c>
      <c r="F30" s="45">
        <v>84</v>
      </c>
      <c r="G30" s="45">
        <v>116</v>
      </c>
      <c r="I30" s="120" t="s">
        <v>177</v>
      </c>
      <c r="J30" s="6" t="s">
        <v>2</v>
      </c>
      <c r="K30" s="8"/>
      <c r="L30" s="17"/>
      <c r="M30" s="45">
        <v>318</v>
      </c>
      <c r="N30" s="45">
        <v>291</v>
      </c>
      <c r="O30" s="45">
        <v>307</v>
      </c>
      <c r="P30" s="45">
        <v>291</v>
      </c>
      <c r="Q30" s="45">
        <v>289</v>
      </c>
      <c r="R30" s="45">
        <v>272</v>
      </c>
    </row>
    <row r="31" spans="1:18">
      <c r="A31" s="14"/>
      <c r="B31" s="14"/>
      <c r="C31" s="14"/>
      <c r="D31" s="14"/>
      <c r="E31" s="20"/>
      <c r="I31" s="14"/>
      <c r="J31" s="14"/>
      <c r="K31" s="14"/>
      <c r="L31" s="14"/>
      <c r="M31" s="20"/>
    </row>
    <row r="32" spans="1:18">
      <c r="A32" s="14"/>
      <c r="B32" s="21" t="s">
        <v>3</v>
      </c>
      <c r="C32" s="22" t="s">
        <v>41</v>
      </c>
      <c r="E32" s="23">
        <f>AVERAGE(E7:E10,E12,E17,E19:E20,E23:E24,E28)</f>
        <v>71.727272727272734</v>
      </c>
      <c r="F32" s="23">
        <f t="shared" ref="F32:R32" si="0">AVERAGE(F7:F10,F12,F17,F19:F20,F23:F24,F28)</f>
        <v>101.72727272727273</v>
      </c>
      <c r="G32" s="23">
        <f t="shared" si="0"/>
        <v>130.63636363636363</v>
      </c>
      <c r="H32" s="23"/>
      <c r="I32" s="23"/>
      <c r="J32" s="23" t="s">
        <v>3</v>
      </c>
      <c r="K32" s="23" t="s">
        <v>41</v>
      </c>
      <c r="L32" s="23" t="e">
        <f t="shared" si="0"/>
        <v>#DIV/0!</v>
      </c>
      <c r="M32" s="23">
        <f t="shared" si="0"/>
        <v>759.63636363636363</v>
      </c>
      <c r="N32" s="23">
        <f t="shared" si="0"/>
        <v>706.63636363636363</v>
      </c>
      <c r="O32" s="23">
        <f t="shared" si="0"/>
        <v>735.36363636363637</v>
      </c>
      <c r="P32" s="23">
        <f t="shared" si="0"/>
        <v>612.36363636363637</v>
      </c>
      <c r="Q32" s="23">
        <f t="shared" si="0"/>
        <v>688.81818181818187</v>
      </c>
      <c r="R32" s="23">
        <f t="shared" si="0"/>
        <v>675.27272727272725</v>
      </c>
    </row>
    <row r="33" spans="1:18">
      <c r="A33" s="14"/>
      <c r="B33" s="21"/>
      <c r="C33" s="22" t="s">
        <v>43</v>
      </c>
      <c r="E33" s="24">
        <f>STDEV(E7:E10,E12,E17,E19,E20,E23,E24,E28)/SQRT(11)</f>
        <v>12.595158455887946</v>
      </c>
      <c r="F33" s="24">
        <f t="shared" ref="F33:R33" si="1">STDEV(F7:F10,F12,F17,F19,F20,F23,F24,F28)/SQRT(11)</f>
        <v>19.258571130368711</v>
      </c>
      <c r="G33" s="24">
        <f t="shared" si="1"/>
        <v>24.075741365824012</v>
      </c>
      <c r="H33" s="24"/>
      <c r="I33" s="24"/>
      <c r="J33" s="24"/>
      <c r="K33" s="24" t="s">
        <v>43</v>
      </c>
      <c r="L33" s="24" t="e">
        <f t="shared" si="1"/>
        <v>#DIV/0!</v>
      </c>
      <c r="M33" s="24">
        <f t="shared" si="1"/>
        <v>50.160519195383308</v>
      </c>
      <c r="N33" s="24">
        <f t="shared" si="1"/>
        <v>57.659072096603552</v>
      </c>
      <c r="O33" s="24">
        <f t="shared" si="1"/>
        <v>52.190433245126961</v>
      </c>
      <c r="P33" s="24">
        <f t="shared" si="1"/>
        <v>49.710118364057379</v>
      </c>
      <c r="Q33" s="24">
        <f t="shared" si="1"/>
        <v>66.874212747355131</v>
      </c>
      <c r="R33" s="24">
        <f t="shared" si="1"/>
        <v>71.676304048014856</v>
      </c>
    </row>
    <row r="34" spans="1:18">
      <c r="A34" s="14"/>
      <c r="B34" s="26" t="s">
        <v>179</v>
      </c>
      <c r="C34" s="18" t="s">
        <v>41</v>
      </c>
      <c r="E34" s="27">
        <f>AVERAGE(E11,E13:E16,E18,E21:E22,E25:E27,E29:E30)</f>
        <v>101.76923076923077</v>
      </c>
      <c r="F34" s="27">
        <f t="shared" ref="F34:R34" si="2">AVERAGE(F11,F13:F16,F18,F21:F22,F25:F27,F29:F30)</f>
        <v>78.307692307692307</v>
      </c>
      <c r="G34" s="27">
        <f t="shared" si="2"/>
        <v>88.769230769230774</v>
      </c>
      <c r="H34" s="27"/>
      <c r="I34" s="27"/>
      <c r="J34" s="27" t="s">
        <v>179</v>
      </c>
      <c r="K34" s="27" t="s">
        <v>41</v>
      </c>
      <c r="L34" s="27" t="e">
        <f t="shared" si="2"/>
        <v>#DIV/0!</v>
      </c>
      <c r="M34" s="27">
        <f t="shared" si="2"/>
        <v>876.15384615384619</v>
      </c>
      <c r="N34" s="27">
        <f t="shared" si="2"/>
        <v>842.53846153846155</v>
      </c>
      <c r="O34" s="27">
        <f t="shared" si="2"/>
        <v>917.30769230769226</v>
      </c>
      <c r="P34" s="27">
        <f t="shared" si="2"/>
        <v>692.30769230769226</v>
      </c>
      <c r="Q34" s="27">
        <f t="shared" si="2"/>
        <v>783.38461538461536</v>
      </c>
      <c r="R34" s="27">
        <f t="shared" si="2"/>
        <v>803.76923076923072</v>
      </c>
    </row>
    <row r="35" spans="1:18">
      <c r="A35" s="14"/>
      <c r="B35" s="14"/>
      <c r="C35" s="18" t="s">
        <v>43</v>
      </c>
      <c r="E35" s="27">
        <f>STDEV(E11,E13:E16,E18,E21:E22,E25:E27,E29:E30)/SQRT(13)</f>
        <v>16.958529298743194</v>
      </c>
      <c r="F35" s="27">
        <f t="shared" ref="F35:R35" si="3">STDEV(F11,F13:F16,F18,F21:F22,F25:F27,F29:F30)/SQRT(13)</f>
        <v>12.23141427100863</v>
      </c>
      <c r="G35" s="27">
        <f t="shared" si="3"/>
        <v>13.898512116527236</v>
      </c>
      <c r="H35" s="27"/>
      <c r="I35" s="27"/>
      <c r="J35" s="27"/>
      <c r="K35" s="27" t="s">
        <v>43</v>
      </c>
      <c r="L35" s="27" t="e">
        <f t="shared" si="3"/>
        <v>#DIV/0!</v>
      </c>
      <c r="M35" s="27">
        <f t="shared" si="3"/>
        <v>116.82563415982034</v>
      </c>
      <c r="N35" s="27">
        <f t="shared" si="3"/>
        <v>159.4897157437052</v>
      </c>
      <c r="O35" s="27">
        <f t="shared" si="3"/>
        <v>156.53083519506279</v>
      </c>
      <c r="P35" s="27">
        <f t="shared" si="3"/>
        <v>101.56476931920784</v>
      </c>
      <c r="Q35" s="27">
        <f t="shared" si="3"/>
        <v>122.76721449407863</v>
      </c>
      <c r="R35" s="27">
        <f t="shared" si="3"/>
        <v>117.62435611672342</v>
      </c>
    </row>
    <row r="36" spans="1:18">
      <c r="A36" s="14"/>
      <c r="B36" s="14"/>
      <c r="C36" s="14"/>
      <c r="E36" s="28"/>
      <c r="F36" s="28"/>
      <c r="G36" s="28"/>
      <c r="I36" s="14"/>
      <c r="J36" s="14"/>
      <c r="K36" s="14"/>
      <c r="M36" s="28"/>
      <c r="N36" s="28"/>
      <c r="O36" s="28"/>
      <c r="P36" s="28"/>
      <c r="Q36" s="28"/>
    </row>
    <row r="37" spans="1:18">
      <c r="A37" s="14"/>
      <c r="B37" s="14"/>
      <c r="C37" s="14"/>
      <c r="E37" s="14"/>
      <c r="I37" s="14"/>
      <c r="J37" s="14"/>
      <c r="K37" s="14"/>
      <c r="M37" s="14"/>
    </row>
    <row r="38" spans="1:18">
      <c r="A38" s="14"/>
      <c r="B38" s="21" t="s">
        <v>3</v>
      </c>
      <c r="C38" s="21">
        <v>11</v>
      </c>
      <c r="E38" s="14"/>
      <c r="I38" s="14"/>
      <c r="J38" s="21"/>
      <c r="K38" s="21"/>
      <c r="M38" s="14"/>
    </row>
    <row r="39" spans="1:18">
      <c r="A39" s="14"/>
      <c r="B39" s="21" t="s">
        <v>179</v>
      </c>
      <c r="C39" s="21">
        <f>COUNTIF(J7:J30,"+ve")</f>
        <v>13</v>
      </c>
      <c r="E39" s="14"/>
      <c r="I39" s="14"/>
      <c r="J39" s="21"/>
      <c r="K39" s="21"/>
      <c r="M39" s="14"/>
    </row>
    <row r="40" spans="1:18">
      <c r="A40" s="14"/>
      <c r="B40" s="25"/>
      <c r="C40" s="21">
        <f>COUNT(M7:M30)</f>
        <v>24</v>
      </c>
      <c r="E40" s="14"/>
      <c r="I40" s="14"/>
      <c r="J40" s="25"/>
      <c r="K40" s="21"/>
      <c r="M40" s="14"/>
    </row>
    <row r="41" spans="1:18">
      <c r="A41" s="14"/>
      <c r="B41" s="14"/>
      <c r="C41" s="14"/>
      <c r="D41" s="14"/>
      <c r="E41" s="14"/>
      <c r="I41" s="14"/>
      <c r="J41" s="14"/>
      <c r="K41" s="14"/>
      <c r="L41" s="14"/>
      <c r="M41" s="14"/>
    </row>
    <row r="42" spans="1:18">
      <c r="B42" s="102"/>
    </row>
  </sheetData>
  <phoneticPr fontId="6" type="noConversion"/>
  <pageMargins left="0.75" right="0.75" top="1" bottom="1" header="0.5" footer="0.5"/>
  <pageSetup paperSize="9" orientation="portrait" horizontalDpi="12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2"/>
  <sheetViews>
    <sheetView zoomScale="70" zoomScaleNormal="70" zoomScalePageLayoutView="70" workbookViewId="0">
      <selection activeCell="W19" sqref="W19:AE29"/>
    </sheetView>
  </sheetViews>
  <sheetFormatPr baseColWidth="10" defaultColWidth="8" defaultRowHeight="12" x14ac:dyDescent="0"/>
  <cols>
    <col min="1" max="2" width="8" style="48" customWidth="1"/>
    <col min="3" max="3" width="6.5" style="48" customWidth="1"/>
    <col min="4" max="5" width="8" style="48" customWidth="1"/>
    <col min="6" max="6" width="12.6640625" style="48" bestFit="1" customWidth="1"/>
    <col min="7" max="7" width="9" style="48" customWidth="1"/>
    <col min="8" max="17" width="8" style="48" customWidth="1"/>
    <col min="18" max="18" width="0.5" style="48" customWidth="1"/>
    <col min="19" max="35" width="8" style="48" customWidth="1"/>
    <col min="36" max="36" width="0.6640625" style="48" customWidth="1"/>
    <col min="37" max="16384" width="8" style="48"/>
  </cols>
  <sheetData>
    <row r="1" spans="1:31">
      <c r="U1" s="170" t="s">
        <v>62</v>
      </c>
    </row>
    <row r="3" spans="1:31">
      <c r="R3" s="111"/>
      <c r="S3" s="111"/>
      <c r="T3" s="111"/>
      <c r="U3" t="s">
        <v>181</v>
      </c>
      <c r="V3" s="116" t="s">
        <v>178</v>
      </c>
      <c r="W3">
        <v>3</v>
      </c>
      <c r="X3">
        <v>1</v>
      </c>
      <c r="Y3">
        <v>7</v>
      </c>
      <c r="Z3">
        <v>2</v>
      </c>
      <c r="AA3">
        <v>3</v>
      </c>
      <c r="AB3">
        <v>1</v>
      </c>
      <c r="AC3">
        <v>1</v>
      </c>
      <c r="AD3">
        <v>2</v>
      </c>
      <c r="AE3">
        <v>7</v>
      </c>
    </row>
    <row r="4" spans="1:31">
      <c r="A4" t="s">
        <v>158</v>
      </c>
      <c r="B4" s="48">
        <v>7</v>
      </c>
      <c r="C4" s="4" t="s">
        <v>3</v>
      </c>
      <c r="D4">
        <v>35</v>
      </c>
      <c r="E4">
        <v>0</v>
      </c>
      <c r="F4">
        <v>1758.63</v>
      </c>
      <c r="G4">
        <v>2449.0300000000002</v>
      </c>
      <c r="H4">
        <v>322.70999999999998</v>
      </c>
      <c r="I4">
        <v>54</v>
      </c>
      <c r="J4">
        <v>19</v>
      </c>
      <c r="K4">
        <v>35</v>
      </c>
      <c r="L4">
        <v>63</v>
      </c>
      <c r="M4">
        <v>35</v>
      </c>
      <c r="N4">
        <v>28</v>
      </c>
      <c r="O4">
        <v>906</v>
      </c>
      <c r="P4">
        <v>536</v>
      </c>
      <c r="Q4">
        <v>370</v>
      </c>
      <c r="R4"/>
      <c r="S4" t="s">
        <v>58</v>
      </c>
      <c r="T4"/>
      <c r="U4" t="s">
        <v>162</v>
      </c>
      <c r="V4" s="115" t="s">
        <v>178</v>
      </c>
      <c r="W4">
        <v>21</v>
      </c>
      <c r="X4">
        <v>15</v>
      </c>
      <c r="Y4">
        <v>36</v>
      </c>
      <c r="Z4">
        <v>38</v>
      </c>
      <c r="AA4">
        <v>28</v>
      </c>
      <c r="AB4">
        <v>28</v>
      </c>
      <c r="AC4">
        <v>34</v>
      </c>
      <c r="AD4">
        <v>45</v>
      </c>
      <c r="AE4">
        <v>42</v>
      </c>
    </row>
    <row r="5" spans="1:31">
      <c r="A5" t="s">
        <v>180</v>
      </c>
      <c r="B5" s="48">
        <v>7</v>
      </c>
      <c r="C5" s="4" t="s">
        <v>3</v>
      </c>
      <c r="D5">
        <v>14</v>
      </c>
      <c r="E5">
        <v>0</v>
      </c>
      <c r="F5">
        <v>5207.5</v>
      </c>
      <c r="G5">
        <v>2738</v>
      </c>
      <c r="H5">
        <v>246.86</v>
      </c>
      <c r="I5">
        <v>23</v>
      </c>
      <c r="J5">
        <v>9</v>
      </c>
      <c r="K5">
        <v>14</v>
      </c>
      <c r="L5">
        <v>63</v>
      </c>
      <c r="M5">
        <v>14</v>
      </c>
      <c r="N5">
        <v>49</v>
      </c>
      <c r="O5">
        <v>517</v>
      </c>
      <c r="P5">
        <v>177</v>
      </c>
      <c r="Q5">
        <v>340</v>
      </c>
      <c r="R5"/>
      <c r="S5" t="s">
        <v>58</v>
      </c>
      <c r="T5"/>
      <c r="U5" t="s">
        <v>163</v>
      </c>
      <c r="V5" s="115" t="s">
        <v>178</v>
      </c>
      <c r="W5">
        <v>16</v>
      </c>
      <c r="X5">
        <v>66</v>
      </c>
      <c r="Y5">
        <v>84</v>
      </c>
      <c r="Z5">
        <v>50</v>
      </c>
      <c r="AA5">
        <v>55</v>
      </c>
      <c r="AB5">
        <v>48</v>
      </c>
      <c r="AC5">
        <v>41</v>
      </c>
      <c r="AD5">
        <v>61</v>
      </c>
      <c r="AE5">
        <v>67</v>
      </c>
    </row>
    <row r="6" spans="1:31">
      <c r="A6" t="s">
        <v>159</v>
      </c>
      <c r="B6" s="48">
        <v>7</v>
      </c>
      <c r="C6" s="4" t="s">
        <v>3</v>
      </c>
      <c r="D6">
        <v>6</v>
      </c>
      <c r="E6">
        <v>0</v>
      </c>
      <c r="F6">
        <v>9771.5</v>
      </c>
      <c r="G6">
        <v>451.17</v>
      </c>
      <c r="H6">
        <v>521</v>
      </c>
      <c r="I6">
        <v>9</v>
      </c>
      <c r="J6">
        <v>3</v>
      </c>
      <c r="K6">
        <v>6</v>
      </c>
      <c r="L6">
        <v>74</v>
      </c>
      <c r="M6">
        <v>6</v>
      </c>
      <c r="N6">
        <v>68</v>
      </c>
      <c r="O6">
        <v>353</v>
      </c>
      <c r="P6">
        <v>31</v>
      </c>
      <c r="Q6">
        <v>322</v>
      </c>
      <c r="R6"/>
      <c r="S6" t="s">
        <v>58</v>
      </c>
      <c r="T6"/>
      <c r="U6" t="s">
        <v>164</v>
      </c>
      <c r="V6" s="115" t="s">
        <v>178</v>
      </c>
      <c r="W6">
        <v>4</v>
      </c>
      <c r="X6">
        <v>59</v>
      </c>
      <c r="Y6">
        <v>66</v>
      </c>
      <c r="Z6">
        <v>55</v>
      </c>
      <c r="AA6">
        <v>64</v>
      </c>
      <c r="AB6">
        <v>62</v>
      </c>
      <c r="AC6">
        <v>71</v>
      </c>
      <c r="AD6">
        <v>77</v>
      </c>
      <c r="AE6">
        <v>79</v>
      </c>
    </row>
    <row r="7" spans="1:31">
      <c r="A7" t="s">
        <v>160</v>
      </c>
      <c r="B7" s="48">
        <v>7</v>
      </c>
      <c r="C7" s="4" t="s">
        <v>3</v>
      </c>
      <c r="D7">
        <v>22</v>
      </c>
      <c r="E7">
        <v>0</v>
      </c>
      <c r="F7">
        <v>7230.36</v>
      </c>
      <c r="G7">
        <v>283.23</v>
      </c>
      <c r="H7">
        <v>568.45000000000005</v>
      </c>
      <c r="I7">
        <v>27</v>
      </c>
      <c r="J7">
        <v>5</v>
      </c>
      <c r="K7">
        <v>22</v>
      </c>
      <c r="L7">
        <v>102</v>
      </c>
      <c r="M7">
        <v>22</v>
      </c>
      <c r="N7">
        <v>80</v>
      </c>
      <c r="O7">
        <v>904</v>
      </c>
      <c r="P7">
        <v>47</v>
      </c>
      <c r="Q7">
        <v>857</v>
      </c>
      <c r="R7"/>
      <c r="S7" t="s">
        <v>58</v>
      </c>
      <c r="T7"/>
      <c r="U7" t="s">
        <v>165</v>
      </c>
      <c r="V7" s="115" t="s">
        <v>178</v>
      </c>
      <c r="W7">
        <v>31</v>
      </c>
      <c r="X7">
        <v>40</v>
      </c>
      <c r="Y7">
        <v>65</v>
      </c>
      <c r="Z7">
        <v>56</v>
      </c>
      <c r="AA7">
        <v>54</v>
      </c>
      <c r="AB7">
        <v>61</v>
      </c>
      <c r="AC7">
        <v>64</v>
      </c>
      <c r="AD7">
        <v>70</v>
      </c>
      <c r="AE7">
        <v>63</v>
      </c>
    </row>
    <row r="8" spans="1:31">
      <c r="A8" t="s">
        <v>181</v>
      </c>
      <c r="B8" s="48">
        <v>7</v>
      </c>
      <c r="C8" s="6" t="s">
        <v>2</v>
      </c>
      <c r="D8">
        <v>3</v>
      </c>
      <c r="E8">
        <v>0</v>
      </c>
      <c r="F8">
        <v>39224.67</v>
      </c>
      <c r="G8">
        <v>2066</v>
      </c>
      <c r="H8">
        <v>206.33</v>
      </c>
      <c r="I8">
        <v>5</v>
      </c>
      <c r="J8">
        <v>2</v>
      </c>
      <c r="K8">
        <v>3</v>
      </c>
      <c r="L8">
        <v>62</v>
      </c>
      <c r="M8">
        <v>3</v>
      </c>
      <c r="N8">
        <v>59</v>
      </c>
      <c r="O8">
        <v>1216</v>
      </c>
      <c r="P8">
        <v>73</v>
      </c>
      <c r="Q8">
        <v>1143</v>
      </c>
      <c r="R8"/>
      <c r="S8" t="s">
        <v>58</v>
      </c>
      <c r="T8"/>
      <c r="U8" t="s">
        <v>167</v>
      </c>
      <c r="V8" s="116" t="s">
        <v>178</v>
      </c>
      <c r="W8">
        <v>51</v>
      </c>
      <c r="X8">
        <v>57</v>
      </c>
      <c r="Y8">
        <v>80</v>
      </c>
      <c r="Z8">
        <v>63</v>
      </c>
      <c r="AA8">
        <v>80</v>
      </c>
      <c r="AB8">
        <v>89</v>
      </c>
      <c r="AC8">
        <v>75</v>
      </c>
      <c r="AD8">
        <v>91</v>
      </c>
      <c r="AE8">
        <v>90</v>
      </c>
    </row>
    <row r="9" spans="1:31">
      <c r="A9" t="s">
        <v>161</v>
      </c>
      <c r="B9" s="48">
        <v>7</v>
      </c>
      <c r="C9" s="4" t="s">
        <v>3</v>
      </c>
      <c r="D9">
        <v>15</v>
      </c>
      <c r="E9">
        <v>0</v>
      </c>
      <c r="F9">
        <v>6853.27</v>
      </c>
      <c r="G9">
        <v>4211</v>
      </c>
      <c r="H9">
        <v>56.33</v>
      </c>
      <c r="I9">
        <v>27</v>
      </c>
      <c r="J9">
        <v>12</v>
      </c>
      <c r="K9">
        <v>15</v>
      </c>
      <c r="L9">
        <v>30</v>
      </c>
      <c r="M9">
        <v>15</v>
      </c>
      <c r="N9">
        <v>15</v>
      </c>
      <c r="O9">
        <v>808</v>
      </c>
      <c r="P9">
        <v>290</v>
      </c>
      <c r="Q9">
        <v>518</v>
      </c>
      <c r="R9"/>
      <c r="S9" t="s">
        <v>58</v>
      </c>
      <c r="T9"/>
      <c r="U9" t="s">
        <v>169</v>
      </c>
      <c r="V9" s="115" t="s">
        <v>178</v>
      </c>
      <c r="W9">
        <v>27</v>
      </c>
      <c r="X9">
        <v>38</v>
      </c>
      <c r="Y9">
        <v>24</v>
      </c>
      <c r="Z9">
        <v>28</v>
      </c>
      <c r="AA9">
        <v>29</v>
      </c>
      <c r="AB9">
        <v>34</v>
      </c>
      <c r="AC9">
        <v>24</v>
      </c>
      <c r="AD9">
        <v>42</v>
      </c>
      <c r="AE9">
        <v>37</v>
      </c>
    </row>
    <row r="10" spans="1:31">
      <c r="A10" t="s">
        <v>162</v>
      </c>
      <c r="B10" s="48">
        <v>7</v>
      </c>
      <c r="C10" s="6" t="s">
        <v>2</v>
      </c>
      <c r="D10">
        <v>21</v>
      </c>
      <c r="E10">
        <v>0</v>
      </c>
      <c r="F10">
        <v>3492.48</v>
      </c>
      <c r="G10">
        <v>4229.4799999999996</v>
      </c>
      <c r="H10">
        <v>322.57</v>
      </c>
      <c r="I10">
        <v>28</v>
      </c>
      <c r="J10">
        <v>7</v>
      </c>
      <c r="K10">
        <v>21</v>
      </c>
      <c r="L10">
        <v>32</v>
      </c>
      <c r="M10">
        <v>21</v>
      </c>
      <c r="N10">
        <v>11</v>
      </c>
      <c r="O10">
        <v>1332</v>
      </c>
      <c r="P10">
        <v>699</v>
      </c>
      <c r="Q10">
        <v>633</v>
      </c>
      <c r="R10"/>
      <c r="S10" t="s">
        <v>58</v>
      </c>
      <c r="T10"/>
      <c r="U10" t="s">
        <v>170</v>
      </c>
      <c r="V10" s="115" t="s">
        <v>178</v>
      </c>
      <c r="W10">
        <v>91</v>
      </c>
      <c r="X10">
        <v>56</v>
      </c>
      <c r="Y10">
        <v>61</v>
      </c>
      <c r="Z10">
        <v>70</v>
      </c>
      <c r="AA10">
        <v>85</v>
      </c>
      <c r="AB10">
        <v>57</v>
      </c>
      <c r="AC10">
        <v>67</v>
      </c>
      <c r="AD10">
        <v>97</v>
      </c>
      <c r="AE10">
        <v>121</v>
      </c>
    </row>
    <row r="11" spans="1:31">
      <c r="A11" t="s">
        <v>163</v>
      </c>
      <c r="B11" s="48">
        <v>7</v>
      </c>
      <c r="C11" s="6" t="s">
        <v>2</v>
      </c>
      <c r="D11">
        <v>16</v>
      </c>
      <c r="E11">
        <v>0</v>
      </c>
      <c r="F11">
        <v>6335.25</v>
      </c>
      <c r="G11">
        <v>273.06</v>
      </c>
      <c r="H11">
        <v>489.5</v>
      </c>
      <c r="I11">
        <v>20</v>
      </c>
      <c r="J11">
        <v>4</v>
      </c>
      <c r="K11">
        <v>16</v>
      </c>
      <c r="L11">
        <v>88</v>
      </c>
      <c r="M11">
        <v>16</v>
      </c>
      <c r="N11">
        <v>72</v>
      </c>
      <c r="O11">
        <v>663</v>
      </c>
      <c r="P11">
        <v>31</v>
      </c>
      <c r="Q11">
        <v>632</v>
      </c>
      <c r="R11"/>
      <c r="S11" t="s">
        <v>58</v>
      </c>
      <c r="T11"/>
      <c r="U11" t="s">
        <v>173</v>
      </c>
      <c r="V11" s="116" t="s">
        <v>178</v>
      </c>
      <c r="W11">
        <v>1</v>
      </c>
      <c r="X11">
        <v>29</v>
      </c>
      <c r="Y11">
        <v>46</v>
      </c>
      <c r="Z11">
        <v>53</v>
      </c>
      <c r="AA11">
        <v>55</v>
      </c>
      <c r="AB11">
        <v>52</v>
      </c>
      <c r="AC11">
        <v>42</v>
      </c>
      <c r="AD11">
        <v>65</v>
      </c>
      <c r="AE11">
        <v>69</v>
      </c>
    </row>
    <row r="12" spans="1:31">
      <c r="A12" t="s">
        <v>164</v>
      </c>
      <c r="B12" s="48">
        <v>7</v>
      </c>
      <c r="C12" s="6" t="s">
        <v>2</v>
      </c>
      <c r="D12">
        <v>4</v>
      </c>
      <c r="E12">
        <v>0</v>
      </c>
      <c r="F12">
        <v>28872.75</v>
      </c>
      <c r="G12">
        <v>671.75</v>
      </c>
      <c r="H12">
        <v>481.75</v>
      </c>
      <c r="I12">
        <v>22</v>
      </c>
      <c r="J12">
        <v>18</v>
      </c>
      <c r="K12">
        <v>4</v>
      </c>
      <c r="L12">
        <v>132</v>
      </c>
      <c r="M12">
        <v>4</v>
      </c>
      <c r="N12">
        <v>128</v>
      </c>
      <c r="O12">
        <v>364</v>
      </c>
      <c r="P12">
        <v>13</v>
      </c>
      <c r="Q12">
        <v>351</v>
      </c>
      <c r="R12"/>
      <c r="S12" t="s">
        <v>58</v>
      </c>
      <c r="T12"/>
      <c r="U12" t="s">
        <v>174</v>
      </c>
      <c r="V12" s="115" t="s">
        <v>178</v>
      </c>
      <c r="W12">
        <v>6</v>
      </c>
      <c r="X12">
        <v>21</v>
      </c>
      <c r="Y12">
        <v>44</v>
      </c>
      <c r="Z12">
        <v>34</v>
      </c>
      <c r="AA12">
        <v>42</v>
      </c>
      <c r="AB12">
        <v>32</v>
      </c>
      <c r="AC12">
        <v>28</v>
      </c>
      <c r="AD12">
        <v>41</v>
      </c>
      <c r="AE12">
        <v>38</v>
      </c>
    </row>
    <row r="13" spans="1:31">
      <c r="A13" t="s">
        <v>165</v>
      </c>
      <c r="B13" s="48">
        <v>7</v>
      </c>
      <c r="C13" s="6" t="s">
        <v>2</v>
      </c>
      <c r="D13">
        <v>31</v>
      </c>
      <c r="E13">
        <v>0</v>
      </c>
      <c r="F13">
        <v>3830.97</v>
      </c>
      <c r="G13">
        <v>1326.16</v>
      </c>
      <c r="H13">
        <v>374.94</v>
      </c>
      <c r="I13">
        <v>50</v>
      </c>
      <c r="J13">
        <v>19</v>
      </c>
      <c r="K13">
        <v>31</v>
      </c>
      <c r="L13">
        <v>138</v>
      </c>
      <c r="M13">
        <v>31</v>
      </c>
      <c r="N13">
        <v>107</v>
      </c>
      <c r="O13">
        <v>913</v>
      </c>
      <c r="P13">
        <v>299</v>
      </c>
      <c r="Q13">
        <v>614</v>
      </c>
      <c r="R13"/>
      <c r="S13" t="s">
        <v>58</v>
      </c>
      <c r="T13"/>
      <c r="U13" t="s">
        <v>183</v>
      </c>
      <c r="V13" s="116" t="s">
        <v>178</v>
      </c>
      <c r="W13">
        <v>5</v>
      </c>
      <c r="X13">
        <v>2</v>
      </c>
      <c r="Y13">
        <v>4</v>
      </c>
      <c r="Z13">
        <v>1</v>
      </c>
      <c r="AA13">
        <v>1</v>
      </c>
      <c r="AB13">
        <v>1</v>
      </c>
      <c r="AC13">
        <v>2</v>
      </c>
      <c r="AD13">
        <v>2</v>
      </c>
      <c r="AE13">
        <v>7</v>
      </c>
    </row>
    <row r="14" spans="1:31">
      <c r="A14" t="s">
        <v>166</v>
      </c>
      <c r="B14" s="48">
        <v>7</v>
      </c>
      <c r="C14" s="4" t="s">
        <v>3</v>
      </c>
      <c r="D14">
        <v>19</v>
      </c>
      <c r="E14">
        <v>0</v>
      </c>
      <c r="F14">
        <v>6718.89</v>
      </c>
      <c r="G14">
        <v>701.42</v>
      </c>
      <c r="H14">
        <v>211.68</v>
      </c>
      <c r="I14">
        <v>25</v>
      </c>
      <c r="J14">
        <v>6</v>
      </c>
      <c r="K14">
        <v>19</v>
      </c>
      <c r="L14">
        <v>72</v>
      </c>
      <c r="M14">
        <v>19</v>
      </c>
      <c r="N14">
        <v>53</v>
      </c>
      <c r="O14">
        <v>1214</v>
      </c>
      <c r="P14">
        <v>79</v>
      </c>
      <c r="Q14">
        <v>1135</v>
      </c>
      <c r="R14"/>
      <c r="S14" t="s">
        <v>58</v>
      </c>
      <c r="T14"/>
      <c r="U14" t="s">
        <v>176</v>
      </c>
      <c r="V14" s="116" t="s">
        <v>178</v>
      </c>
      <c r="W14">
        <v>4</v>
      </c>
      <c r="X14">
        <v>7</v>
      </c>
      <c r="Y14">
        <v>5</v>
      </c>
      <c r="Z14">
        <v>4</v>
      </c>
      <c r="AA14">
        <v>15</v>
      </c>
      <c r="AB14">
        <v>21</v>
      </c>
      <c r="AC14">
        <v>14</v>
      </c>
      <c r="AD14">
        <v>32</v>
      </c>
      <c r="AE14">
        <v>35</v>
      </c>
    </row>
    <row r="15" spans="1:31">
      <c r="A15" t="s">
        <v>167</v>
      </c>
      <c r="B15" s="48">
        <v>7</v>
      </c>
      <c r="C15" s="6" t="s">
        <v>2</v>
      </c>
      <c r="D15">
        <v>51</v>
      </c>
      <c r="E15">
        <v>0</v>
      </c>
      <c r="F15">
        <v>2624.06</v>
      </c>
      <c r="G15">
        <v>262.92</v>
      </c>
      <c r="H15">
        <v>499.75</v>
      </c>
      <c r="I15">
        <v>79</v>
      </c>
      <c r="J15">
        <v>28</v>
      </c>
      <c r="K15">
        <v>51</v>
      </c>
      <c r="L15">
        <v>62</v>
      </c>
      <c r="M15">
        <v>51</v>
      </c>
      <c r="N15">
        <v>11</v>
      </c>
      <c r="O15">
        <v>2549</v>
      </c>
      <c r="P15">
        <v>75</v>
      </c>
      <c r="Q15">
        <v>2474</v>
      </c>
      <c r="R15"/>
      <c r="S15" t="s">
        <v>58</v>
      </c>
      <c r="T15"/>
      <c r="U15" t="s">
        <v>177</v>
      </c>
      <c r="V15" s="115" t="s">
        <v>178</v>
      </c>
      <c r="W15">
        <v>11</v>
      </c>
      <c r="X15">
        <v>10</v>
      </c>
      <c r="Y15">
        <v>27</v>
      </c>
      <c r="Z15">
        <v>32</v>
      </c>
      <c r="AA15">
        <v>27</v>
      </c>
      <c r="AB15">
        <v>37</v>
      </c>
      <c r="AC15">
        <v>34</v>
      </c>
      <c r="AD15">
        <v>34</v>
      </c>
      <c r="AE15">
        <v>44</v>
      </c>
    </row>
    <row r="16" spans="1:31" ht="16">
      <c r="A16" t="s">
        <v>182</v>
      </c>
      <c r="B16" s="48">
        <v>7</v>
      </c>
      <c r="C16" s="4" t="s">
        <v>3</v>
      </c>
      <c r="D16">
        <v>6</v>
      </c>
      <c r="E16">
        <v>0</v>
      </c>
      <c r="F16">
        <v>8902.83</v>
      </c>
      <c r="G16">
        <v>6563</v>
      </c>
      <c r="H16">
        <v>66.83</v>
      </c>
      <c r="I16">
        <v>7</v>
      </c>
      <c r="J16">
        <v>1</v>
      </c>
      <c r="K16">
        <v>6</v>
      </c>
      <c r="L16">
        <v>31</v>
      </c>
      <c r="M16">
        <v>6</v>
      </c>
      <c r="N16">
        <v>25</v>
      </c>
      <c r="O16">
        <v>699</v>
      </c>
      <c r="P16">
        <v>362</v>
      </c>
      <c r="Q16">
        <v>337</v>
      </c>
      <c r="R16"/>
      <c r="S16" t="s">
        <v>58</v>
      </c>
      <c r="T16"/>
      <c r="V16" s="171" t="s">
        <v>217</v>
      </c>
      <c r="W16" s="170">
        <f>AVERAGE(W3:W15)</f>
        <v>20.846153846153847</v>
      </c>
      <c r="X16" s="170">
        <f t="shared" ref="X16:AE16" si="0">AVERAGE(X3:X15)</f>
        <v>30.846153846153847</v>
      </c>
      <c r="Y16" s="170">
        <f t="shared" si="0"/>
        <v>42.230769230769234</v>
      </c>
      <c r="Z16" s="170">
        <f t="shared" si="0"/>
        <v>37.384615384615387</v>
      </c>
      <c r="AA16" s="170">
        <f t="shared" si="0"/>
        <v>41.384615384615387</v>
      </c>
      <c r="AB16" s="170">
        <f t="shared" si="0"/>
        <v>40.230769230769234</v>
      </c>
      <c r="AC16" s="170">
        <f t="shared" si="0"/>
        <v>38.230769230769234</v>
      </c>
      <c r="AD16" s="170">
        <f t="shared" si="0"/>
        <v>50.692307692307693</v>
      </c>
      <c r="AE16" s="170">
        <f t="shared" si="0"/>
        <v>53.769230769230766</v>
      </c>
    </row>
    <row r="17" spans="1:31">
      <c r="A17" t="s">
        <v>168</v>
      </c>
      <c r="B17" s="48">
        <v>7</v>
      </c>
      <c r="C17" s="4" t="s">
        <v>3</v>
      </c>
      <c r="D17">
        <v>3</v>
      </c>
      <c r="E17">
        <v>0</v>
      </c>
      <c r="F17">
        <v>20550.669999999998</v>
      </c>
      <c r="G17">
        <v>916.33</v>
      </c>
      <c r="H17">
        <v>75.67</v>
      </c>
      <c r="I17">
        <v>4</v>
      </c>
      <c r="J17">
        <v>1</v>
      </c>
      <c r="K17">
        <v>3</v>
      </c>
      <c r="L17">
        <v>23</v>
      </c>
      <c r="M17">
        <v>3</v>
      </c>
      <c r="N17">
        <v>20</v>
      </c>
      <c r="O17">
        <v>612</v>
      </c>
      <c r="P17">
        <v>14</v>
      </c>
      <c r="Q17">
        <v>598</v>
      </c>
      <c r="R17"/>
      <c r="S17" t="s">
        <v>58</v>
      </c>
      <c r="T17"/>
      <c r="W17" s="48">
        <f>STDEV(W3:W15)/SQRT(13)</f>
        <v>7.090844723688674</v>
      </c>
      <c r="X17" s="48">
        <f t="shared" ref="X17:AE17" si="1">STDEV(X3:X15)/SQRT(13)</f>
        <v>6.4835552864052746</v>
      </c>
      <c r="Y17" s="48">
        <f t="shared" si="1"/>
        <v>7.7278665299380327</v>
      </c>
      <c r="Z17" s="48">
        <f t="shared" si="1"/>
        <v>6.5039814842855295</v>
      </c>
      <c r="AA17" s="48">
        <f t="shared" si="1"/>
        <v>7.5000328730377541</v>
      </c>
      <c r="AB17" s="48">
        <f t="shared" si="1"/>
        <v>6.9237179190435834</v>
      </c>
      <c r="AC17" s="48">
        <f t="shared" si="1"/>
        <v>6.9652561259014938</v>
      </c>
      <c r="AD17" s="48">
        <f t="shared" si="1"/>
        <v>8.288379736641966</v>
      </c>
      <c r="AE17" s="48">
        <f t="shared" si="1"/>
        <v>8.9343430204520686</v>
      </c>
    </row>
    <row r="18" spans="1:31">
      <c r="A18" t="s">
        <v>169</v>
      </c>
      <c r="B18" s="48">
        <v>7</v>
      </c>
      <c r="C18" s="6" t="s">
        <v>2</v>
      </c>
      <c r="D18">
        <v>27</v>
      </c>
      <c r="E18">
        <v>0</v>
      </c>
      <c r="F18">
        <v>4668.78</v>
      </c>
      <c r="G18">
        <v>1202.81</v>
      </c>
      <c r="H18">
        <v>489.81</v>
      </c>
      <c r="I18">
        <v>36</v>
      </c>
      <c r="J18">
        <v>9</v>
      </c>
      <c r="K18">
        <v>27</v>
      </c>
      <c r="L18">
        <v>52</v>
      </c>
      <c r="M18">
        <v>27</v>
      </c>
      <c r="N18">
        <v>25</v>
      </c>
      <c r="O18">
        <v>1108</v>
      </c>
      <c r="P18">
        <v>241</v>
      </c>
      <c r="Q18">
        <v>867</v>
      </c>
      <c r="R18"/>
      <c r="S18" t="s">
        <v>58</v>
      </c>
      <c r="T18"/>
    </row>
    <row r="19" spans="1:31">
      <c r="A19" t="s">
        <v>170</v>
      </c>
      <c r="B19" s="48">
        <v>7</v>
      </c>
      <c r="C19" s="6" t="s">
        <v>2</v>
      </c>
      <c r="D19">
        <v>91</v>
      </c>
      <c r="E19">
        <v>0</v>
      </c>
      <c r="F19">
        <v>870.76</v>
      </c>
      <c r="G19">
        <v>596.52</v>
      </c>
      <c r="H19">
        <v>404.62</v>
      </c>
      <c r="I19">
        <v>157</v>
      </c>
      <c r="J19">
        <v>66</v>
      </c>
      <c r="K19">
        <v>91</v>
      </c>
      <c r="L19">
        <v>142</v>
      </c>
      <c r="M19">
        <v>91</v>
      </c>
      <c r="N19">
        <v>51</v>
      </c>
      <c r="O19">
        <v>578</v>
      </c>
      <c r="P19">
        <v>250</v>
      </c>
      <c r="Q19">
        <v>328</v>
      </c>
      <c r="R19"/>
      <c r="S19" t="s">
        <v>58</v>
      </c>
      <c r="T19"/>
      <c r="U19" t="s">
        <v>158</v>
      </c>
      <c r="V19" s="115"/>
      <c r="W19">
        <v>35</v>
      </c>
      <c r="X19">
        <v>27</v>
      </c>
      <c r="Y19">
        <v>30</v>
      </c>
      <c r="Z19">
        <v>36</v>
      </c>
      <c r="AA19">
        <v>29</v>
      </c>
      <c r="AB19">
        <v>33</v>
      </c>
      <c r="AC19">
        <v>24</v>
      </c>
      <c r="AD19">
        <v>34</v>
      </c>
      <c r="AE19">
        <v>47</v>
      </c>
    </row>
    <row r="20" spans="1:31">
      <c r="A20" t="s">
        <v>171</v>
      </c>
      <c r="B20" s="48">
        <v>7</v>
      </c>
      <c r="C20" s="4" t="s">
        <v>3</v>
      </c>
      <c r="D20">
        <v>49</v>
      </c>
      <c r="E20">
        <v>0</v>
      </c>
      <c r="F20">
        <v>1558.18</v>
      </c>
      <c r="G20">
        <v>1676.63</v>
      </c>
      <c r="H20">
        <v>357.76</v>
      </c>
      <c r="I20">
        <v>77</v>
      </c>
      <c r="J20">
        <v>28</v>
      </c>
      <c r="K20">
        <v>49</v>
      </c>
      <c r="L20">
        <v>177</v>
      </c>
      <c r="M20">
        <v>49</v>
      </c>
      <c r="N20">
        <v>128</v>
      </c>
      <c r="O20">
        <v>596</v>
      </c>
      <c r="P20">
        <v>369</v>
      </c>
      <c r="Q20">
        <v>227</v>
      </c>
      <c r="R20"/>
      <c r="S20" t="s">
        <v>58</v>
      </c>
      <c r="T20"/>
      <c r="U20" t="s">
        <v>180</v>
      </c>
      <c r="V20" s="115"/>
      <c r="W20">
        <v>14</v>
      </c>
      <c r="X20">
        <v>10</v>
      </c>
      <c r="Y20">
        <v>6</v>
      </c>
      <c r="Z20">
        <v>3</v>
      </c>
      <c r="AA20">
        <v>4</v>
      </c>
      <c r="AB20">
        <v>3</v>
      </c>
      <c r="AC20">
        <v>4</v>
      </c>
      <c r="AD20">
        <v>5</v>
      </c>
      <c r="AE20">
        <v>2</v>
      </c>
    </row>
    <row r="21" spans="1:31">
      <c r="A21" t="s">
        <v>172</v>
      </c>
      <c r="B21" s="48">
        <v>7</v>
      </c>
      <c r="C21" s="4" t="s">
        <v>3</v>
      </c>
      <c r="D21">
        <v>58</v>
      </c>
      <c r="E21">
        <v>0</v>
      </c>
      <c r="F21">
        <v>1350.4</v>
      </c>
      <c r="G21">
        <v>1139.55</v>
      </c>
      <c r="H21">
        <v>378.26</v>
      </c>
      <c r="I21">
        <v>72</v>
      </c>
      <c r="J21">
        <v>14</v>
      </c>
      <c r="K21">
        <v>58</v>
      </c>
      <c r="L21">
        <v>83</v>
      </c>
      <c r="M21">
        <v>58</v>
      </c>
      <c r="N21">
        <v>25</v>
      </c>
      <c r="O21">
        <v>1194</v>
      </c>
      <c r="P21">
        <v>534</v>
      </c>
      <c r="Q21">
        <v>660</v>
      </c>
      <c r="R21"/>
      <c r="S21" t="s">
        <v>58</v>
      </c>
      <c r="T21"/>
      <c r="U21" t="s">
        <v>159</v>
      </c>
      <c r="V21" s="115"/>
      <c r="W21">
        <v>6</v>
      </c>
      <c r="X21">
        <v>3</v>
      </c>
      <c r="Y21">
        <v>12</v>
      </c>
      <c r="Z21">
        <v>22</v>
      </c>
      <c r="AA21">
        <v>22</v>
      </c>
      <c r="AB21">
        <v>19</v>
      </c>
      <c r="AC21">
        <v>15</v>
      </c>
      <c r="AD21">
        <v>26</v>
      </c>
      <c r="AE21">
        <v>24</v>
      </c>
    </row>
    <row r="22" spans="1:31">
      <c r="A22" t="s">
        <v>173</v>
      </c>
      <c r="B22" s="48">
        <v>7</v>
      </c>
      <c r="C22" s="6" t="s">
        <v>2</v>
      </c>
      <c r="D22">
        <v>1</v>
      </c>
      <c r="E22">
        <v>0</v>
      </c>
      <c r="F22">
        <v>1531</v>
      </c>
      <c r="G22">
        <v>552</v>
      </c>
      <c r="H22">
        <v>25</v>
      </c>
      <c r="I22">
        <v>2</v>
      </c>
      <c r="J22">
        <v>1</v>
      </c>
      <c r="K22">
        <v>1</v>
      </c>
      <c r="L22">
        <v>4</v>
      </c>
      <c r="M22">
        <v>1</v>
      </c>
      <c r="N22">
        <v>3</v>
      </c>
      <c r="O22">
        <v>16</v>
      </c>
      <c r="P22">
        <v>2</v>
      </c>
      <c r="Q22">
        <v>14</v>
      </c>
      <c r="R22"/>
      <c r="S22" t="s">
        <v>58</v>
      </c>
      <c r="T22"/>
      <c r="U22" t="s">
        <v>160</v>
      </c>
      <c r="V22" s="116"/>
      <c r="W22">
        <v>22</v>
      </c>
      <c r="X22">
        <v>40</v>
      </c>
      <c r="Y22">
        <v>48</v>
      </c>
      <c r="Z22">
        <v>24</v>
      </c>
      <c r="AA22">
        <v>31</v>
      </c>
      <c r="AB22">
        <v>31</v>
      </c>
      <c r="AC22">
        <v>31</v>
      </c>
      <c r="AD22">
        <v>35</v>
      </c>
      <c r="AE22">
        <v>43</v>
      </c>
    </row>
    <row r="23" spans="1:31">
      <c r="A23" t="s">
        <v>174</v>
      </c>
      <c r="B23" s="48">
        <v>7</v>
      </c>
      <c r="C23" s="6" t="s">
        <v>2</v>
      </c>
      <c r="D23">
        <v>6</v>
      </c>
      <c r="E23">
        <v>0</v>
      </c>
      <c r="F23">
        <v>11508.33</v>
      </c>
      <c r="G23">
        <v>419.5</v>
      </c>
      <c r="H23">
        <v>579.5</v>
      </c>
      <c r="I23">
        <v>10</v>
      </c>
      <c r="J23">
        <v>4</v>
      </c>
      <c r="K23">
        <v>6</v>
      </c>
      <c r="L23">
        <v>44</v>
      </c>
      <c r="M23">
        <v>6</v>
      </c>
      <c r="N23">
        <v>38</v>
      </c>
      <c r="O23">
        <v>775</v>
      </c>
      <c r="P23">
        <v>30</v>
      </c>
      <c r="Q23">
        <v>745</v>
      </c>
      <c r="R23"/>
      <c r="S23" t="s">
        <v>58</v>
      </c>
      <c r="T23"/>
      <c r="U23" t="s">
        <v>161</v>
      </c>
      <c r="V23" s="116"/>
      <c r="W23">
        <v>15</v>
      </c>
      <c r="X23">
        <v>19</v>
      </c>
      <c r="Y23">
        <v>15</v>
      </c>
      <c r="Z23">
        <v>23</v>
      </c>
      <c r="AA23">
        <v>30</v>
      </c>
      <c r="AB23">
        <v>16</v>
      </c>
      <c r="AC23">
        <v>25</v>
      </c>
      <c r="AD23">
        <v>22</v>
      </c>
      <c r="AE23">
        <v>28</v>
      </c>
    </row>
    <row r="24" spans="1:31">
      <c r="A24" t="s">
        <v>183</v>
      </c>
      <c r="B24" s="48">
        <v>7</v>
      </c>
      <c r="C24" s="6" t="s">
        <v>2</v>
      </c>
      <c r="D24">
        <v>5</v>
      </c>
      <c r="E24">
        <v>0</v>
      </c>
      <c r="F24">
        <v>29293.599999999999</v>
      </c>
      <c r="G24">
        <v>1819.6</v>
      </c>
      <c r="H24">
        <v>108.8</v>
      </c>
      <c r="I24">
        <v>8</v>
      </c>
      <c r="J24">
        <v>3</v>
      </c>
      <c r="K24">
        <v>5</v>
      </c>
      <c r="L24">
        <v>105</v>
      </c>
      <c r="M24">
        <v>5</v>
      </c>
      <c r="N24">
        <v>100</v>
      </c>
      <c r="O24">
        <v>605</v>
      </c>
      <c r="P24">
        <v>68</v>
      </c>
      <c r="Q24">
        <v>537</v>
      </c>
      <c r="R24"/>
      <c r="S24" t="s">
        <v>58</v>
      </c>
      <c r="T24"/>
      <c r="U24" t="s">
        <v>166</v>
      </c>
      <c r="V24" s="115"/>
      <c r="W24">
        <v>19</v>
      </c>
      <c r="X24">
        <v>17</v>
      </c>
      <c r="Y24">
        <v>35</v>
      </c>
      <c r="Z24">
        <v>34</v>
      </c>
      <c r="AA24">
        <v>37</v>
      </c>
      <c r="AB24">
        <v>46</v>
      </c>
      <c r="AC24">
        <v>49</v>
      </c>
      <c r="AD24">
        <v>47</v>
      </c>
      <c r="AE24">
        <v>41</v>
      </c>
    </row>
    <row r="25" spans="1:31">
      <c r="A25" t="s">
        <v>175</v>
      </c>
      <c r="B25" s="48">
        <v>7</v>
      </c>
      <c r="C25" s="4" t="s">
        <v>3</v>
      </c>
      <c r="D25">
        <v>8</v>
      </c>
      <c r="E25">
        <v>0</v>
      </c>
      <c r="F25">
        <v>9333.6200000000008</v>
      </c>
      <c r="G25">
        <v>3450.62</v>
      </c>
      <c r="H25">
        <v>13.25</v>
      </c>
      <c r="I25">
        <v>11</v>
      </c>
      <c r="J25">
        <v>3</v>
      </c>
      <c r="K25">
        <v>8</v>
      </c>
      <c r="L25">
        <v>51</v>
      </c>
      <c r="M25">
        <v>8</v>
      </c>
      <c r="N25">
        <v>43</v>
      </c>
      <c r="O25">
        <v>829</v>
      </c>
      <c r="P25">
        <v>191</v>
      </c>
      <c r="Q25">
        <v>638</v>
      </c>
      <c r="R25"/>
      <c r="S25" t="s">
        <v>58</v>
      </c>
      <c r="T25"/>
      <c r="U25" t="s">
        <v>182</v>
      </c>
      <c r="V25" s="116"/>
      <c r="W25">
        <v>6</v>
      </c>
      <c r="X25">
        <v>11</v>
      </c>
      <c r="Y25">
        <v>5</v>
      </c>
      <c r="Z25">
        <v>5</v>
      </c>
      <c r="AA25">
        <v>4</v>
      </c>
      <c r="AB25">
        <v>1</v>
      </c>
      <c r="AC25">
        <v>1</v>
      </c>
      <c r="AD25">
        <v>1</v>
      </c>
      <c r="AE25">
        <v>6</v>
      </c>
    </row>
    <row r="26" spans="1:31">
      <c r="A26" t="s">
        <v>176</v>
      </c>
      <c r="B26" s="48">
        <v>7</v>
      </c>
      <c r="C26" s="6" t="s">
        <v>2</v>
      </c>
      <c r="D26">
        <v>4</v>
      </c>
      <c r="E26">
        <v>0</v>
      </c>
      <c r="F26">
        <v>37558.25</v>
      </c>
      <c r="G26">
        <v>1580.25</v>
      </c>
      <c r="H26">
        <v>709.5</v>
      </c>
      <c r="I26">
        <v>4</v>
      </c>
      <c r="J26">
        <v>0</v>
      </c>
      <c r="K26">
        <v>4</v>
      </c>
      <c r="L26">
        <v>46</v>
      </c>
      <c r="M26">
        <v>4</v>
      </c>
      <c r="N26">
        <v>42</v>
      </c>
      <c r="O26">
        <v>1100</v>
      </c>
      <c r="P26">
        <v>55</v>
      </c>
      <c r="Q26">
        <v>1045</v>
      </c>
      <c r="R26"/>
      <c r="S26" t="s">
        <v>58</v>
      </c>
      <c r="T26"/>
      <c r="U26" t="s">
        <v>168</v>
      </c>
      <c r="V26" s="115"/>
      <c r="W26">
        <v>3</v>
      </c>
      <c r="X26">
        <v>1</v>
      </c>
      <c r="Y26">
        <v>21</v>
      </c>
      <c r="Z26">
        <v>52</v>
      </c>
      <c r="AA26">
        <v>54</v>
      </c>
      <c r="AB26">
        <v>45</v>
      </c>
      <c r="AC26">
        <v>33</v>
      </c>
      <c r="AD26">
        <v>53</v>
      </c>
      <c r="AE26">
        <v>70</v>
      </c>
    </row>
    <row r="27" spans="1:31">
      <c r="A27" t="s">
        <v>177</v>
      </c>
      <c r="B27" s="48">
        <v>7</v>
      </c>
      <c r="C27" s="6" t="s">
        <v>2</v>
      </c>
      <c r="D27">
        <v>11</v>
      </c>
      <c r="E27">
        <v>0</v>
      </c>
      <c r="F27">
        <v>9604.36</v>
      </c>
      <c r="G27">
        <v>708.18</v>
      </c>
      <c r="H27">
        <v>332.82</v>
      </c>
      <c r="I27">
        <v>16</v>
      </c>
      <c r="J27">
        <v>5</v>
      </c>
      <c r="K27">
        <v>11</v>
      </c>
      <c r="L27">
        <v>45</v>
      </c>
      <c r="M27">
        <v>11</v>
      </c>
      <c r="N27">
        <v>34</v>
      </c>
      <c r="O27">
        <v>424</v>
      </c>
      <c r="P27">
        <v>53</v>
      </c>
      <c r="Q27">
        <v>371</v>
      </c>
      <c r="R27"/>
      <c r="S27" t="s">
        <v>58</v>
      </c>
      <c r="T27"/>
      <c r="U27" t="s">
        <v>171</v>
      </c>
      <c r="V27" s="116"/>
      <c r="W27">
        <v>49</v>
      </c>
      <c r="X27">
        <v>53</v>
      </c>
      <c r="Y27">
        <v>55</v>
      </c>
      <c r="Z27">
        <v>54</v>
      </c>
      <c r="AA27">
        <v>52</v>
      </c>
      <c r="AB27">
        <v>44</v>
      </c>
      <c r="AC27">
        <v>55</v>
      </c>
      <c r="AD27">
        <v>65</v>
      </c>
      <c r="AE27">
        <v>63</v>
      </c>
    </row>
    <row r="28" spans="1:31">
      <c r="A28" s="49"/>
      <c r="B28" s="49"/>
      <c r="C28" s="33"/>
      <c r="D28" s="33"/>
      <c r="E28" s="33"/>
      <c r="R28" s="111"/>
      <c r="S28" s="111"/>
      <c r="T28" s="111"/>
      <c r="U28" t="s">
        <v>172</v>
      </c>
      <c r="V28" s="116"/>
      <c r="W28">
        <v>58</v>
      </c>
      <c r="X28">
        <v>54</v>
      </c>
      <c r="Y28">
        <v>60</v>
      </c>
      <c r="Z28">
        <v>59</v>
      </c>
      <c r="AA28">
        <v>64</v>
      </c>
      <c r="AB28">
        <v>60</v>
      </c>
      <c r="AC28">
        <v>53</v>
      </c>
      <c r="AD28">
        <v>79</v>
      </c>
      <c r="AE28">
        <v>76</v>
      </c>
    </row>
    <row r="29" spans="1:31">
      <c r="A29" s="34" t="s">
        <v>3</v>
      </c>
      <c r="B29" s="34">
        <f>COUNTIF(C4:C27,"WT")</f>
        <v>11</v>
      </c>
      <c r="C29" s="22" t="s">
        <v>41</v>
      </c>
      <c r="D29" s="24">
        <f>AVERAGE(D4:D7,D9,D14,D16:D17,D20:D21,D25)</f>
        <v>21.363636363636363</v>
      </c>
      <c r="E29" s="24">
        <f t="shared" ref="E29:Q29" si="2">AVERAGE(E4:E7,E9,E14,E16:E17,E20:E21,E25)</f>
        <v>0</v>
      </c>
      <c r="F29" s="24">
        <f t="shared" si="2"/>
        <v>7203.2590909090886</v>
      </c>
      <c r="G29" s="24">
        <f t="shared" si="2"/>
        <v>2234.5436363636363</v>
      </c>
      <c r="H29" s="24">
        <f t="shared" si="2"/>
        <v>256.25454545454545</v>
      </c>
      <c r="I29" s="24">
        <f t="shared" si="2"/>
        <v>30.545454545454547</v>
      </c>
      <c r="J29" s="24">
        <f t="shared" si="2"/>
        <v>9.1818181818181817</v>
      </c>
      <c r="K29" s="24">
        <f t="shared" si="2"/>
        <v>21.363636363636363</v>
      </c>
      <c r="L29" s="24">
        <f t="shared" si="2"/>
        <v>69.909090909090907</v>
      </c>
      <c r="M29" s="24">
        <f t="shared" si="2"/>
        <v>21.363636363636363</v>
      </c>
      <c r="N29" s="24">
        <f t="shared" si="2"/>
        <v>48.545454545454547</v>
      </c>
      <c r="O29" s="24">
        <f t="shared" si="2"/>
        <v>784.72727272727275</v>
      </c>
      <c r="P29" s="24">
        <f t="shared" si="2"/>
        <v>239.09090909090909</v>
      </c>
      <c r="Q29" s="24">
        <f t="shared" si="2"/>
        <v>545.63636363636363</v>
      </c>
      <c r="R29" s="111"/>
      <c r="S29" s="111"/>
      <c r="T29" s="111"/>
      <c r="U29" t="s">
        <v>175</v>
      </c>
      <c r="V29" s="116"/>
      <c r="W29">
        <v>8</v>
      </c>
      <c r="X29">
        <v>30</v>
      </c>
      <c r="Y29">
        <v>26</v>
      </c>
      <c r="Z29">
        <v>39</v>
      </c>
      <c r="AA29">
        <v>35</v>
      </c>
      <c r="AB29">
        <v>45</v>
      </c>
      <c r="AC29">
        <v>35</v>
      </c>
      <c r="AD29">
        <v>55</v>
      </c>
      <c r="AE29">
        <v>61</v>
      </c>
    </row>
    <row r="30" spans="1:31">
      <c r="A30" s="35" t="s">
        <v>179</v>
      </c>
      <c r="B30" s="34">
        <f>COUNTIF(C4:C27,"+ve")</f>
        <v>13</v>
      </c>
      <c r="C30" s="18" t="s">
        <v>41</v>
      </c>
      <c r="D30" s="27">
        <f>AVERAGE(D8,D10:D13,D15,D18:D19,D22:D24,D26:D27)</f>
        <v>20.846153846153847</v>
      </c>
      <c r="E30" s="27">
        <f t="shared" ref="E30:Q30" si="3">AVERAGE(E8,E10:E13,E15,E22:E24,E26:E27)</f>
        <v>0</v>
      </c>
      <c r="F30" s="27">
        <f t="shared" si="3"/>
        <v>15806.883636363635</v>
      </c>
      <c r="G30" s="27">
        <f t="shared" si="3"/>
        <v>1264.4454545454546</v>
      </c>
      <c r="H30" s="27">
        <f t="shared" si="3"/>
        <v>375.49636363636364</v>
      </c>
      <c r="I30" s="27">
        <f t="shared" si="3"/>
        <v>22.181818181818183</v>
      </c>
      <c r="J30" s="27">
        <f t="shared" si="3"/>
        <v>8.2727272727272734</v>
      </c>
      <c r="K30" s="27">
        <f t="shared" si="3"/>
        <v>13.909090909090908</v>
      </c>
      <c r="L30" s="27">
        <f t="shared" si="3"/>
        <v>68.909090909090907</v>
      </c>
      <c r="M30" s="27">
        <f t="shared" si="3"/>
        <v>13.909090909090908</v>
      </c>
      <c r="N30" s="27">
        <f t="shared" si="3"/>
        <v>55</v>
      </c>
      <c r="O30" s="27">
        <f t="shared" si="3"/>
        <v>905.18181818181813</v>
      </c>
      <c r="P30" s="27">
        <f t="shared" si="3"/>
        <v>127.09090909090909</v>
      </c>
      <c r="Q30" s="27">
        <f t="shared" si="3"/>
        <v>778.09090909090912</v>
      </c>
      <c r="R30" s="111"/>
      <c r="S30" s="111"/>
      <c r="T30" s="111"/>
      <c r="V30" s="170" t="s">
        <v>3</v>
      </c>
      <c r="W30" s="170">
        <f>AVERAGE(W19:W29)</f>
        <v>21.363636363636363</v>
      </c>
      <c r="X30" s="170">
        <f t="shared" ref="X30:AE30" si="4">AVERAGE(X19:X29)</f>
        <v>24.09090909090909</v>
      </c>
      <c r="Y30" s="170">
        <f t="shared" si="4"/>
        <v>28.454545454545453</v>
      </c>
      <c r="Z30" s="170">
        <f t="shared" si="4"/>
        <v>31.90909090909091</v>
      </c>
      <c r="AA30" s="170">
        <f t="shared" si="4"/>
        <v>32.909090909090907</v>
      </c>
      <c r="AB30" s="170">
        <f t="shared" si="4"/>
        <v>31.181818181818183</v>
      </c>
      <c r="AC30" s="170">
        <f t="shared" si="4"/>
        <v>29.545454545454547</v>
      </c>
      <c r="AD30" s="170">
        <f t="shared" si="4"/>
        <v>38.363636363636367</v>
      </c>
      <c r="AE30" s="170">
        <f t="shared" si="4"/>
        <v>41.909090909090907</v>
      </c>
    </row>
    <row r="31" spans="1:31">
      <c r="A31" s="49"/>
      <c r="B31" s="49"/>
      <c r="C31" s="22" t="s">
        <v>43</v>
      </c>
      <c r="D31" s="24">
        <f>STDEV(D4:D7,D9,D14,D16:D17,D20:D21,D25)/SQRT($B29)</f>
        <v>5.5436658814324913</v>
      </c>
      <c r="E31" s="24">
        <f t="shared" ref="E31:Q31" si="5">STDEV(E4:E7,E9,E14,E16:E17,E20:E21,E25)/SQRT($B29)</f>
        <v>0</v>
      </c>
      <c r="F31" s="24">
        <f t="shared" si="5"/>
        <v>1630.0696477805402</v>
      </c>
      <c r="G31" s="24">
        <f t="shared" si="5"/>
        <v>580.02123065261037</v>
      </c>
      <c r="H31" s="24">
        <f t="shared" si="5"/>
        <v>57.741570834878893</v>
      </c>
      <c r="I31" s="24">
        <f t="shared" si="5"/>
        <v>7.7721690389651155</v>
      </c>
      <c r="J31" s="24">
        <f t="shared" si="5"/>
        <v>2.5577624518963016</v>
      </c>
      <c r="K31" s="24">
        <f t="shared" si="5"/>
        <v>5.5436658814324913</v>
      </c>
      <c r="L31" s="24">
        <f t="shared" si="5"/>
        <v>12.951275504369544</v>
      </c>
      <c r="M31" s="24">
        <f t="shared" si="5"/>
        <v>5.5436658814324913</v>
      </c>
      <c r="N31" s="24">
        <f t="shared" si="5"/>
        <v>10.091728058494816</v>
      </c>
      <c r="O31" s="24">
        <f t="shared" si="5"/>
        <v>80.570814805034132</v>
      </c>
      <c r="P31" s="24">
        <f t="shared" si="5"/>
        <v>58.181917613551398</v>
      </c>
      <c r="Q31" s="24">
        <f t="shared" si="5"/>
        <v>81.887869312223941</v>
      </c>
      <c r="R31" s="111"/>
      <c r="S31" s="111"/>
      <c r="T31" s="111"/>
      <c r="W31" s="48">
        <f>STDEV(W19:W29)/SQRT(11)</f>
        <v>5.5436658814324913</v>
      </c>
      <c r="X31" s="48">
        <f t="shared" ref="X31:AE31" si="6">STDEV(X19:X29)/SQRT(11)</f>
        <v>5.6010624729997689</v>
      </c>
      <c r="Y31" s="48">
        <f t="shared" si="6"/>
        <v>5.7955525838410011</v>
      </c>
      <c r="Z31" s="48">
        <f t="shared" si="6"/>
        <v>5.6382694725091049</v>
      </c>
      <c r="AA31" s="48">
        <f t="shared" si="6"/>
        <v>5.7326093463060399</v>
      </c>
      <c r="AB31" s="48">
        <f t="shared" si="6"/>
        <v>5.7868474410325632</v>
      </c>
      <c r="AC31" s="48">
        <f t="shared" si="6"/>
        <v>5.5191627104836645</v>
      </c>
      <c r="AD31" s="48">
        <f t="shared" si="6"/>
        <v>7.3153297660991914</v>
      </c>
      <c r="AE31" s="48">
        <f t="shared" si="6"/>
        <v>7.4984295876531206</v>
      </c>
    </row>
    <row r="32" spans="1:31">
      <c r="A32" s="49"/>
      <c r="B32" s="49"/>
      <c r="C32" s="18" t="s">
        <v>43</v>
      </c>
      <c r="D32" s="27">
        <f>STDEV(D8,D10:D13,D15,D18:D19,D22:D24,D26:D27)/SQRT($B30)</f>
        <v>7.090844723688674</v>
      </c>
      <c r="E32" s="27">
        <f t="shared" ref="E32:Q32" si="7">STDEV(E8,E10:E13,E15,E18:E19,E22:E24,E26:E27)/SQRT($B30)</f>
        <v>0</v>
      </c>
      <c r="F32" s="27">
        <f t="shared" si="7"/>
        <v>3993.8143610502802</v>
      </c>
      <c r="G32" s="27">
        <f t="shared" si="7"/>
        <v>300.8829581577582</v>
      </c>
      <c r="H32" s="27">
        <f t="shared" si="7"/>
        <v>52.65084517304448</v>
      </c>
      <c r="I32" s="27">
        <f t="shared" si="7"/>
        <v>11.910208108979921</v>
      </c>
      <c r="J32" s="27">
        <f t="shared" si="7"/>
        <v>5.0040417589234121</v>
      </c>
      <c r="K32" s="27">
        <f t="shared" si="7"/>
        <v>7.090844723688674</v>
      </c>
      <c r="L32" s="27">
        <f t="shared" si="7"/>
        <v>12.193500710053488</v>
      </c>
      <c r="M32" s="27">
        <f t="shared" si="7"/>
        <v>7.090844723688674</v>
      </c>
      <c r="N32" s="27">
        <f t="shared" si="7"/>
        <v>10.938369576590601</v>
      </c>
      <c r="O32" s="27">
        <f t="shared" si="7"/>
        <v>172.58767888627813</v>
      </c>
      <c r="P32" s="27">
        <f t="shared" si="7"/>
        <v>53.561776532574463</v>
      </c>
      <c r="Q32" s="27">
        <f t="shared" si="7"/>
        <v>166.8229287188997</v>
      </c>
      <c r="R32" s="111"/>
      <c r="S32" s="111"/>
      <c r="T32" s="111"/>
    </row>
    <row r="33" spans="1:20">
      <c r="R33" s="111"/>
      <c r="S33" s="111"/>
      <c r="T33" s="111"/>
    </row>
    <row r="34" spans="1:20">
      <c r="R34" s="111"/>
      <c r="S34" s="111"/>
      <c r="T34" s="111"/>
    </row>
    <row r="35" spans="1:20">
      <c r="A35" t="s">
        <v>158</v>
      </c>
      <c r="B35" s="48">
        <v>8</v>
      </c>
      <c r="C35" s="4" t="s">
        <v>3</v>
      </c>
      <c r="D35">
        <v>27</v>
      </c>
      <c r="E35">
        <v>0</v>
      </c>
      <c r="F35">
        <v>2908.15</v>
      </c>
      <c r="G35">
        <v>3384.93</v>
      </c>
      <c r="H35">
        <v>102.26</v>
      </c>
      <c r="I35">
        <v>40</v>
      </c>
      <c r="J35">
        <v>13</v>
      </c>
      <c r="K35">
        <v>27</v>
      </c>
      <c r="L35">
        <v>52</v>
      </c>
      <c r="M35">
        <v>27</v>
      </c>
      <c r="N35">
        <v>25</v>
      </c>
      <c r="O35">
        <v>971</v>
      </c>
      <c r="P35">
        <v>518</v>
      </c>
      <c r="Q35">
        <v>453</v>
      </c>
      <c r="R35"/>
      <c r="S35" t="s">
        <v>58</v>
      </c>
      <c r="T35"/>
    </row>
    <row r="36" spans="1:20">
      <c r="A36" t="s">
        <v>180</v>
      </c>
      <c r="B36" s="48">
        <v>8</v>
      </c>
      <c r="C36" s="4" t="s">
        <v>3</v>
      </c>
      <c r="D36">
        <v>10</v>
      </c>
      <c r="E36">
        <v>0</v>
      </c>
      <c r="F36">
        <v>4351.3</v>
      </c>
      <c r="G36">
        <v>11093.2</v>
      </c>
      <c r="H36">
        <v>370</v>
      </c>
      <c r="I36">
        <v>16</v>
      </c>
      <c r="J36">
        <v>6</v>
      </c>
      <c r="K36">
        <v>10</v>
      </c>
      <c r="L36">
        <v>35</v>
      </c>
      <c r="M36">
        <v>10</v>
      </c>
      <c r="N36">
        <v>25</v>
      </c>
      <c r="O36">
        <v>512</v>
      </c>
      <c r="P36">
        <v>358</v>
      </c>
      <c r="Q36">
        <v>154</v>
      </c>
      <c r="R36"/>
      <c r="S36" t="s">
        <v>58</v>
      </c>
      <c r="T36"/>
    </row>
    <row r="37" spans="1:20">
      <c r="A37" t="s">
        <v>159</v>
      </c>
      <c r="B37" s="48">
        <v>8</v>
      </c>
      <c r="C37" s="4" t="s">
        <v>3</v>
      </c>
      <c r="D37">
        <v>3</v>
      </c>
      <c r="E37">
        <v>0</v>
      </c>
      <c r="F37">
        <v>55595.33</v>
      </c>
      <c r="G37">
        <v>1054</v>
      </c>
      <c r="H37">
        <v>795.33</v>
      </c>
      <c r="I37">
        <v>3</v>
      </c>
      <c r="J37">
        <v>0</v>
      </c>
      <c r="K37">
        <v>3</v>
      </c>
      <c r="L37">
        <v>25</v>
      </c>
      <c r="M37">
        <v>3</v>
      </c>
      <c r="N37">
        <v>22</v>
      </c>
      <c r="O37">
        <v>1009</v>
      </c>
      <c r="P37">
        <v>8</v>
      </c>
      <c r="Q37">
        <v>1001</v>
      </c>
      <c r="R37"/>
      <c r="S37" t="s">
        <v>58</v>
      </c>
      <c r="T37"/>
    </row>
    <row r="38" spans="1:20">
      <c r="A38" t="s">
        <v>160</v>
      </c>
      <c r="B38" s="48">
        <v>8</v>
      </c>
      <c r="C38" s="4" t="s">
        <v>3</v>
      </c>
      <c r="D38">
        <v>40</v>
      </c>
      <c r="E38">
        <v>0</v>
      </c>
      <c r="F38">
        <v>1980.53</v>
      </c>
      <c r="G38">
        <v>1737.57</v>
      </c>
      <c r="H38">
        <v>419.05</v>
      </c>
      <c r="I38">
        <v>48</v>
      </c>
      <c r="J38">
        <v>8</v>
      </c>
      <c r="K38">
        <v>40</v>
      </c>
      <c r="L38">
        <v>62</v>
      </c>
      <c r="M38">
        <v>40</v>
      </c>
      <c r="N38">
        <v>22</v>
      </c>
      <c r="O38">
        <v>865</v>
      </c>
      <c r="P38">
        <v>395</v>
      </c>
      <c r="Q38">
        <v>470</v>
      </c>
      <c r="R38"/>
      <c r="S38" t="s">
        <v>58</v>
      </c>
      <c r="T38"/>
    </row>
    <row r="39" spans="1:20">
      <c r="A39" t="s">
        <v>181</v>
      </c>
      <c r="B39" s="48">
        <v>8</v>
      </c>
      <c r="C39" s="6" t="s">
        <v>2</v>
      </c>
      <c r="D39">
        <v>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56</v>
      </c>
      <c r="M39">
        <v>0</v>
      </c>
      <c r="N39">
        <v>56</v>
      </c>
      <c r="O39">
        <v>1122</v>
      </c>
      <c r="P39">
        <v>0</v>
      </c>
      <c r="Q39">
        <v>1122</v>
      </c>
      <c r="R39"/>
      <c r="S39" t="s">
        <v>58</v>
      </c>
      <c r="T39"/>
    </row>
    <row r="40" spans="1:20">
      <c r="A40" t="s">
        <v>161</v>
      </c>
      <c r="B40" s="48">
        <v>8</v>
      </c>
      <c r="C40" s="4" t="s">
        <v>3</v>
      </c>
      <c r="D40">
        <v>19</v>
      </c>
      <c r="E40">
        <v>0</v>
      </c>
      <c r="F40">
        <v>3528.11</v>
      </c>
      <c r="G40">
        <v>5196</v>
      </c>
      <c r="H40">
        <v>136.58000000000001</v>
      </c>
      <c r="I40">
        <v>42</v>
      </c>
      <c r="J40">
        <v>23</v>
      </c>
      <c r="K40">
        <v>19</v>
      </c>
      <c r="L40">
        <v>78</v>
      </c>
      <c r="M40">
        <v>19</v>
      </c>
      <c r="N40">
        <v>59</v>
      </c>
      <c r="O40">
        <v>969</v>
      </c>
      <c r="P40">
        <v>490</v>
      </c>
      <c r="Q40">
        <v>479</v>
      </c>
      <c r="R40"/>
      <c r="S40" t="s">
        <v>58</v>
      </c>
      <c r="T40"/>
    </row>
    <row r="41" spans="1:20">
      <c r="A41" t="s">
        <v>162</v>
      </c>
      <c r="B41" s="48">
        <v>8</v>
      </c>
      <c r="C41" s="6" t="s">
        <v>2</v>
      </c>
      <c r="D41">
        <v>15</v>
      </c>
      <c r="E41">
        <v>0</v>
      </c>
      <c r="F41">
        <v>10885.8</v>
      </c>
      <c r="G41">
        <v>354.93</v>
      </c>
      <c r="H41">
        <v>542.73</v>
      </c>
      <c r="I41">
        <v>19</v>
      </c>
      <c r="J41">
        <v>4</v>
      </c>
      <c r="K41">
        <v>15</v>
      </c>
      <c r="L41">
        <v>99</v>
      </c>
      <c r="M41">
        <v>15</v>
      </c>
      <c r="N41">
        <v>84</v>
      </c>
      <c r="O41">
        <v>1303</v>
      </c>
      <c r="P41">
        <v>40</v>
      </c>
      <c r="Q41">
        <v>1263</v>
      </c>
      <c r="R41"/>
      <c r="S41" t="s">
        <v>58</v>
      </c>
      <c r="T41"/>
    </row>
    <row r="42" spans="1:20">
      <c r="A42" t="s">
        <v>163</v>
      </c>
      <c r="B42" s="48">
        <v>8</v>
      </c>
      <c r="C42" s="6" t="s">
        <v>2</v>
      </c>
      <c r="D42">
        <v>66</v>
      </c>
      <c r="E42">
        <v>0</v>
      </c>
      <c r="F42">
        <v>994.85</v>
      </c>
      <c r="G42">
        <v>1217.8900000000001</v>
      </c>
      <c r="H42">
        <v>367.8</v>
      </c>
      <c r="I42">
        <v>108</v>
      </c>
      <c r="J42">
        <v>42</v>
      </c>
      <c r="K42">
        <v>66</v>
      </c>
      <c r="L42">
        <v>108</v>
      </c>
      <c r="M42">
        <v>66</v>
      </c>
      <c r="N42">
        <v>42</v>
      </c>
      <c r="O42">
        <v>654</v>
      </c>
      <c r="P42">
        <v>335</v>
      </c>
      <c r="Q42">
        <v>319</v>
      </c>
      <c r="R42"/>
      <c r="S42" t="s">
        <v>58</v>
      </c>
      <c r="T42"/>
    </row>
    <row r="43" spans="1:20">
      <c r="A43" t="s">
        <v>164</v>
      </c>
      <c r="B43" s="48">
        <v>8</v>
      </c>
      <c r="C43" s="6" t="s">
        <v>2</v>
      </c>
      <c r="D43">
        <v>59</v>
      </c>
      <c r="E43">
        <v>0</v>
      </c>
      <c r="F43">
        <v>1803.02</v>
      </c>
      <c r="G43">
        <v>577.71</v>
      </c>
      <c r="H43">
        <v>397.86</v>
      </c>
      <c r="I43">
        <v>74</v>
      </c>
      <c r="J43">
        <v>15</v>
      </c>
      <c r="K43">
        <v>59</v>
      </c>
      <c r="L43">
        <v>134</v>
      </c>
      <c r="M43">
        <v>59</v>
      </c>
      <c r="N43">
        <v>75</v>
      </c>
      <c r="O43">
        <v>814</v>
      </c>
      <c r="P43">
        <v>225</v>
      </c>
      <c r="Q43">
        <v>589</v>
      </c>
      <c r="R43"/>
      <c r="S43" t="s">
        <v>58</v>
      </c>
      <c r="T43"/>
    </row>
    <row r="44" spans="1:20">
      <c r="A44" t="s">
        <v>165</v>
      </c>
      <c r="B44" s="48">
        <v>8</v>
      </c>
      <c r="C44" s="6" t="s">
        <v>2</v>
      </c>
      <c r="D44">
        <v>40</v>
      </c>
      <c r="E44">
        <v>0</v>
      </c>
      <c r="F44">
        <v>3593.23</v>
      </c>
      <c r="G44">
        <v>363.6</v>
      </c>
      <c r="H44">
        <v>469.73</v>
      </c>
      <c r="I44">
        <v>47</v>
      </c>
      <c r="J44">
        <v>7</v>
      </c>
      <c r="K44">
        <v>40</v>
      </c>
      <c r="L44">
        <v>150</v>
      </c>
      <c r="M44">
        <v>40</v>
      </c>
      <c r="N44">
        <v>110</v>
      </c>
      <c r="O44">
        <v>991</v>
      </c>
      <c r="P44">
        <v>114</v>
      </c>
      <c r="Q44">
        <v>877</v>
      </c>
      <c r="R44"/>
      <c r="S44" t="s">
        <v>58</v>
      </c>
      <c r="T44"/>
    </row>
    <row r="45" spans="1:20">
      <c r="A45" t="s">
        <v>166</v>
      </c>
      <c r="B45" s="48">
        <v>8</v>
      </c>
      <c r="C45" s="4" t="s">
        <v>3</v>
      </c>
      <c r="D45">
        <v>17</v>
      </c>
      <c r="E45">
        <v>0</v>
      </c>
      <c r="F45">
        <v>5164.6499999999996</v>
      </c>
      <c r="G45">
        <v>646.24</v>
      </c>
      <c r="H45">
        <v>203.35</v>
      </c>
      <c r="I45">
        <v>18</v>
      </c>
      <c r="J45">
        <v>1</v>
      </c>
      <c r="K45">
        <v>17</v>
      </c>
      <c r="L45">
        <v>59</v>
      </c>
      <c r="M45">
        <v>17</v>
      </c>
      <c r="N45">
        <v>42</v>
      </c>
      <c r="O45">
        <v>902</v>
      </c>
      <c r="P45">
        <v>56</v>
      </c>
      <c r="Q45">
        <v>846</v>
      </c>
      <c r="R45"/>
      <c r="S45" t="s">
        <v>58</v>
      </c>
      <c r="T45"/>
    </row>
    <row r="46" spans="1:20">
      <c r="A46" t="s">
        <v>167</v>
      </c>
      <c r="B46" s="48">
        <v>8</v>
      </c>
      <c r="C46" s="6" t="s">
        <v>2</v>
      </c>
      <c r="D46">
        <v>57</v>
      </c>
      <c r="E46">
        <v>0</v>
      </c>
      <c r="F46">
        <v>635.41999999999996</v>
      </c>
      <c r="G46">
        <v>1754.35</v>
      </c>
      <c r="H46">
        <v>446.02</v>
      </c>
      <c r="I46">
        <v>86</v>
      </c>
      <c r="J46">
        <v>29</v>
      </c>
      <c r="K46">
        <v>57</v>
      </c>
      <c r="L46">
        <v>64</v>
      </c>
      <c r="M46">
        <v>57</v>
      </c>
      <c r="N46">
        <v>7</v>
      </c>
      <c r="O46">
        <v>2062</v>
      </c>
      <c r="P46">
        <v>1594</v>
      </c>
      <c r="Q46">
        <v>468</v>
      </c>
      <c r="R46"/>
      <c r="S46" t="s">
        <v>58</v>
      </c>
      <c r="T46"/>
    </row>
    <row r="47" spans="1:20">
      <c r="A47" t="s">
        <v>182</v>
      </c>
      <c r="B47" s="48">
        <v>8</v>
      </c>
      <c r="C47" s="4" t="s">
        <v>3</v>
      </c>
      <c r="D47">
        <v>11</v>
      </c>
      <c r="E47">
        <v>0</v>
      </c>
      <c r="F47">
        <v>8685.18</v>
      </c>
      <c r="G47">
        <v>6105</v>
      </c>
      <c r="H47">
        <v>102.36</v>
      </c>
      <c r="I47">
        <v>12</v>
      </c>
      <c r="J47">
        <v>1</v>
      </c>
      <c r="K47">
        <v>11</v>
      </c>
      <c r="L47">
        <v>102</v>
      </c>
      <c r="M47">
        <v>11</v>
      </c>
      <c r="N47">
        <v>91</v>
      </c>
      <c r="O47">
        <v>1056</v>
      </c>
      <c r="P47">
        <v>496</v>
      </c>
      <c r="Q47">
        <v>560</v>
      </c>
      <c r="R47"/>
      <c r="S47" t="s">
        <v>58</v>
      </c>
      <c r="T47"/>
    </row>
    <row r="48" spans="1:20">
      <c r="A48" t="s">
        <v>168</v>
      </c>
      <c r="B48" s="48">
        <v>8</v>
      </c>
      <c r="C48" s="4" t="s">
        <v>3</v>
      </c>
      <c r="D48">
        <v>1</v>
      </c>
      <c r="E48">
        <v>0</v>
      </c>
      <c r="F48">
        <v>12664</v>
      </c>
      <c r="G48">
        <v>561</v>
      </c>
      <c r="H48">
        <v>20</v>
      </c>
      <c r="I48">
        <v>2</v>
      </c>
      <c r="J48">
        <v>1</v>
      </c>
      <c r="K48">
        <v>1</v>
      </c>
      <c r="L48">
        <v>14</v>
      </c>
      <c r="M48">
        <v>1</v>
      </c>
      <c r="N48">
        <v>13</v>
      </c>
      <c r="O48">
        <v>173</v>
      </c>
      <c r="P48">
        <v>6</v>
      </c>
      <c r="Q48">
        <v>167</v>
      </c>
      <c r="R48"/>
      <c r="S48" t="s">
        <v>58</v>
      </c>
      <c r="T48"/>
    </row>
    <row r="49" spans="1:20">
      <c r="A49" t="s">
        <v>169</v>
      </c>
      <c r="B49" s="48">
        <v>8</v>
      </c>
      <c r="C49" s="6" t="s">
        <v>2</v>
      </c>
      <c r="D49">
        <v>38</v>
      </c>
      <c r="E49">
        <v>0</v>
      </c>
      <c r="F49">
        <v>1389.16</v>
      </c>
      <c r="G49">
        <v>2134.63</v>
      </c>
      <c r="H49">
        <v>453.58</v>
      </c>
      <c r="I49">
        <v>56</v>
      </c>
      <c r="J49">
        <v>18</v>
      </c>
      <c r="K49">
        <v>38</v>
      </c>
      <c r="L49">
        <v>47</v>
      </c>
      <c r="M49">
        <v>38</v>
      </c>
      <c r="N49">
        <v>9</v>
      </c>
      <c r="O49">
        <v>887</v>
      </c>
      <c r="P49">
        <v>462</v>
      </c>
      <c r="Q49">
        <v>425</v>
      </c>
      <c r="R49"/>
      <c r="S49" t="s">
        <v>58</v>
      </c>
      <c r="T49"/>
    </row>
    <row r="50" spans="1:20">
      <c r="A50" t="s">
        <v>170</v>
      </c>
      <c r="B50" s="48">
        <v>8</v>
      </c>
      <c r="C50" s="6" t="s">
        <v>2</v>
      </c>
      <c r="D50">
        <v>56</v>
      </c>
      <c r="E50">
        <v>0</v>
      </c>
      <c r="F50">
        <v>2228.62</v>
      </c>
      <c r="G50">
        <v>729.21</v>
      </c>
      <c r="H50">
        <v>236.2</v>
      </c>
      <c r="I50">
        <v>80</v>
      </c>
      <c r="J50">
        <v>24</v>
      </c>
      <c r="K50">
        <v>56</v>
      </c>
      <c r="L50">
        <v>92</v>
      </c>
      <c r="M50">
        <v>56</v>
      </c>
      <c r="N50">
        <v>36</v>
      </c>
      <c r="O50">
        <v>585</v>
      </c>
      <c r="P50">
        <v>194</v>
      </c>
      <c r="Q50">
        <v>391</v>
      </c>
      <c r="R50"/>
      <c r="S50" t="s">
        <v>58</v>
      </c>
      <c r="T50"/>
    </row>
    <row r="51" spans="1:20">
      <c r="A51" t="s">
        <v>171</v>
      </c>
      <c r="B51" s="48">
        <v>8</v>
      </c>
      <c r="C51" s="4" t="s">
        <v>3</v>
      </c>
      <c r="D51">
        <v>53</v>
      </c>
      <c r="E51">
        <v>0</v>
      </c>
      <c r="F51">
        <v>1775.85</v>
      </c>
      <c r="G51">
        <v>1345.19</v>
      </c>
      <c r="H51">
        <v>217.72</v>
      </c>
      <c r="I51">
        <v>78</v>
      </c>
      <c r="J51">
        <v>25</v>
      </c>
      <c r="K51">
        <v>53</v>
      </c>
      <c r="L51">
        <v>85</v>
      </c>
      <c r="M51">
        <v>53</v>
      </c>
      <c r="N51">
        <v>32</v>
      </c>
      <c r="O51">
        <v>772</v>
      </c>
      <c r="P51">
        <v>466</v>
      </c>
      <c r="Q51">
        <v>306</v>
      </c>
      <c r="R51"/>
      <c r="S51" t="s">
        <v>58</v>
      </c>
      <c r="T51"/>
    </row>
    <row r="52" spans="1:20">
      <c r="A52" t="s">
        <v>172</v>
      </c>
      <c r="B52" s="48">
        <v>8</v>
      </c>
      <c r="C52" s="4" t="s">
        <v>3</v>
      </c>
      <c r="D52">
        <v>54</v>
      </c>
      <c r="E52">
        <v>0</v>
      </c>
      <c r="F52">
        <v>1226.8</v>
      </c>
      <c r="G52">
        <v>1547.06</v>
      </c>
      <c r="H52">
        <v>442.91</v>
      </c>
      <c r="I52">
        <v>79</v>
      </c>
      <c r="J52">
        <v>25</v>
      </c>
      <c r="K52">
        <v>54</v>
      </c>
      <c r="L52">
        <v>70</v>
      </c>
      <c r="M52">
        <v>54</v>
      </c>
      <c r="N52">
        <v>16</v>
      </c>
      <c r="O52">
        <v>1010</v>
      </c>
      <c r="P52">
        <v>556</v>
      </c>
      <c r="Q52">
        <v>454</v>
      </c>
      <c r="R52"/>
      <c r="S52" t="s">
        <v>58</v>
      </c>
      <c r="T52"/>
    </row>
    <row r="53" spans="1:20">
      <c r="A53" t="s">
        <v>173</v>
      </c>
      <c r="B53" s="48">
        <v>8</v>
      </c>
      <c r="C53" s="6" t="s">
        <v>2</v>
      </c>
      <c r="D53">
        <v>29</v>
      </c>
      <c r="E53">
        <v>0</v>
      </c>
      <c r="F53">
        <v>5152.4799999999996</v>
      </c>
      <c r="G53">
        <v>697.03</v>
      </c>
      <c r="H53">
        <v>55.59</v>
      </c>
      <c r="I53">
        <v>48</v>
      </c>
      <c r="J53">
        <v>19</v>
      </c>
      <c r="K53">
        <v>29</v>
      </c>
      <c r="L53">
        <v>98</v>
      </c>
      <c r="M53">
        <v>29</v>
      </c>
      <c r="N53">
        <v>69</v>
      </c>
      <c r="O53">
        <v>1338</v>
      </c>
      <c r="P53">
        <v>115</v>
      </c>
      <c r="Q53">
        <v>1223</v>
      </c>
      <c r="R53"/>
      <c r="S53" t="s">
        <v>58</v>
      </c>
      <c r="T53"/>
    </row>
    <row r="54" spans="1:20">
      <c r="A54" t="s">
        <v>174</v>
      </c>
      <c r="B54" s="48">
        <v>8</v>
      </c>
      <c r="C54" s="6" t="s">
        <v>2</v>
      </c>
      <c r="D54">
        <v>21</v>
      </c>
      <c r="E54">
        <v>0</v>
      </c>
      <c r="F54">
        <v>7088.43</v>
      </c>
      <c r="G54">
        <v>359.43</v>
      </c>
      <c r="H54">
        <v>563.95000000000005</v>
      </c>
      <c r="I54">
        <v>36</v>
      </c>
      <c r="J54">
        <v>15</v>
      </c>
      <c r="K54">
        <v>21</v>
      </c>
      <c r="L54">
        <v>64</v>
      </c>
      <c r="M54">
        <v>21</v>
      </c>
      <c r="N54">
        <v>43</v>
      </c>
      <c r="O54">
        <v>1453</v>
      </c>
      <c r="P54">
        <v>60</v>
      </c>
      <c r="Q54">
        <v>1393</v>
      </c>
      <c r="R54"/>
      <c r="S54" t="s">
        <v>58</v>
      </c>
      <c r="T54"/>
    </row>
    <row r="55" spans="1:20">
      <c r="A55" t="s">
        <v>183</v>
      </c>
      <c r="B55" s="48">
        <v>8</v>
      </c>
      <c r="C55" s="6" t="s">
        <v>2</v>
      </c>
      <c r="D55">
        <v>2</v>
      </c>
      <c r="E55">
        <v>0</v>
      </c>
      <c r="F55">
        <v>78119.5</v>
      </c>
      <c r="G55">
        <v>4464</v>
      </c>
      <c r="H55">
        <v>217.5</v>
      </c>
      <c r="I55">
        <v>2</v>
      </c>
      <c r="J55">
        <v>0</v>
      </c>
      <c r="K55">
        <v>2</v>
      </c>
      <c r="L55">
        <v>41</v>
      </c>
      <c r="M55">
        <v>2</v>
      </c>
      <c r="N55">
        <v>39</v>
      </c>
      <c r="O55">
        <v>860</v>
      </c>
      <c r="P55">
        <v>104</v>
      </c>
      <c r="Q55">
        <v>756</v>
      </c>
      <c r="R55"/>
      <c r="S55" t="s">
        <v>58</v>
      </c>
      <c r="T55"/>
    </row>
    <row r="56" spans="1:20">
      <c r="A56" t="s">
        <v>175</v>
      </c>
      <c r="B56" s="48">
        <v>8</v>
      </c>
      <c r="C56" s="4" t="s">
        <v>3</v>
      </c>
      <c r="D56">
        <v>30</v>
      </c>
      <c r="E56">
        <v>0</v>
      </c>
      <c r="F56">
        <v>2598.5</v>
      </c>
      <c r="G56">
        <v>673.93</v>
      </c>
      <c r="H56">
        <v>207.53</v>
      </c>
      <c r="I56">
        <v>33</v>
      </c>
      <c r="J56">
        <v>3</v>
      </c>
      <c r="K56">
        <v>30</v>
      </c>
      <c r="L56">
        <v>125</v>
      </c>
      <c r="M56">
        <v>30</v>
      </c>
      <c r="N56">
        <v>95</v>
      </c>
      <c r="O56">
        <v>1125</v>
      </c>
      <c r="P56">
        <v>252</v>
      </c>
      <c r="Q56">
        <v>873</v>
      </c>
      <c r="R56"/>
      <c r="S56" t="s">
        <v>58</v>
      </c>
      <c r="T56"/>
    </row>
    <row r="57" spans="1:20">
      <c r="A57" t="s">
        <v>176</v>
      </c>
      <c r="B57" s="48">
        <v>8</v>
      </c>
      <c r="C57" s="6" t="s">
        <v>2</v>
      </c>
      <c r="D57">
        <v>7</v>
      </c>
      <c r="E57">
        <v>0</v>
      </c>
      <c r="F57">
        <v>21984.14</v>
      </c>
      <c r="G57">
        <v>1763.29</v>
      </c>
      <c r="H57">
        <v>478.29</v>
      </c>
      <c r="I57">
        <v>26</v>
      </c>
      <c r="J57">
        <v>19</v>
      </c>
      <c r="K57">
        <v>7</v>
      </c>
      <c r="L57">
        <v>120</v>
      </c>
      <c r="M57">
        <v>7</v>
      </c>
      <c r="N57">
        <v>113</v>
      </c>
      <c r="O57">
        <v>1294</v>
      </c>
      <c r="P57">
        <v>90</v>
      </c>
      <c r="Q57">
        <v>1204</v>
      </c>
      <c r="R57"/>
      <c r="S57" t="s">
        <v>58</v>
      </c>
      <c r="T57"/>
    </row>
    <row r="58" spans="1:20">
      <c r="A58" t="s">
        <v>177</v>
      </c>
      <c r="B58" s="48">
        <v>8</v>
      </c>
      <c r="C58" s="6" t="s">
        <v>2</v>
      </c>
      <c r="D58">
        <v>10</v>
      </c>
      <c r="E58">
        <v>0</v>
      </c>
      <c r="F58">
        <v>16149.3</v>
      </c>
      <c r="G58">
        <v>926.5</v>
      </c>
      <c r="H58">
        <v>506.7</v>
      </c>
      <c r="I58">
        <v>16</v>
      </c>
      <c r="J58">
        <v>6</v>
      </c>
      <c r="K58">
        <v>10</v>
      </c>
      <c r="L58">
        <v>125</v>
      </c>
      <c r="M58">
        <v>10</v>
      </c>
      <c r="N58">
        <v>115</v>
      </c>
      <c r="O58">
        <v>465</v>
      </c>
      <c r="P58">
        <v>24</v>
      </c>
      <c r="Q58">
        <v>441</v>
      </c>
      <c r="R58"/>
      <c r="S58" t="s">
        <v>58</v>
      </c>
      <c r="T58"/>
    </row>
    <row r="59" spans="1:20">
      <c r="A59" s="49"/>
      <c r="B59" s="49"/>
      <c r="C59" s="33"/>
      <c r="D59" s="33"/>
      <c r="E59" s="33"/>
    </row>
    <row r="60" spans="1:20">
      <c r="A60" s="34" t="s">
        <v>3</v>
      </c>
      <c r="B60" s="34">
        <f>COUNTIF(C35:C58,"WT")</f>
        <v>11</v>
      </c>
      <c r="C60" s="22" t="s">
        <v>41</v>
      </c>
      <c r="D60" s="24">
        <f>AVERAGE(D35:D38,D40,D45,D47:D48,D51:D52,D56)</f>
        <v>24.09090909090909</v>
      </c>
      <c r="E60" s="24">
        <f t="shared" ref="E60:Q60" si="8">AVERAGE(E35:E38,E40,E45,E47:E48,E51:E52,E56)</f>
        <v>0</v>
      </c>
      <c r="F60" s="24">
        <f t="shared" si="8"/>
        <v>9134.4000000000015</v>
      </c>
      <c r="G60" s="24">
        <f t="shared" si="8"/>
        <v>3031.2836363636366</v>
      </c>
      <c r="H60" s="24">
        <f t="shared" si="8"/>
        <v>274.28090909090906</v>
      </c>
      <c r="I60" s="24">
        <f t="shared" si="8"/>
        <v>33.727272727272727</v>
      </c>
      <c r="J60" s="24">
        <f t="shared" si="8"/>
        <v>9.6363636363636367</v>
      </c>
      <c r="K60" s="24">
        <f t="shared" si="8"/>
        <v>24.09090909090909</v>
      </c>
      <c r="L60" s="24">
        <f t="shared" si="8"/>
        <v>64.272727272727266</v>
      </c>
      <c r="M60" s="24">
        <f t="shared" si="8"/>
        <v>24.09090909090909</v>
      </c>
      <c r="N60" s="24">
        <f t="shared" si="8"/>
        <v>40.18181818181818</v>
      </c>
      <c r="O60" s="24">
        <f t="shared" si="8"/>
        <v>851.27272727272725</v>
      </c>
      <c r="P60" s="24">
        <f t="shared" si="8"/>
        <v>327.36363636363637</v>
      </c>
      <c r="Q60" s="24">
        <f t="shared" si="8"/>
        <v>523.90909090909088</v>
      </c>
    </row>
    <row r="61" spans="1:20">
      <c r="A61" s="35" t="s">
        <v>179</v>
      </c>
      <c r="B61" s="34">
        <f>COUNTIF(C35:C58,"+ve")</f>
        <v>13</v>
      </c>
      <c r="C61" s="18" t="s">
        <v>41</v>
      </c>
      <c r="D61" s="27">
        <f>AVERAGE(D39,D41:D44,D46,D49:D50,D53:D55,D57:D58)</f>
        <v>30.846153846153847</v>
      </c>
      <c r="E61" s="27">
        <f t="shared" ref="E61:Q61" si="9">AVERAGE(E39,E41:E44,E46,E49:E50,E53:E55,E57:E58)</f>
        <v>0</v>
      </c>
      <c r="F61" s="27">
        <f t="shared" si="9"/>
        <v>11540.303846153845</v>
      </c>
      <c r="G61" s="27">
        <f t="shared" si="9"/>
        <v>1180.1976923076923</v>
      </c>
      <c r="H61" s="27">
        <f t="shared" si="9"/>
        <v>364.30384615384617</v>
      </c>
      <c r="I61" s="27">
        <f t="shared" si="9"/>
        <v>46</v>
      </c>
      <c r="J61" s="27">
        <f t="shared" si="9"/>
        <v>15.23076923076923</v>
      </c>
      <c r="K61" s="27">
        <f t="shared" si="9"/>
        <v>30.76923076923077</v>
      </c>
      <c r="L61" s="27">
        <f t="shared" si="9"/>
        <v>92.15384615384616</v>
      </c>
      <c r="M61" s="27">
        <f t="shared" si="9"/>
        <v>30.76923076923077</v>
      </c>
      <c r="N61" s="27">
        <f t="shared" si="9"/>
        <v>61.384615384615387</v>
      </c>
      <c r="O61" s="27">
        <f t="shared" si="9"/>
        <v>1063.6923076923076</v>
      </c>
      <c r="P61" s="27">
        <f t="shared" si="9"/>
        <v>258.23076923076923</v>
      </c>
      <c r="Q61" s="27">
        <f t="shared" si="9"/>
        <v>805.46153846153845</v>
      </c>
    </row>
    <row r="62" spans="1:20">
      <c r="A62" s="49"/>
      <c r="B62" s="49"/>
      <c r="C62" s="22" t="s">
        <v>43</v>
      </c>
      <c r="D62" s="24">
        <f>STDEV(D35:D38,D40,D45,D47:D48,D51:D52,D56)/SQRT($B60)</f>
        <v>5.6010624729997689</v>
      </c>
      <c r="E62" s="24">
        <f t="shared" ref="E62:Q62" si="10">STDEV(E35:E38,E40,E45,E47:E48,E51:E52,E56)/SQRT($B60)</f>
        <v>0</v>
      </c>
      <c r="F62" s="24">
        <f t="shared" si="10"/>
        <v>4758.4238883954768</v>
      </c>
      <c r="G62" s="24">
        <f t="shared" si="10"/>
        <v>987.33027580373414</v>
      </c>
      <c r="H62" s="24">
        <f t="shared" si="10"/>
        <v>66.435374400507001</v>
      </c>
      <c r="I62" s="24">
        <f t="shared" si="10"/>
        <v>8.1498364836813622</v>
      </c>
      <c r="J62" s="24">
        <f t="shared" si="10"/>
        <v>3.0726734798949247</v>
      </c>
      <c r="K62" s="24">
        <f t="shared" si="10"/>
        <v>5.6010624729997689</v>
      </c>
      <c r="L62" s="24">
        <f t="shared" si="10"/>
        <v>9.9417310629952969</v>
      </c>
      <c r="M62" s="24">
        <f>STDEV(M35:M38,M40,M45,M47:M48,M51:M52,M56)/SQRT($B60)</f>
        <v>5.6010624729997689</v>
      </c>
      <c r="N62" s="24">
        <f t="shared" si="10"/>
        <v>8.7685576525324347</v>
      </c>
      <c r="O62" s="24">
        <f t="shared" si="10"/>
        <v>84.170399775378911</v>
      </c>
      <c r="P62" s="24">
        <f t="shared" si="10"/>
        <v>64.160632609564445</v>
      </c>
      <c r="Q62" s="24">
        <f t="shared" si="10"/>
        <v>84.264999155311386</v>
      </c>
    </row>
    <row r="63" spans="1:20">
      <c r="A63" s="49"/>
      <c r="B63" s="49"/>
      <c r="C63" s="18" t="s">
        <v>43</v>
      </c>
      <c r="D63" s="27">
        <f>STDEV(D39,D41:D44,D46,D49:D50,D53:D55,D57:D58)/SQRT($B61)</f>
        <v>6.4835552864052746</v>
      </c>
      <c r="E63" s="27">
        <f t="shared" ref="E63:Q63" si="11">STDEV(E39,E41:E44,E46,E49:E50,E53:E55,E57:E58)/SQRT($B61)</f>
        <v>0</v>
      </c>
      <c r="F63" s="27">
        <f t="shared" si="11"/>
        <v>5848.0674692020411</v>
      </c>
      <c r="G63" s="27">
        <f t="shared" si="11"/>
        <v>326.63775175958489</v>
      </c>
      <c r="H63" s="27">
        <f t="shared" si="11"/>
        <v>50.50058115352914</v>
      </c>
      <c r="I63" s="27">
        <f t="shared" si="11"/>
        <v>9.3609938109265496</v>
      </c>
      <c r="J63" s="27">
        <f t="shared" si="11"/>
        <v>3.3610778303186564</v>
      </c>
      <c r="K63" s="27">
        <f t="shared" si="11"/>
        <v>6.5134514130117447</v>
      </c>
      <c r="L63" s="27">
        <f t="shared" si="11"/>
        <v>9.7506384760350624</v>
      </c>
      <c r="M63" s="27">
        <f t="shared" si="11"/>
        <v>6.5134514130117447</v>
      </c>
      <c r="N63" s="27">
        <f t="shared" si="11"/>
        <v>10.205289265576104</v>
      </c>
      <c r="O63" s="27">
        <f t="shared" si="11"/>
        <v>119.63890031853357</v>
      </c>
      <c r="P63" s="27">
        <f t="shared" si="11"/>
        <v>117.09075779979469</v>
      </c>
      <c r="Q63" s="27">
        <f t="shared" si="11"/>
        <v>108.66961310607151</v>
      </c>
    </row>
    <row r="66" spans="1:20">
      <c r="A66" t="s">
        <v>158</v>
      </c>
      <c r="B66" s="48">
        <v>9</v>
      </c>
      <c r="C66" s="4" t="s">
        <v>3</v>
      </c>
      <c r="D66">
        <v>30</v>
      </c>
      <c r="E66">
        <v>0</v>
      </c>
      <c r="F66">
        <v>2978.2</v>
      </c>
      <c r="G66">
        <v>2529.6999999999998</v>
      </c>
      <c r="H66">
        <v>162.66999999999999</v>
      </c>
      <c r="I66">
        <v>35</v>
      </c>
      <c r="J66">
        <v>5</v>
      </c>
      <c r="K66">
        <v>30</v>
      </c>
      <c r="L66">
        <v>63</v>
      </c>
      <c r="M66">
        <v>30</v>
      </c>
      <c r="N66">
        <v>33</v>
      </c>
      <c r="O66">
        <v>1034</v>
      </c>
      <c r="P66">
        <v>494</v>
      </c>
      <c r="Q66">
        <v>540</v>
      </c>
      <c r="R66"/>
      <c r="S66" t="s">
        <v>58</v>
      </c>
      <c r="T66"/>
    </row>
    <row r="67" spans="1:20">
      <c r="A67" t="s">
        <v>180</v>
      </c>
      <c r="B67" s="48">
        <v>9</v>
      </c>
      <c r="C67" s="4" t="s">
        <v>3</v>
      </c>
      <c r="D67">
        <v>6</v>
      </c>
      <c r="E67">
        <v>0</v>
      </c>
      <c r="F67">
        <v>17934.669999999998</v>
      </c>
      <c r="G67">
        <v>10195</v>
      </c>
      <c r="H67">
        <v>402.83</v>
      </c>
      <c r="I67">
        <v>9</v>
      </c>
      <c r="J67">
        <v>3</v>
      </c>
      <c r="K67">
        <v>6</v>
      </c>
      <c r="L67">
        <v>31</v>
      </c>
      <c r="M67">
        <v>6</v>
      </c>
      <c r="N67">
        <v>25</v>
      </c>
      <c r="O67">
        <v>520</v>
      </c>
      <c r="P67">
        <v>193</v>
      </c>
      <c r="Q67">
        <v>327</v>
      </c>
      <c r="R67"/>
      <c r="S67" t="s">
        <v>58</v>
      </c>
      <c r="T67"/>
    </row>
    <row r="68" spans="1:20">
      <c r="A68" t="s">
        <v>159</v>
      </c>
      <c r="B68" s="48">
        <v>9</v>
      </c>
      <c r="C68" s="4" t="s">
        <v>3</v>
      </c>
      <c r="D68">
        <v>12</v>
      </c>
      <c r="E68">
        <v>0</v>
      </c>
      <c r="F68">
        <v>9667.58</v>
      </c>
      <c r="G68">
        <v>820.5</v>
      </c>
      <c r="H68">
        <v>435.17</v>
      </c>
      <c r="I68">
        <v>27</v>
      </c>
      <c r="J68">
        <v>15</v>
      </c>
      <c r="K68">
        <v>12</v>
      </c>
      <c r="L68">
        <v>46</v>
      </c>
      <c r="M68">
        <v>12</v>
      </c>
      <c r="N68">
        <v>34</v>
      </c>
      <c r="O68">
        <v>1032</v>
      </c>
      <c r="P68">
        <v>82</v>
      </c>
      <c r="Q68">
        <v>950</v>
      </c>
      <c r="R68"/>
      <c r="S68" t="s">
        <v>58</v>
      </c>
      <c r="T68"/>
    </row>
    <row r="69" spans="1:20">
      <c r="A69" t="s">
        <v>160</v>
      </c>
      <c r="B69" s="48">
        <v>9</v>
      </c>
      <c r="C69" s="4" t="s">
        <v>3</v>
      </c>
      <c r="D69">
        <v>48</v>
      </c>
      <c r="E69">
        <v>0</v>
      </c>
      <c r="F69">
        <v>1999.94</v>
      </c>
      <c r="G69">
        <v>1239.8499999999999</v>
      </c>
      <c r="H69">
        <v>395.06</v>
      </c>
      <c r="I69">
        <v>55</v>
      </c>
      <c r="J69">
        <v>7</v>
      </c>
      <c r="K69">
        <v>48</v>
      </c>
      <c r="L69">
        <v>60</v>
      </c>
      <c r="M69">
        <v>48</v>
      </c>
      <c r="N69">
        <v>12</v>
      </c>
      <c r="O69">
        <v>823</v>
      </c>
      <c r="P69">
        <v>375</v>
      </c>
      <c r="Q69">
        <v>448</v>
      </c>
      <c r="R69"/>
      <c r="S69" t="s">
        <v>58</v>
      </c>
      <c r="T69"/>
    </row>
    <row r="70" spans="1:20">
      <c r="A70" t="s">
        <v>181</v>
      </c>
      <c r="B70" s="48">
        <v>9</v>
      </c>
      <c r="C70" s="6" t="s">
        <v>2</v>
      </c>
      <c r="D70">
        <v>7</v>
      </c>
      <c r="E70">
        <v>0</v>
      </c>
      <c r="F70">
        <v>17750.57</v>
      </c>
      <c r="G70">
        <v>7090.29</v>
      </c>
      <c r="H70">
        <v>165</v>
      </c>
      <c r="I70">
        <v>15</v>
      </c>
      <c r="J70">
        <v>8</v>
      </c>
      <c r="K70">
        <v>7</v>
      </c>
      <c r="L70">
        <v>53</v>
      </c>
      <c r="M70">
        <v>7</v>
      </c>
      <c r="N70">
        <v>46</v>
      </c>
      <c r="O70">
        <v>1482</v>
      </c>
      <c r="P70">
        <v>438</v>
      </c>
      <c r="Q70">
        <v>1044</v>
      </c>
      <c r="R70"/>
      <c r="S70" t="s">
        <v>58</v>
      </c>
      <c r="T70"/>
    </row>
    <row r="71" spans="1:20">
      <c r="A71" t="s">
        <v>161</v>
      </c>
      <c r="B71" s="48">
        <v>9</v>
      </c>
      <c r="C71" s="4" t="s">
        <v>3</v>
      </c>
      <c r="D71">
        <v>15</v>
      </c>
      <c r="E71">
        <v>0</v>
      </c>
      <c r="F71">
        <v>3736.73</v>
      </c>
      <c r="G71">
        <v>7639.2</v>
      </c>
      <c r="H71">
        <v>77.73</v>
      </c>
      <c r="I71">
        <v>23</v>
      </c>
      <c r="J71">
        <v>8</v>
      </c>
      <c r="K71">
        <v>15</v>
      </c>
      <c r="L71">
        <v>36</v>
      </c>
      <c r="M71">
        <v>15</v>
      </c>
      <c r="N71">
        <v>21</v>
      </c>
      <c r="O71">
        <v>792</v>
      </c>
      <c r="P71">
        <v>422</v>
      </c>
      <c r="Q71">
        <v>370</v>
      </c>
      <c r="R71"/>
      <c r="S71" t="s">
        <v>58</v>
      </c>
      <c r="T71"/>
    </row>
    <row r="72" spans="1:20">
      <c r="A72" t="s">
        <v>162</v>
      </c>
      <c r="B72" s="48">
        <v>9</v>
      </c>
      <c r="C72" s="6" t="s">
        <v>2</v>
      </c>
      <c r="D72">
        <v>36</v>
      </c>
      <c r="E72">
        <v>0</v>
      </c>
      <c r="F72">
        <v>2477.7199999999998</v>
      </c>
      <c r="G72">
        <v>2050.7800000000002</v>
      </c>
      <c r="H72">
        <v>300</v>
      </c>
      <c r="I72">
        <v>44</v>
      </c>
      <c r="J72">
        <v>8</v>
      </c>
      <c r="K72">
        <v>36</v>
      </c>
      <c r="L72">
        <v>86</v>
      </c>
      <c r="M72">
        <v>36</v>
      </c>
      <c r="N72">
        <v>50</v>
      </c>
      <c r="O72">
        <v>1220</v>
      </c>
      <c r="P72">
        <v>621</v>
      </c>
      <c r="Q72">
        <v>599</v>
      </c>
      <c r="R72"/>
      <c r="S72" t="s">
        <v>58</v>
      </c>
      <c r="T72"/>
    </row>
    <row r="73" spans="1:20">
      <c r="A73" t="s">
        <v>163</v>
      </c>
      <c r="B73" s="48">
        <v>9</v>
      </c>
      <c r="C73" s="6" t="s">
        <v>2</v>
      </c>
      <c r="D73">
        <v>84</v>
      </c>
      <c r="E73">
        <v>0</v>
      </c>
      <c r="F73">
        <v>602.82000000000005</v>
      </c>
      <c r="G73">
        <v>1175.1199999999999</v>
      </c>
      <c r="H73">
        <v>286.10000000000002</v>
      </c>
      <c r="I73">
        <v>125</v>
      </c>
      <c r="J73">
        <v>41</v>
      </c>
      <c r="K73">
        <v>84</v>
      </c>
      <c r="L73">
        <v>105</v>
      </c>
      <c r="M73">
        <v>84</v>
      </c>
      <c r="N73">
        <v>21</v>
      </c>
      <c r="O73">
        <v>648</v>
      </c>
      <c r="P73">
        <v>367</v>
      </c>
      <c r="Q73">
        <v>281</v>
      </c>
      <c r="R73"/>
      <c r="S73" t="s">
        <v>58</v>
      </c>
      <c r="T73"/>
    </row>
    <row r="74" spans="1:20">
      <c r="A74" t="s">
        <v>164</v>
      </c>
      <c r="B74" s="48">
        <v>9</v>
      </c>
      <c r="C74" s="6" t="s">
        <v>2</v>
      </c>
      <c r="D74">
        <v>66</v>
      </c>
      <c r="E74">
        <v>0</v>
      </c>
      <c r="F74">
        <v>1910.14</v>
      </c>
      <c r="G74">
        <v>453.14</v>
      </c>
      <c r="H74">
        <v>342.24</v>
      </c>
      <c r="I74">
        <v>80</v>
      </c>
      <c r="J74">
        <v>14</v>
      </c>
      <c r="K74">
        <v>66</v>
      </c>
      <c r="L74">
        <v>140</v>
      </c>
      <c r="M74">
        <v>66</v>
      </c>
      <c r="N74">
        <v>74</v>
      </c>
      <c r="O74">
        <v>791</v>
      </c>
      <c r="P74">
        <v>170</v>
      </c>
      <c r="Q74">
        <v>621</v>
      </c>
      <c r="R74"/>
      <c r="S74" t="s">
        <v>58</v>
      </c>
      <c r="T74"/>
    </row>
    <row r="75" spans="1:20">
      <c r="A75" t="s">
        <v>165</v>
      </c>
      <c r="B75" s="48">
        <v>9</v>
      </c>
      <c r="C75" s="6" t="s">
        <v>2</v>
      </c>
      <c r="D75">
        <v>65</v>
      </c>
      <c r="E75">
        <v>0</v>
      </c>
      <c r="F75">
        <v>1329.72</v>
      </c>
      <c r="G75">
        <v>899.78</v>
      </c>
      <c r="H75">
        <v>373.55</v>
      </c>
      <c r="I75">
        <v>83</v>
      </c>
      <c r="J75">
        <v>18</v>
      </c>
      <c r="K75">
        <v>65</v>
      </c>
      <c r="L75">
        <v>82</v>
      </c>
      <c r="M75">
        <v>65</v>
      </c>
      <c r="N75">
        <v>17</v>
      </c>
      <c r="O75">
        <v>1001</v>
      </c>
      <c r="P75">
        <v>525</v>
      </c>
      <c r="Q75">
        <v>476</v>
      </c>
      <c r="R75"/>
      <c r="S75" t="s">
        <v>58</v>
      </c>
      <c r="T75"/>
    </row>
    <row r="76" spans="1:20">
      <c r="A76" t="s">
        <v>166</v>
      </c>
      <c r="B76" s="48">
        <v>9</v>
      </c>
      <c r="C76" s="4" t="s">
        <v>3</v>
      </c>
      <c r="D76">
        <v>35</v>
      </c>
      <c r="E76">
        <v>0</v>
      </c>
      <c r="F76">
        <v>1434.29</v>
      </c>
      <c r="G76">
        <v>3024.31</v>
      </c>
      <c r="H76">
        <v>164.8</v>
      </c>
      <c r="I76">
        <v>51</v>
      </c>
      <c r="J76">
        <v>16</v>
      </c>
      <c r="K76">
        <v>35</v>
      </c>
      <c r="L76">
        <v>52</v>
      </c>
      <c r="M76">
        <v>35</v>
      </c>
      <c r="N76">
        <v>17</v>
      </c>
      <c r="O76">
        <v>1553</v>
      </c>
      <c r="P76">
        <v>963</v>
      </c>
      <c r="Q76">
        <v>590</v>
      </c>
      <c r="R76"/>
      <c r="S76" t="s">
        <v>58</v>
      </c>
      <c r="T76"/>
    </row>
    <row r="77" spans="1:20">
      <c r="A77" t="s">
        <v>167</v>
      </c>
      <c r="B77" s="48">
        <v>9</v>
      </c>
      <c r="C77" s="6" t="s">
        <v>2</v>
      </c>
      <c r="D77">
        <v>80</v>
      </c>
      <c r="E77">
        <v>0</v>
      </c>
      <c r="F77">
        <v>580.14</v>
      </c>
      <c r="G77">
        <v>1111.06</v>
      </c>
      <c r="H77">
        <v>498.52</v>
      </c>
      <c r="I77">
        <v>92</v>
      </c>
      <c r="J77">
        <v>12</v>
      </c>
      <c r="K77">
        <v>80</v>
      </c>
      <c r="L77">
        <v>86</v>
      </c>
      <c r="M77">
        <v>80</v>
      </c>
      <c r="N77">
        <v>6</v>
      </c>
      <c r="O77">
        <v>1845</v>
      </c>
      <c r="P77">
        <v>1224</v>
      </c>
      <c r="Q77">
        <v>621</v>
      </c>
      <c r="R77"/>
      <c r="S77" t="s">
        <v>58</v>
      </c>
      <c r="T77"/>
    </row>
    <row r="78" spans="1:20">
      <c r="A78" t="s">
        <v>182</v>
      </c>
      <c r="B78" s="48">
        <v>9</v>
      </c>
      <c r="C78" s="4" t="s">
        <v>3</v>
      </c>
      <c r="D78">
        <v>5</v>
      </c>
      <c r="E78">
        <v>0</v>
      </c>
      <c r="F78">
        <v>18974.2</v>
      </c>
      <c r="G78">
        <v>13170.2</v>
      </c>
      <c r="H78">
        <v>20.8</v>
      </c>
      <c r="I78">
        <v>6</v>
      </c>
      <c r="J78">
        <v>1</v>
      </c>
      <c r="K78">
        <v>5</v>
      </c>
      <c r="L78">
        <v>54</v>
      </c>
      <c r="M78">
        <v>5</v>
      </c>
      <c r="N78">
        <v>49</v>
      </c>
      <c r="O78">
        <v>1214</v>
      </c>
      <c r="P78">
        <v>497</v>
      </c>
      <c r="Q78">
        <v>717</v>
      </c>
      <c r="R78"/>
      <c r="S78" t="s">
        <v>58</v>
      </c>
      <c r="T78"/>
    </row>
    <row r="79" spans="1:20">
      <c r="A79" t="s">
        <v>168</v>
      </c>
      <c r="B79" s="48">
        <v>9</v>
      </c>
      <c r="C79" s="4" t="s">
        <v>3</v>
      </c>
      <c r="D79">
        <v>21</v>
      </c>
      <c r="E79">
        <v>0</v>
      </c>
      <c r="F79">
        <v>7645.19</v>
      </c>
      <c r="G79">
        <v>809.57</v>
      </c>
      <c r="H79">
        <v>45.24</v>
      </c>
      <c r="I79">
        <v>33</v>
      </c>
      <c r="J79">
        <v>12</v>
      </c>
      <c r="K79">
        <v>21</v>
      </c>
      <c r="L79">
        <v>152</v>
      </c>
      <c r="M79">
        <v>21</v>
      </c>
      <c r="N79">
        <v>131</v>
      </c>
      <c r="O79">
        <v>895</v>
      </c>
      <c r="P79">
        <v>78</v>
      </c>
      <c r="Q79">
        <v>817</v>
      </c>
      <c r="R79"/>
      <c r="S79" t="s">
        <v>58</v>
      </c>
      <c r="T79"/>
    </row>
    <row r="80" spans="1:20">
      <c r="A80" t="s">
        <v>169</v>
      </c>
      <c r="B80" s="48">
        <v>9</v>
      </c>
      <c r="C80" s="6" t="s">
        <v>2</v>
      </c>
      <c r="D80">
        <v>24</v>
      </c>
      <c r="E80">
        <v>0</v>
      </c>
      <c r="F80">
        <v>3013.12</v>
      </c>
      <c r="G80">
        <v>3567.5</v>
      </c>
      <c r="H80">
        <v>363.67</v>
      </c>
      <c r="I80">
        <v>29</v>
      </c>
      <c r="J80">
        <v>5</v>
      </c>
      <c r="K80">
        <v>24</v>
      </c>
      <c r="L80">
        <v>36</v>
      </c>
      <c r="M80">
        <v>24</v>
      </c>
      <c r="N80">
        <v>12</v>
      </c>
      <c r="O80">
        <v>975</v>
      </c>
      <c r="P80">
        <v>574</v>
      </c>
      <c r="Q80">
        <v>401</v>
      </c>
      <c r="R80"/>
      <c r="S80" t="s">
        <v>58</v>
      </c>
      <c r="T80"/>
    </row>
    <row r="81" spans="1:20">
      <c r="A81" t="s">
        <v>170</v>
      </c>
      <c r="B81" s="48">
        <v>9</v>
      </c>
      <c r="C81" s="6" t="s">
        <v>2</v>
      </c>
      <c r="D81">
        <v>61</v>
      </c>
      <c r="E81">
        <v>0</v>
      </c>
      <c r="F81">
        <v>1802.74</v>
      </c>
      <c r="G81">
        <v>699.28</v>
      </c>
      <c r="H81">
        <v>338.48</v>
      </c>
      <c r="I81">
        <v>86</v>
      </c>
      <c r="J81">
        <v>25</v>
      </c>
      <c r="K81">
        <v>61</v>
      </c>
      <c r="L81">
        <v>96</v>
      </c>
      <c r="M81">
        <v>61</v>
      </c>
      <c r="N81">
        <v>35</v>
      </c>
      <c r="O81">
        <v>486</v>
      </c>
      <c r="P81">
        <v>165</v>
      </c>
      <c r="Q81">
        <v>321</v>
      </c>
      <c r="R81"/>
      <c r="S81" t="s">
        <v>58</v>
      </c>
      <c r="T81"/>
    </row>
    <row r="82" spans="1:20">
      <c r="A82" t="s">
        <v>171</v>
      </c>
      <c r="B82" s="48">
        <v>9</v>
      </c>
      <c r="C82" s="4" t="s">
        <v>3</v>
      </c>
      <c r="D82">
        <v>55</v>
      </c>
      <c r="E82">
        <v>0</v>
      </c>
      <c r="F82">
        <v>1874.07</v>
      </c>
      <c r="G82">
        <v>1109.22</v>
      </c>
      <c r="H82">
        <v>272.35000000000002</v>
      </c>
      <c r="I82">
        <v>71</v>
      </c>
      <c r="J82">
        <v>16</v>
      </c>
      <c r="K82">
        <v>55</v>
      </c>
      <c r="L82">
        <v>107</v>
      </c>
      <c r="M82">
        <v>55</v>
      </c>
      <c r="N82">
        <v>52</v>
      </c>
      <c r="O82">
        <v>909</v>
      </c>
      <c r="P82">
        <v>419</v>
      </c>
      <c r="Q82">
        <v>490</v>
      </c>
      <c r="R82"/>
      <c r="S82" t="s">
        <v>58</v>
      </c>
      <c r="T82"/>
    </row>
    <row r="83" spans="1:20">
      <c r="A83" t="s">
        <v>172</v>
      </c>
      <c r="B83" s="48">
        <v>9</v>
      </c>
      <c r="C83" s="4" t="s">
        <v>3</v>
      </c>
      <c r="D83">
        <v>60</v>
      </c>
      <c r="E83">
        <v>0</v>
      </c>
      <c r="F83">
        <v>985.37</v>
      </c>
      <c r="G83">
        <v>1656.3</v>
      </c>
      <c r="H83">
        <v>333.1</v>
      </c>
      <c r="I83">
        <v>76</v>
      </c>
      <c r="J83">
        <v>16</v>
      </c>
      <c r="K83">
        <v>60</v>
      </c>
      <c r="L83">
        <v>71</v>
      </c>
      <c r="M83">
        <v>60</v>
      </c>
      <c r="N83">
        <v>11</v>
      </c>
      <c r="O83">
        <v>1276</v>
      </c>
      <c r="P83">
        <v>780</v>
      </c>
      <c r="Q83">
        <v>496</v>
      </c>
      <c r="R83"/>
      <c r="S83" t="s">
        <v>58</v>
      </c>
      <c r="T83"/>
    </row>
    <row r="84" spans="1:20">
      <c r="A84" t="s">
        <v>173</v>
      </c>
      <c r="B84" s="48">
        <v>9</v>
      </c>
      <c r="C84" s="6" t="s">
        <v>2</v>
      </c>
      <c r="D84">
        <v>46</v>
      </c>
      <c r="E84">
        <v>0</v>
      </c>
      <c r="F84">
        <v>1628.91</v>
      </c>
      <c r="G84">
        <v>2164.33</v>
      </c>
      <c r="H84">
        <v>60.04</v>
      </c>
      <c r="I84">
        <v>75</v>
      </c>
      <c r="J84">
        <v>29</v>
      </c>
      <c r="K84">
        <v>46</v>
      </c>
      <c r="L84">
        <v>94</v>
      </c>
      <c r="M84">
        <v>46</v>
      </c>
      <c r="N84">
        <v>48</v>
      </c>
      <c r="O84">
        <v>1378</v>
      </c>
      <c r="P84">
        <v>834</v>
      </c>
      <c r="Q84">
        <v>544</v>
      </c>
      <c r="R84"/>
      <c r="S84" t="s">
        <v>58</v>
      </c>
      <c r="T84"/>
    </row>
    <row r="85" spans="1:20">
      <c r="A85" t="s">
        <v>174</v>
      </c>
      <c r="B85" s="48">
        <v>9</v>
      </c>
      <c r="C85" s="6" t="s">
        <v>2</v>
      </c>
      <c r="D85">
        <v>44</v>
      </c>
      <c r="E85">
        <v>0</v>
      </c>
      <c r="F85">
        <v>2702.41</v>
      </c>
      <c r="G85">
        <v>845.39</v>
      </c>
      <c r="H85">
        <v>428.23</v>
      </c>
      <c r="I85">
        <v>65</v>
      </c>
      <c r="J85">
        <v>21</v>
      </c>
      <c r="K85">
        <v>44</v>
      </c>
      <c r="L85">
        <v>71</v>
      </c>
      <c r="M85">
        <v>44</v>
      </c>
      <c r="N85">
        <v>27</v>
      </c>
      <c r="O85">
        <v>1311</v>
      </c>
      <c r="P85">
        <v>348</v>
      </c>
      <c r="Q85">
        <v>963</v>
      </c>
      <c r="R85"/>
      <c r="S85" t="s">
        <v>58</v>
      </c>
      <c r="T85"/>
    </row>
    <row r="86" spans="1:20">
      <c r="A86" t="s">
        <v>183</v>
      </c>
      <c r="B86" s="48">
        <v>9</v>
      </c>
      <c r="C86" s="6" t="s">
        <v>2</v>
      </c>
      <c r="D86">
        <v>4</v>
      </c>
      <c r="E86">
        <v>0</v>
      </c>
      <c r="F86">
        <v>30183.25</v>
      </c>
      <c r="G86">
        <v>12739.75</v>
      </c>
      <c r="H86">
        <v>247.75</v>
      </c>
      <c r="I86">
        <v>6</v>
      </c>
      <c r="J86">
        <v>2</v>
      </c>
      <c r="K86">
        <v>4</v>
      </c>
      <c r="L86">
        <v>22</v>
      </c>
      <c r="M86">
        <v>4</v>
      </c>
      <c r="N86">
        <v>18</v>
      </c>
      <c r="O86">
        <v>761</v>
      </c>
      <c r="P86">
        <v>297</v>
      </c>
      <c r="Q86">
        <v>464</v>
      </c>
      <c r="R86"/>
      <c r="S86" t="s">
        <v>58</v>
      </c>
      <c r="T86"/>
    </row>
    <row r="87" spans="1:20">
      <c r="A87" t="s">
        <v>175</v>
      </c>
      <c r="B87" s="48">
        <v>9</v>
      </c>
      <c r="C87" s="4" t="s">
        <v>3</v>
      </c>
      <c r="D87">
        <v>26</v>
      </c>
      <c r="E87">
        <v>0</v>
      </c>
      <c r="F87">
        <v>6257.04</v>
      </c>
      <c r="G87">
        <v>312.38</v>
      </c>
      <c r="H87">
        <v>255.92</v>
      </c>
      <c r="I87">
        <v>34</v>
      </c>
      <c r="J87">
        <v>8</v>
      </c>
      <c r="K87">
        <v>26</v>
      </c>
      <c r="L87">
        <v>119</v>
      </c>
      <c r="M87">
        <v>26</v>
      </c>
      <c r="N87">
        <v>93</v>
      </c>
      <c r="O87">
        <v>1328</v>
      </c>
      <c r="P87">
        <v>116</v>
      </c>
      <c r="Q87">
        <v>1212</v>
      </c>
      <c r="R87"/>
      <c r="S87" t="s">
        <v>58</v>
      </c>
      <c r="T87"/>
    </row>
    <row r="88" spans="1:20">
      <c r="A88" t="s">
        <v>176</v>
      </c>
      <c r="B88" s="48">
        <v>9</v>
      </c>
      <c r="C88" s="6" t="s">
        <v>2</v>
      </c>
      <c r="D88">
        <v>5</v>
      </c>
      <c r="E88">
        <v>0</v>
      </c>
      <c r="F88">
        <v>12996.2</v>
      </c>
      <c r="G88">
        <v>447</v>
      </c>
      <c r="H88">
        <v>504.8</v>
      </c>
      <c r="I88">
        <v>7</v>
      </c>
      <c r="J88">
        <v>2</v>
      </c>
      <c r="K88">
        <v>5</v>
      </c>
      <c r="L88">
        <v>33</v>
      </c>
      <c r="M88">
        <v>5</v>
      </c>
      <c r="N88">
        <v>28</v>
      </c>
      <c r="O88">
        <v>635</v>
      </c>
      <c r="P88">
        <v>32</v>
      </c>
      <c r="Q88">
        <v>603</v>
      </c>
      <c r="R88"/>
      <c r="S88" t="s">
        <v>58</v>
      </c>
      <c r="T88"/>
    </row>
    <row r="89" spans="1:20">
      <c r="A89" t="s">
        <v>177</v>
      </c>
      <c r="B89" s="48">
        <v>9</v>
      </c>
      <c r="C89" s="6" t="s">
        <v>2</v>
      </c>
      <c r="D89">
        <v>27</v>
      </c>
      <c r="E89">
        <v>0</v>
      </c>
      <c r="F89">
        <v>2957.81</v>
      </c>
      <c r="G89">
        <v>2302.85</v>
      </c>
      <c r="H89">
        <v>479.89</v>
      </c>
      <c r="I89">
        <v>46</v>
      </c>
      <c r="J89">
        <v>19</v>
      </c>
      <c r="K89">
        <v>27</v>
      </c>
      <c r="L89">
        <v>54</v>
      </c>
      <c r="M89">
        <v>27</v>
      </c>
      <c r="N89">
        <v>27</v>
      </c>
      <c r="O89">
        <v>464</v>
      </c>
      <c r="P89">
        <v>184</v>
      </c>
      <c r="Q89">
        <v>280</v>
      </c>
      <c r="R89"/>
      <c r="S89" t="s">
        <v>58</v>
      </c>
      <c r="T89"/>
    </row>
    <row r="90" spans="1:20">
      <c r="A90" s="49"/>
      <c r="B90" s="49"/>
      <c r="C90" s="33"/>
      <c r="D90" s="33"/>
      <c r="E90" s="33"/>
    </row>
    <row r="91" spans="1:20">
      <c r="A91" s="34" t="s">
        <v>3</v>
      </c>
      <c r="B91" s="34">
        <f>COUNTIF(C66:C89,"WT")</f>
        <v>11</v>
      </c>
      <c r="C91" s="22" t="s">
        <v>41</v>
      </c>
      <c r="D91" s="24">
        <f>AVERAGE(D66:D69,D71,D76,D78:D79,D82:D83,D87)</f>
        <v>28.454545454545453</v>
      </c>
      <c r="E91" s="24">
        <f t="shared" ref="E91:Q91" si="12">AVERAGE(E66:E69,E71,E76,E78:E79,E82:E83,E87)</f>
        <v>0</v>
      </c>
      <c r="F91" s="24">
        <f t="shared" si="12"/>
        <v>6680.6618181818185</v>
      </c>
      <c r="G91" s="24">
        <f t="shared" si="12"/>
        <v>3864.2027272727278</v>
      </c>
      <c r="H91" s="24">
        <f t="shared" si="12"/>
        <v>233.24272727272728</v>
      </c>
      <c r="I91" s="24">
        <f t="shared" si="12"/>
        <v>38.18181818181818</v>
      </c>
      <c r="J91" s="24">
        <f t="shared" si="12"/>
        <v>9.7272727272727266</v>
      </c>
      <c r="K91" s="24">
        <f t="shared" si="12"/>
        <v>28.454545454545453</v>
      </c>
      <c r="L91" s="24">
        <f t="shared" si="12"/>
        <v>71.909090909090907</v>
      </c>
      <c r="M91" s="24">
        <f t="shared" si="12"/>
        <v>28.454545454545453</v>
      </c>
      <c r="N91" s="24">
        <f t="shared" si="12"/>
        <v>43.454545454545453</v>
      </c>
      <c r="O91" s="24">
        <f t="shared" si="12"/>
        <v>1034.1818181818182</v>
      </c>
      <c r="P91" s="24">
        <f t="shared" si="12"/>
        <v>401.72727272727275</v>
      </c>
      <c r="Q91" s="24">
        <f t="shared" si="12"/>
        <v>632.4545454545455</v>
      </c>
    </row>
    <row r="92" spans="1:20">
      <c r="A92" s="35" t="s">
        <v>179</v>
      </c>
      <c r="B92" s="34">
        <f>COUNTIF(C66:C89,"+ve")</f>
        <v>13</v>
      </c>
      <c r="C92" s="18" t="s">
        <v>41</v>
      </c>
      <c r="D92" s="27">
        <f>AVERAGE(D70,D72:D75,D77,D80:D81,D84:D86,D88:D89)</f>
        <v>42.230769230769234</v>
      </c>
      <c r="E92" s="27">
        <f t="shared" ref="E92:Q92" si="13">AVERAGE(E70,E72:E75,E77,E80:E81,E84:E86,E88:E89)</f>
        <v>0</v>
      </c>
      <c r="F92" s="27">
        <f t="shared" si="13"/>
        <v>6148.8884615384613</v>
      </c>
      <c r="G92" s="27">
        <f t="shared" si="13"/>
        <v>2734.3284615384614</v>
      </c>
      <c r="H92" s="27">
        <f t="shared" si="13"/>
        <v>337.55923076923079</v>
      </c>
      <c r="I92" s="27">
        <f t="shared" si="13"/>
        <v>57.92307692307692</v>
      </c>
      <c r="J92" s="27">
        <f t="shared" si="13"/>
        <v>15.692307692307692</v>
      </c>
      <c r="K92" s="27">
        <f t="shared" si="13"/>
        <v>42.230769230769234</v>
      </c>
      <c r="L92" s="27">
        <f t="shared" si="13"/>
        <v>73.692307692307693</v>
      </c>
      <c r="M92" s="27">
        <f t="shared" si="13"/>
        <v>42.230769230769234</v>
      </c>
      <c r="N92" s="27">
        <f t="shared" si="13"/>
        <v>31.46153846153846</v>
      </c>
      <c r="O92" s="27">
        <f t="shared" si="13"/>
        <v>999.76923076923072</v>
      </c>
      <c r="P92" s="27">
        <f t="shared" si="13"/>
        <v>444.53846153846155</v>
      </c>
      <c r="Q92" s="27">
        <f t="shared" si="13"/>
        <v>555.23076923076928</v>
      </c>
    </row>
    <row r="93" spans="1:20">
      <c r="A93" s="49"/>
      <c r="B93" s="49"/>
      <c r="C93" s="22" t="s">
        <v>43</v>
      </c>
      <c r="D93" s="24">
        <f>STDEV(D66:D69,D71,D76,D78:D79,D82:D83,D87)/SQRT($B91)</f>
        <v>5.7955525838410011</v>
      </c>
      <c r="E93" s="24">
        <f t="shared" ref="E93:L93" si="14">STDEV(E66:E69,E71,E76,E78:E79,E82:E83,E87)/SQRT($B91)</f>
        <v>0</v>
      </c>
      <c r="F93" s="24">
        <f t="shared" si="14"/>
        <v>1942.7334008073256</v>
      </c>
      <c r="G93" s="24">
        <f t="shared" si="14"/>
        <v>1327.9507270234026</v>
      </c>
      <c r="H93" s="24">
        <f t="shared" si="14"/>
        <v>44.930296684590111</v>
      </c>
      <c r="I93" s="24">
        <f t="shared" si="14"/>
        <v>6.9095693614240963</v>
      </c>
      <c r="J93" s="24">
        <f t="shared" si="14"/>
        <v>1.6738138763201791</v>
      </c>
      <c r="K93" s="24">
        <f t="shared" si="14"/>
        <v>5.7955525838410011</v>
      </c>
      <c r="L93" s="24">
        <f t="shared" si="14"/>
        <v>11.456204786017642</v>
      </c>
      <c r="M93" s="24">
        <f>STDEV(M66:M69,M71,M76,M78:M79,M82:M83,M87)/SQRT($B91)</f>
        <v>5.7955525838410011</v>
      </c>
      <c r="N93" s="24">
        <f>STDEV(N66:N69,N71,N76,N78:N79,N82:N83,N87)/SQRT($B91)</f>
        <v>11.285037266916865</v>
      </c>
      <c r="O93" s="24">
        <f>STDEV(O66:O69,O71,O76,O78:O79,O82:O83,O87)/SQRT($B91)</f>
        <v>87.85275058371235</v>
      </c>
      <c r="P93" s="24">
        <f>STDEV(P66:P69,P71,P76,P78:P79,P82:P83,P87)/SQRT($B91)</f>
        <v>85.77794703970892</v>
      </c>
      <c r="Q93" s="24">
        <f>STDEV(Q66:Q69,Q71,Q76,Q78:Q79,Q82:Q83,Q87)/SQRT($B91)</f>
        <v>81.093925749025317</v>
      </c>
    </row>
    <row r="94" spans="1:20">
      <c r="A94" s="49"/>
      <c r="B94" s="49"/>
      <c r="C94" s="18" t="s">
        <v>43</v>
      </c>
      <c r="D94" s="27">
        <f>STDEV(D70,D72:D75,D77,D80:D81,D84:D86,D88:D89)/SQRT($B92)</f>
        <v>7.7278665299380327</v>
      </c>
      <c r="E94" s="27">
        <f t="shared" ref="E94:Q94" si="15">STDEV(E70,E72:E75,E77,E80:E81,E84:E86,E88:E89)/SQRT($B92)</f>
        <v>0</v>
      </c>
      <c r="F94" s="27">
        <f t="shared" si="15"/>
        <v>2463.564440472654</v>
      </c>
      <c r="G94" s="27">
        <f t="shared" si="15"/>
        <v>971.82173938608355</v>
      </c>
      <c r="H94" s="27">
        <f t="shared" si="15"/>
        <v>36.097713125617901</v>
      </c>
      <c r="I94" s="27">
        <f t="shared" si="15"/>
        <v>10.193928269809424</v>
      </c>
      <c r="J94" s="27">
        <f t="shared" si="15"/>
        <v>3.1751935442414383</v>
      </c>
      <c r="K94" s="27">
        <f t="shared" si="15"/>
        <v>7.7278665299380327</v>
      </c>
      <c r="L94" s="27">
        <f t="shared" si="15"/>
        <v>9.2093769210604997</v>
      </c>
      <c r="M94" s="27">
        <f t="shared" si="15"/>
        <v>7.7278665299380327</v>
      </c>
      <c r="N94" s="27">
        <f t="shared" si="15"/>
        <v>5.2067699823321556</v>
      </c>
      <c r="O94" s="27">
        <f t="shared" si="15"/>
        <v>117.24405587940592</v>
      </c>
      <c r="P94" s="27">
        <f t="shared" si="15"/>
        <v>89.239566321439852</v>
      </c>
      <c r="Q94" s="27">
        <f t="shared" si="15"/>
        <v>65.160172852999253</v>
      </c>
    </row>
    <row r="97" spans="1:20">
      <c r="A97" t="s">
        <v>158</v>
      </c>
      <c r="B97" s="48">
        <v>10</v>
      </c>
      <c r="C97" s="4" t="s">
        <v>3</v>
      </c>
      <c r="D97">
        <v>36</v>
      </c>
      <c r="E97">
        <v>0</v>
      </c>
      <c r="F97">
        <v>3443.92</v>
      </c>
      <c r="G97">
        <v>1178.56</v>
      </c>
      <c r="H97">
        <v>175.89</v>
      </c>
      <c r="I97">
        <v>40</v>
      </c>
      <c r="J97">
        <v>4</v>
      </c>
      <c r="K97">
        <v>36</v>
      </c>
      <c r="L97">
        <v>89</v>
      </c>
      <c r="M97">
        <v>36</v>
      </c>
      <c r="N97">
        <v>53</v>
      </c>
      <c r="O97">
        <v>959</v>
      </c>
      <c r="P97">
        <v>267</v>
      </c>
      <c r="Q97">
        <v>692</v>
      </c>
      <c r="R97"/>
      <c r="S97" t="s">
        <v>58</v>
      </c>
      <c r="T97"/>
    </row>
    <row r="98" spans="1:20">
      <c r="A98" t="s">
        <v>180</v>
      </c>
      <c r="B98" s="48">
        <v>10</v>
      </c>
      <c r="C98" s="4" t="s">
        <v>3</v>
      </c>
      <c r="D98">
        <v>3</v>
      </c>
      <c r="E98">
        <v>0</v>
      </c>
      <c r="F98">
        <v>28688.33</v>
      </c>
      <c r="G98">
        <v>11941.33</v>
      </c>
      <c r="H98">
        <v>380.67</v>
      </c>
      <c r="I98">
        <v>5</v>
      </c>
      <c r="J98">
        <v>2</v>
      </c>
      <c r="K98">
        <v>3</v>
      </c>
      <c r="L98">
        <v>13</v>
      </c>
      <c r="M98">
        <v>3</v>
      </c>
      <c r="N98">
        <v>10</v>
      </c>
      <c r="O98">
        <v>330</v>
      </c>
      <c r="P98">
        <v>112</v>
      </c>
      <c r="Q98">
        <v>218</v>
      </c>
      <c r="R98"/>
      <c r="S98" t="s">
        <v>58</v>
      </c>
      <c r="T98"/>
    </row>
    <row r="99" spans="1:20">
      <c r="A99" t="s">
        <v>159</v>
      </c>
      <c r="B99" s="48">
        <v>10</v>
      </c>
      <c r="C99" s="4" t="s">
        <v>3</v>
      </c>
      <c r="D99">
        <v>22</v>
      </c>
      <c r="E99">
        <v>0</v>
      </c>
      <c r="F99">
        <v>5000.8599999999997</v>
      </c>
      <c r="G99">
        <v>666.09</v>
      </c>
      <c r="H99">
        <v>343.68</v>
      </c>
      <c r="I99">
        <v>31</v>
      </c>
      <c r="J99">
        <v>9</v>
      </c>
      <c r="K99">
        <v>22</v>
      </c>
      <c r="L99">
        <v>51</v>
      </c>
      <c r="M99">
        <v>22</v>
      </c>
      <c r="N99">
        <v>29</v>
      </c>
      <c r="O99">
        <v>946</v>
      </c>
      <c r="P99">
        <v>153</v>
      </c>
      <c r="Q99">
        <v>793</v>
      </c>
      <c r="R99"/>
      <c r="S99" t="s">
        <v>58</v>
      </c>
      <c r="T99"/>
    </row>
    <row r="100" spans="1:20">
      <c r="A100" t="s">
        <v>160</v>
      </c>
      <c r="B100" s="48">
        <v>10</v>
      </c>
      <c r="C100" s="4" t="s">
        <v>3</v>
      </c>
      <c r="D100">
        <v>24</v>
      </c>
      <c r="E100">
        <v>0</v>
      </c>
      <c r="F100">
        <v>4923.75</v>
      </c>
      <c r="G100">
        <v>279.58</v>
      </c>
      <c r="H100">
        <v>465.29</v>
      </c>
      <c r="I100">
        <v>34</v>
      </c>
      <c r="J100">
        <v>10</v>
      </c>
      <c r="K100">
        <v>24</v>
      </c>
      <c r="L100">
        <v>41</v>
      </c>
      <c r="M100">
        <v>24</v>
      </c>
      <c r="N100">
        <v>17</v>
      </c>
      <c r="O100">
        <v>577</v>
      </c>
      <c r="P100">
        <v>55</v>
      </c>
      <c r="Q100">
        <v>522</v>
      </c>
      <c r="R100"/>
      <c r="S100" t="s">
        <v>58</v>
      </c>
      <c r="T100"/>
    </row>
    <row r="101" spans="1:20">
      <c r="A101" t="s">
        <v>181</v>
      </c>
      <c r="B101" s="48">
        <v>10</v>
      </c>
      <c r="C101" s="6" t="s">
        <v>2</v>
      </c>
      <c r="D101">
        <v>2</v>
      </c>
      <c r="E101">
        <v>0</v>
      </c>
      <c r="F101">
        <v>48464</v>
      </c>
      <c r="G101">
        <v>4910.5</v>
      </c>
      <c r="H101">
        <v>173.5</v>
      </c>
      <c r="I101">
        <v>3</v>
      </c>
      <c r="J101">
        <v>1</v>
      </c>
      <c r="K101">
        <v>2</v>
      </c>
      <c r="L101">
        <v>21</v>
      </c>
      <c r="M101">
        <v>2</v>
      </c>
      <c r="N101">
        <v>19</v>
      </c>
      <c r="O101">
        <v>815</v>
      </c>
      <c r="P101">
        <v>92</v>
      </c>
      <c r="Q101">
        <v>723</v>
      </c>
      <c r="R101"/>
      <c r="S101" t="s">
        <v>58</v>
      </c>
      <c r="T101"/>
    </row>
    <row r="102" spans="1:20">
      <c r="A102" t="s">
        <v>161</v>
      </c>
      <c r="B102" s="48">
        <v>10</v>
      </c>
      <c r="C102" s="4" t="s">
        <v>3</v>
      </c>
      <c r="D102">
        <v>23</v>
      </c>
      <c r="E102">
        <v>0</v>
      </c>
      <c r="F102">
        <v>6273.65</v>
      </c>
      <c r="G102">
        <v>1063.04</v>
      </c>
      <c r="H102">
        <v>121.57</v>
      </c>
      <c r="I102">
        <v>33</v>
      </c>
      <c r="J102">
        <v>10</v>
      </c>
      <c r="K102">
        <v>23</v>
      </c>
      <c r="L102">
        <v>43</v>
      </c>
      <c r="M102">
        <v>23</v>
      </c>
      <c r="N102">
        <v>20</v>
      </c>
      <c r="O102">
        <v>908</v>
      </c>
      <c r="P102">
        <v>162</v>
      </c>
      <c r="Q102">
        <v>746</v>
      </c>
      <c r="R102"/>
      <c r="S102" t="s">
        <v>58</v>
      </c>
      <c r="T102"/>
    </row>
    <row r="103" spans="1:20">
      <c r="A103" t="s">
        <v>162</v>
      </c>
      <c r="B103" s="48">
        <v>10</v>
      </c>
      <c r="C103" s="6" t="s">
        <v>2</v>
      </c>
      <c r="D103">
        <v>38</v>
      </c>
      <c r="E103">
        <v>0</v>
      </c>
      <c r="F103">
        <v>1637.18</v>
      </c>
      <c r="G103">
        <v>2777.89</v>
      </c>
      <c r="H103">
        <v>200.95</v>
      </c>
      <c r="I103">
        <v>48</v>
      </c>
      <c r="J103">
        <v>10</v>
      </c>
      <c r="K103">
        <v>38</v>
      </c>
      <c r="L103">
        <v>69</v>
      </c>
      <c r="M103">
        <v>38</v>
      </c>
      <c r="N103">
        <v>31</v>
      </c>
      <c r="O103">
        <v>1359</v>
      </c>
      <c r="P103">
        <v>887</v>
      </c>
      <c r="Q103">
        <v>472</v>
      </c>
      <c r="R103"/>
      <c r="S103" t="s">
        <v>58</v>
      </c>
      <c r="T103"/>
    </row>
    <row r="104" spans="1:20">
      <c r="A104" t="s">
        <v>163</v>
      </c>
      <c r="B104" s="48">
        <v>10</v>
      </c>
      <c r="C104" s="6" t="s">
        <v>2</v>
      </c>
      <c r="D104">
        <v>50</v>
      </c>
      <c r="E104">
        <v>0</v>
      </c>
      <c r="F104">
        <v>1586.4</v>
      </c>
      <c r="G104">
        <v>1207.46</v>
      </c>
      <c r="H104">
        <v>320.3</v>
      </c>
      <c r="I104">
        <v>79</v>
      </c>
      <c r="J104">
        <v>29</v>
      </c>
      <c r="K104">
        <v>50</v>
      </c>
      <c r="L104">
        <v>70</v>
      </c>
      <c r="M104">
        <v>50</v>
      </c>
      <c r="N104">
        <v>20</v>
      </c>
      <c r="O104">
        <v>559</v>
      </c>
      <c r="P104">
        <v>266</v>
      </c>
      <c r="Q104">
        <v>293</v>
      </c>
      <c r="R104"/>
      <c r="S104" t="s">
        <v>58</v>
      </c>
      <c r="T104"/>
    </row>
    <row r="105" spans="1:20">
      <c r="A105" t="s">
        <v>164</v>
      </c>
      <c r="B105" s="48">
        <v>10</v>
      </c>
      <c r="C105" s="6" t="s">
        <v>2</v>
      </c>
      <c r="D105">
        <v>55</v>
      </c>
      <c r="E105">
        <v>0</v>
      </c>
      <c r="F105">
        <v>2311.31</v>
      </c>
      <c r="G105">
        <v>550.89</v>
      </c>
      <c r="H105">
        <v>358.16</v>
      </c>
      <c r="I105">
        <v>64</v>
      </c>
      <c r="J105">
        <v>9</v>
      </c>
      <c r="K105">
        <v>55</v>
      </c>
      <c r="L105">
        <v>111</v>
      </c>
      <c r="M105">
        <v>55</v>
      </c>
      <c r="N105">
        <v>56</v>
      </c>
      <c r="O105">
        <v>867</v>
      </c>
      <c r="P105">
        <v>191</v>
      </c>
      <c r="Q105">
        <v>676</v>
      </c>
      <c r="R105"/>
      <c r="S105" t="s">
        <v>58</v>
      </c>
      <c r="T105"/>
    </row>
    <row r="106" spans="1:20">
      <c r="A106" t="s">
        <v>165</v>
      </c>
      <c r="B106" s="48">
        <v>10</v>
      </c>
      <c r="C106" s="6" t="s">
        <v>2</v>
      </c>
      <c r="D106">
        <v>56</v>
      </c>
      <c r="E106">
        <v>0</v>
      </c>
      <c r="F106">
        <v>1363.62</v>
      </c>
      <c r="G106">
        <v>1314.93</v>
      </c>
      <c r="H106">
        <v>425.36</v>
      </c>
      <c r="I106">
        <v>87</v>
      </c>
      <c r="J106">
        <v>31</v>
      </c>
      <c r="K106">
        <v>56</v>
      </c>
      <c r="L106">
        <v>62</v>
      </c>
      <c r="M106">
        <v>56</v>
      </c>
      <c r="N106">
        <v>6</v>
      </c>
      <c r="O106">
        <v>792</v>
      </c>
      <c r="P106">
        <v>406</v>
      </c>
      <c r="Q106">
        <v>386</v>
      </c>
      <c r="R106"/>
      <c r="S106" t="s">
        <v>58</v>
      </c>
      <c r="T106"/>
    </row>
    <row r="107" spans="1:20">
      <c r="A107" t="s">
        <v>166</v>
      </c>
      <c r="B107" s="48">
        <v>10</v>
      </c>
      <c r="C107" s="4" t="s">
        <v>3</v>
      </c>
      <c r="D107">
        <v>34</v>
      </c>
      <c r="E107">
        <v>0</v>
      </c>
      <c r="F107">
        <v>1876.26</v>
      </c>
      <c r="G107">
        <v>3107.85</v>
      </c>
      <c r="H107">
        <v>158.24</v>
      </c>
      <c r="I107">
        <v>47</v>
      </c>
      <c r="J107">
        <v>13</v>
      </c>
      <c r="K107">
        <v>34</v>
      </c>
      <c r="L107">
        <v>58</v>
      </c>
      <c r="M107">
        <v>34</v>
      </c>
      <c r="N107">
        <v>24</v>
      </c>
      <c r="O107">
        <v>1682</v>
      </c>
      <c r="P107">
        <v>1049</v>
      </c>
      <c r="Q107">
        <v>633</v>
      </c>
      <c r="R107"/>
      <c r="S107" t="s">
        <v>58</v>
      </c>
      <c r="T107"/>
    </row>
    <row r="108" spans="1:20">
      <c r="A108" t="s">
        <v>167</v>
      </c>
      <c r="B108" s="48">
        <v>10</v>
      </c>
      <c r="C108" s="6" t="s">
        <v>2</v>
      </c>
      <c r="D108">
        <v>63</v>
      </c>
      <c r="E108">
        <v>0</v>
      </c>
      <c r="F108">
        <v>820.33</v>
      </c>
      <c r="G108">
        <v>1503.14</v>
      </c>
      <c r="H108">
        <v>481.54</v>
      </c>
      <c r="I108">
        <v>81</v>
      </c>
      <c r="J108">
        <v>18</v>
      </c>
      <c r="K108">
        <v>63</v>
      </c>
      <c r="L108">
        <v>71</v>
      </c>
      <c r="M108">
        <v>63</v>
      </c>
      <c r="N108">
        <v>8</v>
      </c>
      <c r="O108">
        <v>2518</v>
      </c>
      <c r="P108">
        <v>1792</v>
      </c>
      <c r="Q108">
        <v>726</v>
      </c>
      <c r="R108"/>
      <c r="S108" t="s">
        <v>58</v>
      </c>
      <c r="T108"/>
    </row>
    <row r="109" spans="1:20">
      <c r="A109" t="s">
        <v>182</v>
      </c>
      <c r="B109" s="48">
        <v>10</v>
      </c>
      <c r="C109" s="4" t="s">
        <v>3</v>
      </c>
      <c r="D109">
        <v>5</v>
      </c>
      <c r="E109">
        <v>0</v>
      </c>
      <c r="F109">
        <v>25373.8</v>
      </c>
      <c r="G109">
        <v>4710.2</v>
      </c>
      <c r="H109">
        <v>250.6</v>
      </c>
      <c r="I109">
        <v>5</v>
      </c>
      <c r="J109">
        <v>0</v>
      </c>
      <c r="K109">
        <v>5</v>
      </c>
      <c r="L109">
        <v>63</v>
      </c>
      <c r="M109">
        <v>5</v>
      </c>
      <c r="N109">
        <v>58</v>
      </c>
      <c r="O109">
        <v>1028</v>
      </c>
      <c r="P109">
        <v>182</v>
      </c>
      <c r="Q109">
        <v>846</v>
      </c>
      <c r="R109"/>
      <c r="S109" t="s">
        <v>58</v>
      </c>
      <c r="T109"/>
    </row>
    <row r="110" spans="1:20">
      <c r="A110" t="s">
        <v>168</v>
      </c>
      <c r="B110" s="48">
        <v>10</v>
      </c>
      <c r="C110" s="4" t="s">
        <v>3</v>
      </c>
      <c r="D110">
        <v>52</v>
      </c>
      <c r="E110">
        <v>0</v>
      </c>
      <c r="F110">
        <v>1554.19</v>
      </c>
      <c r="G110">
        <v>1355.29</v>
      </c>
      <c r="H110">
        <v>24.42</v>
      </c>
      <c r="I110">
        <v>70</v>
      </c>
      <c r="J110">
        <v>18</v>
      </c>
      <c r="K110">
        <v>52</v>
      </c>
      <c r="L110">
        <v>219</v>
      </c>
      <c r="M110">
        <v>52</v>
      </c>
      <c r="N110">
        <v>167</v>
      </c>
      <c r="O110">
        <v>816</v>
      </c>
      <c r="P110">
        <v>342</v>
      </c>
      <c r="Q110">
        <v>474</v>
      </c>
      <c r="R110"/>
      <c r="S110" t="s">
        <v>58</v>
      </c>
      <c r="T110"/>
    </row>
    <row r="111" spans="1:20">
      <c r="A111" t="s">
        <v>169</v>
      </c>
      <c r="B111" s="48">
        <v>10</v>
      </c>
      <c r="C111" s="6" t="s">
        <v>2</v>
      </c>
      <c r="D111">
        <v>28</v>
      </c>
      <c r="E111">
        <v>0</v>
      </c>
      <c r="F111">
        <v>1994.04</v>
      </c>
      <c r="G111">
        <v>3564.86</v>
      </c>
      <c r="H111">
        <v>400.11</v>
      </c>
      <c r="I111">
        <v>33</v>
      </c>
      <c r="J111">
        <v>5</v>
      </c>
      <c r="K111">
        <v>28</v>
      </c>
      <c r="L111">
        <v>39</v>
      </c>
      <c r="M111">
        <v>28</v>
      </c>
      <c r="N111">
        <v>11</v>
      </c>
      <c r="O111">
        <v>895</v>
      </c>
      <c r="P111">
        <v>534</v>
      </c>
      <c r="Q111">
        <v>361</v>
      </c>
      <c r="R111"/>
      <c r="S111" t="s">
        <v>58</v>
      </c>
      <c r="T111"/>
    </row>
    <row r="112" spans="1:20">
      <c r="A112" t="s">
        <v>170</v>
      </c>
      <c r="B112" s="48">
        <v>10</v>
      </c>
      <c r="C112" s="6" t="s">
        <v>2</v>
      </c>
      <c r="D112">
        <v>70</v>
      </c>
      <c r="E112">
        <v>0</v>
      </c>
      <c r="F112">
        <v>1554.11</v>
      </c>
      <c r="G112">
        <v>593.49</v>
      </c>
      <c r="H112">
        <v>317.36</v>
      </c>
      <c r="I112">
        <v>104</v>
      </c>
      <c r="J112">
        <v>34</v>
      </c>
      <c r="K112">
        <v>70</v>
      </c>
      <c r="L112">
        <v>110</v>
      </c>
      <c r="M112">
        <v>70</v>
      </c>
      <c r="N112">
        <v>40</v>
      </c>
      <c r="O112">
        <v>559</v>
      </c>
      <c r="P112">
        <v>197</v>
      </c>
      <c r="Q112">
        <v>362</v>
      </c>
      <c r="R112"/>
      <c r="S112" t="s">
        <v>58</v>
      </c>
      <c r="T112"/>
    </row>
    <row r="113" spans="1:20">
      <c r="A113" t="s">
        <v>171</v>
      </c>
      <c r="B113" s="48">
        <v>10</v>
      </c>
      <c r="C113" s="4" t="s">
        <v>3</v>
      </c>
      <c r="D113">
        <v>54</v>
      </c>
      <c r="E113">
        <v>0</v>
      </c>
      <c r="F113">
        <v>2172.0700000000002</v>
      </c>
      <c r="G113">
        <v>264.58999999999997</v>
      </c>
      <c r="H113">
        <v>396.94</v>
      </c>
      <c r="I113">
        <v>58</v>
      </c>
      <c r="J113">
        <v>4</v>
      </c>
      <c r="K113">
        <v>54</v>
      </c>
      <c r="L113">
        <v>84</v>
      </c>
      <c r="M113">
        <v>54</v>
      </c>
      <c r="N113">
        <v>30</v>
      </c>
      <c r="O113">
        <v>492</v>
      </c>
      <c r="P113">
        <v>85</v>
      </c>
      <c r="Q113">
        <v>407</v>
      </c>
      <c r="R113"/>
      <c r="S113" t="s">
        <v>58</v>
      </c>
      <c r="T113"/>
    </row>
    <row r="114" spans="1:20">
      <c r="A114" t="s">
        <v>172</v>
      </c>
      <c r="B114" s="48">
        <v>10</v>
      </c>
      <c r="C114" s="4" t="s">
        <v>3</v>
      </c>
      <c r="D114">
        <v>59</v>
      </c>
      <c r="E114">
        <v>0</v>
      </c>
      <c r="F114">
        <v>782.97</v>
      </c>
      <c r="G114">
        <v>1855.92</v>
      </c>
      <c r="H114">
        <v>374.69</v>
      </c>
      <c r="I114">
        <v>85</v>
      </c>
      <c r="J114">
        <v>26</v>
      </c>
      <c r="K114">
        <v>59</v>
      </c>
      <c r="L114">
        <v>61</v>
      </c>
      <c r="M114">
        <v>59</v>
      </c>
      <c r="N114">
        <v>2</v>
      </c>
      <c r="O114">
        <v>1029</v>
      </c>
      <c r="P114">
        <v>727</v>
      </c>
      <c r="Q114">
        <v>302</v>
      </c>
      <c r="R114"/>
      <c r="S114" t="s">
        <v>58</v>
      </c>
      <c r="T114"/>
    </row>
    <row r="115" spans="1:20">
      <c r="A115" t="s">
        <v>173</v>
      </c>
      <c r="B115" s="48">
        <v>10</v>
      </c>
      <c r="C115" s="6" t="s">
        <v>2</v>
      </c>
      <c r="D115">
        <v>53</v>
      </c>
      <c r="E115">
        <v>0</v>
      </c>
      <c r="F115">
        <v>828.45</v>
      </c>
      <c r="G115">
        <v>2010.66</v>
      </c>
      <c r="H115">
        <v>39.020000000000003</v>
      </c>
      <c r="I115">
        <v>78</v>
      </c>
      <c r="J115">
        <v>25</v>
      </c>
      <c r="K115">
        <v>53</v>
      </c>
      <c r="L115">
        <v>80</v>
      </c>
      <c r="M115">
        <v>53</v>
      </c>
      <c r="N115">
        <v>27</v>
      </c>
      <c r="O115">
        <v>1086</v>
      </c>
      <c r="P115">
        <v>735</v>
      </c>
      <c r="Q115">
        <v>351</v>
      </c>
      <c r="R115"/>
      <c r="S115" t="s">
        <v>58</v>
      </c>
      <c r="T115"/>
    </row>
    <row r="116" spans="1:20">
      <c r="A116" t="s">
        <v>174</v>
      </c>
      <c r="B116" s="48">
        <v>10</v>
      </c>
      <c r="C116" s="6" t="s">
        <v>2</v>
      </c>
      <c r="D116">
        <v>34</v>
      </c>
      <c r="E116">
        <v>0</v>
      </c>
      <c r="F116">
        <v>2183.7399999999998</v>
      </c>
      <c r="G116">
        <v>2356.15</v>
      </c>
      <c r="H116">
        <v>432.62</v>
      </c>
      <c r="I116">
        <v>58</v>
      </c>
      <c r="J116">
        <v>24</v>
      </c>
      <c r="K116">
        <v>34</v>
      </c>
      <c r="L116">
        <v>50</v>
      </c>
      <c r="M116">
        <v>34</v>
      </c>
      <c r="N116">
        <v>16</v>
      </c>
      <c r="O116">
        <v>1222</v>
      </c>
      <c r="P116">
        <v>567</v>
      </c>
      <c r="Q116">
        <v>655</v>
      </c>
      <c r="R116"/>
      <c r="S116" t="s">
        <v>58</v>
      </c>
      <c r="T116"/>
    </row>
    <row r="117" spans="1:20">
      <c r="A117" t="s">
        <v>183</v>
      </c>
      <c r="B117" s="48">
        <v>10</v>
      </c>
      <c r="C117" s="6" t="s">
        <v>2</v>
      </c>
      <c r="D117">
        <v>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/>
      <c r="S117" t="s">
        <v>58</v>
      </c>
      <c r="T117"/>
    </row>
    <row r="118" spans="1:20">
      <c r="A118" t="s">
        <v>175</v>
      </c>
      <c r="B118" s="48">
        <v>10</v>
      </c>
      <c r="C118" s="4" t="s">
        <v>3</v>
      </c>
      <c r="D118">
        <v>39</v>
      </c>
      <c r="E118">
        <v>0</v>
      </c>
      <c r="F118">
        <v>3605.67</v>
      </c>
      <c r="G118">
        <v>212.69</v>
      </c>
      <c r="H118">
        <v>226.08</v>
      </c>
      <c r="I118">
        <v>41</v>
      </c>
      <c r="J118">
        <v>2</v>
      </c>
      <c r="K118">
        <v>39</v>
      </c>
      <c r="L118">
        <v>85</v>
      </c>
      <c r="M118">
        <v>39</v>
      </c>
      <c r="N118">
        <v>46</v>
      </c>
      <c r="O118">
        <v>1110</v>
      </c>
      <c r="P118">
        <v>113</v>
      </c>
      <c r="Q118">
        <v>997</v>
      </c>
      <c r="R118"/>
      <c r="S118" t="s">
        <v>58</v>
      </c>
      <c r="T118"/>
    </row>
    <row r="119" spans="1:20">
      <c r="A119" t="s">
        <v>176</v>
      </c>
      <c r="B119" s="48">
        <v>10</v>
      </c>
      <c r="C119" s="6" t="s">
        <v>2</v>
      </c>
      <c r="D119">
        <v>4</v>
      </c>
      <c r="E119">
        <v>0</v>
      </c>
      <c r="F119">
        <v>41832.5</v>
      </c>
      <c r="G119">
        <v>490.75</v>
      </c>
      <c r="H119">
        <v>618.5</v>
      </c>
      <c r="I119">
        <v>7</v>
      </c>
      <c r="J119">
        <v>3</v>
      </c>
      <c r="K119">
        <v>4</v>
      </c>
      <c r="L119">
        <v>59</v>
      </c>
      <c r="M119">
        <v>4</v>
      </c>
      <c r="N119">
        <v>55</v>
      </c>
      <c r="O119">
        <v>1230</v>
      </c>
      <c r="P119">
        <v>24</v>
      </c>
      <c r="Q119">
        <v>1206</v>
      </c>
      <c r="R119"/>
      <c r="S119" t="s">
        <v>58</v>
      </c>
      <c r="T119"/>
    </row>
    <row r="120" spans="1:20">
      <c r="A120" t="s">
        <v>177</v>
      </c>
      <c r="B120" s="48">
        <v>10</v>
      </c>
      <c r="C120" s="6" t="s">
        <v>2</v>
      </c>
      <c r="D120">
        <v>32</v>
      </c>
      <c r="E120">
        <v>0</v>
      </c>
      <c r="F120">
        <v>2772.5</v>
      </c>
      <c r="G120">
        <v>1999.84</v>
      </c>
      <c r="H120">
        <v>461.66</v>
      </c>
      <c r="I120">
        <v>40</v>
      </c>
      <c r="J120">
        <v>8</v>
      </c>
      <c r="K120">
        <v>32</v>
      </c>
      <c r="L120">
        <v>59</v>
      </c>
      <c r="M120">
        <v>32</v>
      </c>
      <c r="N120">
        <v>27</v>
      </c>
      <c r="O120">
        <v>497</v>
      </c>
      <c r="P120">
        <v>184</v>
      </c>
      <c r="Q120">
        <v>313</v>
      </c>
      <c r="R120"/>
      <c r="S120" t="s">
        <v>58</v>
      </c>
      <c r="T120"/>
    </row>
    <row r="121" spans="1:20">
      <c r="A121" s="49"/>
      <c r="B121" s="49"/>
      <c r="C121" s="33"/>
      <c r="D121" s="33"/>
      <c r="E121" s="33"/>
    </row>
    <row r="122" spans="1:20">
      <c r="A122" s="34" t="s">
        <v>3</v>
      </c>
      <c r="B122" s="34">
        <f>COUNTIF(C97:C120,"WT")</f>
        <v>11</v>
      </c>
      <c r="C122" s="22" t="s">
        <v>41</v>
      </c>
      <c r="D122" s="24">
        <f>AVERAGE(D97:D100,D102,D107,D109:D110,D113:D114,D118)</f>
        <v>31.90909090909091</v>
      </c>
      <c r="E122" s="24">
        <f t="shared" ref="E122:Q122" si="16">AVERAGE(E97:E100,E102,E107,E109:E110,E113:E114,E118)</f>
        <v>0</v>
      </c>
      <c r="F122" s="24">
        <f t="shared" si="16"/>
        <v>7608.6790909090923</v>
      </c>
      <c r="G122" s="24">
        <f t="shared" si="16"/>
        <v>2421.3763636363633</v>
      </c>
      <c r="H122" s="24">
        <f t="shared" si="16"/>
        <v>265.27909090909088</v>
      </c>
      <c r="I122" s="24">
        <f t="shared" si="16"/>
        <v>40.81818181818182</v>
      </c>
      <c r="J122" s="24">
        <f t="shared" si="16"/>
        <v>8.9090909090909083</v>
      </c>
      <c r="K122" s="24">
        <f t="shared" si="16"/>
        <v>31.90909090909091</v>
      </c>
      <c r="L122" s="24">
        <f t="shared" si="16"/>
        <v>73.36363636363636</v>
      </c>
      <c r="M122" s="24">
        <f t="shared" si="16"/>
        <v>31.90909090909091</v>
      </c>
      <c r="N122" s="24">
        <f t="shared" si="16"/>
        <v>41.454545454545453</v>
      </c>
      <c r="O122" s="24">
        <f t="shared" si="16"/>
        <v>897.90909090909088</v>
      </c>
      <c r="P122" s="24">
        <f t="shared" si="16"/>
        <v>295.18181818181819</v>
      </c>
      <c r="Q122" s="24">
        <f t="shared" si="16"/>
        <v>602.72727272727275</v>
      </c>
    </row>
    <row r="123" spans="1:20">
      <c r="A123" s="35" t="s">
        <v>179</v>
      </c>
      <c r="B123" s="34">
        <f>COUNTIF(C97:C120,"+ve")</f>
        <v>13</v>
      </c>
      <c r="C123" s="18" t="s">
        <v>41</v>
      </c>
      <c r="D123" s="27">
        <f>AVERAGE(D101,D103:D106,D108,D111:D112,D115:D117,D119:D120)</f>
        <v>37.384615384615387</v>
      </c>
      <c r="E123" s="27">
        <f t="shared" ref="E123:Q123" si="17">AVERAGE(E101,E103:E106,E108,E111:E112,E115:E117,E119:E120)</f>
        <v>0</v>
      </c>
      <c r="F123" s="27">
        <f t="shared" si="17"/>
        <v>8257.5523076923073</v>
      </c>
      <c r="G123" s="27">
        <f t="shared" si="17"/>
        <v>1790.8123076923077</v>
      </c>
      <c r="H123" s="27">
        <f t="shared" si="17"/>
        <v>325.31384615384616</v>
      </c>
      <c r="I123" s="27">
        <f t="shared" si="17"/>
        <v>52.46153846153846</v>
      </c>
      <c r="J123" s="27">
        <f t="shared" si="17"/>
        <v>15.153846153846153</v>
      </c>
      <c r="K123" s="27">
        <f t="shared" si="17"/>
        <v>37.307692307692307</v>
      </c>
      <c r="L123" s="27">
        <f t="shared" si="17"/>
        <v>61.615384615384613</v>
      </c>
      <c r="M123" s="27">
        <f t="shared" si="17"/>
        <v>37.307692307692307</v>
      </c>
      <c r="N123" s="27">
        <f t="shared" si="17"/>
        <v>24.307692307692307</v>
      </c>
      <c r="O123" s="27">
        <f t="shared" si="17"/>
        <v>953.76923076923072</v>
      </c>
      <c r="P123" s="27">
        <f t="shared" si="17"/>
        <v>451.92307692307691</v>
      </c>
      <c r="Q123" s="27">
        <f t="shared" si="17"/>
        <v>501.84615384615387</v>
      </c>
    </row>
    <row r="124" spans="1:20">
      <c r="A124" s="49"/>
      <c r="B124" s="49"/>
      <c r="C124" s="22" t="s">
        <v>43</v>
      </c>
      <c r="D124" s="24">
        <f>STDEV(D97:D100,D102,D107,D109:D110,D113:D114,D118)/SQRT($B122)</f>
        <v>5.6382694725091049</v>
      </c>
      <c r="E124" s="24">
        <f t="shared" ref="E124:L124" si="18">STDEV(E97:E100,E102,E107,E109:E110,E113:E114,E118)/SQRT($B122)</f>
        <v>0</v>
      </c>
      <c r="F124" s="24">
        <f t="shared" si="18"/>
        <v>2946.1482720903277</v>
      </c>
      <c r="G124" s="24">
        <f t="shared" si="18"/>
        <v>1037.4083657568576</v>
      </c>
      <c r="H124" s="24">
        <f t="shared" si="18"/>
        <v>41.411098171088604</v>
      </c>
      <c r="I124" s="24">
        <f t="shared" si="18"/>
        <v>7.3284230994100588</v>
      </c>
      <c r="J124" s="24">
        <f t="shared" si="18"/>
        <v>2.3681774559373538</v>
      </c>
      <c r="K124" s="24">
        <f t="shared" si="18"/>
        <v>5.6382694725091049</v>
      </c>
      <c r="L124" s="24">
        <f t="shared" si="18"/>
        <v>16.043278245405588</v>
      </c>
      <c r="M124" s="24">
        <f>STDEV(M97:M100,M102,M107,M109:M110,M113:M114,M118)/SQRT($B122)</f>
        <v>5.6382694725091049</v>
      </c>
      <c r="N124" s="24">
        <f>STDEV(N97:N100,N102,N107,N109:N110,N113:N114,N118)/SQRT($B122)</f>
        <v>13.613071015731126</v>
      </c>
      <c r="O124" s="24">
        <f>STDEV(O97:O100,O102,O107,O109:O110,O113:O114,O118)/SQRT($B122)</f>
        <v>108.58640920696661</v>
      </c>
      <c r="P124" s="24">
        <f>STDEV(P97:P100,P102,P107,P109:P110,P113:P114,P118)/SQRT($B122)</f>
        <v>94.246660725201494</v>
      </c>
      <c r="Q124" s="24">
        <f>STDEV(Q97:Q100,Q102,Q107,Q109:Q110,Q113:Q114,Q118)/SQRT($B122)</f>
        <v>72.619693160400658</v>
      </c>
    </row>
    <row r="125" spans="1:20">
      <c r="A125" s="49"/>
      <c r="B125" s="49"/>
      <c r="C125" s="18" t="s">
        <v>43</v>
      </c>
      <c r="D125" s="27">
        <f>STDEV(D101,D103:D106,D108,D111:D112,D115:D117,D119:D120)/SQRT($B123)</f>
        <v>6.5039814842855295</v>
      </c>
      <c r="E125" s="27">
        <f t="shared" ref="E125:Q125" si="19">STDEV(E101,E103:E106,E108,E111:E112,E115:E117,E119:E120)/SQRT($B123)</f>
        <v>0</v>
      </c>
      <c r="F125" s="27">
        <f t="shared" si="19"/>
        <v>4560.7642312952039</v>
      </c>
      <c r="G125" s="27">
        <f t="shared" si="19"/>
        <v>382.1609371871171</v>
      </c>
      <c r="H125" s="27">
        <f t="shared" si="19"/>
        <v>49.584663475437495</v>
      </c>
      <c r="I125" s="27">
        <f t="shared" si="19"/>
        <v>9.4744023454126811</v>
      </c>
      <c r="J125" s="27">
        <f t="shared" si="19"/>
        <v>3.3757167403157702</v>
      </c>
      <c r="K125" s="27">
        <f t="shared" si="19"/>
        <v>6.5401958484207636</v>
      </c>
      <c r="L125" s="27">
        <f t="shared" si="19"/>
        <v>8.5623942715077952</v>
      </c>
      <c r="M125" s="27">
        <f t="shared" si="19"/>
        <v>6.5401958484207636</v>
      </c>
      <c r="N125" s="27">
        <f t="shared" si="19"/>
        <v>4.894246511485437</v>
      </c>
      <c r="O125" s="27">
        <f t="shared" si="19"/>
        <v>165.31194885405307</v>
      </c>
      <c r="P125" s="27">
        <f t="shared" si="19"/>
        <v>135.01265190184964</v>
      </c>
      <c r="Q125" s="27">
        <f t="shared" si="19"/>
        <v>82.289424045041756</v>
      </c>
    </row>
    <row r="128" spans="1:20">
      <c r="A128" t="s">
        <v>158</v>
      </c>
      <c r="B128" s="48">
        <v>11</v>
      </c>
      <c r="C128" s="4" t="s">
        <v>3</v>
      </c>
      <c r="D128">
        <v>29</v>
      </c>
      <c r="E128">
        <v>0</v>
      </c>
      <c r="F128">
        <v>2656.86</v>
      </c>
      <c r="G128">
        <v>2923.07</v>
      </c>
      <c r="H128">
        <v>76.48</v>
      </c>
      <c r="I128">
        <v>36</v>
      </c>
      <c r="J128">
        <v>7</v>
      </c>
      <c r="K128">
        <v>29</v>
      </c>
      <c r="L128">
        <v>43</v>
      </c>
      <c r="M128">
        <v>29</v>
      </c>
      <c r="N128">
        <v>14</v>
      </c>
      <c r="O128">
        <v>891</v>
      </c>
      <c r="P128">
        <v>527</v>
      </c>
      <c r="Q128">
        <v>364</v>
      </c>
      <c r="R128"/>
      <c r="S128" t="s">
        <v>58</v>
      </c>
      <c r="T128"/>
    </row>
    <row r="129" spans="1:20">
      <c r="A129" t="s">
        <v>180</v>
      </c>
      <c r="B129" s="48">
        <v>11</v>
      </c>
      <c r="C129" s="4" t="s">
        <v>3</v>
      </c>
      <c r="D129">
        <v>4</v>
      </c>
      <c r="E129">
        <v>0</v>
      </c>
      <c r="F129">
        <v>15229.75</v>
      </c>
      <c r="G129">
        <v>27768</v>
      </c>
      <c r="H129">
        <v>614.75</v>
      </c>
      <c r="I129">
        <v>5</v>
      </c>
      <c r="J129">
        <v>1</v>
      </c>
      <c r="K129">
        <v>4</v>
      </c>
      <c r="L129">
        <v>10</v>
      </c>
      <c r="M129">
        <v>4</v>
      </c>
      <c r="N129">
        <v>6</v>
      </c>
      <c r="O129">
        <v>485</v>
      </c>
      <c r="P129">
        <v>317</v>
      </c>
      <c r="Q129">
        <v>168</v>
      </c>
      <c r="R129"/>
      <c r="S129" t="s">
        <v>58</v>
      </c>
      <c r="T129"/>
    </row>
    <row r="130" spans="1:20">
      <c r="A130" t="s">
        <v>159</v>
      </c>
      <c r="B130" s="48">
        <v>11</v>
      </c>
      <c r="C130" s="4" t="s">
        <v>3</v>
      </c>
      <c r="D130">
        <v>22</v>
      </c>
      <c r="E130">
        <v>0</v>
      </c>
      <c r="F130">
        <v>4089.18</v>
      </c>
      <c r="G130">
        <v>2403.5</v>
      </c>
      <c r="H130">
        <v>157.41</v>
      </c>
      <c r="I130">
        <v>30</v>
      </c>
      <c r="J130">
        <v>8</v>
      </c>
      <c r="K130">
        <v>22</v>
      </c>
      <c r="L130">
        <v>48</v>
      </c>
      <c r="M130">
        <v>22</v>
      </c>
      <c r="N130">
        <v>26</v>
      </c>
      <c r="O130">
        <v>668</v>
      </c>
      <c r="P130">
        <v>274</v>
      </c>
      <c r="Q130">
        <v>394</v>
      </c>
      <c r="R130"/>
      <c r="S130" t="s">
        <v>58</v>
      </c>
      <c r="T130"/>
    </row>
    <row r="131" spans="1:20">
      <c r="A131" t="s">
        <v>160</v>
      </c>
      <c r="B131" s="48">
        <v>11</v>
      </c>
      <c r="C131" s="4" t="s">
        <v>3</v>
      </c>
      <c r="D131">
        <v>31</v>
      </c>
      <c r="E131">
        <v>0</v>
      </c>
      <c r="F131">
        <v>3004.26</v>
      </c>
      <c r="G131">
        <v>1830.87</v>
      </c>
      <c r="H131">
        <v>508.77</v>
      </c>
      <c r="I131">
        <v>38</v>
      </c>
      <c r="J131">
        <v>7</v>
      </c>
      <c r="K131">
        <v>31</v>
      </c>
      <c r="L131">
        <v>45</v>
      </c>
      <c r="M131">
        <v>31</v>
      </c>
      <c r="N131">
        <v>14</v>
      </c>
      <c r="O131">
        <v>812</v>
      </c>
      <c r="P131">
        <v>299</v>
      </c>
      <c r="Q131">
        <v>513</v>
      </c>
      <c r="R131"/>
      <c r="S131" t="s">
        <v>58</v>
      </c>
      <c r="T131"/>
    </row>
    <row r="132" spans="1:20">
      <c r="A132" t="s">
        <v>181</v>
      </c>
      <c r="B132" s="48">
        <v>11</v>
      </c>
      <c r="C132" s="6" t="s">
        <v>2</v>
      </c>
      <c r="D132">
        <v>3</v>
      </c>
      <c r="E132">
        <v>0</v>
      </c>
      <c r="F132">
        <v>35395.67</v>
      </c>
      <c r="G132">
        <v>4311</v>
      </c>
      <c r="H132">
        <v>1330</v>
      </c>
      <c r="I132">
        <v>4</v>
      </c>
      <c r="J132">
        <v>1</v>
      </c>
      <c r="K132">
        <v>3</v>
      </c>
      <c r="L132">
        <v>37</v>
      </c>
      <c r="M132">
        <v>3</v>
      </c>
      <c r="N132">
        <v>34</v>
      </c>
      <c r="O132">
        <v>0</v>
      </c>
      <c r="P132">
        <v>0</v>
      </c>
      <c r="Q132">
        <v>0</v>
      </c>
      <c r="R132"/>
      <c r="S132" t="s">
        <v>58</v>
      </c>
      <c r="T132"/>
    </row>
    <row r="133" spans="1:20">
      <c r="A133" t="s">
        <v>161</v>
      </c>
      <c r="B133" s="48">
        <v>11</v>
      </c>
      <c r="C133" s="4" t="s">
        <v>3</v>
      </c>
      <c r="D133">
        <v>30</v>
      </c>
      <c r="E133">
        <v>0</v>
      </c>
      <c r="F133">
        <v>4678.97</v>
      </c>
      <c r="G133">
        <v>928.97</v>
      </c>
      <c r="H133">
        <v>75.77</v>
      </c>
      <c r="I133">
        <v>37</v>
      </c>
      <c r="J133">
        <v>7</v>
      </c>
      <c r="K133">
        <v>30</v>
      </c>
      <c r="L133">
        <v>48</v>
      </c>
      <c r="M133">
        <v>30</v>
      </c>
      <c r="N133">
        <v>18</v>
      </c>
      <c r="O133">
        <v>695</v>
      </c>
      <c r="P133">
        <v>165</v>
      </c>
      <c r="Q133">
        <v>530</v>
      </c>
      <c r="R133"/>
      <c r="S133" t="s">
        <v>58</v>
      </c>
      <c r="T133"/>
    </row>
    <row r="134" spans="1:20">
      <c r="A134" t="s">
        <v>162</v>
      </c>
      <c r="B134" s="48">
        <v>11</v>
      </c>
      <c r="C134" s="6" t="s">
        <v>2</v>
      </c>
      <c r="D134">
        <v>28</v>
      </c>
      <c r="E134">
        <v>0</v>
      </c>
      <c r="F134">
        <v>3987.57</v>
      </c>
      <c r="G134">
        <v>1816.46</v>
      </c>
      <c r="H134">
        <v>372.68</v>
      </c>
      <c r="I134">
        <v>38</v>
      </c>
      <c r="J134">
        <v>10</v>
      </c>
      <c r="K134">
        <v>28</v>
      </c>
      <c r="L134">
        <v>61</v>
      </c>
      <c r="M134">
        <v>28</v>
      </c>
      <c r="N134">
        <v>33</v>
      </c>
      <c r="O134">
        <v>1354</v>
      </c>
      <c r="P134">
        <v>487</v>
      </c>
      <c r="Q134">
        <v>867</v>
      </c>
      <c r="R134"/>
      <c r="S134" t="s">
        <v>58</v>
      </c>
      <c r="T134"/>
    </row>
    <row r="135" spans="1:20">
      <c r="A135" t="s">
        <v>163</v>
      </c>
      <c r="B135" s="48">
        <v>11</v>
      </c>
      <c r="C135" s="6" t="s">
        <v>2</v>
      </c>
      <c r="D135">
        <v>55</v>
      </c>
      <c r="E135">
        <v>0</v>
      </c>
      <c r="F135">
        <v>1194.56</v>
      </c>
      <c r="G135">
        <v>1741.31</v>
      </c>
      <c r="H135">
        <v>301.07</v>
      </c>
      <c r="I135">
        <v>77</v>
      </c>
      <c r="J135">
        <v>22</v>
      </c>
      <c r="K135">
        <v>55</v>
      </c>
      <c r="L135">
        <v>82</v>
      </c>
      <c r="M135">
        <v>55</v>
      </c>
      <c r="N135">
        <v>27</v>
      </c>
      <c r="O135">
        <v>547</v>
      </c>
      <c r="P135">
        <v>281</v>
      </c>
      <c r="Q135">
        <v>266</v>
      </c>
      <c r="R135"/>
      <c r="S135" t="s">
        <v>58</v>
      </c>
      <c r="T135"/>
    </row>
    <row r="136" spans="1:20">
      <c r="A136" t="s">
        <v>164</v>
      </c>
      <c r="B136" s="48">
        <v>11</v>
      </c>
      <c r="C136" s="6" t="s">
        <v>2</v>
      </c>
      <c r="D136">
        <v>64</v>
      </c>
      <c r="E136">
        <v>0</v>
      </c>
      <c r="F136">
        <v>1711.87</v>
      </c>
      <c r="G136">
        <v>594.87</v>
      </c>
      <c r="H136">
        <v>355.12</v>
      </c>
      <c r="I136">
        <v>81</v>
      </c>
      <c r="J136">
        <v>17</v>
      </c>
      <c r="K136">
        <v>64</v>
      </c>
      <c r="L136">
        <v>98</v>
      </c>
      <c r="M136">
        <v>64</v>
      </c>
      <c r="N136">
        <v>34</v>
      </c>
      <c r="O136">
        <v>736</v>
      </c>
      <c r="P136">
        <v>203</v>
      </c>
      <c r="Q136">
        <v>533</v>
      </c>
      <c r="R136"/>
      <c r="S136" t="s">
        <v>58</v>
      </c>
      <c r="T136"/>
    </row>
    <row r="137" spans="1:20">
      <c r="A137" t="s">
        <v>165</v>
      </c>
      <c r="B137" s="48">
        <v>11</v>
      </c>
      <c r="C137" s="6" t="s">
        <v>2</v>
      </c>
      <c r="D137">
        <v>54</v>
      </c>
      <c r="E137">
        <v>0</v>
      </c>
      <c r="F137">
        <v>1614.85</v>
      </c>
      <c r="G137">
        <v>736.17</v>
      </c>
      <c r="H137">
        <v>386.41</v>
      </c>
      <c r="I137">
        <v>69</v>
      </c>
      <c r="J137">
        <v>15</v>
      </c>
      <c r="K137">
        <v>54</v>
      </c>
      <c r="L137">
        <v>64</v>
      </c>
      <c r="M137">
        <v>54</v>
      </c>
      <c r="N137">
        <v>10</v>
      </c>
      <c r="O137">
        <v>672</v>
      </c>
      <c r="P137">
        <v>268</v>
      </c>
      <c r="Q137">
        <v>404</v>
      </c>
      <c r="R137"/>
      <c r="S137" t="s">
        <v>58</v>
      </c>
      <c r="T137"/>
    </row>
    <row r="138" spans="1:20">
      <c r="A138" t="s">
        <v>166</v>
      </c>
      <c r="B138" s="48">
        <v>11</v>
      </c>
      <c r="C138" s="4" t="s">
        <v>3</v>
      </c>
      <c r="D138">
        <v>37</v>
      </c>
      <c r="E138">
        <v>0</v>
      </c>
      <c r="F138">
        <v>952.05</v>
      </c>
      <c r="G138">
        <v>3680.24</v>
      </c>
      <c r="H138">
        <v>152.16</v>
      </c>
      <c r="I138">
        <v>44</v>
      </c>
      <c r="J138">
        <v>7</v>
      </c>
      <c r="K138">
        <v>37</v>
      </c>
      <c r="L138">
        <v>58</v>
      </c>
      <c r="M138">
        <v>37</v>
      </c>
      <c r="N138">
        <v>21</v>
      </c>
      <c r="O138">
        <v>1339</v>
      </c>
      <c r="P138">
        <v>1083</v>
      </c>
      <c r="Q138">
        <v>256</v>
      </c>
      <c r="R138"/>
      <c r="S138" t="s">
        <v>58</v>
      </c>
      <c r="T138"/>
    </row>
    <row r="139" spans="1:20">
      <c r="A139" t="s">
        <v>167</v>
      </c>
      <c r="B139" s="48">
        <v>11</v>
      </c>
      <c r="C139" s="6" t="s">
        <v>2</v>
      </c>
      <c r="D139">
        <v>80</v>
      </c>
      <c r="E139">
        <v>0</v>
      </c>
      <c r="F139">
        <v>1000.86</v>
      </c>
      <c r="G139">
        <v>679.8</v>
      </c>
      <c r="H139">
        <v>473.98</v>
      </c>
      <c r="I139">
        <v>88</v>
      </c>
      <c r="J139">
        <v>8</v>
      </c>
      <c r="K139">
        <v>80</v>
      </c>
      <c r="L139">
        <v>114</v>
      </c>
      <c r="M139">
        <v>80</v>
      </c>
      <c r="N139">
        <v>34</v>
      </c>
      <c r="O139">
        <v>2697</v>
      </c>
      <c r="P139">
        <v>1089</v>
      </c>
      <c r="Q139">
        <v>1608</v>
      </c>
      <c r="R139"/>
      <c r="S139" t="s">
        <v>58</v>
      </c>
      <c r="T139"/>
    </row>
    <row r="140" spans="1:20">
      <c r="A140" t="s">
        <v>182</v>
      </c>
      <c r="B140" s="48">
        <v>11</v>
      </c>
      <c r="C140" s="4" t="s">
        <v>3</v>
      </c>
      <c r="D140">
        <v>4</v>
      </c>
      <c r="E140">
        <v>0</v>
      </c>
      <c r="F140">
        <v>34474.75</v>
      </c>
      <c r="G140">
        <v>1012.75</v>
      </c>
      <c r="H140">
        <v>428.5</v>
      </c>
      <c r="I140">
        <v>4</v>
      </c>
      <c r="J140">
        <v>0</v>
      </c>
      <c r="K140">
        <v>4</v>
      </c>
      <c r="L140">
        <v>194</v>
      </c>
      <c r="M140">
        <v>4</v>
      </c>
      <c r="N140">
        <v>190</v>
      </c>
      <c r="O140">
        <v>0</v>
      </c>
      <c r="P140">
        <v>0</v>
      </c>
      <c r="Q140">
        <v>0</v>
      </c>
      <c r="R140"/>
      <c r="S140" t="s">
        <v>58</v>
      </c>
      <c r="T140"/>
    </row>
    <row r="141" spans="1:20">
      <c r="A141" t="s">
        <v>168</v>
      </c>
      <c r="B141" s="48">
        <v>11</v>
      </c>
      <c r="C141" s="4" t="s">
        <v>3</v>
      </c>
      <c r="D141">
        <v>54</v>
      </c>
      <c r="E141">
        <v>0</v>
      </c>
      <c r="F141">
        <v>1925</v>
      </c>
      <c r="G141">
        <v>1172.6500000000001</v>
      </c>
      <c r="H141">
        <v>27.33</v>
      </c>
      <c r="I141">
        <v>73</v>
      </c>
      <c r="J141">
        <v>19</v>
      </c>
      <c r="K141">
        <v>54</v>
      </c>
      <c r="L141">
        <v>184</v>
      </c>
      <c r="M141">
        <v>54</v>
      </c>
      <c r="N141">
        <v>130</v>
      </c>
      <c r="O141">
        <v>704</v>
      </c>
      <c r="P141">
        <v>317</v>
      </c>
      <c r="Q141">
        <v>387</v>
      </c>
      <c r="R141"/>
      <c r="S141" t="s">
        <v>58</v>
      </c>
      <c r="T141"/>
    </row>
    <row r="142" spans="1:20">
      <c r="A142" t="s">
        <v>169</v>
      </c>
      <c r="B142" s="48">
        <v>11</v>
      </c>
      <c r="C142" s="6" t="s">
        <v>2</v>
      </c>
      <c r="D142">
        <v>29</v>
      </c>
      <c r="E142">
        <v>0</v>
      </c>
      <c r="F142">
        <v>2529.48</v>
      </c>
      <c r="G142">
        <v>2440.38</v>
      </c>
      <c r="H142">
        <v>416.38</v>
      </c>
      <c r="I142">
        <v>36</v>
      </c>
      <c r="J142">
        <v>7</v>
      </c>
      <c r="K142">
        <v>29</v>
      </c>
      <c r="L142">
        <v>43</v>
      </c>
      <c r="M142">
        <v>29</v>
      </c>
      <c r="N142">
        <v>14</v>
      </c>
      <c r="O142">
        <v>759</v>
      </c>
      <c r="P142">
        <v>355</v>
      </c>
      <c r="Q142">
        <v>404</v>
      </c>
      <c r="R142"/>
      <c r="S142" t="s">
        <v>58</v>
      </c>
      <c r="T142"/>
    </row>
    <row r="143" spans="1:20">
      <c r="A143" t="s">
        <v>170</v>
      </c>
      <c r="B143" s="48">
        <v>11</v>
      </c>
      <c r="C143" s="6" t="s">
        <v>2</v>
      </c>
      <c r="D143">
        <v>85</v>
      </c>
      <c r="E143">
        <v>0</v>
      </c>
      <c r="F143">
        <v>1483.73</v>
      </c>
      <c r="G143">
        <v>206.52</v>
      </c>
      <c r="H143">
        <v>385.48</v>
      </c>
      <c r="I143">
        <v>117</v>
      </c>
      <c r="J143">
        <v>32</v>
      </c>
      <c r="K143">
        <v>85</v>
      </c>
      <c r="L143">
        <v>143</v>
      </c>
      <c r="M143">
        <v>85</v>
      </c>
      <c r="N143">
        <v>58</v>
      </c>
      <c r="O143">
        <v>551</v>
      </c>
      <c r="P143">
        <v>149</v>
      </c>
      <c r="Q143">
        <v>402</v>
      </c>
      <c r="R143"/>
      <c r="S143" t="s">
        <v>58</v>
      </c>
      <c r="T143"/>
    </row>
    <row r="144" spans="1:20">
      <c r="A144" t="s">
        <v>171</v>
      </c>
      <c r="B144" s="48">
        <v>11</v>
      </c>
      <c r="C144" s="4" t="s">
        <v>3</v>
      </c>
      <c r="D144">
        <v>52</v>
      </c>
      <c r="E144">
        <v>0</v>
      </c>
      <c r="F144">
        <v>1224.42</v>
      </c>
      <c r="G144">
        <v>1507.56</v>
      </c>
      <c r="H144">
        <v>249.04</v>
      </c>
      <c r="I144">
        <v>63</v>
      </c>
      <c r="J144">
        <v>11</v>
      </c>
      <c r="K144">
        <v>52</v>
      </c>
      <c r="L144">
        <v>78</v>
      </c>
      <c r="M144">
        <v>52</v>
      </c>
      <c r="N144">
        <v>26</v>
      </c>
      <c r="O144">
        <v>606</v>
      </c>
      <c r="P144">
        <v>326</v>
      </c>
      <c r="Q144">
        <v>280</v>
      </c>
      <c r="R144"/>
      <c r="S144" t="s">
        <v>58</v>
      </c>
      <c r="T144"/>
    </row>
    <row r="145" spans="1:20">
      <c r="A145" t="s">
        <v>172</v>
      </c>
      <c r="B145" s="48">
        <v>11</v>
      </c>
      <c r="C145" s="4" t="s">
        <v>3</v>
      </c>
      <c r="D145">
        <v>64</v>
      </c>
      <c r="E145">
        <v>0</v>
      </c>
      <c r="F145">
        <v>641.12</v>
      </c>
      <c r="G145">
        <v>1613.72</v>
      </c>
      <c r="H145">
        <v>401.91</v>
      </c>
      <c r="I145">
        <v>78</v>
      </c>
      <c r="J145">
        <v>14</v>
      </c>
      <c r="K145">
        <v>64</v>
      </c>
      <c r="L145">
        <v>72</v>
      </c>
      <c r="M145">
        <v>64</v>
      </c>
      <c r="N145">
        <v>8</v>
      </c>
      <c r="O145">
        <v>1040</v>
      </c>
      <c r="P145">
        <v>699</v>
      </c>
      <c r="Q145">
        <v>341</v>
      </c>
      <c r="R145"/>
      <c r="S145" t="s">
        <v>58</v>
      </c>
      <c r="T145"/>
    </row>
    <row r="146" spans="1:20">
      <c r="A146" t="s">
        <v>173</v>
      </c>
      <c r="B146" s="48">
        <v>11</v>
      </c>
      <c r="C146" s="6" t="s">
        <v>2</v>
      </c>
      <c r="D146">
        <v>55</v>
      </c>
      <c r="E146">
        <v>0</v>
      </c>
      <c r="F146">
        <v>847.07</v>
      </c>
      <c r="G146">
        <v>2253.7800000000002</v>
      </c>
      <c r="H146">
        <v>29.31</v>
      </c>
      <c r="I146">
        <v>77</v>
      </c>
      <c r="J146">
        <v>22</v>
      </c>
      <c r="K146">
        <v>55</v>
      </c>
      <c r="L146">
        <v>134</v>
      </c>
      <c r="M146">
        <v>55</v>
      </c>
      <c r="N146">
        <v>79</v>
      </c>
      <c r="O146">
        <v>1205</v>
      </c>
      <c r="P146">
        <v>791</v>
      </c>
      <c r="Q146">
        <v>414</v>
      </c>
      <c r="R146"/>
      <c r="S146" t="s">
        <v>58</v>
      </c>
      <c r="T146"/>
    </row>
    <row r="147" spans="1:20">
      <c r="A147" t="s">
        <v>174</v>
      </c>
      <c r="B147" s="48">
        <v>11</v>
      </c>
      <c r="C147" s="6" t="s">
        <v>2</v>
      </c>
      <c r="D147">
        <v>42</v>
      </c>
      <c r="E147">
        <v>0</v>
      </c>
      <c r="F147">
        <v>1459.12</v>
      </c>
      <c r="G147">
        <v>2339.2600000000002</v>
      </c>
      <c r="H147">
        <v>416.86</v>
      </c>
      <c r="I147">
        <v>56</v>
      </c>
      <c r="J147">
        <v>14</v>
      </c>
      <c r="K147">
        <v>42</v>
      </c>
      <c r="L147">
        <v>51</v>
      </c>
      <c r="M147">
        <v>42</v>
      </c>
      <c r="N147">
        <v>9</v>
      </c>
      <c r="O147">
        <v>1422</v>
      </c>
      <c r="P147">
        <v>1000</v>
      </c>
      <c r="Q147">
        <v>422</v>
      </c>
      <c r="R147"/>
      <c r="S147" t="s">
        <v>58</v>
      </c>
      <c r="T147"/>
    </row>
    <row r="148" spans="1:20">
      <c r="A148" t="s">
        <v>183</v>
      </c>
      <c r="B148" s="48">
        <v>11</v>
      </c>
      <c r="C148" s="6" t="s">
        <v>2</v>
      </c>
      <c r="D148">
        <v>1</v>
      </c>
      <c r="E148">
        <v>0</v>
      </c>
      <c r="F148">
        <v>8713</v>
      </c>
      <c r="G148">
        <v>2925</v>
      </c>
      <c r="H148">
        <v>1070</v>
      </c>
      <c r="I148">
        <v>2</v>
      </c>
      <c r="J148">
        <v>1</v>
      </c>
      <c r="K148">
        <v>1</v>
      </c>
      <c r="L148">
        <v>8</v>
      </c>
      <c r="M148">
        <v>1</v>
      </c>
      <c r="N148">
        <v>7</v>
      </c>
      <c r="O148">
        <v>0</v>
      </c>
      <c r="P148">
        <v>0</v>
      </c>
      <c r="Q148">
        <v>0</v>
      </c>
      <c r="R148"/>
      <c r="S148" t="s">
        <v>58</v>
      </c>
      <c r="T148"/>
    </row>
    <row r="149" spans="1:20">
      <c r="A149" t="s">
        <v>175</v>
      </c>
      <c r="B149" s="48">
        <v>11</v>
      </c>
      <c r="C149" s="4" t="s">
        <v>3</v>
      </c>
      <c r="D149">
        <v>35</v>
      </c>
      <c r="E149">
        <v>0</v>
      </c>
      <c r="F149">
        <v>2565.9699999999998</v>
      </c>
      <c r="G149">
        <v>761.8</v>
      </c>
      <c r="H149">
        <v>191.43</v>
      </c>
      <c r="I149">
        <v>42</v>
      </c>
      <c r="J149">
        <v>7</v>
      </c>
      <c r="K149">
        <v>35</v>
      </c>
      <c r="L149">
        <v>95</v>
      </c>
      <c r="M149">
        <v>35</v>
      </c>
      <c r="N149">
        <v>60</v>
      </c>
      <c r="O149">
        <v>855</v>
      </c>
      <c r="P149">
        <v>242</v>
      </c>
      <c r="Q149">
        <v>613</v>
      </c>
      <c r="R149"/>
      <c r="S149" t="s">
        <v>58</v>
      </c>
      <c r="T149"/>
    </row>
    <row r="150" spans="1:20">
      <c r="A150" t="s">
        <v>176</v>
      </c>
      <c r="B150" s="48">
        <v>11</v>
      </c>
      <c r="C150" s="6" t="s">
        <v>2</v>
      </c>
      <c r="D150">
        <v>15</v>
      </c>
      <c r="E150">
        <v>0</v>
      </c>
      <c r="F150">
        <v>5115.6000000000004</v>
      </c>
      <c r="G150">
        <v>360.4</v>
      </c>
      <c r="H150">
        <v>618</v>
      </c>
      <c r="I150">
        <v>24</v>
      </c>
      <c r="J150">
        <v>9</v>
      </c>
      <c r="K150">
        <v>15</v>
      </c>
      <c r="L150">
        <v>30</v>
      </c>
      <c r="M150">
        <v>15</v>
      </c>
      <c r="N150">
        <v>15</v>
      </c>
      <c r="O150">
        <v>885</v>
      </c>
      <c r="P150">
        <v>75</v>
      </c>
      <c r="Q150">
        <v>810</v>
      </c>
      <c r="R150"/>
      <c r="S150" t="s">
        <v>58</v>
      </c>
      <c r="T150"/>
    </row>
    <row r="151" spans="1:20">
      <c r="A151" t="s">
        <v>177</v>
      </c>
      <c r="B151" s="48">
        <v>11</v>
      </c>
      <c r="C151" s="6" t="s">
        <v>2</v>
      </c>
      <c r="D151">
        <v>27</v>
      </c>
      <c r="E151">
        <v>0</v>
      </c>
      <c r="F151">
        <v>4134.8500000000004</v>
      </c>
      <c r="G151">
        <v>1308.81</v>
      </c>
      <c r="H151">
        <v>407.15</v>
      </c>
      <c r="I151">
        <v>34</v>
      </c>
      <c r="J151">
        <v>7</v>
      </c>
      <c r="K151">
        <v>27</v>
      </c>
      <c r="L151">
        <v>55</v>
      </c>
      <c r="M151">
        <v>27</v>
      </c>
      <c r="N151">
        <v>28</v>
      </c>
      <c r="O151">
        <v>521</v>
      </c>
      <c r="P151">
        <v>142</v>
      </c>
      <c r="Q151">
        <v>379</v>
      </c>
      <c r="R151"/>
      <c r="S151" t="s">
        <v>58</v>
      </c>
      <c r="T151"/>
    </row>
    <row r="152" spans="1:20">
      <c r="A152" s="49"/>
      <c r="B152" s="49"/>
      <c r="C152" s="33"/>
      <c r="D152" s="33"/>
      <c r="E152" s="33"/>
    </row>
    <row r="153" spans="1:20">
      <c r="A153" s="34" t="s">
        <v>3</v>
      </c>
      <c r="B153" s="34">
        <f>COUNTIF(C128:C151,"WT")</f>
        <v>11</v>
      </c>
      <c r="C153" s="22" t="s">
        <v>41</v>
      </c>
      <c r="D153" s="24">
        <f>AVERAGE(D128:D131,D133,D138,D140:D141,D144:D145,D149)</f>
        <v>32.909090909090907</v>
      </c>
      <c r="E153" s="24">
        <f t="shared" ref="E153:Q153" si="20">AVERAGE(E128:E131,E133,E138,E140:E141,E144:E145,E149)</f>
        <v>0</v>
      </c>
      <c r="F153" s="24">
        <f t="shared" si="20"/>
        <v>6494.7572727272727</v>
      </c>
      <c r="G153" s="24">
        <f t="shared" si="20"/>
        <v>4145.7390909090909</v>
      </c>
      <c r="H153" s="24">
        <f t="shared" si="20"/>
        <v>262.14090909090908</v>
      </c>
      <c r="I153" s="24">
        <f t="shared" si="20"/>
        <v>40.909090909090907</v>
      </c>
      <c r="J153" s="24">
        <f t="shared" si="20"/>
        <v>8</v>
      </c>
      <c r="K153" s="24">
        <f t="shared" si="20"/>
        <v>32.909090909090907</v>
      </c>
      <c r="L153" s="24">
        <f t="shared" si="20"/>
        <v>79.545454545454547</v>
      </c>
      <c r="M153" s="24">
        <f t="shared" si="20"/>
        <v>32.909090909090907</v>
      </c>
      <c r="N153" s="24">
        <f t="shared" si="20"/>
        <v>46.636363636363633</v>
      </c>
      <c r="O153" s="24">
        <f t="shared" si="20"/>
        <v>735.90909090909088</v>
      </c>
      <c r="P153" s="24">
        <f t="shared" si="20"/>
        <v>386.27272727272725</v>
      </c>
      <c r="Q153" s="24">
        <f t="shared" si="20"/>
        <v>349.63636363636363</v>
      </c>
    </row>
    <row r="154" spans="1:20">
      <c r="A154" s="35" t="s">
        <v>179</v>
      </c>
      <c r="B154" s="34">
        <f>COUNTIF(C128:C151,"+ve")</f>
        <v>13</v>
      </c>
      <c r="C154" s="18" t="s">
        <v>41</v>
      </c>
      <c r="D154" s="27">
        <f>AVERAGE(D132,D134:D137,D139,D142:D143,D146:D148,D150:D151)</f>
        <v>41.384615384615387</v>
      </c>
      <c r="E154" s="27">
        <f t="shared" ref="E154:Q154" si="21">AVERAGE(E132,E134:E137,E139,E142:E143,E146:E148,E150:E151)</f>
        <v>0</v>
      </c>
      <c r="F154" s="27">
        <f t="shared" si="21"/>
        <v>5322.1715384615391</v>
      </c>
      <c r="G154" s="27">
        <f t="shared" si="21"/>
        <v>1670.2892307692312</v>
      </c>
      <c r="H154" s="27">
        <f t="shared" si="21"/>
        <v>504.8030769230769</v>
      </c>
      <c r="I154" s="27">
        <f t="shared" si="21"/>
        <v>54.07692307692308</v>
      </c>
      <c r="J154" s="27">
        <f t="shared" si="21"/>
        <v>12.692307692307692</v>
      </c>
      <c r="K154" s="27">
        <f t="shared" si="21"/>
        <v>41.384615384615387</v>
      </c>
      <c r="L154" s="27">
        <f t="shared" si="21"/>
        <v>70.769230769230774</v>
      </c>
      <c r="M154" s="27">
        <f t="shared" si="21"/>
        <v>41.384615384615387</v>
      </c>
      <c r="N154" s="27">
        <f t="shared" si="21"/>
        <v>29.384615384615383</v>
      </c>
      <c r="O154" s="27">
        <f t="shared" si="21"/>
        <v>873</v>
      </c>
      <c r="P154" s="27">
        <f t="shared" si="21"/>
        <v>372.30769230769232</v>
      </c>
      <c r="Q154" s="27">
        <f t="shared" si="21"/>
        <v>500.69230769230768</v>
      </c>
    </row>
    <row r="155" spans="1:20">
      <c r="A155" s="49"/>
      <c r="B155" s="49"/>
      <c r="C155" s="22" t="s">
        <v>43</v>
      </c>
      <c r="D155" s="24">
        <f>STDEV(D128:D131,D133,D138,D140:D141,D144:D145,D149)/SQRT($B153)</f>
        <v>5.7326093463060399</v>
      </c>
      <c r="E155" s="24">
        <f t="shared" ref="E155:L155" si="22">STDEV(E128:E131,E133,E138,E140:E141,E144:E145,E149)/SQRT($B153)</f>
        <v>0</v>
      </c>
      <c r="F155" s="24">
        <f t="shared" si="22"/>
        <v>3051.4648974663392</v>
      </c>
      <c r="G155" s="24">
        <f t="shared" si="22"/>
        <v>2377.8169354922074</v>
      </c>
      <c r="H155" s="24">
        <f t="shared" si="22"/>
        <v>59.156657005777255</v>
      </c>
      <c r="I155" s="24">
        <f t="shared" si="22"/>
        <v>7.2129360374948384</v>
      </c>
      <c r="J155" s="24">
        <f t="shared" si="22"/>
        <v>1.6068037160207782</v>
      </c>
      <c r="K155" s="24">
        <f t="shared" si="22"/>
        <v>5.7326093463060399</v>
      </c>
      <c r="L155" s="24">
        <f t="shared" si="22"/>
        <v>17.614231661494447</v>
      </c>
      <c r="M155" s="24">
        <f>STDEV(M128:M131,M133,M138,M140:M141,M144:M145,M149)/SQRT($B153)</f>
        <v>5.7326093463060399</v>
      </c>
      <c r="N155" s="24">
        <f>STDEV(N128:N131,N133,N138,N140:N141,N144:N145,N149)/SQRT($B153)</f>
        <v>17.910013820243755</v>
      </c>
      <c r="O155" s="24">
        <f>STDEV(O128:O131,O133,O138,O140:O141,O144:O145,O149)/SQRT($B153)</f>
        <v>101.30569889250641</v>
      </c>
      <c r="P155" s="24">
        <f>STDEV(P128:P131,P133,P138,P140:P141,P144:P145,P149)/SQRT($B153)</f>
        <v>88.187103871576369</v>
      </c>
      <c r="Q155" s="24">
        <f>STDEV(Q128:Q131,Q133,Q138,Q140:Q141,Q144:Q145,Q149)/SQRT($B153)</f>
        <v>52.317087896311783</v>
      </c>
    </row>
    <row r="156" spans="1:20">
      <c r="A156" s="49"/>
      <c r="B156" s="49"/>
      <c r="C156" s="18" t="s">
        <v>43</v>
      </c>
      <c r="D156" s="27">
        <f>STDEV(D132,D134:D137,D139,D142:D143,D146:D148,D150:D151)/SQRT($B154)</f>
        <v>7.5000328730377541</v>
      </c>
      <c r="E156" s="27">
        <f t="shared" ref="E156:Q156" si="23">STDEV(E132,E134:E137,E139,E142:E143,E146:E148,E150:E151)/SQRT($B154)</f>
        <v>0</v>
      </c>
      <c r="F156" s="27">
        <f t="shared" si="23"/>
        <v>2580.8943911983365</v>
      </c>
      <c r="G156" s="27">
        <f t="shared" si="23"/>
        <v>329.66919173632039</v>
      </c>
      <c r="H156" s="27">
        <f t="shared" si="23"/>
        <v>93.882330847529005</v>
      </c>
      <c r="I156" s="27">
        <f t="shared" si="23"/>
        <v>9.5491048972796673</v>
      </c>
      <c r="J156" s="27">
        <f t="shared" si="23"/>
        <v>2.4713346736194053</v>
      </c>
      <c r="K156" s="27">
        <f t="shared" si="23"/>
        <v>7.5000328730377541</v>
      </c>
      <c r="L156" s="27">
        <f t="shared" si="23"/>
        <v>11.392279125295302</v>
      </c>
      <c r="M156" s="27">
        <f t="shared" si="23"/>
        <v>7.5000328730377541</v>
      </c>
      <c r="N156" s="27">
        <f t="shared" si="23"/>
        <v>5.7183223978160678</v>
      </c>
      <c r="O156" s="27">
        <f t="shared" si="23"/>
        <v>194.48146045713062</v>
      </c>
      <c r="P156" s="27">
        <f t="shared" si="23"/>
        <v>101.67856495836332</v>
      </c>
      <c r="Q156" s="27">
        <f t="shared" si="23"/>
        <v>115.20463313195799</v>
      </c>
    </row>
    <row r="159" spans="1:20">
      <c r="A159" t="s">
        <v>158</v>
      </c>
      <c r="B159" s="48">
        <v>12</v>
      </c>
      <c r="C159" s="4" t="s">
        <v>3</v>
      </c>
      <c r="D159">
        <v>33</v>
      </c>
      <c r="E159">
        <v>0</v>
      </c>
      <c r="F159">
        <v>2371.12</v>
      </c>
      <c r="G159">
        <v>1364.85</v>
      </c>
      <c r="H159">
        <v>231.09</v>
      </c>
      <c r="I159">
        <v>33</v>
      </c>
      <c r="J159">
        <v>0</v>
      </c>
      <c r="K159">
        <v>33</v>
      </c>
      <c r="L159">
        <v>70</v>
      </c>
      <c r="M159">
        <v>33</v>
      </c>
      <c r="N159">
        <v>37</v>
      </c>
      <c r="O159">
        <v>558</v>
      </c>
      <c r="P159">
        <v>251</v>
      </c>
      <c r="Q159">
        <v>307</v>
      </c>
      <c r="R159"/>
      <c r="S159" t="s">
        <v>58</v>
      </c>
      <c r="T159"/>
    </row>
    <row r="160" spans="1:20">
      <c r="A160" t="s">
        <v>180</v>
      </c>
      <c r="B160" s="48">
        <v>12</v>
      </c>
      <c r="C160" s="4" t="s">
        <v>3</v>
      </c>
      <c r="D160">
        <v>3</v>
      </c>
      <c r="E160">
        <v>0</v>
      </c>
      <c r="F160">
        <v>46101</v>
      </c>
      <c r="G160">
        <v>2354</v>
      </c>
      <c r="H160">
        <v>764</v>
      </c>
      <c r="I160">
        <v>3</v>
      </c>
      <c r="J160">
        <v>0</v>
      </c>
      <c r="K160">
        <v>3</v>
      </c>
      <c r="L160">
        <v>17</v>
      </c>
      <c r="M160">
        <v>3</v>
      </c>
      <c r="N160">
        <v>14</v>
      </c>
      <c r="O160">
        <v>386</v>
      </c>
      <c r="P160">
        <v>46</v>
      </c>
      <c r="Q160">
        <v>340</v>
      </c>
      <c r="R160"/>
      <c r="S160" t="s">
        <v>58</v>
      </c>
      <c r="T160"/>
    </row>
    <row r="161" spans="1:20">
      <c r="A161" t="s">
        <v>159</v>
      </c>
      <c r="B161" s="48">
        <v>12</v>
      </c>
      <c r="C161" s="4" t="s">
        <v>3</v>
      </c>
      <c r="D161">
        <v>19</v>
      </c>
      <c r="E161">
        <v>0</v>
      </c>
      <c r="F161">
        <v>3642.53</v>
      </c>
      <c r="G161">
        <v>1759.16</v>
      </c>
      <c r="H161">
        <v>190.89</v>
      </c>
      <c r="I161">
        <v>26</v>
      </c>
      <c r="J161">
        <v>7</v>
      </c>
      <c r="K161">
        <v>19</v>
      </c>
      <c r="L161">
        <v>34</v>
      </c>
      <c r="M161">
        <v>19</v>
      </c>
      <c r="N161">
        <v>15</v>
      </c>
      <c r="O161">
        <v>636</v>
      </c>
      <c r="P161">
        <v>260</v>
      </c>
      <c r="Q161">
        <v>376</v>
      </c>
      <c r="R161"/>
      <c r="S161" t="s">
        <v>58</v>
      </c>
      <c r="T161"/>
    </row>
    <row r="162" spans="1:20">
      <c r="A162" t="s">
        <v>160</v>
      </c>
      <c r="B162" s="48">
        <v>12</v>
      </c>
      <c r="C162" s="4" t="s">
        <v>3</v>
      </c>
      <c r="D162">
        <v>31</v>
      </c>
      <c r="E162">
        <v>0</v>
      </c>
      <c r="F162">
        <v>3709.23</v>
      </c>
      <c r="G162">
        <v>1147.32</v>
      </c>
      <c r="H162">
        <v>461.19</v>
      </c>
      <c r="I162">
        <v>39</v>
      </c>
      <c r="J162">
        <v>8</v>
      </c>
      <c r="K162">
        <v>31</v>
      </c>
      <c r="L162">
        <v>86</v>
      </c>
      <c r="M162">
        <v>31</v>
      </c>
      <c r="N162">
        <v>55</v>
      </c>
      <c r="O162">
        <v>914</v>
      </c>
      <c r="P162">
        <v>281</v>
      </c>
      <c r="Q162">
        <v>633</v>
      </c>
      <c r="R162"/>
      <c r="S162" t="s">
        <v>58</v>
      </c>
      <c r="T162"/>
    </row>
    <row r="163" spans="1:20">
      <c r="A163" t="s">
        <v>181</v>
      </c>
      <c r="B163" s="48">
        <v>12</v>
      </c>
      <c r="C163" s="6" t="s">
        <v>2</v>
      </c>
      <c r="D163">
        <v>1</v>
      </c>
      <c r="E163">
        <v>0</v>
      </c>
      <c r="F163">
        <v>2588</v>
      </c>
      <c r="G163">
        <v>446</v>
      </c>
      <c r="H163">
        <v>871</v>
      </c>
      <c r="I163">
        <v>2</v>
      </c>
      <c r="J163">
        <v>1</v>
      </c>
      <c r="K163">
        <v>1</v>
      </c>
      <c r="L163">
        <v>2</v>
      </c>
      <c r="M163">
        <v>1</v>
      </c>
      <c r="N163">
        <v>1</v>
      </c>
      <c r="O163">
        <v>0</v>
      </c>
      <c r="P163">
        <v>0</v>
      </c>
      <c r="Q163">
        <v>0</v>
      </c>
      <c r="R163"/>
      <c r="S163" t="s">
        <v>58</v>
      </c>
      <c r="T163"/>
    </row>
    <row r="164" spans="1:20">
      <c r="A164" t="s">
        <v>161</v>
      </c>
      <c r="B164" s="48">
        <v>12</v>
      </c>
      <c r="C164" s="4" t="s">
        <v>3</v>
      </c>
      <c r="D164">
        <v>16</v>
      </c>
      <c r="E164">
        <v>0</v>
      </c>
      <c r="F164">
        <v>8856</v>
      </c>
      <c r="G164">
        <v>2065.56</v>
      </c>
      <c r="H164">
        <v>79</v>
      </c>
      <c r="I164">
        <v>19</v>
      </c>
      <c r="J164">
        <v>3</v>
      </c>
      <c r="K164">
        <v>16</v>
      </c>
      <c r="L164">
        <v>36</v>
      </c>
      <c r="M164">
        <v>16</v>
      </c>
      <c r="N164">
        <v>20</v>
      </c>
      <c r="O164">
        <v>618</v>
      </c>
      <c r="P164">
        <v>179</v>
      </c>
      <c r="Q164">
        <v>439</v>
      </c>
      <c r="R164"/>
      <c r="S164" t="s">
        <v>58</v>
      </c>
      <c r="T164"/>
    </row>
    <row r="165" spans="1:20">
      <c r="A165" t="s">
        <v>162</v>
      </c>
      <c r="B165" s="48">
        <v>12</v>
      </c>
      <c r="C165" s="6" t="s">
        <v>2</v>
      </c>
      <c r="D165">
        <v>28</v>
      </c>
      <c r="E165">
        <v>0</v>
      </c>
      <c r="F165">
        <v>2230.29</v>
      </c>
      <c r="G165">
        <v>3657.75</v>
      </c>
      <c r="H165">
        <v>466.82</v>
      </c>
      <c r="I165">
        <v>47</v>
      </c>
      <c r="J165">
        <v>19</v>
      </c>
      <c r="K165">
        <v>28</v>
      </c>
      <c r="L165">
        <v>37</v>
      </c>
      <c r="M165">
        <v>28</v>
      </c>
      <c r="N165">
        <v>9</v>
      </c>
      <c r="O165">
        <v>1091</v>
      </c>
      <c r="P165">
        <v>718</v>
      </c>
      <c r="Q165">
        <v>373</v>
      </c>
      <c r="R165"/>
      <c r="S165" t="s">
        <v>58</v>
      </c>
      <c r="T165"/>
    </row>
    <row r="166" spans="1:20">
      <c r="A166" t="s">
        <v>163</v>
      </c>
      <c r="B166" s="48">
        <v>12</v>
      </c>
      <c r="C166" s="6" t="s">
        <v>2</v>
      </c>
      <c r="D166">
        <v>48</v>
      </c>
      <c r="E166">
        <v>0</v>
      </c>
      <c r="F166">
        <v>874.17</v>
      </c>
      <c r="G166">
        <v>2243.48</v>
      </c>
      <c r="H166">
        <v>304.54000000000002</v>
      </c>
      <c r="I166">
        <v>60</v>
      </c>
      <c r="J166">
        <v>12</v>
      </c>
      <c r="K166">
        <v>48</v>
      </c>
      <c r="L166">
        <v>65</v>
      </c>
      <c r="M166">
        <v>48</v>
      </c>
      <c r="N166">
        <v>17</v>
      </c>
      <c r="O166">
        <v>484</v>
      </c>
      <c r="P166">
        <v>288</v>
      </c>
      <c r="Q166">
        <v>196</v>
      </c>
      <c r="R166"/>
      <c r="S166" t="s">
        <v>58</v>
      </c>
      <c r="T166"/>
    </row>
    <row r="167" spans="1:20">
      <c r="A167" t="s">
        <v>164</v>
      </c>
      <c r="B167" s="48">
        <v>12</v>
      </c>
      <c r="C167" s="6" t="s">
        <v>2</v>
      </c>
      <c r="D167">
        <v>62</v>
      </c>
      <c r="E167">
        <v>0</v>
      </c>
      <c r="F167">
        <v>1646.66</v>
      </c>
      <c r="G167">
        <v>925.32</v>
      </c>
      <c r="H167">
        <v>233.24</v>
      </c>
      <c r="I167">
        <v>86</v>
      </c>
      <c r="J167">
        <v>24</v>
      </c>
      <c r="K167">
        <v>62</v>
      </c>
      <c r="L167">
        <v>125</v>
      </c>
      <c r="M167">
        <v>62</v>
      </c>
      <c r="N167">
        <v>63</v>
      </c>
      <c r="O167">
        <v>606</v>
      </c>
      <c r="P167">
        <v>261</v>
      </c>
      <c r="Q167">
        <v>345</v>
      </c>
      <c r="R167"/>
      <c r="S167" t="s">
        <v>58</v>
      </c>
      <c r="T167"/>
    </row>
    <row r="168" spans="1:20">
      <c r="A168" t="s">
        <v>165</v>
      </c>
      <c r="B168" s="48">
        <v>12</v>
      </c>
      <c r="C168" s="6" t="s">
        <v>2</v>
      </c>
      <c r="D168">
        <v>61</v>
      </c>
      <c r="E168">
        <v>0</v>
      </c>
      <c r="F168">
        <v>1292.44</v>
      </c>
      <c r="G168">
        <v>718.02</v>
      </c>
      <c r="H168">
        <v>434.38</v>
      </c>
      <c r="I168">
        <v>78</v>
      </c>
      <c r="J168">
        <v>17</v>
      </c>
      <c r="K168">
        <v>61</v>
      </c>
      <c r="L168">
        <v>71</v>
      </c>
      <c r="M168">
        <v>61</v>
      </c>
      <c r="N168">
        <v>10</v>
      </c>
      <c r="O168">
        <v>573</v>
      </c>
      <c r="P168">
        <v>212</v>
      </c>
      <c r="Q168">
        <v>361</v>
      </c>
      <c r="R168"/>
      <c r="S168" t="s">
        <v>58</v>
      </c>
      <c r="T168"/>
    </row>
    <row r="169" spans="1:20">
      <c r="A169" t="s">
        <v>166</v>
      </c>
      <c r="B169" s="48">
        <v>12</v>
      </c>
      <c r="C169" s="4" t="s">
        <v>3</v>
      </c>
      <c r="D169">
        <v>46</v>
      </c>
      <c r="E169">
        <v>0</v>
      </c>
      <c r="F169">
        <v>2126.37</v>
      </c>
      <c r="G169">
        <v>1218.6300000000001</v>
      </c>
      <c r="H169">
        <v>127.83</v>
      </c>
      <c r="I169">
        <v>50</v>
      </c>
      <c r="J169">
        <v>4</v>
      </c>
      <c r="K169">
        <v>46</v>
      </c>
      <c r="L169">
        <v>67</v>
      </c>
      <c r="M169">
        <v>46</v>
      </c>
      <c r="N169">
        <v>21</v>
      </c>
      <c r="O169">
        <v>1205</v>
      </c>
      <c r="P169">
        <v>395</v>
      </c>
      <c r="Q169">
        <v>810</v>
      </c>
      <c r="R169"/>
      <c r="S169" t="s">
        <v>58</v>
      </c>
      <c r="T169"/>
    </row>
    <row r="170" spans="1:20">
      <c r="A170" t="s">
        <v>167</v>
      </c>
      <c r="B170" s="48">
        <v>12</v>
      </c>
      <c r="C170" s="6" t="s">
        <v>2</v>
      </c>
      <c r="D170">
        <v>89</v>
      </c>
      <c r="E170">
        <v>0</v>
      </c>
      <c r="F170">
        <v>1212.24</v>
      </c>
      <c r="G170">
        <v>371.99</v>
      </c>
      <c r="H170">
        <v>425.55</v>
      </c>
      <c r="I170">
        <v>103</v>
      </c>
      <c r="J170">
        <v>14</v>
      </c>
      <c r="K170">
        <v>89</v>
      </c>
      <c r="L170">
        <v>133</v>
      </c>
      <c r="M170">
        <v>89</v>
      </c>
      <c r="N170">
        <v>44</v>
      </c>
      <c r="O170">
        <v>2247</v>
      </c>
      <c r="P170">
        <v>560</v>
      </c>
      <c r="Q170">
        <v>1687</v>
      </c>
      <c r="R170"/>
      <c r="S170" t="s">
        <v>58</v>
      </c>
      <c r="T170"/>
    </row>
    <row r="171" spans="1:20">
      <c r="A171" t="s">
        <v>182</v>
      </c>
      <c r="B171" s="48">
        <v>12</v>
      </c>
      <c r="C171" s="4" t="s">
        <v>3</v>
      </c>
      <c r="D171">
        <v>1</v>
      </c>
      <c r="E171">
        <v>0</v>
      </c>
      <c r="F171">
        <v>57155</v>
      </c>
      <c r="G171">
        <v>1168</v>
      </c>
      <c r="H171">
        <v>527</v>
      </c>
      <c r="I171">
        <v>1</v>
      </c>
      <c r="J171">
        <v>0</v>
      </c>
      <c r="K171">
        <v>1</v>
      </c>
      <c r="L171">
        <v>16</v>
      </c>
      <c r="M171">
        <v>1</v>
      </c>
      <c r="N171">
        <v>15</v>
      </c>
      <c r="O171">
        <v>0</v>
      </c>
      <c r="P171">
        <v>0</v>
      </c>
      <c r="Q171">
        <v>0</v>
      </c>
      <c r="R171"/>
      <c r="S171" t="s">
        <v>58</v>
      </c>
      <c r="T171"/>
    </row>
    <row r="172" spans="1:20">
      <c r="A172" t="s">
        <v>168</v>
      </c>
      <c r="B172" s="48">
        <v>12</v>
      </c>
      <c r="C172" s="4" t="s">
        <v>3</v>
      </c>
      <c r="D172">
        <v>45</v>
      </c>
      <c r="E172">
        <v>0</v>
      </c>
      <c r="F172">
        <v>1644.29</v>
      </c>
      <c r="G172">
        <v>2305.02</v>
      </c>
      <c r="H172">
        <v>25.96</v>
      </c>
      <c r="I172">
        <v>71</v>
      </c>
      <c r="J172">
        <v>26</v>
      </c>
      <c r="K172">
        <v>45</v>
      </c>
      <c r="L172">
        <v>138</v>
      </c>
      <c r="M172">
        <v>45</v>
      </c>
      <c r="N172">
        <v>93</v>
      </c>
      <c r="O172">
        <v>680</v>
      </c>
      <c r="P172">
        <v>396</v>
      </c>
      <c r="Q172">
        <v>284</v>
      </c>
      <c r="R172"/>
      <c r="S172" t="s">
        <v>58</v>
      </c>
      <c r="T172"/>
    </row>
    <row r="173" spans="1:20">
      <c r="A173" t="s">
        <v>169</v>
      </c>
      <c r="B173" s="48">
        <v>12</v>
      </c>
      <c r="C173" s="6" t="s">
        <v>2</v>
      </c>
      <c r="D173">
        <v>34</v>
      </c>
      <c r="E173">
        <v>0</v>
      </c>
      <c r="F173">
        <v>2150.12</v>
      </c>
      <c r="G173">
        <v>2403.44</v>
      </c>
      <c r="H173">
        <v>453.97</v>
      </c>
      <c r="I173">
        <v>39</v>
      </c>
      <c r="J173">
        <v>5</v>
      </c>
      <c r="K173">
        <v>34</v>
      </c>
      <c r="L173">
        <v>42</v>
      </c>
      <c r="M173">
        <v>34</v>
      </c>
      <c r="N173">
        <v>8</v>
      </c>
      <c r="O173">
        <v>802</v>
      </c>
      <c r="P173">
        <v>437</v>
      </c>
      <c r="Q173">
        <v>365</v>
      </c>
      <c r="R173"/>
      <c r="S173" t="s">
        <v>58</v>
      </c>
      <c r="T173"/>
    </row>
    <row r="174" spans="1:20">
      <c r="A174" t="s">
        <v>170</v>
      </c>
      <c r="B174" s="48">
        <v>12</v>
      </c>
      <c r="C174" s="6" t="s">
        <v>2</v>
      </c>
      <c r="D174">
        <v>57</v>
      </c>
      <c r="E174">
        <v>0</v>
      </c>
      <c r="F174">
        <v>1494.79</v>
      </c>
      <c r="G174">
        <v>288.68</v>
      </c>
      <c r="H174">
        <v>378.11</v>
      </c>
      <c r="I174">
        <v>80</v>
      </c>
      <c r="J174">
        <v>23</v>
      </c>
      <c r="K174">
        <v>57</v>
      </c>
      <c r="L174">
        <v>67</v>
      </c>
      <c r="M174">
        <v>57</v>
      </c>
      <c r="N174">
        <v>10</v>
      </c>
      <c r="O174">
        <v>244</v>
      </c>
      <c r="P174">
        <v>84</v>
      </c>
      <c r="Q174">
        <v>160</v>
      </c>
      <c r="R174"/>
      <c r="S174" t="s">
        <v>58</v>
      </c>
      <c r="T174"/>
    </row>
    <row r="175" spans="1:20">
      <c r="A175" t="s">
        <v>171</v>
      </c>
      <c r="B175" s="48">
        <v>12</v>
      </c>
      <c r="C175" s="4" t="s">
        <v>3</v>
      </c>
      <c r="D175">
        <v>44</v>
      </c>
      <c r="E175">
        <v>0</v>
      </c>
      <c r="F175">
        <v>2501.4299999999998</v>
      </c>
      <c r="G175">
        <v>1202.7</v>
      </c>
      <c r="H175">
        <v>274.3</v>
      </c>
      <c r="I175">
        <v>65</v>
      </c>
      <c r="J175">
        <v>21</v>
      </c>
      <c r="K175">
        <v>44</v>
      </c>
      <c r="L175">
        <v>162</v>
      </c>
      <c r="M175">
        <v>44</v>
      </c>
      <c r="N175">
        <v>118</v>
      </c>
      <c r="O175">
        <v>443</v>
      </c>
      <c r="P175">
        <v>222</v>
      </c>
      <c r="Q175">
        <v>221</v>
      </c>
      <c r="R175"/>
      <c r="S175" t="s">
        <v>58</v>
      </c>
      <c r="T175"/>
    </row>
    <row r="176" spans="1:20">
      <c r="A176" t="s">
        <v>172</v>
      </c>
      <c r="B176" s="48">
        <v>12</v>
      </c>
      <c r="C176" s="4" t="s">
        <v>3</v>
      </c>
      <c r="D176">
        <v>60</v>
      </c>
      <c r="E176">
        <v>0</v>
      </c>
      <c r="F176">
        <v>771.8</v>
      </c>
      <c r="G176">
        <v>1591</v>
      </c>
      <c r="H176">
        <v>421.45</v>
      </c>
      <c r="I176">
        <v>78</v>
      </c>
      <c r="J176">
        <v>18</v>
      </c>
      <c r="K176">
        <v>60</v>
      </c>
      <c r="L176">
        <v>71</v>
      </c>
      <c r="M176">
        <v>60</v>
      </c>
      <c r="N176">
        <v>11</v>
      </c>
      <c r="O176">
        <v>998</v>
      </c>
      <c r="P176">
        <v>676</v>
      </c>
      <c r="Q176">
        <v>322</v>
      </c>
      <c r="R176"/>
      <c r="S176" t="s">
        <v>58</v>
      </c>
      <c r="T176"/>
    </row>
    <row r="177" spans="1:20">
      <c r="A177" t="s">
        <v>173</v>
      </c>
      <c r="B177" s="48">
        <v>12</v>
      </c>
      <c r="C177" s="6" t="s">
        <v>2</v>
      </c>
      <c r="D177">
        <v>52</v>
      </c>
      <c r="E177">
        <v>0</v>
      </c>
      <c r="F177">
        <v>557.15</v>
      </c>
      <c r="G177">
        <v>2265.31</v>
      </c>
      <c r="H177">
        <v>37.58</v>
      </c>
      <c r="I177">
        <v>73</v>
      </c>
      <c r="J177">
        <v>21</v>
      </c>
      <c r="K177">
        <v>52</v>
      </c>
      <c r="L177">
        <v>65</v>
      </c>
      <c r="M177">
        <v>52</v>
      </c>
      <c r="N177">
        <v>13</v>
      </c>
      <c r="O177">
        <v>986</v>
      </c>
      <c r="P177">
        <v>649</v>
      </c>
      <c r="Q177">
        <v>337</v>
      </c>
      <c r="R177"/>
      <c r="S177" t="s">
        <v>58</v>
      </c>
      <c r="T177"/>
    </row>
    <row r="178" spans="1:20">
      <c r="A178" t="s">
        <v>174</v>
      </c>
      <c r="B178" s="48">
        <v>12</v>
      </c>
      <c r="C178" s="6" t="s">
        <v>2</v>
      </c>
      <c r="D178">
        <v>32</v>
      </c>
      <c r="E178">
        <v>0</v>
      </c>
      <c r="F178">
        <v>2174.5300000000002</v>
      </c>
      <c r="G178">
        <v>1861.5</v>
      </c>
      <c r="H178">
        <v>382.41</v>
      </c>
      <c r="I178">
        <v>49</v>
      </c>
      <c r="J178">
        <v>17</v>
      </c>
      <c r="K178">
        <v>32</v>
      </c>
      <c r="L178">
        <v>53</v>
      </c>
      <c r="M178">
        <v>32</v>
      </c>
      <c r="N178">
        <v>21</v>
      </c>
      <c r="O178">
        <v>1008</v>
      </c>
      <c r="P178">
        <v>481</v>
      </c>
      <c r="Q178">
        <v>527</v>
      </c>
      <c r="R178"/>
      <c r="S178" t="s">
        <v>58</v>
      </c>
      <c r="T178"/>
    </row>
    <row r="179" spans="1:20">
      <c r="A179" t="s">
        <v>183</v>
      </c>
      <c r="B179" s="48">
        <v>12</v>
      </c>
      <c r="C179" s="6" t="s">
        <v>2</v>
      </c>
      <c r="D179">
        <v>1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25</v>
      </c>
      <c r="M179">
        <v>0</v>
      </c>
      <c r="N179">
        <v>25</v>
      </c>
      <c r="O179">
        <v>0</v>
      </c>
      <c r="P179">
        <v>0</v>
      </c>
      <c r="Q179">
        <v>0</v>
      </c>
      <c r="R179"/>
      <c r="S179" t="s">
        <v>58</v>
      </c>
      <c r="T179"/>
    </row>
    <row r="180" spans="1:20">
      <c r="A180" t="s">
        <v>175</v>
      </c>
      <c r="B180" s="48">
        <v>12</v>
      </c>
      <c r="C180" s="4" t="s">
        <v>3</v>
      </c>
      <c r="D180">
        <v>45</v>
      </c>
      <c r="E180">
        <v>0</v>
      </c>
      <c r="F180">
        <v>2218.56</v>
      </c>
      <c r="G180">
        <v>1589.4</v>
      </c>
      <c r="H180">
        <v>170.67</v>
      </c>
      <c r="I180">
        <v>52</v>
      </c>
      <c r="J180">
        <v>7</v>
      </c>
      <c r="K180">
        <v>45</v>
      </c>
      <c r="L180">
        <v>94</v>
      </c>
      <c r="M180">
        <v>45</v>
      </c>
      <c r="N180">
        <v>49</v>
      </c>
      <c r="O180">
        <v>1106</v>
      </c>
      <c r="P180">
        <v>489</v>
      </c>
      <c r="Q180">
        <v>617</v>
      </c>
      <c r="R180"/>
      <c r="S180" t="s">
        <v>58</v>
      </c>
      <c r="T180"/>
    </row>
    <row r="181" spans="1:20">
      <c r="A181" t="s">
        <v>176</v>
      </c>
      <c r="B181" s="48">
        <v>12</v>
      </c>
      <c r="C181" s="6" t="s">
        <v>2</v>
      </c>
      <c r="D181">
        <v>21</v>
      </c>
      <c r="E181">
        <v>0</v>
      </c>
      <c r="F181">
        <v>7161.95</v>
      </c>
      <c r="G181">
        <v>202.14</v>
      </c>
      <c r="H181">
        <v>459.52</v>
      </c>
      <c r="I181">
        <v>24</v>
      </c>
      <c r="J181">
        <v>3</v>
      </c>
      <c r="K181">
        <v>21</v>
      </c>
      <c r="L181">
        <v>52</v>
      </c>
      <c r="M181">
        <v>21</v>
      </c>
      <c r="N181">
        <v>31</v>
      </c>
      <c r="O181">
        <v>1215</v>
      </c>
      <c r="P181">
        <v>69</v>
      </c>
      <c r="Q181">
        <v>1146</v>
      </c>
      <c r="R181"/>
      <c r="S181" t="s">
        <v>58</v>
      </c>
      <c r="T181"/>
    </row>
    <row r="182" spans="1:20">
      <c r="A182" t="s">
        <v>177</v>
      </c>
      <c r="B182" s="48">
        <v>12</v>
      </c>
      <c r="C182" s="6" t="s">
        <v>2</v>
      </c>
      <c r="D182">
        <v>37</v>
      </c>
      <c r="E182">
        <v>0</v>
      </c>
      <c r="F182">
        <v>1747.78</v>
      </c>
      <c r="G182">
        <v>2119.3000000000002</v>
      </c>
      <c r="H182">
        <v>401.86</v>
      </c>
      <c r="I182">
        <v>63</v>
      </c>
      <c r="J182">
        <v>26</v>
      </c>
      <c r="K182">
        <v>37</v>
      </c>
      <c r="L182">
        <v>55</v>
      </c>
      <c r="M182">
        <v>37</v>
      </c>
      <c r="N182">
        <v>18</v>
      </c>
      <c r="O182">
        <v>424</v>
      </c>
      <c r="P182">
        <v>255</v>
      </c>
      <c r="Q182">
        <v>169</v>
      </c>
      <c r="R182"/>
      <c r="S182" t="s">
        <v>58</v>
      </c>
      <c r="T182"/>
    </row>
    <row r="183" spans="1:20">
      <c r="A183" s="49"/>
      <c r="B183" s="49"/>
      <c r="C183" s="33"/>
      <c r="D183" s="33"/>
      <c r="E183" s="33"/>
    </row>
    <row r="184" spans="1:20">
      <c r="A184" s="34" t="s">
        <v>3</v>
      </c>
      <c r="B184" s="34">
        <f>COUNTIF(C159:C182,"WT")</f>
        <v>11</v>
      </c>
      <c r="C184" s="22" t="s">
        <v>41</v>
      </c>
      <c r="D184" s="24">
        <f>AVERAGE(D159:D162,D164,D169,D171:D172,D175:D176,D180)</f>
        <v>31.181818181818183</v>
      </c>
      <c r="E184" s="24">
        <f t="shared" ref="E184:Q184" si="24">AVERAGE(E159:E162,E164,E169,E171:E172,E175:E176,E180)</f>
        <v>0</v>
      </c>
      <c r="F184" s="24">
        <f t="shared" si="24"/>
        <v>11917.939090909089</v>
      </c>
      <c r="G184" s="24">
        <f t="shared" si="24"/>
        <v>1615.058181818182</v>
      </c>
      <c r="H184" s="24">
        <f t="shared" si="24"/>
        <v>297.58</v>
      </c>
      <c r="I184" s="24">
        <f t="shared" si="24"/>
        <v>39.727272727272727</v>
      </c>
      <c r="J184" s="24">
        <f t="shared" si="24"/>
        <v>8.545454545454545</v>
      </c>
      <c r="K184" s="24">
        <f t="shared" si="24"/>
        <v>31.181818181818183</v>
      </c>
      <c r="L184" s="24">
        <f t="shared" si="24"/>
        <v>71.909090909090907</v>
      </c>
      <c r="M184" s="24">
        <f t="shared" si="24"/>
        <v>31.181818181818183</v>
      </c>
      <c r="N184" s="24">
        <f t="shared" si="24"/>
        <v>40.727272727272727</v>
      </c>
      <c r="O184" s="24">
        <f t="shared" si="24"/>
        <v>685.81818181818187</v>
      </c>
      <c r="P184" s="24">
        <f t="shared" si="24"/>
        <v>290.45454545454544</v>
      </c>
      <c r="Q184" s="24">
        <f t="shared" si="24"/>
        <v>395.36363636363637</v>
      </c>
    </row>
    <row r="185" spans="1:20">
      <c r="A185" s="35" t="s">
        <v>179</v>
      </c>
      <c r="B185" s="34">
        <f>COUNTIF(C159:C182,"+ve")</f>
        <v>13</v>
      </c>
      <c r="C185" s="18" t="s">
        <v>41</v>
      </c>
      <c r="D185" s="27">
        <f>AVERAGE(D163,D165:D168,D170,D173:D174,D177:D179,D181:D182)</f>
        <v>40.230769230769234</v>
      </c>
      <c r="E185" s="27">
        <f t="shared" ref="E185:Q185" si="25">AVERAGE(E163,E165:E168,E170,E173:E174,E177:E179,E181:E182)</f>
        <v>0</v>
      </c>
      <c r="F185" s="27">
        <f t="shared" si="25"/>
        <v>1933.0861538461538</v>
      </c>
      <c r="G185" s="27">
        <f t="shared" si="25"/>
        <v>1346.3792307692308</v>
      </c>
      <c r="H185" s="27">
        <f t="shared" si="25"/>
        <v>372.99846153846153</v>
      </c>
      <c r="I185" s="27">
        <f t="shared" si="25"/>
        <v>54.153846153846153</v>
      </c>
      <c r="J185" s="27">
        <f t="shared" si="25"/>
        <v>14</v>
      </c>
      <c r="K185" s="27">
        <f t="shared" si="25"/>
        <v>40.153846153846153</v>
      </c>
      <c r="L185" s="27">
        <f t="shared" si="25"/>
        <v>60.92307692307692</v>
      </c>
      <c r="M185" s="27">
        <f t="shared" si="25"/>
        <v>40.153846153846153</v>
      </c>
      <c r="N185" s="27">
        <f t="shared" si="25"/>
        <v>20.76923076923077</v>
      </c>
      <c r="O185" s="27">
        <f t="shared" si="25"/>
        <v>744.61538461538464</v>
      </c>
      <c r="P185" s="27">
        <f t="shared" si="25"/>
        <v>308.76923076923077</v>
      </c>
      <c r="Q185" s="27">
        <f t="shared" si="25"/>
        <v>435.84615384615387</v>
      </c>
    </row>
    <row r="186" spans="1:20">
      <c r="A186" s="49"/>
      <c r="B186" s="49"/>
      <c r="C186" s="22" t="s">
        <v>43</v>
      </c>
      <c r="D186" s="24">
        <f>STDEV(D159:D162,D164,D169,D171:D172,D175:D176,D180)/SQRT($B184)</f>
        <v>5.7868474410325632</v>
      </c>
      <c r="E186" s="24">
        <f t="shared" ref="E186:L186" si="26">STDEV(E159:E162,E164,E169,E171:E172,E175:E176,E180)/SQRT($B184)</f>
        <v>0</v>
      </c>
      <c r="F186" s="24">
        <f t="shared" si="26"/>
        <v>5999.7451194854875</v>
      </c>
      <c r="G186" s="24">
        <f t="shared" si="26"/>
        <v>136.69725721008527</v>
      </c>
      <c r="H186" s="24">
        <f t="shared" si="26"/>
        <v>67.089807368386985</v>
      </c>
      <c r="I186" s="24">
        <f t="shared" si="26"/>
        <v>7.8914117979794511</v>
      </c>
      <c r="J186" s="24">
        <f t="shared" si="26"/>
        <v>2.7381600868387928</v>
      </c>
      <c r="K186" s="24">
        <f t="shared" si="26"/>
        <v>5.7868474410325632</v>
      </c>
      <c r="L186" s="24">
        <f t="shared" si="26"/>
        <v>14.163624693658395</v>
      </c>
      <c r="M186" s="24">
        <f>STDEV(M159:M162,M164,M169,M171:M172,M175:M176,M180)/SQRT($B184)</f>
        <v>5.7868474410325632</v>
      </c>
      <c r="N186" s="24">
        <f>STDEV(N159:N162,N164,N169,N171:N172,N175:N176,N180)/SQRT($B184)</f>
        <v>10.757737941585802</v>
      </c>
      <c r="O186" s="24">
        <f>STDEV(O159:O162,O164,O169,O171:O172,O175:O176,O180)/SQRT($B184)</f>
        <v>106.09933751672348</v>
      </c>
      <c r="P186" s="24">
        <f>STDEV(P159:P162,P164,P169,P171:P172,P175:P176,P180)/SQRT($B184)</f>
        <v>58.304742304606847</v>
      </c>
      <c r="Q186" s="24">
        <f>STDEV(Q159:Q162,Q164,Q169,Q171:Q172,Q175:Q176,Q180)/SQRT($B184)</f>
        <v>67.093458931590021</v>
      </c>
    </row>
    <row r="187" spans="1:20">
      <c r="A187" s="49"/>
      <c r="B187" s="49"/>
      <c r="C187" s="18" t="s">
        <v>43</v>
      </c>
      <c r="D187" s="27">
        <f>STDEV(D163,D165:D168,D170,D173:D174,D177:D179,D181:D182)/SQRT($B185)</f>
        <v>6.9237179190435834</v>
      </c>
      <c r="E187" s="27">
        <f t="shared" ref="E187:Q187" si="27">STDEV(E163,E165:E168,E170,E173:E174,E177:E179,E181:E182)/SQRT($B185)</f>
        <v>0</v>
      </c>
      <c r="F187" s="27">
        <f t="shared" si="27"/>
        <v>480.0741964296908</v>
      </c>
      <c r="G187" s="27">
        <f t="shared" si="27"/>
        <v>315.66761992409107</v>
      </c>
      <c r="H187" s="27">
        <f t="shared" si="27"/>
        <v>59.60230463456498</v>
      </c>
      <c r="I187" s="27">
        <f t="shared" si="27"/>
        <v>8.7609610129153328</v>
      </c>
      <c r="J187" s="27">
        <f t="shared" si="27"/>
        <v>2.5166114784235831</v>
      </c>
      <c r="K187" s="27">
        <f t="shared" si="27"/>
        <v>6.9603696426360999</v>
      </c>
      <c r="L187" s="27">
        <f t="shared" si="27"/>
        <v>9.9172612653855783</v>
      </c>
      <c r="M187" s="27">
        <f t="shared" si="27"/>
        <v>6.9603696426360999</v>
      </c>
      <c r="N187" s="27">
        <f t="shared" si="27"/>
        <v>4.7042722619755866</v>
      </c>
      <c r="O187" s="27">
        <f t="shared" si="27"/>
        <v>166.18330697978567</v>
      </c>
      <c r="P187" s="27">
        <f t="shared" si="27"/>
        <v>67.277949472372455</v>
      </c>
      <c r="Q187" s="27">
        <f t="shared" si="27"/>
        <v>131.44550621659337</v>
      </c>
    </row>
    <row r="190" spans="1:20">
      <c r="A190" t="s">
        <v>158</v>
      </c>
      <c r="B190" s="48">
        <v>13</v>
      </c>
      <c r="C190" s="4" t="s">
        <v>3</v>
      </c>
      <c r="D190">
        <v>24</v>
      </c>
      <c r="E190">
        <v>0</v>
      </c>
      <c r="F190">
        <v>3663.25</v>
      </c>
      <c r="G190">
        <v>928.58</v>
      </c>
      <c r="H190">
        <v>175.87</v>
      </c>
      <c r="I190">
        <v>26</v>
      </c>
      <c r="J190">
        <v>2</v>
      </c>
      <c r="K190">
        <v>24</v>
      </c>
      <c r="L190">
        <v>60</v>
      </c>
      <c r="M190">
        <v>24</v>
      </c>
      <c r="N190">
        <v>36</v>
      </c>
      <c r="O190">
        <v>598</v>
      </c>
      <c r="P190">
        <v>124</v>
      </c>
      <c r="Q190">
        <v>474</v>
      </c>
      <c r="R190"/>
      <c r="S190" t="s">
        <v>58</v>
      </c>
      <c r="T190"/>
    </row>
    <row r="191" spans="1:20">
      <c r="A191" t="s">
        <v>180</v>
      </c>
      <c r="B191" s="48">
        <v>13</v>
      </c>
      <c r="C191" s="4" t="s">
        <v>3</v>
      </c>
      <c r="D191">
        <v>4</v>
      </c>
      <c r="E191">
        <v>0</v>
      </c>
      <c r="F191">
        <v>39300.75</v>
      </c>
      <c r="G191">
        <v>1118</v>
      </c>
      <c r="H191">
        <v>581.25</v>
      </c>
      <c r="I191">
        <v>5</v>
      </c>
      <c r="J191">
        <v>1</v>
      </c>
      <c r="K191">
        <v>4</v>
      </c>
      <c r="L191">
        <v>17</v>
      </c>
      <c r="M191">
        <v>4</v>
      </c>
      <c r="N191">
        <v>13</v>
      </c>
      <c r="O191">
        <v>408</v>
      </c>
      <c r="P191">
        <v>23</v>
      </c>
      <c r="Q191">
        <v>385</v>
      </c>
      <c r="R191"/>
      <c r="S191" t="s">
        <v>58</v>
      </c>
      <c r="T191"/>
    </row>
    <row r="192" spans="1:20">
      <c r="A192" t="s">
        <v>159</v>
      </c>
      <c r="B192" s="48">
        <v>13</v>
      </c>
      <c r="C192" s="4" t="s">
        <v>3</v>
      </c>
      <c r="D192">
        <v>15</v>
      </c>
      <c r="E192">
        <v>0</v>
      </c>
      <c r="F192">
        <v>9225.5300000000007</v>
      </c>
      <c r="G192">
        <v>1704.4</v>
      </c>
      <c r="H192">
        <v>50</v>
      </c>
      <c r="I192">
        <v>17</v>
      </c>
      <c r="J192">
        <v>2</v>
      </c>
      <c r="K192">
        <v>15</v>
      </c>
      <c r="L192">
        <v>37</v>
      </c>
      <c r="M192">
        <v>15</v>
      </c>
      <c r="N192">
        <v>22</v>
      </c>
      <c r="O192">
        <v>735</v>
      </c>
      <c r="P192">
        <v>171</v>
      </c>
      <c r="Q192">
        <v>564</v>
      </c>
      <c r="R192"/>
      <c r="S192" t="s">
        <v>58</v>
      </c>
      <c r="T192"/>
    </row>
    <row r="193" spans="1:20">
      <c r="A193" t="s">
        <v>160</v>
      </c>
      <c r="B193" s="48">
        <v>13</v>
      </c>
      <c r="C193" s="4" t="s">
        <v>3</v>
      </c>
      <c r="D193">
        <v>31</v>
      </c>
      <c r="E193">
        <v>0</v>
      </c>
      <c r="F193">
        <v>4512.1000000000004</v>
      </c>
      <c r="G193">
        <v>587.9</v>
      </c>
      <c r="H193">
        <v>633.16</v>
      </c>
      <c r="I193">
        <v>33</v>
      </c>
      <c r="J193">
        <v>2</v>
      </c>
      <c r="K193">
        <v>31</v>
      </c>
      <c r="L193">
        <v>58</v>
      </c>
      <c r="M193">
        <v>31</v>
      </c>
      <c r="N193">
        <v>27</v>
      </c>
      <c r="O193">
        <v>955</v>
      </c>
      <c r="P193">
        <v>147</v>
      </c>
      <c r="Q193">
        <v>808</v>
      </c>
      <c r="R193"/>
      <c r="S193" t="s">
        <v>58</v>
      </c>
      <c r="T193"/>
    </row>
    <row r="194" spans="1:20">
      <c r="A194" t="s">
        <v>181</v>
      </c>
      <c r="B194" s="48">
        <v>13</v>
      </c>
      <c r="C194" s="6" t="s">
        <v>2</v>
      </c>
      <c r="D194">
        <v>1</v>
      </c>
      <c r="E194">
        <v>0</v>
      </c>
      <c r="F194">
        <v>144984</v>
      </c>
      <c r="G194">
        <v>3033</v>
      </c>
      <c r="H194">
        <v>1146</v>
      </c>
      <c r="I194">
        <v>1</v>
      </c>
      <c r="J194">
        <v>0</v>
      </c>
      <c r="K194">
        <v>1</v>
      </c>
      <c r="L194">
        <v>18</v>
      </c>
      <c r="M194">
        <v>1</v>
      </c>
      <c r="N194">
        <v>17</v>
      </c>
      <c r="O194">
        <v>0</v>
      </c>
      <c r="P194">
        <v>0</v>
      </c>
      <c r="Q194">
        <v>0</v>
      </c>
      <c r="R194"/>
      <c r="S194" t="s">
        <v>58</v>
      </c>
      <c r="T194"/>
    </row>
    <row r="195" spans="1:20">
      <c r="A195" t="s">
        <v>161</v>
      </c>
      <c r="B195" s="48">
        <v>13</v>
      </c>
      <c r="C195" s="4" t="s">
        <v>3</v>
      </c>
      <c r="D195">
        <v>25</v>
      </c>
      <c r="E195">
        <v>0</v>
      </c>
      <c r="F195">
        <v>4387.24</v>
      </c>
      <c r="G195">
        <v>2214.3200000000002</v>
      </c>
      <c r="H195">
        <v>59.76</v>
      </c>
      <c r="I195">
        <v>41</v>
      </c>
      <c r="J195">
        <v>16</v>
      </c>
      <c r="K195">
        <v>25</v>
      </c>
      <c r="L195">
        <v>46</v>
      </c>
      <c r="M195">
        <v>25</v>
      </c>
      <c r="N195">
        <v>21</v>
      </c>
      <c r="O195">
        <v>575</v>
      </c>
      <c r="P195">
        <v>255</v>
      </c>
      <c r="Q195">
        <v>320</v>
      </c>
      <c r="R195"/>
      <c r="S195" t="s">
        <v>58</v>
      </c>
      <c r="T195"/>
    </row>
    <row r="196" spans="1:20">
      <c r="A196" t="s">
        <v>162</v>
      </c>
      <c r="B196" s="48">
        <v>13</v>
      </c>
      <c r="C196" s="6" t="s">
        <v>2</v>
      </c>
      <c r="D196">
        <v>34</v>
      </c>
      <c r="E196">
        <v>0</v>
      </c>
      <c r="F196">
        <v>2523.56</v>
      </c>
      <c r="G196">
        <v>2231.85</v>
      </c>
      <c r="H196">
        <v>403.44</v>
      </c>
      <c r="I196">
        <v>46</v>
      </c>
      <c r="J196">
        <v>12</v>
      </c>
      <c r="K196">
        <v>34</v>
      </c>
      <c r="L196">
        <v>47</v>
      </c>
      <c r="M196">
        <v>34</v>
      </c>
      <c r="N196">
        <v>13</v>
      </c>
      <c r="O196">
        <v>887</v>
      </c>
      <c r="P196">
        <v>408</v>
      </c>
      <c r="Q196">
        <v>479</v>
      </c>
      <c r="R196"/>
      <c r="S196" t="s">
        <v>58</v>
      </c>
      <c r="T196"/>
    </row>
    <row r="197" spans="1:20">
      <c r="A197" t="s">
        <v>163</v>
      </c>
      <c r="B197" s="48">
        <v>13</v>
      </c>
      <c r="C197" s="6" t="s">
        <v>2</v>
      </c>
      <c r="D197">
        <v>41</v>
      </c>
      <c r="E197">
        <v>0</v>
      </c>
      <c r="F197">
        <v>1028.1500000000001</v>
      </c>
      <c r="G197">
        <v>2763.46</v>
      </c>
      <c r="H197">
        <v>358.07</v>
      </c>
      <c r="I197">
        <v>59</v>
      </c>
      <c r="J197">
        <v>18</v>
      </c>
      <c r="K197">
        <v>41</v>
      </c>
      <c r="L197">
        <v>51</v>
      </c>
      <c r="M197">
        <v>41</v>
      </c>
      <c r="N197">
        <v>10</v>
      </c>
      <c r="O197">
        <v>485</v>
      </c>
      <c r="P197">
        <v>348</v>
      </c>
      <c r="Q197">
        <v>137</v>
      </c>
      <c r="R197"/>
      <c r="S197" t="s">
        <v>58</v>
      </c>
      <c r="T197"/>
    </row>
    <row r="198" spans="1:20">
      <c r="A198" t="s">
        <v>164</v>
      </c>
      <c r="B198" s="48">
        <v>13</v>
      </c>
      <c r="C198" s="6" t="s">
        <v>2</v>
      </c>
      <c r="D198">
        <v>71</v>
      </c>
      <c r="E198">
        <v>0</v>
      </c>
      <c r="F198">
        <v>1935.8</v>
      </c>
      <c r="G198">
        <v>230.58</v>
      </c>
      <c r="H198">
        <v>352.76</v>
      </c>
      <c r="I198">
        <v>76</v>
      </c>
      <c r="J198">
        <v>5</v>
      </c>
      <c r="K198">
        <v>71</v>
      </c>
      <c r="L198">
        <v>165</v>
      </c>
      <c r="M198">
        <v>71</v>
      </c>
      <c r="N198">
        <v>94</v>
      </c>
      <c r="O198">
        <v>592</v>
      </c>
      <c r="P198">
        <v>90</v>
      </c>
      <c r="Q198">
        <v>502</v>
      </c>
      <c r="R198"/>
      <c r="S198" t="s">
        <v>58</v>
      </c>
      <c r="T198"/>
    </row>
    <row r="199" spans="1:20">
      <c r="A199" t="s">
        <v>165</v>
      </c>
      <c r="B199" s="48">
        <v>13</v>
      </c>
      <c r="C199" s="6" t="s">
        <v>2</v>
      </c>
      <c r="D199">
        <v>64</v>
      </c>
      <c r="E199">
        <v>0</v>
      </c>
      <c r="F199">
        <v>1287.42</v>
      </c>
      <c r="G199">
        <v>1020.89</v>
      </c>
      <c r="H199">
        <v>416.55</v>
      </c>
      <c r="I199">
        <v>70</v>
      </c>
      <c r="J199">
        <v>6</v>
      </c>
      <c r="K199">
        <v>64</v>
      </c>
      <c r="L199">
        <v>73</v>
      </c>
      <c r="M199">
        <v>64</v>
      </c>
      <c r="N199">
        <v>9</v>
      </c>
      <c r="O199">
        <v>580</v>
      </c>
      <c r="P199">
        <v>254</v>
      </c>
      <c r="Q199">
        <v>326</v>
      </c>
      <c r="R199"/>
      <c r="S199" t="s">
        <v>58</v>
      </c>
      <c r="T199"/>
    </row>
    <row r="200" spans="1:20">
      <c r="A200" t="s">
        <v>166</v>
      </c>
      <c r="B200" s="48">
        <v>13</v>
      </c>
      <c r="C200" s="4" t="s">
        <v>3</v>
      </c>
      <c r="D200">
        <v>49</v>
      </c>
      <c r="E200">
        <v>0</v>
      </c>
      <c r="F200">
        <v>2080.2199999999998</v>
      </c>
      <c r="G200">
        <v>1479.06</v>
      </c>
      <c r="H200">
        <v>93.33</v>
      </c>
      <c r="I200">
        <v>54</v>
      </c>
      <c r="J200">
        <v>5</v>
      </c>
      <c r="K200">
        <v>49</v>
      </c>
      <c r="L200">
        <v>72</v>
      </c>
      <c r="M200">
        <v>49</v>
      </c>
      <c r="N200">
        <v>23</v>
      </c>
      <c r="O200">
        <v>1655</v>
      </c>
      <c r="P200">
        <v>633</v>
      </c>
      <c r="Q200">
        <v>1022</v>
      </c>
      <c r="R200"/>
      <c r="S200" t="s">
        <v>58</v>
      </c>
      <c r="T200"/>
    </row>
    <row r="201" spans="1:20">
      <c r="A201" t="s">
        <v>167</v>
      </c>
      <c r="B201" s="48">
        <v>13</v>
      </c>
      <c r="C201" s="6" t="s">
        <v>2</v>
      </c>
      <c r="D201">
        <v>75</v>
      </c>
      <c r="E201">
        <v>0</v>
      </c>
      <c r="F201">
        <v>1556.12</v>
      </c>
      <c r="G201">
        <v>280.12</v>
      </c>
      <c r="H201">
        <v>401.36</v>
      </c>
      <c r="I201">
        <v>86</v>
      </c>
      <c r="J201">
        <v>11</v>
      </c>
      <c r="K201">
        <v>75</v>
      </c>
      <c r="L201">
        <v>91</v>
      </c>
      <c r="M201">
        <v>75</v>
      </c>
      <c r="N201">
        <v>16</v>
      </c>
      <c r="O201">
        <v>2115</v>
      </c>
      <c r="P201">
        <v>333</v>
      </c>
      <c r="Q201">
        <v>1782</v>
      </c>
      <c r="R201"/>
      <c r="S201" t="s">
        <v>58</v>
      </c>
      <c r="T201"/>
    </row>
    <row r="202" spans="1:20">
      <c r="A202" t="s">
        <v>182</v>
      </c>
      <c r="B202" s="48">
        <v>13</v>
      </c>
      <c r="C202" s="4" t="s">
        <v>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75</v>
      </c>
      <c r="M202">
        <v>0</v>
      </c>
      <c r="N202">
        <v>75</v>
      </c>
      <c r="O202">
        <v>0</v>
      </c>
      <c r="P202">
        <v>0</v>
      </c>
      <c r="Q202">
        <v>0</v>
      </c>
      <c r="R202"/>
      <c r="S202" t="s">
        <v>58</v>
      </c>
      <c r="T202"/>
    </row>
    <row r="203" spans="1:20">
      <c r="A203" t="s">
        <v>168</v>
      </c>
      <c r="B203" s="48">
        <v>13</v>
      </c>
      <c r="C203" s="4" t="s">
        <v>3</v>
      </c>
      <c r="D203">
        <v>33</v>
      </c>
      <c r="E203">
        <v>0</v>
      </c>
      <c r="F203">
        <v>2380.58</v>
      </c>
      <c r="G203">
        <v>2906.09</v>
      </c>
      <c r="H203">
        <v>29.67</v>
      </c>
      <c r="I203">
        <v>41</v>
      </c>
      <c r="J203">
        <v>8</v>
      </c>
      <c r="K203">
        <v>33</v>
      </c>
      <c r="L203">
        <v>116</v>
      </c>
      <c r="M203">
        <v>33</v>
      </c>
      <c r="N203">
        <v>83</v>
      </c>
      <c r="O203">
        <v>622</v>
      </c>
      <c r="P203">
        <v>374</v>
      </c>
      <c r="Q203">
        <v>248</v>
      </c>
      <c r="R203"/>
      <c r="S203" t="s">
        <v>58</v>
      </c>
      <c r="T203"/>
    </row>
    <row r="204" spans="1:20">
      <c r="A204" t="s">
        <v>169</v>
      </c>
      <c r="B204" s="48">
        <v>13</v>
      </c>
      <c r="C204" s="6" t="s">
        <v>2</v>
      </c>
      <c r="D204">
        <v>24</v>
      </c>
      <c r="E204">
        <v>0</v>
      </c>
      <c r="F204">
        <v>908.25</v>
      </c>
      <c r="G204">
        <v>5635.62</v>
      </c>
      <c r="H204">
        <v>305.37</v>
      </c>
      <c r="I204">
        <v>31</v>
      </c>
      <c r="J204">
        <v>7</v>
      </c>
      <c r="K204">
        <v>24</v>
      </c>
      <c r="L204">
        <v>26</v>
      </c>
      <c r="M204">
        <v>24</v>
      </c>
      <c r="N204">
        <v>2</v>
      </c>
      <c r="O204">
        <v>583</v>
      </c>
      <c r="P204">
        <v>412</v>
      </c>
      <c r="Q204">
        <v>171</v>
      </c>
      <c r="R204"/>
      <c r="S204" t="s">
        <v>58</v>
      </c>
      <c r="T204"/>
    </row>
    <row r="205" spans="1:20">
      <c r="A205" t="s">
        <v>170</v>
      </c>
      <c r="B205" s="48">
        <v>13</v>
      </c>
      <c r="C205" s="6" t="s">
        <v>2</v>
      </c>
      <c r="D205">
        <v>67</v>
      </c>
      <c r="E205">
        <v>0</v>
      </c>
      <c r="F205">
        <v>1203.6400000000001</v>
      </c>
      <c r="G205">
        <v>103.73</v>
      </c>
      <c r="H205">
        <v>343.93</v>
      </c>
      <c r="I205">
        <v>91</v>
      </c>
      <c r="J205">
        <v>24</v>
      </c>
      <c r="K205">
        <v>67</v>
      </c>
      <c r="L205">
        <v>72</v>
      </c>
      <c r="M205">
        <v>67</v>
      </c>
      <c r="N205">
        <v>5</v>
      </c>
      <c r="O205">
        <v>416</v>
      </c>
      <c r="P205">
        <v>89</v>
      </c>
      <c r="Q205">
        <v>327</v>
      </c>
      <c r="R205"/>
      <c r="S205" t="s">
        <v>58</v>
      </c>
      <c r="T205"/>
    </row>
    <row r="206" spans="1:20">
      <c r="A206" t="s">
        <v>171</v>
      </c>
      <c r="B206" s="48">
        <v>13</v>
      </c>
      <c r="C206" s="4" t="s">
        <v>3</v>
      </c>
      <c r="D206">
        <v>55</v>
      </c>
      <c r="E206">
        <v>0</v>
      </c>
      <c r="F206">
        <v>1116.82</v>
      </c>
      <c r="G206">
        <v>456.64</v>
      </c>
      <c r="H206">
        <v>405.53</v>
      </c>
      <c r="I206">
        <v>64</v>
      </c>
      <c r="J206">
        <v>9</v>
      </c>
      <c r="K206">
        <v>55</v>
      </c>
      <c r="L206">
        <v>71</v>
      </c>
      <c r="M206">
        <v>55</v>
      </c>
      <c r="N206">
        <v>16</v>
      </c>
      <c r="O206">
        <v>359</v>
      </c>
      <c r="P206">
        <v>139</v>
      </c>
      <c r="Q206">
        <v>220</v>
      </c>
      <c r="R206"/>
      <c r="S206" t="s">
        <v>58</v>
      </c>
      <c r="T206"/>
    </row>
    <row r="207" spans="1:20">
      <c r="A207" t="s">
        <v>172</v>
      </c>
      <c r="B207" s="48">
        <v>13</v>
      </c>
      <c r="C207" s="4" t="s">
        <v>3</v>
      </c>
      <c r="D207">
        <v>53</v>
      </c>
      <c r="E207">
        <v>0</v>
      </c>
      <c r="F207">
        <v>813.77</v>
      </c>
      <c r="G207">
        <v>1312.08</v>
      </c>
      <c r="H207">
        <v>419.09</v>
      </c>
      <c r="I207">
        <v>61</v>
      </c>
      <c r="J207">
        <v>8</v>
      </c>
      <c r="K207">
        <v>53</v>
      </c>
      <c r="L207">
        <v>61</v>
      </c>
      <c r="M207">
        <v>53</v>
      </c>
      <c r="N207">
        <v>8</v>
      </c>
      <c r="O207">
        <v>814</v>
      </c>
      <c r="P207">
        <v>474</v>
      </c>
      <c r="Q207">
        <v>340</v>
      </c>
      <c r="R207"/>
      <c r="S207" t="s">
        <v>58</v>
      </c>
      <c r="T207"/>
    </row>
    <row r="208" spans="1:20">
      <c r="A208" t="s">
        <v>173</v>
      </c>
      <c r="B208" s="48">
        <v>13</v>
      </c>
      <c r="C208" s="6" t="s">
        <v>2</v>
      </c>
      <c r="D208">
        <v>42</v>
      </c>
      <c r="E208">
        <v>0</v>
      </c>
      <c r="F208">
        <v>1241.26</v>
      </c>
      <c r="G208">
        <v>1776.1</v>
      </c>
      <c r="H208">
        <v>35.33</v>
      </c>
      <c r="I208">
        <v>62</v>
      </c>
      <c r="J208">
        <v>20</v>
      </c>
      <c r="K208">
        <v>42</v>
      </c>
      <c r="L208">
        <v>64</v>
      </c>
      <c r="M208">
        <v>42</v>
      </c>
      <c r="N208">
        <v>22</v>
      </c>
      <c r="O208">
        <v>865</v>
      </c>
      <c r="P208">
        <v>537</v>
      </c>
      <c r="Q208">
        <v>328</v>
      </c>
      <c r="R208"/>
      <c r="S208" t="s">
        <v>58</v>
      </c>
      <c r="T208"/>
    </row>
    <row r="209" spans="1:20">
      <c r="A209" t="s">
        <v>174</v>
      </c>
      <c r="B209" s="48">
        <v>13</v>
      </c>
      <c r="C209" s="6" t="s">
        <v>2</v>
      </c>
      <c r="D209">
        <v>28</v>
      </c>
      <c r="E209">
        <v>0</v>
      </c>
      <c r="F209">
        <v>2735.25</v>
      </c>
      <c r="G209">
        <v>1611.18</v>
      </c>
      <c r="H209">
        <v>369.07</v>
      </c>
      <c r="I209">
        <v>36</v>
      </c>
      <c r="J209">
        <v>8</v>
      </c>
      <c r="K209">
        <v>28</v>
      </c>
      <c r="L209">
        <v>63</v>
      </c>
      <c r="M209">
        <v>28</v>
      </c>
      <c r="N209">
        <v>35</v>
      </c>
      <c r="O209">
        <v>980</v>
      </c>
      <c r="P209">
        <v>402</v>
      </c>
      <c r="Q209">
        <v>578</v>
      </c>
      <c r="R209"/>
      <c r="S209" t="s">
        <v>58</v>
      </c>
      <c r="T209"/>
    </row>
    <row r="210" spans="1:20">
      <c r="A210" t="s">
        <v>183</v>
      </c>
      <c r="B210" s="48">
        <v>13</v>
      </c>
      <c r="C210" s="6" t="s">
        <v>2</v>
      </c>
      <c r="D210">
        <v>2</v>
      </c>
      <c r="E210">
        <v>0</v>
      </c>
      <c r="F210">
        <v>51069.5</v>
      </c>
      <c r="G210">
        <v>1774</v>
      </c>
      <c r="H210">
        <v>693</v>
      </c>
      <c r="I210">
        <v>2</v>
      </c>
      <c r="J210">
        <v>0</v>
      </c>
      <c r="K210">
        <v>2</v>
      </c>
      <c r="L210">
        <v>41</v>
      </c>
      <c r="M210">
        <v>2</v>
      </c>
      <c r="N210">
        <v>39</v>
      </c>
      <c r="O210">
        <v>0</v>
      </c>
      <c r="P210">
        <v>0</v>
      </c>
      <c r="Q210">
        <v>0</v>
      </c>
      <c r="R210"/>
      <c r="S210" t="s">
        <v>58</v>
      </c>
      <c r="T210"/>
    </row>
    <row r="211" spans="1:20">
      <c r="A211" t="s">
        <v>175</v>
      </c>
      <c r="B211" s="48">
        <v>13</v>
      </c>
      <c r="C211" s="4" t="s">
        <v>3</v>
      </c>
      <c r="D211">
        <v>35</v>
      </c>
      <c r="E211">
        <v>0</v>
      </c>
      <c r="F211">
        <v>1500.74</v>
      </c>
      <c r="G211">
        <v>1046.83</v>
      </c>
      <c r="H211">
        <v>178.69</v>
      </c>
      <c r="I211">
        <v>37</v>
      </c>
      <c r="J211">
        <v>2</v>
      </c>
      <c r="K211">
        <v>35</v>
      </c>
      <c r="L211">
        <v>71</v>
      </c>
      <c r="M211">
        <v>35</v>
      </c>
      <c r="N211">
        <v>36</v>
      </c>
      <c r="O211">
        <v>730</v>
      </c>
      <c r="P211">
        <v>349</v>
      </c>
      <c r="Q211">
        <v>381</v>
      </c>
      <c r="R211"/>
      <c r="S211" t="s">
        <v>58</v>
      </c>
      <c r="T211"/>
    </row>
    <row r="212" spans="1:20">
      <c r="A212" t="s">
        <v>176</v>
      </c>
      <c r="B212" s="48">
        <v>13</v>
      </c>
      <c r="C212" s="6" t="s">
        <v>2</v>
      </c>
      <c r="D212">
        <v>14</v>
      </c>
      <c r="E212">
        <v>0</v>
      </c>
      <c r="F212">
        <v>6945.71</v>
      </c>
      <c r="G212">
        <v>188.86</v>
      </c>
      <c r="H212">
        <v>372.93</v>
      </c>
      <c r="I212">
        <v>17</v>
      </c>
      <c r="J212">
        <v>3</v>
      </c>
      <c r="K212">
        <v>14</v>
      </c>
      <c r="L212">
        <v>31</v>
      </c>
      <c r="M212">
        <v>14</v>
      </c>
      <c r="N212">
        <v>17</v>
      </c>
      <c r="O212">
        <v>764</v>
      </c>
      <c r="P212">
        <v>52</v>
      </c>
      <c r="Q212">
        <v>712</v>
      </c>
      <c r="R212"/>
      <c r="S212" t="s">
        <v>58</v>
      </c>
      <c r="T212"/>
    </row>
    <row r="213" spans="1:20">
      <c r="A213" t="s">
        <v>177</v>
      </c>
      <c r="B213" s="48">
        <v>13</v>
      </c>
      <c r="C213" s="6" t="s">
        <v>2</v>
      </c>
      <c r="D213">
        <v>34</v>
      </c>
      <c r="E213">
        <v>0</v>
      </c>
      <c r="F213">
        <v>1006.44</v>
      </c>
      <c r="G213">
        <v>1944.97</v>
      </c>
      <c r="H213">
        <v>367.94</v>
      </c>
      <c r="I213">
        <v>44</v>
      </c>
      <c r="J213">
        <v>10</v>
      </c>
      <c r="K213">
        <v>34</v>
      </c>
      <c r="L213">
        <v>38</v>
      </c>
      <c r="M213">
        <v>34</v>
      </c>
      <c r="N213">
        <v>4</v>
      </c>
      <c r="O213">
        <v>359</v>
      </c>
      <c r="P213">
        <v>270</v>
      </c>
      <c r="Q213">
        <v>89</v>
      </c>
      <c r="R213"/>
      <c r="S213" t="s">
        <v>58</v>
      </c>
      <c r="T213"/>
    </row>
    <row r="214" spans="1:20">
      <c r="A214" s="49"/>
      <c r="B214" s="49"/>
      <c r="C214" s="33"/>
      <c r="D214" s="33"/>
      <c r="E214" s="33"/>
    </row>
    <row r="215" spans="1:20">
      <c r="A215" s="34" t="s">
        <v>3</v>
      </c>
      <c r="B215" s="34">
        <f>COUNTIF(C190:C213,"WT")</f>
        <v>11</v>
      </c>
      <c r="C215" s="22" t="s">
        <v>41</v>
      </c>
      <c r="D215" s="24">
        <f>AVERAGE(D190:D193,D195,D200,D202:D203,D206:D207,D211)</f>
        <v>29.545454545454547</v>
      </c>
      <c r="E215" s="24">
        <f t="shared" ref="E215:Q215" si="28">AVERAGE(E190:E193,E195,E200,E202:E203,E206:E207,E211)</f>
        <v>0</v>
      </c>
      <c r="F215" s="24">
        <f t="shared" si="28"/>
        <v>6271.0000000000009</v>
      </c>
      <c r="G215" s="24">
        <f t="shared" si="28"/>
        <v>1250.3545454545454</v>
      </c>
      <c r="H215" s="24">
        <f t="shared" si="28"/>
        <v>238.7590909090909</v>
      </c>
      <c r="I215" s="24">
        <f t="shared" si="28"/>
        <v>34.454545454545453</v>
      </c>
      <c r="J215" s="24">
        <f t="shared" si="28"/>
        <v>5</v>
      </c>
      <c r="K215" s="24">
        <f t="shared" si="28"/>
        <v>29.454545454545453</v>
      </c>
      <c r="L215" s="24">
        <f t="shared" si="28"/>
        <v>62.18181818181818</v>
      </c>
      <c r="M215" s="24">
        <f t="shared" si="28"/>
        <v>29.454545454545453</v>
      </c>
      <c r="N215" s="24">
        <f t="shared" si="28"/>
        <v>32.727272727272727</v>
      </c>
      <c r="O215" s="24">
        <f t="shared" si="28"/>
        <v>677.36363636363637</v>
      </c>
      <c r="P215" s="24">
        <f t="shared" si="28"/>
        <v>244.45454545454547</v>
      </c>
      <c r="Q215" s="24">
        <f t="shared" si="28"/>
        <v>432.90909090909093</v>
      </c>
    </row>
    <row r="216" spans="1:20">
      <c r="A216" s="35" t="s">
        <v>179</v>
      </c>
      <c r="B216" s="34">
        <f>COUNTIF(C190:C213,"+ve")</f>
        <v>13</v>
      </c>
      <c r="C216" s="18" t="s">
        <v>41</v>
      </c>
      <c r="D216" s="27">
        <f>AVERAGE(D194,D196:D199,D201,D204:D205,D208:D210,D212:D213)</f>
        <v>38.230769230769234</v>
      </c>
      <c r="E216" s="27">
        <f t="shared" ref="E216:Q216" si="29">AVERAGE(E194,E196:E199,E201,E204:E205,E208:E210,E212:E213)</f>
        <v>0</v>
      </c>
      <c r="F216" s="27">
        <f t="shared" si="29"/>
        <v>16801.93076923077</v>
      </c>
      <c r="G216" s="27">
        <f t="shared" si="29"/>
        <v>1738.0276923076924</v>
      </c>
      <c r="H216" s="27">
        <f t="shared" si="29"/>
        <v>428.13461538461536</v>
      </c>
      <c r="I216" s="27">
        <f t="shared" si="29"/>
        <v>47.769230769230766</v>
      </c>
      <c r="J216" s="27">
        <f t="shared" si="29"/>
        <v>9.5384615384615383</v>
      </c>
      <c r="K216" s="27">
        <f t="shared" si="29"/>
        <v>38.230769230769234</v>
      </c>
      <c r="L216" s="27">
        <f t="shared" si="29"/>
        <v>60</v>
      </c>
      <c r="M216" s="27">
        <f t="shared" si="29"/>
        <v>38.230769230769234</v>
      </c>
      <c r="N216" s="27">
        <f t="shared" si="29"/>
        <v>21.76923076923077</v>
      </c>
      <c r="O216" s="27">
        <f t="shared" si="29"/>
        <v>663.53846153846155</v>
      </c>
      <c r="P216" s="27">
        <f t="shared" si="29"/>
        <v>245.76923076923077</v>
      </c>
      <c r="Q216" s="27">
        <f t="shared" si="29"/>
        <v>417.76923076923077</v>
      </c>
    </row>
    <row r="217" spans="1:20">
      <c r="A217" s="49"/>
      <c r="B217" s="49"/>
      <c r="C217" s="22" t="s">
        <v>43</v>
      </c>
      <c r="D217" s="24">
        <f>STDEV(D190:D193,D195,D200,D202:D203,D206:D207,D211)/SQRT($B215)</f>
        <v>5.5191627104836645</v>
      </c>
      <c r="E217" s="24">
        <f t="shared" ref="E217:L217" si="30">STDEV(E190:E193,E195,E200,E202:E203,E206:E207,E211)/SQRT($B215)</f>
        <v>0</v>
      </c>
      <c r="F217" s="24">
        <f t="shared" si="30"/>
        <v>3390.1756867738768</v>
      </c>
      <c r="G217" s="24">
        <f t="shared" si="30"/>
        <v>247.30652497866856</v>
      </c>
      <c r="H217" s="24">
        <f t="shared" si="30"/>
        <v>69.432219864929422</v>
      </c>
      <c r="I217" s="24">
        <f t="shared" si="30"/>
        <v>6.3851584110250768</v>
      </c>
      <c r="J217" s="24">
        <f t="shared" si="30"/>
        <v>1.4522709489247898</v>
      </c>
      <c r="K217" s="24">
        <f t="shared" si="30"/>
        <v>5.5667252269234657</v>
      </c>
      <c r="L217" s="24">
        <f t="shared" si="30"/>
        <v>7.552023427614591</v>
      </c>
      <c r="M217" s="24">
        <f>STDEV(M190:M193,M195,M200,M202:M203,M206:M207,M211)/SQRT($B215)</f>
        <v>5.5667252269234657</v>
      </c>
      <c r="N217" s="24">
        <f>STDEV(N190:N193,N195,N200,N202:N203,N206:N207,N211)/SQRT($B215)</f>
        <v>7.3831391563245568</v>
      </c>
      <c r="O217" s="24">
        <f>STDEV(O190:O193,O195,O200,O202:O203,O206:O207,O211)/SQRT($B215)</f>
        <v>124.68843153507743</v>
      </c>
      <c r="P217" s="24">
        <f>STDEV(P190:P193,P195,P200,P202:P203,P206:P207,P211)/SQRT($B215)</f>
        <v>58.837582861847693</v>
      </c>
      <c r="Q217" s="24">
        <f>STDEV(Q190:Q193,Q195,Q200,Q202:Q203,Q206:Q207,Q211)/SQRT($B215)</f>
        <v>85.274791601296968</v>
      </c>
    </row>
    <row r="218" spans="1:20">
      <c r="A218" s="49"/>
      <c r="B218" s="49"/>
      <c r="C218" s="18" t="s">
        <v>43</v>
      </c>
      <c r="D218" s="27">
        <f>STDEV(D194,D196:D199,D201,D204:D205,D208:D210,D212:D213)/SQRT($B216)</f>
        <v>6.9652561259014938</v>
      </c>
      <c r="E218" s="27">
        <f t="shared" ref="E218:Q218" si="31">STDEV(E194,E196:E199,E201,E204:E205,E208:E210,E212:E213)/SQRT($B216)</f>
        <v>0</v>
      </c>
      <c r="F218" s="27">
        <f t="shared" si="31"/>
        <v>11332.473817833763</v>
      </c>
      <c r="G218" s="27">
        <f t="shared" si="31"/>
        <v>425.23175632214088</v>
      </c>
      <c r="H218" s="27">
        <f t="shared" si="31"/>
        <v>70.898640032663977</v>
      </c>
      <c r="I218" s="27">
        <f t="shared" si="31"/>
        <v>8.249439643870959</v>
      </c>
      <c r="J218" s="27">
        <f t="shared" si="31"/>
        <v>2.0650181119693216</v>
      </c>
      <c r="K218" s="27">
        <f t="shared" si="31"/>
        <v>6.9652561259014938</v>
      </c>
      <c r="L218" s="27">
        <f t="shared" si="31"/>
        <v>10.49419864154501</v>
      </c>
      <c r="M218" s="27">
        <f t="shared" si="31"/>
        <v>6.9652561259014938</v>
      </c>
      <c r="N218" s="27">
        <f t="shared" si="31"/>
        <v>6.7625987325403978</v>
      </c>
      <c r="O218" s="27">
        <f t="shared" si="31"/>
        <v>147.46897176401583</v>
      </c>
      <c r="P218" s="27">
        <f t="shared" si="31"/>
        <v>49.941138923756768</v>
      </c>
      <c r="Q218" s="27">
        <f t="shared" si="31"/>
        <v>129.2436654126989</v>
      </c>
    </row>
    <row r="221" spans="1:20">
      <c r="A221" t="s">
        <v>158</v>
      </c>
      <c r="B221" s="48">
        <v>14</v>
      </c>
      <c r="C221" s="4" t="s">
        <v>3</v>
      </c>
      <c r="D221">
        <v>34</v>
      </c>
      <c r="E221">
        <v>0</v>
      </c>
      <c r="F221">
        <v>3156.62</v>
      </c>
      <c r="G221">
        <v>2010.5</v>
      </c>
      <c r="H221">
        <v>54.12</v>
      </c>
      <c r="I221">
        <v>35</v>
      </c>
      <c r="J221">
        <v>1</v>
      </c>
      <c r="K221">
        <v>34</v>
      </c>
      <c r="L221">
        <v>108</v>
      </c>
      <c r="M221">
        <v>34</v>
      </c>
      <c r="N221">
        <v>74</v>
      </c>
      <c r="O221">
        <v>901</v>
      </c>
      <c r="P221">
        <v>318</v>
      </c>
      <c r="Q221">
        <v>583</v>
      </c>
      <c r="R221"/>
      <c r="S221" t="s">
        <v>58</v>
      </c>
      <c r="T221"/>
    </row>
    <row r="222" spans="1:20">
      <c r="A222" t="s">
        <v>180</v>
      </c>
      <c r="B222" s="48">
        <v>14</v>
      </c>
      <c r="C222" s="4" t="s">
        <v>3</v>
      </c>
      <c r="D222">
        <v>5</v>
      </c>
      <c r="E222">
        <v>0</v>
      </c>
      <c r="F222">
        <v>33950.400000000001</v>
      </c>
      <c r="G222">
        <v>754.2</v>
      </c>
      <c r="H222">
        <v>522.20000000000005</v>
      </c>
      <c r="I222">
        <v>6</v>
      </c>
      <c r="J222">
        <v>1</v>
      </c>
      <c r="K222">
        <v>5</v>
      </c>
      <c r="L222">
        <v>43</v>
      </c>
      <c r="M222">
        <v>5</v>
      </c>
      <c r="N222">
        <v>38</v>
      </c>
      <c r="O222">
        <v>478</v>
      </c>
      <c r="P222">
        <v>26</v>
      </c>
      <c r="Q222">
        <v>452</v>
      </c>
      <c r="R222"/>
      <c r="S222" t="s">
        <v>58</v>
      </c>
      <c r="T222"/>
    </row>
    <row r="223" spans="1:20">
      <c r="A223" t="s">
        <v>159</v>
      </c>
      <c r="B223" s="48">
        <v>14</v>
      </c>
      <c r="C223" s="4" t="s">
        <v>3</v>
      </c>
      <c r="D223">
        <v>26</v>
      </c>
      <c r="E223">
        <v>0</v>
      </c>
      <c r="F223">
        <v>1619.23</v>
      </c>
      <c r="G223">
        <v>391.65</v>
      </c>
      <c r="H223">
        <v>148.58000000000001</v>
      </c>
      <c r="I223">
        <v>36</v>
      </c>
      <c r="J223">
        <v>10</v>
      </c>
      <c r="K223">
        <v>26</v>
      </c>
      <c r="L223">
        <v>56</v>
      </c>
      <c r="M223">
        <v>26</v>
      </c>
      <c r="N223">
        <v>30</v>
      </c>
      <c r="O223">
        <v>373</v>
      </c>
      <c r="P223">
        <v>61</v>
      </c>
      <c r="Q223">
        <v>312</v>
      </c>
      <c r="R223"/>
      <c r="S223" t="s">
        <v>58</v>
      </c>
      <c r="T223"/>
    </row>
    <row r="224" spans="1:20">
      <c r="A224" t="s">
        <v>160</v>
      </c>
      <c r="B224" s="48">
        <v>14</v>
      </c>
      <c r="C224" s="4" t="s">
        <v>3</v>
      </c>
      <c r="D224">
        <v>35</v>
      </c>
      <c r="E224">
        <v>0</v>
      </c>
      <c r="F224">
        <v>2785.51</v>
      </c>
      <c r="G224">
        <v>1635.89</v>
      </c>
      <c r="H224">
        <v>523.83000000000004</v>
      </c>
      <c r="I224">
        <v>45</v>
      </c>
      <c r="J224">
        <v>10</v>
      </c>
      <c r="K224">
        <v>35</v>
      </c>
      <c r="L224">
        <v>44</v>
      </c>
      <c r="M224">
        <v>35</v>
      </c>
      <c r="N224">
        <v>9</v>
      </c>
      <c r="O224">
        <v>801</v>
      </c>
      <c r="P224">
        <v>369</v>
      </c>
      <c r="Q224">
        <v>432</v>
      </c>
      <c r="R224"/>
      <c r="S224" t="s">
        <v>58</v>
      </c>
      <c r="T224"/>
    </row>
    <row r="225" spans="1:20">
      <c r="A225" t="s">
        <v>181</v>
      </c>
      <c r="B225" s="48">
        <v>14</v>
      </c>
      <c r="C225" s="6" t="s">
        <v>2</v>
      </c>
      <c r="D225">
        <v>2</v>
      </c>
      <c r="E225">
        <v>0</v>
      </c>
      <c r="F225">
        <v>69793.5</v>
      </c>
      <c r="G225">
        <v>2082.5</v>
      </c>
      <c r="H225">
        <v>1167.5</v>
      </c>
      <c r="I225">
        <v>6</v>
      </c>
      <c r="J225">
        <v>4</v>
      </c>
      <c r="K225">
        <v>2</v>
      </c>
      <c r="L225">
        <v>31</v>
      </c>
      <c r="M225">
        <v>2</v>
      </c>
      <c r="N225">
        <v>29</v>
      </c>
      <c r="O225">
        <v>0</v>
      </c>
      <c r="P225">
        <v>0</v>
      </c>
      <c r="Q225">
        <v>0</v>
      </c>
      <c r="R225"/>
      <c r="S225" t="s">
        <v>58</v>
      </c>
      <c r="T225"/>
    </row>
    <row r="226" spans="1:20">
      <c r="A226" t="s">
        <v>161</v>
      </c>
      <c r="B226" s="48">
        <v>14</v>
      </c>
      <c r="C226" s="4" t="s">
        <v>3</v>
      </c>
      <c r="D226">
        <v>22</v>
      </c>
      <c r="E226">
        <v>0</v>
      </c>
      <c r="F226">
        <v>2156.59</v>
      </c>
      <c r="G226">
        <v>5878.05</v>
      </c>
      <c r="H226">
        <v>102.18</v>
      </c>
      <c r="I226">
        <v>39</v>
      </c>
      <c r="J226">
        <v>17</v>
      </c>
      <c r="K226">
        <v>22</v>
      </c>
      <c r="L226">
        <v>84</v>
      </c>
      <c r="M226">
        <v>22</v>
      </c>
      <c r="N226">
        <v>62</v>
      </c>
      <c r="O226">
        <v>792</v>
      </c>
      <c r="P226">
        <v>524</v>
      </c>
      <c r="Q226">
        <v>268</v>
      </c>
      <c r="R226"/>
      <c r="S226" t="s">
        <v>58</v>
      </c>
      <c r="T226"/>
    </row>
    <row r="227" spans="1:20">
      <c r="A227" t="s">
        <v>162</v>
      </c>
      <c r="B227" s="48">
        <v>14</v>
      </c>
      <c r="C227" s="6" t="s">
        <v>2</v>
      </c>
      <c r="D227">
        <v>45</v>
      </c>
      <c r="E227">
        <v>0</v>
      </c>
      <c r="F227">
        <v>2046.18</v>
      </c>
      <c r="G227">
        <v>1377.33</v>
      </c>
      <c r="H227">
        <v>438</v>
      </c>
      <c r="I227">
        <v>62</v>
      </c>
      <c r="J227">
        <v>17</v>
      </c>
      <c r="K227">
        <v>45</v>
      </c>
      <c r="L227">
        <v>74</v>
      </c>
      <c r="M227">
        <v>45</v>
      </c>
      <c r="N227">
        <v>29</v>
      </c>
      <c r="O227">
        <v>975</v>
      </c>
      <c r="P227">
        <v>450</v>
      </c>
      <c r="Q227">
        <v>525</v>
      </c>
      <c r="R227"/>
      <c r="S227" t="s">
        <v>58</v>
      </c>
      <c r="T227"/>
    </row>
    <row r="228" spans="1:20">
      <c r="A228" t="s">
        <v>163</v>
      </c>
      <c r="B228" s="48">
        <v>14</v>
      </c>
      <c r="C228" s="6" t="s">
        <v>2</v>
      </c>
      <c r="D228">
        <v>61</v>
      </c>
      <c r="E228">
        <v>0</v>
      </c>
      <c r="F228">
        <v>954.05</v>
      </c>
      <c r="G228">
        <v>1336.93</v>
      </c>
      <c r="H228">
        <v>366.74</v>
      </c>
      <c r="I228">
        <v>73</v>
      </c>
      <c r="J228">
        <v>12</v>
      </c>
      <c r="K228">
        <v>61</v>
      </c>
      <c r="L228">
        <v>65</v>
      </c>
      <c r="M228">
        <v>61</v>
      </c>
      <c r="N228">
        <v>4</v>
      </c>
      <c r="O228">
        <v>563</v>
      </c>
      <c r="P228">
        <v>274</v>
      </c>
      <c r="Q228">
        <v>289</v>
      </c>
      <c r="R228"/>
      <c r="S228" t="s">
        <v>58</v>
      </c>
      <c r="T228"/>
    </row>
    <row r="229" spans="1:20">
      <c r="A229" t="s">
        <v>164</v>
      </c>
      <c r="B229" s="48">
        <v>14</v>
      </c>
      <c r="C229" s="6" t="s">
        <v>2</v>
      </c>
      <c r="D229">
        <v>77</v>
      </c>
      <c r="E229">
        <v>0</v>
      </c>
      <c r="F229">
        <v>1345.7</v>
      </c>
      <c r="G229">
        <v>693.47</v>
      </c>
      <c r="H229">
        <v>271.68</v>
      </c>
      <c r="I229">
        <v>82</v>
      </c>
      <c r="J229">
        <v>5</v>
      </c>
      <c r="K229">
        <v>77</v>
      </c>
      <c r="L229">
        <v>130</v>
      </c>
      <c r="M229">
        <v>77</v>
      </c>
      <c r="N229">
        <v>53</v>
      </c>
      <c r="O229">
        <v>625</v>
      </c>
      <c r="P229">
        <v>160</v>
      </c>
      <c r="Q229">
        <v>465</v>
      </c>
      <c r="R229"/>
      <c r="S229" t="s">
        <v>58</v>
      </c>
      <c r="T229"/>
    </row>
    <row r="230" spans="1:20">
      <c r="A230" t="s">
        <v>165</v>
      </c>
      <c r="B230" s="48">
        <v>14</v>
      </c>
      <c r="C230" s="6" t="s">
        <v>2</v>
      </c>
      <c r="D230">
        <v>70</v>
      </c>
      <c r="E230">
        <v>0</v>
      </c>
      <c r="F230">
        <v>1392.24</v>
      </c>
      <c r="G230">
        <v>728.8</v>
      </c>
      <c r="H230">
        <v>431.74</v>
      </c>
      <c r="I230">
        <v>83</v>
      </c>
      <c r="J230">
        <v>13</v>
      </c>
      <c r="K230">
        <v>70</v>
      </c>
      <c r="L230">
        <v>81</v>
      </c>
      <c r="M230">
        <v>70</v>
      </c>
      <c r="N230">
        <v>11</v>
      </c>
      <c r="O230">
        <v>604</v>
      </c>
      <c r="P230">
        <v>181</v>
      </c>
      <c r="Q230">
        <v>423</v>
      </c>
      <c r="R230"/>
      <c r="S230" t="s">
        <v>58</v>
      </c>
      <c r="T230"/>
    </row>
    <row r="231" spans="1:20">
      <c r="A231" t="s">
        <v>166</v>
      </c>
      <c r="B231" s="48">
        <v>14</v>
      </c>
      <c r="C231" s="4" t="s">
        <v>3</v>
      </c>
      <c r="D231">
        <v>47</v>
      </c>
      <c r="E231">
        <v>0</v>
      </c>
      <c r="F231">
        <v>1928.87</v>
      </c>
      <c r="G231">
        <v>1335.66</v>
      </c>
      <c r="H231">
        <v>54.38</v>
      </c>
      <c r="I231">
        <v>54</v>
      </c>
      <c r="J231">
        <v>7</v>
      </c>
      <c r="K231">
        <v>47</v>
      </c>
      <c r="L231">
        <v>60</v>
      </c>
      <c r="M231">
        <v>47</v>
      </c>
      <c r="N231">
        <v>13</v>
      </c>
      <c r="O231">
        <v>1448</v>
      </c>
      <c r="P231">
        <v>490</v>
      </c>
      <c r="Q231">
        <v>958</v>
      </c>
      <c r="R231"/>
      <c r="S231" t="s">
        <v>58</v>
      </c>
      <c r="T231"/>
    </row>
    <row r="232" spans="1:20">
      <c r="A232" t="s">
        <v>167</v>
      </c>
      <c r="B232" s="48">
        <v>14</v>
      </c>
      <c r="C232" s="6" t="s">
        <v>2</v>
      </c>
      <c r="D232">
        <v>91</v>
      </c>
      <c r="E232">
        <v>0</v>
      </c>
      <c r="F232">
        <v>1103.19</v>
      </c>
      <c r="G232">
        <v>251.58</v>
      </c>
      <c r="H232">
        <v>411.56</v>
      </c>
      <c r="I232">
        <v>102</v>
      </c>
      <c r="J232">
        <v>11</v>
      </c>
      <c r="K232">
        <v>91</v>
      </c>
      <c r="L232">
        <v>105</v>
      </c>
      <c r="M232">
        <v>91</v>
      </c>
      <c r="N232">
        <v>14</v>
      </c>
      <c r="O232">
        <v>1829</v>
      </c>
      <c r="P232">
        <v>415</v>
      </c>
      <c r="Q232">
        <v>1414</v>
      </c>
      <c r="R232"/>
      <c r="S232" t="s">
        <v>58</v>
      </c>
      <c r="T232"/>
    </row>
    <row r="233" spans="1:20">
      <c r="A233" t="s">
        <v>182</v>
      </c>
      <c r="B233" s="48">
        <v>14</v>
      </c>
      <c r="C233" s="4" t="s">
        <v>3</v>
      </c>
      <c r="D233">
        <v>1</v>
      </c>
      <c r="E233">
        <v>0</v>
      </c>
      <c r="F233">
        <v>140376</v>
      </c>
      <c r="G233">
        <v>2804</v>
      </c>
      <c r="H233">
        <v>574</v>
      </c>
      <c r="I233">
        <v>1</v>
      </c>
      <c r="J233">
        <v>0</v>
      </c>
      <c r="K233">
        <v>1</v>
      </c>
      <c r="L233">
        <v>36</v>
      </c>
      <c r="M233">
        <v>1</v>
      </c>
      <c r="N233">
        <v>35</v>
      </c>
      <c r="O233">
        <v>0</v>
      </c>
      <c r="P233">
        <v>0</v>
      </c>
      <c r="Q233">
        <v>0</v>
      </c>
      <c r="R233"/>
      <c r="S233" t="s">
        <v>58</v>
      </c>
      <c r="T233"/>
    </row>
    <row r="234" spans="1:20">
      <c r="A234" t="s">
        <v>168</v>
      </c>
      <c r="B234" s="48">
        <v>14</v>
      </c>
      <c r="C234" s="4" t="s">
        <v>3</v>
      </c>
      <c r="D234">
        <v>53</v>
      </c>
      <c r="E234">
        <v>0</v>
      </c>
      <c r="F234">
        <v>976.45</v>
      </c>
      <c r="G234">
        <v>1219.7</v>
      </c>
      <c r="H234">
        <v>24.75</v>
      </c>
      <c r="I234">
        <v>59</v>
      </c>
      <c r="J234">
        <v>6</v>
      </c>
      <c r="K234">
        <v>53</v>
      </c>
      <c r="L234">
        <v>133</v>
      </c>
      <c r="M234">
        <v>53</v>
      </c>
      <c r="N234">
        <v>80</v>
      </c>
      <c r="O234">
        <v>730</v>
      </c>
      <c r="P234">
        <v>381</v>
      </c>
      <c r="Q234">
        <v>349</v>
      </c>
      <c r="R234"/>
      <c r="S234" t="s">
        <v>58</v>
      </c>
      <c r="T234"/>
    </row>
    <row r="235" spans="1:20">
      <c r="A235" t="s">
        <v>169</v>
      </c>
      <c r="B235" s="48">
        <v>14</v>
      </c>
      <c r="C235" s="6" t="s">
        <v>2</v>
      </c>
      <c r="D235">
        <v>42</v>
      </c>
      <c r="E235">
        <v>0</v>
      </c>
      <c r="F235">
        <v>1318.71</v>
      </c>
      <c r="G235">
        <v>2288.38</v>
      </c>
      <c r="H235">
        <v>464.62</v>
      </c>
      <c r="I235">
        <v>46</v>
      </c>
      <c r="J235">
        <v>4</v>
      </c>
      <c r="K235">
        <v>42</v>
      </c>
      <c r="L235">
        <v>52</v>
      </c>
      <c r="M235">
        <v>42</v>
      </c>
      <c r="N235">
        <v>10</v>
      </c>
      <c r="O235">
        <v>678</v>
      </c>
      <c r="P235">
        <v>406</v>
      </c>
      <c r="Q235">
        <v>272</v>
      </c>
      <c r="R235"/>
      <c r="S235" t="s">
        <v>58</v>
      </c>
      <c r="T235"/>
    </row>
    <row r="236" spans="1:20">
      <c r="A236" t="s">
        <v>170</v>
      </c>
      <c r="B236" s="48">
        <v>14</v>
      </c>
      <c r="C236" s="6" t="s">
        <v>2</v>
      </c>
      <c r="D236">
        <v>97</v>
      </c>
      <c r="E236">
        <v>0</v>
      </c>
      <c r="F236">
        <v>1289.6400000000001</v>
      </c>
      <c r="G236">
        <v>145.78</v>
      </c>
      <c r="H236">
        <v>387.4</v>
      </c>
      <c r="I236">
        <v>122</v>
      </c>
      <c r="J236">
        <v>25</v>
      </c>
      <c r="K236">
        <v>97</v>
      </c>
      <c r="L236">
        <v>104</v>
      </c>
      <c r="M236">
        <v>97</v>
      </c>
      <c r="N236">
        <v>7</v>
      </c>
      <c r="O236">
        <v>428</v>
      </c>
      <c r="P236">
        <v>160</v>
      </c>
      <c r="Q236">
        <v>268</v>
      </c>
      <c r="R236"/>
      <c r="S236" t="s">
        <v>58</v>
      </c>
      <c r="T236"/>
    </row>
    <row r="237" spans="1:20">
      <c r="A237" t="s">
        <v>171</v>
      </c>
      <c r="B237" s="48">
        <v>14</v>
      </c>
      <c r="C237" s="4" t="s">
        <v>3</v>
      </c>
      <c r="D237">
        <v>65</v>
      </c>
      <c r="E237">
        <v>0</v>
      </c>
      <c r="F237">
        <v>1203.8499999999999</v>
      </c>
      <c r="G237">
        <v>1005.89</v>
      </c>
      <c r="H237">
        <v>263.45999999999998</v>
      </c>
      <c r="I237">
        <v>76</v>
      </c>
      <c r="J237">
        <v>11</v>
      </c>
      <c r="K237">
        <v>65</v>
      </c>
      <c r="L237">
        <v>86</v>
      </c>
      <c r="M237">
        <v>65</v>
      </c>
      <c r="N237">
        <v>21</v>
      </c>
      <c r="O237">
        <v>681</v>
      </c>
      <c r="P237">
        <v>288</v>
      </c>
      <c r="Q237">
        <v>393</v>
      </c>
      <c r="R237"/>
      <c r="S237" t="s">
        <v>58</v>
      </c>
      <c r="T237"/>
    </row>
    <row r="238" spans="1:20">
      <c r="A238" t="s">
        <v>172</v>
      </c>
      <c r="B238" s="48">
        <v>14</v>
      </c>
      <c r="C238" s="4" t="s">
        <v>3</v>
      </c>
      <c r="D238">
        <v>79</v>
      </c>
      <c r="E238">
        <v>0</v>
      </c>
      <c r="F238">
        <v>906.95</v>
      </c>
      <c r="G238">
        <v>819.63</v>
      </c>
      <c r="H238">
        <v>437.35</v>
      </c>
      <c r="I238">
        <v>90</v>
      </c>
      <c r="J238">
        <v>11</v>
      </c>
      <c r="K238">
        <v>79</v>
      </c>
      <c r="L238">
        <v>87</v>
      </c>
      <c r="M238">
        <v>79</v>
      </c>
      <c r="N238">
        <v>8</v>
      </c>
      <c r="O238">
        <v>891</v>
      </c>
      <c r="P238">
        <v>417</v>
      </c>
      <c r="Q238">
        <v>474</v>
      </c>
      <c r="R238"/>
      <c r="S238" t="s">
        <v>58</v>
      </c>
      <c r="T238"/>
    </row>
    <row r="239" spans="1:20">
      <c r="A239" t="s">
        <v>173</v>
      </c>
      <c r="B239" s="48">
        <v>14</v>
      </c>
      <c r="C239" s="6" t="s">
        <v>2</v>
      </c>
      <c r="D239">
        <v>65</v>
      </c>
      <c r="E239">
        <v>0</v>
      </c>
      <c r="F239">
        <v>878.03</v>
      </c>
      <c r="G239">
        <v>1756.63</v>
      </c>
      <c r="H239">
        <v>35.94</v>
      </c>
      <c r="I239">
        <v>85</v>
      </c>
      <c r="J239">
        <v>20</v>
      </c>
      <c r="K239">
        <v>65</v>
      </c>
      <c r="L239">
        <v>101</v>
      </c>
      <c r="M239">
        <v>65</v>
      </c>
      <c r="N239">
        <v>36</v>
      </c>
      <c r="O239">
        <v>823</v>
      </c>
      <c r="P239">
        <v>445</v>
      </c>
      <c r="Q239">
        <v>378</v>
      </c>
      <c r="R239"/>
      <c r="S239" t="s">
        <v>58</v>
      </c>
      <c r="T239"/>
    </row>
    <row r="240" spans="1:20">
      <c r="A240" t="s">
        <v>174</v>
      </c>
      <c r="B240" s="48">
        <v>14</v>
      </c>
      <c r="C240" s="6" t="s">
        <v>2</v>
      </c>
      <c r="D240">
        <v>41</v>
      </c>
      <c r="E240">
        <v>0</v>
      </c>
      <c r="F240">
        <v>1295.73</v>
      </c>
      <c r="G240">
        <v>2312.0700000000002</v>
      </c>
      <c r="H240">
        <v>428.46</v>
      </c>
      <c r="I240">
        <v>49</v>
      </c>
      <c r="J240">
        <v>8</v>
      </c>
      <c r="K240">
        <v>41</v>
      </c>
      <c r="L240">
        <v>53</v>
      </c>
      <c r="M240">
        <v>41</v>
      </c>
      <c r="N240">
        <v>12</v>
      </c>
      <c r="O240">
        <v>1126</v>
      </c>
      <c r="P240">
        <v>733</v>
      </c>
      <c r="Q240">
        <v>393</v>
      </c>
      <c r="R240"/>
      <c r="S240" t="s">
        <v>58</v>
      </c>
      <c r="T240"/>
    </row>
    <row r="241" spans="1:20">
      <c r="A241" t="s">
        <v>183</v>
      </c>
      <c r="B241" s="48">
        <v>14</v>
      </c>
      <c r="C241" s="6" t="s">
        <v>2</v>
      </c>
      <c r="D241">
        <v>2</v>
      </c>
      <c r="E241">
        <v>0</v>
      </c>
      <c r="F241">
        <v>84255.5</v>
      </c>
      <c r="G241">
        <v>984</v>
      </c>
      <c r="H241">
        <v>913.5</v>
      </c>
      <c r="I241">
        <v>3</v>
      </c>
      <c r="J241">
        <v>1</v>
      </c>
      <c r="K241">
        <v>2</v>
      </c>
      <c r="L241">
        <v>28</v>
      </c>
      <c r="M241">
        <v>2</v>
      </c>
      <c r="N241">
        <v>26</v>
      </c>
      <c r="O241">
        <v>0</v>
      </c>
      <c r="P241">
        <v>0</v>
      </c>
      <c r="Q241">
        <v>0</v>
      </c>
      <c r="R241"/>
      <c r="S241" t="s">
        <v>58</v>
      </c>
      <c r="T241"/>
    </row>
    <row r="242" spans="1:20">
      <c r="A242" t="s">
        <v>175</v>
      </c>
      <c r="B242" s="48">
        <v>14</v>
      </c>
      <c r="C242" s="4" t="s">
        <v>3</v>
      </c>
      <c r="D242">
        <v>55</v>
      </c>
      <c r="E242">
        <v>0</v>
      </c>
      <c r="F242">
        <v>2531.09</v>
      </c>
      <c r="G242">
        <v>382.15</v>
      </c>
      <c r="H242">
        <v>210.65</v>
      </c>
      <c r="I242">
        <v>59</v>
      </c>
      <c r="J242">
        <v>4</v>
      </c>
      <c r="K242">
        <v>55</v>
      </c>
      <c r="L242">
        <v>166</v>
      </c>
      <c r="M242">
        <v>55</v>
      </c>
      <c r="N242">
        <v>111</v>
      </c>
      <c r="O242">
        <v>1350</v>
      </c>
      <c r="P242">
        <v>265</v>
      </c>
      <c r="Q242">
        <v>1085</v>
      </c>
      <c r="R242"/>
      <c r="S242" t="s">
        <v>58</v>
      </c>
      <c r="T242"/>
    </row>
    <row r="243" spans="1:20">
      <c r="A243" t="s">
        <v>176</v>
      </c>
      <c r="B243" s="48">
        <v>14</v>
      </c>
      <c r="C243" s="6" t="s">
        <v>2</v>
      </c>
      <c r="D243">
        <v>32</v>
      </c>
      <c r="E243">
        <v>0</v>
      </c>
      <c r="F243">
        <v>3000.97</v>
      </c>
      <c r="G243">
        <v>2195.09</v>
      </c>
      <c r="H243">
        <v>361.22</v>
      </c>
      <c r="I243">
        <v>40</v>
      </c>
      <c r="J243">
        <v>8</v>
      </c>
      <c r="K243">
        <v>32</v>
      </c>
      <c r="L243">
        <v>43</v>
      </c>
      <c r="M243">
        <v>32</v>
      </c>
      <c r="N243">
        <v>11</v>
      </c>
      <c r="O243">
        <v>1182</v>
      </c>
      <c r="P243">
        <v>475</v>
      </c>
      <c r="Q243">
        <v>707</v>
      </c>
      <c r="R243"/>
      <c r="S243" t="s">
        <v>58</v>
      </c>
      <c r="T243"/>
    </row>
    <row r="244" spans="1:20">
      <c r="A244" t="s">
        <v>177</v>
      </c>
      <c r="B244" s="48">
        <v>14</v>
      </c>
      <c r="C244" s="6" t="s">
        <v>2</v>
      </c>
      <c r="D244">
        <v>34</v>
      </c>
      <c r="E244">
        <v>0</v>
      </c>
      <c r="F244">
        <v>1339.91</v>
      </c>
      <c r="G244">
        <v>3220.35</v>
      </c>
      <c r="H244">
        <v>332.53</v>
      </c>
      <c r="I244">
        <v>44</v>
      </c>
      <c r="J244">
        <v>10</v>
      </c>
      <c r="K244">
        <v>34</v>
      </c>
      <c r="L244">
        <v>53</v>
      </c>
      <c r="M244">
        <v>34</v>
      </c>
      <c r="N244">
        <v>19</v>
      </c>
      <c r="O244">
        <v>463</v>
      </c>
      <c r="P244">
        <v>281</v>
      </c>
      <c r="Q244">
        <v>182</v>
      </c>
      <c r="R244"/>
      <c r="S244" t="s">
        <v>58</v>
      </c>
      <c r="T244"/>
    </row>
    <row r="245" spans="1:20">
      <c r="A245" s="49"/>
      <c r="B245" s="49"/>
      <c r="C245" s="33"/>
      <c r="D245" s="33"/>
      <c r="E245" s="33"/>
    </row>
    <row r="246" spans="1:20">
      <c r="A246" s="34" t="s">
        <v>3</v>
      </c>
      <c r="B246" s="34">
        <f>COUNTIF(C221:C244,"WT")</f>
        <v>11</v>
      </c>
      <c r="C246" s="22" t="s">
        <v>41</v>
      </c>
      <c r="D246" s="24">
        <f>AVERAGE(D221:D224,D226,D231,D233:D234,D237:D238,D242)</f>
        <v>38.363636363636367</v>
      </c>
      <c r="E246" s="24">
        <f t="shared" ref="E246:Q246" si="32">AVERAGE(E221:E224,E226,E231,E233:E234,E237:E238,E242)</f>
        <v>0</v>
      </c>
      <c r="F246" s="24">
        <f t="shared" si="32"/>
        <v>17417.414545454547</v>
      </c>
      <c r="G246" s="24">
        <f t="shared" si="32"/>
        <v>1657.9381818181821</v>
      </c>
      <c r="H246" s="24">
        <f t="shared" si="32"/>
        <v>265.04545454545456</v>
      </c>
      <c r="I246" s="24">
        <f t="shared" si="32"/>
        <v>45.454545454545453</v>
      </c>
      <c r="J246" s="24">
        <f t="shared" si="32"/>
        <v>7.0909090909090908</v>
      </c>
      <c r="K246" s="24">
        <f t="shared" si="32"/>
        <v>38.363636363636367</v>
      </c>
      <c r="L246" s="24">
        <f t="shared" si="32"/>
        <v>82.090909090909093</v>
      </c>
      <c r="M246" s="24">
        <f t="shared" si="32"/>
        <v>38.363636363636367</v>
      </c>
      <c r="N246" s="24">
        <f t="shared" si="32"/>
        <v>43.727272727272727</v>
      </c>
      <c r="O246" s="24">
        <f t="shared" si="32"/>
        <v>767.72727272727275</v>
      </c>
      <c r="P246" s="24">
        <f t="shared" si="32"/>
        <v>285.36363636363637</v>
      </c>
      <c r="Q246" s="24">
        <f t="shared" si="32"/>
        <v>482.36363636363637</v>
      </c>
    </row>
    <row r="247" spans="1:20">
      <c r="A247" s="35" t="s">
        <v>179</v>
      </c>
      <c r="B247" s="34">
        <f>COUNTIF(C221:C244,"+ve")</f>
        <v>13</v>
      </c>
      <c r="C247" s="18" t="s">
        <v>41</v>
      </c>
      <c r="D247" s="27">
        <f>AVERAGE(D225,D227:D230,D232,D235:D236,D239:D241,D243:D244)</f>
        <v>50.692307692307693</v>
      </c>
      <c r="E247" s="27">
        <f t="shared" ref="E247:Q247" si="33">AVERAGE(E225,E227:E230,E232,E235:E236,E239:E241,E243:E244)</f>
        <v>0</v>
      </c>
      <c r="F247" s="27">
        <f t="shared" si="33"/>
        <v>13077.95</v>
      </c>
      <c r="G247" s="27">
        <f t="shared" si="33"/>
        <v>1490.2238461538461</v>
      </c>
      <c r="H247" s="27">
        <f t="shared" si="33"/>
        <v>462.37615384615378</v>
      </c>
      <c r="I247" s="27">
        <f t="shared" si="33"/>
        <v>61.307692307692307</v>
      </c>
      <c r="J247" s="27">
        <f t="shared" si="33"/>
        <v>10.615384615384615</v>
      </c>
      <c r="K247" s="27">
        <f t="shared" si="33"/>
        <v>50.692307692307693</v>
      </c>
      <c r="L247" s="27">
        <f t="shared" si="33"/>
        <v>70.769230769230774</v>
      </c>
      <c r="M247" s="27">
        <f t="shared" si="33"/>
        <v>50.692307692307693</v>
      </c>
      <c r="N247" s="27">
        <f t="shared" si="33"/>
        <v>20.076923076923077</v>
      </c>
      <c r="O247" s="27">
        <f t="shared" si="33"/>
        <v>715.07692307692309</v>
      </c>
      <c r="P247" s="27">
        <f t="shared" si="33"/>
        <v>306.15384615384613</v>
      </c>
      <c r="Q247" s="27">
        <f t="shared" si="33"/>
        <v>408.92307692307691</v>
      </c>
    </row>
    <row r="248" spans="1:20">
      <c r="A248" s="49"/>
      <c r="B248" s="49"/>
      <c r="C248" s="22" t="s">
        <v>43</v>
      </c>
      <c r="D248" s="24">
        <f>STDEV(D221:D224,D226,D231,D233:D234,D237:D238,D242)/SQRT($B246)</f>
        <v>7.3153297660991914</v>
      </c>
      <c r="E248" s="24">
        <f t="shared" ref="E248:L248" si="34">STDEV(E221:E224,E226,E231,E233:E234,E237:E238,E242)/SQRT($B246)</f>
        <v>0</v>
      </c>
      <c r="F248" s="24">
        <f t="shared" si="34"/>
        <v>12634.501730660759</v>
      </c>
      <c r="G248" s="24">
        <f t="shared" si="34"/>
        <v>474.04731948464655</v>
      </c>
      <c r="H248" s="24">
        <f t="shared" si="34"/>
        <v>63.810927595993782</v>
      </c>
      <c r="I248" s="24">
        <f t="shared" si="34"/>
        <v>8.0513845634418519</v>
      </c>
      <c r="J248" s="24">
        <f t="shared" si="34"/>
        <v>1.5980359846588132</v>
      </c>
      <c r="K248" s="24">
        <f t="shared" si="34"/>
        <v>7.3153297660991914</v>
      </c>
      <c r="L248" s="24">
        <f t="shared" si="34"/>
        <v>12.291500792642742</v>
      </c>
      <c r="M248" s="24">
        <f>STDEV(M221:M224,M226,M231,M233:M234,M237:M238,M242)/SQRT($B246)</f>
        <v>7.3153297660991914</v>
      </c>
      <c r="N248" s="24">
        <f>STDEV(N221:N224,N226,N231,N233:N234,N237:N238,N242)/SQRT($B246)</f>
        <v>10.149868704113558</v>
      </c>
      <c r="O248" s="24">
        <f>STDEV(O221:O224,O226,O231,O233:O234,O237:O238,O242)/SQRT($B246)</f>
        <v>123.38292875206852</v>
      </c>
      <c r="P248" s="24">
        <f>STDEV(P221:P224,P226,P231,P233:P234,P237:P238,P242)/SQRT($B246)</f>
        <v>55.005829893876246</v>
      </c>
      <c r="Q248" s="24">
        <f>STDEV(Q221:Q224,Q226,Q231,Q233:Q234,Q237:Q238,Q242)/SQRT($B246)</f>
        <v>92.26831158265577</v>
      </c>
    </row>
    <row r="249" spans="1:20">
      <c r="A249" s="49"/>
      <c r="B249" s="49"/>
      <c r="C249" s="18" t="s">
        <v>43</v>
      </c>
      <c r="D249" s="27">
        <f>STDEV(D225,D227:D230,D232,D235:D236,D239:D241,D243:D244)/SQRT($B247)</f>
        <v>8.288379736641966</v>
      </c>
      <c r="E249" s="27">
        <f t="shared" ref="E249:Q249" si="35">STDEV(E225,E227:E230,E232,E235:E236,E239:E241,E243:E244)/SQRT($B247)</f>
        <v>0</v>
      </c>
      <c r="F249" s="27">
        <f t="shared" si="35"/>
        <v>7915.1803050565522</v>
      </c>
      <c r="G249" s="27">
        <f t="shared" si="35"/>
        <v>254.11079043108515</v>
      </c>
      <c r="H249" s="27">
        <f t="shared" si="35"/>
        <v>78.693492575735021</v>
      </c>
      <c r="I249" s="27">
        <f t="shared" si="35"/>
        <v>9.6525435835916387</v>
      </c>
      <c r="J249" s="27">
        <f t="shared" si="35"/>
        <v>1.9099552335284826</v>
      </c>
      <c r="K249" s="27">
        <f t="shared" si="35"/>
        <v>8.288379736641966</v>
      </c>
      <c r="L249" s="27">
        <f t="shared" si="35"/>
        <v>8.7750767738286939</v>
      </c>
      <c r="M249" s="27">
        <f t="shared" si="35"/>
        <v>8.288379736641966</v>
      </c>
      <c r="N249" s="27">
        <f t="shared" si="35"/>
        <v>3.865464344119701</v>
      </c>
      <c r="O249" s="27">
        <f t="shared" si="35"/>
        <v>136.82496124510274</v>
      </c>
      <c r="P249" s="27">
        <f t="shared" si="35"/>
        <v>57.735342923422621</v>
      </c>
      <c r="Q249" s="27">
        <f t="shared" si="35"/>
        <v>99.870907800280222</v>
      </c>
    </row>
    <row r="253" spans="1:20">
      <c r="A253" t="s">
        <v>158</v>
      </c>
      <c r="B253" s="48">
        <v>15</v>
      </c>
      <c r="C253" s="4" t="s">
        <v>3</v>
      </c>
      <c r="D253">
        <v>47</v>
      </c>
      <c r="E253">
        <v>0</v>
      </c>
      <c r="F253">
        <v>2817.4</v>
      </c>
      <c r="G253">
        <v>771.06</v>
      </c>
      <c r="H253">
        <v>128.15</v>
      </c>
      <c r="I253">
        <v>50</v>
      </c>
      <c r="J253">
        <v>3</v>
      </c>
      <c r="K253">
        <v>47</v>
      </c>
      <c r="L253">
        <v>145</v>
      </c>
      <c r="M253">
        <v>47</v>
      </c>
      <c r="N253">
        <v>98</v>
      </c>
      <c r="O253">
        <v>814</v>
      </c>
      <c r="P253">
        <v>175</v>
      </c>
      <c r="Q253">
        <v>639</v>
      </c>
    </row>
    <row r="254" spans="1:20">
      <c r="A254" t="s">
        <v>180</v>
      </c>
      <c r="B254" s="48">
        <v>15</v>
      </c>
      <c r="C254" s="4" t="s">
        <v>3</v>
      </c>
      <c r="D254">
        <v>2</v>
      </c>
      <c r="E254">
        <v>0</v>
      </c>
      <c r="F254">
        <v>79545</v>
      </c>
      <c r="G254">
        <v>903</v>
      </c>
      <c r="H254">
        <v>2351</v>
      </c>
      <c r="I254">
        <v>2</v>
      </c>
      <c r="J254">
        <v>0</v>
      </c>
      <c r="K254">
        <v>2</v>
      </c>
      <c r="L254">
        <v>26</v>
      </c>
      <c r="M254">
        <v>2</v>
      </c>
      <c r="N254">
        <v>24</v>
      </c>
      <c r="O254">
        <v>481</v>
      </c>
      <c r="P254">
        <v>9</v>
      </c>
      <c r="Q254">
        <v>472</v>
      </c>
    </row>
    <row r="255" spans="1:20">
      <c r="A255" t="s">
        <v>159</v>
      </c>
      <c r="B255" s="48">
        <v>15</v>
      </c>
      <c r="C255" s="4" t="s">
        <v>3</v>
      </c>
      <c r="D255">
        <v>24</v>
      </c>
      <c r="E255">
        <v>0</v>
      </c>
      <c r="F255">
        <v>4769.62</v>
      </c>
      <c r="G255">
        <v>349.58</v>
      </c>
      <c r="H255">
        <v>172.62</v>
      </c>
      <c r="I255">
        <v>25</v>
      </c>
      <c r="J255">
        <v>1</v>
      </c>
      <c r="K255">
        <v>24</v>
      </c>
      <c r="L255">
        <v>42</v>
      </c>
      <c r="M255">
        <v>24</v>
      </c>
      <c r="N255">
        <v>18</v>
      </c>
      <c r="O255">
        <v>591</v>
      </c>
      <c r="P255">
        <v>47</v>
      </c>
      <c r="Q255">
        <v>544</v>
      </c>
    </row>
    <row r="256" spans="1:20">
      <c r="A256" t="s">
        <v>160</v>
      </c>
      <c r="B256" s="48">
        <v>15</v>
      </c>
      <c r="C256" s="4" t="s">
        <v>3</v>
      </c>
      <c r="D256">
        <v>43</v>
      </c>
      <c r="E256">
        <v>0</v>
      </c>
      <c r="F256">
        <v>2115.4</v>
      </c>
      <c r="G256">
        <v>515.07000000000005</v>
      </c>
      <c r="H256">
        <v>511.91</v>
      </c>
      <c r="I256">
        <v>62</v>
      </c>
      <c r="J256">
        <v>19</v>
      </c>
      <c r="K256">
        <v>43</v>
      </c>
      <c r="L256">
        <v>63</v>
      </c>
      <c r="M256">
        <v>43</v>
      </c>
      <c r="N256">
        <v>20</v>
      </c>
      <c r="O256">
        <v>762</v>
      </c>
      <c r="P256">
        <v>255</v>
      </c>
      <c r="Q256">
        <v>507</v>
      </c>
    </row>
    <row r="257" spans="1:17">
      <c r="A257" t="s">
        <v>181</v>
      </c>
      <c r="B257" s="48">
        <v>15</v>
      </c>
      <c r="C257" s="6" t="s">
        <v>2</v>
      </c>
      <c r="D257">
        <v>7</v>
      </c>
      <c r="E257">
        <v>0</v>
      </c>
      <c r="F257">
        <v>16129.43</v>
      </c>
      <c r="G257">
        <v>883.14</v>
      </c>
      <c r="H257">
        <v>882</v>
      </c>
      <c r="I257">
        <v>8</v>
      </c>
      <c r="J257">
        <v>1</v>
      </c>
      <c r="K257">
        <v>7</v>
      </c>
      <c r="L257">
        <v>56</v>
      </c>
      <c r="M257">
        <v>7</v>
      </c>
      <c r="N257">
        <v>49</v>
      </c>
      <c r="O257">
        <v>0</v>
      </c>
      <c r="P257">
        <v>0</v>
      </c>
      <c r="Q257">
        <v>0</v>
      </c>
    </row>
    <row r="258" spans="1:17">
      <c r="A258" t="s">
        <v>161</v>
      </c>
      <c r="B258" s="48">
        <v>15</v>
      </c>
      <c r="C258" s="4" t="s">
        <v>3</v>
      </c>
      <c r="D258">
        <v>28</v>
      </c>
      <c r="E258">
        <v>0</v>
      </c>
      <c r="F258">
        <v>3817.79</v>
      </c>
      <c r="G258">
        <v>2160.75</v>
      </c>
      <c r="H258">
        <v>100</v>
      </c>
      <c r="I258">
        <v>34</v>
      </c>
      <c r="J258">
        <v>6</v>
      </c>
      <c r="K258">
        <v>28</v>
      </c>
      <c r="L258">
        <v>79</v>
      </c>
      <c r="M258">
        <v>28</v>
      </c>
      <c r="N258">
        <v>51</v>
      </c>
      <c r="O258">
        <v>1013</v>
      </c>
      <c r="P258">
        <v>442</v>
      </c>
      <c r="Q258">
        <v>571</v>
      </c>
    </row>
    <row r="259" spans="1:17">
      <c r="A259" t="s">
        <v>162</v>
      </c>
      <c r="B259" s="48">
        <v>15</v>
      </c>
      <c r="C259" s="6" t="s">
        <v>2</v>
      </c>
      <c r="D259">
        <v>42</v>
      </c>
      <c r="E259">
        <v>0</v>
      </c>
      <c r="F259">
        <v>2261.69</v>
      </c>
      <c r="G259">
        <v>1300.79</v>
      </c>
      <c r="H259">
        <v>431.57</v>
      </c>
      <c r="I259">
        <v>55</v>
      </c>
      <c r="J259">
        <v>13</v>
      </c>
      <c r="K259">
        <v>42</v>
      </c>
      <c r="L259">
        <v>59</v>
      </c>
      <c r="M259">
        <v>42</v>
      </c>
      <c r="N259">
        <v>17</v>
      </c>
      <c r="O259">
        <v>1124</v>
      </c>
      <c r="P259">
        <v>423</v>
      </c>
      <c r="Q259">
        <v>701</v>
      </c>
    </row>
    <row r="260" spans="1:17">
      <c r="A260" t="s">
        <v>163</v>
      </c>
      <c r="B260" s="48">
        <v>15</v>
      </c>
      <c r="C260" s="6" t="s">
        <v>2</v>
      </c>
      <c r="D260">
        <v>67</v>
      </c>
      <c r="E260">
        <v>0</v>
      </c>
      <c r="F260">
        <v>558.84</v>
      </c>
      <c r="G260">
        <v>1527.84</v>
      </c>
      <c r="H260">
        <v>343.33</v>
      </c>
      <c r="I260">
        <v>84</v>
      </c>
      <c r="J260">
        <v>17</v>
      </c>
      <c r="K260">
        <v>67</v>
      </c>
      <c r="L260">
        <v>77</v>
      </c>
      <c r="M260">
        <v>67</v>
      </c>
      <c r="N260">
        <v>10</v>
      </c>
      <c r="O260">
        <v>655</v>
      </c>
      <c r="P260">
        <v>429</v>
      </c>
      <c r="Q260">
        <v>226</v>
      </c>
    </row>
    <row r="261" spans="1:17">
      <c r="A261" t="s">
        <v>164</v>
      </c>
      <c r="B261" s="48">
        <v>15</v>
      </c>
      <c r="C261" s="6" t="s">
        <v>2</v>
      </c>
      <c r="D261">
        <v>79</v>
      </c>
      <c r="E261">
        <v>0</v>
      </c>
      <c r="F261">
        <v>1611.75</v>
      </c>
      <c r="G261">
        <v>277.01</v>
      </c>
      <c r="H261">
        <v>316.82</v>
      </c>
      <c r="I261">
        <v>94</v>
      </c>
      <c r="J261">
        <v>15</v>
      </c>
      <c r="K261">
        <v>79</v>
      </c>
      <c r="L261">
        <v>111</v>
      </c>
      <c r="M261">
        <v>79</v>
      </c>
      <c r="N261">
        <v>32</v>
      </c>
      <c r="O261">
        <v>652</v>
      </c>
      <c r="P261">
        <v>124</v>
      </c>
      <c r="Q261">
        <v>528</v>
      </c>
    </row>
    <row r="262" spans="1:17">
      <c r="A262" t="s">
        <v>165</v>
      </c>
      <c r="B262" s="48">
        <v>15</v>
      </c>
      <c r="C262" s="6" t="s">
        <v>2</v>
      </c>
      <c r="D262">
        <v>63</v>
      </c>
      <c r="E262">
        <v>0</v>
      </c>
      <c r="F262">
        <v>1354.56</v>
      </c>
      <c r="G262">
        <v>292.95</v>
      </c>
      <c r="H262">
        <v>453.73</v>
      </c>
      <c r="I262">
        <v>68</v>
      </c>
      <c r="J262">
        <v>5</v>
      </c>
      <c r="K262">
        <v>63</v>
      </c>
      <c r="L262">
        <v>72</v>
      </c>
      <c r="M262">
        <v>63</v>
      </c>
      <c r="N262">
        <v>9</v>
      </c>
      <c r="O262">
        <v>506</v>
      </c>
      <c r="P262">
        <v>121</v>
      </c>
      <c r="Q262">
        <v>385</v>
      </c>
    </row>
    <row r="263" spans="1:17">
      <c r="A263" t="s">
        <v>166</v>
      </c>
      <c r="B263" s="48">
        <v>15</v>
      </c>
      <c r="C263" s="4" t="s">
        <v>3</v>
      </c>
      <c r="D263">
        <v>41</v>
      </c>
      <c r="E263">
        <v>0</v>
      </c>
      <c r="F263">
        <v>3108.39</v>
      </c>
      <c r="G263">
        <v>1173.49</v>
      </c>
      <c r="H263">
        <v>51.88</v>
      </c>
      <c r="I263">
        <v>59</v>
      </c>
      <c r="J263">
        <v>18</v>
      </c>
      <c r="K263">
        <v>41</v>
      </c>
      <c r="L263">
        <v>83</v>
      </c>
      <c r="M263">
        <v>41</v>
      </c>
      <c r="N263">
        <v>42</v>
      </c>
      <c r="O263">
        <v>1788</v>
      </c>
      <c r="P263">
        <v>413</v>
      </c>
      <c r="Q263">
        <v>1375</v>
      </c>
    </row>
    <row r="264" spans="1:17">
      <c r="A264" t="s">
        <v>167</v>
      </c>
      <c r="B264" s="48">
        <v>15</v>
      </c>
      <c r="C264" s="6" t="s">
        <v>2</v>
      </c>
      <c r="D264">
        <v>90</v>
      </c>
      <c r="E264">
        <v>0</v>
      </c>
      <c r="F264">
        <v>1117.6199999999999</v>
      </c>
      <c r="G264">
        <v>513.70000000000005</v>
      </c>
      <c r="H264">
        <v>342.67</v>
      </c>
      <c r="I264">
        <v>102</v>
      </c>
      <c r="J264">
        <v>12</v>
      </c>
      <c r="K264">
        <v>90</v>
      </c>
      <c r="L264">
        <v>109</v>
      </c>
      <c r="M264">
        <v>90</v>
      </c>
      <c r="N264">
        <v>19</v>
      </c>
      <c r="O264">
        <v>2065</v>
      </c>
      <c r="P264">
        <v>799</v>
      </c>
      <c r="Q264">
        <v>1266</v>
      </c>
    </row>
    <row r="265" spans="1:17">
      <c r="A265" t="s">
        <v>182</v>
      </c>
      <c r="B265" s="48">
        <v>15</v>
      </c>
      <c r="C265" s="4" t="s">
        <v>3</v>
      </c>
      <c r="D265">
        <v>6</v>
      </c>
      <c r="E265">
        <v>0</v>
      </c>
      <c r="F265">
        <v>21862.67</v>
      </c>
      <c r="G265">
        <v>1487</v>
      </c>
      <c r="H265">
        <v>773.83</v>
      </c>
      <c r="I265">
        <v>14</v>
      </c>
      <c r="J265">
        <v>8</v>
      </c>
      <c r="K265">
        <v>6</v>
      </c>
      <c r="L265">
        <v>48</v>
      </c>
      <c r="M265">
        <v>6</v>
      </c>
      <c r="N265">
        <v>42</v>
      </c>
      <c r="O265">
        <v>0</v>
      </c>
      <c r="P265">
        <v>0</v>
      </c>
      <c r="Q265">
        <v>0</v>
      </c>
    </row>
    <row r="266" spans="1:17">
      <c r="A266" t="s">
        <v>168</v>
      </c>
      <c r="B266" s="48">
        <v>15</v>
      </c>
      <c r="C266" s="4" t="s">
        <v>3</v>
      </c>
      <c r="D266">
        <v>70</v>
      </c>
      <c r="E266">
        <v>0</v>
      </c>
      <c r="F266">
        <v>1883.93</v>
      </c>
      <c r="G266">
        <v>318.56</v>
      </c>
      <c r="H266">
        <v>20.74</v>
      </c>
      <c r="I266">
        <v>77</v>
      </c>
      <c r="J266">
        <v>7</v>
      </c>
      <c r="K266">
        <v>70</v>
      </c>
      <c r="L266">
        <v>190</v>
      </c>
      <c r="M266">
        <v>70</v>
      </c>
      <c r="N266">
        <v>120</v>
      </c>
      <c r="O266">
        <v>907</v>
      </c>
      <c r="P266">
        <v>271</v>
      </c>
      <c r="Q266">
        <v>636</v>
      </c>
    </row>
    <row r="267" spans="1:17">
      <c r="A267" t="s">
        <v>169</v>
      </c>
      <c r="B267" s="48">
        <v>15</v>
      </c>
      <c r="C267" s="6" t="s">
        <v>2</v>
      </c>
      <c r="D267">
        <v>37</v>
      </c>
      <c r="E267">
        <v>0</v>
      </c>
      <c r="F267">
        <v>1664.43</v>
      </c>
      <c r="G267">
        <v>2509.11</v>
      </c>
      <c r="H267">
        <v>332.24</v>
      </c>
      <c r="I267">
        <v>38</v>
      </c>
      <c r="J267">
        <v>1</v>
      </c>
      <c r="K267">
        <v>37</v>
      </c>
      <c r="L267">
        <v>43</v>
      </c>
      <c r="M267">
        <v>37</v>
      </c>
      <c r="N267">
        <v>6</v>
      </c>
      <c r="O267">
        <v>839</v>
      </c>
      <c r="P267">
        <v>473</v>
      </c>
      <c r="Q267">
        <v>366</v>
      </c>
    </row>
    <row r="268" spans="1:17">
      <c r="A268" t="s">
        <v>170</v>
      </c>
      <c r="B268" s="48">
        <v>15</v>
      </c>
      <c r="C268" s="6" t="s">
        <v>2</v>
      </c>
      <c r="D268">
        <v>121</v>
      </c>
      <c r="E268">
        <v>0</v>
      </c>
      <c r="F268">
        <v>985.01</v>
      </c>
      <c r="G268">
        <v>144.36000000000001</v>
      </c>
      <c r="H268">
        <v>327.93</v>
      </c>
      <c r="I268">
        <v>153</v>
      </c>
      <c r="J268">
        <v>32</v>
      </c>
      <c r="K268">
        <v>121</v>
      </c>
      <c r="L268">
        <v>162</v>
      </c>
      <c r="M268">
        <v>121</v>
      </c>
      <c r="N268">
        <v>41</v>
      </c>
      <c r="O268">
        <v>697</v>
      </c>
      <c r="P268">
        <v>214</v>
      </c>
      <c r="Q268">
        <v>483</v>
      </c>
    </row>
    <row r="269" spans="1:17">
      <c r="A269" t="s">
        <v>171</v>
      </c>
      <c r="B269" s="48">
        <v>15</v>
      </c>
      <c r="C269" s="4" t="s">
        <v>3</v>
      </c>
      <c r="D269">
        <v>63</v>
      </c>
      <c r="E269">
        <v>0</v>
      </c>
      <c r="F269">
        <v>1802.71</v>
      </c>
      <c r="G269">
        <v>611.98</v>
      </c>
      <c r="H269">
        <v>325.38</v>
      </c>
      <c r="I269">
        <v>77</v>
      </c>
      <c r="J269">
        <v>14</v>
      </c>
      <c r="K269">
        <v>63</v>
      </c>
      <c r="L269">
        <v>91</v>
      </c>
      <c r="M269">
        <v>63</v>
      </c>
      <c r="N269">
        <v>28</v>
      </c>
      <c r="O269">
        <v>514</v>
      </c>
      <c r="P269">
        <v>148</v>
      </c>
      <c r="Q269">
        <v>366</v>
      </c>
    </row>
    <row r="270" spans="1:17">
      <c r="A270" t="s">
        <v>172</v>
      </c>
      <c r="B270" s="48">
        <v>15</v>
      </c>
      <c r="C270" s="4" t="s">
        <v>3</v>
      </c>
      <c r="D270">
        <v>76</v>
      </c>
      <c r="E270">
        <v>0</v>
      </c>
      <c r="F270">
        <v>1089.8</v>
      </c>
      <c r="G270">
        <v>502.63</v>
      </c>
      <c r="H270">
        <v>458.53</v>
      </c>
      <c r="I270">
        <v>83</v>
      </c>
      <c r="J270">
        <v>7</v>
      </c>
      <c r="K270">
        <v>76</v>
      </c>
      <c r="L270">
        <v>87</v>
      </c>
      <c r="M270">
        <v>76</v>
      </c>
      <c r="N270">
        <v>11</v>
      </c>
      <c r="O270">
        <v>748</v>
      </c>
      <c r="P270">
        <v>258</v>
      </c>
      <c r="Q270">
        <v>490</v>
      </c>
    </row>
    <row r="271" spans="1:17">
      <c r="A271" t="s">
        <v>173</v>
      </c>
      <c r="B271" s="48">
        <v>15</v>
      </c>
      <c r="C271" s="6" t="s">
        <v>2</v>
      </c>
      <c r="D271">
        <v>69</v>
      </c>
      <c r="E271">
        <v>0</v>
      </c>
      <c r="F271">
        <v>1026.8</v>
      </c>
      <c r="G271">
        <v>969.93</v>
      </c>
      <c r="H271">
        <v>22.3</v>
      </c>
      <c r="I271">
        <v>93</v>
      </c>
      <c r="J271">
        <v>24</v>
      </c>
      <c r="K271">
        <v>69</v>
      </c>
      <c r="L271">
        <v>109</v>
      </c>
      <c r="M271">
        <v>69</v>
      </c>
      <c r="N271">
        <v>40</v>
      </c>
      <c r="O271">
        <v>979</v>
      </c>
      <c r="P271">
        <v>427</v>
      </c>
      <c r="Q271">
        <v>552</v>
      </c>
    </row>
    <row r="272" spans="1:17">
      <c r="A272" t="s">
        <v>174</v>
      </c>
      <c r="B272" s="48">
        <v>15</v>
      </c>
      <c r="C272" s="6" t="s">
        <v>2</v>
      </c>
      <c r="D272">
        <v>38</v>
      </c>
      <c r="E272">
        <v>0</v>
      </c>
      <c r="F272">
        <v>2066.5300000000002</v>
      </c>
      <c r="G272">
        <v>1532.53</v>
      </c>
      <c r="H272">
        <v>433.53</v>
      </c>
      <c r="I272">
        <v>44</v>
      </c>
      <c r="J272">
        <v>6</v>
      </c>
      <c r="K272">
        <v>38</v>
      </c>
      <c r="L272">
        <v>47</v>
      </c>
      <c r="M272">
        <v>38</v>
      </c>
      <c r="N272">
        <v>9</v>
      </c>
      <c r="O272">
        <v>1015</v>
      </c>
      <c r="P272">
        <v>494</v>
      </c>
      <c r="Q272">
        <v>521</v>
      </c>
    </row>
    <row r="273" spans="1:18">
      <c r="A273" t="s">
        <v>183</v>
      </c>
      <c r="B273" s="48">
        <v>15</v>
      </c>
      <c r="C273" s="6" t="s">
        <v>2</v>
      </c>
      <c r="D273">
        <v>7</v>
      </c>
      <c r="E273">
        <v>0</v>
      </c>
      <c r="F273">
        <v>16097.57</v>
      </c>
      <c r="G273">
        <v>747.57</v>
      </c>
      <c r="H273">
        <v>1211.71</v>
      </c>
      <c r="I273">
        <v>13</v>
      </c>
      <c r="J273">
        <v>6</v>
      </c>
      <c r="K273">
        <v>7</v>
      </c>
      <c r="L273">
        <v>39</v>
      </c>
      <c r="M273">
        <v>7</v>
      </c>
      <c r="N273">
        <v>32</v>
      </c>
      <c r="O273">
        <v>0</v>
      </c>
      <c r="P273">
        <v>0</v>
      </c>
      <c r="Q273">
        <v>0</v>
      </c>
    </row>
    <row r="274" spans="1:18">
      <c r="A274" t="s">
        <v>175</v>
      </c>
      <c r="B274" s="48">
        <v>15</v>
      </c>
      <c r="C274" s="4" t="s">
        <v>3</v>
      </c>
      <c r="D274">
        <v>61</v>
      </c>
      <c r="E274">
        <v>0</v>
      </c>
      <c r="F274">
        <v>936.51</v>
      </c>
      <c r="G274">
        <v>1403.72</v>
      </c>
      <c r="H274">
        <v>211.05</v>
      </c>
      <c r="I274">
        <v>69</v>
      </c>
      <c r="J274">
        <v>8</v>
      </c>
      <c r="K274">
        <v>61</v>
      </c>
      <c r="L274">
        <v>179</v>
      </c>
      <c r="M274">
        <v>61</v>
      </c>
      <c r="N274">
        <v>118</v>
      </c>
      <c r="O274">
        <v>1012</v>
      </c>
      <c r="P274">
        <v>602</v>
      </c>
      <c r="Q274">
        <v>410</v>
      </c>
    </row>
    <row r="275" spans="1:18">
      <c r="A275" t="s">
        <v>176</v>
      </c>
      <c r="B275" s="48">
        <v>15</v>
      </c>
      <c r="C275" s="6" t="s">
        <v>2</v>
      </c>
      <c r="D275">
        <v>35</v>
      </c>
      <c r="E275">
        <v>0</v>
      </c>
      <c r="F275">
        <v>2731.34</v>
      </c>
      <c r="G275">
        <v>1668.74</v>
      </c>
      <c r="H275">
        <v>380.46</v>
      </c>
      <c r="I275">
        <v>42</v>
      </c>
      <c r="J275">
        <v>7</v>
      </c>
      <c r="K275">
        <v>35</v>
      </c>
      <c r="L275">
        <v>49</v>
      </c>
      <c r="M275">
        <v>35</v>
      </c>
      <c r="N275">
        <v>14</v>
      </c>
      <c r="O275">
        <v>1151</v>
      </c>
      <c r="P275">
        <v>421</v>
      </c>
      <c r="Q275">
        <v>730</v>
      </c>
    </row>
    <row r="276" spans="1:18">
      <c r="A276" t="s">
        <v>177</v>
      </c>
      <c r="B276" s="48">
        <v>15</v>
      </c>
      <c r="C276" s="6" t="s">
        <v>2</v>
      </c>
      <c r="D276">
        <v>44</v>
      </c>
      <c r="E276">
        <v>0</v>
      </c>
      <c r="F276">
        <v>842.64</v>
      </c>
      <c r="G276">
        <v>1759.45</v>
      </c>
      <c r="H276">
        <v>425.59</v>
      </c>
      <c r="I276">
        <v>50</v>
      </c>
      <c r="J276">
        <v>6</v>
      </c>
      <c r="K276">
        <v>44</v>
      </c>
      <c r="L276">
        <v>56</v>
      </c>
      <c r="M276">
        <v>44</v>
      </c>
      <c r="N276">
        <v>12</v>
      </c>
      <c r="O276">
        <v>350</v>
      </c>
      <c r="P276">
        <v>225</v>
      </c>
      <c r="Q276">
        <v>125</v>
      </c>
    </row>
    <row r="277" spans="1:18">
      <c r="A277" s="49"/>
      <c r="B277" s="49"/>
      <c r="C277" s="33"/>
      <c r="D277" s="33"/>
      <c r="E277" s="33"/>
    </row>
    <row r="278" spans="1:18">
      <c r="A278" s="34" t="s">
        <v>3</v>
      </c>
      <c r="B278" s="34">
        <f>COUNTIF(C253:C276,"WT")</f>
        <v>11</v>
      </c>
      <c r="C278" s="22" t="s">
        <v>41</v>
      </c>
      <c r="D278" s="24">
        <f>AVERAGE(D253:D256,D258,D263,D265:D266,D269:D270,D274)</f>
        <v>41.909090909090907</v>
      </c>
      <c r="E278" s="24">
        <f t="shared" ref="E278:Q278" si="36">AVERAGE(E253:E256,E258,E263,E265:E266,E269:E270,E274)</f>
        <v>0</v>
      </c>
      <c r="F278" s="24">
        <f t="shared" si="36"/>
        <v>11249.929090909089</v>
      </c>
      <c r="G278" s="24">
        <f t="shared" si="36"/>
        <v>926.98545454545444</v>
      </c>
      <c r="H278" s="24">
        <f t="shared" si="36"/>
        <v>464.09909090909093</v>
      </c>
      <c r="I278" s="24">
        <f t="shared" si="36"/>
        <v>50.18181818181818</v>
      </c>
      <c r="J278" s="24">
        <f t="shared" si="36"/>
        <v>8.2727272727272734</v>
      </c>
      <c r="K278" s="24">
        <f t="shared" si="36"/>
        <v>41.909090909090907</v>
      </c>
      <c r="L278" s="24">
        <f t="shared" si="36"/>
        <v>93.909090909090907</v>
      </c>
      <c r="M278" s="24">
        <f t="shared" si="36"/>
        <v>41.909090909090907</v>
      </c>
      <c r="N278" s="24">
        <f t="shared" si="36"/>
        <v>52</v>
      </c>
      <c r="O278" s="24">
        <f t="shared" si="36"/>
        <v>784.5454545454545</v>
      </c>
      <c r="P278" s="24">
        <f t="shared" si="36"/>
        <v>238.18181818181819</v>
      </c>
      <c r="Q278" s="24">
        <f t="shared" si="36"/>
        <v>546.36363636363637</v>
      </c>
    </row>
    <row r="279" spans="1:18">
      <c r="A279" s="35" t="s">
        <v>179</v>
      </c>
      <c r="B279" s="34">
        <f>COUNTIF(C253:C276,"+ve")</f>
        <v>13</v>
      </c>
      <c r="C279" s="18" t="s">
        <v>41</v>
      </c>
      <c r="D279" s="27">
        <f>AVERAGE(D257,D259:D262,D264,D267:D268,D271:D273,D275:D276)</f>
        <v>53.769230769230766</v>
      </c>
      <c r="E279" s="27">
        <f t="shared" ref="E279:Q279" si="37">AVERAGE(E257,E259:E262,E264,E267:E268,E271:E273,E275:E276)</f>
        <v>0</v>
      </c>
      <c r="F279" s="27">
        <f t="shared" si="37"/>
        <v>3726.7853846153839</v>
      </c>
      <c r="G279" s="27">
        <f t="shared" si="37"/>
        <v>1086.7015384615383</v>
      </c>
      <c r="H279" s="27">
        <f t="shared" si="37"/>
        <v>454.14461538461541</v>
      </c>
      <c r="I279" s="27">
        <f t="shared" si="37"/>
        <v>64.92307692307692</v>
      </c>
      <c r="J279" s="27">
        <f t="shared" si="37"/>
        <v>11.153846153846153</v>
      </c>
      <c r="K279" s="27">
        <f t="shared" si="37"/>
        <v>53.769230769230766</v>
      </c>
      <c r="L279" s="27">
        <f t="shared" si="37"/>
        <v>76.07692307692308</v>
      </c>
      <c r="M279" s="27">
        <f t="shared" si="37"/>
        <v>53.769230769230766</v>
      </c>
      <c r="N279" s="27">
        <f t="shared" si="37"/>
        <v>22.307692307692307</v>
      </c>
      <c r="O279" s="27">
        <f t="shared" si="37"/>
        <v>771.76923076923072</v>
      </c>
      <c r="P279" s="27">
        <f t="shared" si="37"/>
        <v>319.23076923076923</v>
      </c>
      <c r="Q279" s="27">
        <f t="shared" si="37"/>
        <v>452.53846153846155</v>
      </c>
    </row>
    <row r="280" spans="1:18">
      <c r="A280" s="49"/>
      <c r="B280" s="49"/>
      <c r="C280" s="22" t="s">
        <v>43</v>
      </c>
      <c r="D280" s="24">
        <f>STDEV(D253:D256,D258,D263,D265:D266,D269:D270,D274)/SQRT($B278)</f>
        <v>7.4984295876531206</v>
      </c>
      <c r="E280" s="24">
        <f t="shared" ref="E280:L280" si="38">STDEV(E253:E256,E258,E263,E265:E266,E269:E270,E274)/SQRT($B278)</f>
        <v>0</v>
      </c>
      <c r="F280" s="24">
        <f t="shared" si="38"/>
        <v>7059.1504953907443</v>
      </c>
      <c r="G280" s="24">
        <f t="shared" si="38"/>
        <v>173.23863033590749</v>
      </c>
      <c r="H280" s="24">
        <f t="shared" si="38"/>
        <v>200.87997016968094</v>
      </c>
      <c r="I280" s="24">
        <f t="shared" si="38"/>
        <v>8.319547826237784</v>
      </c>
      <c r="J280" s="24">
        <f t="shared" si="38"/>
        <v>1.9073585213392945</v>
      </c>
      <c r="K280" s="24">
        <f t="shared" si="38"/>
        <v>7.4984295876531206</v>
      </c>
      <c r="L280" s="24">
        <f t="shared" si="38"/>
        <v>16.473369443633754</v>
      </c>
      <c r="M280" s="24">
        <f>STDEV(M253:M256,M258,M263,M265:M266,M269:M270,M274)/SQRT($B278)</f>
        <v>7.4984295876531206</v>
      </c>
      <c r="N280" s="24">
        <f>STDEV(N253:N256,N258,N263,N265:N266,N269:N270,N274)/SQRT($B278)</f>
        <v>12.254127319545702</v>
      </c>
      <c r="O280" s="24">
        <f>STDEV(O253:O256,O258,O263,O265:O266,O269:O270,O274)/SQRT($B278)</f>
        <v>133.03658851721028</v>
      </c>
      <c r="P280" s="24">
        <f>STDEV(P253:P256,P258,P263,P265:P266,P269:P270,P274)/SQRT($B278)</f>
        <v>57.536520920797962</v>
      </c>
      <c r="Q280" s="24">
        <f>STDEV(Q253:Q256,Q258,Q263,Q265:Q266,Q269:Q270,Q274)/SQRT($B278)</f>
        <v>98.339049187193808</v>
      </c>
    </row>
    <row r="281" spans="1:18">
      <c r="A281" s="49"/>
      <c r="B281" s="49"/>
      <c r="C281" s="18" t="s">
        <v>43</v>
      </c>
      <c r="D281" s="27">
        <f>STDEV(D257,D259:D262,D264,D267:D268,D271:D273,D275:D276)/SQRT($B279)</f>
        <v>8.9343430204520686</v>
      </c>
      <c r="E281" s="27">
        <f t="shared" ref="E281:Q281" si="39">STDEV(E257,E259:E262,E264,E267:E268,E271:E273,E275:E276)/SQRT($B279)</f>
        <v>0</v>
      </c>
      <c r="F281" s="27">
        <f t="shared" si="39"/>
        <v>1533.9722964609771</v>
      </c>
      <c r="G281" s="27">
        <f t="shared" si="39"/>
        <v>194.90083682394646</v>
      </c>
      <c r="H281" s="27">
        <f t="shared" si="39"/>
        <v>81.058313661273914</v>
      </c>
      <c r="I281" s="27">
        <f t="shared" si="39"/>
        <v>11.060707504183295</v>
      </c>
      <c r="J281" s="27">
        <f t="shared" si="39"/>
        <v>2.5238507256189107</v>
      </c>
      <c r="K281" s="27">
        <f t="shared" si="39"/>
        <v>8.9343430204520686</v>
      </c>
      <c r="L281" s="27">
        <f t="shared" si="39"/>
        <v>10.106142799701994</v>
      </c>
      <c r="M281" s="27">
        <f t="shared" si="39"/>
        <v>8.9343430204520686</v>
      </c>
      <c r="N281" s="27">
        <f t="shared" si="39"/>
        <v>4.0420618871811893</v>
      </c>
      <c r="O281" s="27">
        <f t="shared" si="39"/>
        <v>150.21997348530275</v>
      </c>
      <c r="P281" s="27">
        <f t="shared" si="39"/>
        <v>63.565850556741346</v>
      </c>
      <c r="Q281" s="27">
        <f t="shared" si="39"/>
        <v>94.796449637659563</v>
      </c>
    </row>
    <row r="282" spans="1:18">
      <c r="A282" s="49"/>
      <c r="B282" s="49"/>
      <c r="C282" s="18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</row>
    <row r="284" spans="1:18">
      <c r="A284" t="s">
        <v>180</v>
      </c>
      <c r="B284" s="45">
        <v>16</v>
      </c>
      <c r="C284" s="4" t="s">
        <v>3</v>
      </c>
      <c r="D284">
        <v>6</v>
      </c>
      <c r="E284">
        <v>0</v>
      </c>
      <c r="F284">
        <v>28818.83</v>
      </c>
      <c r="G284">
        <v>496.33</v>
      </c>
      <c r="H284">
        <v>384.33</v>
      </c>
      <c r="I284">
        <v>11</v>
      </c>
      <c r="J284">
        <v>5</v>
      </c>
      <c r="K284">
        <v>6</v>
      </c>
      <c r="L284">
        <v>35</v>
      </c>
      <c r="M284">
        <v>6</v>
      </c>
      <c r="N284">
        <v>29</v>
      </c>
      <c r="O284">
        <v>711</v>
      </c>
      <c r="P284">
        <v>15</v>
      </c>
      <c r="Q284">
        <v>696</v>
      </c>
      <c r="R284" t="s">
        <v>58</v>
      </c>
    </row>
    <row r="285" spans="1:18">
      <c r="A285" t="s">
        <v>181</v>
      </c>
      <c r="B285" s="45">
        <v>16</v>
      </c>
      <c r="C285" s="6" t="s">
        <v>2</v>
      </c>
      <c r="D285">
        <v>11</v>
      </c>
      <c r="E285">
        <v>0</v>
      </c>
      <c r="F285">
        <v>12017.18</v>
      </c>
      <c r="G285">
        <v>786.18</v>
      </c>
      <c r="H285">
        <v>804.27</v>
      </c>
      <c r="I285">
        <v>22</v>
      </c>
      <c r="J285">
        <v>11</v>
      </c>
      <c r="K285">
        <v>11</v>
      </c>
      <c r="L285">
        <v>125</v>
      </c>
      <c r="M285">
        <v>11</v>
      </c>
      <c r="N285">
        <v>114</v>
      </c>
      <c r="O285">
        <v>676</v>
      </c>
      <c r="P285">
        <v>21</v>
      </c>
      <c r="Q285">
        <v>655</v>
      </c>
      <c r="R285" t="s">
        <v>58</v>
      </c>
    </row>
    <row r="286" spans="1:18">
      <c r="A286" t="s">
        <v>182</v>
      </c>
      <c r="B286" s="45">
        <v>16</v>
      </c>
      <c r="C286" s="4" t="s">
        <v>3</v>
      </c>
      <c r="D286">
        <v>10</v>
      </c>
      <c r="E286">
        <v>0</v>
      </c>
      <c r="F286">
        <v>16172.7</v>
      </c>
      <c r="G286">
        <v>808.3</v>
      </c>
      <c r="H286">
        <v>49.8</v>
      </c>
      <c r="I286">
        <v>15</v>
      </c>
      <c r="J286">
        <v>5</v>
      </c>
      <c r="K286">
        <v>10</v>
      </c>
      <c r="L286">
        <v>53</v>
      </c>
      <c r="M286">
        <v>10</v>
      </c>
      <c r="N286">
        <v>43</v>
      </c>
      <c r="O286">
        <v>1092</v>
      </c>
      <c r="P286">
        <v>33</v>
      </c>
      <c r="Q286">
        <v>1059</v>
      </c>
      <c r="R286" t="s">
        <v>58</v>
      </c>
    </row>
    <row r="287" spans="1:18">
      <c r="A287" t="s">
        <v>183</v>
      </c>
      <c r="B287" s="45">
        <v>16</v>
      </c>
      <c r="C287" s="6" t="s">
        <v>2</v>
      </c>
      <c r="D287">
        <v>5</v>
      </c>
      <c r="E287">
        <v>0</v>
      </c>
      <c r="F287">
        <v>25102.799999999999</v>
      </c>
      <c r="G287">
        <v>887.2</v>
      </c>
      <c r="H287">
        <v>1476.6</v>
      </c>
      <c r="I287">
        <v>22</v>
      </c>
      <c r="J287">
        <v>17</v>
      </c>
      <c r="K287">
        <v>5</v>
      </c>
      <c r="L287">
        <v>60</v>
      </c>
      <c r="M287">
        <v>5</v>
      </c>
      <c r="N287">
        <v>55</v>
      </c>
      <c r="O287">
        <v>516</v>
      </c>
      <c r="P287">
        <v>16</v>
      </c>
      <c r="Q287">
        <v>500</v>
      </c>
      <c r="R287" t="s">
        <v>58</v>
      </c>
    </row>
    <row r="288" spans="1:18">
      <c r="A288" s="49"/>
      <c r="B288" s="49"/>
      <c r="C288" s="33"/>
      <c r="D288" s="33"/>
      <c r="E288" s="33"/>
    </row>
    <row r="289" spans="1:20">
      <c r="A289" s="34" t="s">
        <v>3</v>
      </c>
      <c r="B289" s="34">
        <f>COUNTIF(C284:C287,"WT")</f>
        <v>2</v>
      </c>
      <c r="C289" s="22" t="s">
        <v>41</v>
      </c>
      <c r="D289" s="24">
        <f>AVERAGE(D284,D286)</f>
        <v>8</v>
      </c>
      <c r="E289" s="24">
        <f t="shared" ref="E289:Q289" si="40">AVERAGE(E284,E286)</f>
        <v>0</v>
      </c>
      <c r="F289" s="24">
        <f t="shared" si="40"/>
        <v>22495.764999999999</v>
      </c>
      <c r="G289" s="24">
        <f t="shared" si="40"/>
        <v>652.31499999999994</v>
      </c>
      <c r="H289" s="24">
        <f t="shared" si="40"/>
        <v>217.065</v>
      </c>
      <c r="I289" s="24">
        <f t="shared" si="40"/>
        <v>13</v>
      </c>
      <c r="J289" s="24">
        <f t="shared" si="40"/>
        <v>5</v>
      </c>
      <c r="K289" s="24">
        <f t="shared" si="40"/>
        <v>8</v>
      </c>
      <c r="L289" s="24">
        <f t="shared" si="40"/>
        <v>44</v>
      </c>
      <c r="M289" s="24">
        <f t="shared" si="40"/>
        <v>8</v>
      </c>
      <c r="N289" s="24">
        <f t="shared" si="40"/>
        <v>36</v>
      </c>
      <c r="O289" s="24">
        <f t="shared" si="40"/>
        <v>901.5</v>
      </c>
      <c r="P289" s="24">
        <f t="shared" si="40"/>
        <v>24</v>
      </c>
      <c r="Q289" s="24">
        <f t="shared" si="40"/>
        <v>877.5</v>
      </c>
    </row>
    <row r="290" spans="1:20">
      <c r="A290" s="35" t="s">
        <v>179</v>
      </c>
      <c r="B290" s="34">
        <f>COUNTIF(C284:C287,"+ve")</f>
        <v>2</v>
      </c>
      <c r="C290" s="18" t="s">
        <v>41</v>
      </c>
      <c r="D290" s="27">
        <f>AVERAGE(D285,D287)</f>
        <v>8</v>
      </c>
      <c r="E290" s="27">
        <f t="shared" ref="E290:Q290" si="41">AVERAGE(E285,E287)</f>
        <v>0</v>
      </c>
      <c r="F290" s="27">
        <f t="shared" si="41"/>
        <v>18559.989999999998</v>
      </c>
      <c r="G290" s="27">
        <f t="shared" si="41"/>
        <v>836.69</v>
      </c>
      <c r="H290" s="27">
        <f>AVERAGE(H285,H287)</f>
        <v>1140.4349999999999</v>
      </c>
      <c r="I290" s="27">
        <f t="shared" si="41"/>
        <v>22</v>
      </c>
      <c r="J290" s="27">
        <f t="shared" si="41"/>
        <v>14</v>
      </c>
      <c r="K290" s="27">
        <f t="shared" si="41"/>
        <v>8</v>
      </c>
      <c r="L290" s="27">
        <f t="shared" si="41"/>
        <v>92.5</v>
      </c>
      <c r="M290" s="27">
        <f t="shared" si="41"/>
        <v>8</v>
      </c>
      <c r="N290" s="27">
        <f t="shared" si="41"/>
        <v>84.5</v>
      </c>
      <c r="O290" s="27">
        <f t="shared" si="41"/>
        <v>596</v>
      </c>
      <c r="P290" s="27">
        <f t="shared" si="41"/>
        <v>18.5</v>
      </c>
      <c r="Q290" s="27">
        <f t="shared" si="41"/>
        <v>577.5</v>
      </c>
    </row>
    <row r="291" spans="1:20">
      <c r="A291" s="49"/>
      <c r="B291" s="49"/>
      <c r="C291" s="22" t="s">
        <v>43</v>
      </c>
      <c r="D291" s="24">
        <f>STDEV(D284,D286)/SQRT($B289)</f>
        <v>2</v>
      </c>
      <c r="E291" s="24">
        <f t="shared" ref="E291:Q291" si="42">STDEV(E284,E286)/SQRT($B289)</f>
        <v>0</v>
      </c>
      <c r="F291" s="24">
        <f t="shared" si="42"/>
        <v>6323.0650000000069</v>
      </c>
      <c r="G291" s="24">
        <f t="shared" si="42"/>
        <v>155.9850000000001</v>
      </c>
      <c r="H291" s="24">
        <f t="shared" si="42"/>
        <v>167.26500000000001</v>
      </c>
      <c r="I291" s="24">
        <f t="shared" si="42"/>
        <v>2</v>
      </c>
      <c r="J291" s="24">
        <f t="shared" si="42"/>
        <v>0</v>
      </c>
      <c r="K291" s="24">
        <f t="shared" si="42"/>
        <v>2</v>
      </c>
      <c r="L291" s="24">
        <f t="shared" si="42"/>
        <v>9</v>
      </c>
      <c r="M291" s="24">
        <f t="shared" si="42"/>
        <v>2</v>
      </c>
      <c r="N291" s="24">
        <f t="shared" si="42"/>
        <v>6.9999999999999991</v>
      </c>
      <c r="O291" s="24">
        <f t="shared" si="42"/>
        <v>190.5</v>
      </c>
      <c r="P291" s="24">
        <f t="shared" si="42"/>
        <v>9</v>
      </c>
      <c r="Q291" s="24">
        <f t="shared" si="42"/>
        <v>181.5</v>
      </c>
    </row>
    <row r="292" spans="1:20">
      <c r="A292" s="49"/>
      <c r="B292" s="49"/>
      <c r="C292" s="18" t="s">
        <v>43</v>
      </c>
      <c r="D292" s="27">
        <f>STDEV(D285,D287)/SQRT($B290)</f>
        <v>2.9999999999999996</v>
      </c>
      <c r="E292" s="27">
        <f t="shared" ref="E292:Q292" si="43">STDEV(E285,E287)/SQRT($B290)</f>
        <v>0</v>
      </c>
      <c r="F292" s="27">
        <f t="shared" si="43"/>
        <v>6542.810000000004</v>
      </c>
      <c r="G292" s="27">
        <f t="shared" si="43"/>
        <v>50.510000000000041</v>
      </c>
      <c r="H292" s="27">
        <f t="shared" si="43"/>
        <v>336.16499999999991</v>
      </c>
      <c r="I292" s="27">
        <f t="shared" si="43"/>
        <v>0</v>
      </c>
      <c r="J292" s="27">
        <f t="shared" si="43"/>
        <v>2.9999999999999996</v>
      </c>
      <c r="K292" s="27">
        <f t="shared" si="43"/>
        <v>2.9999999999999996</v>
      </c>
      <c r="L292" s="27">
        <f t="shared" si="43"/>
        <v>32.5</v>
      </c>
      <c r="M292" s="27">
        <f t="shared" si="43"/>
        <v>2.9999999999999996</v>
      </c>
      <c r="N292" s="27">
        <f t="shared" si="43"/>
        <v>29.5</v>
      </c>
      <c r="O292" s="27">
        <f t="shared" si="43"/>
        <v>80</v>
      </c>
      <c r="P292" s="27">
        <f t="shared" si="43"/>
        <v>2.5</v>
      </c>
      <c r="Q292" s="27">
        <f t="shared" si="43"/>
        <v>77.5</v>
      </c>
    </row>
    <row r="293" spans="1:20">
      <c r="A293" s="111"/>
      <c r="B293" s="111"/>
      <c r="C293" s="102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</row>
    <row r="294" spans="1:20">
      <c r="A294" t="s">
        <v>180</v>
      </c>
      <c r="B294" s="45">
        <v>17</v>
      </c>
      <c r="C294" s="4" t="s">
        <v>3</v>
      </c>
      <c r="D294">
        <v>11</v>
      </c>
      <c r="E294">
        <v>0</v>
      </c>
      <c r="F294">
        <v>10066.549999999999</v>
      </c>
      <c r="G294">
        <v>365.18</v>
      </c>
      <c r="H294">
        <v>339.45</v>
      </c>
      <c r="I294">
        <v>14</v>
      </c>
      <c r="J294">
        <v>3</v>
      </c>
      <c r="K294">
        <v>11</v>
      </c>
      <c r="L294">
        <v>28</v>
      </c>
      <c r="M294">
        <v>11</v>
      </c>
      <c r="N294">
        <v>17</v>
      </c>
      <c r="O294">
        <v>600</v>
      </c>
      <c r="P294">
        <v>18</v>
      </c>
      <c r="Q294">
        <v>582</v>
      </c>
      <c r="R294"/>
      <c r="S294" t="s">
        <v>58</v>
      </c>
      <c r="T294"/>
    </row>
    <row r="295" spans="1:20" s="111" customFormat="1">
      <c r="A295" t="s">
        <v>181</v>
      </c>
      <c r="B295" s="45">
        <v>17</v>
      </c>
      <c r="C295" s="6" t="s">
        <v>2</v>
      </c>
      <c r="D295">
        <v>31</v>
      </c>
      <c r="E295">
        <v>0</v>
      </c>
      <c r="F295">
        <v>4387.5200000000004</v>
      </c>
      <c r="G295">
        <v>641.03</v>
      </c>
      <c r="H295">
        <v>701.52</v>
      </c>
      <c r="I295">
        <v>51</v>
      </c>
      <c r="J295">
        <v>20</v>
      </c>
      <c r="K295">
        <v>31</v>
      </c>
      <c r="L295">
        <v>96</v>
      </c>
      <c r="M295">
        <v>31</v>
      </c>
      <c r="N295">
        <v>65</v>
      </c>
      <c r="O295">
        <v>841</v>
      </c>
      <c r="P295">
        <v>65</v>
      </c>
      <c r="Q295">
        <v>776</v>
      </c>
      <c r="R295"/>
      <c r="S295" t="s">
        <v>58</v>
      </c>
      <c r="T295"/>
    </row>
    <row r="296" spans="1:20" s="111" customFormat="1">
      <c r="A296" t="s">
        <v>182</v>
      </c>
      <c r="B296" s="45">
        <v>17</v>
      </c>
      <c r="C296" s="4" t="s">
        <v>3</v>
      </c>
      <c r="D296">
        <v>19</v>
      </c>
      <c r="E296">
        <v>0</v>
      </c>
      <c r="F296">
        <v>4783.95</v>
      </c>
      <c r="G296">
        <v>3344.79</v>
      </c>
      <c r="H296">
        <v>86.89</v>
      </c>
      <c r="I296">
        <v>30</v>
      </c>
      <c r="J296">
        <v>11</v>
      </c>
      <c r="K296">
        <v>19</v>
      </c>
      <c r="L296">
        <v>80</v>
      </c>
      <c r="M296">
        <v>19</v>
      </c>
      <c r="N296">
        <v>61</v>
      </c>
      <c r="O296">
        <v>1072</v>
      </c>
      <c r="P296">
        <v>450</v>
      </c>
      <c r="Q296">
        <v>622</v>
      </c>
      <c r="R296"/>
      <c r="S296" t="s">
        <v>58</v>
      </c>
      <c r="T296"/>
    </row>
    <row r="297" spans="1:20" s="111" customFormat="1">
      <c r="A297" t="s">
        <v>183</v>
      </c>
      <c r="B297" s="45">
        <v>17</v>
      </c>
      <c r="C297" s="6" t="s">
        <v>2</v>
      </c>
      <c r="D297">
        <v>36</v>
      </c>
      <c r="E297">
        <v>0</v>
      </c>
      <c r="F297">
        <v>3065.28</v>
      </c>
      <c r="G297">
        <v>428.94</v>
      </c>
      <c r="H297">
        <v>627.30999999999995</v>
      </c>
      <c r="I297">
        <v>63</v>
      </c>
      <c r="J297">
        <v>27</v>
      </c>
      <c r="K297">
        <v>36</v>
      </c>
      <c r="L297">
        <v>50</v>
      </c>
      <c r="M297">
        <v>36</v>
      </c>
      <c r="N297">
        <v>14</v>
      </c>
      <c r="O297">
        <v>756</v>
      </c>
      <c r="P297">
        <v>119</v>
      </c>
      <c r="Q297">
        <v>637</v>
      </c>
      <c r="R297"/>
      <c r="S297" t="s">
        <v>58</v>
      </c>
      <c r="T297"/>
    </row>
    <row r="298" spans="1:20" s="111" customFormat="1">
      <c r="A298" s="49"/>
      <c r="B298" s="49"/>
      <c r="C298" s="33"/>
      <c r="D298" s="33"/>
      <c r="E298" s="33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</row>
    <row r="299" spans="1:20" s="111" customFormat="1">
      <c r="A299" s="34" t="s">
        <v>3</v>
      </c>
      <c r="B299" s="34">
        <f>COUNTIF(C294:C297,"WT")</f>
        <v>2</v>
      </c>
      <c r="C299" s="22" t="s">
        <v>41</v>
      </c>
      <c r="D299" s="24">
        <f>AVERAGE(D294,D296)</f>
        <v>15</v>
      </c>
      <c r="E299" s="24">
        <f t="shared" ref="E299:Q299" si="44">AVERAGE(E294,E296)</f>
        <v>0</v>
      </c>
      <c r="F299" s="24">
        <f t="shared" si="44"/>
        <v>7425.25</v>
      </c>
      <c r="G299" s="24">
        <f t="shared" si="44"/>
        <v>1854.9849999999999</v>
      </c>
      <c r="H299" s="24">
        <f t="shared" si="44"/>
        <v>213.17</v>
      </c>
      <c r="I299" s="24">
        <f t="shared" si="44"/>
        <v>22</v>
      </c>
      <c r="J299" s="24">
        <f t="shared" si="44"/>
        <v>7</v>
      </c>
      <c r="K299" s="24">
        <f t="shared" si="44"/>
        <v>15</v>
      </c>
      <c r="L299" s="24">
        <f t="shared" si="44"/>
        <v>54</v>
      </c>
      <c r="M299" s="24">
        <f t="shared" si="44"/>
        <v>15</v>
      </c>
      <c r="N299" s="24">
        <f t="shared" si="44"/>
        <v>39</v>
      </c>
      <c r="O299" s="24">
        <f t="shared" si="44"/>
        <v>836</v>
      </c>
      <c r="P299" s="24">
        <f t="shared" si="44"/>
        <v>234</v>
      </c>
      <c r="Q299" s="24">
        <f t="shared" si="44"/>
        <v>602</v>
      </c>
      <c r="R299" s="48"/>
      <c r="S299" s="48"/>
      <c r="T299" s="48"/>
    </row>
    <row r="300" spans="1:20" s="111" customFormat="1">
      <c r="A300" s="35" t="s">
        <v>179</v>
      </c>
      <c r="B300" s="34">
        <f>COUNTIF(C294:C297,"+ve")</f>
        <v>2</v>
      </c>
      <c r="C300" s="18" t="s">
        <v>41</v>
      </c>
      <c r="D300" s="27">
        <f>AVERAGE(D295,D297)</f>
        <v>33.5</v>
      </c>
      <c r="E300" s="27">
        <f>AVERAGE(E295,E297)</f>
        <v>0</v>
      </c>
      <c r="F300" s="27">
        <f>AVERAGE(F295,F297)</f>
        <v>3726.4000000000005</v>
      </c>
      <c r="G300" s="27">
        <f>AVERAGE(G295,G297)</f>
        <v>534.98500000000001</v>
      </c>
      <c r="H300" s="27">
        <f>AVERAGE(H295,H297)</f>
        <v>664.41499999999996</v>
      </c>
      <c r="I300" s="27">
        <f t="shared" ref="I300:Q300" si="45">AVERAGE(I295,I297)</f>
        <v>57</v>
      </c>
      <c r="J300" s="27">
        <f t="shared" si="45"/>
        <v>23.5</v>
      </c>
      <c r="K300" s="27">
        <f t="shared" si="45"/>
        <v>33.5</v>
      </c>
      <c r="L300" s="27">
        <f t="shared" si="45"/>
        <v>73</v>
      </c>
      <c r="M300" s="27">
        <f t="shared" si="45"/>
        <v>33.5</v>
      </c>
      <c r="N300" s="27">
        <f t="shared" si="45"/>
        <v>39.5</v>
      </c>
      <c r="O300" s="27">
        <f t="shared" si="45"/>
        <v>798.5</v>
      </c>
      <c r="P300" s="27">
        <f t="shared" si="45"/>
        <v>92</v>
      </c>
      <c r="Q300" s="27">
        <f t="shared" si="45"/>
        <v>706.5</v>
      </c>
      <c r="R300" s="48"/>
      <c r="S300" s="48"/>
      <c r="T300" s="48"/>
    </row>
    <row r="301" spans="1:20" s="111" customFormat="1">
      <c r="A301" s="49"/>
      <c r="B301" s="49"/>
      <c r="C301" s="22" t="s">
        <v>43</v>
      </c>
      <c r="D301" s="24">
        <f>STDEV(D294,D296)/SQRT($B299)</f>
        <v>4</v>
      </c>
      <c r="E301" s="24">
        <f t="shared" ref="E301:Q301" si="46">STDEV(E294,E296)/SQRT($B299)</f>
        <v>0</v>
      </c>
      <c r="F301" s="24">
        <f t="shared" si="46"/>
        <v>2641.2999999999993</v>
      </c>
      <c r="G301" s="24">
        <f t="shared" si="46"/>
        <v>1489.8049999999998</v>
      </c>
      <c r="H301" s="24">
        <f t="shared" si="46"/>
        <v>126.28</v>
      </c>
      <c r="I301" s="24">
        <f t="shared" si="46"/>
        <v>8</v>
      </c>
      <c r="J301" s="24">
        <f t="shared" si="46"/>
        <v>4</v>
      </c>
      <c r="K301" s="24">
        <f t="shared" si="46"/>
        <v>4</v>
      </c>
      <c r="L301" s="24">
        <f t="shared" si="46"/>
        <v>25.999999999999996</v>
      </c>
      <c r="M301" s="24">
        <f t="shared" si="46"/>
        <v>4</v>
      </c>
      <c r="N301" s="24">
        <f t="shared" si="46"/>
        <v>21.999999999999996</v>
      </c>
      <c r="O301" s="24">
        <f t="shared" si="46"/>
        <v>236</v>
      </c>
      <c r="P301" s="24">
        <f t="shared" si="46"/>
        <v>216</v>
      </c>
      <c r="Q301" s="24">
        <f t="shared" si="46"/>
        <v>20</v>
      </c>
      <c r="R301" s="48"/>
      <c r="S301" s="48"/>
      <c r="T301" s="48"/>
    </row>
    <row r="302" spans="1:20" s="111" customFormat="1">
      <c r="A302" s="49"/>
      <c r="B302" s="49"/>
      <c r="C302" s="18" t="s">
        <v>43</v>
      </c>
      <c r="D302" s="27">
        <f>STDEV(D295,D297)/SQRT($B300)</f>
        <v>2.5</v>
      </c>
      <c r="E302" s="27">
        <f t="shared" ref="E302:Q302" si="47">STDEV(E295,E297)/SQRT($B300)</f>
        <v>0</v>
      </c>
      <c r="F302" s="27">
        <f t="shared" si="47"/>
        <v>661.11999999999887</v>
      </c>
      <c r="G302" s="27">
        <f t="shared" si="47"/>
        <v>106.04499999999959</v>
      </c>
      <c r="H302" s="27">
        <f t="shared" si="47"/>
        <v>37.105000000000011</v>
      </c>
      <c r="I302" s="27">
        <f t="shared" si="47"/>
        <v>5.9999999999999991</v>
      </c>
      <c r="J302" s="27">
        <f t="shared" si="47"/>
        <v>3.4999999999999996</v>
      </c>
      <c r="K302" s="27">
        <f t="shared" si="47"/>
        <v>2.5</v>
      </c>
      <c r="L302" s="27">
        <f t="shared" si="47"/>
        <v>23</v>
      </c>
      <c r="M302" s="27">
        <f t="shared" si="47"/>
        <v>2.5</v>
      </c>
      <c r="N302" s="27">
        <f t="shared" si="47"/>
        <v>25.499999999999996</v>
      </c>
      <c r="O302" s="27">
        <f t="shared" si="47"/>
        <v>42.5</v>
      </c>
      <c r="P302" s="27">
        <f t="shared" si="47"/>
        <v>27</v>
      </c>
      <c r="Q302" s="27">
        <f t="shared" si="47"/>
        <v>69.5</v>
      </c>
      <c r="R302" s="48"/>
      <c r="S302" s="48"/>
      <c r="T302" s="48"/>
    </row>
    <row r="303" spans="1:20" s="111" customFormat="1">
      <c r="A303" s="114"/>
      <c r="C303" s="102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</row>
    <row r="304" spans="1:20" s="111" customFormat="1">
      <c r="A304" t="s">
        <v>180</v>
      </c>
      <c r="B304" s="45">
        <v>18</v>
      </c>
      <c r="C304" s="4" t="s">
        <v>3</v>
      </c>
      <c r="D304">
        <v>14</v>
      </c>
      <c r="E304">
        <v>0</v>
      </c>
      <c r="F304">
        <v>11569.43</v>
      </c>
      <c r="G304">
        <v>282.86</v>
      </c>
      <c r="H304">
        <v>403.79</v>
      </c>
      <c r="I304">
        <v>24</v>
      </c>
      <c r="J304">
        <v>10</v>
      </c>
      <c r="K304">
        <v>14</v>
      </c>
      <c r="L304">
        <v>32</v>
      </c>
      <c r="M304">
        <v>14</v>
      </c>
      <c r="N304">
        <v>18</v>
      </c>
      <c r="O304">
        <v>696</v>
      </c>
      <c r="P304">
        <v>24</v>
      </c>
      <c r="Q304">
        <v>672</v>
      </c>
      <c r="R304"/>
      <c r="S304" t="s">
        <v>58</v>
      </c>
      <c r="T304"/>
    </row>
    <row r="305" spans="1:20" s="111" customFormat="1">
      <c r="A305" t="s">
        <v>181</v>
      </c>
      <c r="B305" s="45">
        <v>18</v>
      </c>
      <c r="C305" s="6" t="s">
        <v>2</v>
      </c>
      <c r="D305">
        <v>38</v>
      </c>
      <c r="E305">
        <v>0</v>
      </c>
      <c r="F305">
        <v>2214.79</v>
      </c>
      <c r="G305">
        <v>1219.05</v>
      </c>
      <c r="H305">
        <v>671.55</v>
      </c>
      <c r="I305">
        <v>64</v>
      </c>
      <c r="J305">
        <v>26</v>
      </c>
      <c r="K305">
        <v>38</v>
      </c>
      <c r="L305">
        <v>102</v>
      </c>
      <c r="M305">
        <v>38</v>
      </c>
      <c r="N305">
        <v>64</v>
      </c>
      <c r="O305">
        <v>513</v>
      </c>
      <c r="P305">
        <v>151</v>
      </c>
      <c r="Q305">
        <v>362</v>
      </c>
      <c r="R305"/>
      <c r="S305" t="s">
        <v>58</v>
      </c>
      <c r="T305"/>
    </row>
    <row r="306" spans="1:20" s="111" customFormat="1">
      <c r="A306" t="s">
        <v>182</v>
      </c>
      <c r="B306" s="45">
        <v>18</v>
      </c>
      <c r="C306" s="4" t="s">
        <v>3</v>
      </c>
      <c r="D306">
        <v>19</v>
      </c>
      <c r="E306">
        <v>0</v>
      </c>
      <c r="F306">
        <v>3264.11</v>
      </c>
      <c r="G306">
        <v>4376.26</v>
      </c>
      <c r="H306">
        <v>61.95</v>
      </c>
      <c r="I306">
        <v>33</v>
      </c>
      <c r="J306">
        <v>14</v>
      </c>
      <c r="K306">
        <v>19</v>
      </c>
      <c r="L306">
        <v>59</v>
      </c>
      <c r="M306">
        <v>19</v>
      </c>
      <c r="N306">
        <v>40</v>
      </c>
      <c r="O306">
        <v>975</v>
      </c>
      <c r="P306">
        <v>659</v>
      </c>
      <c r="Q306">
        <v>316</v>
      </c>
      <c r="R306"/>
      <c r="S306" t="s">
        <v>58</v>
      </c>
      <c r="T306"/>
    </row>
    <row r="307" spans="1:20" s="111" customFormat="1">
      <c r="A307" t="s">
        <v>183</v>
      </c>
      <c r="B307" s="45">
        <v>18</v>
      </c>
      <c r="C307" s="6" t="s">
        <v>2</v>
      </c>
      <c r="D307">
        <v>51</v>
      </c>
      <c r="E307">
        <v>0</v>
      </c>
      <c r="F307">
        <v>2560.29</v>
      </c>
      <c r="G307">
        <v>249.88</v>
      </c>
      <c r="H307">
        <v>516.05999999999995</v>
      </c>
      <c r="I307">
        <v>77</v>
      </c>
      <c r="J307">
        <v>26</v>
      </c>
      <c r="K307">
        <v>51</v>
      </c>
      <c r="L307">
        <v>60</v>
      </c>
      <c r="M307">
        <v>51</v>
      </c>
      <c r="N307">
        <v>9</v>
      </c>
      <c r="O307">
        <v>654</v>
      </c>
      <c r="P307">
        <v>126</v>
      </c>
      <c r="Q307">
        <v>528</v>
      </c>
      <c r="R307"/>
      <c r="S307" t="s">
        <v>58</v>
      </c>
      <c r="T307"/>
    </row>
    <row r="308" spans="1:20" s="111" customFormat="1">
      <c r="A308" s="49"/>
      <c r="B308" s="49"/>
      <c r="C308" s="33"/>
      <c r="D308" s="33"/>
      <c r="E308" s="33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</row>
    <row r="309" spans="1:20" s="111" customFormat="1">
      <c r="A309" s="34" t="s">
        <v>3</v>
      </c>
      <c r="B309" s="34">
        <f>COUNTIF(C304:C307,"WT")</f>
        <v>2</v>
      </c>
      <c r="C309" s="22" t="s">
        <v>41</v>
      </c>
      <c r="D309" s="24">
        <f>AVERAGE(D304,D306)</f>
        <v>16.5</v>
      </c>
      <c r="E309" s="24">
        <f t="shared" ref="E309:Q309" si="48">AVERAGE(E304,E306)</f>
        <v>0</v>
      </c>
      <c r="F309" s="24">
        <f t="shared" si="48"/>
        <v>7416.77</v>
      </c>
      <c r="G309" s="24">
        <f t="shared" si="48"/>
        <v>2329.56</v>
      </c>
      <c r="H309" s="24">
        <f t="shared" si="48"/>
        <v>232.87</v>
      </c>
      <c r="I309" s="24">
        <f t="shared" si="48"/>
        <v>28.5</v>
      </c>
      <c r="J309" s="24">
        <f t="shared" si="48"/>
        <v>12</v>
      </c>
      <c r="K309" s="24">
        <f t="shared" si="48"/>
        <v>16.5</v>
      </c>
      <c r="L309" s="24">
        <f t="shared" si="48"/>
        <v>45.5</v>
      </c>
      <c r="M309" s="24">
        <f t="shared" si="48"/>
        <v>16.5</v>
      </c>
      <c r="N309" s="24">
        <f t="shared" si="48"/>
        <v>29</v>
      </c>
      <c r="O309" s="24">
        <f t="shared" si="48"/>
        <v>835.5</v>
      </c>
      <c r="P309" s="24">
        <f t="shared" si="48"/>
        <v>341.5</v>
      </c>
      <c r="Q309" s="24">
        <f t="shared" si="48"/>
        <v>494</v>
      </c>
      <c r="R309" s="48"/>
      <c r="S309" s="48"/>
      <c r="T309" s="48"/>
    </row>
    <row r="310" spans="1:20" s="111" customFormat="1">
      <c r="A310" s="35" t="s">
        <v>179</v>
      </c>
      <c r="B310" s="34">
        <f>COUNTIF(C304:C307,"+ve")</f>
        <v>2</v>
      </c>
      <c r="C310" s="18" t="s">
        <v>41</v>
      </c>
      <c r="D310" s="27">
        <f>AVERAGE(D305,D307)</f>
        <v>44.5</v>
      </c>
      <c r="E310" s="27">
        <f>AVERAGE(E305,E307)</f>
        <v>0</v>
      </c>
      <c r="F310" s="27">
        <f>AVERAGE(F305,F307)</f>
        <v>2387.54</v>
      </c>
      <c r="G310" s="27">
        <f>AVERAGE(G305,G307)</f>
        <v>734.46499999999992</v>
      </c>
      <c r="H310" s="27">
        <f>AVERAGE(H305,H307)</f>
        <v>593.80499999999995</v>
      </c>
      <c r="I310" s="27">
        <f t="shared" ref="I310:Q310" si="49">AVERAGE(I305,I307)</f>
        <v>70.5</v>
      </c>
      <c r="J310" s="27">
        <f t="shared" si="49"/>
        <v>26</v>
      </c>
      <c r="K310" s="27">
        <f t="shared" si="49"/>
        <v>44.5</v>
      </c>
      <c r="L310" s="27">
        <f t="shared" si="49"/>
        <v>81</v>
      </c>
      <c r="M310" s="27">
        <f t="shared" si="49"/>
        <v>44.5</v>
      </c>
      <c r="N310" s="27">
        <f t="shared" si="49"/>
        <v>36.5</v>
      </c>
      <c r="O310" s="27">
        <f t="shared" si="49"/>
        <v>583.5</v>
      </c>
      <c r="P310" s="27">
        <f t="shared" si="49"/>
        <v>138.5</v>
      </c>
      <c r="Q310" s="27">
        <f t="shared" si="49"/>
        <v>445</v>
      </c>
      <c r="R310" s="48"/>
      <c r="S310" s="48"/>
      <c r="T310" s="48"/>
    </row>
    <row r="311" spans="1:20" s="111" customFormat="1">
      <c r="A311" s="49"/>
      <c r="B311" s="49"/>
      <c r="C311" s="22" t="s">
        <v>43</v>
      </c>
      <c r="D311" s="24">
        <f>STDEV(D304,D306)/SQRT($B309)</f>
        <v>2.5</v>
      </c>
      <c r="E311" s="24">
        <f t="shared" ref="E311:Q311" si="50">STDEV(E304,E306)/SQRT($B309)</f>
        <v>0</v>
      </c>
      <c r="F311" s="24">
        <f t="shared" si="50"/>
        <v>4152.6599999999989</v>
      </c>
      <c r="G311" s="24">
        <f t="shared" si="50"/>
        <v>2046.7000000000003</v>
      </c>
      <c r="H311" s="24">
        <f t="shared" si="50"/>
        <v>170.92</v>
      </c>
      <c r="I311" s="24">
        <f t="shared" si="50"/>
        <v>4.5</v>
      </c>
      <c r="J311" s="24">
        <f t="shared" si="50"/>
        <v>2</v>
      </c>
      <c r="K311" s="24">
        <f t="shared" si="50"/>
        <v>2.5</v>
      </c>
      <c r="L311" s="24">
        <f t="shared" si="50"/>
        <v>13.5</v>
      </c>
      <c r="M311" s="24">
        <f t="shared" si="50"/>
        <v>2.5</v>
      </c>
      <c r="N311" s="24">
        <f t="shared" si="50"/>
        <v>10.999999999999998</v>
      </c>
      <c r="O311" s="24">
        <f t="shared" si="50"/>
        <v>139.5</v>
      </c>
      <c r="P311" s="24">
        <f t="shared" si="50"/>
        <v>317.49999999999994</v>
      </c>
      <c r="Q311" s="24">
        <f t="shared" si="50"/>
        <v>177.99999999999997</v>
      </c>
      <c r="R311" s="48"/>
      <c r="S311" s="48"/>
      <c r="T311" s="48"/>
    </row>
    <row r="312" spans="1:20" s="111" customFormat="1">
      <c r="A312" s="49"/>
      <c r="B312" s="49"/>
      <c r="C312" s="18" t="s">
        <v>43</v>
      </c>
      <c r="D312" s="27">
        <f>STDEV(D305,D307)/SQRT($B310)</f>
        <v>6.4999999999999991</v>
      </c>
      <c r="E312" s="27">
        <f t="shared" ref="E312:Q312" si="51">STDEV(E305,E307)/SQRT($B310)</f>
        <v>0</v>
      </c>
      <c r="F312" s="27">
        <f t="shared" si="51"/>
        <v>172.75</v>
      </c>
      <c r="G312" s="27">
        <f t="shared" si="51"/>
        <v>484.58500000000004</v>
      </c>
      <c r="H312" s="27">
        <f t="shared" si="51"/>
        <v>77.745000000000303</v>
      </c>
      <c r="I312" s="27">
        <f t="shared" si="51"/>
        <v>6.4999999999999991</v>
      </c>
      <c r="J312" s="27">
        <f t="shared" si="51"/>
        <v>0</v>
      </c>
      <c r="K312" s="27">
        <f t="shared" si="51"/>
        <v>6.4999999999999991</v>
      </c>
      <c r="L312" s="27">
        <f t="shared" si="51"/>
        <v>20.999999999999996</v>
      </c>
      <c r="M312" s="27">
        <f t="shared" si="51"/>
        <v>6.4999999999999991</v>
      </c>
      <c r="N312" s="27">
        <f t="shared" si="51"/>
        <v>27.5</v>
      </c>
      <c r="O312" s="27">
        <f t="shared" si="51"/>
        <v>70.499999999999986</v>
      </c>
      <c r="P312" s="27">
        <f t="shared" si="51"/>
        <v>12.5</v>
      </c>
      <c r="Q312" s="27">
        <f t="shared" si="51"/>
        <v>82.999999999999986</v>
      </c>
      <c r="R312" s="48"/>
      <c r="S312" s="48"/>
      <c r="T312" s="48"/>
    </row>
    <row r="313" spans="1:20" s="111" customFormat="1">
      <c r="A313" s="114"/>
      <c r="C313" s="102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</row>
    <row r="314" spans="1:20" s="111" customFormat="1">
      <c r="A314" t="s">
        <v>180</v>
      </c>
      <c r="B314" s="45">
        <v>19</v>
      </c>
      <c r="C314" s="4" t="s">
        <v>3</v>
      </c>
      <c r="D314">
        <v>19</v>
      </c>
      <c r="E314">
        <v>0</v>
      </c>
      <c r="F314">
        <v>8748.3700000000008</v>
      </c>
      <c r="G314">
        <v>256.11</v>
      </c>
      <c r="H314">
        <v>343.95</v>
      </c>
      <c r="I314">
        <v>21</v>
      </c>
      <c r="J314">
        <v>2</v>
      </c>
      <c r="K314">
        <v>19</v>
      </c>
      <c r="L314">
        <v>46</v>
      </c>
      <c r="M314">
        <v>19</v>
      </c>
      <c r="N314">
        <v>27</v>
      </c>
      <c r="O314">
        <v>651</v>
      </c>
      <c r="P314">
        <v>25</v>
      </c>
      <c r="Q314">
        <v>626</v>
      </c>
      <c r="R314"/>
      <c r="S314" t="s">
        <v>58</v>
      </c>
      <c r="T314"/>
    </row>
    <row r="315" spans="1:20" s="111" customFormat="1">
      <c r="A315" t="s">
        <v>181</v>
      </c>
      <c r="B315" s="45">
        <v>19</v>
      </c>
      <c r="C315" s="6" t="s">
        <v>2</v>
      </c>
      <c r="D315">
        <v>40</v>
      </c>
      <c r="E315">
        <v>0</v>
      </c>
      <c r="F315">
        <v>2164.8200000000002</v>
      </c>
      <c r="G315">
        <v>785.33</v>
      </c>
      <c r="H315">
        <v>726.45</v>
      </c>
      <c r="I315">
        <v>61</v>
      </c>
      <c r="J315">
        <v>21</v>
      </c>
      <c r="K315">
        <v>40</v>
      </c>
      <c r="L315">
        <v>85</v>
      </c>
      <c r="M315">
        <v>40</v>
      </c>
      <c r="N315">
        <v>45</v>
      </c>
      <c r="O315">
        <v>446</v>
      </c>
      <c r="P315">
        <v>112</v>
      </c>
      <c r="Q315">
        <v>334</v>
      </c>
      <c r="R315"/>
      <c r="S315" t="s">
        <v>58</v>
      </c>
      <c r="T315"/>
    </row>
    <row r="316" spans="1:20" s="111" customFormat="1">
      <c r="A316" t="s">
        <v>182</v>
      </c>
      <c r="B316" s="45">
        <v>19</v>
      </c>
      <c r="C316" s="4" t="s">
        <v>3</v>
      </c>
      <c r="D316">
        <v>23</v>
      </c>
      <c r="E316">
        <v>0</v>
      </c>
      <c r="F316">
        <v>1935.96</v>
      </c>
      <c r="G316">
        <v>4218.3</v>
      </c>
      <c r="H316">
        <v>51.39</v>
      </c>
      <c r="I316">
        <v>46</v>
      </c>
      <c r="J316">
        <v>23</v>
      </c>
      <c r="K316">
        <v>23</v>
      </c>
      <c r="L316">
        <v>49</v>
      </c>
      <c r="M316">
        <v>23</v>
      </c>
      <c r="N316">
        <v>26</v>
      </c>
      <c r="O316">
        <v>930</v>
      </c>
      <c r="P316">
        <v>591</v>
      </c>
      <c r="Q316">
        <v>339</v>
      </c>
      <c r="R316"/>
      <c r="S316" t="s">
        <v>58</v>
      </c>
      <c r="T316"/>
    </row>
    <row r="317" spans="1:20" s="111" customFormat="1">
      <c r="A317" t="s">
        <v>183</v>
      </c>
      <c r="B317" s="45">
        <v>19</v>
      </c>
      <c r="C317" s="6" t="s">
        <v>2</v>
      </c>
      <c r="D317">
        <v>54</v>
      </c>
      <c r="E317">
        <v>0</v>
      </c>
      <c r="F317">
        <v>2433.7399999999998</v>
      </c>
      <c r="G317">
        <v>373.87</v>
      </c>
      <c r="H317">
        <v>489.17</v>
      </c>
      <c r="I317">
        <v>58</v>
      </c>
      <c r="J317">
        <v>4</v>
      </c>
      <c r="K317">
        <v>54</v>
      </c>
      <c r="L317">
        <v>62</v>
      </c>
      <c r="M317">
        <v>54</v>
      </c>
      <c r="N317">
        <v>8</v>
      </c>
      <c r="O317">
        <v>557</v>
      </c>
      <c r="P317">
        <v>162</v>
      </c>
      <c r="Q317">
        <v>395</v>
      </c>
      <c r="R317"/>
      <c r="S317" t="s">
        <v>58</v>
      </c>
      <c r="T317"/>
    </row>
    <row r="318" spans="1:20" s="111" customFormat="1">
      <c r="A318" s="49"/>
      <c r="B318" s="49"/>
      <c r="C318" s="33"/>
      <c r="D318" s="33"/>
      <c r="E318" s="33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</row>
    <row r="319" spans="1:20" s="111" customFormat="1">
      <c r="A319" s="34" t="s">
        <v>3</v>
      </c>
      <c r="B319" s="34">
        <f>COUNTIF(C314:C317,"WT")</f>
        <v>2</v>
      </c>
      <c r="C319" s="22" t="s">
        <v>41</v>
      </c>
      <c r="D319" s="24">
        <f>AVERAGE(D314,D316)</f>
        <v>21</v>
      </c>
      <c r="E319" s="24">
        <f t="shared" ref="E319:Q319" si="52">AVERAGE(E314,E316)</f>
        <v>0</v>
      </c>
      <c r="F319" s="24">
        <f t="shared" si="52"/>
        <v>5342.1650000000009</v>
      </c>
      <c r="G319" s="24">
        <f t="shared" si="52"/>
        <v>2237.2049999999999</v>
      </c>
      <c r="H319" s="24">
        <f t="shared" si="52"/>
        <v>197.67</v>
      </c>
      <c r="I319" s="24">
        <f t="shared" si="52"/>
        <v>33.5</v>
      </c>
      <c r="J319" s="24">
        <f t="shared" si="52"/>
        <v>12.5</v>
      </c>
      <c r="K319" s="24">
        <f t="shared" si="52"/>
        <v>21</v>
      </c>
      <c r="L319" s="24">
        <f t="shared" si="52"/>
        <v>47.5</v>
      </c>
      <c r="M319" s="24">
        <f t="shared" si="52"/>
        <v>21</v>
      </c>
      <c r="N319" s="24">
        <f t="shared" si="52"/>
        <v>26.5</v>
      </c>
      <c r="O319" s="24">
        <f t="shared" si="52"/>
        <v>790.5</v>
      </c>
      <c r="P319" s="24">
        <f t="shared" si="52"/>
        <v>308</v>
      </c>
      <c r="Q319" s="24">
        <f t="shared" si="52"/>
        <v>482.5</v>
      </c>
    </row>
    <row r="320" spans="1:20" s="111" customFormat="1">
      <c r="A320" s="35" t="s">
        <v>179</v>
      </c>
      <c r="B320" s="34">
        <f>COUNTIF(C314:C317,"+ve")</f>
        <v>2</v>
      </c>
      <c r="C320" s="18" t="s">
        <v>41</v>
      </c>
      <c r="D320" s="27">
        <f>AVERAGE(D315,D317)</f>
        <v>47</v>
      </c>
      <c r="E320" s="27">
        <f>AVERAGE(E315,E317)</f>
        <v>0</v>
      </c>
      <c r="F320" s="27">
        <f>AVERAGE(F315,F317)</f>
        <v>2299.2799999999997</v>
      </c>
      <c r="G320" s="27">
        <f>AVERAGE(G315,G317)</f>
        <v>579.6</v>
      </c>
      <c r="H320" s="27">
        <f>AVERAGE(H315,H317)</f>
        <v>607.81000000000006</v>
      </c>
      <c r="I320" s="27">
        <f t="shared" ref="I320:Q320" si="53">AVERAGE(I315,I317)</f>
        <v>59.5</v>
      </c>
      <c r="J320" s="27">
        <f t="shared" si="53"/>
        <v>12.5</v>
      </c>
      <c r="K320" s="27">
        <f t="shared" si="53"/>
        <v>47</v>
      </c>
      <c r="L320" s="27">
        <f t="shared" si="53"/>
        <v>73.5</v>
      </c>
      <c r="M320" s="27">
        <f t="shared" si="53"/>
        <v>47</v>
      </c>
      <c r="N320" s="27">
        <f t="shared" si="53"/>
        <v>26.5</v>
      </c>
      <c r="O320" s="27">
        <f t="shared" si="53"/>
        <v>501.5</v>
      </c>
      <c r="P320" s="27">
        <f t="shared" si="53"/>
        <v>137</v>
      </c>
      <c r="Q320" s="27">
        <f t="shared" si="53"/>
        <v>364.5</v>
      </c>
    </row>
    <row r="321" spans="1:17" s="111" customFormat="1">
      <c r="A321" s="49"/>
      <c r="B321" s="49"/>
      <c r="C321" s="22" t="s">
        <v>43</v>
      </c>
      <c r="D321" s="24">
        <f>STDEV(D314,D316)/SQRT($B319)</f>
        <v>2</v>
      </c>
      <c r="E321" s="24">
        <f t="shared" ref="E321:Q321" si="54">STDEV(E314,E316)/SQRT($B319)</f>
        <v>0</v>
      </c>
      <c r="F321" s="24">
        <f t="shared" si="54"/>
        <v>3406.2049999999995</v>
      </c>
      <c r="G321" s="24">
        <f t="shared" si="54"/>
        <v>1981.095</v>
      </c>
      <c r="H321" s="24">
        <f t="shared" si="54"/>
        <v>146.28000000000003</v>
      </c>
      <c r="I321" s="24">
        <f t="shared" si="54"/>
        <v>12.5</v>
      </c>
      <c r="J321" s="24">
        <f t="shared" si="54"/>
        <v>10.499999999999998</v>
      </c>
      <c r="K321" s="24">
        <f t="shared" si="54"/>
        <v>2</v>
      </c>
      <c r="L321" s="24">
        <f t="shared" si="54"/>
        <v>1.4999999999999998</v>
      </c>
      <c r="M321" s="24">
        <f t="shared" si="54"/>
        <v>2</v>
      </c>
      <c r="N321" s="24">
        <f t="shared" si="54"/>
        <v>0.5</v>
      </c>
      <c r="O321" s="24">
        <f t="shared" si="54"/>
        <v>139.5</v>
      </c>
      <c r="P321" s="24">
        <f t="shared" si="54"/>
        <v>283</v>
      </c>
      <c r="Q321" s="24">
        <f t="shared" si="54"/>
        <v>143.49999999999997</v>
      </c>
    </row>
    <row r="322" spans="1:17" s="111" customFormat="1">
      <c r="A322" s="49"/>
      <c r="B322" s="49"/>
      <c r="C322" s="18" t="s">
        <v>43</v>
      </c>
      <c r="D322" s="27">
        <f>STDEV(D315,D317)/SQRT($B320)</f>
        <v>6.9999999999999991</v>
      </c>
      <c r="E322" s="27">
        <f t="shared" ref="E322:Q322" si="55">STDEV(E315,E317)/SQRT($B320)</f>
        <v>0</v>
      </c>
      <c r="F322" s="27">
        <f t="shared" si="55"/>
        <v>134.45999999999981</v>
      </c>
      <c r="G322" s="27">
        <f t="shared" si="55"/>
        <v>205.73000000000008</v>
      </c>
      <c r="H322" s="27">
        <f t="shared" si="55"/>
        <v>118.63999999999996</v>
      </c>
      <c r="I322" s="27">
        <f t="shared" si="55"/>
        <v>1.4999999999999998</v>
      </c>
      <c r="J322" s="27">
        <f t="shared" si="55"/>
        <v>8.4999999999999982</v>
      </c>
      <c r="K322" s="27">
        <f t="shared" si="55"/>
        <v>6.9999999999999991</v>
      </c>
      <c r="L322" s="27">
        <f t="shared" si="55"/>
        <v>11.5</v>
      </c>
      <c r="M322" s="27">
        <f t="shared" si="55"/>
        <v>6.9999999999999991</v>
      </c>
      <c r="N322" s="27">
        <f t="shared" si="55"/>
        <v>18.5</v>
      </c>
      <c r="O322" s="27">
        <f t="shared" si="55"/>
        <v>55.499999999999993</v>
      </c>
      <c r="P322" s="27">
        <f t="shared" si="55"/>
        <v>25</v>
      </c>
      <c r="Q322" s="27">
        <f t="shared" si="55"/>
        <v>30.499999999999996</v>
      </c>
    </row>
    <row r="323" spans="1:17" s="111" customFormat="1">
      <c r="A323" s="112"/>
      <c r="B323" s="112"/>
      <c r="C323" s="18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</row>
    <row r="324" spans="1:17" s="111" customFormat="1">
      <c r="A324" t="s">
        <v>180</v>
      </c>
      <c r="B324" s="45">
        <v>20</v>
      </c>
      <c r="C324" s="4" t="s">
        <v>3</v>
      </c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s="111" customFormat="1">
      <c r="A325" t="s">
        <v>181</v>
      </c>
      <c r="B325" s="45">
        <v>20</v>
      </c>
      <c r="C325" s="6" t="s">
        <v>2</v>
      </c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s="111" customFormat="1">
      <c r="A326" t="s">
        <v>182</v>
      </c>
      <c r="B326" s="45">
        <v>20</v>
      </c>
      <c r="C326" s="4" t="s">
        <v>3</v>
      </c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s="111" customFormat="1">
      <c r="A327" t="s">
        <v>183</v>
      </c>
      <c r="B327" s="45">
        <v>20</v>
      </c>
      <c r="C327" s="6" t="s">
        <v>2</v>
      </c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s="111" customFormat="1">
      <c r="A328" s="49"/>
      <c r="B328" s="49"/>
      <c r="C328" s="33"/>
      <c r="D328" s="33"/>
      <c r="E328" s="33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</row>
    <row r="329" spans="1:17" s="111" customFormat="1">
      <c r="A329" s="34" t="s">
        <v>3</v>
      </c>
      <c r="B329" s="34">
        <f>COUNTIF(C324:C327,"WT")</f>
        <v>2</v>
      </c>
      <c r="C329" s="22" t="s">
        <v>41</v>
      </c>
      <c r="D329" s="24" t="e">
        <f>AVERAGE(D324,D326)</f>
        <v>#DIV/0!</v>
      </c>
      <c r="E329" s="24" t="e">
        <f t="shared" ref="E329:Q329" si="56">AVERAGE(E324,E326)</f>
        <v>#DIV/0!</v>
      </c>
      <c r="F329" s="24" t="e">
        <f t="shared" si="56"/>
        <v>#DIV/0!</v>
      </c>
      <c r="G329" s="24" t="e">
        <f t="shared" si="56"/>
        <v>#DIV/0!</v>
      </c>
      <c r="H329" s="24" t="e">
        <f t="shared" si="56"/>
        <v>#DIV/0!</v>
      </c>
      <c r="I329" s="24" t="e">
        <f t="shared" si="56"/>
        <v>#DIV/0!</v>
      </c>
      <c r="J329" s="24" t="e">
        <f t="shared" si="56"/>
        <v>#DIV/0!</v>
      </c>
      <c r="K329" s="24" t="e">
        <f t="shared" si="56"/>
        <v>#DIV/0!</v>
      </c>
      <c r="L329" s="24" t="e">
        <f t="shared" si="56"/>
        <v>#DIV/0!</v>
      </c>
      <c r="M329" s="24" t="e">
        <f t="shared" si="56"/>
        <v>#DIV/0!</v>
      </c>
      <c r="N329" s="24" t="e">
        <f t="shared" si="56"/>
        <v>#DIV/0!</v>
      </c>
      <c r="O329" s="24" t="e">
        <f t="shared" si="56"/>
        <v>#DIV/0!</v>
      </c>
      <c r="P329" s="24" t="e">
        <f t="shared" si="56"/>
        <v>#DIV/0!</v>
      </c>
      <c r="Q329" s="24" t="e">
        <f t="shared" si="56"/>
        <v>#DIV/0!</v>
      </c>
    </row>
    <row r="330" spans="1:17" s="111" customFormat="1">
      <c r="A330" s="35" t="s">
        <v>179</v>
      </c>
      <c r="B330" s="34">
        <f>COUNTIF(C324:C327,"+ve")</f>
        <v>2</v>
      </c>
      <c r="C330" s="18" t="s">
        <v>41</v>
      </c>
      <c r="D330" s="27" t="e">
        <f>AVERAGE(D325,D327)</f>
        <v>#DIV/0!</v>
      </c>
      <c r="E330" s="27" t="e">
        <f>AVERAGE(E325,E327)</f>
        <v>#DIV/0!</v>
      </c>
      <c r="F330" s="27" t="e">
        <f>AVERAGE(F325,F327)</f>
        <v>#DIV/0!</v>
      </c>
      <c r="G330" s="27" t="e">
        <f>AVERAGE(G325,G327)</f>
        <v>#DIV/0!</v>
      </c>
      <c r="H330" s="27" t="e">
        <f>AVERAGE(H325,H327)</f>
        <v>#DIV/0!</v>
      </c>
      <c r="I330" s="27" t="e">
        <f t="shared" ref="I330:Q330" si="57">AVERAGE(I325,I327)</f>
        <v>#DIV/0!</v>
      </c>
      <c r="J330" s="27" t="e">
        <f t="shared" si="57"/>
        <v>#DIV/0!</v>
      </c>
      <c r="K330" s="27" t="e">
        <f t="shared" si="57"/>
        <v>#DIV/0!</v>
      </c>
      <c r="L330" s="27" t="e">
        <f t="shared" si="57"/>
        <v>#DIV/0!</v>
      </c>
      <c r="M330" s="27" t="e">
        <f t="shared" si="57"/>
        <v>#DIV/0!</v>
      </c>
      <c r="N330" s="27" t="e">
        <f t="shared" si="57"/>
        <v>#DIV/0!</v>
      </c>
      <c r="O330" s="27" t="e">
        <f t="shared" si="57"/>
        <v>#DIV/0!</v>
      </c>
      <c r="P330" s="27" t="e">
        <f t="shared" si="57"/>
        <v>#DIV/0!</v>
      </c>
      <c r="Q330" s="27" t="e">
        <f t="shared" si="57"/>
        <v>#DIV/0!</v>
      </c>
    </row>
    <row r="331" spans="1:17" s="111" customFormat="1">
      <c r="A331" s="49"/>
      <c r="B331" s="49"/>
      <c r="C331" s="22" t="s">
        <v>43</v>
      </c>
      <c r="D331" s="24" t="e">
        <f>STDEV(D324,D326)/SQRT($B329)</f>
        <v>#DIV/0!</v>
      </c>
      <c r="E331" s="24" t="e">
        <f t="shared" ref="E331:Q331" si="58">STDEV(E324,E326)/SQRT($B329)</f>
        <v>#DIV/0!</v>
      </c>
      <c r="F331" s="24" t="e">
        <f t="shared" si="58"/>
        <v>#DIV/0!</v>
      </c>
      <c r="G331" s="24" t="e">
        <f t="shared" si="58"/>
        <v>#DIV/0!</v>
      </c>
      <c r="H331" s="24" t="e">
        <f t="shared" si="58"/>
        <v>#DIV/0!</v>
      </c>
      <c r="I331" s="24" t="e">
        <f t="shared" si="58"/>
        <v>#DIV/0!</v>
      </c>
      <c r="J331" s="24" t="e">
        <f t="shared" si="58"/>
        <v>#DIV/0!</v>
      </c>
      <c r="K331" s="24" t="e">
        <f t="shared" si="58"/>
        <v>#DIV/0!</v>
      </c>
      <c r="L331" s="24" t="e">
        <f t="shared" si="58"/>
        <v>#DIV/0!</v>
      </c>
      <c r="M331" s="24" t="e">
        <f t="shared" si="58"/>
        <v>#DIV/0!</v>
      </c>
      <c r="N331" s="24" t="e">
        <f t="shared" si="58"/>
        <v>#DIV/0!</v>
      </c>
      <c r="O331" s="24" t="e">
        <f t="shared" si="58"/>
        <v>#DIV/0!</v>
      </c>
      <c r="P331" s="24" t="e">
        <f t="shared" si="58"/>
        <v>#DIV/0!</v>
      </c>
      <c r="Q331" s="24" t="e">
        <f t="shared" si="58"/>
        <v>#DIV/0!</v>
      </c>
    </row>
    <row r="332" spans="1:17" s="111" customFormat="1">
      <c r="A332" s="49"/>
      <c r="B332" s="49"/>
      <c r="C332" s="18" t="s">
        <v>43</v>
      </c>
      <c r="D332" s="27" t="e">
        <f>STDEV(D325,D327)/SQRT($B330)</f>
        <v>#DIV/0!</v>
      </c>
      <c r="E332" s="27" t="e">
        <f t="shared" ref="E332:Q332" si="59">STDEV(E325,E327)/SQRT($B330)</f>
        <v>#DIV/0!</v>
      </c>
      <c r="F332" s="27" t="e">
        <f t="shared" si="59"/>
        <v>#DIV/0!</v>
      </c>
      <c r="G332" s="27" t="e">
        <f t="shared" si="59"/>
        <v>#DIV/0!</v>
      </c>
      <c r="H332" s="27" t="e">
        <f t="shared" si="59"/>
        <v>#DIV/0!</v>
      </c>
      <c r="I332" s="27" t="e">
        <f t="shared" si="59"/>
        <v>#DIV/0!</v>
      </c>
      <c r="J332" s="27" t="e">
        <f t="shared" si="59"/>
        <v>#DIV/0!</v>
      </c>
      <c r="K332" s="27" t="e">
        <f t="shared" si="59"/>
        <v>#DIV/0!</v>
      </c>
      <c r="L332" s="27" t="e">
        <f t="shared" si="59"/>
        <v>#DIV/0!</v>
      </c>
      <c r="M332" s="27" t="e">
        <f t="shared" si="59"/>
        <v>#DIV/0!</v>
      </c>
      <c r="N332" s="27" t="e">
        <f t="shared" si="59"/>
        <v>#DIV/0!</v>
      </c>
      <c r="O332" s="27" t="e">
        <f t="shared" si="59"/>
        <v>#DIV/0!</v>
      </c>
      <c r="P332" s="27" t="e">
        <f t="shared" si="59"/>
        <v>#DIV/0!</v>
      </c>
      <c r="Q332" s="27" t="e">
        <f t="shared" si="59"/>
        <v>#DIV/0!</v>
      </c>
    </row>
    <row r="333" spans="1:17" s="111" customFormat="1">
      <c r="A333" s="114"/>
      <c r="C333" s="102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</row>
    <row r="334" spans="1:17" s="111" customFormat="1">
      <c r="A334" s="114"/>
      <c r="C334" s="102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</row>
    <row r="335" spans="1:17" s="111" customFormat="1">
      <c r="A335" s="114"/>
      <c r="C335" s="102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</row>
    <row r="336" spans="1:17" s="111" customFormat="1">
      <c r="A336" s="114"/>
      <c r="C336" s="9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</row>
    <row r="337" spans="1:17" s="111" customFormat="1">
      <c r="A337" s="114"/>
      <c r="C337" s="102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</row>
    <row r="338" spans="1:17" s="111" customFormat="1">
      <c r="A338" s="114"/>
      <c r="C338" s="9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</row>
    <row r="339" spans="1:17" s="111" customFormat="1">
      <c r="A339" s="114"/>
      <c r="C339" s="9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</row>
    <row r="340" spans="1:17" s="111" customFormat="1">
      <c r="A340" s="114"/>
      <c r="C340" s="9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</row>
    <row r="341" spans="1:17" s="111" customFormat="1">
      <c r="A341" s="114"/>
      <c r="C341" s="9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</row>
    <row r="342" spans="1:17" s="111" customFormat="1">
      <c r="A342" s="114"/>
      <c r="C342" s="9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</row>
    <row r="343" spans="1:17" s="111" customFormat="1">
      <c r="A343" s="114"/>
      <c r="C343" s="9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</row>
    <row r="344" spans="1:17" s="111" customFormat="1">
      <c r="A344" s="114"/>
      <c r="C344" s="102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</row>
    <row r="345" spans="1:17" s="111" customFormat="1">
      <c r="A345" s="114"/>
      <c r="C345" s="102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</row>
    <row r="346" spans="1:17" s="111" customFormat="1">
      <c r="A346" s="114"/>
      <c r="C346" s="102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</row>
    <row r="347" spans="1:17" s="111" customFormat="1">
      <c r="A347" s="114"/>
      <c r="C347" s="9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</row>
    <row r="348" spans="1:17" s="111" customFormat="1">
      <c r="A348" s="114"/>
      <c r="C348" s="102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</row>
    <row r="349" spans="1:17" s="111" customFormat="1">
      <c r="A349" s="114"/>
      <c r="C349" s="102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</row>
    <row r="350" spans="1:17" s="111" customFormat="1">
      <c r="A350" s="112"/>
      <c r="B350" s="112"/>
      <c r="C350" s="113"/>
      <c r="D350" s="113"/>
      <c r="E350" s="113"/>
    </row>
    <row r="351" spans="1:17" s="111" customFormat="1">
      <c r="A351" s="22"/>
      <c r="B351" s="22"/>
      <c r="C351" s="22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</row>
    <row r="352" spans="1:17" s="111" customFormat="1">
      <c r="A352" s="18"/>
      <c r="B352" s="22"/>
      <c r="C352" s="18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</row>
    <row r="353" spans="1:17" s="111" customFormat="1">
      <c r="A353" s="112"/>
      <c r="B353" s="112"/>
      <c r="C353" s="22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</row>
    <row r="354" spans="1:17" s="111" customFormat="1">
      <c r="A354" s="112"/>
      <c r="B354" s="112"/>
      <c r="C354" s="18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</row>
    <row r="355" spans="1:17" s="111" customFormat="1"/>
    <row r="356" spans="1:17" s="111" customFormat="1"/>
    <row r="357" spans="1:17" s="111" customFormat="1">
      <c r="A357" s="114"/>
      <c r="C357" s="9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</row>
    <row r="358" spans="1:17" s="111" customFormat="1">
      <c r="A358" s="114"/>
      <c r="C358" s="9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</row>
    <row r="359" spans="1:17" s="111" customFormat="1">
      <c r="A359" s="114"/>
      <c r="C359" s="9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</row>
    <row r="360" spans="1:17" s="111" customFormat="1">
      <c r="A360" s="114"/>
      <c r="C360" s="9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</row>
    <row r="361" spans="1:17" s="111" customFormat="1">
      <c r="A361" s="114"/>
      <c r="C361" s="102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</row>
    <row r="362" spans="1:17" s="111" customFormat="1">
      <c r="A362" s="114"/>
      <c r="C362" s="9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</row>
    <row r="363" spans="1:17" s="111" customFormat="1">
      <c r="A363" s="114"/>
      <c r="C363" s="102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</row>
    <row r="364" spans="1:17" s="111" customFormat="1">
      <c r="A364" s="114"/>
      <c r="C364" s="102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</row>
    <row r="365" spans="1:17" s="111" customFormat="1">
      <c r="A365" s="114"/>
      <c r="C365" s="102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</row>
    <row r="366" spans="1:17" s="111" customFormat="1">
      <c r="A366" s="114"/>
      <c r="C366" s="102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</row>
    <row r="367" spans="1:17" s="111" customFormat="1">
      <c r="A367" s="114"/>
      <c r="C367" s="9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</row>
    <row r="368" spans="1:17" s="111" customFormat="1">
      <c r="A368" s="114"/>
      <c r="C368" s="102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</row>
    <row r="369" spans="1:17" s="111" customFormat="1">
      <c r="A369" s="114"/>
      <c r="C369" s="9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</row>
    <row r="370" spans="1:17" s="111" customFormat="1">
      <c r="A370" s="114"/>
      <c r="C370" s="9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</row>
    <row r="371" spans="1:17" s="111" customFormat="1">
      <c r="A371" s="114"/>
      <c r="C371" s="9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</row>
    <row r="372" spans="1:17" s="111" customFormat="1">
      <c r="A372" s="114"/>
      <c r="C372" s="9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</row>
    <row r="373" spans="1:17" s="111" customFormat="1">
      <c r="A373" s="114"/>
      <c r="C373" s="9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</row>
    <row r="374" spans="1:17" s="111" customFormat="1">
      <c r="A374" s="114"/>
      <c r="C374" s="9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</row>
    <row r="375" spans="1:17" s="111" customFormat="1">
      <c r="A375" s="114"/>
      <c r="C375" s="102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</row>
    <row r="376" spans="1:17" s="111" customFormat="1">
      <c r="A376" s="114"/>
      <c r="C376" s="102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</row>
    <row r="377" spans="1:17" s="111" customFormat="1">
      <c r="A377" s="114"/>
      <c r="C377" s="102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</row>
    <row r="378" spans="1:17" s="111" customFormat="1">
      <c r="A378" s="114"/>
      <c r="C378" s="9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</row>
    <row r="379" spans="1:17" s="111" customFormat="1">
      <c r="A379" s="114"/>
      <c r="C379" s="102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</row>
    <row r="380" spans="1:17" s="111" customFormat="1">
      <c r="A380" s="114"/>
      <c r="C380" s="102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</row>
    <row r="381" spans="1:17" s="111" customFormat="1">
      <c r="A381" s="112"/>
      <c r="B381" s="112"/>
      <c r="C381" s="113"/>
      <c r="D381" s="113"/>
      <c r="E381" s="113"/>
    </row>
    <row r="382" spans="1:17" s="111" customFormat="1">
      <c r="A382" s="22"/>
      <c r="B382" s="22"/>
      <c r="C382" s="22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</row>
    <row r="383" spans="1:17" s="111" customFormat="1">
      <c r="A383" s="18"/>
      <c r="B383" s="22"/>
      <c r="C383" s="18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</row>
    <row r="384" spans="1:17" s="111" customFormat="1">
      <c r="A384" s="112"/>
      <c r="B384" s="112"/>
      <c r="C384" s="22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</row>
    <row r="385" spans="1:17" s="111" customFormat="1">
      <c r="A385" s="112"/>
      <c r="B385" s="112"/>
      <c r="C385" s="18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</row>
    <row r="386" spans="1:17" s="111" customFormat="1"/>
    <row r="387" spans="1:17" s="111" customFormat="1"/>
    <row r="388" spans="1:17" s="111" customFormat="1"/>
    <row r="389" spans="1:17" s="111" customFormat="1"/>
    <row r="390" spans="1:17" s="111" customFormat="1"/>
    <row r="391" spans="1:17" s="111" customFormat="1"/>
    <row r="392" spans="1:17" s="111" customFormat="1"/>
    <row r="393" spans="1:17" s="111" customFormat="1"/>
    <row r="394" spans="1:17" s="111" customFormat="1"/>
    <row r="395" spans="1:17" s="111" customFormat="1"/>
    <row r="396" spans="1:17" s="111" customFormat="1"/>
    <row r="397" spans="1:17" s="111" customFormat="1"/>
    <row r="398" spans="1:17" s="111" customFormat="1"/>
    <row r="399" spans="1:17" s="111" customFormat="1"/>
    <row r="400" spans="1:17" s="111" customFormat="1"/>
    <row r="401" s="111" customFormat="1"/>
    <row r="402" s="111" customFormat="1"/>
    <row r="403" s="111" customFormat="1"/>
    <row r="404" s="111" customFormat="1"/>
    <row r="405" s="111" customFormat="1"/>
    <row r="406" s="111" customFormat="1"/>
    <row r="407" s="111" customFormat="1"/>
    <row r="408" s="111" customFormat="1"/>
    <row r="409" s="111" customFormat="1"/>
    <row r="410" s="111" customFormat="1"/>
    <row r="411" s="111" customFormat="1"/>
    <row r="412" s="111" customFormat="1"/>
    <row r="413" s="111" customFormat="1"/>
    <row r="414" s="111" customFormat="1"/>
    <row r="415" s="111" customFormat="1"/>
    <row r="416" s="111" customFormat="1"/>
    <row r="417" s="111" customFormat="1"/>
    <row r="418" s="111" customFormat="1"/>
    <row r="419" s="111" customFormat="1"/>
    <row r="420" s="111" customFormat="1"/>
    <row r="421" s="111" customFormat="1"/>
    <row r="422" s="111" customFormat="1"/>
    <row r="423" s="111" customFormat="1"/>
    <row r="424" s="111" customFormat="1"/>
    <row r="425" s="111" customFormat="1"/>
    <row r="426" s="111" customFormat="1"/>
    <row r="427" s="111" customFormat="1"/>
    <row r="428" s="111" customFormat="1"/>
    <row r="429" s="111" customFormat="1"/>
    <row r="430" s="111" customFormat="1"/>
    <row r="431" s="111" customFormat="1"/>
    <row r="432" s="111" customFormat="1"/>
    <row r="433" s="111" customFormat="1"/>
    <row r="434" s="111" customFormat="1"/>
    <row r="435" s="111" customFormat="1"/>
    <row r="436" s="111" customFormat="1"/>
    <row r="437" s="111" customFormat="1"/>
    <row r="438" s="111" customFormat="1"/>
    <row r="439" s="111" customFormat="1"/>
    <row r="440" s="111" customFormat="1"/>
    <row r="441" s="111" customFormat="1"/>
    <row r="442" s="111" customFormat="1"/>
    <row r="443" s="111" customFormat="1"/>
    <row r="444" s="111" customFormat="1"/>
    <row r="445" s="111" customFormat="1"/>
    <row r="446" s="111" customFormat="1"/>
    <row r="447" s="111" customFormat="1"/>
    <row r="448" s="111" customFormat="1"/>
    <row r="449" s="111" customFormat="1"/>
    <row r="450" s="111" customFormat="1"/>
    <row r="451" s="111" customFormat="1"/>
    <row r="452" s="111" customFormat="1"/>
    <row r="453" s="111" customFormat="1"/>
    <row r="454" s="111" customFormat="1"/>
    <row r="455" s="111" customFormat="1"/>
    <row r="456" s="111" customFormat="1"/>
    <row r="457" s="111" customFormat="1"/>
    <row r="458" s="111" customFormat="1"/>
    <row r="459" s="111" customFormat="1"/>
    <row r="460" s="111" customFormat="1"/>
    <row r="461" s="111" customFormat="1"/>
    <row r="462" s="111" customFormat="1"/>
    <row r="463" s="111" customFormat="1"/>
    <row r="464" s="111" customFormat="1"/>
    <row r="465" s="111" customFormat="1"/>
    <row r="466" s="111" customFormat="1"/>
    <row r="467" s="111" customFormat="1"/>
    <row r="468" s="111" customFormat="1"/>
    <row r="469" s="111" customFormat="1"/>
    <row r="470" s="111" customFormat="1"/>
    <row r="471" s="111" customFormat="1"/>
    <row r="472" s="111" customFormat="1"/>
    <row r="473" s="111" customFormat="1"/>
    <row r="474" s="111" customFormat="1"/>
    <row r="475" s="111" customFormat="1"/>
    <row r="476" s="111" customFormat="1"/>
    <row r="477" s="111" customFormat="1"/>
    <row r="478" s="111" customFormat="1"/>
    <row r="479" s="111" customFormat="1"/>
    <row r="480" s="111" customFormat="1"/>
    <row r="481" s="111" customFormat="1"/>
    <row r="482" s="111" customFormat="1"/>
    <row r="483" s="111" customFormat="1"/>
    <row r="484" s="111" customFormat="1"/>
    <row r="485" s="111" customFormat="1"/>
    <row r="486" s="111" customFormat="1"/>
    <row r="487" s="111" customFormat="1"/>
    <row r="488" s="111" customFormat="1"/>
    <row r="489" s="111" customFormat="1"/>
    <row r="490" s="111" customFormat="1"/>
    <row r="491" s="111" customFormat="1"/>
    <row r="492" s="111" customFormat="1"/>
  </sheetData>
  <sortState ref="U1:AE25">
    <sortCondition ref="V1:V25"/>
  </sortState>
  <phoneticPr fontId="6" type="noConversion"/>
  <pageMargins left="0.75" right="0.75" top="1" bottom="1" header="0.5" footer="0.5"/>
  <pageSetup paperSize="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86"/>
  <sheetViews>
    <sheetView zoomScale="90" zoomScaleNormal="90" zoomScalePageLayoutView="90" workbookViewId="0">
      <pane ySplit="4" topLeftCell="A5" activePane="bottomLeft" state="frozen"/>
      <selection pane="bottomLeft" activeCell="K21" sqref="K21"/>
    </sheetView>
  </sheetViews>
  <sheetFormatPr baseColWidth="10" defaultColWidth="8" defaultRowHeight="12" x14ac:dyDescent="0"/>
  <cols>
    <col min="1" max="1" width="5.83203125" style="63" customWidth="1"/>
    <col min="2" max="2" width="5.33203125" style="63" customWidth="1"/>
    <col min="3" max="3" width="4" style="63" customWidth="1"/>
    <col min="4" max="4" width="8.5" style="63" customWidth="1"/>
    <col min="5" max="5" width="10.83203125" style="63" customWidth="1"/>
    <col min="6" max="12" width="10" style="63" customWidth="1"/>
    <col min="13" max="13" width="10.83203125" style="63" customWidth="1"/>
    <col min="14" max="15" width="10" style="63" customWidth="1"/>
    <col min="16" max="16" width="12.33203125" style="63" customWidth="1"/>
    <col min="17" max="17" width="11.5" style="63" customWidth="1"/>
    <col min="18" max="19" width="10" style="63" customWidth="1"/>
    <col min="20" max="21" width="11.5" style="63" customWidth="1"/>
    <col min="22" max="23" width="10" style="63" customWidth="1"/>
    <col min="24" max="24" width="12" style="63" customWidth="1"/>
    <col min="25" max="29" width="10" style="63" customWidth="1"/>
    <col min="30" max="30" width="3.1640625" style="63" customWidth="1"/>
    <col min="31" max="31" width="18" style="63" customWidth="1"/>
    <col min="32" max="32" width="11.1640625" style="63" customWidth="1"/>
    <col min="33" max="38" width="10.83203125" style="63" customWidth="1"/>
    <col min="39" max="39" width="1.1640625" style="63" customWidth="1"/>
    <col min="40" max="40" width="12.5" style="63" customWidth="1"/>
    <col min="41" max="41" width="12.83203125" style="63" customWidth="1"/>
    <col min="42" max="42" width="11.1640625" style="63" customWidth="1"/>
    <col min="43" max="16384" width="8" style="63"/>
  </cols>
  <sheetData>
    <row r="1" spans="1:49" s="67" customFormat="1" ht="16">
      <c r="A1" s="67" t="s">
        <v>79</v>
      </c>
      <c r="E1" s="67" t="s">
        <v>87</v>
      </c>
    </row>
    <row r="3" spans="1:49" ht="15">
      <c r="E3" s="50"/>
      <c r="F3" s="50"/>
      <c r="G3" s="50"/>
      <c r="H3" s="50" t="s">
        <v>89</v>
      </c>
      <c r="I3" s="50"/>
      <c r="J3" s="50" t="s">
        <v>90</v>
      </c>
      <c r="K3" s="50"/>
      <c r="L3" s="50"/>
      <c r="M3" s="51" t="s">
        <v>59</v>
      </c>
      <c r="N3" s="51"/>
      <c r="O3" s="51"/>
      <c r="P3" s="51"/>
      <c r="Q3" s="51" t="s">
        <v>60</v>
      </c>
      <c r="R3" s="51"/>
      <c r="S3" s="51"/>
      <c r="T3" s="51"/>
      <c r="U3" s="51" t="s">
        <v>61</v>
      </c>
      <c r="V3" s="51"/>
      <c r="W3" s="51"/>
      <c r="X3" s="51"/>
      <c r="Y3" s="50"/>
      <c r="Z3" s="50"/>
      <c r="AA3" s="50"/>
      <c r="AB3" s="50"/>
      <c r="AC3" s="50"/>
      <c r="AD3" s="52"/>
      <c r="AE3" s="52"/>
      <c r="AF3" s="10"/>
      <c r="AG3" s="52"/>
      <c r="AH3" s="52"/>
      <c r="AI3" s="52"/>
      <c r="AJ3" s="52"/>
      <c r="AK3" s="52"/>
      <c r="AL3" s="52"/>
      <c r="AM3" s="52"/>
    </row>
    <row r="4" spans="1:49">
      <c r="E4" s="53" t="s">
        <v>62</v>
      </c>
      <c r="F4" s="53" t="s">
        <v>63</v>
      </c>
      <c r="G4" s="53" t="s">
        <v>64</v>
      </c>
      <c r="H4" s="53" t="s">
        <v>65</v>
      </c>
      <c r="I4" s="53" t="s">
        <v>66</v>
      </c>
      <c r="J4" s="53" t="s">
        <v>88</v>
      </c>
      <c r="K4" s="53" t="s">
        <v>65</v>
      </c>
      <c r="L4" s="53" t="s">
        <v>66</v>
      </c>
      <c r="M4" s="54" t="s">
        <v>67</v>
      </c>
      <c r="N4" s="54" t="s">
        <v>68</v>
      </c>
      <c r="O4" s="54" t="s">
        <v>69</v>
      </c>
      <c r="P4" s="54" t="s">
        <v>70</v>
      </c>
      <c r="Q4" s="54" t="s">
        <v>67</v>
      </c>
      <c r="R4" s="54" t="s">
        <v>68</v>
      </c>
      <c r="S4" s="54" t="s">
        <v>69</v>
      </c>
      <c r="T4" s="54" t="s">
        <v>70</v>
      </c>
      <c r="U4" s="54" t="s">
        <v>67</v>
      </c>
      <c r="V4" s="54" t="s">
        <v>68</v>
      </c>
      <c r="W4" s="54" t="s">
        <v>69</v>
      </c>
      <c r="X4" s="54" t="s">
        <v>70</v>
      </c>
      <c r="Y4" s="53" t="s">
        <v>71</v>
      </c>
      <c r="Z4" s="53" t="s">
        <v>72</v>
      </c>
      <c r="AA4" s="53" t="s">
        <v>73</v>
      </c>
      <c r="AB4" s="55" t="s">
        <v>74</v>
      </c>
      <c r="AC4" s="55" t="s">
        <v>75</v>
      </c>
      <c r="AD4" s="56"/>
      <c r="AE4" s="55" t="s">
        <v>76</v>
      </c>
      <c r="AF4" s="57" t="s">
        <v>77</v>
      </c>
      <c r="AG4" s="58" t="s">
        <v>78</v>
      </c>
      <c r="AH4" s="53" t="s">
        <v>71</v>
      </c>
      <c r="AI4" s="53" t="s">
        <v>72</v>
      </c>
      <c r="AJ4" s="53" t="s">
        <v>73</v>
      </c>
      <c r="AK4" s="55" t="s">
        <v>74</v>
      </c>
      <c r="AL4" s="55" t="s">
        <v>75</v>
      </c>
      <c r="AM4" s="58"/>
      <c r="AN4" s="78" t="s">
        <v>82</v>
      </c>
      <c r="AO4" s="78" t="s">
        <v>83</v>
      </c>
      <c r="AP4" s="78" t="s">
        <v>84</v>
      </c>
    </row>
    <row r="6" spans="1:49">
      <c r="A6" t="s">
        <v>158</v>
      </c>
      <c r="B6" s="63">
        <v>16</v>
      </c>
      <c r="C6" s="4" t="s">
        <v>3</v>
      </c>
      <c r="D6" s="10" t="s">
        <v>80</v>
      </c>
      <c r="E6">
        <v>40</v>
      </c>
      <c r="F6">
        <v>10</v>
      </c>
      <c r="G6">
        <v>7</v>
      </c>
      <c r="H6">
        <v>11</v>
      </c>
      <c r="I6">
        <v>11</v>
      </c>
      <c r="J6">
        <v>1</v>
      </c>
      <c r="K6">
        <v>0</v>
      </c>
      <c r="L6">
        <v>1</v>
      </c>
      <c r="M6">
        <v>792.36363630000005</v>
      </c>
      <c r="N6">
        <v>513.31818180000005</v>
      </c>
      <c r="O6">
        <v>539.59090900000001</v>
      </c>
      <c r="P6">
        <v>3043</v>
      </c>
      <c r="Q6">
        <v>937.54545450000001</v>
      </c>
      <c r="R6">
        <v>676</v>
      </c>
      <c r="S6">
        <v>611.45454549999999</v>
      </c>
      <c r="T6">
        <v>1580</v>
      </c>
      <c r="U6">
        <v>647.18181819999995</v>
      </c>
      <c r="V6">
        <v>350.63636359999998</v>
      </c>
      <c r="W6">
        <v>467.72727270000001</v>
      </c>
      <c r="X6">
        <v>1463</v>
      </c>
      <c r="Y6">
        <v>43</v>
      </c>
      <c r="Z6">
        <v>23</v>
      </c>
      <c r="AA6">
        <v>20</v>
      </c>
      <c r="AB6">
        <v>64</v>
      </c>
      <c r="AC6">
        <v>589</v>
      </c>
      <c r="AD6" t="s">
        <v>58</v>
      </c>
      <c r="AE6" s="59">
        <f>((H6+I6)/E6)*100</f>
        <v>55.000000000000007</v>
      </c>
      <c r="AF6" s="60">
        <f>(I6/(H6+I6))*100</f>
        <v>50</v>
      </c>
      <c r="AG6" s="59">
        <f>(F6/E6)*100</f>
        <v>25</v>
      </c>
      <c r="AH6" s="59">
        <f t="shared" ref="AH6:AH25" si="0">Y6/$E6</f>
        <v>1.075</v>
      </c>
      <c r="AI6" s="59">
        <f t="shared" ref="AI6:AI25" si="1">Z6/$E6</f>
        <v>0.57499999999999996</v>
      </c>
      <c r="AJ6" s="59">
        <f t="shared" ref="AJ6:AJ25" si="2">AA6/$E6</f>
        <v>0.5</v>
      </c>
      <c r="AK6" s="59">
        <f t="shared" ref="AK6:AK25" si="3">AB6/$E6</f>
        <v>1.6</v>
      </c>
      <c r="AL6" s="59">
        <f t="shared" ref="AL6:AL25" si="4">AC6/$E6</f>
        <v>14.725</v>
      </c>
      <c r="AN6" s="63" t="str">
        <f>IF(H6&gt;I6,"Left","Right")</f>
        <v>Right</v>
      </c>
      <c r="AO6" s="45" t="s">
        <v>158</v>
      </c>
      <c r="AP6" s="4" t="s">
        <v>3</v>
      </c>
      <c r="AS6" s="6" t="s">
        <v>2</v>
      </c>
      <c r="AT6" s="63">
        <v>65</v>
      </c>
      <c r="AU6" s="63">
        <v>82.5</v>
      </c>
      <c r="AV6" s="63">
        <v>72.5</v>
      </c>
      <c r="AW6" s="63">
        <v>75</v>
      </c>
    </row>
    <row r="7" spans="1:49">
      <c r="A7" t="s">
        <v>159</v>
      </c>
      <c r="B7" s="63">
        <v>16</v>
      </c>
      <c r="C7" s="4" t="s">
        <v>3</v>
      </c>
      <c r="D7" s="10" t="s">
        <v>80</v>
      </c>
      <c r="E7">
        <v>40</v>
      </c>
      <c r="F7">
        <v>29</v>
      </c>
      <c r="G7">
        <v>3</v>
      </c>
      <c r="H7">
        <v>4</v>
      </c>
      <c r="I7">
        <v>4</v>
      </c>
      <c r="J7">
        <v>0</v>
      </c>
      <c r="K7">
        <v>0</v>
      </c>
      <c r="L7">
        <v>0</v>
      </c>
      <c r="M7">
        <v>1495.5</v>
      </c>
      <c r="N7">
        <v>863.75</v>
      </c>
      <c r="O7">
        <v>534.125</v>
      </c>
      <c r="P7">
        <v>1073</v>
      </c>
      <c r="Q7">
        <v>1758.25</v>
      </c>
      <c r="R7">
        <v>979</v>
      </c>
      <c r="S7">
        <v>533.25</v>
      </c>
      <c r="T7">
        <v>425</v>
      </c>
      <c r="U7">
        <v>1232.75</v>
      </c>
      <c r="V7">
        <v>748.5</v>
      </c>
      <c r="W7">
        <v>535</v>
      </c>
      <c r="X7">
        <v>648</v>
      </c>
      <c r="Y7">
        <v>16</v>
      </c>
      <c r="Z7">
        <v>7</v>
      </c>
      <c r="AA7">
        <v>11</v>
      </c>
      <c r="AB7">
        <v>24</v>
      </c>
      <c r="AC7">
        <v>1121</v>
      </c>
      <c r="AD7" t="s">
        <v>58</v>
      </c>
      <c r="AE7" s="59">
        <f t="shared" ref="AE7:AE25" si="5">((H7+I7)/E7)*100</f>
        <v>20</v>
      </c>
      <c r="AF7" s="60" t="s">
        <v>57</v>
      </c>
      <c r="AG7" s="59">
        <f t="shared" ref="AG7:AG25" si="6">(F7/E7)*100</f>
        <v>72.5</v>
      </c>
      <c r="AH7" s="59">
        <f t="shared" si="0"/>
        <v>0.4</v>
      </c>
      <c r="AI7" s="59">
        <f t="shared" si="1"/>
        <v>0.17499999999999999</v>
      </c>
      <c r="AJ7" s="59">
        <f t="shared" si="2"/>
        <v>0.27500000000000002</v>
      </c>
      <c r="AK7" s="59">
        <f t="shared" si="3"/>
        <v>0.6</v>
      </c>
      <c r="AL7" s="59">
        <f t="shared" si="4"/>
        <v>28.024999999999999</v>
      </c>
      <c r="AN7" s="63" t="str">
        <f t="shared" ref="AN7:AN25" si="7">IF(H7&gt;I7,"Left","Right")</f>
        <v>Right</v>
      </c>
      <c r="AO7" s="45" t="s">
        <v>159</v>
      </c>
      <c r="AP7" s="4" t="s">
        <v>3</v>
      </c>
      <c r="AS7" s="6" t="s">
        <v>2</v>
      </c>
      <c r="AT7" s="63">
        <v>47.5</v>
      </c>
      <c r="AU7" s="63">
        <v>47.5</v>
      </c>
      <c r="AV7" s="63">
        <v>47.5</v>
      </c>
      <c r="AW7" s="63">
        <v>47.5</v>
      </c>
    </row>
    <row r="8" spans="1:49">
      <c r="A8" t="s">
        <v>160</v>
      </c>
      <c r="B8" s="63">
        <v>16</v>
      </c>
      <c r="C8" s="4" t="s">
        <v>3</v>
      </c>
      <c r="D8" s="10" t="s">
        <v>80</v>
      </c>
      <c r="E8">
        <v>40</v>
      </c>
      <c r="F8">
        <v>7</v>
      </c>
      <c r="G8">
        <v>5</v>
      </c>
      <c r="H8">
        <v>11</v>
      </c>
      <c r="I8">
        <v>15</v>
      </c>
      <c r="J8">
        <v>2</v>
      </c>
      <c r="K8">
        <v>1</v>
      </c>
      <c r="L8">
        <v>1</v>
      </c>
      <c r="M8">
        <v>408.5</v>
      </c>
      <c r="N8">
        <v>250.19230769999999</v>
      </c>
      <c r="O8">
        <v>129.7307692</v>
      </c>
      <c r="P8">
        <v>13294</v>
      </c>
      <c r="Q8">
        <v>255.72727269999999</v>
      </c>
      <c r="R8">
        <v>257.18181809999999</v>
      </c>
      <c r="S8">
        <v>118</v>
      </c>
      <c r="T8">
        <v>5292</v>
      </c>
      <c r="U8">
        <v>520.53333329999998</v>
      </c>
      <c r="V8">
        <v>245.06666670000001</v>
      </c>
      <c r="W8">
        <v>138.33333329999999</v>
      </c>
      <c r="X8">
        <v>8002</v>
      </c>
      <c r="Y8">
        <v>52</v>
      </c>
      <c r="Z8">
        <v>16</v>
      </c>
      <c r="AA8">
        <v>18</v>
      </c>
      <c r="AB8">
        <v>44</v>
      </c>
      <c r="AC8">
        <v>491</v>
      </c>
      <c r="AD8" t="s">
        <v>58</v>
      </c>
      <c r="AE8" s="59">
        <f t="shared" si="5"/>
        <v>65</v>
      </c>
      <c r="AF8" s="60">
        <f t="shared" ref="AF8:AF25" si="8">(I8/(H8+I8))*100</f>
        <v>57.692307692307686</v>
      </c>
      <c r="AG8" s="59">
        <f t="shared" si="6"/>
        <v>17.5</v>
      </c>
      <c r="AH8" s="59">
        <f t="shared" si="0"/>
        <v>1.3</v>
      </c>
      <c r="AI8" s="59">
        <f t="shared" si="1"/>
        <v>0.4</v>
      </c>
      <c r="AJ8" s="59">
        <f t="shared" si="2"/>
        <v>0.45</v>
      </c>
      <c r="AK8" s="59">
        <f t="shared" si="3"/>
        <v>1.1000000000000001</v>
      </c>
      <c r="AL8" s="59">
        <f t="shared" si="4"/>
        <v>12.275</v>
      </c>
      <c r="AN8" s="63" t="str">
        <f t="shared" si="7"/>
        <v>Right</v>
      </c>
      <c r="AO8" s="45" t="s">
        <v>160</v>
      </c>
      <c r="AP8" s="4" t="s">
        <v>3</v>
      </c>
      <c r="AS8" s="6" t="s">
        <v>2</v>
      </c>
      <c r="AT8" s="63">
        <v>90</v>
      </c>
      <c r="AU8" s="63">
        <v>92.5</v>
      </c>
      <c r="AV8" s="63">
        <v>80</v>
      </c>
      <c r="AW8" s="63">
        <v>75</v>
      </c>
    </row>
    <row r="9" spans="1:49">
      <c r="A9" t="s">
        <v>161</v>
      </c>
      <c r="B9" s="63">
        <v>16</v>
      </c>
      <c r="C9" s="4" t="s">
        <v>3</v>
      </c>
      <c r="D9" s="10" t="s">
        <v>80</v>
      </c>
      <c r="E9">
        <v>40</v>
      </c>
      <c r="F9">
        <v>24</v>
      </c>
      <c r="G9">
        <v>3</v>
      </c>
      <c r="H9">
        <v>3</v>
      </c>
      <c r="I9">
        <v>9</v>
      </c>
      <c r="J9">
        <v>1</v>
      </c>
      <c r="K9">
        <v>1</v>
      </c>
      <c r="L9">
        <v>0</v>
      </c>
      <c r="M9">
        <v>1259.916667</v>
      </c>
      <c r="N9">
        <v>570.41666669999995</v>
      </c>
      <c r="O9">
        <v>1283.75</v>
      </c>
      <c r="P9">
        <v>2231</v>
      </c>
      <c r="Q9">
        <v>917.33333330000005</v>
      </c>
      <c r="R9">
        <v>373</v>
      </c>
      <c r="S9">
        <v>4150.3333339999999</v>
      </c>
      <c r="T9">
        <v>420</v>
      </c>
      <c r="U9">
        <v>1374.1111109999999</v>
      </c>
      <c r="V9">
        <v>636.2222223</v>
      </c>
      <c r="W9">
        <v>328.22222219999998</v>
      </c>
      <c r="X9">
        <v>1811</v>
      </c>
      <c r="Y9">
        <v>22</v>
      </c>
      <c r="Z9">
        <v>5</v>
      </c>
      <c r="AA9">
        <v>16</v>
      </c>
      <c r="AB9">
        <v>47</v>
      </c>
      <c r="AC9">
        <v>665</v>
      </c>
      <c r="AD9" t="s">
        <v>58</v>
      </c>
      <c r="AE9" s="59">
        <f t="shared" si="5"/>
        <v>30</v>
      </c>
      <c r="AF9" s="60">
        <f t="shared" si="8"/>
        <v>75</v>
      </c>
      <c r="AG9" s="59">
        <f t="shared" si="6"/>
        <v>60</v>
      </c>
      <c r="AH9" s="59">
        <f t="shared" si="0"/>
        <v>0.55000000000000004</v>
      </c>
      <c r="AI9" s="59">
        <f t="shared" si="1"/>
        <v>0.125</v>
      </c>
      <c r="AJ9" s="59">
        <f t="shared" si="2"/>
        <v>0.4</v>
      </c>
      <c r="AK9" s="59">
        <f t="shared" si="3"/>
        <v>1.175</v>
      </c>
      <c r="AL9" s="59">
        <f t="shared" si="4"/>
        <v>16.625</v>
      </c>
      <c r="AN9" s="63" t="str">
        <f t="shared" si="7"/>
        <v>Right</v>
      </c>
      <c r="AO9" s="45" t="s">
        <v>161</v>
      </c>
      <c r="AP9" s="4" t="s">
        <v>3</v>
      </c>
      <c r="AS9" s="6" t="s">
        <v>2</v>
      </c>
      <c r="AT9" s="63">
        <v>82.5</v>
      </c>
      <c r="AU9" s="63">
        <v>90</v>
      </c>
      <c r="AV9" s="63">
        <v>95</v>
      </c>
      <c r="AW9" s="63">
        <v>82.5</v>
      </c>
    </row>
    <row r="10" spans="1:49">
      <c r="A10" t="s">
        <v>162</v>
      </c>
      <c r="B10" s="63">
        <v>16</v>
      </c>
      <c r="C10" s="6" t="s">
        <v>2</v>
      </c>
      <c r="D10" s="10" t="s">
        <v>80</v>
      </c>
      <c r="E10">
        <v>40</v>
      </c>
      <c r="F10">
        <v>12</v>
      </c>
      <c r="G10">
        <v>2</v>
      </c>
      <c r="H10">
        <v>8</v>
      </c>
      <c r="I10">
        <v>18</v>
      </c>
      <c r="J10">
        <v>0</v>
      </c>
      <c r="K10">
        <v>0</v>
      </c>
      <c r="L10">
        <v>0</v>
      </c>
      <c r="M10">
        <v>950.19230770000001</v>
      </c>
      <c r="N10">
        <v>463.65384610000001</v>
      </c>
      <c r="O10">
        <v>1599.730769</v>
      </c>
      <c r="P10">
        <v>11279</v>
      </c>
      <c r="Q10">
        <v>1254</v>
      </c>
      <c r="R10">
        <v>476.125</v>
      </c>
      <c r="S10">
        <v>2176.25</v>
      </c>
      <c r="T10">
        <v>2534</v>
      </c>
      <c r="U10">
        <v>815.16666669999995</v>
      </c>
      <c r="V10">
        <v>458.11111119999998</v>
      </c>
      <c r="W10">
        <v>1343.5</v>
      </c>
      <c r="X10">
        <v>8745</v>
      </c>
      <c r="Y10">
        <v>39</v>
      </c>
      <c r="Z10">
        <v>10</v>
      </c>
      <c r="AA10">
        <v>20</v>
      </c>
      <c r="AB10">
        <v>49</v>
      </c>
      <c r="AC10">
        <v>949</v>
      </c>
      <c r="AD10" t="s">
        <v>58</v>
      </c>
      <c r="AE10" s="59">
        <f t="shared" si="5"/>
        <v>65</v>
      </c>
      <c r="AF10" s="60">
        <f t="shared" si="8"/>
        <v>69.230769230769226</v>
      </c>
      <c r="AG10" s="59">
        <f t="shared" si="6"/>
        <v>30</v>
      </c>
      <c r="AH10" s="59">
        <f t="shared" si="0"/>
        <v>0.97499999999999998</v>
      </c>
      <c r="AI10" s="59">
        <f t="shared" si="1"/>
        <v>0.25</v>
      </c>
      <c r="AJ10" s="59">
        <f t="shared" si="2"/>
        <v>0.5</v>
      </c>
      <c r="AK10" s="59">
        <f t="shared" si="3"/>
        <v>1.2250000000000001</v>
      </c>
      <c r="AL10" s="59">
        <f t="shared" si="4"/>
        <v>23.725000000000001</v>
      </c>
      <c r="AN10" s="63" t="str">
        <f t="shared" si="7"/>
        <v>Right</v>
      </c>
      <c r="AO10" s="45" t="s">
        <v>162</v>
      </c>
      <c r="AP10" s="6" t="s">
        <v>2</v>
      </c>
      <c r="AS10" s="6" t="s">
        <v>2</v>
      </c>
      <c r="AT10" s="63">
        <v>90</v>
      </c>
      <c r="AU10" s="63">
        <v>97.5</v>
      </c>
      <c r="AV10" s="63">
        <v>95</v>
      </c>
      <c r="AW10" s="63">
        <v>100</v>
      </c>
    </row>
    <row r="11" spans="1:49">
      <c r="A11" t="s">
        <v>163</v>
      </c>
      <c r="B11" s="63">
        <v>16</v>
      </c>
      <c r="C11" s="6" t="s">
        <v>2</v>
      </c>
      <c r="D11" s="10" t="s">
        <v>80</v>
      </c>
      <c r="E11">
        <v>40</v>
      </c>
      <c r="F11">
        <v>3</v>
      </c>
      <c r="G11">
        <v>14</v>
      </c>
      <c r="H11">
        <v>0</v>
      </c>
      <c r="I11">
        <v>19</v>
      </c>
      <c r="J11">
        <v>4</v>
      </c>
      <c r="K11">
        <v>4</v>
      </c>
      <c r="L11">
        <v>0</v>
      </c>
      <c r="M11">
        <v>382</v>
      </c>
      <c r="N11">
        <v>290.47368419999998</v>
      </c>
      <c r="O11">
        <v>109.68421050000001</v>
      </c>
      <c r="P11">
        <v>8662</v>
      </c>
      <c r="Q11">
        <v>0</v>
      </c>
      <c r="R11">
        <v>0</v>
      </c>
      <c r="S11">
        <v>0</v>
      </c>
      <c r="T11">
        <v>0</v>
      </c>
      <c r="U11">
        <v>382</v>
      </c>
      <c r="V11">
        <v>290.47368419999998</v>
      </c>
      <c r="W11">
        <v>109.68421050000001</v>
      </c>
      <c r="X11">
        <v>8662</v>
      </c>
      <c r="Y11">
        <v>59</v>
      </c>
      <c r="Z11">
        <v>0</v>
      </c>
      <c r="AA11">
        <v>34</v>
      </c>
      <c r="AB11">
        <v>92</v>
      </c>
      <c r="AC11">
        <v>366</v>
      </c>
      <c r="AD11" t="s">
        <v>58</v>
      </c>
      <c r="AE11" s="59">
        <f t="shared" si="5"/>
        <v>47.5</v>
      </c>
      <c r="AF11" s="60">
        <f t="shared" si="8"/>
        <v>100</v>
      </c>
      <c r="AG11" s="59">
        <f t="shared" si="6"/>
        <v>7.5</v>
      </c>
      <c r="AH11" s="59">
        <f t="shared" si="0"/>
        <v>1.4750000000000001</v>
      </c>
      <c r="AI11" s="59">
        <f t="shared" si="1"/>
        <v>0</v>
      </c>
      <c r="AJ11" s="59">
        <f t="shared" si="2"/>
        <v>0.85</v>
      </c>
      <c r="AK11" s="59">
        <f t="shared" si="3"/>
        <v>2.2999999999999998</v>
      </c>
      <c r="AL11" s="59">
        <f t="shared" si="4"/>
        <v>9.15</v>
      </c>
      <c r="AN11" s="63" t="str">
        <f t="shared" si="7"/>
        <v>Right</v>
      </c>
      <c r="AO11" s="45" t="s">
        <v>163</v>
      </c>
      <c r="AP11" s="6" t="s">
        <v>2</v>
      </c>
      <c r="AS11" s="6" t="s">
        <v>2</v>
      </c>
      <c r="AT11" s="63">
        <v>57.499999999999993</v>
      </c>
      <c r="AU11" s="63">
        <v>80</v>
      </c>
      <c r="AV11" s="63">
        <v>60</v>
      </c>
      <c r="AW11" s="63">
        <v>87.5</v>
      </c>
    </row>
    <row r="12" spans="1:49">
      <c r="A12" t="s">
        <v>164</v>
      </c>
      <c r="B12" s="63">
        <v>16</v>
      </c>
      <c r="C12" s="6" t="s">
        <v>2</v>
      </c>
      <c r="D12" s="10" t="s">
        <v>80</v>
      </c>
      <c r="E12">
        <v>40</v>
      </c>
      <c r="F12">
        <v>0</v>
      </c>
      <c r="G12">
        <v>0</v>
      </c>
      <c r="H12">
        <v>20</v>
      </c>
      <c r="I12">
        <v>16</v>
      </c>
      <c r="J12">
        <v>4</v>
      </c>
      <c r="K12">
        <v>2</v>
      </c>
      <c r="L12">
        <v>2</v>
      </c>
      <c r="M12">
        <v>187.05555559999999</v>
      </c>
      <c r="N12">
        <v>225.05555559999999</v>
      </c>
      <c r="O12">
        <v>174.41666670000001</v>
      </c>
      <c r="P12">
        <v>13263</v>
      </c>
      <c r="Q12">
        <v>247.4</v>
      </c>
      <c r="R12">
        <v>231.85</v>
      </c>
      <c r="S12">
        <v>187.6</v>
      </c>
      <c r="T12">
        <v>7038</v>
      </c>
      <c r="U12">
        <v>111.625</v>
      </c>
      <c r="V12">
        <v>216.5625</v>
      </c>
      <c r="W12">
        <v>157.9375</v>
      </c>
      <c r="X12">
        <v>6225</v>
      </c>
      <c r="Y12">
        <v>57</v>
      </c>
      <c r="Z12">
        <v>32</v>
      </c>
      <c r="AA12">
        <v>28</v>
      </c>
      <c r="AB12">
        <v>48</v>
      </c>
      <c r="AC12">
        <v>162</v>
      </c>
      <c r="AD12" t="s">
        <v>58</v>
      </c>
      <c r="AE12" s="59">
        <f t="shared" si="5"/>
        <v>90</v>
      </c>
      <c r="AF12" s="60">
        <f t="shared" si="8"/>
        <v>44.444444444444443</v>
      </c>
      <c r="AG12" s="59">
        <f t="shared" si="6"/>
        <v>0</v>
      </c>
      <c r="AH12" s="59">
        <f t="shared" si="0"/>
        <v>1.425</v>
      </c>
      <c r="AI12" s="59">
        <f t="shared" si="1"/>
        <v>0.8</v>
      </c>
      <c r="AJ12" s="59">
        <f t="shared" si="2"/>
        <v>0.7</v>
      </c>
      <c r="AK12" s="59">
        <f t="shared" si="3"/>
        <v>1.2</v>
      </c>
      <c r="AL12" s="59">
        <f t="shared" si="4"/>
        <v>4.05</v>
      </c>
      <c r="AN12" s="63" t="str">
        <f t="shared" si="7"/>
        <v>Left</v>
      </c>
      <c r="AO12" s="45" t="s">
        <v>164</v>
      </c>
      <c r="AP12" s="6" t="s">
        <v>2</v>
      </c>
      <c r="AS12" s="6" t="s">
        <v>2</v>
      </c>
      <c r="AT12" s="63">
        <v>47.5</v>
      </c>
      <c r="AU12" s="63">
        <v>45</v>
      </c>
      <c r="AV12" s="63">
        <v>47.5</v>
      </c>
      <c r="AW12" s="63">
        <v>47.5</v>
      </c>
    </row>
    <row r="13" spans="1:49">
      <c r="A13" t="s">
        <v>165</v>
      </c>
      <c r="B13" s="63">
        <v>16</v>
      </c>
      <c r="C13" s="6" t="s">
        <v>2</v>
      </c>
      <c r="D13" s="10" t="s">
        <v>80</v>
      </c>
      <c r="E13">
        <v>40</v>
      </c>
      <c r="F13">
        <v>4</v>
      </c>
      <c r="G13">
        <v>2</v>
      </c>
      <c r="H13">
        <v>19</v>
      </c>
      <c r="I13">
        <v>14</v>
      </c>
      <c r="J13">
        <v>1</v>
      </c>
      <c r="K13">
        <v>0</v>
      </c>
      <c r="L13">
        <v>1</v>
      </c>
      <c r="M13">
        <v>559.45454549999999</v>
      </c>
      <c r="N13">
        <v>117.5757576</v>
      </c>
      <c r="O13">
        <v>239.969697</v>
      </c>
      <c r="P13">
        <v>13270</v>
      </c>
      <c r="Q13">
        <v>617.47368429999995</v>
      </c>
      <c r="R13">
        <v>150.36842110000001</v>
      </c>
      <c r="S13">
        <v>140.47368420000001</v>
      </c>
      <c r="T13">
        <v>7678</v>
      </c>
      <c r="U13">
        <v>480.7142857</v>
      </c>
      <c r="V13">
        <v>73.071428569999995</v>
      </c>
      <c r="W13">
        <v>375</v>
      </c>
      <c r="X13">
        <v>5592</v>
      </c>
      <c r="Y13">
        <v>48</v>
      </c>
      <c r="Z13">
        <v>24</v>
      </c>
      <c r="AA13">
        <v>17</v>
      </c>
      <c r="AB13">
        <v>40</v>
      </c>
      <c r="AC13">
        <v>340</v>
      </c>
      <c r="AD13" t="s">
        <v>58</v>
      </c>
      <c r="AE13" s="59">
        <f t="shared" si="5"/>
        <v>82.5</v>
      </c>
      <c r="AF13" s="60">
        <f t="shared" si="8"/>
        <v>42.424242424242422</v>
      </c>
      <c r="AG13" s="59">
        <f t="shared" si="6"/>
        <v>10</v>
      </c>
      <c r="AH13" s="59">
        <f t="shared" si="0"/>
        <v>1.2</v>
      </c>
      <c r="AI13" s="59">
        <f t="shared" si="1"/>
        <v>0.6</v>
      </c>
      <c r="AJ13" s="59">
        <f t="shared" si="2"/>
        <v>0.42499999999999999</v>
      </c>
      <c r="AK13" s="59">
        <f t="shared" si="3"/>
        <v>1</v>
      </c>
      <c r="AL13" s="59">
        <f t="shared" si="4"/>
        <v>8.5</v>
      </c>
      <c r="AN13" s="63" t="str">
        <f t="shared" si="7"/>
        <v>Left</v>
      </c>
      <c r="AO13" s="45" t="s">
        <v>165</v>
      </c>
      <c r="AP13" s="6" t="s">
        <v>2</v>
      </c>
      <c r="AS13" s="6" t="s">
        <v>2</v>
      </c>
      <c r="AT13" s="63">
        <v>95</v>
      </c>
      <c r="AU13" s="63">
        <v>95</v>
      </c>
      <c r="AV13" s="63">
        <v>90</v>
      </c>
      <c r="AW13" s="63">
        <v>85</v>
      </c>
    </row>
    <row r="14" spans="1:49">
      <c r="A14" t="s">
        <v>166</v>
      </c>
      <c r="B14" s="63">
        <v>16</v>
      </c>
      <c r="C14" s="4" t="s">
        <v>3</v>
      </c>
      <c r="D14" s="10" t="s">
        <v>80</v>
      </c>
      <c r="E14">
        <v>40</v>
      </c>
      <c r="F14">
        <v>5</v>
      </c>
      <c r="G14">
        <v>8</v>
      </c>
      <c r="H14">
        <v>9</v>
      </c>
      <c r="I14">
        <v>13</v>
      </c>
      <c r="J14">
        <v>5</v>
      </c>
      <c r="K14">
        <v>2</v>
      </c>
      <c r="L14">
        <v>3</v>
      </c>
      <c r="M14">
        <v>970.54545450000001</v>
      </c>
      <c r="N14">
        <v>293</v>
      </c>
      <c r="O14">
        <v>570.13636369999995</v>
      </c>
      <c r="P14">
        <v>1479</v>
      </c>
      <c r="Q14">
        <v>1230.4444450000001</v>
      </c>
      <c r="R14">
        <v>146.88888890000001</v>
      </c>
      <c r="S14">
        <v>599.2222223</v>
      </c>
      <c r="T14">
        <v>673</v>
      </c>
      <c r="U14">
        <v>790.61538459999997</v>
      </c>
      <c r="V14">
        <v>394.15384610000001</v>
      </c>
      <c r="W14">
        <v>550</v>
      </c>
      <c r="X14">
        <v>806</v>
      </c>
      <c r="Y14">
        <v>57</v>
      </c>
      <c r="Z14">
        <v>18</v>
      </c>
      <c r="AA14">
        <v>20</v>
      </c>
      <c r="AB14">
        <v>53</v>
      </c>
      <c r="AC14">
        <v>742</v>
      </c>
      <c r="AD14" t="s">
        <v>58</v>
      </c>
      <c r="AE14" s="59">
        <f t="shared" si="5"/>
        <v>55.000000000000007</v>
      </c>
      <c r="AF14" s="60">
        <f t="shared" si="8"/>
        <v>59.090909090909093</v>
      </c>
      <c r="AG14" s="59">
        <f t="shared" si="6"/>
        <v>12.5</v>
      </c>
      <c r="AH14" s="59">
        <f t="shared" si="0"/>
        <v>1.425</v>
      </c>
      <c r="AI14" s="59">
        <f t="shared" si="1"/>
        <v>0.45</v>
      </c>
      <c r="AJ14" s="59">
        <f t="shared" si="2"/>
        <v>0.5</v>
      </c>
      <c r="AK14" s="59">
        <f t="shared" si="3"/>
        <v>1.325</v>
      </c>
      <c r="AL14" s="59">
        <f t="shared" si="4"/>
        <v>18.55</v>
      </c>
      <c r="AN14" s="63" t="str">
        <f t="shared" si="7"/>
        <v>Right</v>
      </c>
      <c r="AO14" s="45" t="s">
        <v>166</v>
      </c>
      <c r="AP14" s="4" t="s">
        <v>3</v>
      </c>
      <c r="AS14" s="6" t="s">
        <v>2</v>
      </c>
      <c r="AT14" s="63">
        <v>42.5</v>
      </c>
      <c r="AU14" s="63">
        <v>75</v>
      </c>
      <c r="AV14" s="63">
        <v>67.5</v>
      </c>
      <c r="AW14" s="63">
        <v>75</v>
      </c>
    </row>
    <row r="15" spans="1:49">
      <c r="A15" t="s">
        <v>167</v>
      </c>
      <c r="B15" s="63">
        <v>16</v>
      </c>
      <c r="C15" s="6" t="s">
        <v>2</v>
      </c>
      <c r="D15" s="10" t="s">
        <v>80</v>
      </c>
      <c r="E15">
        <v>40</v>
      </c>
      <c r="F15">
        <v>0</v>
      </c>
      <c r="G15">
        <v>0</v>
      </c>
      <c r="H15">
        <v>17</v>
      </c>
      <c r="I15">
        <v>19</v>
      </c>
      <c r="J15">
        <v>4</v>
      </c>
      <c r="K15">
        <v>0</v>
      </c>
      <c r="L15">
        <v>4</v>
      </c>
      <c r="M15">
        <v>170.5</v>
      </c>
      <c r="N15">
        <v>221.91666670000001</v>
      </c>
      <c r="O15">
        <v>78.916666660000004</v>
      </c>
      <c r="P15">
        <v>14762</v>
      </c>
      <c r="Q15">
        <v>127.2352941</v>
      </c>
      <c r="R15">
        <v>179.3529412</v>
      </c>
      <c r="S15">
        <v>72.41176471</v>
      </c>
      <c r="T15">
        <v>6983</v>
      </c>
      <c r="U15">
        <v>209.2105263</v>
      </c>
      <c r="V15">
        <v>260</v>
      </c>
      <c r="W15">
        <v>84.736842100000004</v>
      </c>
      <c r="X15">
        <v>7779</v>
      </c>
      <c r="Y15">
        <v>53</v>
      </c>
      <c r="Z15">
        <v>28</v>
      </c>
      <c r="AA15">
        <v>29</v>
      </c>
      <c r="AB15">
        <v>57</v>
      </c>
      <c r="AC15">
        <v>339</v>
      </c>
      <c r="AD15" t="s">
        <v>58</v>
      </c>
      <c r="AE15" s="59">
        <f t="shared" si="5"/>
        <v>90</v>
      </c>
      <c r="AF15" s="60">
        <f t="shared" si="8"/>
        <v>52.777777777777779</v>
      </c>
      <c r="AG15" s="59">
        <f t="shared" si="6"/>
        <v>0</v>
      </c>
      <c r="AH15" s="59">
        <f t="shared" si="0"/>
        <v>1.325</v>
      </c>
      <c r="AI15" s="59">
        <f t="shared" si="1"/>
        <v>0.7</v>
      </c>
      <c r="AJ15" s="59">
        <f t="shared" si="2"/>
        <v>0.72499999999999998</v>
      </c>
      <c r="AK15" s="59">
        <f t="shared" si="3"/>
        <v>1.425</v>
      </c>
      <c r="AL15" s="59">
        <f t="shared" si="4"/>
        <v>8.4749999999999996</v>
      </c>
      <c r="AN15" s="63" t="str">
        <f t="shared" si="7"/>
        <v>Right</v>
      </c>
      <c r="AO15" s="45" t="s">
        <v>167</v>
      </c>
      <c r="AP15" s="6" t="s">
        <v>2</v>
      </c>
      <c r="AS15" s="6" t="s">
        <v>2</v>
      </c>
      <c r="AT15" s="63">
        <v>35</v>
      </c>
      <c r="AU15" s="63">
        <v>50</v>
      </c>
      <c r="AV15" s="63">
        <v>47.5</v>
      </c>
      <c r="AW15" s="63">
        <v>52.5</v>
      </c>
    </row>
    <row r="16" spans="1:49">
      <c r="A16" t="s">
        <v>168</v>
      </c>
      <c r="B16" s="63">
        <v>16</v>
      </c>
      <c r="C16" s="4" t="s">
        <v>3</v>
      </c>
      <c r="D16" s="10" t="s">
        <v>80</v>
      </c>
      <c r="E16">
        <v>40</v>
      </c>
      <c r="F16">
        <v>0</v>
      </c>
      <c r="G16">
        <v>0</v>
      </c>
      <c r="H16">
        <v>21</v>
      </c>
      <c r="I16">
        <v>14</v>
      </c>
      <c r="J16">
        <v>5</v>
      </c>
      <c r="K16">
        <v>3</v>
      </c>
      <c r="L16">
        <v>2</v>
      </c>
      <c r="M16">
        <v>441.7142857</v>
      </c>
      <c r="N16">
        <v>276.91428569999999</v>
      </c>
      <c r="O16">
        <v>397.6571429</v>
      </c>
      <c r="P16">
        <v>1326</v>
      </c>
      <c r="Q16">
        <v>409.2857143</v>
      </c>
      <c r="R16">
        <v>225.7142857</v>
      </c>
      <c r="S16">
        <v>355.95238089999998</v>
      </c>
      <c r="T16">
        <v>914</v>
      </c>
      <c r="U16">
        <v>490.35714280000002</v>
      </c>
      <c r="V16">
        <v>353.7142857</v>
      </c>
      <c r="W16">
        <v>460.2142857</v>
      </c>
      <c r="X16">
        <v>412</v>
      </c>
      <c r="Y16">
        <v>49</v>
      </c>
      <c r="Z16">
        <v>30</v>
      </c>
      <c r="AA16">
        <v>18</v>
      </c>
      <c r="AB16">
        <v>76</v>
      </c>
      <c r="AC16">
        <v>389</v>
      </c>
      <c r="AD16" t="s">
        <v>58</v>
      </c>
      <c r="AE16" s="59">
        <f t="shared" si="5"/>
        <v>87.5</v>
      </c>
      <c r="AF16" s="60">
        <f t="shared" si="8"/>
        <v>40</v>
      </c>
      <c r="AG16" s="59">
        <f t="shared" si="6"/>
        <v>0</v>
      </c>
      <c r="AH16" s="59">
        <f t="shared" si="0"/>
        <v>1.2250000000000001</v>
      </c>
      <c r="AI16" s="59">
        <f t="shared" si="1"/>
        <v>0.75</v>
      </c>
      <c r="AJ16" s="59">
        <f t="shared" si="2"/>
        <v>0.45</v>
      </c>
      <c r="AK16" s="59">
        <f t="shared" si="3"/>
        <v>1.9</v>
      </c>
      <c r="AL16" s="59">
        <f t="shared" si="4"/>
        <v>9.7249999999999996</v>
      </c>
      <c r="AN16" s="63" t="str">
        <f t="shared" si="7"/>
        <v>Left</v>
      </c>
      <c r="AO16" s="45" t="s">
        <v>168</v>
      </c>
      <c r="AP16" s="4" t="s">
        <v>3</v>
      </c>
      <c r="AS16" s="6" t="s">
        <v>2</v>
      </c>
      <c r="AT16" s="63">
        <v>22.5</v>
      </c>
      <c r="AU16" s="63">
        <v>15</v>
      </c>
      <c r="AV16" s="63">
        <v>32.5</v>
      </c>
      <c r="AW16" s="63">
        <v>35</v>
      </c>
    </row>
    <row r="17" spans="1:49">
      <c r="A17" t="s">
        <v>169</v>
      </c>
      <c r="B17" s="63">
        <v>16</v>
      </c>
      <c r="C17" s="6" t="s">
        <v>2</v>
      </c>
      <c r="D17" s="10" t="s">
        <v>80</v>
      </c>
      <c r="E17">
        <v>40</v>
      </c>
      <c r="F17">
        <v>10</v>
      </c>
      <c r="G17">
        <v>6</v>
      </c>
      <c r="H17">
        <v>11</v>
      </c>
      <c r="I17">
        <v>12</v>
      </c>
      <c r="J17">
        <v>1</v>
      </c>
      <c r="K17">
        <v>1</v>
      </c>
      <c r="L17">
        <v>0</v>
      </c>
      <c r="M17">
        <v>929.04347829999995</v>
      </c>
      <c r="N17">
        <v>395.86956520000001</v>
      </c>
      <c r="O17">
        <v>202.08695650000001</v>
      </c>
      <c r="P17">
        <v>11913</v>
      </c>
      <c r="Q17">
        <v>870.18181819999995</v>
      </c>
      <c r="R17">
        <v>393.63636359999998</v>
      </c>
      <c r="S17">
        <v>164.63636360000001</v>
      </c>
      <c r="T17">
        <v>5816</v>
      </c>
      <c r="U17">
        <v>983</v>
      </c>
      <c r="V17">
        <v>397.91666659999999</v>
      </c>
      <c r="W17">
        <v>236.41666670000001</v>
      </c>
      <c r="X17">
        <v>6097</v>
      </c>
      <c r="Y17">
        <v>38</v>
      </c>
      <c r="Z17">
        <v>15</v>
      </c>
      <c r="AA17">
        <v>19</v>
      </c>
      <c r="AB17">
        <v>33</v>
      </c>
      <c r="AC17">
        <v>695</v>
      </c>
      <c r="AD17" t="s">
        <v>58</v>
      </c>
      <c r="AE17" s="59">
        <f t="shared" si="5"/>
        <v>57.499999999999993</v>
      </c>
      <c r="AF17" s="60">
        <f t="shared" si="8"/>
        <v>52.173913043478258</v>
      </c>
      <c r="AG17" s="59">
        <f t="shared" si="6"/>
        <v>25</v>
      </c>
      <c r="AH17" s="59">
        <f t="shared" si="0"/>
        <v>0.95</v>
      </c>
      <c r="AI17" s="59">
        <f t="shared" si="1"/>
        <v>0.375</v>
      </c>
      <c r="AJ17" s="59">
        <f t="shared" si="2"/>
        <v>0.47499999999999998</v>
      </c>
      <c r="AK17" s="59">
        <f t="shared" si="3"/>
        <v>0.82499999999999996</v>
      </c>
      <c r="AL17" s="59">
        <f t="shared" si="4"/>
        <v>17.375</v>
      </c>
      <c r="AN17" s="63" t="str">
        <f t="shared" si="7"/>
        <v>Right</v>
      </c>
      <c r="AO17" s="45" t="s">
        <v>169</v>
      </c>
      <c r="AP17" s="6" t="s">
        <v>2</v>
      </c>
      <c r="AS17" s="4" t="s">
        <v>3</v>
      </c>
      <c r="AT17" s="63">
        <v>55.000000000000007</v>
      </c>
      <c r="AU17" s="63">
        <v>72.5</v>
      </c>
      <c r="AV17" s="63">
        <v>67.5</v>
      </c>
      <c r="AW17" s="63">
        <v>75</v>
      </c>
    </row>
    <row r="18" spans="1:49">
      <c r="A18" t="s">
        <v>170</v>
      </c>
      <c r="B18" s="63">
        <v>16</v>
      </c>
      <c r="C18" s="6" t="s">
        <v>2</v>
      </c>
      <c r="D18" s="10" t="s">
        <v>80</v>
      </c>
      <c r="E18">
        <v>40</v>
      </c>
      <c r="F18">
        <v>0</v>
      </c>
      <c r="G18">
        <v>9</v>
      </c>
      <c r="H18">
        <v>0</v>
      </c>
      <c r="I18">
        <v>19</v>
      </c>
      <c r="J18">
        <v>12</v>
      </c>
      <c r="K18">
        <v>12</v>
      </c>
      <c r="L18">
        <v>0</v>
      </c>
      <c r="M18">
        <v>596.73684219999996</v>
      </c>
      <c r="N18">
        <v>328.94736840000002</v>
      </c>
      <c r="O18">
        <v>156.4210526</v>
      </c>
      <c r="P18">
        <v>10052</v>
      </c>
      <c r="Q18">
        <v>0</v>
      </c>
      <c r="R18">
        <v>0</v>
      </c>
      <c r="S18">
        <v>0</v>
      </c>
      <c r="T18">
        <v>0</v>
      </c>
      <c r="U18">
        <v>596.73684219999996</v>
      </c>
      <c r="V18">
        <v>328.94736840000002</v>
      </c>
      <c r="W18">
        <v>156.4210526</v>
      </c>
      <c r="X18">
        <v>10052</v>
      </c>
      <c r="Y18">
        <v>94</v>
      </c>
      <c r="Z18">
        <v>0</v>
      </c>
      <c r="AA18">
        <v>76</v>
      </c>
      <c r="AB18">
        <v>80</v>
      </c>
      <c r="AC18">
        <v>264</v>
      </c>
      <c r="AD18" t="s">
        <v>58</v>
      </c>
      <c r="AE18" s="59">
        <f t="shared" si="5"/>
        <v>47.5</v>
      </c>
      <c r="AF18" s="60">
        <f t="shared" si="8"/>
        <v>100</v>
      </c>
      <c r="AG18" s="59">
        <f t="shared" si="6"/>
        <v>0</v>
      </c>
      <c r="AH18" s="59">
        <f t="shared" si="0"/>
        <v>2.35</v>
      </c>
      <c r="AI18" s="59">
        <f t="shared" si="1"/>
        <v>0</v>
      </c>
      <c r="AJ18" s="59">
        <f t="shared" si="2"/>
        <v>1.9</v>
      </c>
      <c r="AK18" s="59">
        <f t="shared" si="3"/>
        <v>2</v>
      </c>
      <c r="AL18" s="59">
        <f t="shared" si="4"/>
        <v>6.6</v>
      </c>
      <c r="AN18" s="63" t="str">
        <f t="shared" si="7"/>
        <v>Right</v>
      </c>
      <c r="AO18" s="45" t="s">
        <v>170</v>
      </c>
      <c r="AP18" s="6" t="s">
        <v>2</v>
      </c>
      <c r="AS18" s="4" t="s">
        <v>3</v>
      </c>
      <c r="AT18" s="63">
        <v>20</v>
      </c>
      <c r="AU18" s="63">
        <v>35</v>
      </c>
      <c r="AV18" s="63">
        <v>30</v>
      </c>
      <c r="AW18" s="63">
        <v>22.5</v>
      </c>
    </row>
    <row r="19" spans="1:49">
      <c r="A19" t="s">
        <v>171</v>
      </c>
      <c r="B19" s="63">
        <v>16</v>
      </c>
      <c r="C19" s="4" t="s">
        <v>3</v>
      </c>
      <c r="D19" s="10" t="s">
        <v>80</v>
      </c>
      <c r="E19">
        <v>40</v>
      </c>
      <c r="F19">
        <v>2</v>
      </c>
      <c r="G19">
        <v>1</v>
      </c>
      <c r="H19">
        <v>18</v>
      </c>
      <c r="I19">
        <v>17</v>
      </c>
      <c r="J19">
        <v>2</v>
      </c>
      <c r="K19">
        <v>2</v>
      </c>
      <c r="L19">
        <v>0</v>
      </c>
      <c r="M19">
        <v>320.54285720000001</v>
      </c>
      <c r="N19">
        <v>271.88571430000002</v>
      </c>
      <c r="O19">
        <v>148.0285714</v>
      </c>
      <c r="P19">
        <v>12339</v>
      </c>
      <c r="Q19">
        <v>253.66666670000001</v>
      </c>
      <c r="R19">
        <v>180.83333329999999</v>
      </c>
      <c r="S19">
        <v>172.66666670000001</v>
      </c>
      <c r="T19">
        <v>5798</v>
      </c>
      <c r="U19">
        <v>391.35294119999998</v>
      </c>
      <c r="V19">
        <v>368.29411770000002</v>
      </c>
      <c r="W19">
        <v>121.9411765</v>
      </c>
      <c r="X19">
        <v>6541</v>
      </c>
      <c r="Y19">
        <v>56</v>
      </c>
      <c r="Z19">
        <v>25</v>
      </c>
      <c r="AA19">
        <v>27</v>
      </c>
      <c r="AB19">
        <v>51</v>
      </c>
      <c r="AC19">
        <v>230</v>
      </c>
      <c r="AD19" t="s">
        <v>58</v>
      </c>
      <c r="AE19" s="59">
        <f t="shared" si="5"/>
        <v>87.5</v>
      </c>
      <c r="AF19" s="60">
        <f t="shared" si="8"/>
        <v>48.571428571428569</v>
      </c>
      <c r="AG19" s="59">
        <f t="shared" si="6"/>
        <v>5</v>
      </c>
      <c r="AH19" s="59">
        <f t="shared" si="0"/>
        <v>1.4</v>
      </c>
      <c r="AI19" s="59">
        <f t="shared" si="1"/>
        <v>0.625</v>
      </c>
      <c r="AJ19" s="59">
        <f t="shared" si="2"/>
        <v>0.67500000000000004</v>
      </c>
      <c r="AK19" s="59">
        <f t="shared" si="3"/>
        <v>1.2749999999999999</v>
      </c>
      <c r="AL19" s="59">
        <f t="shared" si="4"/>
        <v>5.75</v>
      </c>
      <c r="AN19" s="63" t="str">
        <f t="shared" si="7"/>
        <v>Left</v>
      </c>
      <c r="AO19" s="45" t="s">
        <v>171</v>
      </c>
      <c r="AP19" s="4" t="s">
        <v>3</v>
      </c>
      <c r="AS19" s="4" t="s">
        <v>3</v>
      </c>
      <c r="AT19" s="63">
        <v>65</v>
      </c>
      <c r="AU19" s="63">
        <v>65</v>
      </c>
      <c r="AV19" s="63">
        <v>82.5</v>
      </c>
      <c r="AW19" s="63">
        <v>85</v>
      </c>
    </row>
    <row r="20" spans="1:49">
      <c r="A20" t="s">
        <v>172</v>
      </c>
      <c r="B20" s="63">
        <v>16</v>
      </c>
      <c r="C20" s="4" t="s">
        <v>3</v>
      </c>
      <c r="D20" s="10" t="s">
        <v>80</v>
      </c>
      <c r="E20">
        <v>40</v>
      </c>
      <c r="F20">
        <v>2</v>
      </c>
      <c r="G20">
        <v>3</v>
      </c>
      <c r="H20">
        <v>16</v>
      </c>
      <c r="I20">
        <v>19</v>
      </c>
      <c r="J20">
        <v>0</v>
      </c>
      <c r="K20">
        <v>0</v>
      </c>
      <c r="L20">
        <v>0</v>
      </c>
      <c r="M20">
        <v>262.6285714</v>
      </c>
      <c r="N20">
        <v>413.6285714</v>
      </c>
      <c r="O20">
        <v>100.5142857</v>
      </c>
      <c r="P20">
        <v>16855</v>
      </c>
      <c r="Q20">
        <v>204.875</v>
      </c>
      <c r="R20">
        <v>460.5</v>
      </c>
      <c r="S20">
        <v>96.0625</v>
      </c>
      <c r="T20">
        <v>7925</v>
      </c>
      <c r="U20">
        <v>311.26315779999999</v>
      </c>
      <c r="V20">
        <v>374.15789469999999</v>
      </c>
      <c r="W20">
        <v>104.2631579</v>
      </c>
      <c r="X20">
        <v>8930</v>
      </c>
      <c r="Y20">
        <v>43</v>
      </c>
      <c r="Z20">
        <v>22</v>
      </c>
      <c r="AA20">
        <v>24</v>
      </c>
      <c r="AB20">
        <v>52</v>
      </c>
      <c r="AC20">
        <v>298</v>
      </c>
      <c r="AD20" t="s">
        <v>58</v>
      </c>
      <c r="AE20" s="59">
        <f t="shared" si="5"/>
        <v>87.5</v>
      </c>
      <c r="AF20" s="60">
        <f t="shared" si="8"/>
        <v>54.285714285714285</v>
      </c>
      <c r="AG20" s="59">
        <f t="shared" si="6"/>
        <v>5</v>
      </c>
      <c r="AH20" s="59">
        <f t="shared" si="0"/>
        <v>1.075</v>
      </c>
      <c r="AI20" s="59">
        <f t="shared" si="1"/>
        <v>0.55000000000000004</v>
      </c>
      <c r="AJ20" s="59">
        <f t="shared" si="2"/>
        <v>0.6</v>
      </c>
      <c r="AK20" s="59">
        <f t="shared" si="3"/>
        <v>1.3</v>
      </c>
      <c r="AL20" s="59">
        <f t="shared" si="4"/>
        <v>7.45</v>
      </c>
      <c r="AN20" s="63" t="str">
        <f t="shared" si="7"/>
        <v>Right</v>
      </c>
      <c r="AO20" s="45" t="s">
        <v>172</v>
      </c>
      <c r="AP20" s="4" t="s">
        <v>3</v>
      </c>
      <c r="AS20" s="4" t="s">
        <v>3</v>
      </c>
      <c r="AT20" s="63">
        <v>30</v>
      </c>
      <c r="AU20" s="63">
        <v>47.5</v>
      </c>
      <c r="AV20" s="63">
        <v>30</v>
      </c>
      <c r="AW20" s="63">
        <v>32.5</v>
      </c>
    </row>
    <row r="21" spans="1:49">
      <c r="A21" t="s">
        <v>173</v>
      </c>
      <c r="B21" s="63">
        <v>16</v>
      </c>
      <c r="C21" s="6" t="s">
        <v>2</v>
      </c>
      <c r="D21" s="10" t="s">
        <v>80</v>
      </c>
      <c r="E21">
        <v>40</v>
      </c>
      <c r="F21">
        <v>0</v>
      </c>
      <c r="G21">
        <v>0</v>
      </c>
      <c r="H21">
        <v>18</v>
      </c>
      <c r="I21">
        <v>20</v>
      </c>
      <c r="J21">
        <v>2</v>
      </c>
      <c r="K21">
        <v>1</v>
      </c>
      <c r="L21">
        <v>1</v>
      </c>
      <c r="M21">
        <v>242.97368420000001</v>
      </c>
      <c r="N21">
        <v>203.3947368</v>
      </c>
      <c r="O21">
        <v>810.68421049999995</v>
      </c>
      <c r="P21">
        <v>1107</v>
      </c>
      <c r="Q21">
        <v>263.55555559999999</v>
      </c>
      <c r="R21">
        <v>150.7777778</v>
      </c>
      <c r="S21">
        <v>746.7222223</v>
      </c>
      <c r="T21">
        <v>569</v>
      </c>
      <c r="U21">
        <v>224.45</v>
      </c>
      <c r="V21">
        <v>250.75</v>
      </c>
      <c r="W21">
        <v>868.25</v>
      </c>
      <c r="X21">
        <v>538</v>
      </c>
      <c r="Y21">
        <v>54</v>
      </c>
      <c r="Z21">
        <v>22</v>
      </c>
      <c r="AA21">
        <v>32</v>
      </c>
      <c r="AB21">
        <v>47</v>
      </c>
      <c r="AC21">
        <v>246</v>
      </c>
      <c r="AD21" t="s">
        <v>58</v>
      </c>
      <c r="AE21" s="59">
        <f t="shared" si="5"/>
        <v>95</v>
      </c>
      <c r="AF21" s="60" t="s">
        <v>57</v>
      </c>
      <c r="AG21" s="59">
        <f t="shared" si="6"/>
        <v>0</v>
      </c>
      <c r="AH21" s="59">
        <f t="shared" si="0"/>
        <v>1.35</v>
      </c>
      <c r="AI21" s="59">
        <f t="shared" si="1"/>
        <v>0.55000000000000004</v>
      </c>
      <c r="AJ21" s="59">
        <f t="shared" si="2"/>
        <v>0.8</v>
      </c>
      <c r="AK21" s="59">
        <f t="shared" si="3"/>
        <v>1.175</v>
      </c>
      <c r="AL21" s="59">
        <f t="shared" si="4"/>
        <v>6.15</v>
      </c>
      <c r="AN21" s="63" t="str">
        <f t="shared" si="7"/>
        <v>Right</v>
      </c>
      <c r="AO21" s="45" t="s">
        <v>173</v>
      </c>
      <c r="AP21" s="6" t="s">
        <v>2</v>
      </c>
      <c r="AS21" s="4" t="s">
        <v>3</v>
      </c>
      <c r="AT21" s="63">
        <v>55.000000000000007</v>
      </c>
      <c r="AU21" s="63">
        <v>65</v>
      </c>
      <c r="AV21" s="63">
        <v>75</v>
      </c>
      <c r="AW21" s="63">
        <v>62.5</v>
      </c>
    </row>
    <row r="22" spans="1:49">
      <c r="A22" t="s">
        <v>174</v>
      </c>
      <c r="B22" s="63">
        <v>16</v>
      </c>
      <c r="C22" s="6" t="s">
        <v>2</v>
      </c>
      <c r="D22" s="10" t="s">
        <v>80</v>
      </c>
      <c r="E22">
        <v>40</v>
      </c>
      <c r="F22">
        <v>16</v>
      </c>
      <c r="G22">
        <v>5</v>
      </c>
      <c r="H22">
        <v>8</v>
      </c>
      <c r="I22">
        <v>9</v>
      </c>
      <c r="J22">
        <v>2</v>
      </c>
      <c r="K22">
        <v>1</v>
      </c>
      <c r="L22">
        <v>1</v>
      </c>
      <c r="M22">
        <v>481.70588229999998</v>
      </c>
      <c r="N22">
        <v>303.29411770000002</v>
      </c>
      <c r="O22">
        <v>143.8823529</v>
      </c>
      <c r="P22">
        <v>8279</v>
      </c>
      <c r="Q22">
        <v>309.5</v>
      </c>
      <c r="R22">
        <v>115</v>
      </c>
      <c r="S22">
        <v>126.125</v>
      </c>
      <c r="T22">
        <v>3935</v>
      </c>
      <c r="U22">
        <v>634.7777777</v>
      </c>
      <c r="V22">
        <v>470.66666659999999</v>
      </c>
      <c r="W22">
        <v>159.66666670000001</v>
      </c>
      <c r="X22">
        <v>4344</v>
      </c>
      <c r="Y22">
        <v>32</v>
      </c>
      <c r="Z22">
        <v>12</v>
      </c>
      <c r="AA22">
        <v>16</v>
      </c>
      <c r="AB22">
        <v>21</v>
      </c>
      <c r="AC22">
        <v>767</v>
      </c>
      <c r="AD22" t="s">
        <v>58</v>
      </c>
      <c r="AE22" s="59">
        <f t="shared" si="5"/>
        <v>42.5</v>
      </c>
      <c r="AF22" s="60">
        <f t="shared" si="8"/>
        <v>52.941176470588239</v>
      </c>
      <c r="AG22" s="59">
        <f t="shared" si="6"/>
        <v>40</v>
      </c>
      <c r="AH22" s="59">
        <f t="shared" si="0"/>
        <v>0.8</v>
      </c>
      <c r="AI22" s="59">
        <f t="shared" si="1"/>
        <v>0.3</v>
      </c>
      <c r="AJ22" s="59">
        <f t="shared" si="2"/>
        <v>0.4</v>
      </c>
      <c r="AK22" s="59">
        <f t="shared" si="3"/>
        <v>0.52500000000000002</v>
      </c>
      <c r="AL22" s="59">
        <f t="shared" si="4"/>
        <v>19.175000000000001</v>
      </c>
      <c r="AN22" s="63" t="str">
        <f t="shared" si="7"/>
        <v>Right</v>
      </c>
      <c r="AO22" s="45" t="s">
        <v>174</v>
      </c>
      <c r="AP22" s="6" t="s">
        <v>2</v>
      </c>
      <c r="AS22" s="4" t="s">
        <v>3</v>
      </c>
      <c r="AT22" s="63">
        <v>87.5</v>
      </c>
      <c r="AU22" s="63">
        <v>90</v>
      </c>
      <c r="AV22" s="63">
        <v>82.5</v>
      </c>
      <c r="AW22" s="63">
        <v>92.5</v>
      </c>
    </row>
    <row r="23" spans="1:49">
      <c r="A23" t="s">
        <v>175</v>
      </c>
      <c r="B23" s="63">
        <v>16</v>
      </c>
      <c r="C23" s="4" t="s">
        <v>3</v>
      </c>
      <c r="D23" s="10" t="s">
        <v>80</v>
      </c>
      <c r="E23">
        <v>40</v>
      </c>
      <c r="F23">
        <v>6</v>
      </c>
      <c r="G23">
        <v>1</v>
      </c>
      <c r="H23">
        <v>13</v>
      </c>
      <c r="I23">
        <v>17</v>
      </c>
      <c r="J23">
        <v>3</v>
      </c>
      <c r="K23">
        <v>3</v>
      </c>
      <c r="L23">
        <v>0</v>
      </c>
      <c r="M23">
        <v>632.76666669999997</v>
      </c>
      <c r="N23">
        <v>302.89999999999998</v>
      </c>
      <c r="O23">
        <v>596.33333330000005</v>
      </c>
      <c r="P23">
        <v>4989</v>
      </c>
      <c r="Q23">
        <v>948.23076920000005</v>
      </c>
      <c r="R23">
        <v>359.92307690000001</v>
      </c>
      <c r="S23">
        <v>1150.8461540000001</v>
      </c>
      <c r="T23">
        <v>2137</v>
      </c>
      <c r="U23">
        <v>391.52941179999999</v>
      </c>
      <c r="V23">
        <v>259.29411770000002</v>
      </c>
      <c r="W23">
        <v>172.29411759999999</v>
      </c>
      <c r="X23">
        <v>2852</v>
      </c>
      <c r="Y23">
        <v>40</v>
      </c>
      <c r="Z23">
        <v>16</v>
      </c>
      <c r="AA23">
        <v>23</v>
      </c>
      <c r="AB23">
        <v>93</v>
      </c>
      <c r="AC23">
        <v>596</v>
      </c>
      <c r="AD23" t="s">
        <v>58</v>
      </c>
      <c r="AE23" s="59">
        <f t="shared" si="5"/>
        <v>75</v>
      </c>
      <c r="AF23" s="60">
        <f t="shared" si="8"/>
        <v>56.666666666666664</v>
      </c>
      <c r="AG23" s="59">
        <f t="shared" si="6"/>
        <v>15</v>
      </c>
      <c r="AH23" s="59">
        <f t="shared" si="0"/>
        <v>1</v>
      </c>
      <c r="AI23" s="59">
        <f t="shared" si="1"/>
        <v>0.4</v>
      </c>
      <c r="AJ23" s="59">
        <f t="shared" si="2"/>
        <v>0.57499999999999996</v>
      </c>
      <c r="AK23" s="59">
        <f t="shared" si="3"/>
        <v>2.3250000000000002</v>
      </c>
      <c r="AL23" s="59">
        <f t="shared" si="4"/>
        <v>14.9</v>
      </c>
      <c r="AN23" s="63" t="str">
        <f t="shared" si="7"/>
        <v>Right</v>
      </c>
      <c r="AO23" s="45" t="s">
        <v>175</v>
      </c>
      <c r="AP23" s="4" t="s">
        <v>3</v>
      </c>
      <c r="AS23" s="4" t="s">
        <v>3</v>
      </c>
      <c r="AT23" s="63">
        <v>87.5</v>
      </c>
      <c r="AU23" s="63">
        <v>90</v>
      </c>
      <c r="AV23" s="63">
        <v>85</v>
      </c>
      <c r="AW23" s="63">
        <v>85</v>
      </c>
    </row>
    <row r="24" spans="1:49">
      <c r="A24" t="s">
        <v>176</v>
      </c>
      <c r="B24" s="63">
        <v>16</v>
      </c>
      <c r="C24" s="6" t="s">
        <v>2</v>
      </c>
      <c r="D24" s="10" t="s">
        <v>80</v>
      </c>
      <c r="E24">
        <v>40</v>
      </c>
      <c r="F24">
        <v>20</v>
      </c>
      <c r="G24">
        <v>6</v>
      </c>
      <c r="H24">
        <v>10</v>
      </c>
      <c r="I24">
        <v>4</v>
      </c>
      <c r="J24">
        <v>0</v>
      </c>
      <c r="K24">
        <v>0</v>
      </c>
      <c r="L24">
        <v>0</v>
      </c>
      <c r="M24">
        <v>1245.7857140000001</v>
      </c>
      <c r="N24">
        <v>186.14285709999999</v>
      </c>
      <c r="O24">
        <v>449.2142857</v>
      </c>
      <c r="P24">
        <v>6024</v>
      </c>
      <c r="Q24">
        <v>661.5</v>
      </c>
      <c r="R24">
        <v>197.9</v>
      </c>
      <c r="S24">
        <v>486.2</v>
      </c>
      <c r="T24">
        <v>4380</v>
      </c>
      <c r="U24">
        <v>2706.5</v>
      </c>
      <c r="V24">
        <v>156.75</v>
      </c>
      <c r="W24">
        <v>356.75</v>
      </c>
      <c r="X24">
        <v>1644</v>
      </c>
      <c r="Y24">
        <v>28</v>
      </c>
      <c r="Z24">
        <v>15</v>
      </c>
      <c r="AA24">
        <v>13</v>
      </c>
      <c r="AB24">
        <v>23</v>
      </c>
      <c r="AC24">
        <v>859</v>
      </c>
      <c r="AD24" t="s">
        <v>58</v>
      </c>
      <c r="AE24" s="59">
        <f t="shared" si="5"/>
        <v>35</v>
      </c>
      <c r="AF24" s="60">
        <f t="shared" si="8"/>
        <v>28.571428571428569</v>
      </c>
      <c r="AG24" s="59">
        <f t="shared" si="6"/>
        <v>50</v>
      </c>
      <c r="AH24" s="59">
        <f t="shared" si="0"/>
        <v>0.7</v>
      </c>
      <c r="AI24" s="59">
        <f t="shared" si="1"/>
        <v>0.375</v>
      </c>
      <c r="AJ24" s="59">
        <f t="shared" si="2"/>
        <v>0.32500000000000001</v>
      </c>
      <c r="AK24" s="59">
        <f t="shared" si="3"/>
        <v>0.57499999999999996</v>
      </c>
      <c r="AL24" s="59">
        <f t="shared" si="4"/>
        <v>21.475000000000001</v>
      </c>
      <c r="AN24" s="63" t="str">
        <f t="shared" si="7"/>
        <v>Left</v>
      </c>
      <c r="AO24" s="45" t="s">
        <v>176</v>
      </c>
      <c r="AP24" s="6" t="s">
        <v>2</v>
      </c>
      <c r="AS24" s="4" t="s">
        <v>3</v>
      </c>
      <c r="AT24" s="63">
        <v>87.5</v>
      </c>
      <c r="AU24" s="63">
        <v>92.5</v>
      </c>
      <c r="AV24" s="63">
        <v>100</v>
      </c>
      <c r="AW24" s="63">
        <v>95</v>
      </c>
    </row>
    <row r="25" spans="1:49">
      <c r="A25" t="s">
        <v>177</v>
      </c>
      <c r="B25" s="63">
        <v>16</v>
      </c>
      <c r="C25" s="6" t="s">
        <v>2</v>
      </c>
      <c r="D25" s="10" t="s">
        <v>80</v>
      </c>
      <c r="E25">
        <v>40</v>
      </c>
      <c r="F25">
        <v>21</v>
      </c>
      <c r="G25">
        <v>10</v>
      </c>
      <c r="H25">
        <v>0</v>
      </c>
      <c r="I25">
        <v>9</v>
      </c>
      <c r="J25">
        <v>0</v>
      </c>
      <c r="K25">
        <v>0</v>
      </c>
      <c r="L25">
        <v>0</v>
      </c>
      <c r="M25">
        <v>1477.666667</v>
      </c>
      <c r="N25">
        <v>333.88888880000002</v>
      </c>
      <c r="O25">
        <v>671.44444439999995</v>
      </c>
      <c r="P25">
        <v>4911</v>
      </c>
      <c r="Q25">
        <v>0</v>
      </c>
      <c r="R25">
        <v>0</v>
      </c>
      <c r="S25">
        <v>0</v>
      </c>
      <c r="T25">
        <v>0</v>
      </c>
      <c r="U25">
        <v>1477.666667</v>
      </c>
      <c r="V25">
        <v>333.88888880000002</v>
      </c>
      <c r="W25">
        <v>671.44444439999995</v>
      </c>
      <c r="X25">
        <v>4911</v>
      </c>
      <c r="Y25">
        <v>25</v>
      </c>
      <c r="Z25">
        <v>0</v>
      </c>
      <c r="AA25">
        <v>14</v>
      </c>
      <c r="AB25">
        <v>42</v>
      </c>
      <c r="AC25">
        <v>398</v>
      </c>
      <c r="AD25" t="s">
        <v>58</v>
      </c>
      <c r="AE25" s="59">
        <f t="shared" si="5"/>
        <v>22.5</v>
      </c>
      <c r="AF25" s="60">
        <f t="shared" si="8"/>
        <v>100</v>
      </c>
      <c r="AG25" s="59">
        <f t="shared" si="6"/>
        <v>52.5</v>
      </c>
      <c r="AH25" s="59">
        <f t="shared" si="0"/>
        <v>0.625</v>
      </c>
      <c r="AI25" s="59">
        <f t="shared" si="1"/>
        <v>0</v>
      </c>
      <c r="AJ25" s="59">
        <f t="shared" si="2"/>
        <v>0.35</v>
      </c>
      <c r="AK25" s="59">
        <f t="shared" si="3"/>
        <v>1.05</v>
      </c>
      <c r="AL25" s="59">
        <f t="shared" si="4"/>
        <v>9.9499999999999993</v>
      </c>
      <c r="AN25" s="63" t="str">
        <f t="shared" si="7"/>
        <v>Right</v>
      </c>
      <c r="AO25" s="45" t="s">
        <v>177</v>
      </c>
      <c r="AP25" s="6" t="s">
        <v>2</v>
      </c>
      <c r="AS25" s="4" t="s">
        <v>3</v>
      </c>
      <c r="AT25" s="63">
        <v>75</v>
      </c>
      <c r="AU25" s="63">
        <v>82.5</v>
      </c>
      <c r="AV25" s="63">
        <v>82.5</v>
      </c>
      <c r="AW25" s="63">
        <v>80</v>
      </c>
    </row>
    <row r="26" spans="1:49">
      <c r="C26" s="65"/>
      <c r="D26" s="65"/>
      <c r="E26" s="65"/>
      <c r="AT26" s="63">
        <v>1</v>
      </c>
      <c r="AU26" s="63">
        <v>2</v>
      </c>
      <c r="AV26" s="63">
        <v>3</v>
      </c>
      <c r="AW26" s="63">
        <v>4</v>
      </c>
    </row>
    <row r="27" spans="1:49">
      <c r="A27" s="34" t="s">
        <v>3</v>
      </c>
      <c r="B27" s="34">
        <f>COUNTIF(C3:C25,"WT")</f>
        <v>9</v>
      </c>
      <c r="D27" s="22" t="s">
        <v>41</v>
      </c>
      <c r="E27" s="24">
        <f>AVERAGE(E6:E9,E14,E16,E19:E20,E23)</f>
        <v>40</v>
      </c>
      <c r="F27" s="24">
        <f t="shared" ref="F27:AL27" si="9">AVERAGE(F6:F9,F14,F16,F19:F20,F23)</f>
        <v>9.4444444444444446</v>
      </c>
      <c r="G27" s="24">
        <f t="shared" si="9"/>
        <v>3.4444444444444446</v>
      </c>
      <c r="H27" s="24">
        <f t="shared" si="9"/>
        <v>11.777777777777779</v>
      </c>
      <c r="I27" s="24">
        <f t="shared" si="9"/>
        <v>13.222222222222221</v>
      </c>
      <c r="J27" s="24">
        <f t="shared" si="9"/>
        <v>2.1111111111111112</v>
      </c>
      <c r="K27" s="24">
        <f t="shared" si="9"/>
        <v>1.3333333333333333</v>
      </c>
      <c r="L27" s="24">
        <f t="shared" si="9"/>
        <v>0.77777777777777779</v>
      </c>
      <c r="M27" s="24">
        <f t="shared" si="9"/>
        <v>731.60868208888894</v>
      </c>
      <c r="N27" s="24">
        <f t="shared" si="9"/>
        <v>417.33396973333333</v>
      </c>
      <c r="O27" s="24">
        <f t="shared" si="9"/>
        <v>477.76293057777781</v>
      </c>
      <c r="P27" s="24">
        <f t="shared" si="9"/>
        <v>6292.1111111111113</v>
      </c>
      <c r="Q27" s="24">
        <f t="shared" si="9"/>
        <v>768.37318396666672</v>
      </c>
      <c r="R27" s="24">
        <f t="shared" si="9"/>
        <v>406.56015587777779</v>
      </c>
      <c r="S27" s="24">
        <f t="shared" si="9"/>
        <v>865.30975593333324</v>
      </c>
      <c r="T27" s="24">
        <f t="shared" si="9"/>
        <v>2796</v>
      </c>
      <c r="U27" s="24">
        <f t="shared" si="9"/>
        <v>683.29936674444446</v>
      </c>
      <c r="V27" s="24">
        <f t="shared" si="9"/>
        <v>414.44883494444446</v>
      </c>
      <c r="W27" s="24">
        <f t="shared" si="9"/>
        <v>319.77728509999997</v>
      </c>
      <c r="X27" s="24">
        <f t="shared" si="9"/>
        <v>3496.1111111111113</v>
      </c>
      <c r="Y27" s="24">
        <f t="shared" si="9"/>
        <v>42</v>
      </c>
      <c r="Z27" s="24">
        <f t="shared" si="9"/>
        <v>18</v>
      </c>
      <c r="AA27" s="24">
        <f t="shared" si="9"/>
        <v>19.666666666666668</v>
      </c>
      <c r="AB27" s="24">
        <f t="shared" si="9"/>
        <v>56</v>
      </c>
      <c r="AC27" s="24">
        <f t="shared" si="9"/>
        <v>569</v>
      </c>
      <c r="AD27" s="24" t="e">
        <f t="shared" si="9"/>
        <v>#DIV/0!</v>
      </c>
      <c r="AE27" s="24">
        <f t="shared" si="9"/>
        <v>62.5</v>
      </c>
      <c r="AF27" s="24">
        <f t="shared" si="9"/>
        <v>55.163378288378283</v>
      </c>
      <c r="AG27" s="24">
        <f t="shared" si="9"/>
        <v>23.611111111111111</v>
      </c>
      <c r="AH27" s="24">
        <f t="shared" si="9"/>
        <v>1.0499999999999998</v>
      </c>
      <c r="AI27" s="24">
        <f t="shared" si="9"/>
        <v>0.44999999999999996</v>
      </c>
      <c r="AJ27" s="24">
        <f t="shared" si="9"/>
        <v>0.49166666666666664</v>
      </c>
      <c r="AK27" s="24">
        <f t="shared" si="9"/>
        <v>1.4000000000000001</v>
      </c>
      <c r="AL27" s="24">
        <f t="shared" si="9"/>
        <v>14.225000000000001</v>
      </c>
      <c r="AM27" s="24"/>
      <c r="AS27" s="63" t="s">
        <v>3</v>
      </c>
      <c r="AT27" s="64">
        <f>AE27</f>
        <v>62.5</v>
      </c>
      <c r="AU27" s="64">
        <f>AE53</f>
        <v>71.111111111111114</v>
      </c>
      <c r="AV27" s="64">
        <f>AE79</f>
        <v>70.555555555555557</v>
      </c>
      <c r="AW27" s="64">
        <f>AE105</f>
        <v>70</v>
      </c>
    </row>
    <row r="28" spans="1:49" ht="16">
      <c r="A28" s="35" t="s">
        <v>179</v>
      </c>
      <c r="B28" s="34">
        <f>COUNTIF(C3:C25,"+ve")</f>
        <v>11</v>
      </c>
      <c r="D28" s="18" t="s">
        <v>41</v>
      </c>
      <c r="E28" s="27">
        <f>AVERAGE(E10:E13,E15,E17:E18,E21:E22,E24:E25)</f>
        <v>40</v>
      </c>
      <c r="F28" s="27">
        <f t="shared" ref="F28:AL28" si="10">AVERAGE(F10:F13,F15,F17:F18,F21:F22,F24:F25)</f>
        <v>7.8181818181818183</v>
      </c>
      <c r="G28" s="27">
        <f t="shared" si="10"/>
        <v>4.9090909090909092</v>
      </c>
      <c r="H28" s="27">
        <f t="shared" si="10"/>
        <v>10.090909090909092</v>
      </c>
      <c r="I28" s="27">
        <f t="shared" si="10"/>
        <v>14.454545454545455</v>
      </c>
      <c r="J28" s="27">
        <f t="shared" si="10"/>
        <v>2.7272727272727271</v>
      </c>
      <c r="K28" s="27">
        <f t="shared" si="10"/>
        <v>1.9090909090909092</v>
      </c>
      <c r="L28" s="27">
        <f t="shared" si="10"/>
        <v>0.81818181818181823</v>
      </c>
      <c r="M28" s="27">
        <f t="shared" si="10"/>
        <v>656.64678879999997</v>
      </c>
      <c r="N28" s="27">
        <f t="shared" si="10"/>
        <v>279.11027674545454</v>
      </c>
      <c r="O28" s="27">
        <f t="shared" si="10"/>
        <v>421.49557385999998</v>
      </c>
      <c r="P28" s="27">
        <f t="shared" si="10"/>
        <v>9411.0909090909099</v>
      </c>
      <c r="Q28" s="27">
        <f t="shared" si="10"/>
        <v>395.53148656363641</v>
      </c>
      <c r="R28" s="27">
        <f t="shared" si="10"/>
        <v>172.27368215454544</v>
      </c>
      <c r="S28" s="27">
        <f t="shared" si="10"/>
        <v>372.76536680090908</v>
      </c>
      <c r="T28" s="27">
        <f t="shared" si="10"/>
        <v>3539.3636363636365</v>
      </c>
      <c r="U28" s="27">
        <f t="shared" si="10"/>
        <v>783.80434232727271</v>
      </c>
      <c r="V28" s="27">
        <f t="shared" si="10"/>
        <v>294.28530130636364</v>
      </c>
      <c r="W28" s="27">
        <f t="shared" si="10"/>
        <v>410.89158027272731</v>
      </c>
      <c r="X28" s="27">
        <f t="shared" si="10"/>
        <v>5871.727272727273</v>
      </c>
      <c r="Y28" s="27">
        <f t="shared" si="10"/>
        <v>47.909090909090907</v>
      </c>
      <c r="Z28" s="27">
        <f t="shared" si="10"/>
        <v>14.363636363636363</v>
      </c>
      <c r="AA28" s="27">
        <f t="shared" si="10"/>
        <v>27.09090909090909</v>
      </c>
      <c r="AB28" s="27">
        <f t="shared" si="10"/>
        <v>48.363636363636367</v>
      </c>
      <c r="AC28" s="27">
        <f t="shared" si="10"/>
        <v>489.54545454545456</v>
      </c>
      <c r="AD28" s="27" t="e">
        <f t="shared" si="10"/>
        <v>#DIV/0!</v>
      </c>
      <c r="AE28" s="27">
        <f t="shared" si="10"/>
        <v>61.363636363636367</v>
      </c>
      <c r="AF28" s="27">
        <f t="shared" si="10"/>
        <v>64.256375196272899</v>
      </c>
      <c r="AG28" s="27">
        <f t="shared" si="10"/>
        <v>19.545454545454547</v>
      </c>
      <c r="AH28" s="27">
        <f t="shared" si="10"/>
        <v>1.1977272727272728</v>
      </c>
      <c r="AI28" s="27">
        <f t="shared" si="10"/>
        <v>0.35909090909090902</v>
      </c>
      <c r="AJ28" s="27">
        <f t="shared" si="10"/>
        <v>0.67727272727272725</v>
      </c>
      <c r="AK28" s="27">
        <f t="shared" si="10"/>
        <v>1.2090909090909092</v>
      </c>
      <c r="AL28" s="27">
        <f t="shared" si="10"/>
        <v>12.238636363636363</v>
      </c>
      <c r="AM28" s="27"/>
      <c r="AS28" s="171" t="s">
        <v>218</v>
      </c>
      <c r="AT28" s="64">
        <f>AE28</f>
        <v>61.363636363636367</v>
      </c>
      <c r="AU28" s="64">
        <f>AE54</f>
        <v>70</v>
      </c>
      <c r="AV28" s="64">
        <f>AE80</f>
        <v>66.818181818181813</v>
      </c>
      <c r="AW28" s="64">
        <f>AE106</f>
        <v>69.318181818181813</v>
      </c>
    </row>
    <row r="29" spans="1:49">
      <c r="D29" s="22" t="s">
        <v>43</v>
      </c>
      <c r="E29" s="24">
        <f>STDEV(E6:E9,E14,E16,E19:E20,E23)/SQRT($B27)</f>
        <v>0</v>
      </c>
      <c r="F29" s="24">
        <f t="shared" ref="F29:AL29" si="11">STDEV(F6:F9,F14,F16,F19:F20,F23)/SQRT($B27)</f>
        <v>3.3998002846209423</v>
      </c>
      <c r="G29" s="24">
        <f t="shared" si="11"/>
        <v>0.91455986850857374</v>
      </c>
      <c r="H29" s="24">
        <f t="shared" si="11"/>
        <v>2.0053939608644495</v>
      </c>
      <c r="I29" s="24">
        <f t="shared" si="11"/>
        <v>1.5525765124980138</v>
      </c>
      <c r="J29" s="24">
        <f t="shared" si="11"/>
        <v>0.63343079172174332</v>
      </c>
      <c r="K29" s="24">
        <f t="shared" si="11"/>
        <v>0.40824829046386296</v>
      </c>
      <c r="L29" s="24">
        <f t="shared" si="11"/>
        <v>0.36430214023900004</v>
      </c>
      <c r="M29" s="24">
        <f t="shared" si="11"/>
        <v>144.84409244131285</v>
      </c>
      <c r="N29" s="24">
        <f t="shared" si="11"/>
        <v>67.629666654649654</v>
      </c>
      <c r="O29" s="24">
        <f t="shared" si="11"/>
        <v>121.20866647524495</v>
      </c>
      <c r="P29" s="24">
        <f t="shared" si="11"/>
        <v>2044.5754751186835</v>
      </c>
      <c r="Q29" s="24">
        <f t="shared" si="11"/>
        <v>176.80520271169735</v>
      </c>
      <c r="R29" s="24">
        <f t="shared" si="11"/>
        <v>89.744768851251237</v>
      </c>
      <c r="S29" s="24">
        <f t="shared" si="11"/>
        <v>425.04627631461398</v>
      </c>
      <c r="T29" s="24">
        <f t="shared" si="11"/>
        <v>933.76231213063829</v>
      </c>
      <c r="U29" s="24">
        <f t="shared" si="11"/>
        <v>127.17174059196316</v>
      </c>
      <c r="V29" s="24">
        <f t="shared" si="11"/>
        <v>55.95920423117628</v>
      </c>
      <c r="W29" s="24">
        <f t="shared" si="11"/>
        <v>62.501671047132326</v>
      </c>
      <c r="X29" s="24">
        <f t="shared" si="11"/>
        <v>1126.3863488120421</v>
      </c>
      <c r="Y29" s="24">
        <f t="shared" si="11"/>
        <v>4.7900359543999711</v>
      </c>
      <c r="Z29" s="24">
        <f t="shared" si="11"/>
        <v>2.7182510717166815</v>
      </c>
      <c r="AA29" s="24">
        <f t="shared" si="11"/>
        <v>1.5723301886761005</v>
      </c>
      <c r="AB29" s="24">
        <f t="shared" si="11"/>
        <v>6.5954529791364598</v>
      </c>
      <c r="AC29" s="24">
        <f t="shared" si="11"/>
        <v>89.117899436645175</v>
      </c>
      <c r="AD29" s="24" t="e">
        <f t="shared" si="11"/>
        <v>#DIV/0!</v>
      </c>
      <c r="AE29" s="24">
        <f t="shared" si="11"/>
        <v>8.34374349770866</v>
      </c>
      <c r="AF29" s="24">
        <f t="shared" si="11"/>
        <v>3.3768235065603638</v>
      </c>
      <c r="AG29" s="24">
        <f t="shared" si="11"/>
        <v>8.499500711552356</v>
      </c>
      <c r="AH29" s="24">
        <f t="shared" si="11"/>
        <v>0.11975089885999952</v>
      </c>
      <c r="AI29" s="24">
        <f t="shared" si="11"/>
        <v>6.795627679291702E-2</v>
      </c>
      <c r="AJ29" s="24">
        <f t="shared" si="11"/>
        <v>3.9308254716902531E-2</v>
      </c>
      <c r="AK29" s="24">
        <f t="shared" si="11"/>
        <v>0.16488632447841131</v>
      </c>
      <c r="AL29" s="24">
        <f t="shared" si="11"/>
        <v>2.2279474859161286</v>
      </c>
      <c r="AM29" s="24"/>
      <c r="AS29" s="63" t="s">
        <v>3</v>
      </c>
      <c r="AT29" s="64">
        <f>AE29</f>
        <v>8.34374349770866</v>
      </c>
      <c r="AU29" s="64">
        <f>AE55</f>
        <v>6.7070535931386885</v>
      </c>
      <c r="AV29" s="64">
        <f>AE81</f>
        <v>8.1838443681423509</v>
      </c>
      <c r="AW29" s="64">
        <f>AE107</f>
        <v>8.6802777733331915</v>
      </c>
    </row>
    <row r="30" spans="1:49" ht="16">
      <c r="D30" s="18" t="s">
        <v>43</v>
      </c>
      <c r="E30" s="27">
        <f>STDEV(E10:E13,E15,E17:E18,E21:E22,E24:E25)/SQRT($B28)</f>
        <v>0</v>
      </c>
      <c r="F30" s="27">
        <f t="shared" ref="F30:AL30" si="12">STDEV(F10:F13,F15,F17:F18,F21:F22,F24:F25)/SQRT($B28)</f>
        <v>2.5111322394423881</v>
      </c>
      <c r="G30" s="27">
        <f t="shared" si="12"/>
        <v>1.4042438628836094</v>
      </c>
      <c r="H30" s="27">
        <f t="shared" si="12"/>
        <v>2.3411517967737994</v>
      </c>
      <c r="I30" s="27">
        <f t="shared" si="12"/>
        <v>1.6031992807771267</v>
      </c>
      <c r="J30" s="27">
        <f t="shared" si="12"/>
        <v>1.0452568983130772</v>
      </c>
      <c r="K30" s="27">
        <f t="shared" si="12"/>
        <v>1.0741131263812311</v>
      </c>
      <c r="L30" s="27">
        <f t="shared" si="12"/>
        <v>0.37702620642414036</v>
      </c>
      <c r="M30" s="27">
        <f t="shared" si="12"/>
        <v>132.41045066400468</v>
      </c>
      <c r="N30" s="27">
        <f t="shared" si="12"/>
        <v>30.233888956011775</v>
      </c>
      <c r="O30" s="27">
        <f t="shared" si="12"/>
        <v>138.40023458937546</v>
      </c>
      <c r="P30" s="27">
        <f t="shared" si="12"/>
        <v>1246.9741737833403</v>
      </c>
      <c r="Q30" s="27">
        <f t="shared" si="12"/>
        <v>123.22702747315147</v>
      </c>
      <c r="R30" s="27">
        <f t="shared" si="12"/>
        <v>46.596924941341975</v>
      </c>
      <c r="S30" s="27">
        <f t="shared" si="12"/>
        <v>193.17295833936063</v>
      </c>
      <c r="T30" s="27">
        <f t="shared" si="12"/>
        <v>927.79685543694188</v>
      </c>
      <c r="U30" s="27">
        <f t="shared" si="12"/>
        <v>226.11822940295608</v>
      </c>
      <c r="V30" s="27">
        <f t="shared" si="12"/>
        <v>36.734470822892867</v>
      </c>
      <c r="W30" s="27">
        <f t="shared" si="12"/>
        <v>119.48532666017933</v>
      </c>
      <c r="X30" s="27">
        <f t="shared" si="12"/>
        <v>889.26300528133049</v>
      </c>
      <c r="Y30" s="27">
        <f t="shared" si="12"/>
        <v>5.8347774678365898</v>
      </c>
      <c r="Z30" s="27">
        <f t="shared" si="12"/>
        <v>3.4278875744604718</v>
      </c>
      <c r="AA30" s="27">
        <f t="shared" si="12"/>
        <v>5.37579515548342</v>
      </c>
      <c r="AB30" s="27">
        <f t="shared" si="12"/>
        <v>6.5508815885174476</v>
      </c>
      <c r="AC30" s="27">
        <f t="shared" si="12"/>
        <v>82.733456312355443</v>
      </c>
      <c r="AD30" s="27" t="e">
        <f t="shared" si="12"/>
        <v>#DIV/0!</v>
      </c>
      <c r="AE30" s="27">
        <f t="shared" si="12"/>
        <v>7.5027543151864968</v>
      </c>
      <c r="AF30" s="27">
        <f t="shared" si="12"/>
        <v>8.0440156487771599</v>
      </c>
      <c r="AG30" s="27">
        <f t="shared" si="12"/>
        <v>6.2778305986059699</v>
      </c>
      <c r="AH30" s="27">
        <f t="shared" si="12"/>
        <v>0.14586943669591465</v>
      </c>
      <c r="AI30" s="27">
        <f t="shared" si="12"/>
        <v>8.5697189361511827E-2</v>
      </c>
      <c r="AJ30" s="27">
        <f t="shared" si="12"/>
        <v>0.13439487888708551</v>
      </c>
      <c r="AK30" s="27">
        <f t="shared" si="12"/>
        <v>0.16377203971293613</v>
      </c>
      <c r="AL30" s="27">
        <f t="shared" si="12"/>
        <v>2.0683364078088866</v>
      </c>
      <c r="AM30" s="27"/>
      <c r="AS30" s="171" t="s">
        <v>218</v>
      </c>
      <c r="AT30" s="64">
        <f>AE30</f>
        <v>7.5027543151864968</v>
      </c>
      <c r="AU30" s="64">
        <f>AE56</f>
        <v>8.0481505498298969</v>
      </c>
      <c r="AV30" s="64">
        <f>AE82</f>
        <v>6.5199946762641128</v>
      </c>
      <c r="AW30" s="64">
        <f>AE108</f>
        <v>6.1799796731324728</v>
      </c>
    </row>
    <row r="32" spans="1:49">
      <c r="A32" t="s">
        <v>158</v>
      </c>
      <c r="B32" s="63">
        <v>17</v>
      </c>
      <c r="C32" s="4" t="s">
        <v>3</v>
      </c>
      <c r="D32" s="10" t="s">
        <v>80</v>
      </c>
      <c r="E32">
        <v>40</v>
      </c>
      <c r="F32">
        <v>6</v>
      </c>
      <c r="G32">
        <v>2</v>
      </c>
      <c r="H32">
        <v>18</v>
      </c>
      <c r="I32">
        <v>11</v>
      </c>
      <c r="J32">
        <v>3</v>
      </c>
      <c r="K32">
        <v>1</v>
      </c>
      <c r="L32">
        <v>2</v>
      </c>
      <c r="M32">
        <v>678.48275850000005</v>
      </c>
      <c r="N32">
        <v>126.6206897</v>
      </c>
      <c r="O32">
        <v>750.41379310000002</v>
      </c>
      <c r="P32">
        <v>4214</v>
      </c>
      <c r="Q32">
        <v>770.05555560000005</v>
      </c>
      <c r="R32">
        <v>125.7777778</v>
      </c>
      <c r="S32">
        <v>681</v>
      </c>
      <c r="T32">
        <v>2401</v>
      </c>
      <c r="U32">
        <v>528.63636369999995</v>
      </c>
      <c r="V32">
        <v>128</v>
      </c>
      <c r="W32">
        <v>864</v>
      </c>
      <c r="X32">
        <v>1813</v>
      </c>
      <c r="Y32">
        <v>74</v>
      </c>
      <c r="Z32">
        <v>36</v>
      </c>
      <c r="AA32">
        <v>21</v>
      </c>
      <c r="AB32">
        <v>61</v>
      </c>
      <c r="AC32">
        <v>450</v>
      </c>
      <c r="AD32" t="s">
        <v>58</v>
      </c>
      <c r="AE32" s="59">
        <f>((H32+I32)/E32)*100</f>
        <v>72.5</v>
      </c>
      <c r="AF32" s="60">
        <f>(I32/(H32+I32))*100</f>
        <v>37.931034482758619</v>
      </c>
      <c r="AG32" s="59">
        <f>(F32/E32)*100</f>
        <v>15</v>
      </c>
      <c r="AH32" s="59">
        <f t="shared" ref="AH32:AH51" si="13">Y32/$E32</f>
        <v>1.85</v>
      </c>
      <c r="AI32" s="59">
        <f t="shared" ref="AI32:AI51" si="14">Z32/$E32</f>
        <v>0.9</v>
      </c>
      <c r="AJ32" s="59">
        <f t="shared" ref="AJ32:AJ51" si="15">AA32/$E32</f>
        <v>0.52500000000000002</v>
      </c>
      <c r="AK32" s="59">
        <f t="shared" ref="AK32:AK51" si="16">AB32/$E32</f>
        <v>1.5249999999999999</v>
      </c>
      <c r="AL32" s="59">
        <f t="shared" ref="AL32:AL51" si="17">AC32/$E32</f>
        <v>11.25</v>
      </c>
      <c r="AN32" s="63" t="str">
        <f>IF(H32&gt;I32,"Left","Right")</f>
        <v>Left</v>
      </c>
      <c r="AO32" s="45" t="s">
        <v>158</v>
      </c>
      <c r="AP32" s="4" t="s">
        <v>3</v>
      </c>
    </row>
    <row r="33" spans="1:42">
      <c r="A33" t="s">
        <v>159</v>
      </c>
      <c r="B33" s="63">
        <v>17</v>
      </c>
      <c r="C33" s="4" t="s">
        <v>3</v>
      </c>
      <c r="D33" s="10" t="s">
        <v>80</v>
      </c>
      <c r="E33">
        <v>40</v>
      </c>
      <c r="F33">
        <v>24</v>
      </c>
      <c r="G33">
        <v>2</v>
      </c>
      <c r="H33">
        <v>5</v>
      </c>
      <c r="I33">
        <v>9</v>
      </c>
      <c r="J33">
        <v>0</v>
      </c>
      <c r="K33">
        <v>0</v>
      </c>
      <c r="L33">
        <v>0</v>
      </c>
      <c r="M33">
        <v>1165.142857</v>
      </c>
      <c r="N33">
        <v>709.28571439999996</v>
      </c>
      <c r="O33">
        <v>304.85714280000002</v>
      </c>
      <c r="P33">
        <v>2749</v>
      </c>
      <c r="Q33">
        <v>1423.8</v>
      </c>
      <c r="R33">
        <v>588.40000010000006</v>
      </c>
      <c r="S33">
        <v>297.60000000000002</v>
      </c>
      <c r="T33">
        <v>1066</v>
      </c>
      <c r="U33">
        <v>1021.444444</v>
      </c>
      <c r="V33">
        <v>776.44444439999995</v>
      </c>
      <c r="W33">
        <v>308.88888880000002</v>
      </c>
      <c r="X33">
        <v>1683</v>
      </c>
      <c r="Y33">
        <v>22</v>
      </c>
      <c r="Z33">
        <v>7</v>
      </c>
      <c r="AA33">
        <v>13</v>
      </c>
      <c r="AB33">
        <v>34</v>
      </c>
      <c r="AC33">
        <v>776</v>
      </c>
      <c r="AD33" t="s">
        <v>58</v>
      </c>
      <c r="AE33" s="59">
        <f t="shared" ref="AE33:AE51" si="18">((H33+I33)/E33)*100</f>
        <v>35</v>
      </c>
      <c r="AF33" s="60" t="s">
        <v>57</v>
      </c>
      <c r="AG33" s="59">
        <f t="shared" ref="AG33:AG51" si="19">(F33/E33)*100</f>
        <v>60</v>
      </c>
      <c r="AH33" s="59">
        <f t="shared" si="13"/>
        <v>0.55000000000000004</v>
      </c>
      <c r="AI33" s="59">
        <f t="shared" si="14"/>
        <v>0.17499999999999999</v>
      </c>
      <c r="AJ33" s="59">
        <f t="shared" si="15"/>
        <v>0.32500000000000001</v>
      </c>
      <c r="AK33" s="59">
        <f t="shared" si="16"/>
        <v>0.85</v>
      </c>
      <c r="AL33" s="59">
        <f t="shared" si="17"/>
        <v>19.399999999999999</v>
      </c>
      <c r="AN33" s="63" t="str">
        <f t="shared" ref="AN33:AN51" si="20">IF(H33&gt;I33,"Left","Right")</f>
        <v>Right</v>
      </c>
      <c r="AO33" s="45" t="s">
        <v>159</v>
      </c>
      <c r="AP33" s="4" t="s">
        <v>3</v>
      </c>
    </row>
    <row r="34" spans="1:42">
      <c r="A34" t="s">
        <v>160</v>
      </c>
      <c r="B34" s="63">
        <v>17</v>
      </c>
      <c r="C34" s="4" t="s">
        <v>3</v>
      </c>
      <c r="D34" s="10" t="s">
        <v>80</v>
      </c>
      <c r="E34">
        <v>40</v>
      </c>
      <c r="F34">
        <v>9</v>
      </c>
      <c r="G34">
        <v>0</v>
      </c>
      <c r="H34">
        <v>12</v>
      </c>
      <c r="I34">
        <v>14</v>
      </c>
      <c r="J34">
        <v>5</v>
      </c>
      <c r="K34">
        <v>2</v>
      </c>
      <c r="L34">
        <v>3</v>
      </c>
      <c r="M34">
        <v>503.65384610000001</v>
      </c>
      <c r="N34">
        <v>204.46153839999999</v>
      </c>
      <c r="O34">
        <v>115.7307692</v>
      </c>
      <c r="P34">
        <v>13317</v>
      </c>
      <c r="Q34">
        <v>418.83333340000001</v>
      </c>
      <c r="R34">
        <v>186.25</v>
      </c>
      <c r="S34">
        <v>98.75</v>
      </c>
      <c r="T34">
        <v>6139</v>
      </c>
      <c r="U34">
        <v>576.35714289999999</v>
      </c>
      <c r="V34">
        <v>220.07142859999999</v>
      </c>
      <c r="W34">
        <v>130.2857143</v>
      </c>
      <c r="X34">
        <v>7178</v>
      </c>
      <c r="Y34">
        <v>46</v>
      </c>
      <c r="Z34">
        <v>18</v>
      </c>
      <c r="AA34">
        <v>21</v>
      </c>
      <c r="AB34">
        <v>40</v>
      </c>
      <c r="AC34">
        <v>346</v>
      </c>
      <c r="AD34" t="s">
        <v>58</v>
      </c>
      <c r="AE34" s="59">
        <f t="shared" si="18"/>
        <v>65</v>
      </c>
      <c r="AF34" s="60">
        <f t="shared" ref="AF34:AF46" si="21">(I34/(H34+I34))*100</f>
        <v>53.846153846153847</v>
      </c>
      <c r="AG34" s="59">
        <f t="shared" si="19"/>
        <v>22.5</v>
      </c>
      <c r="AH34" s="59">
        <f t="shared" si="13"/>
        <v>1.1499999999999999</v>
      </c>
      <c r="AI34" s="59">
        <f t="shared" si="14"/>
        <v>0.45</v>
      </c>
      <c r="AJ34" s="59">
        <f t="shared" si="15"/>
        <v>0.52500000000000002</v>
      </c>
      <c r="AK34" s="59">
        <f t="shared" si="16"/>
        <v>1</v>
      </c>
      <c r="AL34" s="59">
        <f t="shared" si="17"/>
        <v>8.65</v>
      </c>
      <c r="AN34" s="63" t="str">
        <f t="shared" si="20"/>
        <v>Right</v>
      </c>
      <c r="AO34" s="45" t="s">
        <v>160</v>
      </c>
      <c r="AP34" s="4" t="s">
        <v>3</v>
      </c>
    </row>
    <row r="35" spans="1:42">
      <c r="A35" t="s">
        <v>161</v>
      </c>
      <c r="B35" s="63">
        <v>17</v>
      </c>
      <c r="C35" s="4" t="s">
        <v>3</v>
      </c>
      <c r="D35" s="10" t="s">
        <v>80</v>
      </c>
      <c r="E35">
        <v>40</v>
      </c>
      <c r="F35">
        <v>16</v>
      </c>
      <c r="G35">
        <v>5</v>
      </c>
      <c r="H35">
        <v>7</v>
      </c>
      <c r="I35">
        <v>12</v>
      </c>
      <c r="J35">
        <v>0</v>
      </c>
      <c r="K35">
        <v>0</v>
      </c>
      <c r="L35">
        <v>0</v>
      </c>
      <c r="M35">
        <v>1251.6842099999999</v>
      </c>
      <c r="N35">
        <v>293</v>
      </c>
      <c r="O35">
        <v>230.94736839999999</v>
      </c>
      <c r="P35">
        <v>4778</v>
      </c>
      <c r="Q35">
        <v>1124.4285709999999</v>
      </c>
      <c r="R35">
        <v>117</v>
      </c>
      <c r="S35">
        <v>202.57142859999999</v>
      </c>
      <c r="T35">
        <v>1501</v>
      </c>
      <c r="U35">
        <v>1325.916667</v>
      </c>
      <c r="V35">
        <v>395.66666659999999</v>
      </c>
      <c r="W35">
        <v>247.5</v>
      </c>
      <c r="X35">
        <v>3277</v>
      </c>
      <c r="Y35">
        <v>33</v>
      </c>
      <c r="Z35">
        <v>10</v>
      </c>
      <c r="AA35">
        <v>16</v>
      </c>
      <c r="AB35">
        <v>57</v>
      </c>
      <c r="AC35">
        <v>537</v>
      </c>
      <c r="AD35" t="s">
        <v>58</v>
      </c>
      <c r="AE35" s="59">
        <f t="shared" si="18"/>
        <v>47.5</v>
      </c>
      <c r="AF35" s="60">
        <f t="shared" si="21"/>
        <v>63.157894736842103</v>
      </c>
      <c r="AG35" s="59">
        <f t="shared" si="19"/>
        <v>40</v>
      </c>
      <c r="AH35" s="59">
        <f t="shared" si="13"/>
        <v>0.82499999999999996</v>
      </c>
      <c r="AI35" s="59">
        <f t="shared" si="14"/>
        <v>0.25</v>
      </c>
      <c r="AJ35" s="59">
        <f t="shared" si="15"/>
        <v>0.4</v>
      </c>
      <c r="AK35" s="59">
        <f t="shared" si="16"/>
        <v>1.425</v>
      </c>
      <c r="AL35" s="59">
        <f t="shared" si="17"/>
        <v>13.425000000000001</v>
      </c>
      <c r="AN35" s="63" t="str">
        <f t="shared" si="20"/>
        <v>Right</v>
      </c>
      <c r="AO35" s="45" t="s">
        <v>161</v>
      </c>
      <c r="AP35" s="4" t="s">
        <v>3</v>
      </c>
    </row>
    <row r="36" spans="1:42">
      <c r="A36" t="s">
        <v>162</v>
      </c>
      <c r="B36" s="63">
        <v>17</v>
      </c>
      <c r="C36" s="6" t="s">
        <v>2</v>
      </c>
      <c r="D36" s="10" t="s">
        <v>80</v>
      </c>
      <c r="E36">
        <v>40</v>
      </c>
      <c r="F36">
        <v>4</v>
      </c>
      <c r="G36">
        <v>3</v>
      </c>
      <c r="H36">
        <v>15</v>
      </c>
      <c r="I36">
        <v>18</v>
      </c>
      <c r="J36">
        <v>0</v>
      </c>
      <c r="K36">
        <v>0</v>
      </c>
      <c r="L36">
        <v>0</v>
      </c>
      <c r="M36">
        <v>526.72727269999996</v>
      </c>
      <c r="N36">
        <v>408.87878790000002</v>
      </c>
      <c r="O36">
        <v>218.33333329999999</v>
      </c>
      <c r="P36">
        <v>17647</v>
      </c>
      <c r="Q36">
        <v>603.26666669999997</v>
      </c>
      <c r="R36">
        <v>577.33333330000005</v>
      </c>
      <c r="S36">
        <v>298.33333340000001</v>
      </c>
      <c r="T36">
        <v>7057</v>
      </c>
      <c r="U36">
        <v>462.94444440000001</v>
      </c>
      <c r="V36">
        <v>268.5</v>
      </c>
      <c r="W36">
        <v>151.66666670000001</v>
      </c>
      <c r="X36">
        <v>10590</v>
      </c>
      <c r="Y36">
        <v>45</v>
      </c>
      <c r="Z36">
        <v>19</v>
      </c>
      <c r="AA36">
        <v>23</v>
      </c>
      <c r="AB36">
        <v>49</v>
      </c>
      <c r="AC36">
        <v>525</v>
      </c>
      <c r="AD36" t="s">
        <v>58</v>
      </c>
      <c r="AE36" s="59">
        <f t="shared" si="18"/>
        <v>82.5</v>
      </c>
      <c r="AF36" s="60">
        <f t="shared" si="21"/>
        <v>54.54545454545454</v>
      </c>
      <c r="AG36" s="59">
        <f t="shared" si="19"/>
        <v>10</v>
      </c>
      <c r="AH36" s="59">
        <f t="shared" si="13"/>
        <v>1.125</v>
      </c>
      <c r="AI36" s="59">
        <f t="shared" si="14"/>
        <v>0.47499999999999998</v>
      </c>
      <c r="AJ36" s="59">
        <f t="shared" si="15"/>
        <v>0.57499999999999996</v>
      </c>
      <c r="AK36" s="59">
        <f t="shared" si="16"/>
        <v>1.2250000000000001</v>
      </c>
      <c r="AL36" s="59">
        <f t="shared" si="17"/>
        <v>13.125</v>
      </c>
      <c r="AN36" s="63" t="str">
        <f t="shared" si="20"/>
        <v>Right</v>
      </c>
      <c r="AO36" s="45" t="s">
        <v>162</v>
      </c>
      <c r="AP36" s="6" t="s">
        <v>2</v>
      </c>
    </row>
    <row r="37" spans="1:42">
      <c r="A37" t="s">
        <v>163</v>
      </c>
      <c r="B37" s="63">
        <v>17</v>
      </c>
      <c r="C37" s="6" t="s">
        <v>2</v>
      </c>
      <c r="D37" s="10" t="s">
        <v>80</v>
      </c>
      <c r="E37">
        <v>40</v>
      </c>
      <c r="F37">
        <v>0</v>
      </c>
      <c r="G37">
        <v>12</v>
      </c>
      <c r="H37">
        <v>0</v>
      </c>
      <c r="I37">
        <v>19</v>
      </c>
      <c r="J37">
        <v>9</v>
      </c>
      <c r="K37">
        <v>9</v>
      </c>
      <c r="L37">
        <v>0</v>
      </c>
      <c r="M37">
        <v>331.4210526</v>
      </c>
      <c r="N37">
        <v>86.894736859999995</v>
      </c>
      <c r="O37">
        <v>77.78947368</v>
      </c>
      <c r="P37">
        <v>13344</v>
      </c>
      <c r="Q37">
        <v>0</v>
      </c>
      <c r="R37">
        <v>0</v>
      </c>
      <c r="S37">
        <v>0</v>
      </c>
      <c r="T37">
        <v>0</v>
      </c>
      <c r="U37">
        <v>331.4210526</v>
      </c>
      <c r="V37">
        <v>86.894736859999995</v>
      </c>
      <c r="W37">
        <v>77.78947368</v>
      </c>
      <c r="X37">
        <v>13344</v>
      </c>
      <c r="Y37">
        <v>94</v>
      </c>
      <c r="Z37">
        <v>0</v>
      </c>
      <c r="AA37">
        <v>70</v>
      </c>
      <c r="AB37">
        <v>61</v>
      </c>
      <c r="AC37">
        <v>314</v>
      </c>
      <c r="AD37" t="s">
        <v>58</v>
      </c>
      <c r="AE37" s="59">
        <f t="shared" si="18"/>
        <v>47.5</v>
      </c>
      <c r="AF37" s="60">
        <f t="shared" si="21"/>
        <v>100</v>
      </c>
      <c r="AG37" s="59">
        <f t="shared" si="19"/>
        <v>0</v>
      </c>
      <c r="AH37" s="59">
        <f t="shared" si="13"/>
        <v>2.35</v>
      </c>
      <c r="AI37" s="59">
        <f t="shared" si="14"/>
        <v>0</v>
      </c>
      <c r="AJ37" s="59">
        <f t="shared" si="15"/>
        <v>1.75</v>
      </c>
      <c r="AK37" s="59">
        <f t="shared" si="16"/>
        <v>1.5249999999999999</v>
      </c>
      <c r="AL37" s="59">
        <f t="shared" si="17"/>
        <v>7.85</v>
      </c>
      <c r="AN37" s="63" t="str">
        <f t="shared" si="20"/>
        <v>Right</v>
      </c>
      <c r="AO37" s="45" t="s">
        <v>163</v>
      </c>
      <c r="AP37" s="6" t="s">
        <v>2</v>
      </c>
    </row>
    <row r="38" spans="1:42">
      <c r="A38" t="s">
        <v>164</v>
      </c>
      <c r="B38" s="63">
        <v>17</v>
      </c>
      <c r="C38" s="6" t="s">
        <v>2</v>
      </c>
      <c r="D38" s="10" t="s">
        <v>80</v>
      </c>
      <c r="E38">
        <v>40</v>
      </c>
      <c r="F38">
        <v>0</v>
      </c>
      <c r="G38">
        <v>0</v>
      </c>
      <c r="H38">
        <v>21</v>
      </c>
      <c r="I38">
        <v>16</v>
      </c>
      <c r="J38">
        <v>3</v>
      </c>
      <c r="K38">
        <v>1</v>
      </c>
      <c r="L38">
        <v>2</v>
      </c>
      <c r="M38">
        <v>211.2972973</v>
      </c>
      <c r="N38">
        <v>147.78378380000001</v>
      </c>
      <c r="O38">
        <v>174.027027</v>
      </c>
      <c r="P38">
        <v>13353</v>
      </c>
      <c r="Q38">
        <v>221.2857143</v>
      </c>
      <c r="R38">
        <v>179.14285709999999</v>
      </c>
      <c r="S38">
        <v>171.19047620000001</v>
      </c>
      <c r="T38">
        <v>7613</v>
      </c>
      <c r="U38">
        <v>198.1875</v>
      </c>
      <c r="V38">
        <v>106.625</v>
      </c>
      <c r="W38">
        <v>177.75</v>
      </c>
      <c r="X38">
        <v>5740</v>
      </c>
      <c r="Y38">
        <v>59</v>
      </c>
      <c r="Z38">
        <v>34</v>
      </c>
      <c r="AA38">
        <v>30</v>
      </c>
      <c r="AB38">
        <v>44</v>
      </c>
      <c r="AC38">
        <v>148</v>
      </c>
      <c r="AD38" t="s">
        <v>58</v>
      </c>
      <c r="AE38" s="59">
        <f t="shared" si="18"/>
        <v>92.5</v>
      </c>
      <c r="AF38" s="60">
        <f t="shared" si="21"/>
        <v>43.243243243243242</v>
      </c>
      <c r="AG38" s="59">
        <f t="shared" si="19"/>
        <v>0</v>
      </c>
      <c r="AH38" s="59">
        <f t="shared" si="13"/>
        <v>1.4750000000000001</v>
      </c>
      <c r="AI38" s="59">
        <f t="shared" si="14"/>
        <v>0.85</v>
      </c>
      <c r="AJ38" s="59">
        <f t="shared" si="15"/>
        <v>0.75</v>
      </c>
      <c r="AK38" s="59">
        <f t="shared" si="16"/>
        <v>1.1000000000000001</v>
      </c>
      <c r="AL38" s="59">
        <f t="shared" si="17"/>
        <v>3.7</v>
      </c>
      <c r="AN38" s="63" t="str">
        <f t="shared" si="20"/>
        <v>Left</v>
      </c>
      <c r="AO38" s="45" t="s">
        <v>164</v>
      </c>
      <c r="AP38" s="6" t="s">
        <v>2</v>
      </c>
    </row>
    <row r="39" spans="1:42">
      <c r="A39" t="s">
        <v>165</v>
      </c>
      <c r="B39" s="63">
        <v>17</v>
      </c>
      <c r="C39" s="6" t="s">
        <v>2</v>
      </c>
      <c r="D39" s="10" t="s">
        <v>80</v>
      </c>
      <c r="E39">
        <v>40</v>
      </c>
      <c r="F39">
        <v>3</v>
      </c>
      <c r="G39">
        <v>0</v>
      </c>
      <c r="H39">
        <v>20</v>
      </c>
      <c r="I39">
        <v>16</v>
      </c>
      <c r="J39">
        <v>1</v>
      </c>
      <c r="K39">
        <v>0</v>
      </c>
      <c r="L39">
        <v>1</v>
      </c>
      <c r="M39">
        <v>679.2777777</v>
      </c>
      <c r="N39">
        <v>154.44444440000001</v>
      </c>
      <c r="O39">
        <v>132.0277778</v>
      </c>
      <c r="P39">
        <v>15443</v>
      </c>
      <c r="Q39">
        <v>546.34999989999994</v>
      </c>
      <c r="R39">
        <v>117.35</v>
      </c>
      <c r="S39">
        <v>128.44999999999999</v>
      </c>
      <c r="T39">
        <v>7991</v>
      </c>
      <c r="U39">
        <v>845.4375</v>
      </c>
      <c r="V39">
        <v>200.8125</v>
      </c>
      <c r="W39">
        <v>136.5</v>
      </c>
      <c r="X39">
        <v>7452</v>
      </c>
      <c r="Y39">
        <v>44</v>
      </c>
      <c r="Z39">
        <v>27</v>
      </c>
      <c r="AA39">
        <v>21</v>
      </c>
      <c r="AB39">
        <v>54</v>
      </c>
      <c r="AC39">
        <v>269</v>
      </c>
      <c r="AD39" t="s">
        <v>58</v>
      </c>
      <c r="AE39" s="59">
        <f t="shared" si="18"/>
        <v>90</v>
      </c>
      <c r="AF39" s="60">
        <f t="shared" si="21"/>
        <v>44.444444444444443</v>
      </c>
      <c r="AG39" s="59">
        <f t="shared" si="19"/>
        <v>7.5</v>
      </c>
      <c r="AH39" s="59">
        <f t="shared" si="13"/>
        <v>1.1000000000000001</v>
      </c>
      <c r="AI39" s="59">
        <f t="shared" si="14"/>
        <v>0.67500000000000004</v>
      </c>
      <c r="AJ39" s="59">
        <f t="shared" si="15"/>
        <v>0.52500000000000002</v>
      </c>
      <c r="AK39" s="59">
        <f t="shared" si="16"/>
        <v>1.35</v>
      </c>
      <c r="AL39" s="59">
        <f t="shared" si="17"/>
        <v>6.7249999999999996</v>
      </c>
      <c r="AN39" s="63" t="str">
        <f t="shared" si="20"/>
        <v>Left</v>
      </c>
      <c r="AO39" s="45" t="s">
        <v>165</v>
      </c>
      <c r="AP39" s="6" t="s">
        <v>2</v>
      </c>
    </row>
    <row r="40" spans="1:42">
      <c r="A40" t="s">
        <v>166</v>
      </c>
      <c r="B40" s="63">
        <v>17</v>
      </c>
      <c r="C40" s="4" t="s">
        <v>3</v>
      </c>
      <c r="D40" s="10" t="s">
        <v>80</v>
      </c>
      <c r="E40">
        <v>40</v>
      </c>
      <c r="F40">
        <v>3</v>
      </c>
      <c r="G40">
        <v>2</v>
      </c>
      <c r="H40">
        <v>12</v>
      </c>
      <c r="I40">
        <v>14</v>
      </c>
      <c r="J40">
        <v>9</v>
      </c>
      <c r="K40">
        <v>3</v>
      </c>
      <c r="L40">
        <v>6</v>
      </c>
      <c r="M40">
        <v>499.42307690000001</v>
      </c>
      <c r="N40">
        <v>368.34615389999999</v>
      </c>
      <c r="O40">
        <v>561.03846139999996</v>
      </c>
      <c r="P40">
        <v>2826</v>
      </c>
      <c r="Q40">
        <v>627.25</v>
      </c>
      <c r="R40">
        <v>411.08333340000001</v>
      </c>
      <c r="S40">
        <v>498.91666659999999</v>
      </c>
      <c r="T40">
        <v>1251</v>
      </c>
      <c r="U40">
        <v>389.85714280000002</v>
      </c>
      <c r="V40">
        <v>331.7142857</v>
      </c>
      <c r="W40">
        <v>614.28571439999996</v>
      </c>
      <c r="X40">
        <v>1575</v>
      </c>
      <c r="Y40">
        <v>51</v>
      </c>
      <c r="Z40">
        <v>26</v>
      </c>
      <c r="AA40">
        <v>34</v>
      </c>
      <c r="AB40">
        <v>50</v>
      </c>
      <c r="AC40">
        <v>614</v>
      </c>
      <c r="AD40" t="s">
        <v>58</v>
      </c>
      <c r="AE40" s="59">
        <f t="shared" si="18"/>
        <v>65</v>
      </c>
      <c r="AF40" s="60">
        <f t="shared" si="21"/>
        <v>53.846153846153847</v>
      </c>
      <c r="AG40" s="59">
        <f t="shared" si="19"/>
        <v>7.5</v>
      </c>
      <c r="AH40" s="59">
        <f t="shared" si="13"/>
        <v>1.2749999999999999</v>
      </c>
      <c r="AI40" s="59">
        <f t="shared" si="14"/>
        <v>0.65</v>
      </c>
      <c r="AJ40" s="59">
        <f t="shared" si="15"/>
        <v>0.85</v>
      </c>
      <c r="AK40" s="59">
        <f t="shared" si="16"/>
        <v>1.25</v>
      </c>
      <c r="AL40" s="59">
        <f t="shared" si="17"/>
        <v>15.35</v>
      </c>
      <c r="AN40" s="63" t="str">
        <f t="shared" si="20"/>
        <v>Right</v>
      </c>
      <c r="AO40" s="45" t="s">
        <v>166</v>
      </c>
      <c r="AP40" s="4" t="s">
        <v>3</v>
      </c>
    </row>
    <row r="41" spans="1:42">
      <c r="A41" t="s">
        <v>167</v>
      </c>
      <c r="B41" s="63">
        <v>17</v>
      </c>
      <c r="C41" s="6" t="s">
        <v>2</v>
      </c>
      <c r="D41" s="10" t="s">
        <v>80</v>
      </c>
      <c r="E41">
        <v>40</v>
      </c>
      <c r="F41">
        <v>0</v>
      </c>
      <c r="G41">
        <v>0</v>
      </c>
      <c r="H41">
        <v>17</v>
      </c>
      <c r="I41">
        <v>22</v>
      </c>
      <c r="J41">
        <v>1</v>
      </c>
      <c r="K41">
        <v>0</v>
      </c>
      <c r="L41">
        <v>1</v>
      </c>
      <c r="M41">
        <v>118.1282051</v>
      </c>
      <c r="N41">
        <v>133.3589743</v>
      </c>
      <c r="O41">
        <v>78</v>
      </c>
      <c r="P41">
        <v>17272</v>
      </c>
      <c r="Q41">
        <v>111.47058819999999</v>
      </c>
      <c r="R41">
        <v>112</v>
      </c>
      <c r="S41">
        <v>74.117647050000002</v>
      </c>
      <c r="T41">
        <v>7504</v>
      </c>
      <c r="U41">
        <v>123.2727273</v>
      </c>
      <c r="V41">
        <v>149.86363639999999</v>
      </c>
      <c r="W41">
        <v>81</v>
      </c>
      <c r="X41">
        <v>9768</v>
      </c>
      <c r="Y41">
        <v>47</v>
      </c>
      <c r="Z41">
        <v>23</v>
      </c>
      <c r="AA41">
        <v>38</v>
      </c>
      <c r="AB41">
        <v>40</v>
      </c>
      <c r="AC41">
        <v>342</v>
      </c>
      <c r="AD41" t="s">
        <v>58</v>
      </c>
      <c r="AE41" s="59">
        <f t="shared" si="18"/>
        <v>97.5</v>
      </c>
      <c r="AF41" s="60">
        <f t="shared" si="21"/>
        <v>56.410256410256409</v>
      </c>
      <c r="AG41" s="59">
        <f t="shared" si="19"/>
        <v>0</v>
      </c>
      <c r="AH41" s="59">
        <f t="shared" si="13"/>
        <v>1.175</v>
      </c>
      <c r="AI41" s="59">
        <f t="shared" si="14"/>
        <v>0.57499999999999996</v>
      </c>
      <c r="AJ41" s="59">
        <f t="shared" si="15"/>
        <v>0.95</v>
      </c>
      <c r="AK41" s="59">
        <f t="shared" si="16"/>
        <v>1</v>
      </c>
      <c r="AL41" s="59">
        <f t="shared" si="17"/>
        <v>8.5500000000000007</v>
      </c>
      <c r="AN41" s="63" t="str">
        <f t="shared" si="20"/>
        <v>Right</v>
      </c>
      <c r="AO41" s="45" t="s">
        <v>167</v>
      </c>
      <c r="AP41" s="6" t="s">
        <v>2</v>
      </c>
    </row>
    <row r="42" spans="1:42">
      <c r="A42" t="s">
        <v>168</v>
      </c>
      <c r="B42" s="63">
        <v>17</v>
      </c>
      <c r="C42" s="4" t="s">
        <v>3</v>
      </c>
      <c r="D42" s="10" t="s">
        <v>80</v>
      </c>
      <c r="E42">
        <v>40</v>
      </c>
      <c r="F42">
        <v>0</v>
      </c>
      <c r="G42">
        <v>0</v>
      </c>
      <c r="H42">
        <v>23</v>
      </c>
      <c r="I42">
        <v>13</v>
      </c>
      <c r="J42">
        <v>4</v>
      </c>
      <c r="K42">
        <v>1</v>
      </c>
      <c r="L42">
        <v>3</v>
      </c>
      <c r="M42">
        <v>684.58333330000005</v>
      </c>
      <c r="N42">
        <v>190.30555559999999</v>
      </c>
      <c r="O42">
        <v>377.38888880000002</v>
      </c>
      <c r="P42">
        <v>926</v>
      </c>
      <c r="Q42">
        <v>757.82608700000003</v>
      </c>
      <c r="R42">
        <v>119.6956522</v>
      </c>
      <c r="S42">
        <v>316.9565217</v>
      </c>
      <c r="T42">
        <v>524</v>
      </c>
      <c r="U42">
        <v>555</v>
      </c>
      <c r="V42">
        <v>315.23076930000002</v>
      </c>
      <c r="W42">
        <v>484.30769229999999</v>
      </c>
      <c r="X42">
        <v>402</v>
      </c>
      <c r="Y42">
        <v>52</v>
      </c>
      <c r="Z42">
        <v>52</v>
      </c>
      <c r="AA42">
        <v>20</v>
      </c>
      <c r="AB42">
        <v>74</v>
      </c>
      <c r="AC42">
        <v>458</v>
      </c>
      <c r="AD42" t="s">
        <v>58</v>
      </c>
      <c r="AE42" s="59">
        <f t="shared" si="18"/>
        <v>90</v>
      </c>
      <c r="AF42" s="60">
        <f t="shared" si="21"/>
        <v>36.111111111111107</v>
      </c>
      <c r="AG42" s="59">
        <f t="shared" si="19"/>
        <v>0</v>
      </c>
      <c r="AH42" s="59">
        <f t="shared" si="13"/>
        <v>1.3</v>
      </c>
      <c r="AI42" s="59">
        <f t="shared" si="14"/>
        <v>1.3</v>
      </c>
      <c r="AJ42" s="59">
        <f t="shared" si="15"/>
        <v>0.5</v>
      </c>
      <c r="AK42" s="59">
        <f t="shared" si="16"/>
        <v>1.85</v>
      </c>
      <c r="AL42" s="59">
        <f t="shared" si="17"/>
        <v>11.45</v>
      </c>
      <c r="AN42" s="63" t="str">
        <f t="shared" si="20"/>
        <v>Left</v>
      </c>
      <c r="AO42" s="45" t="s">
        <v>168</v>
      </c>
      <c r="AP42" s="4" t="s">
        <v>3</v>
      </c>
    </row>
    <row r="43" spans="1:42">
      <c r="A43" t="s">
        <v>169</v>
      </c>
      <c r="B43" s="63">
        <v>17</v>
      </c>
      <c r="C43" s="6" t="s">
        <v>2</v>
      </c>
      <c r="D43" s="10" t="s">
        <v>80</v>
      </c>
      <c r="E43">
        <v>40</v>
      </c>
      <c r="F43">
        <v>3</v>
      </c>
      <c r="G43">
        <v>0</v>
      </c>
      <c r="H43">
        <v>15</v>
      </c>
      <c r="I43">
        <v>17</v>
      </c>
      <c r="J43">
        <v>5</v>
      </c>
      <c r="K43">
        <v>4</v>
      </c>
      <c r="L43">
        <v>1</v>
      </c>
      <c r="M43">
        <v>552.75</v>
      </c>
      <c r="N43">
        <v>209.875</v>
      </c>
      <c r="O43">
        <v>193.25</v>
      </c>
      <c r="P43">
        <v>19352</v>
      </c>
      <c r="Q43">
        <v>574.46666670000002</v>
      </c>
      <c r="R43">
        <v>206.4</v>
      </c>
      <c r="S43">
        <v>142.5333334</v>
      </c>
      <c r="T43">
        <v>9732</v>
      </c>
      <c r="U43">
        <v>533.58823540000003</v>
      </c>
      <c r="V43">
        <v>212.94117650000001</v>
      </c>
      <c r="W43">
        <v>238</v>
      </c>
      <c r="X43">
        <v>9620</v>
      </c>
      <c r="Y43">
        <v>57</v>
      </c>
      <c r="Z43">
        <v>18</v>
      </c>
      <c r="AA43">
        <v>30</v>
      </c>
      <c r="AB43">
        <v>40</v>
      </c>
      <c r="AC43">
        <v>421</v>
      </c>
      <c r="AD43" t="s">
        <v>58</v>
      </c>
      <c r="AE43" s="59">
        <f t="shared" si="18"/>
        <v>80</v>
      </c>
      <c r="AF43" s="60">
        <f t="shared" si="21"/>
        <v>53.125</v>
      </c>
      <c r="AG43" s="59">
        <f t="shared" si="19"/>
        <v>7.5</v>
      </c>
      <c r="AH43" s="59">
        <f t="shared" si="13"/>
        <v>1.425</v>
      </c>
      <c r="AI43" s="59">
        <f t="shared" si="14"/>
        <v>0.45</v>
      </c>
      <c r="AJ43" s="59">
        <f t="shared" si="15"/>
        <v>0.75</v>
      </c>
      <c r="AK43" s="59">
        <f t="shared" si="16"/>
        <v>1</v>
      </c>
      <c r="AL43" s="59">
        <f t="shared" si="17"/>
        <v>10.525</v>
      </c>
      <c r="AN43" s="63" t="str">
        <f t="shared" si="20"/>
        <v>Right</v>
      </c>
      <c r="AO43" s="45" t="s">
        <v>169</v>
      </c>
      <c r="AP43" s="6" t="s">
        <v>2</v>
      </c>
    </row>
    <row r="44" spans="1:42">
      <c r="A44" t="s">
        <v>170</v>
      </c>
      <c r="B44" s="63">
        <v>17</v>
      </c>
      <c r="C44" s="6" t="s">
        <v>2</v>
      </c>
      <c r="D44" s="10" t="s">
        <v>80</v>
      </c>
      <c r="E44">
        <v>40</v>
      </c>
      <c r="F44">
        <v>1</v>
      </c>
      <c r="G44">
        <v>3</v>
      </c>
      <c r="H44">
        <v>0</v>
      </c>
      <c r="I44">
        <v>18</v>
      </c>
      <c r="J44">
        <v>18</v>
      </c>
      <c r="K44">
        <v>18</v>
      </c>
      <c r="L44">
        <v>0</v>
      </c>
      <c r="M44">
        <v>282.16666659999999</v>
      </c>
      <c r="N44">
        <v>80.777777790000002</v>
      </c>
      <c r="O44">
        <v>109.7222222</v>
      </c>
      <c r="P44">
        <v>9404</v>
      </c>
      <c r="Q44">
        <v>0</v>
      </c>
      <c r="R44">
        <v>0</v>
      </c>
      <c r="S44">
        <v>0</v>
      </c>
      <c r="T44">
        <v>0</v>
      </c>
      <c r="U44">
        <v>282.16666659999999</v>
      </c>
      <c r="V44">
        <v>80.777777790000002</v>
      </c>
      <c r="W44">
        <v>109.7222222</v>
      </c>
      <c r="X44">
        <v>9404</v>
      </c>
      <c r="Y44">
        <v>112</v>
      </c>
      <c r="Z44">
        <v>0</v>
      </c>
      <c r="AA44">
        <v>88</v>
      </c>
      <c r="AB44">
        <v>33</v>
      </c>
      <c r="AC44">
        <v>217</v>
      </c>
      <c r="AD44" t="s">
        <v>58</v>
      </c>
      <c r="AE44" s="59">
        <f t="shared" si="18"/>
        <v>45</v>
      </c>
      <c r="AF44" s="60">
        <f t="shared" si="21"/>
        <v>100</v>
      </c>
      <c r="AG44" s="59">
        <f t="shared" si="19"/>
        <v>2.5</v>
      </c>
      <c r="AH44" s="59">
        <f t="shared" si="13"/>
        <v>2.8</v>
      </c>
      <c r="AI44" s="59">
        <f t="shared" si="14"/>
        <v>0</v>
      </c>
      <c r="AJ44" s="59">
        <f t="shared" si="15"/>
        <v>2.2000000000000002</v>
      </c>
      <c r="AK44" s="59">
        <f t="shared" si="16"/>
        <v>0.82499999999999996</v>
      </c>
      <c r="AL44" s="59">
        <f t="shared" si="17"/>
        <v>5.4249999999999998</v>
      </c>
      <c r="AN44" s="63" t="str">
        <f t="shared" si="20"/>
        <v>Right</v>
      </c>
      <c r="AO44" s="45" t="s">
        <v>170</v>
      </c>
      <c r="AP44" s="6" t="s">
        <v>2</v>
      </c>
    </row>
    <row r="45" spans="1:42">
      <c r="A45" t="s">
        <v>171</v>
      </c>
      <c r="B45" s="63">
        <v>17</v>
      </c>
      <c r="C45" s="4" t="s">
        <v>3</v>
      </c>
      <c r="D45" s="10" t="s">
        <v>80</v>
      </c>
      <c r="E45">
        <v>40</v>
      </c>
      <c r="F45">
        <v>0</v>
      </c>
      <c r="G45">
        <v>0</v>
      </c>
      <c r="H45">
        <v>22</v>
      </c>
      <c r="I45">
        <v>14</v>
      </c>
      <c r="J45">
        <v>4</v>
      </c>
      <c r="K45">
        <v>0</v>
      </c>
      <c r="L45">
        <v>4</v>
      </c>
      <c r="M45">
        <v>317.47222219999998</v>
      </c>
      <c r="N45">
        <v>101.94444439999999</v>
      </c>
      <c r="O45">
        <v>126.7777778</v>
      </c>
      <c r="P45">
        <v>13611</v>
      </c>
      <c r="Q45">
        <v>322.5</v>
      </c>
      <c r="R45">
        <v>72.863636369999995</v>
      </c>
      <c r="S45">
        <v>144.36363639999999</v>
      </c>
      <c r="T45">
        <v>8216</v>
      </c>
      <c r="U45">
        <v>309.57142850000002</v>
      </c>
      <c r="V45">
        <v>147.64285709999999</v>
      </c>
      <c r="W45">
        <v>99.142857129999996</v>
      </c>
      <c r="X45">
        <v>5395</v>
      </c>
      <c r="Y45">
        <v>68</v>
      </c>
      <c r="Z45">
        <v>35</v>
      </c>
      <c r="AA45">
        <v>25</v>
      </c>
      <c r="AB45">
        <v>42</v>
      </c>
      <c r="AC45">
        <v>171</v>
      </c>
      <c r="AD45" t="s">
        <v>58</v>
      </c>
      <c r="AE45" s="59">
        <f t="shared" si="18"/>
        <v>90</v>
      </c>
      <c r="AF45" s="60">
        <f t="shared" si="21"/>
        <v>38.888888888888893</v>
      </c>
      <c r="AG45" s="59">
        <f t="shared" si="19"/>
        <v>0</v>
      </c>
      <c r="AH45" s="59">
        <f t="shared" si="13"/>
        <v>1.7</v>
      </c>
      <c r="AI45" s="59">
        <f t="shared" si="14"/>
        <v>0.875</v>
      </c>
      <c r="AJ45" s="59">
        <f t="shared" si="15"/>
        <v>0.625</v>
      </c>
      <c r="AK45" s="59">
        <f t="shared" si="16"/>
        <v>1.05</v>
      </c>
      <c r="AL45" s="59">
        <f t="shared" si="17"/>
        <v>4.2750000000000004</v>
      </c>
      <c r="AN45" s="63" t="str">
        <f t="shared" si="20"/>
        <v>Left</v>
      </c>
      <c r="AO45" s="45" t="s">
        <v>171</v>
      </c>
      <c r="AP45" s="4" t="s">
        <v>3</v>
      </c>
    </row>
    <row r="46" spans="1:42">
      <c r="A46" t="s">
        <v>172</v>
      </c>
      <c r="B46" s="63">
        <v>17</v>
      </c>
      <c r="C46" s="4" t="s">
        <v>3</v>
      </c>
      <c r="D46" s="10" t="s">
        <v>80</v>
      </c>
      <c r="E46">
        <v>40</v>
      </c>
      <c r="F46">
        <v>0</v>
      </c>
      <c r="G46">
        <v>2</v>
      </c>
      <c r="H46">
        <v>19</v>
      </c>
      <c r="I46">
        <v>18</v>
      </c>
      <c r="J46">
        <v>1</v>
      </c>
      <c r="K46">
        <v>0</v>
      </c>
      <c r="L46">
        <v>1</v>
      </c>
      <c r="M46">
        <v>360.02702699999998</v>
      </c>
      <c r="N46">
        <v>220</v>
      </c>
      <c r="O46">
        <v>116.5135135</v>
      </c>
      <c r="P46">
        <v>18227</v>
      </c>
      <c r="Q46">
        <v>354.73684220000001</v>
      </c>
      <c r="R46">
        <v>245.73684209999999</v>
      </c>
      <c r="S46">
        <v>127.2631579</v>
      </c>
      <c r="T46">
        <v>9319</v>
      </c>
      <c r="U46">
        <v>365.61111119999998</v>
      </c>
      <c r="V46">
        <v>192.83333329999999</v>
      </c>
      <c r="W46">
        <v>105.16666669999999</v>
      </c>
      <c r="X46">
        <v>8908</v>
      </c>
      <c r="Y46">
        <v>53</v>
      </c>
      <c r="Z46">
        <v>26</v>
      </c>
      <c r="AA46">
        <v>20</v>
      </c>
      <c r="AB46">
        <v>42</v>
      </c>
      <c r="AC46">
        <v>233</v>
      </c>
      <c r="AD46" t="s">
        <v>58</v>
      </c>
      <c r="AE46" s="59">
        <f t="shared" si="18"/>
        <v>92.5</v>
      </c>
      <c r="AF46" s="60">
        <f t="shared" si="21"/>
        <v>48.648648648648653</v>
      </c>
      <c r="AG46" s="59">
        <f t="shared" si="19"/>
        <v>0</v>
      </c>
      <c r="AH46" s="59">
        <f t="shared" si="13"/>
        <v>1.325</v>
      </c>
      <c r="AI46" s="59">
        <f t="shared" si="14"/>
        <v>0.65</v>
      </c>
      <c r="AJ46" s="59">
        <f t="shared" si="15"/>
        <v>0.5</v>
      </c>
      <c r="AK46" s="59">
        <f t="shared" si="16"/>
        <v>1.05</v>
      </c>
      <c r="AL46" s="59">
        <f t="shared" si="17"/>
        <v>5.8250000000000002</v>
      </c>
      <c r="AN46" s="63" t="str">
        <f t="shared" si="20"/>
        <v>Left</v>
      </c>
      <c r="AO46" s="45" t="s">
        <v>172</v>
      </c>
      <c r="AP46" s="4" t="s">
        <v>3</v>
      </c>
    </row>
    <row r="47" spans="1:42">
      <c r="A47" t="s">
        <v>173</v>
      </c>
      <c r="B47" s="63">
        <v>17</v>
      </c>
      <c r="C47" s="6" t="s">
        <v>2</v>
      </c>
      <c r="D47" s="10" t="s">
        <v>80</v>
      </c>
      <c r="E47">
        <v>40</v>
      </c>
      <c r="F47">
        <v>0</v>
      </c>
      <c r="G47">
        <v>0</v>
      </c>
      <c r="H47">
        <v>18</v>
      </c>
      <c r="I47">
        <v>20</v>
      </c>
      <c r="J47">
        <v>2</v>
      </c>
      <c r="K47">
        <v>1</v>
      </c>
      <c r="L47">
        <v>1</v>
      </c>
      <c r="M47">
        <v>258.34210530000001</v>
      </c>
      <c r="N47">
        <v>96.842105270000005</v>
      </c>
      <c r="O47">
        <v>575.86842109999998</v>
      </c>
      <c r="P47">
        <v>1075</v>
      </c>
      <c r="Q47">
        <v>179.2222222</v>
      </c>
      <c r="R47">
        <v>77.611111100000002</v>
      </c>
      <c r="S47">
        <v>544</v>
      </c>
      <c r="T47">
        <v>551</v>
      </c>
      <c r="U47">
        <v>329.55</v>
      </c>
      <c r="V47">
        <v>114.15</v>
      </c>
      <c r="W47">
        <v>604.54999999999995</v>
      </c>
      <c r="X47">
        <v>524</v>
      </c>
      <c r="Y47">
        <v>45</v>
      </c>
      <c r="Z47">
        <v>31</v>
      </c>
      <c r="AA47">
        <v>30</v>
      </c>
      <c r="AB47">
        <v>57</v>
      </c>
      <c r="AC47">
        <v>177</v>
      </c>
      <c r="AD47" t="s">
        <v>58</v>
      </c>
      <c r="AE47" s="59">
        <f t="shared" si="18"/>
        <v>95</v>
      </c>
      <c r="AF47" s="60" t="s">
        <v>57</v>
      </c>
      <c r="AG47" s="59">
        <f t="shared" si="19"/>
        <v>0</v>
      </c>
      <c r="AH47" s="59">
        <f t="shared" si="13"/>
        <v>1.125</v>
      </c>
      <c r="AI47" s="59">
        <f t="shared" si="14"/>
        <v>0.77500000000000002</v>
      </c>
      <c r="AJ47" s="59">
        <f t="shared" si="15"/>
        <v>0.75</v>
      </c>
      <c r="AK47" s="59">
        <f t="shared" si="16"/>
        <v>1.425</v>
      </c>
      <c r="AL47" s="59">
        <f t="shared" si="17"/>
        <v>4.4249999999999998</v>
      </c>
      <c r="AN47" s="63" t="str">
        <f t="shared" si="20"/>
        <v>Right</v>
      </c>
      <c r="AO47" s="45" t="s">
        <v>173</v>
      </c>
      <c r="AP47" s="6" t="s">
        <v>2</v>
      </c>
    </row>
    <row r="48" spans="1:42">
      <c r="A48" t="s">
        <v>174</v>
      </c>
      <c r="B48" s="63">
        <v>17</v>
      </c>
      <c r="C48" s="6" t="s">
        <v>2</v>
      </c>
      <c r="D48" s="10" t="s">
        <v>80</v>
      </c>
      <c r="E48">
        <v>40</v>
      </c>
      <c r="F48">
        <v>5</v>
      </c>
      <c r="G48">
        <v>4</v>
      </c>
      <c r="H48">
        <v>15</v>
      </c>
      <c r="I48">
        <v>15</v>
      </c>
      <c r="J48">
        <v>1</v>
      </c>
      <c r="K48">
        <v>1</v>
      </c>
      <c r="L48">
        <v>0</v>
      </c>
      <c r="M48">
        <v>315.26666669999997</v>
      </c>
      <c r="N48">
        <v>205.9</v>
      </c>
      <c r="O48">
        <v>114.1</v>
      </c>
      <c r="P48">
        <v>13173</v>
      </c>
      <c r="Q48">
        <v>376.8666667</v>
      </c>
      <c r="R48">
        <v>98.866666670000001</v>
      </c>
      <c r="S48">
        <v>119.0666667</v>
      </c>
      <c r="T48">
        <v>6701</v>
      </c>
      <c r="U48">
        <v>253.66666670000001</v>
      </c>
      <c r="V48">
        <v>312.93333330000002</v>
      </c>
      <c r="W48">
        <v>109.1333333</v>
      </c>
      <c r="X48">
        <v>6472</v>
      </c>
      <c r="Y48">
        <v>41</v>
      </c>
      <c r="Z48">
        <v>22</v>
      </c>
      <c r="AA48">
        <v>31</v>
      </c>
      <c r="AB48">
        <v>33</v>
      </c>
      <c r="AC48">
        <v>508</v>
      </c>
      <c r="AD48" t="s">
        <v>58</v>
      </c>
      <c r="AE48" s="59">
        <f t="shared" si="18"/>
        <v>75</v>
      </c>
      <c r="AF48" s="60">
        <f>(I48/(H48+I48))*100</f>
        <v>50</v>
      </c>
      <c r="AG48" s="59">
        <f t="shared" si="19"/>
        <v>12.5</v>
      </c>
      <c r="AH48" s="59">
        <f t="shared" si="13"/>
        <v>1.0249999999999999</v>
      </c>
      <c r="AI48" s="59">
        <f t="shared" si="14"/>
        <v>0.55000000000000004</v>
      </c>
      <c r="AJ48" s="59">
        <f t="shared" si="15"/>
        <v>0.77500000000000002</v>
      </c>
      <c r="AK48" s="59">
        <f t="shared" si="16"/>
        <v>0.82499999999999996</v>
      </c>
      <c r="AL48" s="59">
        <f t="shared" si="17"/>
        <v>12.7</v>
      </c>
      <c r="AN48" s="63" t="str">
        <f t="shared" si="20"/>
        <v>Right</v>
      </c>
      <c r="AO48" s="45" t="s">
        <v>174</v>
      </c>
      <c r="AP48" s="6" t="s">
        <v>2</v>
      </c>
    </row>
    <row r="49" spans="1:42">
      <c r="A49" t="s">
        <v>175</v>
      </c>
      <c r="B49" s="63">
        <v>17</v>
      </c>
      <c r="C49" s="4" t="s">
        <v>3</v>
      </c>
      <c r="D49" s="10" t="s">
        <v>80</v>
      </c>
      <c r="E49">
        <v>40</v>
      </c>
      <c r="F49">
        <v>0</v>
      </c>
      <c r="G49">
        <v>0</v>
      </c>
      <c r="H49">
        <v>15</v>
      </c>
      <c r="I49">
        <v>18</v>
      </c>
      <c r="J49">
        <v>7</v>
      </c>
      <c r="K49">
        <v>4</v>
      </c>
      <c r="L49">
        <v>3</v>
      </c>
      <c r="M49">
        <v>376</v>
      </c>
      <c r="N49">
        <v>269.09090909999998</v>
      </c>
      <c r="O49">
        <v>140.4848485</v>
      </c>
      <c r="P49">
        <v>8192</v>
      </c>
      <c r="Q49">
        <v>485.53333329999998</v>
      </c>
      <c r="R49">
        <v>279.73333330000003</v>
      </c>
      <c r="S49">
        <v>125.4666667</v>
      </c>
      <c r="T49">
        <v>3581</v>
      </c>
      <c r="U49">
        <v>284.72222219999998</v>
      </c>
      <c r="V49">
        <v>260.22222219999998</v>
      </c>
      <c r="W49">
        <v>153</v>
      </c>
      <c r="X49">
        <v>4611</v>
      </c>
      <c r="Y49">
        <v>53</v>
      </c>
      <c r="Z49">
        <v>29</v>
      </c>
      <c r="AA49">
        <v>35</v>
      </c>
      <c r="AB49">
        <v>100</v>
      </c>
      <c r="AC49">
        <v>291</v>
      </c>
      <c r="AD49" t="s">
        <v>58</v>
      </c>
      <c r="AE49" s="59">
        <f t="shared" si="18"/>
        <v>82.5</v>
      </c>
      <c r="AF49" s="60">
        <f>(I49/(H49+I49))*100</f>
        <v>54.54545454545454</v>
      </c>
      <c r="AG49" s="59">
        <f t="shared" si="19"/>
        <v>0</v>
      </c>
      <c r="AH49" s="59">
        <f t="shared" si="13"/>
        <v>1.325</v>
      </c>
      <c r="AI49" s="59">
        <f t="shared" si="14"/>
        <v>0.72499999999999998</v>
      </c>
      <c r="AJ49" s="59">
        <f t="shared" si="15"/>
        <v>0.875</v>
      </c>
      <c r="AK49" s="59">
        <f t="shared" si="16"/>
        <v>2.5</v>
      </c>
      <c r="AL49" s="59">
        <f t="shared" si="17"/>
        <v>7.2750000000000004</v>
      </c>
      <c r="AN49" s="63" t="str">
        <f t="shared" si="20"/>
        <v>Right</v>
      </c>
      <c r="AO49" s="45" t="s">
        <v>175</v>
      </c>
      <c r="AP49" s="4" t="s">
        <v>3</v>
      </c>
    </row>
    <row r="50" spans="1:42">
      <c r="A50" t="s">
        <v>176</v>
      </c>
      <c r="B50" s="63">
        <v>17</v>
      </c>
      <c r="C50" s="6" t="s">
        <v>2</v>
      </c>
      <c r="D50" s="10" t="s">
        <v>80</v>
      </c>
      <c r="E50">
        <v>40</v>
      </c>
      <c r="F50">
        <v>13</v>
      </c>
      <c r="G50">
        <v>4</v>
      </c>
      <c r="H50">
        <v>15</v>
      </c>
      <c r="I50">
        <v>5</v>
      </c>
      <c r="J50">
        <v>3</v>
      </c>
      <c r="K50">
        <v>1</v>
      </c>
      <c r="L50">
        <v>2</v>
      </c>
      <c r="M50">
        <v>1126.4000000000001</v>
      </c>
      <c r="N50">
        <v>394.25</v>
      </c>
      <c r="O50">
        <v>163.35</v>
      </c>
      <c r="P50">
        <v>9479</v>
      </c>
      <c r="Q50">
        <v>1323.0666670000001</v>
      </c>
      <c r="R50">
        <v>224.1333333</v>
      </c>
      <c r="S50">
        <v>142.80000000000001</v>
      </c>
      <c r="T50">
        <v>7376</v>
      </c>
      <c r="U50">
        <v>536.40000010000006</v>
      </c>
      <c r="V50">
        <v>904.59999989999994</v>
      </c>
      <c r="W50">
        <v>225</v>
      </c>
      <c r="X50">
        <v>2103</v>
      </c>
      <c r="Y50">
        <v>35</v>
      </c>
      <c r="Z50">
        <v>24</v>
      </c>
      <c r="AA50">
        <v>14</v>
      </c>
      <c r="AB50">
        <v>27</v>
      </c>
      <c r="AC50">
        <v>690</v>
      </c>
      <c r="AD50" t="s">
        <v>58</v>
      </c>
      <c r="AE50" s="59">
        <f t="shared" si="18"/>
        <v>50</v>
      </c>
      <c r="AF50" s="60">
        <f>(I50/(H50+I50))*100</f>
        <v>25</v>
      </c>
      <c r="AG50" s="59">
        <f t="shared" si="19"/>
        <v>32.5</v>
      </c>
      <c r="AH50" s="59">
        <f t="shared" si="13"/>
        <v>0.875</v>
      </c>
      <c r="AI50" s="59">
        <f t="shared" si="14"/>
        <v>0.6</v>
      </c>
      <c r="AJ50" s="59">
        <f t="shared" si="15"/>
        <v>0.35</v>
      </c>
      <c r="AK50" s="59">
        <f t="shared" si="16"/>
        <v>0.67500000000000004</v>
      </c>
      <c r="AL50" s="59">
        <f t="shared" si="17"/>
        <v>17.25</v>
      </c>
      <c r="AN50" s="63" t="str">
        <f t="shared" si="20"/>
        <v>Left</v>
      </c>
      <c r="AO50" s="45" t="s">
        <v>176</v>
      </c>
      <c r="AP50" s="6" t="s">
        <v>2</v>
      </c>
    </row>
    <row r="51" spans="1:42">
      <c r="A51" t="s">
        <v>177</v>
      </c>
      <c r="B51" s="63">
        <v>17</v>
      </c>
      <c r="C51" s="6" t="s">
        <v>2</v>
      </c>
      <c r="D51" s="10" t="s">
        <v>80</v>
      </c>
      <c r="E51">
        <v>40</v>
      </c>
      <c r="F51">
        <v>25</v>
      </c>
      <c r="G51">
        <v>7</v>
      </c>
      <c r="H51">
        <v>0</v>
      </c>
      <c r="I51">
        <v>6</v>
      </c>
      <c r="J51">
        <v>2</v>
      </c>
      <c r="K51">
        <v>2</v>
      </c>
      <c r="L51">
        <v>0</v>
      </c>
      <c r="M51">
        <v>681.33333330000005</v>
      </c>
      <c r="N51">
        <v>335.66666659999999</v>
      </c>
      <c r="O51">
        <v>172</v>
      </c>
      <c r="P51">
        <v>5697</v>
      </c>
      <c r="Q51">
        <v>0</v>
      </c>
      <c r="R51">
        <v>0</v>
      </c>
      <c r="S51">
        <v>0</v>
      </c>
      <c r="T51">
        <v>0</v>
      </c>
      <c r="U51">
        <v>681.33333330000005</v>
      </c>
      <c r="V51">
        <v>335.66666659999999</v>
      </c>
      <c r="W51">
        <v>172</v>
      </c>
      <c r="X51">
        <v>5697</v>
      </c>
      <c r="Y51">
        <v>20</v>
      </c>
      <c r="Z51">
        <v>0</v>
      </c>
      <c r="AA51">
        <v>14</v>
      </c>
      <c r="AB51">
        <v>21</v>
      </c>
      <c r="AC51">
        <v>376</v>
      </c>
      <c r="AD51" t="s">
        <v>58</v>
      </c>
      <c r="AE51" s="59">
        <f t="shared" si="18"/>
        <v>15</v>
      </c>
      <c r="AF51" s="60">
        <f>(I51/(H51+I51))*100</f>
        <v>100</v>
      </c>
      <c r="AG51" s="59">
        <f t="shared" si="19"/>
        <v>62.5</v>
      </c>
      <c r="AH51" s="59">
        <f t="shared" si="13"/>
        <v>0.5</v>
      </c>
      <c r="AI51" s="59">
        <f t="shared" si="14"/>
        <v>0</v>
      </c>
      <c r="AJ51" s="59">
        <f t="shared" si="15"/>
        <v>0.35</v>
      </c>
      <c r="AK51" s="59">
        <f t="shared" si="16"/>
        <v>0.52500000000000002</v>
      </c>
      <c r="AL51" s="59">
        <f t="shared" si="17"/>
        <v>9.4</v>
      </c>
      <c r="AN51" s="63" t="str">
        <f t="shared" si="20"/>
        <v>Right</v>
      </c>
      <c r="AO51" s="45" t="s">
        <v>177</v>
      </c>
      <c r="AP51" s="6" t="s">
        <v>2</v>
      </c>
    </row>
    <row r="52" spans="1:42">
      <c r="C52" s="65"/>
      <c r="D52" s="65"/>
      <c r="E52" s="65"/>
    </row>
    <row r="53" spans="1:42">
      <c r="A53" s="34" t="s">
        <v>3</v>
      </c>
      <c r="B53" s="34">
        <f>COUNTIF(C29:C51,"WT")</f>
        <v>9</v>
      </c>
      <c r="D53" s="22" t="s">
        <v>41</v>
      </c>
      <c r="E53" s="24">
        <f>AVERAGE(E32:E35,E40,E42,E45:E46,E49)</f>
        <v>40</v>
      </c>
      <c r="F53" s="24">
        <f t="shared" ref="F53:AL53" si="22">AVERAGE(F32:F35,F40,F42,F45:F46,F49)</f>
        <v>6.4444444444444446</v>
      </c>
      <c r="G53" s="24">
        <f t="shared" si="22"/>
        <v>1.4444444444444444</v>
      </c>
      <c r="H53" s="24">
        <f t="shared" si="22"/>
        <v>14.777777777777779</v>
      </c>
      <c r="I53" s="24">
        <f t="shared" si="22"/>
        <v>13.666666666666666</v>
      </c>
      <c r="J53" s="24">
        <f t="shared" si="22"/>
        <v>3.6666666666666665</v>
      </c>
      <c r="K53" s="24">
        <f t="shared" si="22"/>
        <v>1.2222222222222223</v>
      </c>
      <c r="L53" s="24">
        <f t="shared" si="22"/>
        <v>2.4444444444444446</v>
      </c>
      <c r="M53" s="24">
        <f t="shared" si="22"/>
        <v>648.49659233333341</v>
      </c>
      <c r="N53" s="24">
        <f t="shared" si="22"/>
        <v>275.89500061111107</v>
      </c>
      <c r="O53" s="24">
        <f t="shared" si="22"/>
        <v>302.68361816666663</v>
      </c>
      <c r="P53" s="24">
        <f t="shared" si="22"/>
        <v>7648.8888888888887</v>
      </c>
      <c r="Q53" s="24">
        <f t="shared" si="22"/>
        <v>698.32930249999993</v>
      </c>
      <c r="R53" s="24">
        <f t="shared" si="22"/>
        <v>238.50450836333337</v>
      </c>
      <c r="S53" s="24">
        <f t="shared" si="22"/>
        <v>276.98756421111108</v>
      </c>
      <c r="T53" s="24">
        <f t="shared" si="22"/>
        <v>3777.5555555555557</v>
      </c>
      <c r="U53" s="24">
        <f t="shared" si="22"/>
        <v>595.2351691444444</v>
      </c>
      <c r="V53" s="24">
        <f t="shared" si="22"/>
        <v>307.5362230222222</v>
      </c>
      <c r="W53" s="24">
        <f t="shared" si="22"/>
        <v>334.06417040333332</v>
      </c>
      <c r="X53" s="24">
        <f t="shared" si="22"/>
        <v>3871.3333333333335</v>
      </c>
      <c r="Y53" s="24">
        <f t="shared" si="22"/>
        <v>50.222222222222221</v>
      </c>
      <c r="Z53" s="24">
        <f t="shared" si="22"/>
        <v>26.555555555555557</v>
      </c>
      <c r="AA53" s="24">
        <f t="shared" si="22"/>
        <v>22.777777777777779</v>
      </c>
      <c r="AB53" s="24">
        <f t="shared" si="22"/>
        <v>55.555555555555557</v>
      </c>
      <c r="AC53" s="24">
        <f t="shared" si="22"/>
        <v>430.66666666666669</v>
      </c>
      <c r="AD53" s="24" t="e">
        <f t="shared" si="22"/>
        <v>#DIV/0!</v>
      </c>
      <c r="AE53" s="24">
        <f t="shared" si="22"/>
        <v>71.111111111111114</v>
      </c>
      <c r="AF53" s="24">
        <f t="shared" si="22"/>
        <v>48.371917513251454</v>
      </c>
      <c r="AG53" s="24">
        <f t="shared" si="22"/>
        <v>16.111111111111111</v>
      </c>
      <c r="AH53" s="24">
        <f t="shared" si="22"/>
        <v>1.2555555555555555</v>
      </c>
      <c r="AI53" s="24">
        <f t="shared" si="22"/>
        <v>0.66388888888888886</v>
      </c>
      <c r="AJ53" s="24">
        <f t="shared" si="22"/>
        <v>0.56944444444444442</v>
      </c>
      <c r="AK53" s="24">
        <f t="shared" si="22"/>
        <v>1.3888888888888891</v>
      </c>
      <c r="AL53" s="24">
        <f t="shared" si="22"/>
        <v>10.766666666666667</v>
      </c>
      <c r="AM53" s="24"/>
    </row>
    <row r="54" spans="1:42">
      <c r="A54" s="35" t="s">
        <v>179</v>
      </c>
      <c r="B54" s="34">
        <f>COUNTIF(C29:C51,"+ve")</f>
        <v>11</v>
      </c>
      <c r="D54" s="18" t="s">
        <v>41</v>
      </c>
      <c r="E54" s="27">
        <f>AVERAGE(E36:E39,E41,E43:E44,E47:E48,E50:E51)</f>
        <v>40</v>
      </c>
      <c r="F54" s="27">
        <f t="shared" ref="F54:AL54" si="23">AVERAGE(F36:F39,F41,F43:F44,F47:F48,F50:F51)</f>
        <v>4.9090909090909092</v>
      </c>
      <c r="G54" s="27">
        <f t="shared" si="23"/>
        <v>3</v>
      </c>
      <c r="H54" s="27">
        <f t="shared" si="23"/>
        <v>12.363636363636363</v>
      </c>
      <c r="I54" s="27">
        <f t="shared" si="23"/>
        <v>15.636363636363637</v>
      </c>
      <c r="J54" s="27">
        <f t="shared" si="23"/>
        <v>4.0909090909090908</v>
      </c>
      <c r="K54" s="27">
        <f t="shared" si="23"/>
        <v>3.3636363636363638</v>
      </c>
      <c r="L54" s="27">
        <f t="shared" si="23"/>
        <v>0.72727272727272729</v>
      </c>
      <c r="M54" s="27">
        <f t="shared" si="23"/>
        <v>462.10094339090915</v>
      </c>
      <c r="N54" s="27">
        <f t="shared" si="23"/>
        <v>204.97020699272727</v>
      </c>
      <c r="O54" s="27">
        <f t="shared" si="23"/>
        <v>182.5880231890909</v>
      </c>
      <c r="P54" s="27">
        <f t="shared" si="23"/>
        <v>12294.454545454546</v>
      </c>
      <c r="Q54" s="27">
        <f t="shared" si="23"/>
        <v>357.81774469999999</v>
      </c>
      <c r="R54" s="27">
        <f t="shared" si="23"/>
        <v>144.8033910427273</v>
      </c>
      <c r="S54" s="27">
        <f t="shared" si="23"/>
        <v>147.3174051590909</v>
      </c>
      <c r="T54" s="27">
        <f t="shared" si="23"/>
        <v>4956.818181818182</v>
      </c>
      <c r="U54" s="27">
        <f t="shared" si="23"/>
        <v>416.17892058181826</v>
      </c>
      <c r="V54" s="27">
        <f t="shared" si="23"/>
        <v>252.16043885000002</v>
      </c>
      <c r="W54" s="27">
        <f t="shared" si="23"/>
        <v>189.37379053454549</v>
      </c>
      <c r="X54" s="27">
        <f t="shared" si="23"/>
        <v>7337.636363636364</v>
      </c>
      <c r="Y54" s="27">
        <f t="shared" si="23"/>
        <v>54.454545454545453</v>
      </c>
      <c r="Z54" s="27">
        <f t="shared" si="23"/>
        <v>18</v>
      </c>
      <c r="AA54" s="27">
        <f t="shared" si="23"/>
        <v>35.363636363636367</v>
      </c>
      <c r="AB54" s="27">
        <f t="shared" si="23"/>
        <v>41.727272727272727</v>
      </c>
      <c r="AC54" s="27">
        <f t="shared" si="23"/>
        <v>362.45454545454544</v>
      </c>
      <c r="AD54" s="27" t="e">
        <f t="shared" si="23"/>
        <v>#DIV/0!</v>
      </c>
      <c r="AE54" s="27">
        <f t="shared" si="23"/>
        <v>70</v>
      </c>
      <c r="AF54" s="27">
        <f t="shared" si="23"/>
        <v>62.676839864339868</v>
      </c>
      <c r="AG54" s="27">
        <f t="shared" si="23"/>
        <v>12.272727272727273</v>
      </c>
      <c r="AH54" s="27">
        <f t="shared" si="23"/>
        <v>1.3613636363636363</v>
      </c>
      <c r="AI54" s="27">
        <f t="shared" si="23"/>
        <v>0.45</v>
      </c>
      <c r="AJ54" s="27">
        <f t="shared" si="23"/>
        <v>0.88409090909090904</v>
      </c>
      <c r="AK54" s="27">
        <f t="shared" si="23"/>
        <v>1.0431818181818182</v>
      </c>
      <c r="AL54" s="27">
        <f t="shared" si="23"/>
        <v>9.0613636363636356</v>
      </c>
      <c r="AM54" s="27"/>
    </row>
    <row r="55" spans="1:42">
      <c r="D55" s="22" t="s">
        <v>43</v>
      </c>
      <c r="E55" s="24">
        <f>STDEV(E32:E35,E40,E42,E45:E46,E49)/SQRT($B53)</f>
        <v>0</v>
      </c>
      <c r="F55" s="24">
        <f t="shared" ref="F55:AL55" si="24">STDEV(F32:F35,F40,F42,F45:F46,F49)/SQRT($B53)</f>
        <v>2.8485430540653933</v>
      </c>
      <c r="G55" s="24">
        <f t="shared" si="24"/>
        <v>0.55555555555555558</v>
      </c>
      <c r="H55" s="24">
        <f t="shared" si="24"/>
        <v>2.1067205806509492</v>
      </c>
      <c r="I55" s="24">
        <f t="shared" si="24"/>
        <v>0.98601329718326935</v>
      </c>
      <c r="J55" s="24">
        <f t="shared" si="24"/>
        <v>1.0274023338281626</v>
      </c>
      <c r="K55" s="24">
        <f t="shared" si="24"/>
        <v>0.49378857873975496</v>
      </c>
      <c r="L55" s="24">
        <f t="shared" si="24"/>
        <v>0.6478835438717</v>
      </c>
      <c r="M55" s="24">
        <f t="shared" si="24"/>
        <v>114.45575556219281</v>
      </c>
      <c r="N55" s="24">
        <f t="shared" si="24"/>
        <v>60.645573579714863</v>
      </c>
      <c r="O55" s="24">
        <f t="shared" si="24"/>
        <v>74.981776205687424</v>
      </c>
      <c r="P55" s="24">
        <f t="shared" si="24"/>
        <v>2015.125185278989</v>
      </c>
      <c r="Q55" s="24">
        <f t="shared" si="24"/>
        <v>123.84514715879526</v>
      </c>
      <c r="R55" s="24">
        <f t="shared" si="24"/>
        <v>55.990582839584086</v>
      </c>
      <c r="S55" s="24">
        <f t="shared" si="24"/>
        <v>66.119887097241815</v>
      </c>
      <c r="T55" s="24">
        <f t="shared" si="24"/>
        <v>1101.9030269784168</v>
      </c>
      <c r="U55" s="24">
        <f t="shared" si="24"/>
        <v>117.54962613426791</v>
      </c>
      <c r="V55" s="24">
        <f t="shared" si="24"/>
        <v>65.524622345019637</v>
      </c>
      <c r="W55" s="24">
        <f t="shared" si="24"/>
        <v>89.127588562292758</v>
      </c>
      <c r="X55" s="24">
        <f t="shared" si="24"/>
        <v>956.4032302794094</v>
      </c>
      <c r="Y55" s="24">
        <f t="shared" si="24"/>
        <v>5.2856666187850196</v>
      </c>
      <c r="Z55" s="24">
        <f t="shared" si="24"/>
        <v>4.6311478991927624</v>
      </c>
      <c r="AA55" s="24">
        <f t="shared" si="24"/>
        <v>2.4820342115209644</v>
      </c>
      <c r="AB55" s="24">
        <f t="shared" si="24"/>
        <v>6.9244155612006368</v>
      </c>
      <c r="AC55" s="24">
        <f t="shared" si="24"/>
        <v>64.384694523534776</v>
      </c>
      <c r="AD55" s="24" t="e">
        <f t="shared" si="24"/>
        <v>#DIV/0!</v>
      </c>
      <c r="AE55" s="24">
        <f t="shared" si="24"/>
        <v>6.7070535931386885</v>
      </c>
      <c r="AF55" s="24">
        <f t="shared" si="24"/>
        <v>3.2514124718207831</v>
      </c>
      <c r="AG55" s="24">
        <f t="shared" si="24"/>
        <v>7.1213576351634833</v>
      </c>
      <c r="AH55" s="24">
        <f t="shared" si="24"/>
        <v>0.13214166546962566</v>
      </c>
      <c r="AI55" s="24">
        <f t="shared" si="24"/>
        <v>0.11577869747981911</v>
      </c>
      <c r="AJ55" s="24">
        <f t="shared" si="24"/>
        <v>6.2050855288024127E-2</v>
      </c>
      <c r="AK55" s="24">
        <f t="shared" si="24"/>
        <v>0.17311038903001552</v>
      </c>
      <c r="AL55" s="24">
        <f t="shared" si="24"/>
        <v>1.6096173630883694</v>
      </c>
      <c r="AM55" s="24"/>
    </row>
    <row r="56" spans="1:42">
      <c r="D56" s="18" t="s">
        <v>43</v>
      </c>
      <c r="E56" s="27">
        <f>STDEV(E36:E39,E41,E43:E44,E47:E48,E50:E51)/SQRT($B54)</f>
        <v>0</v>
      </c>
      <c r="F56" s="27">
        <f t="shared" ref="F56:AL56" si="25">STDEV(F36:F39,F41,F43:F44,F47:F48,F50:F51)/SQRT($B54)</f>
        <v>2.3138104953224805</v>
      </c>
      <c r="G56" s="27">
        <f t="shared" si="25"/>
        <v>1.1441551070947107</v>
      </c>
      <c r="H56" s="27">
        <f t="shared" si="25"/>
        <v>2.4726604269039569</v>
      </c>
      <c r="I56" s="27">
        <f t="shared" si="25"/>
        <v>1.6252145440062939</v>
      </c>
      <c r="J56" s="27">
        <f t="shared" si="25"/>
        <v>1.5808774632206659</v>
      </c>
      <c r="K56" s="27">
        <f t="shared" si="25"/>
        <v>1.6639095652475571</v>
      </c>
      <c r="L56" s="27">
        <f t="shared" si="25"/>
        <v>0.23706190564373267</v>
      </c>
      <c r="M56" s="27">
        <f t="shared" si="25"/>
        <v>87.524901857820112</v>
      </c>
      <c r="N56" s="27">
        <f t="shared" si="25"/>
        <v>36.496650693563097</v>
      </c>
      <c r="O56" s="27">
        <f t="shared" si="25"/>
        <v>41.679964449271431</v>
      </c>
      <c r="P56" s="27">
        <f t="shared" si="25"/>
        <v>1656.4638478816382</v>
      </c>
      <c r="Q56" s="27">
        <f t="shared" si="25"/>
        <v>119.47306947062511</v>
      </c>
      <c r="R56" s="27">
        <f t="shared" si="25"/>
        <v>49.51652931531774</v>
      </c>
      <c r="S56" s="27">
        <f t="shared" si="25"/>
        <v>47.901001206242213</v>
      </c>
      <c r="T56" s="27">
        <f t="shared" si="25"/>
        <v>1175.4256700383585</v>
      </c>
      <c r="U56" s="27">
        <f t="shared" si="25"/>
        <v>65.876409105355265</v>
      </c>
      <c r="V56" s="27">
        <f t="shared" si="25"/>
        <v>70.592467275749797</v>
      </c>
      <c r="W56" s="27">
        <f t="shared" si="25"/>
        <v>44.480668684613015</v>
      </c>
      <c r="X56" s="27">
        <f t="shared" si="25"/>
        <v>1135.6759162617032</v>
      </c>
      <c r="Y56" s="27">
        <f t="shared" si="25"/>
        <v>7.9730952542838907</v>
      </c>
      <c r="Z56" s="27">
        <f t="shared" si="25"/>
        <v>3.7610443423940834</v>
      </c>
      <c r="AA56" s="27">
        <f t="shared" si="25"/>
        <v>6.976939583399961</v>
      </c>
      <c r="AB56" s="27">
        <f t="shared" si="25"/>
        <v>3.8354587472234543</v>
      </c>
      <c r="AC56" s="27">
        <f t="shared" si="25"/>
        <v>49.684708391354022</v>
      </c>
      <c r="AD56" s="27" t="e">
        <f t="shared" si="25"/>
        <v>#DIV/0!</v>
      </c>
      <c r="AE56" s="27">
        <f t="shared" si="25"/>
        <v>8.0481505498298969</v>
      </c>
      <c r="AF56" s="27">
        <f t="shared" si="25"/>
        <v>8.2056973550653431</v>
      </c>
      <c r="AG56" s="27">
        <f t="shared" si="25"/>
        <v>5.7845262383062019</v>
      </c>
      <c r="AH56" s="27">
        <f t="shared" si="25"/>
        <v>0.19932738135709729</v>
      </c>
      <c r="AI56" s="27">
        <f t="shared" si="25"/>
        <v>9.4026108559852106E-2</v>
      </c>
      <c r="AJ56" s="27">
        <f t="shared" si="25"/>
        <v>0.17442348958499915</v>
      </c>
      <c r="AK56" s="27">
        <f t="shared" si="25"/>
        <v>9.5886468680586145E-2</v>
      </c>
      <c r="AL56" s="27">
        <f t="shared" si="25"/>
        <v>1.2421177097838501</v>
      </c>
      <c r="AM56" s="27"/>
    </row>
    <row r="57" spans="1:42">
      <c r="A57" s="10"/>
      <c r="B57" s="10"/>
      <c r="C57" s="102"/>
      <c r="D57" s="10"/>
      <c r="E57" s="45"/>
      <c r="F57" s="45"/>
      <c r="G57" s="45"/>
      <c r="H57" s="45"/>
      <c r="I57" s="45"/>
      <c r="J57" s="45"/>
      <c r="K57" s="45"/>
      <c r="L57" s="45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45"/>
      <c r="Z57" s="45"/>
      <c r="AA57" s="45"/>
      <c r="AB57" s="45"/>
      <c r="AC57" s="45"/>
      <c r="AD57" s="10"/>
      <c r="AE57" s="59"/>
      <c r="AF57" s="60"/>
      <c r="AG57" s="59"/>
      <c r="AH57" s="59"/>
      <c r="AI57" s="59"/>
      <c r="AJ57" s="59"/>
      <c r="AK57" s="59"/>
      <c r="AL57" s="59"/>
      <c r="AO57" s="4"/>
      <c r="AP57" s="102"/>
    </row>
    <row r="58" spans="1:42">
      <c r="A58" t="s">
        <v>158</v>
      </c>
      <c r="B58" s="63">
        <v>18</v>
      </c>
      <c r="C58" s="4" t="s">
        <v>3</v>
      </c>
      <c r="D58" s="10" t="s">
        <v>80</v>
      </c>
      <c r="E58">
        <v>40</v>
      </c>
      <c r="F58">
        <v>6</v>
      </c>
      <c r="G58">
        <v>1</v>
      </c>
      <c r="H58">
        <v>16</v>
      </c>
      <c r="I58">
        <v>11</v>
      </c>
      <c r="J58">
        <v>6</v>
      </c>
      <c r="K58">
        <v>0</v>
      </c>
      <c r="L58">
        <v>6</v>
      </c>
      <c r="M58">
        <v>559.29629639999996</v>
      </c>
      <c r="N58">
        <v>115.8518519</v>
      </c>
      <c r="O58">
        <v>573.18518519999998</v>
      </c>
      <c r="P58">
        <v>5392</v>
      </c>
      <c r="Q58">
        <v>744.9375</v>
      </c>
      <c r="R58">
        <v>98.75</v>
      </c>
      <c r="S58">
        <v>736.6875</v>
      </c>
      <c r="T58">
        <v>3310</v>
      </c>
      <c r="U58">
        <v>289.27272729999999</v>
      </c>
      <c r="V58">
        <v>140.72727269999999</v>
      </c>
      <c r="W58">
        <v>335.36363640000002</v>
      </c>
      <c r="X58">
        <v>2082</v>
      </c>
      <c r="Y58">
        <v>53</v>
      </c>
      <c r="Z58">
        <v>41</v>
      </c>
      <c r="AA58">
        <v>20</v>
      </c>
      <c r="AB58">
        <v>66</v>
      </c>
      <c r="AC58">
        <v>323</v>
      </c>
      <c r="AD58" t="s">
        <v>58</v>
      </c>
      <c r="AE58" s="59">
        <f>((H58+I58)/E58)*100</f>
        <v>67.5</v>
      </c>
      <c r="AF58" s="60">
        <f>(I58/(H58+I58))*100</f>
        <v>40.74074074074074</v>
      </c>
      <c r="AG58" s="59">
        <f>(F58/E58)*100</f>
        <v>15</v>
      </c>
      <c r="AH58" s="59">
        <f t="shared" ref="AH58:AH77" si="26">Y58/$E58</f>
        <v>1.325</v>
      </c>
      <c r="AI58" s="59">
        <f t="shared" ref="AI58:AI77" si="27">Z58/$E58</f>
        <v>1.0249999999999999</v>
      </c>
      <c r="AJ58" s="59">
        <f t="shared" ref="AJ58:AJ77" si="28">AA58/$E58</f>
        <v>0.5</v>
      </c>
      <c r="AK58" s="59">
        <f t="shared" ref="AK58:AK77" si="29">AB58/$E58</f>
        <v>1.65</v>
      </c>
      <c r="AL58" s="59">
        <f t="shared" ref="AL58:AL77" si="30">AC58/$E58</f>
        <v>8.0749999999999993</v>
      </c>
      <c r="AN58" s="63" t="str">
        <f>IF(H58&gt;I58,"Left","Right")</f>
        <v>Left</v>
      </c>
      <c r="AO58" s="45" t="s">
        <v>158</v>
      </c>
      <c r="AP58" s="4" t="s">
        <v>3</v>
      </c>
    </row>
    <row r="59" spans="1:42">
      <c r="A59" t="s">
        <v>159</v>
      </c>
      <c r="B59" s="63">
        <v>18</v>
      </c>
      <c r="C59" s="4" t="s">
        <v>3</v>
      </c>
      <c r="D59" s="10" t="s">
        <v>80</v>
      </c>
      <c r="E59">
        <v>40</v>
      </c>
      <c r="F59">
        <v>22</v>
      </c>
      <c r="G59">
        <v>3</v>
      </c>
      <c r="H59">
        <v>9</v>
      </c>
      <c r="I59">
        <v>3</v>
      </c>
      <c r="J59">
        <v>3</v>
      </c>
      <c r="K59">
        <v>0</v>
      </c>
      <c r="L59">
        <v>3</v>
      </c>
      <c r="M59">
        <v>655.5</v>
      </c>
      <c r="N59">
        <v>298.16666659999999</v>
      </c>
      <c r="O59">
        <v>307.91666659999999</v>
      </c>
      <c r="P59">
        <v>1584</v>
      </c>
      <c r="Q59">
        <v>680.44444439999995</v>
      </c>
      <c r="R59">
        <v>323.88888880000002</v>
      </c>
      <c r="S59">
        <v>259.11111119999998</v>
      </c>
      <c r="T59">
        <v>1369</v>
      </c>
      <c r="U59">
        <v>580.66666669999995</v>
      </c>
      <c r="V59">
        <v>221</v>
      </c>
      <c r="W59">
        <v>454.33333340000001</v>
      </c>
      <c r="X59">
        <v>215</v>
      </c>
      <c r="Y59">
        <v>22</v>
      </c>
      <c r="Z59">
        <v>20</v>
      </c>
      <c r="AA59">
        <v>4</v>
      </c>
      <c r="AB59">
        <v>63</v>
      </c>
      <c r="AC59">
        <v>671</v>
      </c>
      <c r="AD59" t="s">
        <v>58</v>
      </c>
      <c r="AE59" s="59">
        <f t="shared" ref="AE59:AE77" si="31">((H59+I59)/E59)*100</f>
        <v>30</v>
      </c>
      <c r="AF59" s="60" t="s">
        <v>57</v>
      </c>
      <c r="AG59" s="59">
        <f t="shared" ref="AG59:AG77" si="32">(F59/E59)*100</f>
        <v>55.000000000000007</v>
      </c>
      <c r="AH59" s="59">
        <f t="shared" si="26"/>
        <v>0.55000000000000004</v>
      </c>
      <c r="AI59" s="59">
        <f t="shared" si="27"/>
        <v>0.5</v>
      </c>
      <c r="AJ59" s="59">
        <f t="shared" si="28"/>
        <v>0.1</v>
      </c>
      <c r="AK59" s="59">
        <f t="shared" si="29"/>
        <v>1.575</v>
      </c>
      <c r="AL59" s="59">
        <f t="shared" si="30"/>
        <v>16.774999999999999</v>
      </c>
      <c r="AN59" s="63" t="str">
        <f t="shared" ref="AN59:AN77" si="33">IF(H59&gt;I59,"Left","Right")</f>
        <v>Left</v>
      </c>
      <c r="AO59" s="45" t="s">
        <v>159</v>
      </c>
      <c r="AP59" s="4" t="s">
        <v>3</v>
      </c>
    </row>
    <row r="60" spans="1:42">
      <c r="A60" t="s">
        <v>160</v>
      </c>
      <c r="B60" s="63">
        <v>18</v>
      </c>
      <c r="C60" s="4" t="s">
        <v>3</v>
      </c>
      <c r="D60" s="10" t="s">
        <v>80</v>
      </c>
      <c r="E60">
        <v>40</v>
      </c>
      <c r="F60">
        <v>2</v>
      </c>
      <c r="G60">
        <v>1</v>
      </c>
      <c r="H60">
        <v>14</v>
      </c>
      <c r="I60">
        <v>19</v>
      </c>
      <c r="J60">
        <v>4</v>
      </c>
      <c r="K60">
        <v>2</v>
      </c>
      <c r="L60">
        <v>2</v>
      </c>
      <c r="M60">
        <v>430.24242420000002</v>
      </c>
      <c r="N60">
        <v>93.969696970000001</v>
      </c>
      <c r="O60">
        <v>125.2727273</v>
      </c>
      <c r="P60">
        <v>16039</v>
      </c>
      <c r="Q60">
        <v>550.07142850000002</v>
      </c>
      <c r="R60">
        <v>98.642857129999996</v>
      </c>
      <c r="S60">
        <v>108.6428571</v>
      </c>
      <c r="T60">
        <v>6846</v>
      </c>
      <c r="U60">
        <v>341.94736840000002</v>
      </c>
      <c r="V60">
        <v>90.526315780000004</v>
      </c>
      <c r="W60">
        <v>137.52631579999999</v>
      </c>
      <c r="X60">
        <v>9193</v>
      </c>
      <c r="Y60">
        <v>53</v>
      </c>
      <c r="Z60">
        <v>22</v>
      </c>
      <c r="AA60">
        <v>29</v>
      </c>
      <c r="AB60">
        <v>35</v>
      </c>
      <c r="AC60">
        <v>238</v>
      </c>
      <c r="AD60" t="s">
        <v>58</v>
      </c>
      <c r="AE60" s="59">
        <f t="shared" si="31"/>
        <v>82.5</v>
      </c>
      <c r="AF60" s="60">
        <f t="shared" ref="AF60:AF72" si="34">(I60/(H60+I60))*100</f>
        <v>57.575757575757578</v>
      </c>
      <c r="AG60" s="59">
        <f t="shared" si="32"/>
        <v>5</v>
      </c>
      <c r="AH60" s="59">
        <f t="shared" si="26"/>
        <v>1.325</v>
      </c>
      <c r="AI60" s="59">
        <f t="shared" si="27"/>
        <v>0.55000000000000004</v>
      </c>
      <c r="AJ60" s="59">
        <f t="shared" si="28"/>
        <v>0.72499999999999998</v>
      </c>
      <c r="AK60" s="59">
        <f t="shared" si="29"/>
        <v>0.875</v>
      </c>
      <c r="AL60" s="59">
        <f t="shared" si="30"/>
        <v>5.95</v>
      </c>
      <c r="AN60" s="63" t="str">
        <f t="shared" si="33"/>
        <v>Right</v>
      </c>
      <c r="AO60" s="45" t="s">
        <v>160</v>
      </c>
      <c r="AP60" s="4" t="s">
        <v>3</v>
      </c>
    </row>
    <row r="61" spans="1:42">
      <c r="A61" t="s">
        <v>161</v>
      </c>
      <c r="B61" s="63">
        <v>18</v>
      </c>
      <c r="C61" s="4" t="s">
        <v>3</v>
      </c>
      <c r="D61" s="10" t="s">
        <v>80</v>
      </c>
      <c r="E61">
        <v>40</v>
      </c>
      <c r="F61">
        <v>24</v>
      </c>
      <c r="G61">
        <v>4</v>
      </c>
      <c r="H61">
        <v>7</v>
      </c>
      <c r="I61">
        <v>5</v>
      </c>
      <c r="J61">
        <v>0</v>
      </c>
      <c r="K61">
        <v>0</v>
      </c>
      <c r="L61">
        <v>0</v>
      </c>
      <c r="M61">
        <v>1552</v>
      </c>
      <c r="N61">
        <v>474</v>
      </c>
      <c r="O61">
        <v>190.33333329999999</v>
      </c>
      <c r="P61">
        <v>1929</v>
      </c>
      <c r="Q61">
        <v>1316.857143</v>
      </c>
      <c r="R61">
        <v>405.42857149999998</v>
      </c>
      <c r="S61">
        <v>198</v>
      </c>
      <c r="T61">
        <v>905</v>
      </c>
      <c r="U61">
        <v>1881.2</v>
      </c>
      <c r="V61">
        <v>570</v>
      </c>
      <c r="W61">
        <v>179.6</v>
      </c>
      <c r="X61">
        <v>1024</v>
      </c>
      <c r="Y61">
        <v>21</v>
      </c>
      <c r="Z61">
        <v>8</v>
      </c>
      <c r="AA61">
        <v>7</v>
      </c>
      <c r="AB61">
        <v>36</v>
      </c>
      <c r="AC61">
        <v>397</v>
      </c>
      <c r="AD61" t="s">
        <v>58</v>
      </c>
      <c r="AE61" s="59">
        <f t="shared" si="31"/>
        <v>30</v>
      </c>
      <c r="AF61" s="60">
        <f t="shared" si="34"/>
        <v>41.666666666666671</v>
      </c>
      <c r="AG61" s="59">
        <f t="shared" si="32"/>
        <v>60</v>
      </c>
      <c r="AH61" s="59">
        <f t="shared" si="26"/>
        <v>0.52500000000000002</v>
      </c>
      <c r="AI61" s="59">
        <f t="shared" si="27"/>
        <v>0.2</v>
      </c>
      <c r="AJ61" s="59">
        <f t="shared" si="28"/>
        <v>0.17499999999999999</v>
      </c>
      <c r="AK61" s="59">
        <f t="shared" si="29"/>
        <v>0.9</v>
      </c>
      <c r="AL61" s="59">
        <f t="shared" si="30"/>
        <v>9.9250000000000007</v>
      </c>
      <c r="AN61" s="63" t="str">
        <f t="shared" si="33"/>
        <v>Left</v>
      </c>
      <c r="AO61" s="45" t="s">
        <v>161</v>
      </c>
      <c r="AP61" s="4" t="s">
        <v>3</v>
      </c>
    </row>
    <row r="62" spans="1:42">
      <c r="A62" t="s">
        <v>162</v>
      </c>
      <c r="B62" s="63">
        <v>18</v>
      </c>
      <c r="C62" s="6" t="s">
        <v>2</v>
      </c>
      <c r="D62" s="10" t="s">
        <v>80</v>
      </c>
      <c r="E62">
        <v>40</v>
      </c>
      <c r="F62">
        <v>7</v>
      </c>
      <c r="G62">
        <v>3</v>
      </c>
      <c r="H62">
        <v>10</v>
      </c>
      <c r="I62">
        <v>19</v>
      </c>
      <c r="J62">
        <v>1</v>
      </c>
      <c r="K62">
        <v>1</v>
      </c>
      <c r="L62">
        <v>0</v>
      </c>
      <c r="M62">
        <v>927.72413800000004</v>
      </c>
      <c r="N62">
        <v>292.06896560000001</v>
      </c>
      <c r="O62">
        <v>1033.6896549999999</v>
      </c>
      <c r="P62">
        <v>11567</v>
      </c>
      <c r="Q62">
        <v>594</v>
      </c>
      <c r="R62">
        <v>355.5</v>
      </c>
      <c r="S62">
        <v>215.3</v>
      </c>
      <c r="T62">
        <v>4695</v>
      </c>
      <c r="U62">
        <v>1103.3684209999999</v>
      </c>
      <c r="V62">
        <v>258.68421050000001</v>
      </c>
      <c r="W62">
        <v>1464.4210519999999</v>
      </c>
      <c r="X62">
        <v>6872</v>
      </c>
      <c r="Y62">
        <v>50</v>
      </c>
      <c r="Z62">
        <v>18</v>
      </c>
      <c r="AA62">
        <v>26</v>
      </c>
      <c r="AB62">
        <v>38</v>
      </c>
      <c r="AC62">
        <v>674</v>
      </c>
      <c r="AD62" t="s">
        <v>58</v>
      </c>
      <c r="AE62" s="59">
        <f t="shared" si="31"/>
        <v>72.5</v>
      </c>
      <c r="AF62" s="60">
        <f t="shared" si="34"/>
        <v>65.517241379310349</v>
      </c>
      <c r="AG62" s="59">
        <f t="shared" si="32"/>
        <v>17.5</v>
      </c>
      <c r="AH62" s="59">
        <f t="shared" si="26"/>
        <v>1.25</v>
      </c>
      <c r="AI62" s="59">
        <f t="shared" si="27"/>
        <v>0.45</v>
      </c>
      <c r="AJ62" s="59">
        <f t="shared" si="28"/>
        <v>0.65</v>
      </c>
      <c r="AK62" s="59">
        <f t="shared" si="29"/>
        <v>0.95</v>
      </c>
      <c r="AL62" s="59">
        <f t="shared" si="30"/>
        <v>16.850000000000001</v>
      </c>
      <c r="AN62" s="63" t="str">
        <f t="shared" si="33"/>
        <v>Right</v>
      </c>
      <c r="AO62" s="45" t="s">
        <v>162</v>
      </c>
      <c r="AP62" s="6" t="s">
        <v>2</v>
      </c>
    </row>
    <row r="63" spans="1:42">
      <c r="A63" t="s">
        <v>163</v>
      </c>
      <c r="B63" s="63">
        <v>18</v>
      </c>
      <c r="C63" s="6" t="s">
        <v>2</v>
      </c>
      <c r="D63" s="10" t="s">
        <v>80</v>
      </c>
      <c r="E63">
        <v>40</v>
      </c>
      <c r="F63">
        <v>0</v>
      </c>
      <c r="G63">
        <v>8</v>
      </c>
      <c r="H63">
        <v>0</v>
      </c>
      <c r="I63">
        <v>19</v>
      </c>
      <c r="J63">
        <v>13</v>
      </c>
      <c r="K63">
        <v>13</v>
      </c>
      <c r="L63">
        <v>0</v>
      </c>
      <c r="M63">
        <v>237.52631579999999</v>
      </c>
      <c r="N63">
        <v>57.10526316</v>
      </c>
      <c r="O63">
        <v>81.263157899999996</v>
      </c>
      <c r="P63">
        <v>15703</v>
      </c>
      <c r="Q63">
        <v>0</v>
      </c>
      <c r="R63">
        <v>0</v>
      </c>
      <c r="S63">
        <v>0</v>
      </c>
      <c r="T63">
        <v>0</v>
      </c>
      <c r="U63">
        <v>237.52631579999999</v>
      </c>
      <c r="V63">
        <v>57.10526316</v>
      </c>
      <c r="W63">
        <v>81.263157899999996</v>
      </c>
      <c r="X63">
        <v>15703</v>
      </c>
      <c r="Y63">
        <v>71</v>
      </c>
      <c r="Z63">
        <v>0</v>
      </c>
      <c r="AA63">
        <v>59</v>
      </c>
      <c r="AB63">
        <v>44</v>
      </c>
      <c r="AC63">
        <v>209</v>
      </c>
      <c r="AD63" t="s">
        <v>58</v>
      </c>
      <c r="AE63" s="59">
        <f t="shared" si="31"/>
        <v>47.5</v>
      </c>
      <c r="AF63" s="60">
        <f t="shared" si="34"/>
        <v>100</v>
      </c>
      <c r="AG63" s="59">
        <f t="shared" si="32"/>
        <v>0</v>
      </c>
      <c r="AH63" s="59">
        <f t="shared" si="26"/>
        <v>1.7749999999999999</v>
      </c>
      <c r="AI63" s="59">
        <f t="shared" si="27"/>
        <v>0</v>
      </c>
      <c r="AJ63" s="59">
        <f t="shared" si="28"/>
        <v>1.4750000000000001</v>
      </c>
      <c r="AK63" s="59">
        <f t="shared" si="29"/>
        <v>1.1000000000000001</v>
      </c>
      <c r="AL63" s="59">
        <f t="shared" si="30"/>
        <v>5.2249999999999996</v>
      </c>
      <c r="AN63" s="63" t="str">
        <f t="shared" si="33"/>
        <v>Right</v>
      </c>
      <c r="AO63" s="45" t="s">
        <v>163</v>
      </c>
      <c r="AP63" s="6" t="s">
        <v>2</v>
      </c>
    </row>
    <row r="64" spans="1:42">
      <c r="A64" t="s">
        <v>164</v>
      </c>
      <c r="B64" s="63">
        <v>18</v>
      </c>
      <c r="C64" s="6" t="s">
        <v>2</v>
      </c>
      <c r="D64" s="10" t="s">
        <v>80</v>
      </c>
      <c r="E64">
        <v>40</v>
      </c>
      <c r="F64">
        <v>0</v>
      </c>
      <c r="G64">
        <v>0</v>
      </c>
      <c r="H64">
        <v>14</v>
      </c>
      <c r="I64">
        <v>18</v>
      </c>
      <c r="J64">
        <v>8</v>
      </c>
      <c r="K64">
        <v>6</v>
      </c>
      <c r="L64">
        <v>2</v>
      </c>
      <c r="M64">
        <v>190.6875</v>
      </c>
      <c r="N64">
        <v>114.53125</v>
      </c>
      <c r="O64">
        <v>167.875</v>
      </c>
      <c r="P64">
        <v>10796</v>
      </c>
      <c r="Q64">
        <v>158.5</v>
      </c>
      <c r="R64">
        <v>86.285714299999995</v>
      </c>
      <c r="S64">
        <v>174.5</v>
      </c>
      <c r="T64">
        <v>4539</v>
      </c>
      <c r="U64">
        <v>215.7222222</v>
      </c>
      <c r="V64">
        <v>136.5</v>
      </c>
      <c r="W64">
        <v>162.7222222</v>
      </c>
      <c r="X64">
        <v>6257</v>
      </c>
      <c r="Y64">
        <v>59</v>
      </c>
      <c r="Z64">
        <v>21</v>
      </c>
      <c r="AA64">
        <v>42</v>
      </c>
      <c r="AB64">
        <v>37</v>
      </c>
      <c r="AC64">
        <v>129</v>
      </c>
      <c r="AD64" t="s">
        <v>58</v>
      </c>
      <c r="AE64" s="59">
        <f t="shared" si="31"/>
        <v>80</v>
      </c>
      <c r="AF64" s="60">
        <f t="shared" si="34"/>
        <v>56.25</v>
      </c>
      <c r="AG64" s="59">
        <f t="shared" si="32"/>
        <v>0</v>
      </c>
      <c r="AH64" s="59">
        <f t="shared" si="26"/>
        <v>1.4750000000000001</v>
      </c>
      <c r="AI64" s="59">
        <f t="shared" si="27"/>
        <v>0.52500000000000002</v>
      </c>
      <c r="AJ64" s="59">
        <f t="shared" si="28"/>
        <v>1.05</v>
      </c>
      <c r="AK64" s="59">
        <f t="shared" si="29"/>
        <v>0.92500000000000004</v>
      </c>
      <c r="AL64" s="59">
        <f t="shared" si="30"/>
        <v>3.2250000000000001</v>
      </c>
      <c r="AN64" s="63" t="str">
        <f t="shared" si="33"/>
        <v>Right</v>
      </c>
      <c r="AO64" s="45" t="s">
        <v>164</v>
      </c>
      <c r="AP64" s="6" t="s">
        <v>2</v>
      </c>
    </row>
    <row r="65" spans="1:42">
      <c r="A65" t="s">
        <v>165</v>
      </c>
      <c r="B65" s="63">
        <v>18</v>
      </c>
      <c r="C65" s="6" t="s">
        <v>2</v>
      </c>
      <c r="D65" s="10" t="s">
        <v>80</v>
      </c>
      <c r="E65">
        <v>40</v>
      </c>
      <c r="F65">
        <v>2</v>
      </c>
      <c r="G65">
        <v>0</v>
      </c>
      <c r="H65">
        <v>21</v>
      </c>
      <c r="I65">
        <v>17</v>
      </c>
      <c r="J65">
        <v>0</v>
      </c>
      <c r="K65">
        <v>0</v>
      </c>
      <c r="L65">
        <v>0</v>
      </c>
      <c r="M65">
        <v>418.65789469999999</v>
      </c>
      <c r="N65">
        <v>142.2105263</v>
      </c>
      <c r="O65">
        <v>128.68421050000001</v>
      </c>
      <c r="P65">
        <v>16412</v>
      </c>
      <c r="Q65">
        <v>400.38095240000001</v>
      </c>
      <c r="R65">
        <v>103.80952379999999</v>
      </c>
      <c r="S65">
        <v>127.0952381</v>
      </c>
      <c r="T65">
        <v>9218</v>
      </c>
      <c r="U65">
        <v>441.23529409999998</v>
      </c>
      <c r="V65">
        <v>189.6470588</v>
      </c>
      <c r="W65">
        <v>130.6470588</v>
      </c>
      <c r="X65">
        <v>7194</v>
      </c>
      <c r="Y65">
        <v>58</v>
      </c>
      <c r="Z65">
        <v>24</v>
      </c>
      <c r="AA65">
        <v>24</v>
      </c>
      <c r="AB65">
        <v>44</v>
      </c>
      <c r="AC65">
        <v>241</v>
      </c>
      <c r="AD65" t="s">
        <v>58</v>
      </c>
      <c r="AE65" s="59">
        <f t="shared" si="31"/>
        <v>95</v>
      </c>
      <c r="AF65" s="60">
        <f t="shared" si="34"/>
        <v>44.736842105263158</v>
      </c>
      <c r="AG65" s="59">
        <f t="shared" si="32"/>
        <v>5</v>
      </c>
      <c r="AH65" s="59">
        <f t="shared" si="26"/>
        <v>1.45</v>
      </c>
      <c r="AI65" s="59">
        <f t="shared" si="27"/>
        <v>0.6</v>
      </c>
      <c r="AJ65" s="59">
        <f t="shared" si="28"/>
        <v>0.6</v>
      </c>
      <c r="AK65" s="59">
        <f t="shared" si="29"/>
        <v>1.1000000000000001</v>
      </c>
      <c r="AL65" s="59">
        <f t="shared" si="30"/>
        <v>6.0250000000000004</v>
      </c>
      <c r="AN65" s="63" t="str">
        <f t="shared" si="33"/>
        <v>Left</v>
      </c>
      <c r="AO65" s="45" t="s">
        <v>165</v>
      </c>
      <c r="AP65" s="6" t="s">
        <v>2</v>
      </c>
    </row>
    <row r="66" spans="1:42">
      <c r="A66" t="s">
        <v>166</v>
      </c>
      <c r="B66" s="63">
        <v>18</v>
      </c>
      <c r="C66" s="4" t="s">
        <v>3</v>
      </c>
      <c r="D66" s="10" t="s">
        <v>80</v>
      </c>
      <c r="E66">
        <v>40</v>
      </c>
      <c r="F66">
        <v>0</v>
      </c>
      <c r="G66">
        <v>4</v>
      </c>
      <c r="H66">
        <v>17</v>
      </c>
      <c r="I66">
        <v>13</v>
      </c>
      <c r="J66">
        <v>6</v>
      </c>
      <c r="K66">
        <v>4</v>
      </c>
      <c r="L66">
        <v>2</v>
      </c>
      <c r="M66">
        <v>553.13333339999997</v>
      </c>
      <c r="N66">
        <v>228.2666667</v>
      </c>
      <c r="O66">
        <v>829.13333339999997</v>
      </c>
      <c r="P66">
        <v>2326</v>
      </c>
      <c r="Q66">
        <v>352</v>
      </c>
      <c r="R66">
        <v>219.3529412</v>
      </c>
      <c r="S66">
        <v>489.76470590000002</v>
      </c>
      <c r="T66">
        <v>1572</v>
      </c>
      <c r="U66">
        <v>816.15384630000005</v>
      </c>
      <c r="V66">
        <v>239.92307690000001</v>
      </c>
      <c r="W66">
        <v>1272.9230769999999</v>
      </c>
      <c r="X66">
        <v>754</v>
      </c>
      <c r="Y66">
        <v>52</v>
      </c>
      <c r="Z66">
        <v>33</v>
      </c>
      <c r="AA66">
        <v>25</v>
      </c>
      <c r="AB66">
        <v>45</v>
      </c>
      <c r="AC66">
        <v>576</v>
      </c>
      <c r="AD66" t="s">
        <v>58</v>
      </c>
      <c r="AE66" s="59">
        <f t="shared" si="31"/>
        <v>75</v>
      </c>
      <c r="AF66" s="60">
        <f t="shared" si="34"/>
        <v>43.333333333333336</v>
      </c>
      <c r="AG66" s="59">
        <f t="shared" si="32"/>
        <v>0</v>
      </c>
      <c r="AH66" s="59">
        <f t="shared" si="26"/>
        <v>1.3</v>
      </c>
      <c r="AI66" s="59">
        <f t="shared" si="27"/>
        <v>0.82499999999999996</v>
      </c>
      <c r="AJ66" s="59">
        <f t="shared" si="28"/>
        <v>0.625</v>
      </c>
      <c r="AK66" s="59">
        <f t="shared" si="29"/>
        <v>1.125</v>
      </c>
      <c r="AL66" s="59">
        <f t="shared" si="30"/>
        <v>14.4</v>
      </c>
      <c r="AN66" s="63" t="str">
        <f t="shared" si="33"/>
        <v>Left</v>
      </c>
      <c r="AO66" s="45" t="s">
        <v>166</v>
      </c>
      <c r="AP66" s="4" t="s">
        <v>3</v>
      </c>
    </row>
    <row r="67" spans="1:42">
      <c r="A67" t="s">
        <v>167</v>
      </c>
      <c r="B67" s="63">
        <v>18</v>
      </c>
      <c r="C67" s="6" t="s">
        <v>2</v>
      </c>
      <c r="D67" s="10" t="s">
        <v>80</v>
      </c>
      <c r="E67">
        <v>40</v>
      </c>
      <c r="F67">
        <v>0</v>
      </c>
      <c r="G67">
        <v>0</v>
      </c>
      <c r="H67">
        <v>17</v>
      </c>
      <c r="I67">
        <v>21</v>
      </c>
      <c r="J67">
        <v>2</v>
      </c>
      <c r="K67">
        <v>0</v>
      </c>
      <c r="L67">
        <v>2</v>
      </c>
      <c r="M67">
        <v>172.94736839999999</v>
      </c>
      <c r="N67">
        <v>150.13157889999999</v>
      </c>
      <c r="O67">
        <v>80.315789460000005</v>
      </c>
      <c r="P67">
        <v>17251</v>
      </c>
      <c r="Q67">
        <v>189.52941179999999</v>
      </c>
      <c r="R67">
        <v>193.05882349999999</v>
      </c>
      <c r="S67">
        <v>75.294117659999998</v>
      </c>
      <c r="T67">
        <v>7821</v>
      </c>
      <c r="U67">
        <v>159.52380959999999</v>
      </c>
      <c r="V67">
        <v>115.3809524</v>
      </c>
      <c r="W67">
        <v>84.380952390000004</v>
      </c>
      <c r="X67">
        <v>9430</v>
      </c>
      <c r="Y67">
        <v>48</v>
      </c>
      <c r="Z67">
        <v>26</v>
      </c>
      <c r="AA67">
        <v>27</v>
      </c>
      <c r="AB67">
        <v>40</v>
      </c>
      <c r="AC67">
        <v>314</v>
      </c>
      <c r="AD67" t="s">
        <v>58</v>
      </c>
      <c r="AE67" s="59">
        <f t="shared" si="31"/>
        <v>95</v>
      </c>
      <c r="AF67" s="60">
        <f t="shared" si="34"/>
        <v>55.26315789473685</v>
      </c>
      <c r="AG67" s="59">
        <f t="shared" si="32"/>
        <v>0</v>
      </c>
      <c r="AH67" s="59">
        <f t="shared" si="26"/>
        <v>1.2</v>
      </c>
      <c r="AI67" s="59">
        <f t="shared" si="27"/>
        <v>0.65</v>
      </c>
      <c r="AJ67" s="59">
        <f t="shared" si="28"/>
        <v>0.67500000000000004</v>
      </c>
      <c r="AK67" s="59">
        <f t="shared" si="29"/>
        <v>1</v>
      </c>
      <c r="AL67" s="59">
        <f t="shared" si="30"/>
        <v>7.85</v>
      </c>
      <c r="AN67" s="63" t="str">
        <f t="shared" si="33"/>
        <v>Right</v>
      </c>
      <c r="AO67" s="45" t="s">
        <v>167</v>
      </c>
      <c r="AP67" s="6" t="s">
        <v>2</v>
      </c>
    </row>
    <row r="68" spans="1:42">
      <c r="A68" t="s">
        <v>168</v>
      </c>
      <c r="B68" s="63">
        <v>18</v>
      </c>
      <c r="C68" s="4" t="s">
        <v>3</v>
      </c>
      <c r="D68" s="10" t="s">
        <v>80</v>
      </c>
      <c r="E68">
        <v>40</v>
      </c>
      <c r="F68">
        <v>0</v>
      </c>
      <c r="G68">
        <v>0</v>
      </c>
      <c r="H68">
        <v>21</v>
      </c>
      <c r="I68">
        <v>12</v>
      </c>
      <c r="J68">
        <v>7</v>
      </c>
      <c r="K68">
        <v>0</v>
      </c>
      <c r="L68">
        <v>7</v>
      </c>
      <c r="M68">
        <v>379.06060600000001</v>
      </c>
      <c r="N68">
        <v>139.969697</v>
      </c>
      <c r="O68">
        <v>268.5151515</v>
      </c>
      <c r="P68">
        <v>831</v>
      </c>
      <c r="Q68">
        <v>443.7142857</v>
      </c>
      <c r="R68">
        <v>121.0952381</v>
      </c>
      <c r="S68">
        <v>236.33333329999999</v>
      </c>
      <c r="T68">
        <v>500</v>
      </c>
      <c r="U68">
        <v>265.91666659999999</v>
      </c>
      <c r="V68">
        <v>173</v>
      </c>
      <c r="W68">
        <v>324.83333340000001</v>
      </c>
      <c r="X68">
        <v>331</v>
      </c>
      <c r="Y68">
        <v>46</v>
      </c>
      <c r="Z68">
        <v>44</v>
      </c>
      <c r="AA68">
        <v>12</v>
      </c>
      <c r="AB68">
        <v>80</v>
      </c>
      <c r="AC68">
        <v>259</v>
      </c>
      <c r="AD68" t="s">
        <v>58</v>
      </c>
      <c r="AE68" s="59">
        <f t="shared" si="31"/>
        <v>82.5</v>
      </c>
      <c r="AF68" s="60">
        <f t="shared" si="34"/>
        <v>36.363636363636367</v>
      </c>
      <c r="AG68" s="59">
        <f t="shared" si="32"/>
        <v>0</v>
      </c>
      <c r="AH68" s="59">
        <f t="shared" si="26"/>
        <v>1.1499999999999999</v>
      </c>
      <c r="AI68" s="59">
        <f t="shared" si="27"/>
        <v>1.1000000000000001</v>
      </c>
      <c r="AJ68" s="59">
        <f t="shared" si="28"/>
        <v>0.3</v>
      </c>
      <c r="AK68" s="59">
        <f t="shared" si="29"/>
        <v>2</v>
      </c>
      <c r="AL68" s="59">
        <f t="shared" si="30"/>
        <v>6.4749999999999996</v>
      </c>
      <c r="AN68" s="63" t="str">
        <f t="shared" si="33"/>
        <v>Left</v>
      </c>
      <c r="AO68" s="45" t="s">
        <v>168</v>
      </c>
      <c r="AP68" s="4" t="s">
        <v>3</v>
      </c>
    </row>
    <row r="69" spans="1:42">
      <c r="A69" t="s">
        <v>169</v>
      </c>
      <c r="B69" s="63">
        <v>18</v>
      </c>
      <c r="C69" s="6" t="s">
        <v>2</v>
      </c>
      <c r="D69" s="10" t="s">
        <v>80</v>
      </c>
      <c r="E69">
        <v>40</v>
      </c>
      <c r="F69">
        <v>9</v>
      </c>
      <c r="G69">
        <v>1</v>
      </c>
      <c r="H69">
        <v>10</v>
      </c>
      <c r="I69">
        <v>14</v>
      </c>
      <c r="J69">
        <v>6</v>
      </c>
      <c r="K69">
        <v>4</v>
      </c>
      <c r="L69">
        <v>2</v>
      </c>
      <c r="M69">
        <v>955.5</v>
      </c>
      <c r="N69">
        <v>278.54166659999999</v>
      </c>
      <c r="O69">
        <v>203.45833329999999</v>
      </c>
      <c r="P69">
        <v>16375</v>
      </c>
      <c r="Q69">
        <v>981.40000010000006</v>
      </c>
      <c r="R69">
        <v>321.8</v>
      </c>
      <c r="S69">
        <v>227.1</v>
      </c>
      <c r="T69">
        <v>7073</v>
      </c>
      <c r="U69">
        <v>937</v>
      </c>
      <c r="V69">
        <v>247.64285709999999</v>
      </c>
      <c r="W69">
        <v>186.57142859999999</v>
      </c>
      <c r="X69">
        <v>9302</v>
      </c>
      <c r="Y69">
        <v>38</v>
      </c>
      <c r="Z69">
        <v>23</v>
      </c>
      <c r="AA69">
        <v>31</v>
      </c>
      <c r="AB69">
        <v>27</v>
      </c>
      <c r="AC69">
        <v>586</v>
      </c>
      <c r="AD69" t="s">
        <v>58</v>
      </c>
      <c r="AE69" s="59">
        <f t="shared" si="31"/>
        <v>60</v>
      </c>
      <c r="AF69" s="60">
        <f t="shared" si="34"/>
        <v>58.333333333333336</v>
      </c>
      <c r="AG69" s="59">
        <f t="shared" si="32"/>
        <v>22.5</v>
      </c>
      <c r="AH69" s="59">
        <f t="shared" si="26"/>
        <v>0.95</v>
      </c>
      <c r="AI69" s="59">
        <f t="shared" si="27"/>
        <v>0.57499999999999996</v>
      </c>
      <c r="AJ69" s="59">
        <f t="shared" si="28"/>
        <v>0.77500000000000002</v>
      </c>
      <c r="AK69" s="59">
        <f t="shared" si="29"/>
        <v>0.67500000000000004</v>
      </c>
      <c r="AL69" s="59">
        <f t="shared" si="30"/>
        <v>14.65</v>
      </c>
      <c r="AN69" s="63" t="str">
        <f t="shared" si="33"/>
        <v>Right</v>
      </c>
      <c r="AO69" s="45" t="s">
        <v>169</v>
      </c>
      <c r="AP69" s="6" t="s">
        <v>2</v>
      </c>
    </row>
    <row r="70" spans="1:42">
      <c r="A70" t="s">
        <v>170</v>
      </c>
      <c r="B70" s="63">
        <v>18</v>
      </c>
      <c r="C70" s="6" t="s">
        <v>2</v>
      </c>
      <c r="D70" s="10" t="s">
        <v>80</v>
      </c>
      <c r="E70">
        <v>40</v>
      </c>
      <c r="F70">
        <v>0</v>
      </c>
      <c r="G70">
        <v>3</v>
      </c>
      <c r="H70">
        <v>0</v>
      </c>
      <c r="I70">
        <v>19</v>
      </c>
      <c r="J70">
        <v>18</v>
      </c>
      <c r="K70">
        <v>18</v>
      </c>
      <c r="L70">
        <v>0</v>
      </c>
      <c r="M70">
        <v>273.78947369999997</v>
      </c>
      <c r="N70">
        <v>67.526315780000004</v>
      </c>
      <c r="O70">
        <v>139.5789474</v>
      </c>
      <c r="P70">
        <v>10143</v>
      </c>
      <c r="Q70">
        <v>0</v>
      </c>
      <c r="R70">
        <v>0</v>
      </c>
      <c r="S70">
        <v>0</v>
      </c>
      <c r="T70">
        <v>0</v>
      </c>
      <c r="U70">
        <v>273.78947369999997</v>
      </c>
      <c r="V70">
        <v>67.526315780000004</v>
      </c>
      <c r="W70">
        <v>139.5789474</v>
      </c>
      <c r="X70">
        <v>10143</v>
      </c>
      <c r="Y70">
        <v>107</v>
      </c>
      <c r="Z70">
        <v>0</v>
      </c>
      <c r="AA70">
        <v>139</v>
      </c>
      <c r="AB70">
        <v>30</v>
      </c>
      <c r="AC70">
        <v>110</v>
      </c>
      <c r="AD70" t="s">
        <v>58</v>
      </c>
      <c r="AE70" s="59">
        <f t="shared" si="31"/>
        <v>47.5</v>
      </c>
      <c r="AF70" s="60">
        <f t="shared" si="34"/>
        <v>100</v>
      </c>
      <c r="AG70" s="59">
        <f t="shared" si="32"/>
        <v>0</v>
      </c>
      <c r="AH70" s="59">
        <f t="shared" si="26"/>
        <v>2.6749999999999998</v>
      </c>
      <c r="AI70" s="59">
        <f t="shared" si="27"/>
        <v>0</v>
      </c>
      <c r="AJ70" s="59">
        <f t="shared" si="28"/>
        <v>3.4750000000000001</v>
      </c>
      <c r="AK70" s="59">
        <f t="shared" si="29"/>
        <v>0.75</v>
      </c>
      <c r="AL70" s="59">
        <f t="shared" si="30"/>
        <v>2.75</v>
      </c>
      <c r="AN70" s="63" t="str">
        <f t="shared" si="33"/>
        <v>Right</v>
      </c>
      <c r="AO70" s="45" t="s">
        <v>170</v>
      </c>
      <c r="AP70" s="6" t="s">
        <v>2</v>
      </c>
    </row>
    <row r="71" spans="1:42">
      <c r="A71" t="s">
        <v>171</v>
      </c>
      <c r="B71" s="63">
        <v>18</v>
      </c>
      <c r="C71" s="4" t="s">
        <v>3</v>
      </c>
      <c r="D71" s="10" t="s">
        <v>80</v>
      </c>
      <c r="E71">
        <v>40</v>
      </c>
      <c r="F71">
        <v>0</v>
      </c>
      <c r="G71">
        <v>0</v>
      </c>
      <c r="H71">
        <v>15</v>
      </c>
      <c r="I71">
        <v>19</v>
      </c>
      <c r="J71">
        <v>6</v>
      </c>
      <c r="K71">
        <v>3</v>
      </c>
      <c r="L71">
        <v>3</v>
      </c>
      <c r="M71">
        <v>145.20588240000001</v>
      </c>
      <c r="N71">
        <v>98.529411760000002</v>
      </c>
      <c r="O71">
        <v>104.3235294</v>
      </c>
      <c r="P71">
        <v>12565</v>
      </c>
      <c r="Q71">
        <v>96.333333339999996</v>
      </c>
      <c r="R71">
        <v>85.400000009999999</v>
      </c>
      <c r="S71">
        <v>112.4</v>
      </c>
      <c r="T71">
        <v>5462</v>
      </c>
      <c r="U71">
        <v>183.7894737</v>
      </c>
      <c r="V71">
        <v>108.8947369</v>
      </c>
      <c r="W71">
        <v>97.947368409999996</v>
      </c>
      <c r="X71">
        <v>7103</v>
      </c>
      <c r="Y71">
        <v>78</v>
      </c>
      <c r="Z71">
        <v>40</v>
      </c>
      <c r="AA71">
        <v>34</v>
      </c>
      <c r="AB71">
        <v>37</v>
      </c>
      <c r="AC71">
        <v>101</v>
      </c>
      <c r="AD71" t="s">
        <v>58</v>
      </c>
      <c r="AE71" s="59">
        <f t="shared" si="31"/>
        <v>85</v>
      </c>
      <c r="AF71" s="60">
        <f t="shared" si="34"/>
        <v>55.882352941176471</v>
      </c>
      <c r="AG71" s="59">
        <f t="shared" si="32"/>
        <v>0</v>
      </c>
      <c r="AH71" s="59">
        <f t="shared" si="26"/>
        <v>1.95</v>
      </c>
      <c r="AI71" s="59">
        <f t="shared" si="27"/>
        <v>1</v>
      </c>
      <c r="AJ71" s="59">
        <f t="shared" si="28"/>
        <v>0.85</v>
      </c>
      <c r="AK71" s="59">
        <f t="shared" si="29"/>
        <v>0.92500000000000004</v>
      </c>
      <c r="AL71" s="59">
        <f t="shared" si="30"/>
        <v>2.5249999999999999</v>
      </c>
      <c r="AN71" s="63" t="str">
        <f t="shared" si="33"/>
        <v>Right</v>
      </c>
      <c r="AO71" s="45" t="s">
        <v>171</v>
      </c>
      <c r="AP71" s="4" t="s">
        <v>3</v>
      </c>
    </row>
    <row r="72" spans="1:42">
      <c r="A72" t="s">
        <v>172</v>
      </c>
      <c r="B72" s="63">
        <v>18</v>
      </c>
      <c r="C72" s="4" t="s">
        <v>3</v>
      </c>
      <c r="D72" s="10" t="s">
        <v>80</v>
      </c>
      <c r="E72">
        <v>40</v>
      </c>
      <c r="F72">
        <v>0</v>
      </c>
      <c r="G72">
        <v>0</v>
      </c>
      <c r="H72">
        <v>19</v>
      </c>
      <c r="I72">
        <v>21</v>
      </c>
      <c r="J72">
        <v>0</v>
      </c>
      <c r="K72">
        <v>0</v>
      </c>
      <c r="L72">
        <v>0</v>
      </c>
      <c r="M72">
        <v>152.42500000000001</v>
      </c>
      <c r="N72">
        <v>160.9</v>
      </c>
      <c r="O72">
        <v>93.824999989999995</v>
      </c>
      <c r="P72">
        <v>19719</v>
      </c>
      <c r="Q72">
        <v>146.4210526</v>
      </c>
      <c r="R72">
        <v>81.78947368</v>
      </c>
      <c r="S72">
        <v>86.736842100000004</v>
      </c>
      <c r="T72">
        <v>9550</v>
      </c>
      <c r="U72">
        <v>157.85714290000001</v>
      </c>
      <c r="V72">
        <v>232.47619040000001</v>
      </c>
      <c r="W72">
        <v>100.2380952</v>
      </c>
      <c r="X72">
        <v>10169</v>
      </c>
      <c r="Y72">
        <v>69</v>
      </c>
      <c r="Z72">
        <v>21</v>
      </c>
      <c r="AA72">
        <v>28</v>
      </c>
      <c r="AB72">
        <v>49</v>
      </c>
      <c r="AC72">
        <v>126</v>
      </c>
      <c r="AD72" t="s">
        <v>58</v>
      </c>
      <c r="AE72" s="59">
        <f t="shared" si="31"/>
        <v>100</v>
      </c>
      <c r="AF72" s="60">
        <f t="shared" si="34"/>
        <v>52.5</v>
      </c>
      <c r="AG72" s="59">
        <f t="shared" si="32"/>
        <v>0</v>
      </c>
      <c r="AH72" s="59">
        <f t="shared" si="26"/>
        <v>1.7250000000000001</v>
      </c>
      <c r="AI72" s="59">
        <f t="shared" si="27"/>
        <v>0.52500000000000002</v>
      </c>
      <c r="AJ72" s="59">
        <f t="shared" si="28"/>
        <v>0.7</v>
      </c>
      <c r="AK72" s="59">
        <f t="shared" si="29"/>
        <v>1.2250000000000001</v>
      </c>
      <c r="AL72" s="59">
        <f t="shared" si="30"/>
        <v>3.15</v>
      </c>
      <c r="AN72" s="63" t="str">
        <f t="shared" si="33"/>
        <v>Right</v>
      </c>
      <c r="AO72" s="45" t="s">
        <v>172</v>
      </c>
      <c r="AP72" s="4" t="s">
        <v>3</v>
      </c>
    </row>
    <row r="73" spans="1:42">
      <c r="A73" t="s">
        <v>173</v>
      </c>
      <c r="B73" s="63">
        <v>18</v>
      </c>
      <c r="C73" s="6" t="s">
        <v>2</v>
      </c>
      <c r="D73" s="10" t="s">
        <v>80</v>
      </c>
      <c r="E73">
        <v>40</v>
      </c>
      <c r="F73">
        <v>0</v>
      </c>
      <c r="G73">
        <v>0</v>
      </c>
      <c r="H73">
        <v>22</v>
      </c>
      <c r="I73">
        <v>14</v>
      </c>
      <c r="J73">
        <v>4</v>
      </c>
      <c r="K73">
        <v>0</v>
      </c>
      <c r="L73">
        <v>4</v>
      </c>
      <c r="M73">
        <v>220.9722222</v>
      </c>
      <c r="N73">
        <v>111.80555560000001</v>
      </c>
      <c r="O73">
        <v>585.33333330000005</v>
      </c>
      <c r="P73">
        <v>1182</v>
      </c>
      <c r="Q73">
        <v>242.5</v>
      </c>
      <c r="R73">
        <v>108</v>
      </c>
      <c r="S73">
        <v>582.59090900000001</v>
      </c>
      <c r="T73">
        <v>698</v>
      </c>
      <c r="U73">
        <v>187.14285709999999</v>
      </c>
      <c r="V73">
        <v>117.7857143</v>
      </c>
      <c r="W73">
        <v>589.64285710000001</v>
      </c>
      <c r="X73">
        <v>484</v>
      </c>
      <c r="Y73">
        <v>43</v>
      </c>
      <c r="Z73">
        <v>28</v>
      </c>
      <c r="AA73">
        <v>22</v>
      </c>
      <c r="AB73">
        <v>58</v>
      </c>
      <c r="AC73">
        <v>154</v>
      </c>
      <c r="AD73" t="s">
        <v>58</v>
      </c>
      <c r="AE73" s="59">
        <f t="shared" si="31"/>
        <v>90</v>
      </c>
      <c r="AF73" s="60" t="s">
        <v>57</v>
      </c>
      <c r="AG73" s="59">
        <f t="shared" si="32"/>
        <v>0</v>
      </c>
      <c r="AH73" s="59">
        <f t="shared" si="26"/>
        <v>1.075</v>
      </c>
      <c r="AI73" s="59">
        <f t="shared" si="27"/>
        <v>0.7</v>
      </c>
      <c r="AJ73" s="59">
        <f t="shared" si="28"/>
        <v>0.55000000000000004</v>
      </c>
      <c r="AK73" s="59">
        <f t="shared" si="29"/>
        <v>1.45</v>
      </c>
      <c r="AL73" s="59">
        <f t="shared" si="30"/>
        <v>3.85</v>
      </c>
      <c r="AN73" s="63" t="str">
        <f t="shared" si="33"/>
        <v>Left</v>
      </c>
      <c r="AO73" s="45" t="s">
        <v>173</v>
      </c>
      <c r="AP73" s="6" t="s">
        <v>2</v>
      </c>
    </row>
    <row r="74" spans="1:42">
      <c r="A74" t="s">
        <v>174</v>
      </c>
      <c r="B74" s="63">
        <v>18</v>
      </c>
      <c r="C74" s="6" t="s">
        <v>2</v>
      </c>
      <c r="D74" s="10" t="s">
        <v>80</v>
      </c>
      <c r="E74">
        <v>40</v>
      </c>
      <c r="F74">
        <v>8</v>
      </c>
      <c r="G74">
        <v>1</v>
      </c>
      <c r="H74">
        <v>17</v>
      </c>
      <c r="I74">
        <v>10</v>
      </c>
      <c r="J74">
        <v>4</v>
      </c>
      <c r="K74">
        <v>1</v>
      </c>
      <c r="L74">
        <v>3</v>
      </c>
      <c r="M74">
        <v>348.25925919999997</v>
      </c>
      <c r="N74">
        <v>177</v>
      </c>
      <c r="O74">
        <v>107.55555560000001</v>
      </c>
      <c r="P74">
        <v>10405</v>
      </c>
      <c r="Q74">
        <v>343.76470590000002</v>
      </c>
      <c r="R74">
        <v>143.47058820000001</v>
      </c>
      <c r="S74">
        <v>120.52941180000001</v>
      </c>
      <c r="T74">
        <v>6631</v>
      </c>
      <c r="U74">
        <v>355.9</v>
      </c>
      <c r="V74">
        <v>234</v>
      </c>
      <c r="W74">
        <v>85.5</v>
      </c>
      <c r="X74">
        <v>3774</v>
      </c>
      <c r="Y74">
        <v>43</v>
      </c>
      <c r="Z74">
        <v>25</v>
      </c>
      <c r="AA74">
        <v>12</v>
      </c>
      <c r="AB74">
        <v>32</v>
      </c>
      <c r="AC74">
        <v>558</v>
      </c>
      <c r="AD74" t="s">
        <v>58</v>
      </c>
      <c r="AE74" s="59">
        <f t="shared" si="31"/>
        <v>67.5</v>
      </c>
      <c r="AF74" s="60">
        <f>(I74/(H74+I74))*100</f>
        <v>37.037037037037038</v>
      </c>
      <c r="AG74" s="59">
        <f t="shared" si="32"/>
        <v>20</v>
      </c>
      <c r="AH74" s="59">
        <f t="shared" si="26"/>
        <v>1.075</v>
      </c>
      <c r="AI74" s="59">
        <f t="shared" si="27"/>
        <v>0.625</v>
      </c>
      <c r="AJ74" s="59">
        <f t="shared" si="28"/>
        <v>0.3</v>
      </c>
      <c r="AK74" s="59">
        <f t="shared" si="29"/>
        <v>0.8</v>
      </c>
      <c r="AL74" s="59">
        <f t="shared" si="30"/>
        <v>13.95</v>
      </c>
      <c r="AN74" s="63" t="str">
        <f t="shared" si="33"/>
        <v>Left</v>
      </c>
      <c r="AO74" s="45" t="s">
        <v>174</v>
      </c>
      <c r="AP74" s="6" t="s">
        <v>2</v>
      </c>
    </row>
    <row r="75" spans="1:42">
      <c r="A75" t="s">
        <v>175</v>
      </c>
      <c r="B75" s="63">
        <v>18</v>
      </c>
      <c r="C75" s="4" t="s">
        <v>3</v>
      </c>
      <c r="D75" s="10" t="s">
        <v>80</v>
      </c>
      <c r="E75">
        <v>40</v>
      </c>
      <c r="F75">
        <v>0</v>
      </c>
      <c r="G75">
        <v>0</v>
      </c>
      <c r="H75">
        <v>18</v>
      </c>
      <c r="I75">
        <v>15</v>
      </c>
      <c r="J75">
        <v>7</v>
      </c>
      <c r="K75">
        <v>4</v>
      </c>
      <c r="L75">
        <v>3</v>
      </c>
      <c r="M75">
        <v>329.54545450000001</v>
      </c>
      <c r="N75">
        <v>176.9393939</v>
      </c>
      <c r="O75">
        <v>110.3030303</v>
      </c>
      <c r="P75">
        <v>7630</v>
      </c>
      <c r="Q75">
        <v>292.27777780000002</v>
      </c>
      <c r="R75">
        <v>260.88888880000002</v>
      </c>
      <c r="S75">
        <v>101</v>
      </c>
      <c r="T75">
        <v>4165</v>
      </c>
      <c r="U75">
        <v>374.26666669999997</v>
      </c>
      <c r="V75">
        <v>76.199999989999995</v>
      </c>
      <c r="W75">
        <v>121.4666667</v>
      </c>
      <c r="X75">
        <v>3465</v>
      </c>
      <c r="Y75">
        <v>56</v>
      </c>
      <c r="Z75">
        <v>31</v>
      </c>
      <c r="AA75">
        <v>21</v>
      </c>
      <c r="AB75">
        <v>114</v>
      </c>
      <c r="AC75">
        <v>304</v>
      </c>
      <c r="AD75" t="s">
        <v>58</v>
      </c>
      <c r="AE75" s="59">
        <f t="shared" si="31"/>
        <v>82.5</v>
      </c>
      <c r="AF75" s="60">
        <f>(I75/(H75+I75))*100</f>
        <v>45.454545454545453</v>
      </c>
      <c r="AG75" s="59">
        <f t="shared" si="32"/>
        <v>0</v>
      </c>
      <c r="AH75" s="59">
        <f t="shared" si="26"/>
        <v>1.4</v>
      </c>
      <c r="AI75" s="59">
        <f t="shared" si="27"/>
        <v>0.77500000000000002</v>
      </c>
      <c r="AJ75" s="59">
        <f t="shared" si="28"/>
        <v>0.52500000000000002</v>
      </c>
      <c r="AK75" s="59">
        <f t="shared" si="29"/>
        <v>2.85</v>
      </c>
      <c r="AL75" s="59">
        <f t="shared" si="30"/>
        <v>7.6</v>
      </c>
      <c r="AN75" s="63" t="str">
        <f t="shared" si="33"/>
        <v>Left</v>
      </c>
      <c r="AO75" s="45" t="s">
        <v>175</v>
      </c>
      <c r="AP75" s="4" t="s">
        <v>3</v>
      </c>
    </row>
    <row r="76" spans="1:42">
      <c r="A76" t="s">
        <v>176</v>
      </c>
      <c r="B76" s="63">
        <v>18</v>
      </c>
      <c r="C76" s="6" t="s">
        <v>2</v>
      </c>
      <c r="D76" s="10" t="s">
        <v>80</v>
      </c>
      <c r="E76">
        <v>40</v>
      </c>
      <c r="F76">
        <v>13</v>
      </c>
      <c r="G76">
        <v>4</v>
      </c>
      <c r="H76">
        <v>11</v>
      </c>
      <c r="I76">
        <v>8</v>
      </c>
      <c r="J76">
        <v>4</v>
      </c>
      <c r="K76">
        <v>2</v>
      </c>
      <c r="L76">
        <v>2</v>
      </c>
      <c r="M76">
        <v>1633.6842099999999</v>
      </c>
      <c r="N76">
        <v>384.84210530000001</v>
      </c>
      <c r="O76">
        <v>163.31578949999999</v>
      </c>
      <c r="P76">
        <v>10171</v>
      </c>
      <c r="Q76">
        <v>1217.090909</v>
      </c>
      <c r="R76">
        <v>342.90909090000002</v>
      </c>
      <c r="S76">
        <v>139.18181820000001</v>
      </c>
      <c r="T76">
        <v>5780</v>
      </c>
      <c r="U76">
        <v>2206.5</v>
      </c>
      <c r="V76">
        <v>442.5</v>
      </c>
      <c r="W76">
        <v>196.5</v>
      </c>
      <c r="X76">
        <v>4391</v>
      </c>
      <c r="Y76">
        <v>38</v>
      </c>
      <c r="Z76">
        <v>23</v>
      </c>
      <c r="AA76">
        <v>36</v>
      </c>
      <c r="AB76">
        <v>76</v>
      </c>
      <c r="AC76">
        <v>907</v>
      </c>
      <c r="AD76" t="s">
        <v>58</v>
      </c>
      <c r="AE76" s="59">
        <f t="shared" si="31"/>
        <v>47.5</v>
      </c>
      <c r="AF76" s="60">
        <f>(I76/(H76+I76))*100</f>
        <v>42.105263157894733</v>
      </c>
      <c r="AG76" s="59">
        <f t="shared" si="32"/>
        <v>32.5</v>
      </c>
      <c r="AH76" s="59">
        <f t="shared" si="26"/>
        <v>0.95</v>
      </c>
      <c r="AI76" s="59">
        <f t="shared" si="27"/>
        <v>0.57499999999999996</v>
      </c>
      <c r="AJ76" s="59">
        <f t="shared" si="28"/>
        <v>0.9</v>
      </c>
      <c r="AK76" s="59">
        <f t="shared" si="29"/>
        <v>1.9</v>
      </c>
      <c r="AL76" s="59">
        <f t="shared" si="30"/>
        <v>22.675000000000001</v>
      </c>
      <c r="AN76" s="63" t="str">
        <f t="shared" si="33"/>
        <v>Left</v>
      </c>
      <c r="AO76" s="45" t="s">
        <v>176</v>
      </c>
      <c r="AP76" s="6" t="s">
        <v>2</v>
      </c>
    </row>
    <row r="77" spans="1:42">
      <c r="A77" t="s">
        <v>177</v>
      </c>
      <c r="B77" s="63">
        <v>18</v>
      </c>
      <c r="C77" s="6" t="s">
        <v>2</v>
      </c>
      <c r="D77" s="10" t="s">
        <v>80</v>
      </c>
      <c r="E77">
        <v>40</v>
      </c>
      <c r="F77">
        <v>8</v>
      </c>
      <c r="G77">
        <v>11</v>
      </c>
      <c r="H77">
        <v>0</v>
      </c>
      <c r="I77">
        <v>13</v>
      </c>
      <c r="J77">
        <v>8</v>
      </c>
      <c r="K77">
        <v>8</v>
      </c>
      <c r="L77">
        <v>0</v>
      </c>
      <c r="M77">
        <v>707.15384630000005</v>
      </c>
      <c r="N77">
        <v>441.07692309999999</v>
      </c>
      <c r="O77">
        <v>169.6153846</v>
      </c>
      <c r="P77">
        <v>10602</v>
      </c>
      <c r="Q77">
        <v>0</v>
      </c>
      <c r="R77">
        <v>0</v>
      </c>
      <c r="S77">
        <v>0</v>
      </c>
      <c r="T77">
        <v>0</v>
      </c>
      <c r="U77">
        <v>707.15384630000005</v>
      </c>
      <c r="V77">
        <v>441.07692309999999</v>
      </c>
      <c r="W77">
        <v>169.6153846</v>
      </c>
      <c r="X77">
        <v>10602</v>
      </c>
      <c r="Y77">
        <v>57</v>
      </c>
      <c r="Z77">
        <v>0</v>
      </c>
      <c r="AA77">
        <v>32</v>
      </c>
      <c r="AB77">
        <v>22</v>
      </c>
      <c r="AC77">
        <v>244</v>
      </c>
      <c r="AD77" t="s">
        <v>58</v>
      </c>
      <c r="AE77" s="59">
        <f t="shared" si="31"/>
        <v>32.5</v>
      </c>
      <c r="AF77" s="60">
        <f>(I77/(H77+I77))*100</f>
        <v>100</v>
      </c>
      <c r="AG77" s="59">
        <f t="shared" si="32"/>
        <v>20</v>
      </c>
      <c r="AH77" s="59">
        <f t="shared" si="26"/>
        <v>1.425</v>
      </c>
      <c r="AI77" s="59">
        <f t="shared" si="27"/>
        <v>0</v>
      </c>
      <c r="AJ77" s="59">
        <f t="shared" si="28"/>
        <v>0.8</v>
      </c>
      <c r="AK77" s="59">
        <f t="shared" si="29"/>
        <v>0.55000000000000004</v>
      </c>
      <c r="AL77" s="59">
        <f t="shared" si="30"/>
        <v>6.1</v>
      </c>
      <c r="AN77" s="63" t="str">
        <f t="shared" si="33"/>
        <v>Right</v>
      </c>
      <c r="AO77" s="45" t="s">
        <v>177</v>
      </c>
      <c r="AP77" s="6" t="s">
        <v>2</v>
      </c>
    </row>
    <row r="78" spans="1:42">
      <c r="C78" s="65"/>
      <c r="D78" s="65"/>
      <c r="E78" s="65"/>
    </row>
    <row r="79" spans="1:42">
      <c r="A79" s="34" t="s">
        <v>3</v>
      </c>
      <c r="B79" s="34">
        <f>COUNTIF(C55:C77,"WT")</f>
        <v>9</v>
      </c>
      <c r="D79" s="22" t="s">
        <v>41</v>
      </c>
      <c r="E79" s="24">
        <f>AVERAGE(E58:E61,E66,E68,E71:E72,E75)</f>
        <v>40</v>
      </c>
      <c r="F79" s="24">
        <f t="shared" ref="F79:AL79" si="35">AVERAGE(F58:F61,F66,F68,F71:F72,F75)</f>
        <v>6</v>
      </c>
      <c r="G79" s="24">
        <f t="shared" si="35"/>
        <v>1.4444444444444444</v>
      </c>
      <c r="H79" s="24">
        <f t="shared" si="35"/>
        <v>15.111111111111111</v>
      </c>
      <c r="I79" s="24">
        <f t="shared" si="35"/>
        <v>13.111111111111111</v>
      </c>
      <c r="J79" s="24">
        <f t="shared" si="35"/>
        <v>4.333333333333333</v>
      </c>
      <c r="K79" s="24">
        <f t="shared" si="35"/>
        <v>1.4444444444444444</v>
      </c>
      <c r="L79" s="24">
        <f t="shared" si="35"/>
        <v>2.8888888888888888</v>
      </c>
      <c r="M79" s="24">
        <f t="shared" si="35"/>
        <v>528.4898885444444</v>
      </c>
      <c r="N79" s="24">
        <f t="shared" si="35"/>
        <v>198.5103760922222</v>
      </c>
      <c r="O79" s="24">
        <f t="shared" si="35"/>
        <v>289.20088411</v>
      </c>
      <c r="P79" s="24">
        <f t="shared" si="35"/>
        <v>7557.2222222222226</v>
      </c>
      <c r="Q79" s="24">
        <f t="shared" si="35"/>
        <v>513.67299614888873</v>
      </c>
      <c r="R79" s="24">
        <f t="shared" si="35"/>
        <v>188.35965102444445</v>
      </c>
      <c r="S79" s="24">
        <f t="shared" si="35"/>
        <v>258.74181662222225</v>
      </c>
      <c r="T79" s="24">
        <f t="shared" si="35"/>
        <v>3742.1111111111113</v>
      </c>
      <c r="U79" s="24">
        <f t="shared" si="35"/>
        <v>543.4522842888889</v>
      </c>
      <c r="V79" s="24">
        <f t="shared" si="35"/>
        <v>205.86084362999998</v>
      </c>
      <c r="W79" s="24">
        <f t="shared" si="35"/>
        <v>336.02575847888886</v>
      </c>
      <c r="X79" s="24">
        <f t="shared" si="35"/>
        <v>3815.1111111111113</v>
      </c>
      <c r="Y79" s="24">
        <f t="shared" si="35"/>
        <v>50</v>
      </c>
      <c r="Z79" s="24">
        <f t="shared" si="35"/>
        <v>28.888888888888889</v>
      </c>
      <c r="AA79" s="24">
        <f t="shared" si="35"/>
        <v>20</v>
      </c>
      <c r="AB79" s="24">
        <f t="shared" si="35"/>
        <v>58.333333333333336</v>
      </c>
      <c r="AC79" s="24">
        <f t="shared" si="35"/>
        <v>332.77777777777777</v>
      </c>
      <c r="AD79" s="24" t="e">
        <f t="shared" si="35"/>
        <v>#DIV/0!</v>
      </c>
      <c r="AE79" s="24">
        <f t="shared" si="35"/>
        <v>70.555555555555557</v>
      </c>
      <c r="AF79" s="24">
        <f t="shared" si="35"/>
        <v>46.689629134482082</v>
      </c>
      <c r="AG79" s="24">
        <f t="shared" si="35"/>
        <v>15</v>
      </c>
      <c r="AH79" s="24">
        <f t="shared" si="35"/>
        <v>1.25</v>
      </c>
      <c r="AI79" s="24">
        <f t="shared" si="35"/>
        <v>0.72222222222222243</v>
      </c>
      <c r="AJ79" s="24">
        <f t="shared" si="35"/>
        <v>0.5</v>
      </c>
      <c r="AK79" s="24">
        <f t="shared" si="35"/>
        <v>1.4583333333333333</v>
      </c>
      <c r="AL79" s="24">
        <f t="shared" si="35"/>
        <v>8.3194444444444446</v>
      </c>
      <c r="AM79" s="24"/>
    </row>
    <row r="80" spans="1:42">
      <c r="A80" s="35" t="s">
        <v>179</v>
      </c>
      <c r="B80" s="34">
        <f>COUNTIF(C55:C77,"+ve")</f>
        <v>11</v>
      </c>
      <c r="D80" s="18" t="s">
        <v>41</v>
      </c>
      <c r="E80" s="27">
        <f>AVERAGE(E62:E65,E67,E69:E70,E73:E74,E76:E77)</f>
        <v>40</v>
      </c>
      <c r="F80" s="27">
        <f t="shared" ref="F80:AL80" si="36">AVERAGE(F62:F65,F67,F69:F70,F73:F74,F76:F77)</f>
        <v>4.2727272727272725</v>
      </c>
      <c r="G80" s="27">
        <f t="shared" si="36"/>
        <v>2.8181818181818183</v>
      </c>
      <c r="H80" s="27">
        <f t="shared" si="36"/>
        <v>11.090909090909092</v>
      </c>
      <c r="I80" s="27">
        <f t="shared" si="36"/>
        <v>15.636363636363637</v>
      </c>
      <c r="J80" s="27">
        <f t="shared" si="36"/>
        <v>6.1818181818181817</v>
      </c>
      <c r="K80" s="27">
        <f t="shared" si="36"/>
        <v>4.8181818181818183</v>
      </c>
      <c r="L80" s="27">
        <f t="shared" si="36"/>
        <v>1.3636363636363635</v>
      </c>
      <c r="M80" s="27">
        <f t="shared" si="36"/>
        <v>553.35474802727265</v>
      </c>
      <c r="N80" s="27">
        <f t="shared" si="36"/>
        <v>201.53092275818182</v>
      </c>
      <c r="O80" s="27">
        <f t="shared" si="36"/>
        <v>260.06228695999999</v>
      </c>
      <c r="P80" s="27">
        <f t="shared" si="36"/>
        <v>11873.363636363636</v>
      </c>
      <c r="Q80" s="27">
        <f t="shared" si="36"/>
        <v>375.1969072</v>
      </c>
      <c r="R80" s="27">
        <f t="shared" si="36"/>
        <v>150.43943097272725</v>
      </c>
      <c r="S80" s="27">
        <f t="shared" si="36"/>
        <v>151.05377225090908</v>
      </c>
      <c r="T80" s="27">
        <f t="shared" si="36"/>
        <v>4223.181818181818</v>
      </c>
      <c r="U80" s="27">
        <f t="shared" si="36"/>
        <v>620.44202180000002</v>
      </c>
      <c r="V80" s="27">
        <f t="shared" si="36"/>
        <v>209.80448137636361</v>
      </c>
      <c r="W80" s="27">
        <f t="shared" si="36"/>
        <v>299.16755099909091</v>
      </c>
      <c r="X80" s="27">
        <f t="shared" si="36"/>
        <v>7650.181818181818</v>
      </c>
      <c r="Y80" s="27">
        <f t="shared" si="36"/>
        <v>55.636363636363633</v>
      </c>
      <c r="Z80" s="27">
        <f t="shared" si="36"/>
        <v>17.09090909090909</v>
      </c>
      <c r="AA80" s="27">
        <f t="shared" si="36"/>
        <v>40.909090909090907</v>
      </c>
      <c r="AB80" s="27">
        <f t="shared" si="36"/>
        <v>40.727272727272727</v>
      </c>
      <c r="AC80" s="27">
        <f t="shared" si="36"/>
        <v>375.09090909090907</v>
      </c>
      <c r="AD80" s="27" t="e">
        <f t="shared" si="36"/>
        <v>#DIV/0!</v>
      </c>
      <c r="AE80" s="27">
        <f t="shared" si="36"/>
        <v>66.818181818181813</v>
      </c>
      <c r="AF80" s="27">
        <f t="shared" si="36"/>
        <v>65.924287490757536</v>
      </c>
      <c r="AG80" s="27">
        <f t="shared" si="36"/>
        <v>10.681818181818182</v>
      </c>
      <c r="AH80" s="27">
        <f t="shared" si="36"/>
        <v>1.3909090909090907</v>
      </c>
      <c r="AI80" s="27">
        <f t="shared" si="36"/>
        <v>0.4272727272727273</v>
      </c>
      <c r="AJ80" s="27">
        <f t="shared" si="36"/>
        <v>1.0227272727272732</v>
      </c>
      <c r="AK80" s="27">
        <f t="shared" si="36"/>
        <v>1.0181818181818183</v>
      </c>
      <c r="AL80" s="27">
        <f t="shared" si="36"/>
        <v>9.377272727272727</v>
      </c>
      <c r="AM80" s="27"/>
    </row>
    <row r="81" spans="1:43">
      <c r="D81" s="22" t="s">
        <v>43</v>
      </c>
      <c r="E81" s="24">
        <f>STDEV(E58:E61,E66,E68,E71:E72,E75)/SQRT($B79)</f>
        <v>0</v>
      </c>
      <c r="F81" s="24">
        <f t="shared" ref="F81:AL81" si="37">STDEV(F58:F61,F66,F68,F71:F72,F75)/SQRT($B79)</f>
        <v>3.2829526005987013</v>
      </c>
      <c r="G81" s="24">
        <f t="shared" si="37"/>
        <v>0.58001702827280832</v>
      </c>
      <c r="H81" s="24">
        <f t="shared" si="37"/>
        <v>1.5224655117827457</v>
      </c>
      <c r="I81" s="24">
        <f t="shared" si="37"/>
        <v>2.0712613202563612</v>
      </c>
      <c r="J81" s="24">
        <f t="shared" si="37"/>
        <v>0.92796072713833688</v>
      </c>
      <c r="K81" s="24">
        <f t="shared" si="37"/>
        <v>0.60348780506667865</v>
      </c>
      <c r="L81" s="24">
        <f t="shared" si="37"/>
        <v>0.78959280019732747</v>
      </c>
      <c r="M81" s="24">
        <f t="shared" si="37"/>
        <v>140.69040297040684</v>
      </c>
      <c r="N81" s="24">
        <f t="shared" si="37"/>
        <v>40.786637102637357</v>
      </c>
      <c r="O81" s="24">
        <f t="shared" si="37"/>
        <v>84.488276700417515</v>
      </c>
      <c r="P81" s="24">
        <f t="shared" si="37"/>
        <v>2326.1339395955411</v>
      </c>
      <c r="Q81" s="24">
        <f t="shared" si="37"/>
        <v>124.5447382846876</v>
      </c>
      <c r="R81" s="24">
        <f t="shared" si="37"/>
        <v>39.838136258975972</v>
      </c>
      <c r="S81" s="24">
        <f t="shared" si="37"/>
        <v>73.068585867926274</v>
      </c>
      <c r="T81" s="24">
        <f t="shared" si="37"/>
        <v>1024.632690887114</v>
      </c>
      <c r="U81" s="24">
        <f t="shared" si="37"/>
        <v>180.8245859657992</v>
      </c>
      <c r="V81" s="24">
        <f t="shared" si="37"/>
        <v>49.935202780542284</v>
      </c>
      <c r="W81" s="24">
        <f t="shared" si="37"/>
        <v>124.39200855323463</v>
      </c>
      <c r="X81" s="24">
        <f t="shared" si="37"/>
        <v>1320.1988007329767</v>
      </c>
      <c r="Y81" s="24">
        <f t="shared" si="37"/>
        <v>6.2849025449882676</v>
      </c>
      <c r="Z81" s="24">
        <f t="shared" si="37"/>
        <v>3.9876352099836354</v>
      </c>
      <c r="AA81" s="24">
        <f t="shared" si="37"/>
        <v>3.4480268109295338</v>
      </c>
      <c r="AB81" s="24">
        <f t="shared" si="37"/>
        <v>8.669871202426636</v>
      </c>
      <c r="AC81" s="24">
        <f t="shared" si="37"/>
        <v>63.410430656551938</v>
      </c>
      <c r="AD81" s="24" t="e">
        <f t="shared" si="37"/>
        <v>#DIV/0!</v>
      </c>
      <c r="AE81" s="24">
        <f t="shared" si="37"/>
        <v>8.1838443681423509</v>
      </c>
      <c r="AF81" s="24">
        <f t="shared" si="37"/>
        <v>2.5721650382756991</v>
      </c>
      <c r="AG81" s="24">
        <f t="shared" si="37"/>
        <v>8.207381501496755</v>
      </c>
      <c r="AH81" s="24">
        <f t="shared" si="37"/>
        <v>0.1571225636247067</v>
      </c>
      <c r="AI81" s="24">
        <f t="shared" si="37"/>
        <v>9.9690880249590774E-2</v>
      </c>
      <c r="AJ81" s="24">
        <f t="shared" si="37"/>
        <v>8.6200670273238356E-2</v>
      </c>
      <c r="AK81" s="24">
        <f t="shared" si="37"/>
        <v>0.21674678006066586</v>
      </c>
      <c r="AL81" s="24">
        <f t="shared" si="37"/>
        <v>1.5852607664137983</v>
      </c>
      <c r="AM81" s="24"/>
    </row>
    <row r="82" spans="1:43">
      <c r="D82" s="18" t="s">
        <v>43</v>
      </c>
      <c r="E82" s="27">
        <f>STDEV(E62:E65,E67,E69:E70,E73:E74,E76:E77)/SQRT($B80)</f>
        <v>0</v>
      </c>
      <c r="F82" s="27">
        <f t="shared" ref="F82:AL82" si="38">STDEV(F62:F65,F67,F69:F70,F73:F74,F76:F77)/SQRT($B80)</f>
        <v>1.4465690386120791</v>
      </c>
      <c r="G82" s="27">
        <f t="shared" si="38"/>
        <v>1.1022141502711038</v>
      </c>
      <c r="H82" s="27">
        <f t="shared" si="38"/>
        <v>2.4622773843243926</v>
      </c>
      <c r="I82" s="27">
        <f t="shared" si="38"/>
        <v>1.2524356435850561</v>
      </c>
      <c r="J82" s="27">
        <f t="shared" si="38"/>
        <v>1.6226699760702017</v>
      </c>
      <c r="K82" s="27">
        <f t="shared" si="38"/>
        <v>1.8081541658839011</v>
      </c>
      <c r="L82" s="27">
        <f t="shared" si="38"/>
        <v>0.43217688450926234</v>
      </c>
      <c r="M82" s="27">
        <f t="shared" si="38"/>
        <v>138.74326672136743</v>
      </c>
      <c r="N82" s="27">
        <f t="shared" si="38"/>
        <v>38.883418569682306</v>
      </c>
      <c r="O82" s="27">
        <f t="shared" si="38"/>
        <v>88.052477000108226</v>
      </c>
      <c r="P82" s="27">
        <f t="shared" si="38"/>
        <v>1380.62410968062</v>
      </c>
      <c r="Q82" s="27">
        <f t="shared" si="38"/>
        <v>122.3676022213517</v>
      </c>
      <c r="R82" s="27">
        <f t="shared" si="38"/>
        <v>41.155033829962449</v>
      </c>
      <c r="S82" s="27">
        <f t="shared" si="38"/>
        <v>49.774270037488172</v>
      </c>
      <c r="T82" s="27">
        <f t="shared" si="38"/>
        <v>1046.5974898618495</v>
      </c>
      <c r="U82" s="27">
        <f t="shared" si="38"/>
        <v>185.60484788776986</v>
      </c>
      <c r="V82" s="27">
        <f t="shared" si="38"/>
        <v>40.312843999845271</v>
      </c>
      <c r="W82" s="27">
        <f t="shared" si="38"/>
        <v>124.09484415120009</v>
      </c>
      <c r="X82" s="27">
        <f t="shared" si="38"/>
        <v>1226.3298816029871</v>
      </c>
      <c r="Y82" s="27">
        <f t="shared" si="38"/>
        <v>5.9730801058091663</v>
      </c>
      <c r="Z82" s="27">
        <f t="shared" si="38"/>
        <v>3.3990761992436211</v>
      </c>
      <c r="AA82" s="27">
        <f t="shared" si="38"/>
        <v>10.465054007118207</v>
      </c>
      <c r="AB82" s="27">
        <f t="shared" si="38"/>
        <v>4.5887033404990847</v>
      </c>
      <c r="AC82" s="27">
        <f t="shared" si="38"/>
        <v>79.567633271719288</v>
      </c>
      <c r="AD82" s="27" t="e">
        <f t="shared" si="38"/>
        <v>#DIV/0!</v>
      </c>
      <c r="AE82" s="27">
        <f t="shared" si="38"/>
        <v>6.5199946762641128</v>
      </c>
      <c r="AF82" s="27">
        <f t="shared" si="38"/>
        <v>7.5204968029939465</v>
      </c>
      <c r="AG82" s="27">
        <f t="shared" si="38"/>
        <v>3.6164225965301977</v>
      </c>
      <c r="AH82" s="27">
        <f t="shared" si="38"/>
        <v>0.14932700264522936</v>
      </c>
      <c r="AI82" s="27">
        <f t="shared" si="38"/>
        <v>8.497690498109052E-2</v>
      </c>
      <c r="AJ82" s="27">
        <f t="shared" si="38"/>
        <v>0.26162635017795505</v>
      </c>
      <c r="AK82" s="27">
        <f t="shared" si="38"/>
        <v>0.11471758351247704</v>
      </c>
      <c r="AL82" s="27">
        <f t="shared" si="38"/>
        <v>1.9891908317929825</v>
      </c>
      <c r="AM82" s="27"/>
    </row>
    <row r="83" spans="1:43">
      <c r="A83" s="10"/>
      <c r="B83" s="10"/>
      <c r="C83" s="4"/>
      <c r="D83" s="10"/>
      <c r="E83" s="45"/>
      <c r="F83" s="45"/>
      <c r="G83" s="45"/>
      <c r="H83" s="45"/>
      <c r="I83" s="45"/>
      <c r="J83" s="45"/>
      <c r="K83" s="45"/>
      <c r="L83" s="45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45"/>
      <c r="Z83" s="45"/>
      <c r="AA83" s="45"/>
      <c r="AB83" s="45"/>
      <c r="AC83" s="45"/>
      <c r="AD83" s="10"/>
      <c r="AE83" s="59"/>
      <c r="AF83" s="60"/>
      <c r="AG83" s="59"/>
      <c r="AH83" s="59"/>
      <c r="AI83" s="59"/>
      <c r="AJ83" s="59"/>
      <c r="AK83" s="59"/>
      <c r="AL83" s="59"/>
    </row>
    <row r="84" spans="1:43">
      <c r="A84" t="s">
        <v>158</v>
      </c>
      <c r="B84" s="63">
        <v>19</v>
      </c>
      <c r="C84" s="4" t="s">
        <v>3</v>
      </c>
      <c r="D84" s="10" t="s">
        <v>80</v>
      </c>
      <c r="E84">
        <v>40</v>
      </c>
      <c r="F84">
        <v>2</v>
      </c>
      <c r="G84">
        <v>0</v>
      </c>
      <c r="H84">
        <v>21</v>
      </c>
      <c r="I84">
        <v>9</v>
      </c>
      <c r="J84">
        <v>8</v>
      </c>
      <c r="K84">
        <v>0</v>
      </c>
      <c r="L84">
        <v>8</v>
      </c>
      <c r="M84">
        <v>267.2</v>
      </c>
      <c r="N84">
        <v>100.9</v>
      </c>
      <c r="O84">
        <v>181.8666667</v>
      </c>
      <c r="P84">
        <v>8667</v>
      </c>
      <c r="Q84">
        <v>250.47619040000001</v>
      </c>
      <c r="R84">
        <v>53.23809524</v>
      </c>
      <c r="S84">
        <v>146.7142857</v>
      </c>
      <c r="T84">
        <v>6094</v>
      </c>
      <c r="U84">
        <v>306.22222219999998</v>
      </c>
      <c r="V84">
        <v>212.11111109999999</v>
      </c>
      <c r="W84">
        <v>263.88888880000002</v>
      </c>
      <c r="X84">
        <v>2573</v>
      </c>
      <c r="Y84">
        <v>57</v>
      </c>
      <c r="Z84">
        <v>41</v>
      </c>
      <c r="AA84">
        <v>12</v>
      </c>
      <c r="AB84">
        <v>60</v>
      </c>
      <c r="AC84">
        <v>151</v>
      </c>
      <c r="AD84" t="s">
        <v>58</v>
      </c>
      <c r="AE84" s="59">
        <f>((H84+I84)/E84)*100</f>
        <v>75</v>
      </c>
      <c r="AF84" s="60">
        <f>(I84/(H84+I84))*100</f>
        <v>30</v>
      </c>
      <c r="AG84" s="59">
        <f>(F84/E84)*100</f>
        <v>5</v>
      </c>
      <c r="AH84" s="59">
        <f t="shared" ref="AH84:AH103" si="39">Y84/$E84</f>
        <v>1.425</v>
      </c>
      <c r="AI84" s="59">
        <f t="shared" ref="AI84:AI103" si="40">Z84/$E84</f>
        <v>1.0249999999999999</v>
      </c>
      <c r="AJ84" s="59">
        <f t="shared" ref="AJ84:AJ103" si="41">AA84/$E84</f>
        <v>0.3</v>
      </c>
      <c r="AK84" s="59">
        <f t="shared" ref="AK84:AK103" si="42">AB84/$E84</f>
        <v>1.5</v>
      </c>
      <c r="AL84" s="59">
        <f t="shared" ref="AL84:AL103" si="43">AC84/$E84</f>
        <v>3.7749999999999999</v>
      </c>
      <c r="AN84" s="63" t="str">
        <f>IF(H84&gt;I84,"Left","Right")</f>
        <v>Left</v>
      </c>
      <c r="AO84" s="45" t="s">
        <v>158</v>
      </c>
      <c r="AP84" s="4" t="s">
        <v>3</v>
      </c>
    </row>
    <row r="85" spans="1:43">
      <c r="A85" t="s">
        <v>159</v>
      </c>
      <c r="B85" s="63">
        <v>19</v>
      </c>
      <c r="C85" s="4" t="s">
        <v>3</v>
      </c>
      <c r="D85" s="10" t="s">
        <v>80</v>
      </c>
      <c r="E85">
        <v>40</v>
      </c>
      <c r="F85">
        <v>26</v>
      </c>
      <c r="G85">
        <v>3</v>
      </c>
      <c r="H85">
        <v>4</v>
      </c>
      <c r="I85">
        <v>5</v>
      </c>
      <c r="J85">
        <v>2</v>
      </c>
      <c r="K85">
        <v>0</v>
      </c>
      <c r="L85">
        <v>2</v>
      </c>
      <c r="M85">
        <v>840.2222223</v>
      </c>
      <c r="N85">
        <v>420.11111119999998</v>
      </c>
      <c r="O85">
        <v>305.11111119999998</v>
      </c>
      <c r="P85">
        <v>570</v>
      </c>
      <c r="Q85">
        <v>653.5</v>
      </c>
      <c r="R85">
        <v>368.75</v>
      </c>
      <c r="S85">
        <v>348.75</v>
      </c>
      <c r="T85">
        <v>304</v>
      </c>
      <c r="U85">
        <v>989.59999989999994</v>
      </c>
      <c r="V85">
        <v>461.2</v>
      </c>
      <c r="W85">
        <v>270.2</v>
      </c>
      <c r="X85">
        <v>266</v>
      </c>
      <c r="Y85">
        <v>23</v>
      </c>
      <c r="Z85">
        <v>9</v>
      </c>
      <c r="AA85">
        <v>10</v>
      </c>
      <c r="AB85">
        <v>36</v>
      </c>
      <c r="AC85">
        <v>827</v>
      </c>
      <c r="AD85" t="s">
        <v>58</v>
      </c>
      <c r="AE85" s="59">
        <f t="shared" ref="AE85:AE103" si="44">((H85+I85)/E85)*100</f>
        <v>22.5</v>
      </c>
      <c r="AF85" s="60" t="s">
        <v>57</v>
      </c>
      <c r="AG85" s="59">
        <f t="shared" ref="AG85:AG103" si="45">(F85/E85)*100</f>
        <v>65</v>
      </c>
      <c r="AH85" s="59">
        <f t="shared" si="39"/>
        <v>0.57499999999999996</v>
      </c>
      <c r="AI85" s="59">
        <f t="shared" si="40"/>
        <v>0.22500000000000001</v>
      </c>
      <c r="AJ85" s="59">
        <f t="shared" si="41"/>
        <v>0.25</v>
      </c>
      <c r="AK85" s="59">
        <f t="shared" si="42"/>
        <v>0.9</v>
      </c>
      <c r="AL85" s="59">
        <f t="shared" si="43"/>
        <v>20.675000000000001</v>
      </c>
      <c r="AN85" s="63" t="str">
        <f t="shared" ref="AN85:AN103" si="46">IF(H85&gt;I85,"Left","Right")</f>
        <v>Right</v>
      </c>
      <c r="AO85" s="45" t="s">
        <v>159</v>
      </c>
      <c r="AP85" s="4" t="s">
        <v>3</v>
      </c>
      <c r="AQ85" s="76"/>
    </row>
    <row r="86" spans="1:43">
      <c r="A86" t="s">
        <v>160</v>
      </c>
      <c r="B86" s="63">
        <v>19</v>
      </c>
      <c r="C86" s="4" t="s">
        <v>3</v>
      </c>
      <c r="D86" s="10" t="s">
        <v>80</v>
      </c>
      <c r="E86">
        <v>40</v>
      </c>
      <c r="F86">
        <v>4</v>
      </c>
      <c r="G86">
        <v>0</v>
      </c>
      <c r="H86">
        <v>16</v>
      </c>
      <c r="I86">
        <v>18</v>
      </c>
      <c r="J86">
        <v>2</v>
      </c>
      <c r="K86">
        <v>1</v>
      </c>
      <c r="L86">
        <v>1</v>
      </c>
      <c r="M86">
        <v>418.6176471</v>
      </c>
      <c r="N86">
        <v>195</v>
      </c>
      <c r="O86">
        <v>117.1764706</v>
      </c>
      <c r="P86">
        <v>21181</v>
      </c>
      <c r="Q86">
        <v>303.125</v>
      </c>
      <c r="R86">
        <v>137.75</v>
      </c>
      <c r="S86">
        <v>101.6875</v>
      </c>
      <c r="T86">
        <v>10623</v>
      </c>
      <c r="U86">
        <v>521.2777777</v>
      </c>
      <c r="V86">
        <v>245.88888890000001</v>
      </c>
      <c r="W86">
        <v>130.94444440000001</v>
      </c>
      <c r="X86">
        <v>10558</v>
      </c>
      <c r="Y86">
        <v>47</v>
      </c>
      <c r="Z86">
        <v>29</v>
      </c>
      <c r="AA86">
        <v>24</v>
      </c>
      <c r="AB86">
        <v>36</v>
      </c>
      <c r="AC86">
        <v>234</v>
      </c>
      <c r="AD86" t="s">
        <v>58</v>
      </c>
      <c r="AE86" s="59">
        <f t="shared" si="44"/>
        <v>85</v>
      </c>
      <c r="AF86" s="60">
        <f t="shared" ref="AF86:AF98" si="47">(I86/(H86+I86))*100</f>
        <v>52.941176470588239</v>
      </c>
      <c r="AG86" s="59">
        <f t="shared" si="45"/>
        <v>10</v>
      </c>
      <c r="AH86" s="59">
        <f t="shared" si="39"/>
        <v>1.175</v>
      </c>
      <c r="AI86" s="59">
        <f t="shared" si="40"/>
        <v>0.72499999999999998</v>
      </c>
      <c r="AJ86" s="59">
        <f t="shared" si="41"/>
        <v>0.6</v>
      </c>
      <c r="AK86" s="59">
        <f t="shared" si="42"/>
        <v>0.9</v>
      </c>
      <c r="AL86" s="59">
        <f t="shared" si="43"/>
        <v>5.85</v>
      </c>
      <c r="AN86" s="63" t="str">
        <f t="shared" si="46"/>
        <v>Right</v>
      </c>
      <c r="AO86" s="45" t="s">
        <v>160</v>
      </c>
      <c r="AP86" s="4" t="s">
        <v>3</v>
      </c>
      <c r="AQ86" s="76"/>
    </row>
    <row r="87" spans="1:43">
      <c r="A87" t="s">
        <v>161</v>
      </c>
      <c r="B87" s="63">
        <v>19</v>
      </c>
      <c r="C87" s="4" t="s">
        <v>3</v>
      </c>
      <c r="D87" s="10" t="s">
        <v>80</v>
      </c>
      <c r="E87">
        <v>40</v>
      </c>
      <c r="F87">
        <v>19</v>
      </c>
      <c r="G87">
        <v>5</v>
      </c>
      <c r="H87">
        <v>3</v>
      </c>
      <c r="I87">
        <v>10</v>
      </c>
      <c r="J87">
        <v>3</v>
      </c>
      <c r="K87">
        <v>2</v>
      </c>
      <c r="L87">
        <v>1</v>
      </c>
      <c r="M87">
        <v>849.76923079999995</v>
      </c>
      <c r="N87">
        <v>613.84615369999995</v>
      </c>
      <c r="O87">
        <v>305.46153839999999</v>
      </c>
      <c r="P87">
        <v>2537</v>
      </c>
      <c r="Q87">
        <v>1066.666667</v>
      </c>
      <c r="R87">
        <v>758</v>
      </c>
      <c r="S87">
        <v>225.33333329999999</v>
      </c>
      <c r="T87">
        <v>800</v>
      </c>
      <c r="U87">
        <v>784.7</v>
      </c>
      <c r="V87">
        <v>570.59999989999994</v>
      </c>
      <c r="W87">
        <v>329.5</v>
      </c>
      <c r="X87">
        <v>1737</v>
      </c>
      <c r="Y87">
        <v>28</v>
      </c>
      <c r="Z87">
        <v>6</v>
      </c>
      <c r="AA87">
        <v>17</v>
      </c>
      <c r="AB87">
        <v>33</v>
      </c>
      <c r="AC87">
        <v>456</v>
      </c>
      <c r="AD87" t="s">
        <v>58</v>
      </c>
      <c r="AE87" s="59">
        <f t="shared" si="44"/>
        <v>32.5</v>
      </c>
      <c r="AF87" s="60">
        <f t="shared" si="47"/>
        <v>76.923076923076934</v>
      </c>
      <c r="AG87" s="59">
        <f t="shared" si="45"/>
        <v>47.5</v>
      </c>
      <c r="AH87" s="59">
        <f t="shared" si="39"/>
        <v>0.7</v>
      </c>
      <c r="AI87" s="59">
        <f t="shared" si="40"/>
        <v>0.15</v>
      </c>
      <c r="AJ87" s="59">
        <f t="shared" si="41"/>
        <v>0.42499999999999999</v>
      </c>
      <c r="AK87" s="59">
        <f t="shared" si="42"/>
        <v>0.82499999999999996</v>
      </c>
      <c r="AL87" s="59">
        <f t="shared" si="43"/>
        <v>11.4</v>
      </c>
      <c r="AN87" s="63" t="str">
        <f t="shared" si="46"/>
        <v>Right</v>
      </c>
      <c r="AO87" s="45" t="s">
        <v>161</v>
      </c>
      <c r="AP87" s="4" t="s">
        <v>3</v>
      </c>
      <c r="AQ87" s="76"/>
    </row>
    <row r="88" spans="1:43">
      <c r="A88" t="s">
        <v>162</v>
      </c>
      <c r="B88" s="63">
        <v>19</v>
      </c>
      <c r="C88" s="6" t="s">
        <v>2</v>
      </c>
      <c r="D88" s="10" t="s">
        <v>80</v>
      </c>
      <c r="E88">
        <v>40</v>
      </c>
      <c r="F88">
        <v>5</v>
      </c>
      <c r="G88">
        <v>1</v>
      </c>
      <c r="H88">
        <v>10</v>
      </c>
      <c r="I88">
        <v>20</v>
      </c>
      <c r="J88">
        <v>4</v>
      </c>
      <c r="K88">
        <v>4</v>
      </c>
      <c r="L88">
        <v>0</v>
      </c>
      <c r="M88">
        <v>354.93333330000002</v>
      </c>
      <c r="N88">
        <v>135.5</v>
      </c>
      <c r="O88">
        <v>262.43333330000002</v>
      </c>
      <c r="P88">
        <v>15942</v>
      </c>
      <c r="Q88">
        <v>650.90000010000006</v>
      </c>
      <c r="R88">
        <v>298.2</v>
      </c>
      <c r="S88">
        <v>223.1</v>
      </c>
      <c r="T88">
        <v>4881</v>
      </c>
      <c r="U88">
        <v>206.95</v>
      </c>
      <c r="V88">
        <v>54.150000009999999</v>
      </c>
      <c r="W88">
        <v>282.10000000000002</v>
      </c>
      <c r="X88">
        <v>11061</v>
      </c>
      <c r="Y88">
        <v>49</v>
      </c>
      <c r="Z88">
        <v>16</v>
      </c>
      <c r="AA88">
        <v>35</v>
      </c>
      <c r="AB88">
        <v>37</v>
      </c>
      <c r="AC88">
        <v>446</v>
      </c>
      <c r="AD88" t="s">
        <v>58</v>
      </c>
      <c r="AE88" s="59">
        <f t="shared" si="44"/>
        <v>75</v>
      </c>
      <c r="AF88" s="60">
        <f t="shared" si="47"/>
        <v>66.666666666666657</v>
      </c>
      <c r="AG88" s="59">
        <f t="shared" si="45"/>
        <v>12.5</v>
      </c>
      <c r="AH88" s="59">
        <f t="shared" si="39"/>
        <v>1.2250000000000001</v>
      </c>
      <c r="AI88" s="59">
        <f t="shared" si="40"/>
        <v>0.4</v>
      </c>
      <c r="AJ88" s="59">
        <f t="shared" si="41"/>
        <v>0.875</v>
      </c>
      <c r="AK88" s="59">
        <f t="shared" si="42"/>
        <v>0.92500000000000004</v>
      </c>
      <c r="AL88" s="59">
        <f t="shared" si="43"/>
        <v>11.15</v>
      </c>
      <c r="AN88" s="63" t="str">
        <f t="shared" si="46"/>
        <v>Right</v>
      </c>
      <c r="AO88" s="45" t="s">
        <v>162</v>
      </c>
      <c r="AP88" s="6" t="s">
        <v>2</v>
      </c>
      <c r="AQ88" s="76"/>
    </row>
    <row r="89" spans="1:43">
      <c r="A89" t="s">
        <v>163</v>
      </c>
      <c r="B89" s="63">
        <v>19</v>
      </c>
      <c r="C89" s="6" t="s">
        <v>2</v>
      </c>
      <c r="D89" s="10" t="s">
        <v>80</v>
      </c>
      <c r="E89">
        <v>40</v>
      </c>
      <c r="F89">
        <v>0</v>
      </c>
      <c r="G89">
        <v>2</v>
      </c>
      <c r="H89">
        <v>0</v>
      </c>
      <c r="I89">
        <v>19</v>
      </c>
      <c r="J89">
        <v>19</v>
      </c>
      <c r="K89">
        <v>19</v>
      </c>
      <c r="L89">
        <v>0</v>
      </c>
      <c r="M89">
        <v>127.1052631</v>
      </c>
      <c r="N89">
        <v>50.736842109999998</v>
      </c>
      <c r="O89">
        <v>76.052631590000004</v>
      </c>
      <c r="P89">
        <v>16068</v>
      </c>
      <c r="Q89">
        <v>0</v>
      </c>
      <c r="R89">
        <v>0</v>
      </c>
      <c r="S89">
        <v>0</v>
      </c>
      <c r="T89">
        <v>0</v>
      </c>
      <c r="U89">
        <v>127.1052631</v>
      </c>
      <c r="V89">
        <v>50.736842109999998</v>
      </c>
      <c r="W89">
        <v>76.052631590000004</v>
      </c>
      <c r="X89">
        <v>16068</v>
      </c>
      <c r="Y89">
        <v>65</v>
      </c>
      <c r="Z89">
        <v>0</v>
      </c>
      <c r="AA89">
        <v>58</v>
      </c>
      <c r="AB89">
        <v>39</v>
      </c>
      <c r="AC89">
        <v>159</v>
      </c>
      <c r="AD89" t="s">
        <v>58</v>
      </c>
      <c r="AE89" s="59">
        <f t="shared" si="44"/>
        <v>47.5</v>
      </c>
      <c r="AF89" s="60">
        <f t="shared" si="47"/>
        <v>100</v>
      </c>
      <c r="AG89" s="59">
        <f t="shared" si="45"/>
        <v>0</v>
      </c>
      <c r="AH89" s="59">
        <f t="shared" si="39"/>
        <v>1.625</v>
      </c>
      <c r="AI89" s="59">
        <f t="shared" si="40"/>
        <v>0</v>
      </c>
      <c r="AJ89" s="59">
        <f t="shared" si="41"/>
        <v>1.45</v>
      </c>
      <c r="AK89" s="59">
        <f t="shared" si="42"/>
        <v>0.97499999999999998</v>
      </c>
      <c r="AL89" s="59">
        <f t="shared" si="43"/>
        <v>3.9750000000000001</v>
      </c>
      <c r="AN89" s="63" t="str">
        <f t="shared" si="46"/>
        <v>Right</v>
      </c>
      <c r="AO89" s="45" t="s">
        <v>163</v>
      </c>
      <c r="AP89" s="6" t="s">
        <v>2</v>
      </c>
      <c r="AQ89" s="76"/>
    </row>
    <row r="90" spans="1:43">
      <c r="A90" t="s">
        <v>164</v>
      </c>
      <c r="B90" s="63">
        <v>19</v>
      </c>
      <c r="C90" s="6" t="s">
        <v>2</v>
      </c>
      <c r="D90" s="10" t="s">
        <v>80</v>
      </c>
      <c r="E90">
        <v>40</v>
      </c>
      <c r="F90">
        <v>0</v>
      </c>
      <c r="G90">
        <v>0</v>
      </c>
      <c r="H90">
        <v>16</v>
      </c>
      <c r="I90">
        <v>14</v>
      </c>
      <c r="J90">
        <v>10</v>
      </c>
      <c r="K90">
        <v>6</v>
      </c>
      <c r="L90">
        <v>4</v>
      </c>
      <c r="M90">
        <v>362.43333330000002</v>
      </c>
      <c r="N90">
        <v>64.300000010000005</v>
      </c>
      <c r="O90">
        <v>219.83333329999999</v>
      </c>
      <c r="P90">
        <v>5052</v>
      </c>
      <c r="Q90">
        <v>452.75</v>
      </c>
      <c r="R90">
        <v>72.5625</v>
      </c>
      <c r="S90">
        <v>206.25</v>
      </c>
      <c r="T90">
        <v>3308</v>
      </c>
      <c r="U90">
        <v>259.2142857</v>
      </c>
      <c r="V90">
        <v>54.857142850000002</v>
      </c>
      <c r="W90">
        <v>235.35714290000001</v>
      </c>
      <c r="X90">
        <v>1744</v>
      </c>
      <c r="Y90">
        <v>49</v>
      </c>
      <c r="Z90">
        <v>25</v>
      </c>
      <c r="AA90">
        <v>27</v>
      </c>
      <c r="AB90">
        <v>59</v>
      </c>
      <c r="AC90">
        <v>168</v>
      </c>
      <c r="AD90" t="s">
        <v>58</v>
      </c>
      <c r="AE90" s="59">
        <f t="shared" si="44"/>
        <v>75</v>
      </c>
      <c r="AF90" s="60">
        <f t="shared" si="47"/>
        <v>46.666666666666664</v>
      </c>
      <c r="AG90" s="59">
        <f t="shared" si="45"/>
        <v>0</v>
      </c>
      <c r="AH90" s="59">
        <f t="shared" si="39"/>
        <v>1.2250000000000001</v>
      </c>
      <c r="AI90" s="59">
        <f t="shared" si="40"/>
        <v>0.625</v>
      </c>
      <c r="AJ90" s="59">
        <f t="shared" si="41"/>
        <v>0.67500000000000004</v>
      </c>
      <c r="AK90" s="59">
        <f t="shared" si="42"/>
        <v>1.4750000000000001</v>
      </c>
      <c r="AL90" s="59">
        <f t="shared" si="43"/>
        <v>4.2</v>
      </c>
      <c r="AN90" s="63" t="str">
        <f t="shared" si="46"/>
        <v>Left</v>
      </c>
      <c r="AO90" s="45" t="s">
        <v>164</v>
      </c>
      <c r="AP90" s="6" t="s">
        <v>2</v>
      </c>
      <c r="AQ90" s="76"/>
    </row>
    <row r="91" spans="1:43">
      <c r="A91" t="s">
        <v>165</v>
      </c>
      <c r="B91" s="63">
        <v>19</v>
      </c>
      <c r="C91" s="6" t="s">
        <v>2</v>
      </c>
      <c r="D91" s="10" t="s">
        <v>80</v>
      </c>
      <c r="E91">
        <v>40</v>
      </c>
      <c r="F91">
        <v>1</v>
      </c>
      <c r="G91">
        <v>0</v>
      </c>
      <c r="H91">
        <v>22</v>
      </c>
      <c r="I91">
        <v>11</v>
      </c>
      <c r="J91">
        <v>6</v>
      </c>
      <c r="K91">
        <v>0</v>
      </c>
      <c r="L91">
        <v>6</v>
      </c>
      <c r="M91">
        <v>255.969697</v>
      </c>
      <c r="N91">
        <v>104.5151515</v>
      </c>
      <c r="O91">
        <v>109.3030303</v>
      </c>
      <c r="P91">
        <v>15789</v>
      </c>
      <c r="Q91">
        <v>274.68181809999999</v>
      </c>
      <c r="R91">
        <v>88.681818190000001</v>
      </c>
      <c r="S91">
        <v>107.5909091</v>
      </c>
      <c r="T91">
        <v>10740</v>
      </c>
      <c r="U91">
        <v>218.5454546</v>
      </c>
      <c r="V91">
        <v>136.18181820000001</v>
      </c>
      <c r="W91">
        <v>112.7272727</v>
      </c>
      <c r="X91">
        <v>5049</v>
      </c>
      <c r="Y91">
        <v>51</v>
      </c>
      <c r="Z91">
        <v>37</v>
      </c>
      <c r="AA91">
        <v>17</v>
      </c>
      <c r="AB91">
        <v>36</v>
      </c>
      <c r="AC91">
        <v>172</v>
      </c>
      <c r="AD91" t="s">
        <v>58</v>
      </c>
      <c r="AE91" s="59">
        <f t="shared" si="44"/>
        <v>82.5</v>
      </c>
      <c r="AF91" s="60">
        <f t="shared" si="47"/>
        <v>33.333333333333329</v>
      </c>
      <c r="AG91" s="59">
        <f t="shared" si="45"/>
        <v>2.5</v>
      </c>
      <c r="AH91" s="59">
        <f t="shared" si="39"/>
        <v>1.2749999999999999</v>
      </c>
      <c r="AI91" s="59">
        <f t="shared" si="40"/>
        <v>0.92500000000000004</v>
      </c>
      <c r="AJ91" s="59">
        <f t="shared" si="41"/>
        <v>0.42499999999999999</v>
      </c>
      <c r="AK91" s="59">
        <f t="shared" si="42"/>
        <v>0.9</v>
      </c>
      <c r="AL91" s="59">
        <f t="shared" si="43"/>
        <v>4.3</v>
      </c>
      <c r="AN91" s="63" t="str">
        <f t="shared" si="46"/>
        <v>Left</v>
      </c>
      <c r="AO91" s="45" t="s">
        <v>165</v>
      </c>
      <c r="AP91" s="6" t="s">
        <v>2</v>
      </c>
      <c r="AQ91" s="76"/>
    </row>
    <row r="92" spans="1:43">
      <c r="A92" t="s">
        <v>166</v>
      </c>
      <c r="B92" s="63">
        <v>19</v>
      </c>
      <c r="C92" s="4" t="s">
        <v>3</v>
      </c>
      <c r="D92" s="10" t="s">
        <v>80</v>
      </c>
      <c r="E92">
        <v>40</v>
      </c>
      <c r="F92">
        <v>5</v>
      </c>
      <c r="G92">
        <v>3</v>
      </c>
      <c r="H92">
        <v>17</v>
      </c>
      <c r="I92">
        <v>8</v>
      </c>
      <c r="J92">
        <v>7</v>
      </c>
      <c r="K92">
        <v>0</v>
      </c>
      <c r="L92">
        <v>7</v>
      </c>
      <c r="M92">
        <v>411.48</v>
      </c>
      <c r="N92">
        <v>169.08</v>
      </c>
      <c r="O92">
        <v>480.52</v>
      </c>
      <c r="P92">
        <v>2255</v>
      </c>
      <c r="Q92">
        <v>391.8823529</v>
      </c>
      <c r="R92">
        <v>114.3529412</v>
      </c>
      <c r="S92">
        <v>497.70588229999998</v>
      </c>
      <c r="T92">
        <v>1740</v>
      </c>
      <c r="U92">
        <v>453.125</v>
      </c>
      <c r="V92">
        <v>285.375</v>
      </c>
      <c r="W92">
        <v>444</v>
      </c>
      <c r="X92">
        <v>515</v>
      </c>
      <c r="Y92">
        <v>51</v>
      </c>
      <c r="Z92">
        <v>41</v>
      </c>
      <c r="AA92">
        <v>17</v>
      </c>
      <c r="AB92">
        <v>37</v>
      </c>
      <c r="AC92">
        <v>551</v>
      </c>
      <c r="AD92" t="s">
        <v>58</v>
      </c>
      <c r="AE92" s="59">
        <f>((H92+I92)/E92)*100</f>
        <v>62.5</v>
      </c>
      <c r="AF92" s="60">
        <f t="shared" si="47"/>
        <v>32</v>
      </c>
      <c r="AG92" s="59">
        <f t="shared" si="45"/>
        <v>12.5</v>
      </c>
      <c r="AH92" s="59">
        <f t="shared" si="39"/>
        <v>1.2749999999999999</v>
      </c>
      <c r="AI92" s="59">
        <f t="shared" si="40"/>
        <v>1.0249999999999999</v>
      </c>
      <c r="AJ92" s="59">
        <f t="shared" si="41"/>
        <v>0.42499999999999999</v>
      </c>
      <c r="AK92" s="59">
        <f t="shared" si="42"/>
        <v>0.92500000000000004</v>
      </c>
      <c r="AL92" s="59">
        <f t="shared" si="43"/>
        <v>13.775</v>
      </c>
      <c r="AN92" s="63" t="str">
        <f t="shared" si="46"/>
        <v>Left</v>
      </c>
      <c r="AO92" s="45" t="s">
        <v>166</v>
      </c>
      <c r="AP92" s="4" t="s">
        <v>3</v>
      </c>
      <c r="AQ92" s="76"/>
    </row>
    <row r="93" spans="1:43">
      <c r="A93" t="s">
        <v>167</v>
      </c>
      <c r="B93" s="63">
        <v>19</v>
      </c>
      <c r="C93" s="6" t="s">
        <v>2</v>
      </c>
      <c r="D93" s="10" t="s">
        <v>80</v>
      </c>
      <c r="E93">
        <v>40</v>
      </c>
      <c r="F93">
        <v>0</v>
      </c>
      <c r="G93">
        <v>0</v>
      </c>
      <c r="H93">
        <v>17</v>
      </c>
      <c r="I93">
        <v>23</v>
      </c>
      <c r="J93">
        <v>0</v>
      </c>
      <c r="K93">
        <v>0</v>
      </c>
      <c r="L93">
        <v>0</v>
      </c>
      <c r="M93">
        <v>156.44999999999999</v>
      </c>
      <c r="N93">
        <v>125.95</v>
      </c>
      <c r="O93">
        <v>76.099999990000001</v>
      </c>
      <c r="P93">
        <v>19112</v>
      </c>
      <c r="Q93">
        <v>130.29411759999999</v>
      </c>
      <c r="R93">
        <v>124.41176470000001</v>
      </c>
      <c r="S93">
        <v>73.058823529999998</v>
      </c>
      <c r="T93">
        <v>8286</v>
      </c>
      <c r="U93">
        <v>175.7826087</v>
      </c>
      <c r="V93">
        <v>127.0869565</v>
      </c>
      <c r="W93">
        <v>78.347826089999998</v>
      </c>
      <c r="X93">
        <v>10826</v>
      </c>
      <c r="Y93">
        <v>53</v>
      </c>
      <c r="Z93">
        <v>19</v>
      </c>
      <c r="AA93">
        <v>29</v>
      </c>
      <c r="AB93">
        <v>41</v>
      </c>
      <c r="AC93">
        <v>292</v>
      </c>
      <c r="AD93" t="s">
        <v>58</v>
      </c>
      <c r="AE93" s="59">
        <f t="shared" si="44"/>
        <v>100</v>
      </c>
      <c r="AF93" s="60">
        <f t="shared" si="47"/>
        <v>57.499999999999993</v>
      </c>
      <c r="AG93" s="59">
        <f t="shared" si="45"/>
        <v>0</v>
      </c>
      <c r="AH93" s="59">
        <f t="shared" si="39"/>
        <v>1.325</v>
      </c>
      <c r="AI93" s="59">
        <f t="shared" si="40"/>
        <v>0.47499999999999998</v>
      </c>
      <c r="AJ93" s="59">
        <f t="shared" si="41"/>
        <v>0.72499999999999998</v>
      </c>
      <c r="AK93" s="59">
        <f t="shared" si="42"/>
        <v>1.0249999999999999</v>
      </c>
      <c r="AL93" s="59">
        <f t="shared" si="43"/>
        <v>7.3</v>
      </c>
      <c r="AN93" s="63" t="str">
        <f t="shared" si="46"/>
        <v>Right</v>
      </c>
      <c r="AO93" s="45" t="s">
        <v>167</v>
      </c>
      <c r="AP93" s="6" t="s">
        <v>2</v>
      </c>
      <c r="AQ93" s="76"/>
    </row>
    <row r="94" spans="1:43">
      <c r="A94" t="s">
        <v>168</v>
      </c>
      <c r="B94" s="63">
        <v>19</v>
      </c>
      <c r="C94" s="4" t="s">
        <v>3</v>
      </c>
      <c r="D94" s="10" t="s">
        <v>80</v>
      </c>
      <c r="E94">
        <v>40</v>
      </c>
      <c r="F94">
        <v>0</v>
      </c>
      <c r="G94">
        <v>0</v>
      </c>
      <c r="H94">
        <v>23</v>
      </c>
      <c r="I94">
        <v>14</v>
      </c>
      <c r="J94">
        <v>3</v>
      </c>
      <c r="K94">
        <v>1</v>
      </c>
      <c r="L94">
        <v>2</v>
      </c>
      <c r="M94">
        <v>410.51351360000001</v>
      </c>
      <c r="N94">
        <v>127</v>
      </c>
      <c r="O94">
        <v>273.3513514</v>
      </c>
      <c r="P94">
        <v>956</v>
      </c>
      <c r="Q94">
        <v>397.13043479999999</v>
      </c>
      <c r="R94">
        <v>79.47826087</v>
      </c>
      <c r="S94">
        <v>198.82608690000001</v>
      </c>
      <c r="T94">
        <v>415</v>
      </c>
      <c r="U94">
        <v>432.5</v>
      </c>
      <c r="V94">
        <v>205.07142859999999</v>
      </c>
      <c r="W94">
        <v>395.7857143</v>
      </c>
      <c r="X94">
        <v>541</v>
      </c>
      <c r="Y94">
        <v>50</v>
      </c>
      <c r="Z94">
        <v>36</v>
      </c>
      <c r="AA94">
        <v>19</v>
      </c>
      <c r="AB94">
        <v>98</v>
      </c>
      <c r="AC94">
        <v>369</v>
      </c>
      <c r="AD94" t="s">
        <v>58</v>
      </c>
      <c r="AE94" s="59">
        <f t="shared" si="44"/>
        <v>92.5</v>
      </c>
      <c r="AF94" s="60">
        <f t="shared" si="47"/>
        <v>37.837837837837839</v>
      </c>
      <c r="AG94" s="59">
        <f t="shared" si="45"/>
        <v>0</v>
      </c>
      <c r="AH94" s="59">
        <f t="shared" si="39"/>
        <v>1.25</v>
      </c>
      <c r="AI94" s="59">
        <f t="shared" si="40"/>
        <v>0.9</v>
      </c>
      <c r="AJ94" s="59">
        <f t="shared" si="41"/>
        <v>0.47499999999999998</v>
      </c>
      <c r="AK94" s="59">
        <f t="shared" si="42"/>
        <v>2.4500000000000002</v>
      </c>
      <c r="AL94" s="59">
        <f t="shared" si="43"/>
        <v>9.2249999999999996</v>
      </c>
      <c r="AN94" s="63" t="str">
        <f t="shared" si="46"/>
        <v>Left</v>
      </c>
      <c r="AO94" s="45" t="s">
        <v>168</v>
      </c>
      <c r="AP94" s="4" t="s">
        <v>3</v>
      </c>
      <c r="AQ94" s="76"/>
    </row>
    <row r="95" spans="1:43">
      <c r="A95" t="s">
        <v>169</v>
      </c>
      <c r="B95" s="63">
        <v>19</v>
      </c>
      <c r="C95" s="6" t="s">
        <v>2</v>
      </c>
      <c r="D95" s="10" t="s">
        <v>80</v>
      </c>
      <c r="E95">
        <v>40</v>
      </c>
      <c r="F95">
        <v>2</v>
      </c>
      <c r="G95">
        <v>1</v>
      </c>
      <c r="H95">
        <v>19</v>
      </c>
      <c r="I95">
        <v>16</v>
      </c>
      <c r="J95">
        <v>2</v>
      </c>
      <c r="K95">
        <v>0</v>
      </c>
      <c r="L95">
        <v>2</v>
      </c>
      <c r="M95">
        <v>596.88571430000002</v>
      </c>
      <c r="N95">
        <v>248.2857143</v>
      </c>
      <c r="O95">
        <v>168.22857139999999</v>
      </c>
      <c r="P95">
        <v>19101</v>
      </c>
      <c r="Q95">
        <v>381.1052631</v>
      </c>
      <c r="R95">
        <v>268.05263159999998</v>
      </c>
      <c r="S95">
        <v>139.2105263</v>
      </c>
      <c r="T95">
        <v>11206</v>
      </c>
      <c r="U95">
        <v>853.125</v>
      </c>
      <c r="V95">
        <v>224.8125</v>
      </c>
      <c r="W95">
        <v>202.6875</v>
      </c>
      <c r="X95">
        <v>7895</v>
      </c>
      <c r="Y95">
        <v>42</v>
      </c>
      <c r="Z95">
        <v>33</v>
      </c>
      <c r="AA95">
        <v>25</v>
      </c>
      <c r="AB95">
        <v>39</v>
      </c>
      <c r="AC95">
        <v>353</v>
      </c>
      <c r="AD95" t="s">
        <v>58</v>
      </c>
      <c r="AE95" s="59">
        <f t="shared" si="44"/>
        <v>87.5</v>
      </c>
      <c r="AF95" s="60">
        <f t="shared" si="47"/>
        <v>45.714285714285715</v>
      </c>
      <c r="AG95" s="59">
        <f t="shared" si="45"/>
        <v>5</v>
      </c>
      <c r="AH95" s="59">
        <f t="shared" si="39"/>
        <v>1.05</v>
      </c>
      <c r="AI95" s="59">
        <f t="shared" si="40"/>
        <v>0.82499999999999996</v>
      </c>
      <c r="AJ95" s="59">
        <f t="shared" si="41"/>
        <v>0.625</v>
      </c>
      <c r="AK95" s="59">
        <f t="shared" si="42"/>
        <v>0.97499999999999998</v>
      </c>
      <c r="AL95" s="59">
        <f t="shared" si="43"/>
        <v>8.8249999999999993</v>
      </c>
      <c r="AN95" s="63" t="str">
        <f t="shared" si="46"/>
        <v>Left</v>
      </c>
      <c r="AO95" s="45" t="s">
        <v>169</v>
      </c>
      <c r="AP95" s="6" t="s">
        <v>2</v>
      </c>
      <c r="AQ95" s="76"/>
    </row>
    <row r="96" spans="1:43">
      <c r="A96" t="s">
        <v>170</v>
      </c>
      <c r="B96" s="63">
        <v>19</v>
      </c>
      <c r="C96" s="6" t="s">
        <v>2</v>
      </c>
      <c r="D96" s="10" t="s">
        <v>80</v>
      </c>
      <c r="E96">
        <v>40</v>
      </c>
      <c r="F96">
        <v>0</v>
      </c>
      <c r="G96">
        <v>1</v>
      </c>
      <c r="H96">
        <v>0</v>
      </c>
      <c r="I96">
        <v>19</v>
      </c>
      <c r="J96">
        <v>20</v>
      </c>
      <c r="K96">
        <v>20</v>
      </c>
      <c r="L96">
        <v>0</v>
      </c>
      <c r="M96">
        <v>152.63157889999999</v>
      </c>
      <c r="N96">
        <v>63.578947370000002</v>
      </c>
      <c r="O96">
        <v>142.52631579999999</v>
      </c>
      <c r="P96">
        <v>13944</v>
      </c>
      <c r="Q96">
        <v>0</v>
      </c>
      <c r="R96">
        <v>0</v>
      </c>
      <c r="S96">
        <v>0</v>
      </c>
      <c r="T96">
        <v>0</v>
      </c>
      <c r="U96">
        <v>152.63157889999999</v>
      </c>
      <c r="V96">
        <v>63.578947370000002</v>
      </c>
      <c r="W96">
        <v>142.52631579999999</v>
      </c>
      <c r="X96">
        <v>13944</v>
      </c>
      <c r="Y96">
        <v>87</v>
      </c>
      <c r="Z96">
        <v>0</v>
      </c>
      <c r="AA96">
        <v>111</v>
      </c>
      <c r="AB96">
        <v>27</v>
      </c>
      <c r="AC96">
        <v>100</v>
      </c>
      <c r="AD96" t="s">
        <v>58</v>
      </c>
      <c r="AE96" s="59">
        <f t="shared" si="44"/>
        <v>47.5</v>
      </c>
      <c r="AF96" s="60">
        <f t="shared" si="47"/>
        <v>100</v>
      </c>
      <c r="AG96" s="59">
        <f t="shared" si="45"/>
        <v>0</v>
      </c>
      <c r="AH96" s="59">
        <f t="shared" si="39"/>
        <v>2.1749999999999998</v>
      </c>
      <c r="AI96" s="59">
        <f t="shared" si="40"/>
        <v>0</v>
      </c>
      <c r="AJ96" s="59">
        <f t="shared" si="41"/>
        <v>2.7749999999999999</v>
      </c>
      <c r="AK96" s="59">
        <f t="shared" si="42"/>
        <v>0.67500000000000004</v>
      </c>
      <c r="AL96" s="59">
        <f t="shared" si="43"/>
        <v>2.5</v>
      </c>
      <c r="AN96" s="63" t="str">
        <f t="shared" si="46"/>
        <v>Right</v>
      </c>
      <c r="AO96" s="45" t="s">
        <v>170</v>
      </c>
      <c r="AP96" s="6" t="s">
        <v>2</v>
      </c>
      <c r="AQ96" s="76"/>
    </row>
    <row r="97" spans="1:43">
      <c r="A97" t="s">
        <v>171</v>
      </c>
      <c r="B97" s="63">
        <v>19</v>
      </c>
      <c r="C97" s="4" t="s">
        <v>3</v>
      </c>
      <c r="D97" s="10" t="s">
        <v>80</v>
      </c>
      <c r="E97">
        <v>40</v>
      </c>
      <c r="F97">
        <v>0</v>
      </c>
      <c r="G97">
        <v>0</v>
      </c>
      <c r="H97">
        <v>17</v>
      </c>
      <c r="I97">
        <v>17</v>
      </c>
      <c r="J97">
        <v>6</v>
      </c>
      <c r="K97">
        <v>5</v>
      </c>
      <c r="L97">
        <v>1</v>
      </c>
      <c r="M97">
        <v>252.91176469999999</v>
      </c>
      <c r="N97">
        <v>77.441176470000002</v>
      </c>
      <c r="O97">
        <v>138.02941179999999</v>
      </c>
      <c r="P97">
        <v>9687</v>
      </c>
      <c r="Q97">
        <v>181.05882349999999</v>
      </c>
      <c r="R97">
        <v>78.058823529999998</v>
      </c>
      <c r="S97">
        <v>167</v>
      </c>
      <c r="T97">
        <v>4209</v>
      </c>
      <c r="U97">
        <v>324.76470590000002</v>
      </c>
      <c r="V97">
        <v>76.82352942</v>
      </c>
      <c r="W97">
        <v>109.0588235</v>
      </c>
      <c r="X97">
        <v>5478</v>
      </c>
      <c r="Y97">
        <v>57</v>
      </c>
      <c r="Z97">
        <v>21</v>
      </c>
      <c r="AA97">
        <v>37</v>
      </c>
      <c r="AB97">
        <v>43</v>
      </c>
      <c r="AC97">
        <v>106</v>
      </c>
      <c r="AD97" t="s">
        <v>58</v>
      </c>
      <c r="AE97" s="59">
        <f t="shared" si="44"/>
        <v>85</v>
      </c>
      <c r="AF97" s="60">
        <f t="shared" si="47"/>
        <v>50</v>
      </c>
      <c r="AG97" s="59">
        <f t="shared" si="45"/>
        <v>0</v>
      </c>
      <c r="AH97" s="59">
        <f t="shared" si="39"/>
        <v>1.425</v>
      </c>
      <c r="AI97" s="59">
        <f t="shared" si="40"/>
        <v>0.52500000000000002</v>
      </c>
      <c r="AJ97" s="59">
        <f t="shared" si="41"/>
        <v>0.92500000000000004</v>
      </c>
      <c r="AK97" s="59">
        <f t="shared" si="42"/>
        <v>1.075</v>
      </c>
      <c r="AL97" s="59">
        <f t="shared" si="43"/>
        <v>2.65</v>
      </c>
      <c r="AN97" s="63" t="str">
        <f t="shared" si="46"/>
        <v>Right</v>
      </c>
      <c r="AO97" s="45" t="s">
        <v>171</v>
      </c>
      <c r="AP97" s="4" t="s">
        <v>3</v>
      </c>
      <c r="AQ97" s="76"/>
    </row>
    <row r="98" spans="1:43">
      <c r="A98" t="s">
        <v>172</v>
      </c>
      <c r="B98" s="63">
        <v>19</v>
      </c>
      <c r="C98" s="4" t="s">
        <v>3</v>
      </c>
      <c r="D98" s="10" t="s">
        <v>80</v>
      </c>
      <c r="E98">
        <v>40</v>
      </c>
      <c r="F98">
        <v>0</v>
      </c>
      <c r="G98">
        <v>0</v>
      </c>
      <c r="H98">
        <v>19</v>
      </c>
      <c r="I98">
        <v>19</v>
      </c>
      <c r="J98">
        <v>2</v>
      </c>
      <c r="K98">
        <v>1</v>
      </c>
      <c r="L98">
        <v>1</v>
      </c>
      <c r="M98">
        <v>129.05263160000001</v>
      </c>
      <c r="N98">
        <v>83.473684219999996</v>
      </c>
      <c r="O98">
        <v>100.8421053</v>
      </c>
      <c r="P98">
        <v>20914</v>
      </c>
      <c r="Q98">
        <v>168.84210529999999</v>
      </c>
      <c r="R98">
        <v>75.526315780000004</v>
      </c>
      <c r="S98">
        <v>96.315789460000005</v>
      </c>
      <c r="T98">
        <v>10242</v>
      </c>
      <c r="U98">
        <v>89.263157899999996</v>
      </c>
      <c r="V98">
        <v>91.421052630000005</v>
      </c>
      <c r="W98">
        <v>105.368421</v>
      </c>
      <c r="X98">
        <v>10672</v>
      </c>
      <c r="Y98">
        <v>63</v>
      </c>
      <c r="Z98">
        <v>30</v>
      </c>
      <c r="AA98">
        <v>24</v>
      </c>
      <c r="AB98">
        <v>39</v>
      </c>
      <c r="AC98">
        <v>107</v>
      </c>
      <c r="AD98" t="s">
        <v>58</v>
      </c>
      <c r="AE98" s="59">
        <f t="shared" si="44"/>
        <v>95</v>
      </c>
      <c r="AF98" s="60">
        <f t="shared" si="47"/>
        <v>50</v>
      </c>
      <c r="AG98" s="59">
        <f t="shared" si="45"/>
        <v>0</v>
      </c>
      <c r="AH98" s="59">
        <f t="shared" si="39"/>
        <v>1.575</v>
      </c>
      <c r="AI98" s="59">
        <f t="shared" si="40"/>
        <v>0.75</v>
      </c>
      <c r="AJ98" s="59">
        <f t="shared" si="41"/>
        <v>0.6</v>
      </c>
      <c r="AK98" s="59">
        <f t="shared" si="42"/>
        <v>0.97499999999999998</v>
      </c>
      <c r="AL98" s="59">
        <f t="shared" si="43"/>
        <v>2.6749999999999998</v>
      </c>
      <c r="AN98" s="63" t="str">
        <f t="shared" si="46"/>
        <v>Right</v>
      </c>
      <c r="AO98" s="45" t="s">
        <v>172</v>
      </c>
      <c r="AP98" s="4" t="s">
        <v>3</v>
      </c>
      <c r="AQ98" s="76"/>
    </row>
    <row r="99" spans="1:43">
      <c r="A99" t="s">
        <v>173</v>
      </c>
      <c r="B99" s="63">
        <v>19</v>
      </c>
      <c r="C99" s="6" t="s">
        <v>2</v>
      </c>
      <c r="D99" s="10" t="s">
        <v>80</v>
      </c>
      <c r="E99">
        <v>40</v>
      </c>
      <c r="F99">
        <v>1</v>
      </c>
      <c r="G99">
        <v>0</v>
      </c>
      <c r="H99">
        <v>18</v>
      </c>
      <c r="I99">
        <v>16</v>
      </c>
      <c r="J99">
        <v>5</v>
      </c>
      <c r="K99">
        <v>0</v>
      </c>
      <c r="L99">
        <v>5</v>
      </c>
      <c r="M99">
        <v>226.94117650000001</v>
      </c>
      <c r="N99">
        <v>72.735294100000004</v>
      </c>
      <c r="O99">
        <v>646.73529410000003</v>
      </c>
      <c r="P99">
        <v>1223</v>
      </c>
      <c r="Q99">
        <v>252.2777778</v>
      </c>
      <c r="R99">
        <v>54.666666669999998</v>
      </c>
      <c r="S99">
        <v>664.94444439999995</v>
      </c>
      <c r="T99">
        <v>648</v>
      </c>
      <c r="U99">
        <v>198.4375</v>
      </c>
      <c r="V99">
        <v>93.0625</v>
      </c>
      <c r="W99">
        <v>626.25</v>
      </c>
      <c r="X99">
        <v>575</v>
      </c>
      <c r="Y99">
        <v>42</v>
      </c>
      <c r="Z99">
        <v>29</v>
      </c>
      <c r="AA99">
        <v>23</v>
      </c>
      <c r="AB99">
        <v>53</v>
      </c>
      <c r="AC99">
        <v>196</v>
      </c>
      <c r="AD99" t="s">
        <v>58</v>
      </c>
      <c r="AE99" s="59">
        <f t="shared" si="44"/>
        <v>85</v>
      </c>
      <c r="AF99" s="60" t="s">
        <v>57</v>
      </c>
      <c r="AG99" s="59">
        <f t="shared" si="45"/>
        <v>2.5</v>
      </c>
      <c r="AH99" s="59">
        <f t="shared" si="39"/>
        <v>1.05</v>
      </c>
      <c r="AI99" s="59">
        <f t="shared" si="40"/>
        <v>0.72499999999999998</v>
      </c>
      <c r="AJ99" s="59">
        <f t="shared" si="41"/>
        <v>0.57499999999999996</v>
      </c>
      <c r="AK99" s="59">
        <f t="shared" si="42"/>
        <v>1.325</v>
      </c>
      <c r="AL99" s="59">
        <f t="shared" si="43"/>
        <v>4.9000000000000004</v>
      </c>
      <c r="AN99" s="63" t="str">
        <f t="shared" si="46"/>
        <v>Left</v>
      </c>
      <c r="AO99" s="45" t="s">
        <v>173</v>
      </c>
      <c r="AP99" s="6" t="s">
        <v>2</v>
      </c>
      <c r="AQ99" s="76"/>
    </row>
    <row r="100" spans="1:43">
      <c r="A100" t="s">
        <v>174</v>
      </c>
      <c r="B100" s="63">
        <v>19</v>
      </c>
      <c r="C100" s="6" t="s">
        <v>2</v>
      </c>
      <c r="D100" s="10" t="s">
        <v>80</v>
      </c>
      <c r="E100">
        <v>40</v>
      </c>
      <c r="F100">
        <v>5</v>
      </c>
      <c r="G100">
        <v>1</v>
      </c>
      <c r="H100">
        <v>16</v>
      </c>
      <c r="I100">
        <v>14</v>
      </c>
      <c r="J100">
        <v>4</v>
      </c>
      <c r="K100">
        <v>1</v>
      </c>
      <c r="L100">
        <v>3</v>
      </c>
      <c r="M100">
        <v>253.3</v>
      </c>
      <c r="N100">
        <v>122.2666667</v>
      </c>
      <c r="O100">
        <v>98.433333340000004</v>
      </c>
      <c r="P100">
        <v>12066</v>
      </c>
      <c r="Q100">
        <v>198.8125</v>
      </c>
      <c r="R100">
        <v>112</v>
      </c>
      <c r="S100">
        <v>111.8125</v>
      </c>
      <c r="T100">
        <v>6207</v>
      </c>
      <c r="U100">
        <v>315.57142850000002</v>
      </c>
      <c r="V100">
        <v>134</v>
      </c>
      <c r="W100">
        <v>83.142857129999996</v>
      </c>
      <c r="X100">
        <v>5859</v>
      </c>
      <c r="Y100">
        <v>44</v>
      </c>
      <c r="Z100">
        <v>27</v>
      </c>
      <c r="AA100">
        <v>21</v>
      </c>
      <c r="AB100">
        <v>37</v>
      </c>
      <c r="AC100">
        <v>372</v>
      </c>
      <c r="AD100" t="s">
        <v>58</v>
      </c>
      <c r="AE100" s="59">
        <f t="shared" si="44"/>
        <v>75</v>
      </c>
      <c r="AF100" s="60">
        <f>(I100/(H100+I100))*100</f>
        <v>46.666666666666664</v>
      </c>
      <c r="AG100" s="59">
        <f t="shared" si="45"/>
        <v>12.5</v>
      </c>
      <c r="AH100" s="59">
        <f t="shared" si="39"/>
        <v>1.1000000000000001</v>
      </c>
      <c r="AI100" s="59">
        <f t="shared" si="40"/>
        <v>0.67500000000000004</v>
      </c>
      <c r="AJ100" s="59">
        <f t="shared" si="41"/>
        <v>0.52500000000000002</v>
      </c>
      <c r="AK100" s="59">
        <f t="shared" si="42"/>
        <v>0.92500000000000004</v>
      </c>
      <c r="AL100" s="59">
        <f t="shared" si="43"/>
        <v>9.3000000000000007</v>
      </c>
      <c r="AN100" s="63" t="str">
        <f t="shared" si="46"/>
        <v>Left</v>
      </c>
      <c r="AO100" s="45" t="s">
        <v>174</v>
      </c>
      <c r="AP100" s="6" t="s">
        <v>2</v>
      </c>
      <c r="AQ100" s="76"/>
    </row>
    <row r="101" spans="1:43">
      <c r="A101" t="s">
        <v>175</v>
      </c>
      <c r="B101" s="63">
        <v>19</v>
      </c>
      <c r="C101" s="4" t="s">
        <v>3</v>
      </c>
      <c r="D101" s="10" t="s">
        <v>80</v>
      </c>
      <c r="E101">
        <v>40</v>
      </c>
      <c r="F101">
        <v>0</v>
      </c>
      <c r="G101">
        <v>0</v>
      </c>
      <c r="H101">
        <v>11</v>
      </c>
      <c r="I101">
        <v>21</v>
      </c>
      <c r="J101">
        <v>8</v>
      </c>
      <c r="K101">
        <v>8</v>
      </c>
      <c r="L101">
        <v>0</v>
      </c>
      <c r="M101">
        <v>337.34375</v>
      </c>
      <c r="N101">
        <v>116.78125</v>
      </c>
      <c r="O101">
        <v>118.6875</v>
      </c>
      <c r="P101">
        <v>6996</v>
      </c>
      <c r="Q101">
        <v>308.72727270000001</v>
      </c>
      <c r="R101">
        <v>210.18181820000001</v>
      </c>
      <c r="S101">
        <v>110.54545450000001</v>
      </c>
      <c r="T101">
        <v>2377</v>
      </c>
      <c r="U101">
        <v>352.33333340000001</v>
      </c>
      <c r="V101">
        <v>67.857142870000004</v>
      </c>
      <c r="W101">
        <v>122.952381</v>
      </c>
      <c r="X101">
        <v>4619</v>
      </c>
      <c r="Y101">
        <v>52</v>
      </c>
      <c r="Z101">
        <v>22</v>
      </c>
      <c r="AA101">
        <v>37</v>
      </c>
      <c r="AB101">
        <v>104</v>
      </c>
      <c r="AC101">
        <v>360</v>
      </c>
      <c r="AD101" t="s">
        <v>58</v>
      </c>
      <c r="AE101" s="59">
        <f t="shared" si="44"/>
        <v>80</v>
      </c>
      <c r="AF101" s="60">
        <f>(I101/(H101+I101))*100</f>
        <v>65.625</v>
      </c>
      <c r="AG101" s="59">
        <f t="shared" si="45"/>
        <v>0</v>
      </c>
      <c r="AH101" s="59">
        <f t="shared" si="39"/>
        <v>1.3</v>
      </c>
      <c r="AI101" s="59">
        <f t="shared" si="40"/>
        <v>0.55000000000000004</v>
      </c>
      <c r="AJ101" s="59">
        <f t="shared" si="41"/>
        <v>0.92500000000000004</v>
      </c>
      <c r="AK101" s="59">
        <f t="shared" si="42"/>
        <v>2.6</v>
      </c>
      <c r="AL101" s="59">
        <f t="shared" si="43"/>
        <v>9</v>
      </c>
      <c r="AN101" s="63" t="str">
        <f t="shared" si="46"/>
        <v>Right</v>
      </c>
      <c r="AO101" s="45" t="s">
        <v>175</v>
      </c>
      <c r="AP101" s="4" t="s">
        <v>3</v>
      </c>
      <c r="AQ101" s="76"/>
    </row>
    <row r="102" spans="1:43">
      <c r="A102" t="s">
        <v>176</v>
      </c>
      <c r="B102" s="63">
        <v>19</v>
      </c>
      <c r="C102" s="6" t="s">
        <v>2</v>
      </c>
      <c r="D102" s="10" t="s">
        <v>80</v>
      </c>
      <c r="E102">
        <v>40</v>
      </c>
      <c r="F102">
        <v>11</v>
      </c>
      <c r="G102">
        <v>3</v>
      </c>
      <c r="H102">
        <v>13</v>
      </c>
      <c r="I102">
        <v>8</v>
      </c>
      <c r="J102">
        <v>5</v>
      </c>
      <c r="K102">
        <v>1</v>
      </c>
      <c r="L102">
        <v>4</v>
      </c>
      <c r="M102">
        <v>1053.9523810000001</v>
      </c>
      <c r="N102">
        <v>251.61904759999999</v>
      </c>
      <c r="O102">
        <v>133.19047620000001</v>
      </c>
      <c r="P102">
        <v>10798</v>
      </c>
      <c r="Q102">
        <v>1092</v>
      </c>
      <c r="R102">
        <v>167</v>
      </c>
      <c r="S102">
        <v>106.5384615</v>
      </c>
      <c r="T102">
        <v>6761</v>
      </c>
      <c r="U102">
        <v>992.125</v>
      </c>
      <c r="V102">
        <v>389.125</v>
      </c>
      <c r="W102">
        <v>176.5</v>
      </c>
      <c r="X102">
        <v>4037</v>
      </c>
      <c r="Y102">
        <v>43</v>
      </c>
      <c r="Z102">
        <v>34</v>
      </c>
      <c r="AA102">
        <v>45</v>
      </c>
      <c r="AB102">
        <v>59</v>
      </c>
      <c r="AC102">
        <v>776</v>
      </c>
      <c r="AD102" t="s">
        <v>58</v>
      </c>
      <c r="AE102" s="59">
        <f t="shared" si="44"/>
        <v>52.5</v>
      </c>
      <c r="AF102" s="60">
        <f>(I102/(H102+I102))*100</f>
        <v>38.095238095238095</v>
      </c>
      <c r="AG102" s="59">
        <f t="shared" si="45"/>
        <v>27.500000000000004</v>
      </c>
      <c r="AH102" s="59">
        <f t="shared" si="39"/>
        <v>1.075</v>
      </c>
      <c r="AI102" s="59">
        <f t="shared" si="40"/>
        <v>0.85</v>
      </c>
      <c r="AJ102" s="59">
        <f t="shared" si="41"/>
        <v>1.125</v>
      </c>
      <c r="AK102" s="59">
        <f t="shared" si="42"/>
        <v>1.4750000000000001</v>
      </c>
      <c r="AL102" s="59">
        <f t="shared" si="43"/>
        <v>19.399999999999999</v>
      </c>
      <c r="AN102" s="63" t="str">
        <f t="shared" si="46"/>
        <v>Left</v>
      </c>
      <c r="AO102" s="45" t="s">
        <v>176</v>
      </c>
      <c r="AP102" s="6" t="s">
        <v>2</v>
      </c>
      <c r="AQ102" s="76"/>
    </row>
    <row r="103" spans="1:43">
      <c r="A103" t="s">
        <v>177</v>
      </c>
      <c r="B103" s="63">
        <v>19</v>
      </c>
      <c r="C103" s="6" t="s">
        <v>2</v>
      </c>
      <c r="D103" s="10" t="s">
        <v>80</v>
      </c>
      <c r="E103">
        <v>40</v>
      </c>
      <c r="F103">
        <v>14</v>
      </c>
      <c r="G103">
        <v>5</v>
      </c>
      <c r="H103">
        <v>0</v>
      </c>
      <c r="I103">
        <v>14</v>
      </c>
      <c r="J103">
        <v>7</v>
      </c>
      <c r="K103">
        <v>7</v>
      </c>
      <c r="L103">
        <v>0</v>
      </c>
      <c r="M103">
        <v>701.35714289999999</v>
      </c>
      <c r="N103">
        <v>169.64285709999999</v>
      </c>
      <c r="O103">
        <v>171</v>
      </c>
      <c r="P103">
        <v>9780</v>
      </c>
      <c r="Q103">
        <v>0</v>
      </c>
      <c r="R103">
        <v>0</v>
      </c>
      <c r="S103">
        <v>0</v>
      </c>
      <c r="T103">
        <v>0</v>
      </c>
      <c r="U103">
        <v>701.35714289999999</v>
      </c>
      <c r="V103">
        <v>169.64285709999999</v>
      </c>
      <c r="W103">
        <v>171</v>
      </c>
      <c r="X103">
        <v>9780</v>
      </c>
      <c r="Y103">
        <v>41</v>
      </c>
      <c r="Z103">
        <v>0</v>
      </c>
      <c r="AA103">
        <v>34</v>
      </c>
      <c r="AB103">
        <v>30</v>
      </c>
      <c r="AC103">
        <v>283</v>
      </c>
      <c r="AD103" t="s">
        <v>58</v>
      </c>
      <c r="AE103" s="59">
        <f t="shared" si="44"/>
        <v>35</v>
      </c>
      <c r="AF103" s="60">
        <f>(I103/(H103+I103))*100</f>
        <v>100</v>
      </c>
      <c r="AG103" s="59">
        <f t="shared" si="45"/>
        <v>35</v>
      </c>
      <c r="AH103" s="59">
        <f t="shared" si="39"/>
        <v>1.0249999999999999</v>
      </c>
      <c r="AI103" s="59">
        <f t="shared" si="40"/>
        <v>0</v>
      </c>
      <c r="AJ103" s="59">
        <f t="shared" si="41"/>
        <v>0.85</v>
      </c>
      <c r="AK103" s="59">
        <f t="shared" si="42"/>
        <v>0.75</v>
      </c>
      <c r="AL103" s="59">
        <f t="shared" si="43"/>
        <v>7.0750000000000002</v>
      </c>
      <c r="AN103" s="63" t="str">
        <f t="shared" si="46"/>
        <v>Right</v>
      </c>
      <c r="AO103" s="45" t="s">
        <v>177</v>
      </c>
      <c r="AP103" s="6" t="s">
        <v>2</v>
      </c>
      <c r="AQ103" s="76"/>
    </row>
    <row r="104" spans="1:43">
      <c r="C104" s="65"/>
      <c r="D104" s="65"/>
      <c r="E104" s="65"/>
      <c r="AQ104" s="76"/>
    </row>
    <row r="105" spans="1:43">
      <c r="A105" s="34" t="s">
        <v>3</v>
      </c>
      <c r="B105" s="34">
        <f>COUNTIF(C81:C103,"WT")</f>
        <v>9</v>
      </c>
      <c r="D105" s="22" t="s">
        <v>41</v>
      </c>
      <c r="E105" s="24">
        <f>AVERAGE(E84:E87,E92,E94,E97:E98,E101)</f>
        <v>40</v>
      </c>
      <c r="F105" s="24">
        <f t="shared" ref="F105:AL105" si="48">AVERAGE(F84:F87,F92,F94,F97:F98,F101)</f>
        <v>6.2222222222222223</v>
      </c>
      <c r="G105" s="24">
        <f t="shared" si="48"/>
        <v>1.2222222222222223</v>
      </c>
      <c r="H105" s="24">
        <f t="shared" si="48"/>
        <v>14.555555555555555</v>
      </c>
      <c r="I105" s="24">
        <f t="shared" si="48"/>
        <v>13.444444444444445</v>
      </c>
      <c r="J105" s="24">
        <f t="shared" si="48"/>
        <v>4.5555555555555554</v>
      </c>
      <c r="K105" s="24">
        <f t="shared" si="48"/>
        <v>2</v>
      </c>
      <c r="L105" s="24">
        <f t="shared" si="48"/>
        <v>2.5555555555555554</v>
      </c>
      <c r="M105" s="24">
        <f t="shared" si="48"/>
        <v>435.23452889999999</v>
      </c>
      <c r="N105" s="24">
        <f t="shared" si="48"/>
        <v>211.51481950999997</v>
      </c>
      <c r="O105" s="24">
        <f t="shared" si="48"/>
        <v>224.56068393333331</v>
      </c>
      <c r="P105" s="24">
        <f t="shared" si="48"/>
        <v>8195.8888888888887</v>
      </c>
      <c r="Q105" s="24">
        <f t="shared" si="48"/>
        <v>413.48987184444445</v>
      </c>
      <c r="R105" s="24">
        <f t="shared" si="48"/>
        <v>208.37069497999997</v>
      </c>
      <c r="S105" s="24">
        <f t="shared" si="48"/>
        <v>210.31981468444442</v>
      </c>
      <c r="T105" s="24">
        <f t="shared" si="48"/>
        <v>4089.3333333333335</v>
      </c>
      <c r="U105" s="24">
        <f t="shared" si="48"/>
        <v>472.64291077777773</v>
      </c>
      <c r="V105" s="24">
        <f t="shared" si="48"/>
        <v>246.26090593555557</v>
      </c>
      <c r="W105" s="24">
        <f t="shared" si="48"/>
        <v>241.29985255555559</v>
      </c>
      <c r="X105" s="24">
        <f t="shared" si="48"/>
        <v>4106.5555555555557</v>
      </c>
      <c r="Y105" s="24">
        <f t="shared" si="48"/>
        <v>47.555555555555557</v>
      </c>
      <c r="Z105" s="24">
        <f t="shared" si="48"/>
        <v>26.111111111111111</v>
      </c>
      <c r="AA105" s="24">
        <f t="shared" si="48"/>
        <v>21.888888888888889</v>
      </c>
      <c r="AB105" s="24">
        <f t="shared" si="48"/>
        <v>54</v>
      </c>
      <c r="AC105" s="24">
        <f t="shared" si="48"/>
        <v>351.22222222222223</v>
      </c>
      <c r="AD105" s="24" t="e">
        <f t="shared" si="48"/>
        <v>#DIV/0!</v>
      </c>
      <c r="AE105" s="24">
        <f t="shared" si="48"/>
        <v>70</v>
      </c>
      <c r="AF105" s="24">
        <f t="shared" si="48"/>
        <v>49.415886403937876</v>
      </c>
      <c r="AG105" s="24">
        <f t="shared" si="48"/>
        <v>15.555555555555555</v>
      </c>
      <c r="AH105" s="24">
        <f t="shared" si="48"/>
        <v>1.1888888888888891</v>
      </c>
      <c r="AI105" s="24">
        <f t="shared" si="48"/>
        <v>0.65277777777777779</v>
      </c>
      <c r="AJ105" s="24">
        <f t="shared" si="48"/>
        <v>0.54722222222222217</v>
      </c>
      <c r="AK105" s="24">
        <f t="shared" si="48"/>
        <v>1.3499999999999999</v>
      </c>
      <c r="AL105" s="24">
        <f t="shared" si="48"/>
        <v>8.780555555555555</v>
      </c>
      <c r="AM105" s="24"/>
      <c r="AQ105" s="76"/>
    </row>
    <row r="106" spans="1:43">
      <c r="A106" s="35" t="s">
        <v>179</v>
      </c>
      <c r="B106" s="34">
        <f>COUNTIF(C81:C103,"+ve")</f>
        <v>11</v>
      </c>
      <c r="D106" s="18" t="s">
        <v>41</v>
      </c>
      <c r="E106" s="27">
        <f>AVERAGE(E88:E91,E93,E95:E96,E99:E100,E102:E103)</f>
        <v>40</v>
      </c>
      <c r="F106" s="27">
        <f t="shared" ref="F106:AL106" si="49">AVERAGE(F88:F91,F93,F95:F96,F99:F100,F102:F103)</f>
        <v>3.5454545454545454</v>
      </c>
      <c r="G106" s="27">
        <f t="shared" si="49"/>
        <v>1.2727272727272727</v>
      </c>
      <c r="H106" s="27">
        <f t="shared" si="49"/>
        <v>11.909090909090908</v>
      </c>
      <c r="I106" s="27">
        <f t="shared" si="49"/>
        <v>15.818181818181818</v>
      </c>
      <c r="J106" s="27">
        <f t="shared" si="49"/>
        <v>7.4545454545454541</v>
      </c>
      <c r="K106" s="27">
        <f t="shared" si="49"/>
        <v>5.2727272727272725</v>
      </c>
      <c r="L106" s="27">
        <f t="shared" si="49"/>
        <v>2.1818181818181817</v>
      </c>
      <c r="M106" s="27">
        <f t="shared" si="49"/>
        <v>385.63269275454553</v>
      </c>
      <c r="N106" s="27">
        <f t="shared" si="49"/>
        <v>128.10277461727273</v>
      </c>
      <c r="O106" s="27">
        <f t="shared" si="49"/>
        <v>191.25784721090906</v>
      </c>
      <c r="P106" s="27">
        <f t="shared" si="49"/>
        <v>12625</v>
      </c>
      <c r="Q106" s="27">
        <f t="shared" si="49"/>
        <v>312.07467969999999</v>
      </c>
      <c r="R106" s="27">
        <f t="shared" si="49"/>
        <v>107.77958010545454</v>
      </c>
      <c r="S106" s="27">
        <f t="shared" si="49"/>
        <v>148.40960589363635</v>
      </c>
      <c r="T106" s="27">
        <f t="shared" si="49"/>
        <v>4730.636363636364</v>
      </c>
      <c r="U106" s="27">
        <f t="shared" si="49"/>
        <v>381.89502385454546</v>
      </c>
      <c r="V106" s="27">
        <f t="shared" si="49"/>
        <v>136.11223310363636</v>
      </c>
      <c r="W106" s="27">
        <f t="shared" si="49"/>
        <v>198.79014056454545</v>
      </c>
      <c r="X106" s="27">
        <f t="shared" si="49"/>
        <v>7894.363636363636</v>
      </c>
      <c r="Y106" s="27">
        <f t="shared" si="49"/>
        <v>51.454545454545453</v>
      </c>
      <c r="Z106" s="27">
        <f t="shared" si="49"/>
        <v>20</v>
      </c>
      <c r="AA106" s="27">
        <f t="shared" si="49"/>
        <v>38.636363636363633</v>
      </c>
      <c r="AB106" s="27">
        <f t="shared" si="49"/>
        <v>41.545454545454547</v>
      </c>
      <c r="AC106" s="27">
        <f t="shared" si="49"/>
        <v>301.54545454545456</v>
      </c>
      <c r="AD106" s="27" t="e">
        <f t="shared" si="49"/>
        <v>#DIV/0!</v>
      </c>
      <c r="AE106" s="27">
        <f t="shared" si="49"/>
        <v>69.318181818181813</v>
      </c>
      <c r="AF106" s="27">
        <f t="shared" si="49"/>
        <v>63.464285714285708</v>
      </c>
      <c r="AG106" s="27">
        <f t="shared" si="49"/>
        <v>8.8636363636363633</v>
      </c>
      <c r="AH106" s="27">
        <f t="shared" si="49"/>
        <v>1.2863636363636362</v>
      </c>
      <c r="AI106" s="27">
        <f t="shared" si="49"/>
        <v>0.5</v>
      </c>
      <c r="AJ106" s="27">
        <f t="shared" si="49"/>
        <v>0.96590909090909072</v>
      </c>
      <c r="AK106" s="27">
        <f t="shared" si="49"/>
        <v>1.0386363636363638</v>
      </c>
      <c r="AL106" s="27">
        <f t="shared" si="49"/>
        <v>7.5386363636363631</v>
      </c>
      <c r="AM106" s="27"/>
      <c r="AQ106" s="76"/>
    </row>
    <row r="107" spans="1:43">
      <c r="D107" s="22" t="s">
        <v>43</v>
      </c>
      <c r="E107" s="24">
        <f>STDEV(E84:E87,E92,E94,E97:E98,E101)/SQRT($B105)</f>
        <v>0</v>
      </c>
      <c r="F107" s="24">
        <f t="shared" ref="F107:AL107" si="50">STDEV(F84:F87,F92,F94,F97:F98,F101)/SQRT($B105)</f>
        <v>3.1919072049384947</v>
      </c>
      <c r="G107" s="24">
        <f t="shared" si="50"/>
        <v>0.64069792192615538</v>
      </c>
      <c r="H107" s="24">
        <f t="shared" si="50"/>
        <v>2.3694297902373465</v>
      </c>
      <c r="I107" s="24">
        <f t="shared" si="50"/>
        <v>1.8790593916986402</v>
      </c>
      <c r="J107" s="24">
        <f t="shared" si="50"/>
        <v>0.8836652066992704</v>
      </c>
      <c r="K107" s="24">
        <f t="shared" si="50"/>
        <v>0.9128709291752769</v>
      </c>
      <c r="L107" s="24">
        <f t="shared" si="50"/>
        <v>0.9590375834240038</v>
      </c>
      <c r="M107" s="24">
        <f t="shared" si="50"/>
        <v>83.509208570930085</v>
      </c>
      <c r="N107" s="24">
        <f t="shared" si="50"/>
        <v>61.257594181902171</v>
      </c>
      <c r="O107" s="24">
        <f t="shared" si="50"/>
        <v>42.210821333783009</v>
      </c>
      <c r="P107" s="24">
        <f t="shared" si="50"/>
        <v>2667.0205725805531</v>
      </c>
      <c r="Q107" s="24">
        <f t="shared" si="50"/>
        <v>94.911149442135226</v>
      </c>
      <c r="R107" s="24">
        <f t="shared" si="50"/>
        <v>76.098619417941777</v>
      </c>
      <c r="S107" s="24">
        <f t="shared" si="50"/>
        <v>44.532489662450537</v>
      </c>
      <c r="T107" s="24">
        <f t="shared" si="50"/>
        <v>1352.352661927436</v>
      </c>
      <c r="U107" s="24">
        <f t="shared" si="50"/>
        <v>89.752766107557719</v>
      </c>
      <c r="V107" s="24">
        <f t="shared" si="50"/>
        <v>57.771076207047521</v>
      </c>
      <c r="W107" s="24">
        <f t="shared" si="50"/>
        <v>43.497679428220238</v>
      </c>
      <c r="X107" s="24">
        <f t="shared" si="50"/>
        <v>1370.3130533558858</v>
      </c>
      <c r="Y107" s="24">
        <f t="shared" si="50"/>
        <v>4.4724810139063855</v>
      </c>
      <c r="Z107" s="24">
        <f t="shared" si="50"/>
        <v>4.2571653468151149</v>
      </c>
      <c r="AA107" s="24">
        <f t="shared" si="50"/>
        <v>3.2508308529617316</v>
      </c>
      <c r="AB107" s="24">
        <f t="shared" si="50"/>
        <v>9.2766133667171644</v>
      </c>
      <c r="AC107" s="24">
        <f t="shared" si="50"/>
        <v>79.167153994601435</v>
      </c>
      <c r="AD107" s="24" t="e">
        <f t="shared" si="50"/>
        <v>#DIV/0!</v>
      </c>
      <c r="AE107" s="24">
        <f t="shared" si="50"/>
        <v>8.6802777733331915</v>
      </c>
      <c r="AF107" s="24">
        <f t="shared" si="50"/>
        <v>5.4143136192388619</v>
      </c>
      <c r="AG107" s="24">
        <f t="shared" si="50"/>
        <v>7.9797680123462369</v>
      </c>
      <c r="AH107" s="24">
        <f t="shared" si="50"/>
        <v>0.11181202534765945</v>
      </c>
      <c r="AI107" s="24">
        <f t="shared" si="50"/>
        <v>0.10642913367037783</v>
      </c>
      <c r="AJ107" s="24">
        <f t="shared" si="50"/>
        <v>8.1270771324043353E-2</v>
      </c>
      <c r="AK107" s="24">
        <f t="shared" si="50"/>
        <v>0.23191533416792928</v>
      </c>
      <c r="AL107" s="24">
        <f t="shared" si="50"/>
        <v>1.9791788498650369</v>
      </c>
      <c r="AM107" s="24"/>
      <c r="AQ107" s="76"/>
    </row>
    <row r="108" spans="1:43">
      <c r="D108" s="18" t="s">
        <v>43</v>
      </c>
      <c r="E108" s="27">
        <f>STDEV(E88:E91,E93,E95:E96,E99:E100,E102:E103)/SQRT($B106)</f>
        <v>0</v>
      </c>
      <c r="F108" s="27">
        <f t="shared" ref="F108:AL108" si="51">STDEV(F88:F91,F93,F95:F96,F99:F100,F102:F103)/SQRT($B106)</f>
        <v>1.4607820842003303</v>
      </c>
      <c r="G108" s="27">
        <f t="shared" si="51"/>
        <v>0.46886534393555013</v>
      </c>
      <c r="H108" s="27">
        <f t="shared" si="51"/>
        <v>2.4843310621666914</v>
      </c>
      <c r="I108" s="27">
        <f t="shared" si="51"/>
        <v>1.2920609457774446</v>
      </c>
      <c r="J108" s="27">
        <f t="shared" si="51"/>
        <v>1.9557078995672521</v>
      </c>
      <c r="K108" s="27">
        <f t="shared" si="51"/>
        <v>2.2526384897025218</v>
      </c>
      <c r="L108" s="27">
        <f t="shared" si="51"/>
        <v>0.69828597707896434</v>
      </c>
      <c r="M108" s="27">
        <f t="shared" si="51"/>
        <v>86.634011961952154</v>
      </c>
      <c r="N108" s="27">
        <f t="shared" si="51"/>
        <v>21.183342593700718</v>
      </c>
      <c r="O108" s="27">
        <f t="shared" si="51"/>
        <v>48.794194547628777</v>
      </c>
      <c r="P108" s="27">
        <f t="shared" si="51"/>
        <v>1699.5387288641266</v>
      </c>
      <c r="Q108" s="27">
        <f t="shared" si="51"/>
        <v>99.574507370479637</v>
      </c>
      <c r="R108" s="27">
        <f t="shared" si="51"/>
        <v>30.899271757703808</v>
      </c>
      <c r="S108" s="27">
        <f t="shared" si="51"/>
        <v>56.595029438521891</v>
      </c>
      <c r="T108" s="27">
        <f t="shared" si="51"/>
        <v>1289.2443401446606</v>
      </c>
      <c r="U108" s="27">
        <f t="shared" si="51"/>
        <v>93.752630304386955</v>
      </c>
      <c r="V108" s="27">
        <f t="shared" si="51"/>
        <v>30.274041398669251</v>
      </c>
      <c r="W108" s="27">
        <f t="shared" si="51"/>
        <v>47.27112496020321</v>
      </c>
      <c r="X108" s="27">
        <f t="shared" si="51"/>
        <v>1489.6681892453723</v>
      </c>
      <c r="Y108" s="27">
        <f t="shared" si="51"/>
        <v>4.1305153461515411</v>
      </c>
      <c r="Z108" s="27">
        <f t="shared" si="51"/>
        <v>4.2916409237239099</v>
      </c>
      <c r="AA108" s="27">
        <f t="shared" si="51"/>
        <v>8.0478938264195765</v>
      </c>
      <c r="AB108" s="27">
        <f t="shared" si="51"/>
        <v>3.2623573082376436</v>
      </c>
      <c r="AC108" s="27">
        <f t="shared" si="51"/>
        <v>57.264674758585791</v>
      </c>
      <c r="AD108" s="27" t="e">
        <f t="shared" si="51"/>
        <v>#DIV/0!</v>
      </c>
      <c r="AE108" s="27">
        <f t="shared" si="51"/>
        <v>6.1799796731324728</v>
      </c>
      <c r="AF108" s="27">
        <f t="shared" si="51"/>
        <v>8.0911777512103402</v>
      </c>
      <c r="AG108" s="27">
        <f t="shared" si="51"/>
        <v>3.6519552105008257</v>
      </c>
      <c r="AH108" s="27">
        <f t="shared" si="51"/>
        <v>0.10326288365378865</v>
      </c>
      <c r="AI108" s="27">
        <f t="shared" si="51"/>
        <v>0.10729102309309774</v>
      </c>
      <c r="AJ108" s="27">
        <f t="shared" si="51"/>
        <v>0.20119734566048947</v>
      </c>
      <c r="AK108" s="27">
        <f t="shared" si="51"/>
        <v>8.1558932705941056E-2</v>
      </c>
      <c r="AL108" s="27">
        <f t="shared" si="51"/>
        <v>1.431616868964644</v>
      </c>
      <c r="AM108" s="27"/>
      <c r="AQ108" s="76"/>
    </row>
    <row r="109" spans="1:43">
      <c r="A109" s="1"/>
      <c r="B109" s="1"/>
      <c r="C109" s="102"/>
      <c r="D109" s="1"/>
      <c r="E109" s="103"/>
      <c r="F109" s="103"/>
      <c r="G109" s="103"/>
      <c r="H109" s="103"/>
      <c r="I109" s="103"/>
      <c r="J109" s="103"/>
      <c r="K109" s="103"/>
      <c r="L109" s="103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3"/>
      <c r="Z109" s="103"/>
      <c r="AA109" s="103"/>
      <c r="AB109" s="103"/>
      <c r="AC109" s="103"/>
      <c r="AD109" s="1"/>
      <c r="AE109" s="105"/>
      <c r="AF109" s="105"/>
      <c r="AG109" s="105"/>
      <c r="AH109" s="105"/>
      <c r="AI109" s="105"/>
      <c r="AJ109" s="105"/>
      <c r="AK109" s="105"/>
      <c r="AL109" s="105"/>
      <c r="AM109" s="76"/>
      <c r="AN109" s="76"/>
      <c r="AO109" s="108"/>
      <c r="AP109" s="102"/>
      <c r="AQ109" s="76"/>
    </row>
    <row r="110" spans="1:43">
      <c r="A110" t="s">
        <v>180</v>
      </c>
      <c r="B110" s="45">
        <v>20</v>
      </c>
      <c r="C110" s="4" t="s">
        <v>3</v>
      </c>
      <c r="D110" s="10" t="s">
        <v>80</v>
      </c>
      <c r="E110">
        <v>40</v>
      </c>
      <c r="F110">
        <v>24</v>
      </c>
      <c r="G110">
        <v>9</v>
      </c>
      <c r="H110">
        <v>1</v>
      </c>
      <c r="I110">
        <v>6</v>
      </c>
      <c r="J110">
        <v>0</v>
      </c>
      <c r="K110">
        <v>0</v>
      </c>
      <c r="L110">
        <v>0</v>
      </c>
      <c r="M110">
        <v>1688.7142859999999</v>
      </c>
      <c r="N110">
        <v>438.57142850000002</v>
      </c>
      <c r="O110">
        <v>226.42857140000001</v>
      </c>
      <c r="P110">
        <v>1331</v>
      </c>
      <c r="Q110">
        <v>266</v>
      </c>
      <c r="R110">
        <v>523</v>
      </c>
      <c r="S110">
        <v>196</v>
      </c>
      <c r="T110">
        <v>114</v>
      </c>
      <c r="U110">
        <v>1925.833333</v>
      </c>
      <c r="V110">
        <v>424.5</v>
      </c>
      <c r="W110">
        <v>231.5</v>
      </c>
      <c r="X110">
        <v>1217</v>
      </c>
      <c r="Y110">
        <v>20</v>
      </c>
      <c r="Z110">
        <v>1</v>
      </c>
      <c r="AA110">
        <v>7</v>
      </c>
      <c r="AB110">
        <v>20</v>
      </c>
      <c r="AC110">
        <v>588</v>
      </c>
      <c r="AD110" t="s">
        <v>58</v>
      </c>
      <c r="AE110" s="59">
        <f>((H110+I110)/E110)*100</f>
        <v>17.5</v>
      </c>
      <c r="AF110" s="60">
        <f>(I110/(H110+I110))*100</f>
        <v>85.714285714285708</v>
      </c>
      <c r="AG110" s="59">
        <f>(F110/E110)*100</f>
        <v>60</v>
      </c>
      <c r="AH110" s="59">
        <f t="shared" ref="AH110:AL113" si="52">Y110/$E110</f>
        <v>0.5</v>
      </c>
      <c r="AI110" s="59">
        <f t="shared" si="52"/>
        <v>2.5000000000000001E-2</v>
      </c>
      <c r="AJ110" s="59">
        <f t="shared" si="52"/>
        <v>0.17499999999999999</v>
      </c>
      <c r="AK110" s="59">
        <f t="shared" si="52"/>
        <v>0.5</v>
      </c>
      <c r="AL110" s="59">
        <f t="shared" si="52"/>
        <v>14.7</v>
      </c>
      <c r="AN110" s="63" t="str">
        <f>IF(H110&gt;I110,"Left","Right")</f>
        <v>Right</v>
      </c>
      <c r="AO110" s="45" t="s">
        <v>180</v>
      </c>
      <c r="AP110" s="4" t="s">
        <v>3</v>
      </c>
      <c r="AQ110" s="76"/>
    </row>
    <row r="111" spans="1:43">
      <c r="A111" t="s">
        <v>181</v>
      </c>
      <c r="B111" s="45">
        <v>20</v>
      </c>
      <c r="C111" s="6" t="s">
        <v>2</v>
      </c>
      <c r="D111" s="10" t="s">
        <v>80</v>
      </c>
      <c r="E111">
        <v>40</v>
      </c>
      <c r="F111">
        <v>1</v>
      </c>
      <c r="G111">
        <v>4</v>
      </c>
      <c r="H111">
        <v>12</v>
      </c>
      <c r="I111">
        <v>8</v>
      </c>
      <c r="J111">
        <v>15</v>
      </c>
      <c r="K111">
        <v>6</v>
      </c>
      <c r="L111">
        <v>9</v>
      </c>
      <c r="M111">
        <v>1088.5999999999999</v>
      </c>
      <c r="N111">
        <v>779.25</v>
      </c>
      <c r="O111">
        <v>290.89999999999998</v>
      </c>
      <c r="P111">
        <v>21546</v>
      </c>
      <c r="Q111">
        <v>978</v>
      </c>
      <c r="R111">
        <v>848.91666669999995</v>
      </c>
      <c r="S111">
        <v>343.66666659999999</v>
      </c>
      <c r="T111">
        <v>13722</v>
      </c>
      <c r="U111">
        <v>1254.5</v>
      </c>
      <c r="V111">
        <v>674.75</v>
      </c>
      <c r="W111">
        <v>211.75</v>
      </c>
      <c r="X111">
        <v>7824</v>
      </c>
      <c r="Y111">
        <v>82</v>
      </c>
      <c r="Z111">
        <v>61</v>
      </c>
      <c r="AA111">
        <v>37</v>
      </c>
      <c r="AB111">
        <v>74</v>
      </c>
      <c r="AC111">
        <v>473</v>
      </c>
      <c r="AD111" t="s">
        <v>58</v>
      </c>
      <c r="AE111" s="59">
        <f>((H111+I111)/E111)*100</f>
        <v>50</v>
      </c>
      <c r="AF111" s="60">
        <f>(I111/(H111+I111))*100</f>
        <v>40</v>
      </c>
      <c r="AG111" s="59">
        <f>(F111/E111)*100</f>
        <v>2.5</v>
      </c>
      <c r="AH111" s="59">
        <f t="shared" si="52"/>
        <v>2.0499999999999998</v>
      </c>
      <c r="AI111" s="59">
        <f t="shared" si="52"/>
        <v>1.5249999999999999</v>
      </c>
      <c r="AJ111" s="59">
        <f t="shared" si="52"/>
        <v>0.92500000000000004</v>
      </c>
      <c r="AK111" s="59">
        <f t="shared" si="52"/>
        <v>1.85</v>
      </c>
      <c r="AL111" s="59">
        <f t="shared" si="52"/>
        <v>11.824999999999999</v>
      </c>
      <c r="AN111" s="63" t="str">
        <f>IF(H111&gt;I111,"Left","Right")</f>
        <v>Left</v>
      </c>
      <c r="AO111" s="45" t="s">
        <v>181</v>
      </c>
      <c r="AP111" s="6" t="s">
        <v>2</v>
      </c>
      <c r="AQ111" s="76"/>
    </row>
    <row r="112" spans="1:43">
      <c r="A112" t="s">
        <v>182</v>
      </c>
      <c r="B112" s="45">
        <v>20</v>
      </c>
      <c r="C112" s="4" t="s">
        <v>3</v>
      </c>
      <c r="D112" s="10" t="s">
        <v>80</v>
      </c>
      <c r="E112">
        <v>40</v>
      </c>
      <c r="F112">
        <v>8</v>
      </c>
      <c r="G112">
        <v>2</v>
      </c>
      <c r="H112">
        <v>15</v>
      </c>
      <c r="I112">
        <v>11</v>
      </c>
      <c r="J112">
        <v>4</v>
      </c>
      <c r="K112">
        <v>2</v>
      </c>
      <c r="L112">
        <v>2</v>
      </c>
      <c r="M112">
        <v>956.73076920000005</v>
      </c>
      <c r="N112">
        <v>592.84615369999995</v>
      </c>
      <c r="O112">
        <v>5599.8461530000004</v>
      </c>
      <c r="P112">
        <v>3776</v>
      </c>
      <c r="Q112">
        <v>974.40000010000006</v>
      </c>
      <c r="R112">
        <v>561.79999999999995</v>
      </c>
      <c r="S112">
        <v>4412.6000000000004</v>
      </c>
      <c r="T112">
        <v>2583</v>
      </c>
      <c r="U112">
        <v>932.63636369999995</v>
      </c>
      <c r="V112">
        <v>635.18181819999995</v>
      </c>
      <c r="W112">
        <v>7218.818182</v>
      </c>
      <c r="X112">
        <v>1193</v>
      </c>
      <c r="Y112">
        <v>57</v>
      </c>
      <c r="Z112">
        <v>29</v>
      </c>
      <c r="AA112">
        <v>29</v>
      </c>
      <c r="AB112">
        <v>66</v>
      </c>
      <c r="AC112">
        <v>1628</v>
      </c>
      <c r="AD112" t="s">
        <v>58</v>
      </c>
      <c r="AE112" s="59">
        <f>((H112+I112)/E112)*100</f>
        <v>65</v>
      </c>
      <c r="AF112" s="60">
        <f>(I112/(H112+I112))*100</f>
        <v>42.307692307692307</v>
      </c>
      <c r="AG112" s="59">
        <f>(F112/E112)*100</f>
        <v>20</v>
      </c>
      <c r="AH112" s="59">
        <f t="shared" si="52"/>
        <v>1.425</v>
      </c>
      <c r="AI112" s="59">
        <f t="shared" si="52"/>
        <v>0.72499999999999998</v>
      </c>
      <c r="AJ112" s="59">
        <f t="shared" si="52"/>
        <v>0.72499999999999998</v>
      </c>
      <c r="AK112" s="59">
        <f t="shared" si="52"/>
        <v>1.65</v>
      </c>
      <c r="AL112" s="59">
        <f t="shared" si="52"/>
        <v>40.700000000000003</v>
      </c>
      <c r="AN112" s="63" t="str">
        <f>IF(H112&gt;I112,"Left","Right")</f>
        <v>Left</v>
      </c>
      <c r="AO112" s="45" t="s">
        <v>182</v>
      </c>
      <c r="AP112" s="4" t="s">
        <v>3</v>
      </c>
      <c r="AQ112" s="76"/>
    </row>
    <row r="113" spans="1:44">
      <c r="A113" t="s">
        <v>183</v>
      </c>
      <c r="B113" s="45">
        <v>20</v>
      </c>
      <c r="C113" s="6" t="s">
        <v>2</v>
      </c>
      <c r="D113" s="10" t="s">
        <v>80</v>
      </c>
      <c r="E113">
        <v>40</v>
      </c>
      <c r="F113">
        <v>1</v>
      </c>
      <c r="G113">
        <v>2</v>
      </c>
      <c r="H113">
        <v>18</v>
      </c>
      <c r="I113">
        <v>15</v>
      </c>
      <c r="J113">
        <v>4</v>
      </c>
      <c r="K113">
        <v>2</v>
      </c>
      <c r="L113">
        <v>2</v>
      </c>
      <c r="M113">
        <v>794.39393949999999</v>
      </c>
      <c r="N113">
        <v>390.5151515</v>
      </c>
      <c r="O113">
        <v>134.5757576</v>
      </c>
      <c r="P113">
        <v>20901</v>
      </c>
      <c r="Q113">
        <v>844.66666669999995</v>
      </c>
      <c r="R113">
        <v>377.27777780000002</v>
      </c>
      <c r="S113">
        <v>124.33333330000001</v>
      </c>
      <c r="T113">
        <v>10820</v>
      </c>
      <c r="U113">
        <v>734.06666659999996</v>
      </c>
      <c r="V113">
        <v>406.4</v>
      </c>
      <c r="W113">
        <v>146.8666667</v>
      </c>
      <c r="X113">
        <v>10081</v>
      </c>
      <c r="Y113">
        <v>63</v>
      </c>
      <c r="Z113">
        <v>38</v>
      </c>
      <c r="AA113">
        <v>26</v>
      </c>
      <c r="AB113">
        <v>46</v>
      </c>
      <c r="AC113">
        <v>415</v>
      </c>
      <c r="AD113" t="s">
        <v>58</v>
      </c>
      <c r="AE113" s="59">
        <f>((H113+I113)/E113)*100</f>
        <v>82.5</v>
      </c>
      <c r="AF113" s="60">
        <f>(I113/(H113+I113))*100</f>
        <v>45.454545454545453</v>
      </c>
      <c r="AG113" s="59">
        <f>(F113/E113)*100</f>
        <v>2.5</v>
      </c>
      <c r="AH113" s="59">
        <f t="shared" si="52"/>
        <v>1.575</v>
      </c>
      <c r="AI113" s="59">
        <f t="shared" si="52"/>
        <v>0.95</v>
      </c>
      <c r="AJ113" s="59">
        <f t="shared" si="52"/>
        <v>0.65</v>
      </c>
      <c r="AK113" s="59">
        <f t="shared" si="52"/>
        <v>1.1499999999999999</v>
      </c>
      <c r="AL113" s="59">
        <f t="shared" si="52"/>
        <v>10.375</v>
      </c>
      <c r="AN113" s="63" t="str">
        <f>IF(H113&gt;I113,"Left","Right")</f>
        <v>Left</v>
      </c>
      <c r="AO113" s="45" t="s">
        <v>183</v>
      </c>
      <c r="AP113" s="6" t="s">
        <v>2</v>
      </c>
      <c r="AQ113" s="76"/>
    </row>
    <row r="114" spans="1:44">
      <c r="C114" s="65"/>
      <c r="D114" s="65"/>
      <c r="E114" s="65"/>
    </row>
    <row r="115" spans="1:44">
      <c r="A115" s="34" t="s">
        <v>3</v>
      </c>
      <c r="B115" s="34">
        <f>COUNTIF(C107:C113,"WT")</f>
        <v>2</v>
      </c>
      <c r="D115" s="22" t="s">
        <v>41</v>
      </c>
      <c r="E115" s="24">
        <f>AVERAGE(E110,E112)</f>
        <v>40</v>
      </c>
      <c r="F115" s="24">
        <f t="shared" ref="F115:AL115" si="53">AVERAGE(F110,F112)</f>
        <v>16</v>
      </c>
      <c r="G115" s="24">
        <f t="shared" si="53"/>
        <v>5.5</v>
      </c>
      <c r="H115" s="24">
        <f t="shared" si="53"/>
        <v>8</v>
      </c>
      <c r="I115" s="24">
        <f t="shared" si="53"/>
        <v>8.5</v>
      </c>
      <c r="J115" s="24">
        <f t="shared" si="53"/>
        <v>2</v>
      </c>
      <c r="K115" s="24">
        <f t="shared" si="53"/>
        <v>1</v>
      </c>
      <c r="L115" s="24">
        <f t="shared" si="53"/>
        <v>1</v>
      </c>
      <c r="M115" s="24">
        <f t="shared" si="53"/>
        <v>1322.7225275999999</v>
      </c>
      <c r="N115" s="24">
        <f t="shared" si="53"/>
        <v>515.70879109999998</v>
      </c>
      <c r="O115" s="24">
        <f t="shared" si="53"/>
        <v>2913.1373622000001</v>
      </c>
      <c r="P115" s="24">
        <f t="shared" si="53"/>
        <v>2553.5</v>
      </c>
      <c r="Q115" s="24">
        <f t="shared" si="53"/>
        <v>620.20000004999997</v>
      </c>
      <c r="R115" s="24">
        <f t="shared" si="53"/>
        <v>542.4</v>
      </c>
      <c r="S115" s="24">
        <f t="shared" si="53"/>
        <v>2304.3000000000002</v>
      </c>
      <c r="T115" s="24">
        <f t="shared" si="53"/>
        <v>1348.5</v>
      </c>
      <c r="U115" s="24">
        <f t="shared" si="53"/>
        <v>1429.23484835</v>
      </c>
      <c r="V115" s="24">
        <f t="shared" si="53"/>
        <v>529.84090909999998</v>
      </c>
      <c r="W115" s="24">
        <f t="shared" si="53"/>
        <v>3725.159091</v>
      </c>
      <c r="X115" s="24">
        <f t="shared" si="53"/>
        <v>1205</v>
      </c>
      <c r="Y115" s="24">
        <f t="shared" si="53"/>
        <v>38.5</v>
      </c>
      <c r="Z115" s="24">
        <f t="shared" si="53"/>
        <v>15</v>
      </c>
      <c r="AA115" s="24">
        <f t="shared" si="53"/>
        <v>18</v>
      </c>
      <c r="AB115" s="24">
        <f t="shared" si="53"/>
        <v>43</v>
      </c>
      <c r="AC115" s="24">
        <f t="shared" si="53"/>
        <v>1108</v>
      </c>
      <c r="AD115" s="24" t="e">
        <f t="shared" si="53"/>
        <v>#DIV/0!</v>
      </c>
      <c r="AE115" s="24">
        <f t="shared" si="53"/>
        <v>41.25</v>
      </c>
      <c r="AF115" s="24">
        <f t="shared" si="53"/>
        <v>64.010989010989007</v>
      </c>
      <c r="AG115" s="24">
        <f t="shared" si="53"/>
        <v>40</v>
      </c>
      <c r="AH115" s="24">
        <f t="shared" si="53"/>
        <v>0.96250000000000002</v>
      </c>
      <c r="AI115" s="24">
        <f t="shared" si="53"/>
        <v>0.375</v>
      </c>
      <c r="AJ115" s="24">
        <f t="shared" si="53"/>
        <v>0.44999999999999996</v>
      </c>
      <c r="AK115" s="24">
        <f t="shared" si="53"/>
        <v>1.075</v>
      </c>
      <c r="AL115" s="24">
        <f t="shared" si="53"/>
        <v>27.700000000000003</v>
      </c>
      <c r="AM115" s="24"/>
      <c r="AQ115" s="61"/>
      <c r="AR115" s="61"/>
    </row>
    <row r="116" spans="1:44">
      <c r="A116" s="35" t="s">
        <v>179</v>
      </c>
      <c r="B116" s="34">
        <f>COUNTIF(C107:C113,"+ve")</f>
        <v>2</v>
      </c>
      <c r="D116" s="18" t="s">
        <v>41</v>
      </c>
      <c r="E116" s="27">
        <f>AVERAGE(E111,E113)</f>
        <v>40</v>
      </c>
      <c r="F116" s="27">
        <f t="shared" ref="F116:AL116" si="54">AVERAGE(F111,F113)</f>
        <v>1</v>
      </c>
      <c r="G116" s="27">
        <f t="shared" si="54"/>
        <v>3</v>
      </c>
      <c r="H116" s="27">
        <f t="shared" si="54"/>
        <v>15</v>
      </c>
      <c r="I116" s="27">
        <f t="shared" si="54"/>
        <v>11.5</v>
      </c>
      <c r="J116" s="27">
        <f t="shared" si="54"/>
        <v>9.5</v>
      </c>
      <c r="K116" s="27">
        <f t="shared" si="54"/>
        <v>4</v>
      </c>
      <c r="L116" s="27">
        <f t="shared" si="54"/>
        <v>5.5</v>
      </c>
      <c r="M116" s="27">
        <f t="shared" si="54"/>
        <v>941.49696974999995</v>
      </c>
      <c r="N116" s="27">
        <f t="shared" si="54"/>
        <v>584.88257575</v>
      </c>
      <c r="O116" s="27">
        <f t="shared" si="54"/>
        <v>212.73787879999998</v>
      </c>
      <c r="P116" s="27">
        <f t="shared" si="54"/>
        <v>21223.5</v>
      </c>
      <c r="Q116" s="27">
        <f t="shared" si="54"/>
        <v>911.33333334999998</v>
      </c>
      <c r="R116" s="27">
        <f t="shared" si="54"/>
        <v>613.09722224999996</v>
      </c>
      <c r="S116" s="27">
        <f t="shared" si="54"/>
        <v>233.99999994999999</v>
      </c>
      <c r="T116" s="27">
        <f t="shared" si="54"/>
        <v>12271</v>
      </c>
      <c r="U116" s="27">
        <f t="shared" si="54"/>
        <v>994.28333329999998</v>
      </c>
      <c r="V116" s="27">
        <f t="shared" si="54"/>
        <v>540.57500000000005</v>
      </c>
      <c r="W116" s="27">
        <f t="shared" si="54"/>
        <v>179.30833335</v>
      </c>
      <c r="X116" s="27">
        <f t="shared" si="54"/>
        <v>8952.5</v>
      </c>
      <c r="Y116" s="27">
        <f t="shared" si="54"/>
        <v>72.5</v>
      </c>
      <c r="Z116" s="27">
        <f t="shared" si="54"/>
        <v>49.5</v>
      </c>
      <c r="AA116" s="27">
        <f t="shared" si="54"/>
        <v>31.5</v>
      </c>
      <c r="AB116" s="27">
        <f t="shared" si="54"/>
        <v>60</v>
      </c>
      <c r="AC116" s="27">
        <f t="shared" si="54"/>
        <v>444</v>
      </c>
      <c r="AD116" s="27" t="e">
        <f t="shared" si="54"/>
        <v>#DIV/0!</v>
      </c>
      <c r="AE116" s="27">
        <f t="shared" si="54"/>
        <v>66.25</v>
      </c>
      <c r="AF116" s="27">
        <f t="shared" si="54"/>
        <v>42.727272727272727</v>
      </c>
      <c r="AG116" s="27">
        <f t="shared" si="54"/>
        <v>2.5</v>
      </c>
      <c r="AH116" s="27">
        <f t="shared" si="54"/>
        <v>1.8125</v>
      </c>
      <c r="AI116" s="27">
        <f t="shared" si="54"/>
        <v>1.2374999999999998</v>
      </c>
      <c r="AJ116" s="27">
        <f t="shared" si="54"/>
        <v>0.78750000000000009</v>
      </c>
      <c r="AK116" s="27">
        <f t="shared" si="54"/>
        <v>1.5</v>
      </c>
      <c r="AL116" s="27">
        <f t="shared" si="54"/>
        <v>11.1</v>
      </c>
      <c r="AM116" s="27"/>
    </row>
    <row r="117" spans="1:44">
      <c r="D117" s="22" t="s">
        <v>43</v>
      </c>
      <c r="E117" s="24">
        <f>STDEV(E110,E112)/SQRT($B115)</f>
        <v>0</v>
      </c>
      <c r="F117" s="24">
        <f t="shared" ref="F117:AL117" si="55">STDEV(F110,F112)/SQRT($B115)</f>
        <v>8</v>
      </c>
      <c r="G117" s="24">
        <f t="shared" si="55"/>
        <v>3.4999999999999996</v>
      </c>
      <c r="H117" s="24">
        <f t="shared" si="55"/>
        <v>6.9999999999999991</v>
      </c>
      <c r="I117" s="24">
        <f t="shared" si="55"/>
        <v>2.5</v>
      </c>
      <c r="J117" s="24">
        <f t="shared" si="55"/>
        <v>2</v>
      </c>
      <c r="K117" s="24">
        <f t="shared" si="55"/>
        <v>1</v>
      </c>
      <c r="L117" s="24">
        <f t="shared" si="55"/>
        <v>1</v>
      </c>
      <c r="M117" s="24">
        <f t="shared" si="55"/>
        <v>365.99175839999981</v>
      </c>
      <c r="N117" s="24">
        <f t="shared" si="55"/>
        <v>77.137362600000017</v>
      </c>
      <c r="O117" s="24">
        <f t="shared" si="55"/>
        <v>2686.7087908000003</v>
      </c>
      <c r="P117" s="24">
        <f t="shared" si="55"/>
        <v>1222.5</v>
      </c>
      <c r="Q117" s="24">
        <f t="shared" si="55"/>
        <v>354.2000000500002</v>
      </c>
      <c r="R117" s="24">
        <f t="shared" si="55"/>
        <v>19.399999999999974</v>
      </c>
      <c r="S117" s="24">
        <f t="shared" si="55"/>
        <v>2108.2999999999997</v>
      </c>
      <c r="T117" s="24">
        <f t="shared" si="55"/>
        <v>1234.4999999999998</v>
      </c>
      <c r="U117" s="24">
        <f t="shared" si="55"/>
        <v>496.59848464999988</v>
      </c>
      <c r="V117" s="24">
        <f t="shared" si="55"/>
        <v>105.3409091000001</v>
      </c>
      <c r="W117" s="24">
        <f t="shared" si="55"/>
        <v>3493.6590909999995</v>
      </c>
      <c r="X117" s="24">
        <f t="shared" si="55"/>
        <v>11.999999999999998</v>
      </c>
      <c r="Y117" s="24">
        <f t="shared" si="55"/>
        <v>18.5</v>
      </c>
      <c r="Z117" s="24">
        <f t="shared" si="55"/>
        <v>13.999999999999998</v>
      </c>
      <c r="AA117" s="24">
        <f t="shared" si="55"/>
        <v>10.999999999999998</v>
      </c>
      <c r="AB117" s="24">
        <f t="shared" si="55"/>
        <v>23</v>
      </c>
      <c r="AC117" s="24">
        <f t="shared" si="55"/>
        <v>520</v>
      </c>
      <c r="AD117" s="24" t="e">
        <f t="shared" si="55"/>
        <v>#DIV/0!</v>
      </c>
      <c r="AE117" s="24">
        <f t="shared" si="55"/>
        <v>23.75</v>
      </c>
      <c r="AF117" s="24">
        <f t="shared" si="55"/>
        <v>21.703296703296694</v>
      </c>
      <c r="AG117" s="24">
        <f t="shared" si="55"/>
        <v>20</v>
      </c>
      <c r="AH117" s="24">
        <f t="shared" si="55"/>
        <v>0.46249999999999991</v>
      </c>
      <c r="AI117" s="24">
        <f t="shared" si="55"/>
        <v>0.35</v>
      </c>
      <c r="AJ117" s="24">
        <f t="shared" si="55"/>
        <v>0.27500000000000008</v>
      </c>
      <c r="AK117" s="24">
        <f t="shared" si="55"/>
        <v>0.57499999999999996</v>
      </c>
      <c r="AL117" s="24">
        <f t="shared" si="55"/>
        <v>12.999999999999993</v>
      </c>
      <c r="AM117" s="24"/>
    </row>
    <row r="118" spans="1:44">
      <c r="D118" s="18" t="s">
        <v>43</v>
      </c>
      <c r="E118" s="27">
        <f>STDEV(E111,E113)/SQRT($B116)</f>
        <v>0</v>
      </c>
      <c r="F118" s="27">
        <f t="shared" ref="F118:AL118" si="56">STDEV(F111,F113)/SQRT($B116)</f>
        <v>0</v>
      </c>
      <c r="G118" s="27">
        <f t="shared" si="56"/>
        <v>1</v>
      </c>
      <c r="H118" s="27">
        <f t="shared" si="56"/>
        <v>2.9999999999999996</v>
      </c>
      <c r="I118" s="27">
        <f t="shared" si="56"/>
        <v>3.4999999999999996</v>
      </c>
      <c r="J118" s="27">
        <f t="shared" si="56"/>
        <v>5.4999999999999991</v>
      </c>
      <c r="K118" s="27">
        <f t="shared" si="56"/>
        <v>2</v>
      </c>
      <c r="L118" s="27">
        <f t="shared" si="56"/>
        <v>3.4999999999999996</v>
      </c>
      <c r="M118" s="27">
        <f t="shared" si="56"/>
        <v>147.10303024999985</v>
      </c>
      <c r="N118" s="27">
        <f t="shared" si="56"/>
        <v>194.36742425000003</v>
      </c>
      <c r="O118" s="27">
        <f t="shared" si="56"/>
        <v>78.16212120000003</v>
      </c>
      <c r="P118" s="27">
        <f t="shared" si="56"/>
        <v>322.49999999999994</v>
      </c>
      <c r="Q118" s="27">
        <f t="shared" si="56"/>
        <v>66.666666650000025</v>
      </c>
      <c r="R118" s="27">
        <f t="shared" si="56"/>
        <v>235.81944444999996</v>
      </c>
      <c r="S118" s="27">
        <f t="shared" si="56"/>
        <v>109.66666665</v>
      </c>
      <c r="T118" s="27">
        <f t="shared" si="56"/>
        <v>1450.9999999999998</v>
      </c>
      <c r="U118" s="27">
        <f t="shared" si="56"/>
        <v>260.21666669999979</v>
      </c>
      <c r="V118" s="27">
        <f t="shared" si="56"/>
        <v>134.1749999999997</v>
      </c>
      <c r="W118" s="27">
        <f t="shared" si="56"/>
        <v>32.441666649999952</v>
      </c>
      <c r="X118" s="27">
        <f t="shared" si="56"/>
        <v>1128.5</v>
      </c>
      <c r="Y118" s="27">
        <f t="shared" si="56"/>
        <v>9.5</v>
      </c>
      <c r="Z118" s="27">
        <f t="shared" si="56"/>
        <v>11.5</v>
      </c>
      <c r="AA118" s="27">
        <f t="shared" si="56"/>
        <v>5.4999999999999991</v>
      </c>
      <c r="AB118" s="27">
        <f t="shared" si="56"/>
        <v>13.999999999999998</v>
      </c>
      <c r="AC118" s="27">
        <f t="shared" si="56"/>
        <v>28.999999999999996</v>
      </c>
      <c r="AD118" s="27" t="e">
        <f t="shared" si="56"/>
        <v>#DIV/0!</v>
      </c>
      <c r="AE118" s="27">
        <f t="shared" si="56"/>
        <v>16.25</v>
      </c>
      <c r="AF118" s="27">
        <f t="shared" si="56"/>
        <v>2.7272727272727262</v>
      </c>
      <c r="AG118" s="27">
        <f t="shared" si="56"/>
        <v>0</v>
      </c>
      <c r="AH118" s="27">
        <f t="shared" si="56"/>
        <v>0.23749999999999952</v>
      </c>
      <c r="AI118" s="27">
        <f t="shared" si="56"/>
        <v>0.28750000000000014</v>
      </c>
      <c r="AJ118" s="27">
        <f t="shared" si="56"/>
        <v>0.13749999999999965</v>
      </c>
      <c r="AK118" s="27">
        <f t="shared" si="56"/>
        <v>0.35000000000000009</v>
      </c>
      <c r="AL118" s="27">
        <f t="shared" si="56"/>
        <v>0.72499999999999964</v>
      </c>
      <c r="AM118" s="27"/>
    </row>
    <row r="119" spans="1:44" ht="15" customHeight="1">
      <c r="A119" s="1"/>
      <c r="B119" s="1"/>
      <c r="C119" s="102"/>
      <c r="D119" s="1"/>
      <c r="E119" s="103"/>
      <c r="F119" s="103"/>
      <c r="G119" s="103"/>
      <c r="H119" s="103"/>
      <c r="I119" s="103"/>
      <c r="J119" s="103"/>
      <c r="K119" s="103"/>
      <c r="L119" s="103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3"/>
      <c r="Z119" s="103"/>
      <c r="AA119" s="103"/>
      <c r="AB119" s="103"/>
      <c r="AC119" s="103"/>
      <c r="AD119" s="1"/>
      <c r="AE119" s="105"/>
      <c r="AF119" s="105"/>
      <c r="AG119" s="105"/>
      <c r="AH119" s="105"/>
      <c r="AI119" s="105"/>
      <c r="AJ119" s="105"/>
      <c r="AK119" s="105"/>
      <c r="AL119" s="105"/>
      <c r="AM119" s="76"/>
      <c r="AN119" s="76"/>
      <c r="AO119" s="9"/>
      <c r="AP119" s="102"/>
      <c r="AQ119" s="76"/>
    </row>
    <row r="120" spans="1:44">
      <c r="A120" t="s">
        <v>180</v>
      </c>
      <c r="B120" s="45">
        <v>21</v>
      </c>
      <c r="C120" s="4" t="s">
        <v>3</v>
      </c>
      <c r="D120" s="10" t="s">
        <v>80</v>
      </c>
      <c r="E120">
        <v>40</v>
      </c>
      <c r="F120">
        <v>20</v>
      </c>
      <c r="G120">
        <v>7</v>
      </c>
      <c r="H120">
        <v>4</v>
      </c>
      <c r="I120">
        <v>9</v>
      </c>
      <c r="J120">
        <v>0</v>
      </c>
      <c r="K120">
        <v>0</v>
      </c>
      <c r="L120">
        <v>0</v>
      </c>
      <c r="M120">
        <v>1541.8461540000001</v>
      </c>
      <c r="N120">
        <v>555.84615369999995</v>
      </c>
      <c r="O120">
        <v>217.92307690000001</v>
      </c>
      <c r="P120">
        <v>4320</v>
      </c>
      <c r="Q120">
        <v>796</v>
      </c>
      <c r="R120">
        <v>336</v>
      </c>
      <c r="S120">
        <v>181.5</v>
      </c>
      <c r="T120">
        <v>1181</v>
      </c>
      <c r="U120">
        <v>1873.333333</v>
      </c>
      <c r="V120">
        <v>653.55555560000005</v>
      </c>
      <c r="W120">
        <v>234.11111109999999</v>
      </c>
      <c r="X120">
        <v>3139</v>
      </c>
      <c r="Y120">
        <v>30</v>
      </c>
      <c r="Z120">
        <v>8</v>
      </c>
      <c r="AA120">
        <v>15</v>
      </c>
      <c r="AB120">
        <v>46</v>
      </c>
      <c r="AC120">
        <v>634</v>
      </c>
      <c r="AD120" t="s">
        <v>58</v>
      </c>
      <c r="AE120" s="59">
        <f>((H120+I120)/E120)*100</f>
        <v>32.5</v>
      </c>
      <c r="AF120" s="60">
        <f>(I120/(H120+I120))*100</f>
        <v>69.230769230769226</v>
      </c>
      <c r="AG120" s="59">
        <f>(F120/E120)*100</f>
        <v>50</v>
      </c>
      <c r="AH120" s="59">
        <f t="shared" ref="AH120:AL123" si="57">Y120/$E120</f>
        <v>0.75</v>
      </c>
      <c r="AI120" s="59">
        <f t="shared" si="57"/>
        <v>0.2</v>
      </c>
      <c r="AJ120" s="59">
        <f t="shared" si="57"/>
        <v>0.375</v>
      </c>
      <c r="AK120" s="59">
        <f t="shared" si="57"/>
        <v>1.1499999999999999</v>
      </c>
      <c r="AL120" s="59">
        <f t="shared" si="57"/>
        <v>15.85</v>
      </c>
      <c r="AN120" s="63" t="str">
        <f>IF(H120&gt;I120,"Left","Right")</f>
        <v>Right</v>
      </c>
      <c r="AO120" s="45" t="s">
        <v>180</v>
      </c>
      <c r="AP120" s="4" t="s">
        <v>3</v>
      </c>
      <c r="AQ120" s="76"/>
    </row>
    <row r="121" spans="1:44">
      <c r="A121" t="s">
        <v>181</v>
      </c>
      <c r="B121" s="45">
        <v>21</v>
      </c>
      <c r="C121" s="6" t="s">
        <v>2</v>
      </c>
      <c r="D121" s="10" t="s">
        <v>80</v>
      </c>
      <c r="E121">
        <v>40</v>
      </c>
      <c r="F121">
        <v>2</v>
      </c>
      <c r="G121">
        <v>3</v>
      </c>
      <c r="H121">
        <v>11</v>
      </c>
      <c r="I121">
        <v>10</v>
      </c>
      <c r="J121">
        <v>14</v>
      </c>
      <c r="K121">
        <v>6</v>
      </c>
      <c r="L121">
        <v>8</v>
      </c>
      <c r="M121">
        <v>1158</v>
      </c>
      <c r="N121">
        <v>634.33333330000005</v>
      </c>
      <c r="O121">
        <v>318.80952380000002</v>
      </c>
      <c r="P121">
        <v>15658</v>
      </c>
      <c r="Q121">
        <v>1212.909091</v>
      </c>
      <c r="R121">
        <v>825.09090900000001</v>
      </c>
      <c r="S121">
        <v>351.72727270000001</v>
      </c>
      <c r="T121">
        <v>8299</v>
      </c>
      <c r="U121">
        <v>1097.5999999999999</v>
      </c>
      <c r="V121">
        <v>424.5</v>
      </c>
      <c r="W121">
        <v>282.60000000000002</v>
      </c>
      <c r="X121">
        <v>7359</v>
      </c>
      <c r="Y121">
        <v>66</v>
      </c>
      <c r="Z121">
        <v>48</v>
      </c>
      <c r="AA121">
        <v>38</v>
      </c>
      <c r="AB121">
        <v>67</v>
      </c>
      <c r="AC121">
        <v>407</v>
      </c>
      <c r="AD121" t="s">
        <v>58</v>
      </c>
      <c r="AE121" s="59">
        <f>((H121+I121)/E121)*100</f>
        <v>52.5</v>
      </c>
      <c r="AF121" s="60">
        <f>(I121/(H121+I121))*100</f>
        <v>47.619047619047613</v>
      </c>
      <c r="AG121" s="59">
        <f>(F121/E121)*100</f>
        <v>5</v>
      </c>
      <c r="AH121" s="59">
        <f t="shared" si="57"/>
        <v>1.65</v>
      </c>
      <c r="AI121" s="59">
        <f t="shared" si="57"/>
        <v>1.2</v>
      </c>
      <c r="AJ121" s="59">
        <f t="shared" si="57"/>
        <v>0.95</v>
      </c>
      <c r="AK121" s="59">
        <f t="shared" si="57"/>
        <v>1.675</v>
      </c>
      <c r="AL121" s="59">
        <f t="shared" si="57"/>
        <v>10.175000000000001</v>
      </c>
      <c r="AN121" s="63" t="str">
        <f>IF(H121&gt;I121,"Left","Right")</f>
        <v>Left</v>
      </c>
      <c r="AO121" s="45" t="s">
        <v>181</v>
      </c>
      <c r="AP121" s="6" t="s">
        <v>2</v>
      </c>
      <c r="AQ121" s="76"/>
    </row>
    <row r="122" spans="1:44">
      <c r="A122" t="s">
        <v>182</v>
      </c>
      <c r="B122" s="45">
        <v>21</v>
      </c>
      <c r="C122" s="4" t="s">
        <v>3</v>
      </c>
      <c r="D122" s="10" t="s">
        <v>80</v>
      </c>
      <c r="E122">
        <v>40</v>
      </c>
      <c r="F122">
        <v>16</v>
      </c>
      <c r="G122">
        <v>5</v>
      </c>
      <c r="H122">
        <v>11</v>
      </c>
      <c r="I122">
        <v>4</v>
      </c>
      <c r="J122">
        <v>4</v>
      </c>
      <c r="K122">
        <v>1</v>
      </c>
      <c r="L122">
        <v>3</v>
      </c>
      <c r="M122">
        <v>1119.4666669999999</v>
      </c>
      <c r="N122">
        <v>486.53333329999998</v>
      </c>
      <c r="O122">
        <v>1893.4</v>
      </c>
      <c r="P122">
        <v>1569</v>
      </c>
      <c r="Q122">
        <v>1159.4545450000001</v>
      </c>
      <c r="R122">
        <v>371</v>
      </c>
      <c r="S122">
        <v>1378.818182</v>
      </c>
      <c r="T122">
        <v>1004</v>
      </c>
      <c r="U122">
        <v>1009.5</v>
      </c>
      <c r="V122">
        <v>804.25</v>
      </c>
      <c r="W122">
        <v>3308.5</v>
      </c>
      <c r="X122">
        <v>565</v>
      </c>
      <c r="Y122">
        <v>32</v>
      </c>
      <c r="Z122">
        <v>28</v>
      </c>
      <c r="AA122">
        <v>15</v>
      </c>
      <c r="AB122">
        <v>32</v>
      </c>
      <c r="AC122">
        <v>867</v>
      </c>
      <c r="AD122" t="s">
        <v>58</v>
      </c>
      <c r="AE122" s="59">
        <f>((H122+I122)/E122)*100</f>
        <v>37.5</v>
      </c>
      <c r="AF122" s="60">
        <f>(I122/(H122+I122))*100</f>
        <v>26.666666666666668</v>
      </c>
      <c r="AG122" s="59">
        <f>(F122/E122)*100</f>
        <v>40</v>
      </c>
      <c r="AH122" s="59">
        <f t="shared" si="57"/>
        <v>0.8</v>
      </c>
      <c r="AI122" s="59">
        <f t="shared" si="57"/>
        <v>0.7</v>
      </c>
      <c r="AJ122" s="59">
        <f t="shared" si="57"/>
        <v>0.375</v>
      </c>
      <c r="AK122" s="59">
        <f t="shared" si="57"/>
        <v>0.8</v>
      </c>
      <c r="AL122" s="59">
        <f t="shared" si="57"/>
        <v>21.675000000000001</v>
      </c>
      <c r="AN122" s="63" t="str">
        <f>IF(H122&gt;I122,"Left","Right")</f>
        <v>Left</v>
      </c>
      <c r="AO122" s="45" t="s">
        <v>182</v>
      </c>
      <c r="AP122" s="4" t="s">
        <v>3</v>
      </c>
      <c r="AQ122" s="76"/>
    </row>
    <row r="123" spans="1:44">
      <c r="A123" t="s">
        <v>183</v>
      </c>
      <c r="B123" s="45">
        <v>21</v>
      </c>
      <c r="C123" s="6" t="s">
        <v>2</v>
      </c>
      <c r="D123" s="10" t="s">
        <v>80</v>
      </c>
      <c r="E123">
        <v>40</v>
      </c>
      <c r="F123">
        <v>2</v>
      </c>
      <c r="G123">
        <v>3</v>
      </c>
      <c r="H123">
        <v>14</v>
      </c>
      <c r="I123">
        <v>12</v>
      </c>
      <c r="J123">
        <v>9</v>
      </c>
      <c r="K123">
        <v>4</v>
      </c>
      <c r="L123">
        <v>5</v>
      </c>
      <c r="M123">
        <v>1033.807693</v>
      </c>
      <c r="N123">
        <v>493.15384610000001</v>
      </c>
      <c r="O123">
        <v>157.92307690000001</v>
      </c>
      <c r="P123">
        <v>18306</v>
      </c>
      <c r="Q123">
        <v>793.78571439999996</v>
      </c>
      <c r="R123">
        <v>571.78571439999996</v>
      </c>
      <c r="S123">
        <v>153.57142859999999</v>
      </c>
      <c r="T123">
        <v>9655</v>
      </c>
      <c r="U123">
        <v>1313.833333</v>
      </c>
      <c r="V123">
        <v>401.41666659999999</v>
      </c>
      <c r="W123">
        <v>163</v>
      </c>
      <c r="X123">
        <v>8651</v>
      </c>
      <c r="Y123">
        <v>77</v>
      </c>
      <c r="Z123">
        <v>39</v>
      </c>
      <c r="AA123">
        <v>33</v>
      </c>
      <c r="AB123">
        <v>29</v>
      </c>
      <c r="AC123">
        <v>416</v>
      </c>
      <c r="AD123" t="s">
        <v>58</v>
      </c>
      <c r="AE123" s="59">
        <f>((H123+I123)/E123)*100</f>
        <v>65</v>
      </c>
      <c r="AF123" s="60">
        <f>(I123/(H123+I123))*100</f>
        <v>46.153846153846153</v>
      </c>
      <c r="AG123" s="59">
        <f>(F123/E123)*100</f>
        <v>5</v>
      </c>
      <c r="AH123" s="59">
        <f t="shared" si="57"/>
        <v>1.925</v>
      </c>
      <c r="AI123" s="59">
        <f t="shared" si="57"/>
        <v>0.97499999999999998</v>
      </c>
      <c r="AJ123" s="59">
        <f t="shared" si="57"/>
        <v>0.82499999999999996</v>
      </c>
      <c r="AK123" s="59">
        <f t="shared" si="57"/>
        <v>0.72499999999999998</v>
      </c>
      <c r="AL123" s="59">
        <f t="shared" si="57"/>
        <v>10.4</v>
      </c>
      <c r="AN123" s="63" t="str">
        <f>IF(H123&gt;I123,"Left","Right")</f>
        <v>Left</v>
      </c>
      <c r="AO123" s="45" t="s">
        <v>183</v>
      </c>
      <c r="AP123" s="6" t="s">
        <v>2</v>
      </c>
      <c r="AQ123" s="76"/>
    </row>
    <row r="124" spans="1:44">
      <c r="C124" s="65"/>
      <c r="D124" s="65"/>
      <c r="E124" s="65"/>
    </row>
    <row r="125" spans="1:44">
      <c r="A125" s="34" t="s">
        <v>3</v>
      </c>
      <c r="B125" s="34">
        <f>COUNTIF(C117:C123,"WT")</f>
        <v>2</v>
      </c>
      <c r="D125" s="22" t="s">
        <v>41</v>
      </c>
      <c r="E125" s="24">
        <f>AVERAGE(E120,E122)</f>
        <v>40</v>
      </c>
      <c r="F125" s="24">
        <f t="shared" ref="F125:AL125" si="58">AVERAGE(F120,F122)</f>
        <v>18</v>
      </c>
      <c r="G125" s="24">
        <f t="shared" si="58"/>
        <v>6</v>
      </c>
      <c r="H125" s="24">
        <f t="shared" si="58"/>
        <v>7.5</v>
      </c>
      <c r="I125" s="24">
        <f t="shared" si="58"/>
        <v>6.5</v>
      </c>
      <c r="J125" s="24">
        <f t="shared" si="58"/>
        <v>2</v>
      </c>
      <c r="K125" s="24">
        <f t="shared" si="58"/>
        <v>0.5</v>
      </c>
      <c r="L125" s="24">
        <f t="shared" si="58"/>
        <v>1.5</v>
      </c>
      <c r="M125" s="24">
        <f t="shared" si="58"/>
        <v>1330.6564105</v>
      </c>
      <c r="N125" s="24">
        <f t="shared" si="58"/>
        <v>521.18974349999996</v>
      </c>
      <c r="O125" s="24">
        <f t="shared" si="58"/>
        <v>1055.6615384500001</v>
      </c>
      <c r="P125" s="24">
        <f t="shared" si="58"/>
        <v>2944.5</v>
      </c>
      <c r="Q125" s="24">
        <f t="shared" si="58"/>
        <v>977.72727250000003</v>
      </c>
      <c r="R125" s="24">
        <f t="shared" si="58"/>
        <v>353.5</v>
      </c>
      <c r="S125" s="24">
        <f t="shared" si="58"/>
        <v>780.15909099999999</v>
      </c>
      <c r="T125" s="24">
        <f t="shared" si="58"/>
        <v>1092.5</v>
      </c>
      <c r="U125" s="24">
        <f t="shared" si="58"/>
        <v>1441.4166665</v>
      </c>
      <c r="V125" s="24">
        <f t="shared" si="58"/>
        <v>728.90277779999997</v>
      </c>
      <c r="W125" s="24">
        <f t="shared" si="58"/>
        <v>1771.30555555</v>
      </c>
      <c r="X125" s="24">
        <f t="shared" si="58"/>
        <v>1852</v>
      </c>
      <c r="Y125" s="24">
        <f t="shared" si="58"/>
        <v>31</v>
      </c>
      <c r="Z125" s="24">
        <f t="shared" si="58"/>
        <v>18</v>
      </c>
      <c r="AA125" s="24">
        <f t="shared" si="58"/>
        <v>15</v>
      </c>
      <c r="AB125" s="24">
        <f t="shared" si="58"/>
        <v>39</v>
      </c>
      <c r="AC125" s="24">
        <f t="shared" si="58"/>
        <v>750.5</v>
      </c>
      <c r="AD125" s="24" t="e">
        <f t="shared" si="58"/>
        <v>#DIV/0!</v>
      </c>
      <c r="AE125" s="24">
        <f t="shared" si="58"/>
        <v>35</v>
      </c>
      <c r="AF125" s="24">
        <f t="shared" si="58"/>
        <v>47.948717948717949</v>
      </c>
      <c r="AG125" s="24">
        <f t="shared" si="58"/>
        <v>45</v>
      </c>
      <c r="AH125" s="24">
        <f t="shared" si="58"/>
        <v>0.77500000000000002</v>
      </c>
      <c r="AI125" s="24">
        <f t="shared" si="58"/>
        <v>0.44999999999999996</v>
      </c>
      <c r="AJ125" s="24">
        <f t="shared" si="58"/>
        <v>0.375</v>
      </c>
      <c r="AK125" s="24">
        <f t="shared" si="58"/>
        <v>0.97499999999999998</v>
      </c>
      <c r="AL125" s="24">
        <f t="shared" si="58"/>
        <v>18.762499999999999</v>
      </c>
      <c r="AM125" s="24"/>
      <c r="AQ125" s="61"/>
      <c r="AR125" s="61"/>
    </row>
    <row r="126" spans="1:44">
      <c r="A126" s="35" t="s">
        <v>179</v>
      </c>
      <c r="B126" s="34">
        <f>COUNTIF(C117:C123,"+ve")</f>
        <v>2</v>
      </c>
      <c r="D126" s="18" t="s">
        <v>41</v>
      </c>
      <c r="E126" s="27">
        <f>AVERAGE(E121,E123)</f>
        <v>40</v>
      </c>
      <c r="F126" s="27">
        <f t="shared" ref="F126:AL126" si="59">AVERAGE(F121,F123)</f>
        <v>2</v>
      </c>
      <c r="G126" s="27">
        <f t="shared" si="59"/>
        <v>3</v>
      </c>
      <c r="H126" s="27">
        <f t="shared" si="59"/>
        <v>12.5</v>
      </c>
      <c r="I126" s="27">
        <f t="shared" si="59"/>
        <v>11</v>
      </c>
      <c r="J126" s="27">
        <f t="shared" si="59"/>
        <v>11.5</v>
      </c>
      <c r="K126" s="27">
        <f t="shared" si="59"/>
        <v>5</v>
      </c>
      <c r="L126" s="27">
        <f t="shared" si="59"/>
        <v>6.5</v>
      </c>
      <c r="M126" s="27">
        <f t="shared" si="59"/>
        <v>1095.9038464999999</v>
      </c>
      <c r="N126" s="27">
        <f t="shared" si="59"/>
        <v>563.74358970000003</v>
      </c>
      <c r="O126" s="27">
        <f t="shared" si="59"/>
        <v>238.36630035000002</v>
      </c>
      <c r="P126" s="27">
        <f t="shared" si="59"/>
        <v>16982</v>
      </c>
      <c r="Q126" s="27">
        <f t="shared" si="59"/>
        <v>1003.3474027</v>
      </c>
      <c r="R126" s="27">
        <f t="shared" si="59"/>
        <v>698.43831169999999</v>
      </c>
      <c r="S126" s="27">
        <f t="shared" si="59"/>
        <v>252.64935065</v>
      </c>
      <c r="T126" s="27">
        <f t="shared" si="59"/>
        <v>8977</v>
      </c>
      <c r="U126" s="27">
        <f t="shared" si="59"/>
        <v>1205.7166665</v>
      </c>
      <c r="V126" s="27">
        <f t="shared" si="59"/>
        <v>412.95833329999999</v>
      </c>
      <c r="W126" s="27">
        <f t="shared" si="59"/>
        <v>222.8</v>
      </c>
      <c r="X126" s="27">
        <f t="shared" si="59"/>
        <v>8005</v>
      </c>
      <c r="Y126" s="27">
        <f t="shared" si="59"/>
        <v>71.5</v>
      </c>
      <c r="Z126" s="27">
        <f t="shared" si="59"/>
        <v>43.5</v>
      </c>
      <c r="AA126" s="27">
        <f t="shared" si="59"/>
        <v>35.5</v>
      </c>
      <c r="AB126" s="27">
        <f t="shared" si="59"/>
        <v>48</v>
      </c>
      <c r="AC126" s="27">
        <f t="shared" si="59"/>
        <v>411.5</v>
      </c>
      <c r="AD126" s="27" t="e">
        <f t="shared" si="59"/>
        <v>#DIV/0!</v>
      </c>
      <c r="AE126" s="27">
        <f t="shared" si="59"/>
        <v>58.75</v>
      </c>
      <c r="AF126" s="27">
        <f t="shared" si="59"/>
        <v>46.886446886446883</v>
      </c>
      <c r="AG126" s="27">
        <f t="shared" si="59"/>
        <v>5</v>
      </c>
      <c r="AH126" s="27">
        <f t="shared" si="59"/>
        <v>1.7875000000000001</v>
      </c>
      <c r="AI126" s="27">
        <f t="shared" si="59"/>
        <v>1.0874999999999999</v>
      </c>
      <c r="AJ126" s="27">
        <f t="shared" si="59"/>
        <v>0.88749999999999996</v>
      </c>
      <c r="AK126" s="27">
        <f t="shared" si="59"/>
        <v>1.2</v>
      </c>
      <c r="AL126" s="27">
        <f t="shared" si="59"/>
        <v>10.287500000000001</v>
      </c>
      <c r="AM126" s="27"/>
    </row>
    <row r="127" spans="1:44">
      <c r="D127" s="22" t="s">
        <v>43</v>
      </c>
      <c r="E127" s="24">
        <f>STDEV(E120,E122)/SQRT($B125)</f>
        <v>0</v>
      </c>
      <c r="F127" s="24">
        <f t="shared" ref="F127:AL127" si="60">STDEV(F120,F122)/SQRT($B125)</f>
        <v>2</v>
      </c>
      <c r="G127" s="24">
        <f t="shared" si="60"/>
        <v>1</v>
      </c>
      <c r="H127" s="24">
        <f t="shared" si="60"/>
        <v>3.4999999999999996</v>
      </c>
      <c r="I127" s="24">
        <f t="shared" si="60"/>
        <v>2.5</v>
      </c>
      <c r="J127" s="24">
        <f t="shared" si="60"/>
        <v>2</v>
      </c>
      <c r="K127" s="24">
        <f t="shared" si="60"/>
        <v>0.5</v>
      </c>
      <c r="L127" s="24">
        <f t="shared" si="60"/>
        <v>1.4999999999999998</v>
      </c>
      <c r="M127" s="24">
        <f t="shared" si="60"/>
        <v>211.18974350000011</v>
      </c>
      <c r="N127" s="24">
        <f t="shared" si="60"/>
        <v>34.656410199999975</v>
      </c>
      <c r="O127" s="24">
        <f t="shared" si="60"/>
        <v>837.73846155000012</v>
      </c>
      <c r="P127" s="24">
        <f t="shared" si="60"/>
        <v>1375.4999999999998</v>
      </c>
      <c r="Q127" s="24">
        <f t="shared" si="60"/>
        <v>181.72727250000011</v>
      </c>
      <c r="R127" s="24">
        <f t="shared" si="60"/>
        <v>17.5</v>
      </c>
      <c r="S127" s="24">
        <f t="shared" si="60"/>
        <v>598.65909099999999</v>
      </c>
      <c r="T127" s="24">
        <f t="shared" si="60"/>
        <v>88.5</v>
      </c>
      <c r="U127" s="24">
        <f t="shared" si="60"/>
        <v>431.91666649999996</v>
      </c>
      <c r="V127" s="24">
        <f t="shared" si="60"/>
        <v>75.347222200000559</v>
      </c>
      <c r="W127" s="24">
        <f t="shared" si="60"/>
        <v>1537.1944444499998</v>
      </c>
      <c r="X127" s="24">
        <f t="shared" si="60"/>
        <v>1286.9999999999998</v>
      </c>
      <c r="Y127" s="24">
        <f t="shared" si="60"/>
        <v>1</v>
      </c>
      <c r="Z127" s="24">
        <f t="shared" si="60"/>
        <v>10</v>
      </c>
      <c r="AA127" s="24">
        <f t="shared" si="60"/>
        <v>0</v>
      </c>
      <c r="AB127" s="24">
        <f t="shared" si="60"/>
        <v>6.9999999999999991</v>
      </c>
      <c r="AC127" s="24">
        <f t="shared" si="60"/>
        <v>116.49999999999999</v>
      </c>
      <c r="AD127" s="24" t="e">
        <f t="shared" si="60"/>
        <v>#DIV/0!</v>
      </c>
      <c r="AE127" s="24">
        <f t="shared" si="60"/>
        <v>2.5</v>
      </c>
      <c r="AF127" s="24">
        <f t="shared" si="60"/>
        <v>21.282051282051277</v>
      </c>
      <c r="AG127" s="24">
        <f t="shared" si="60"/>
        <v>5</v>
      </c>
      <c r="AH127" s="24">
        <f t="shared" si="60"/>
        <v>2.5000000000000022E-2</v>
      </c>
      <c r="AI127" s="24">
        <f t="shared" si="60"/>
        <v>0.25</v>
      </c>
      <c r="AJ127" s="24">
        <f t="shared" si="60"/>
        <v>0</v>
      </c>
      <c r="AK127" s="24">
        <f t="shared" si="60"/>
        <v>0.17500000000000004</v>
      </c>
      <c r="AL127" s="24">
        <f t="shared" si="60"/>
        <v>2.9125000000000081</v>
      </c>
      <c r="AM127" s="24"/>
    </row>
    <row r="128" spans="1:44">
      <c r="D128" s="18" t="s">
        <v>43</v>
      </c>
      <c r="E128" s="27">
        <f>STDEV(E121,E123)/SQRT($B126)</f>
        <v>0</v>
      </c>
      <c r="F128" s="27">
        <f t="shared" ref="F128:AL128" si="61">STDEV(F121,F123)/SQRT($B126)</f>
        <v>0</v>
      </c>
      <c r="G128" s="27">
        <f t="shared" si="61"/>
        <v>0</v>
      </c>
      <c r="H128" s="27">
        <f t="shared" si="61"/>
        <v>1.4999999999999998</v>
      </c>
      <c r="I128" s="27">
        <f t="shared" si="61"/>
        <v>1</v>
      </c>
      <c r="J128" s="27">
        <f t="shared" si="61"/>
        <v>2.5</v>
      </c>
      <c r="K128" s="27">
        <f t="shared" si="61"/>
        <v>1</v>
      </c>
      <c r="L128" s="27">
        <f t="shared" si="61"/>
        <v>1.4999999999999998</v>
      </c>
      <c r="M128" s="27">
        <f t="shared" si="61"/>
        <v>62.096153500000007</v>
      </c>
      <c r="N128" s="27">
        <f t="shared" si="61"/>
        <v>70.589743600000091</v>
      </c>
      <c r="O128" s="27">
        <f t="shared" si="61"/>
        <v>80.443223450000019</v>
      </c>
      <c r="P128" s="27">
        <f t="shared" si="61"/>
        <v>1323.9999999999998</v>
      </c>
      <c r="Q128" s="27">
        <f t="shared" si="61"/>
        <v>209.56168830000033</v>
      </c>
      <c r="R128" s="27">
        <f t="shared" si="61"/>
        <v>126.6525973000002</v>
      </c>
      <c r="S128" s="27">
        <f t="shared" si="61"/>
        <v>99.077922049999998</v>
      </c>
      <c r="T128" s="27">
        <f t="shared" si="61"/>
        <v>678</v>
      </c>
      <c r="U128" s="27">
        <f t="shared" si="61"/>
        <v>108.11666650000005</v>
      </c>
      <c r="V128" s="27">
        <f t="shared" si="61"/>
        <v>11.541666700000007</v>
      </c>
      <c r="W128" s="27">
        <f t="shared" si="61"/>
        <v>59.8</v>
      </c>
      <c r="X128" s="27">
        <f t="shared" si="61"/>
        <v>646</v>
      </c>
      <c r="Y128" s="27">
        <f t="shared" si="61"/>
        <v>5.4999999999999991</v>
      </c>
      <c r="Z128" s="27">
        <f t="shared" si="61"/>
        <v>4.5</v>
      </c>
      <c r="AA128" s="27">
        <f t="shared" si="61"/>
        <v>2.5</v>
      </c>
      <c r="AB128" s="27">
        <f t="shared" si="61"/>
        <v>19</v>
      </c>
      <c r="AC128" s="27">
        <f t="shared" si="61"/>
        <v>4.5</v>
      </c>
      <c r="AD128" s="27" t="e">
        <f t="shared" si="61"/>
        <v>#DIV/0!</v>
      </c>
      <c r="AE128" s="27">
        <f t="shared" si="61"/>
        <v>6.25</v>
      </c>
      <c r="AF128" s="27">
        <f t="shared" si="61"/>
        <v>0.73260073260073</v>
      </c>
      <c r="AG128" s="27">
        <f t="shared" si="61"/>
        <v>0</v>
      </c>
      <c r="AH128" s="27">
        <f t="shared" si="61"/>
        <v>0.13750000000000007</v>
      </c>
      <c r="AI128" s="27">
        <f t="shared" si="61"/>
        <v>0.11250000000000114</v>
      </c>
      <c r="AJ128" s="27">
        <f t="shared" si="61"/>
        <v>6.25E-2</v>
      </c>
      <c r="AK128" s="27">
        <f t="shared" si="61"/>
        <v>0.47499999999999987</v>
      </c>
      <c r="AL128" s="27">
        <f t="shared" si="61"/>
        <v>0.11249999999999981</v>
      </c>
      <c r="AM128" s="27"/>
    </row>
    <row r="129" spans="1:44">
      <c r="A129" s="103"/>
      <c r="B129" s="103"/>
      <c r="C129" s="102"/>
      <c r="D129" s="103"/>
      <c r="E129" s="103"/>
      <c r="F129" s="103"/>
      <c r="G129" s="103"/>
      <c r="H129" s="103"/>
      <c r="I129" s="103"/>
      <c r="J129" s="103"/>
      <c r="K129" s="103"/>
      <c r="L129" s="10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3"/>
      <c r="Z129" s="103"/>
      <c r="AA129" s="103"/>
      <c r="AB129" s="103"/>
      <c r="AC129" s="103"/>
      <c r="AD129" s="103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76"/>
      <c r="AO129" s="1"/>
      <c r="AP129" s="102"/>
      <c r="AQ129" s="76"/>
    </row>
    <row r="130" spans="1:44">
      <c r="A130" t="s">
        <v>180</v>
      </c>
      <c r="B130" s="45">
        <v>22</v>
      </c>
      <c r="C130" s="4" t="s">
        <v>3</v>
      </c>
      <c r="D130" s="10" t="s">
        <v>80</v>
      </c>
      <c r="E130">
        <v>40</v>
      </c>
      <c r="F130">
        <v>24</v>
      </c>
      <c r="G130">
        <v>7</v>
      </c>
      <c r="H130">
        <v>2</v>
      </c>
      <c r="I130">
        <v>7</v>
      </c>
      <c r="J130">
        <v>0</v>
      </c>
      <c r="K130">
        <v>0</v>
      </c>
      <c r="L130">
        <v>0</v>
      </c>
      <c r="M130">
        <v>1434.1111109999999</v>
      </c>
      <c r="N130">
        <v>512.66666669999995</v>
      </c>
      <c r="O130">
        <v>281</v>
      </c>
      <c r="P130">
        <v>2425</v>
      </c>
      <c r="Q130">
        <v>2072.5</v>
      </c>
      <c r="R130">
        <v>163.5</v>
      </c>
      <c r="S130">
        <v>339</v>
      </c>
      <c r="T130">
        <v>454</v>
      </c>
      <c r="U130">
        <v>1251.7142859999999</v>
      </c>
      <c r="V130">
        <v>612.42857149999998</v>
      </c>
      <c r="W130">
        <v>264.42857149999998</v>
      </c>
      <c r="X130">
        <v>1971</v>
      </c>
      <c r="Y130">
        <v>20</v>
      </c>
      <c r="Z130">
        <v>3</v>
      </c>
      <c r="AA130">
        <v>13</v>
      </c>
      <c r="AB130">
        <v>32</v>
      </c>
      <c r="AC130">
        <v>500</v>
      </c>
      <c r="AD130" t="s">
        <v>58</v>
      </c>
      <c r="AE130" s="59">
        <f>((H130+I130)/E130)*100</f>
        <v>22.5</v>
      </c>
      <c r="AF130" s="60">
        <f>(I130/(H130+I130))*100</f>
        <v>77.777777777777786</v>
      </c>
      <c r="AG130" s="59">
        <f>(F130/E130)*100</f>
        <v>60</v>
      </c>
      <c r="AH130" s="59">
        <f t="shared" ref="AH130:AL133" si="62">Y130/$E130</f>
        <v>0.5</v>
      </c>
      <c r="AI130" s="59">
        <f t="shared" si="62"/>
        <v>7.4999999999999997E-2</v>
      </c>
      <c r="AJ130" s="59">
        <f t="shared" si="62"/>
        <v>0.32500000000000001</v>
      </c>
      <c r="AK130" s="59">
        <f t="shared" si="62"/>
        <v>0.8</v>
      </c>
      <c r="AL130" s="59">
        <f t="shared" si="62"/>
        <v>12.5</v>
      </c>
      <c r="AN130" s="63" t="str">
        <f>IF(H130&gt;I130,"Left","Right")</f>
        <v>Right</v>
      </c>
      <c r="AO130" s="45" t="s">
        <v>180</v>
      </c>
      <c r="AP130" s="4" t="s">
        <v>3</v>
      </c>
      <c r="AQ130" s="76"/>
    </row>
    <row r="131" spans="1:44">
      <c r="A131" t="s">
        <v>181</v>
      </c>
      <c r="B131" s="45">
        <v>22</v>
      </c>
      <c r="C131" s="6" t="s">
        <v>2</v>
      </c>
      <c r="D131" s="10" t="s">
        <v>80</v>
      </c>
      <c r="E131">
        <v>40</v>
      </c>
      <c r="F131">
        <v>0</v>
      </c>
      <c r="G131">
        <v>0</v>
      </c>
      <c r="H131">
        <v>10</v>
      </c>
      <c r="I131">
        <v>12</v>
      </c>
      <c r="J131">
        <v>18</v>
      </c>
      <c r="K131">
        <v>9</v>
      </c>
      <c r="L131">
        <v>9</v>
      </c>
      <c r="M131">
        <v>684.81818180000005</v>
      </c>
      <c r="N131">
        <v>408.40909090000002</v>
      </c>
      <c r="O131">
        <v>321.95454549999999</v>
      </c>
      <c r="P131">
        <v>18790</v>
      </c>
      <c r="Q131">
        <v>786.7</v>
      </c>
      <c r="R131">
        <v>806.09999989999994</v>
      </c>
      <c r="S131">
        <v>271</v>
      </c>
      <c r="T131">
        <v>8879</v>
      </c>
      <c r="U131">
        <v>599.91666669999995</v>
      </c>
      <c r="V131">
        <v>77</v>
      </c>
      <c r="W131">
        <v>364.41666659999999</v>
      </c>
      <c r="X131">
        <v>9911</v>
      </c>
      <c r="Y131">
        <v>59</v>
      </c>
      <c r="Z131">
        <v>58</v>
      </c>
      <c r="AA131">
        <v>62</v>
      </c>
      <c r="AB131">
        <v>45</v>
      </c>
      <c r="AC131">
        <v>226</v>
      </c>
      <c r="AD131" t="s">
        <v>58</v>
      </c>
      <c r="AE131" s="59">
        <f>((H131+I131)/E131)*100</f>
        <v>55.000000000000007</v>
      </c>
      <c r="AF131" s="60">
        <f>(I131/(H131+I131))*100</f>
        <v>54.54545454545454</v>
      </c>
      <c r="AG131" s="59">
        <f>(F131/E131)*100</f>
        <v>0</v>
      </c>
      <c r="AH131" s="59">
        <f t="shared" si="62"/>
        <v>1.4750000000000001</v>
      </c>
      <c r="AI131" s="59">
        <f t="shared" si="62"/>
        <v>1.45</v>
      </c>
      <c r="AJ131" s="59">
        <f t="shared" si="62"/>
        <v>1.55</v>
      </c>
      <c r="AK131" s="59">
        <f t="shared" si="62"/>
        <v>1.125</v>
      </c>
      <c r="AL131" s="59">
        <f t="shared" si="62"/>
        <v>5.65</v>
      </c>
      <c r="AN131" s="63" t="str">
        <f>IF(H131&gt;I131,"Left","Right")</f>
        <v>Right</v>
      </c>
      <c r="AO131" s="45" t="s">
        <v>181</v>
      </c>
      <c r="AP131" s="6" t="s">
        <v>2</v>
      </c>
      <c r="AQ131" s="76"/>
    </row>
    <row r="132" spans="1:44">
      <c r="A132" t="s">
        <v>182</v>
      </c>
      <c r="B132" s="45">
        <v>22</v>
      </c>
      <c r="C132" s="4" t="s">
        <v>3</v>
      </c>
      <c r="D132" s="10" t="s">
        <v>80</v>
      </c>
      <c r="E132">
        <v>40</v>
      </c>
      <c r="F132">
        <v>6</v>
      </c>
      <c r="G132">
        <v>2</v>
      </c>
      <c r="H132">
        <v>19</v>
      </c>
      <c r="I132">
        <v>7</v>
      </c>
      <c r="J132">
        <v>6</v>
      </c>
      <c r="K132">
        <v>0</v>
      </c>
      <c r="L132">
        <v>6</v>
      </c>
      <c r="M132">
        <v>765.5</v>
      </c>
      <c r="N132">
        <v>270.69230770000001</v>
      </c>
      <c r="O132">
        <v>3597.2307689999998</v>
      </c>
      <c r="P132">
        <v>2954</v>
      </c>
      <c r="Q132">
        <v>779.26315780000004</v>
      </c>
      <c r="R132">
        <v>178.15789470000001</v>
      </c>
      <c r="S132">
        <v>3364.421053</v>
      </c>
      <c r="T132">
        <v>2293</v>
      </c>
      <c r="U132">
        <v>728.14285710000001</v>
      </c>
      <c r="V132">
        <v>521.85714289999999</v>
      </c>
      <c r="W132">
        <v>4229.1428569999998</v>
      </c>
      <c r="X132">
        <v>661</v>
      </c>
      <c r="Y132">
        <v>45</v>
      </c>
      <c r="Z132">
        <v>42</v>
      </c>
      <c r="AA132">
        <v>15</v>
      </c>
      <c r="AB132">
        <v>38</v>
      </c>
      <c r="AC132">
        <v>962</v>
      </c>
      <c r="AD132" t="s">
        <v>58</v>
      </c>
      <c r="AE132" s="59">
        <f>((H132+I132)/E132)*100</f>
        <v>65</v>
      </c>
      <c r="AF132" s="60">
        <f>(I132/(H132+I132))*100</f>
        <v>26.923076923076923</v>
      </c>
      <c r="AG132" s="59">
        <f>(F132/E132)*100</f>
        <v>15</v>
      </c>
      <c r="AH132" s="59">
        <f t="shared" si="62"/>
        <v>1.125</v>
      </c>
      <c r="AI132" s="59">
        <f t="shared" si="62"/>
        <v>1.05</v>
      </c>
      <c r="AJ132" s="59">
        <f t="shared" si="62"/>
        <v>0.375</v>
      </c>
      <c r="AK132" s="59">
        <f t="shared" si="62"/>
        <v>0.95</v>
      </c>
      <c r="AL132" s="59">
        <f t="shared" si="62"/>
        <v>24.05</v>
      </c>
      <c r="AN132" s="63" t="str">
        <f>IF(H132&gt;I132,"Left","Right")</f>
        <v>Left</v>
      </c>
      <c r="AO132" s="45" t="s">
        <v>182</v>
      </c>
      <c r="AP132" s="4" t="s">
        <v>3</v>
      </c>
      <c r="AQ132" s="76"/>
    </row>
    <row r="133" spans="1:44">
      <c r="A133" t="s">
        <v>183</v>
      </c>
      <c r="B133" s="45">
        <v>22</v>
      </c>
      <c r="C133" s="6" t="s">
        <v>2</v>
      </c>
      <c r="D133" s="10" t="s">
        <v>80</v>
      </c>
      <c r="E133">
        <v>40</v>
      </c>
      <c r="F133">
        <v>5</v>
      </c>
      <c r="G133">
        <v>1</v>
      </c>
      <c r="H133">
        <v>16</v>
      </c>
      <c r="I133">
        <v>10</v>
      </c>
      <c r="J133">
        <v>8</v>
      </c>
      <c r="K133">
        <v>3</v>
      </c>
      <c r="L133">
        <v>5</v>
      </c>
      <c r="M133">
        <v>945.30769229999999</v>
      </c>
      <c r="N133">
        <v>427.46153839999999</v>
      </c>
      <c r="O133">
        <v>140.8846154</v>
      </c>
      <c r="P133">
        <v>17179</v>
      </c>
      <c r="Q133">
        <v>759.5625</v>
      </c>
      <c r="R133">
        <v>438.75</v>
      </c>
      <c r="S133">
        <v>137.5625</v>
      </c>
      <c r="T133">
        <v>10340</v>
      </c>
      <c r="U133">
        <v>1242.5</v>
      </c>
      <c r="V133">
        <v>409.4</v>
      </c>
      <c r="W133">
        <v>146.19999999999999</v>
      </c>
      <c r="X133">
        <v>6839</v>
      </c>
      <c r="Y133">
        <v>62</v>
      </c>
      <c r="Z133">
        <v>47</v>
      </c>
      <c r="AA133">
        <v>20</v>
      </c>
      <c r="AB133">
        <v>30</v>
      </c>
      <c r="AC133">
        <v>385</v>
      </c>
      <c r="AD133" t="s">
        <v>58</v>
      </c>
      <c r="AE133" s="59">
        <f>((H133+I133)/E133)*100</f>
        <v>65</v>
      </c>
      <c r="AF133" s="60">
        <f>(I133/(H133+I133))*100</f>
        <v>38.461538461538467</v>
      </c>
      <c r="AG133" s="59">
        <f>(F133/E133)*100</f>
        <v>12.5</v>
      </c>
      <c r="AH133" s="59">
        <f t="shared" si="62"/>
        <v>1.55</v>
      </c>
      <c r="AI133" s="59">
        <f t="shared" si="62"/>
        <v>1.175</v>
      </c>
      <c r="AJ133" s="59">
        <f t="shared" si="62"/>
        <v>0.5</v>
      </c>
      <c r="AK133" s="59">
        <f t="shared" si="62"/>
        <v>0.75</v>
      </c>
      <c r="AL133" s="59">
        <f t="shared" si="62"/>
        <v>9.625</v>
      </c>
      <c r="AN133" s="63" t="str">
        <f>IF(H133&gt;I133,"Left","Right")</f>
        <v>Left</v>
      </c>
      <c r="AO133" s="45" t="s">
        <v>183</v>
      </c>
      <c r="AP133" s="6" t="s">
        <v>2</v>
      </c>
      <c r="AQ133" s="76"/>
    </row>
    <row r="134" spans="1:44">
      <c r="C134" s="65"/>
      <c r="D134" s="65"/>
      <c r="E134" s="65"/>
    </row>
    <row r="135" spans="1:44">
      <c r="A135" s="34" t="s">
        <v>3</v>
      </c>
      <c r="B135" s="34">
        <f>COUNTIF(C127:C133,"WT")</f>
        <v>2</v>
      </c>
      <c r="D135" s="22" t="s">
        <v>41</v>
      </c>
      <c r="E135" s="24">
        <f>AVERAGE(E130,E132)</f>
        <v>40</v>
      </c>
      <c r="F135" s="24">
        <f t="shared" ref="F135:AL135" si="63">AVERAGE(F130,F132)</f>
        <v>15</v>
      </c>
      <c r="G135" s="24">
        <f t="shared" si="63"/>
        <v>4.5</v>
      </c>
      <c r="H135" s="24">
        <f t="shared" si="63"/>
        <v>10.5</v>
      </c>
      <c r="I135" s="24">
        <f t="shared" si="63"/>
        <v>7</v>
      </c>
      <c r="J135" s="24">
        <f t="shared" si="63"/>
        <v>3</v>
      </c>
      <c r="K135" s="24">
        <f t="shared" si="63"/>
        <v>0</v>
      </c>
      <c r="L135" s="24">
        <f t="shared" si="63"/>
        <v>3</v>
      </c>
      <c r="M135" s="24">
        <f t="shared" si="63"/>
        <v>1099.8055555000001</v>
      </c>
      <c r="N135" s="24">
        <f t="shared" si="63"/>
        <v>391.67948719999998</v>
      </c>
      <c r="O135" s="24">
        <f t="shared" si="63"/>
        <v>1939.1153844999999</v>
      </c>
      <c r="P135" s="24">
        <f t="shared" si="63"/>
        <v>2689.5</v>
      </c>
      <c r="Q135" s="24">
        <f t="shared" si="63"/>
        <v>1425.8815789</v>
      </c>
      <c r="R135" s="24">
        <f t="shared" si="63"/>
        <v>170.82894735000002</v>
      </c>
      <c r="S135" s="24">
        <f t="shared" si="63"/>
        <v>1851.7105265</v>
      </c>
      <c r="T135" s="24">
        <f t="shared" si="63"/>
        <v>1373.5</v>
      </c>
      <c r="U135" s="24">
        <f t="shared" si="63"/>
        <v>989.92857155000002</v>
      </c>
      <c r="V135" s="24">
        <f t="shared" si="63"/>
        <v>567.14285719999998</v>
      </c>
      <c r="W135" s="24">
        <f t="shared" si="63"/>
        <v>2246.7857142499997</v>
      </c>
      <c r="X135" s="24">
        <f t="shared" si="63"/>
        <v>1316</v>
      </c>
      <c r="Y135" s="24">
        <f t="shared" si="63"/>
        <v>32.5</v>
      </c>
      <c r="Z135" s="24">
        <f t="shared" si="63"/>
        <v>22.5</v>
      </c>
      <c r="AA135" s="24">
        <f t="shared" si="63"/>
        <v>14</v>
      </c>
      <c r="AB135" s="24">
        <f t="shared" si="63"/>
        <v>35</v>
      </c>
      <c r="AC135" s="24">
        <f t="shared" si="63"/>
        <v>731</v>
      </c>
      <c r="AD135" s="24" t="e">
        <f t="shared" si="63"/>
        <v>#DIV/0!</v>
      </c>
      <c r="AE135" s="24">
        <f t="shared" si="63"/>
        <v>43.75</v>
      </c>
      <c r="AF135" s="24">
        <f t="shared" si="63"/>
        <v>52.350427350427353</v>
      </c>
      <c r="AG135" s="24">
        <f t="shared" si="63"/>
        <v>37.5</v>
      </c>
      <c r="AH135" s="24">
        <f t="shared" si="63"/>
        <v>0.8125</v>
      </c>
      <c r="AI135" s="24">
        <f t="shared" si="63"/>
        <v>0.5625</v>
      </c>
      <c r="AJ135" s="24">
        <f t="shared" si="63"/>
        <v>0.35</v>
      </c>
      <c r="AK135" s="24">
        <f t="shared" si="63"/>
        <v>0.875</v>
      </c>
      <c r="AL135" s="24">
        <f t="shared" si="63"/>
        <v>18.274999999999999</v>
      </c>
      <c r="AM135" s="24"/>
      <c r="AQ135" s="61"/>
      <c r="AR135" s="61"/>
    </row>
    <row r="136" spans="1:44">
      <c r="A136" s="35" t="s">
        <v>179</v>
      </c>
      <c r="B136" s="34">
        <f>COUNTIF(C127:C133,"+ve")</f>
        <v>2</v>
      </c>
      <c r="D136" s="18" t="s">
        <v>41</v>
      </c>
      <c r="E136" s="27">
        <f>AVERAGE(E131,E133)</f>
        <v>40</v>
      </c>
      <c r="F136" s="27">
        <f t="shared" ref="F136:AL136" si="64">AVERAGE(F131,F133)</f>
        <v>2.5</v>
      </c>
      <c r="G136" s="27">
        <f t="shared" si="64"/>
        <v>0.5</v>
      </c>
      <c r="H136" s="27">
        <f t="shared" si="64"/>
        <v>13</v>
      </c>
      <c r="I136" s="27">
        <f t="shared" si="64"/>
        <v>11</v>
      </c>
      <c r="J136" s="27">
        <f t="shared" si="64"/>
        <v>13</v>
      </c>
      <c r="K136" s="27">
        <f t="shared" si="64"/>
        <v>6</v>
      </c>
      <c r="L136" s="27">
        <f t="shared" si="64"/>
        <v>7</v>
      </c>
      <c r="M136" s="27">
        <f t="shared" si="64"/>
        <v>815.06293705000007</v>
      </c>
      <c r="N136" s="27">
        <f t="shared" si="64"/>
        <v>417.93531465000001</v>
      </c>
      <c r="O136" s="27">
        <f t="shared" si="64"/>
        <v>231.41958045000001</v>
      </c>
      <c r="P136" s="27">
        <f t="shared" si="64"/>
        <v>17984.5</v>
      </c>
      <c r="Q136" s="27">
        <f t="shared" si="64"/>
        <v>773.13125000000002</v>
      </c>
      <c r="R136" s="27">
        <f t="shared" si="64"/>
        <v>622.42499995000003</v>
      </c>
      <c r="S136" s="27">
        <f t="shared" si="64"/>
        <v>204.28125</v>
      </c>
      <c r="T136" s="27">
        <f t="shared" si="64"/>
        <v>9609.5</v>
      </c>
      <c r="U136" s="27">
        <f t="shared" si="64"/>
        <v>921.20833334999998</v>
      </c>
      <c r="V136" s="27">
        <f t="shared" si="64"/>
        <v>243.2</v>
      </c>
      <c r="W136" s="27">
        <f t="shared" si="64"/>
        <v>255.30833329999999</v>
      </c>
      <c r="X136" s="27">
        <f t="shared" si="64"/>
        <v>8375</v>
      </c>
      <c r="Y136" s="27">
        <f t="shared" si="64"/>
        <v>60.5</v>
      </c>
      <c r="Z136" s="27">
        <f t="shared" si="64"/>
        <v>52.5</v>
      </c>
      <c r="AA136" s="27">
        <f t="shared" si="64"/>
        <v>41</v>
      </c>
      <c r="AB136" s="27">
        <f t="shared" si="64"/>
        <v>37.5</v>
      </c>
      <c r="AC136" s="27">
        <f t="shared" si="64"/>
        <v>305.5</v>
      </c>
      <c r="AD136" s="27" t="e">
        <f t="shared" si="64"/>
        <v>#DIV/0!</v>
      </c>
      <c r="AE136" s="27">
        <f t="shared" si="64"/>
        <v>60</v>
      </c>
      <c r="AF136" s="27">
        <f t="shared" si="64"/>
        <v>46.503496503496507</v>
      </c>
      <c r="AG136" s="27">
        <f t="shared" si="64"/>
        <v>6.25</v>
      </c>
      <c r="AH136" s="27">
        <f t="shared" si="64"/>
        <v>1.5125000000000002</v>
      </c>
      <c r="AI136" s="27">
        <f t="shared" si="64"/>
        <v>1.3125</v>
      </c>
      <c r="AJ136" s="27">
        <f t="shared" si="64"/>
        <v>1.0249999999999999</v>
      </c>
      <c r="AK136" s="27">
        <f t="shared" si="64"/>
        <v>0.9375</v>
      </c>
      <c r="AL136" s="27">
        <f t="shared" si="64"/>
        <v>7.6375000000000002</v>
      </c>
      <c r="AM136" s="27"/>
    </row>
    <row r="137" spans="1:44">
      <c r="D137" s="22" t="s">
        <v>43</v>
      </c>
      <c r="E137" s="24">
        <f>STDEV(E130,E132)/SQRT($B135)</f>
        <v>0</v>
      </c>
      <c r="F137" s="24">
        <f t="shared" ref="F137:AL137" si="65">STDEV(F130,F132)/SQRT($B135)</f>
        <v>9</v>
      </c>
      <c r="G137" s="24">
        <f t="shared" si="65"/>
        <v>2.5</v>
      </c>
      <c r="H137" s="24">
        <f t="shared" si="65"/>
        <v>8.4999999999999982</v>
      </c>
      <c r="I137" s="24">
        <f t="shared" si="65"/>
        <v>0</v>
      </c>
      <c r="J137" s="24">
        <f t="shared" si="65"/>
        <v>2.9999999999999996</v>
      </c>
      <c r="K137" s="24">
        <f t="shared" si="65"/>
        <v>0</v>
      </c>
      <c r="L137" s="24">
        <f t="shared" si="65"/>
        <v>2.9999999999999996</v>
      </c>
      <c r="M137" s="24">
        <f t="shared" si="65"/>
        <v>334.3055554999994</v>
      </c>
      <c r="N137" s="24">
        <f t="shared" si="65"/>
        <v>120.9871795000001</v>
      </c>
      <c r="O137" s="24">
        <f t="shared" si="65"/>
        <v>1658.1153844999997</v>
      </c>
      <c r="P137" s="24">
        <f t="shared" si="65"/>
        <v>264.5</v>
      </c>
      <c r="Q137" s="24">
        <f t="shared" si="65"/>
        <v>646.61842109999975</v>
      </c>
      <c r="R137" s="24">
        <f t="shared" si="65"/>
        <v>7.3289473500000062</v>
      </c>
      <c r="S137" s="24">
        <f t="shared" si="65"/>
        <v>1512.7105265000002</v>
      </c>
      <c r="T137" s="24">
        <f t="shared" si="65"/>
        <v>919.49999999999989</v>
      </c>
      <c r="U137" s="24">
        <f t="shared" si="65"/>
        <v>261.78571445000006</v>
      </c>
      <c r="V137" s="24">
        <f t="shared" si="65"/>
        <v>45.285714299999995</v>
      </c>
      <c r="W137" s="24">
        <f t="shared" si="65"/>
        <v>1982.3571427499996</v>
      </c>
      <c r="X137" s="24">
        <f t="shared" si="65"/>
        <v>654.99999999999989</v>
      </c>
      <c r="Y137" s="24">
        <f t="shared" si="65"/>
        <v>12.5</v>
      </c>
      <c r="Z137" s="24">
        <f t="shared" si="65"/>
        <v>19.499999999999996</v>
      </c>
      <c r="AA137" s="24">
        <f t="shared" si="65"/>
        <v>1</v>
      </c>
      <c r="AB137" s="24">
        <f t="shared" si="65"/>
        <v>2.9999999999999996</v>
      </c>
      <c r="AC137" s="24">
        <f t="shared" si="65"/>
        <v>231</v>
      </c>
      <c r="AD137" s="24" t="e">
        <f t="shared" si="65"/>
        <v>#DIV/0!</v>
      </c>
      <c r="AE137" s="24">
        <f t="shared" si="65"/>
        <v>21.25</v>
      </c>
      <c r="AF137" s="24">
        <f t="shared" si="65"/>
        <v>25.427350427350433</v>
      </c>
      <c r="AG137" s="24">
        <f t="shared" si="65"/>
        <v>22.5</v>
      </c>
      <c r="AH137" s="24">
        <f t="shared" si="65"/>
        <v>0.3125</v>
      </c>
      <c r="AI137" s="24">
        <f t="shared" si="65"/>
        <v>0.48749999999999993</v>
      </c>
      <c r="AJ137" s="24">
        <f t="shared" si="65"/>
        <v>2.4999999999999994E-2</v>
      </c>
      <c r="AK137" s="24">
        <f t="shared" si="65"/>
        <v>7.4999999999999956E-2</v>
      </c>
      <c r="AL137" s="24">
        <f t="shared" si="65"/>
        <v>5.7750000000000075</v>
      </c>
      <c r="AM137" s="24"/>
    </row>
    <row r="138" spans="1:44">
      <c r="D138" s="18" t="s">
        <v>43</v>
      </c>
      <c r="E138" s="27">
        <f>STDEV(E131,E133)/SQRT($B136)</f>
        <v>0</v>
      </c>
      <c r="F138" s="27">
        <f t="shared" ref="F138:AL138" si="66">STDEV(F131,F133)/SQRT($B136)</f>
        <v>2.5</v>
      </c>
      <c r="G138" s="27">
        <f t="shared" si="66"/>
        <v>0.5</v>
      </c>
      <c r="H138" s="27">
        <f t="shared" si="66"/>
        <v>2.9999999999999996</v>
      </c>
      <c r="I138" s="27">
        <f t="shared" si="66"/>
        <v>1</v>
      </c>
      <c r="J138" s="27">
        <f t="shared" si="66"/>
        <v>5</v>
      </c>
      <c r="K138" s="27">
        <f t="shared" si="66"/>
        <v>2.9999999999999996</v>
      </c>
      <c r="L138" s="27">
        <f t="shared" si="66"/>
        <v>2</v>
      </c>
      <c r="M138" s="27">
        <f t="shared" si="66"/>
        <v>130.24475524999923</v>
      </c>
      <c r="N138" s="27">
        <f t="shared" si="66"/>
        <v>9.5262237499999856</v>
      </c>
      <c r="O138" s="27">
        <f t="shared" si="66"/>
        <v>90.534965049999954</v>
      </c>
      <c r="P138" s="27">
        <f t="shared" si="66"/>
        <v>805.49999999999989</v>
      </c>
      <c r="Q138" s="27">
        <f t="shared" si="66"/>
        <v>13.568750000000023</v>
      </c>
      <c r="R138" s="27">
        <f t="shared" si="66"/>
        <v>183.67499994999969</v>
      </c>
      <c r="S138" s="27">
        <f t="shared" si="66"/>
        <v>66.71875</v>
      </c>
      <c r="T138" s="27">
        <f t="shared" si="66"/>
        <v>730.5</v>
      </c>
      <c r="U138" s="27">
        <f t="shared" si="66"/>
        <v>321.29166665000002</v>
      </c>
      <c r="V138" s="27">
        <f t="shared" si="66"/>
        <v>166.19999999999996</v>
      </c>
      <c r="W138" s="27">
        <f t="shared" si="66"/>
        <v>109.10833329999998</v>
      </c>
      <c r="X138" s="27">
        <f t="shared" si="66"/>
        <v>1535.9999999999998</v>
      </c>
      <c r="Y138" s="27">
        <f t="shared" si="66"/>
        <v>1.4999999999999998</v>
      </c>
      <c r="Z138" s="27">
        <f t="shared" si="66"/>
        <v>5.4999999999999991</v>
      </c>
      <c r="AA138" s="27">
        <f t="shared" si="66"/>
        <v>20.999999999999996</v>
      </c>
      <c r="AB138" s="27">
        <f t="shared" si="66"/>
        <v>7.5</v>
      </c>
      <c r="AC138" s="27">
        <f t="shared" si="66"/>
        <v>79.5</v>
      </c>
      <c r="AD138" s="27" t="e">
        <f t="shared" si="66"/>
        <v>#DIV/0!</v>
      </c>
      <c r="AE138" s="27">
        <f t="shared" si="66"/>
        <v>4.9999999999999964</v>
      </c>
      <c r="AF138" s="27">
        <f t="shared" si="66"/>
        <v>8.0419580419580114</v>
      </c>
      <c r="AG138" s="27">
        <f t="shared" si="66"/>
        <v>6.25</v>
      </c>
      <c r="AH138" s="27">
        <f t="shared" si="66"/>
        <v>3.7499999999999971E-2</v>
      </c>
      <c r="AI138" s="27">
        <f t="shared" si="66"/>
        <v>0.13750000000000046</v>
      </c>
      <c r="AJ138" s="27">
        <f t="shared" si="66"/>
        <v>0.52500000000000013</v>
      </c>
      <c r="AK138" s="27">
        <f t="shared" si="66"/>
        <v>0.18749999999999997</v>
      </c>
      <c r="AL138" s="27">
        <f t="shared" si="66"/>
        <v>1.9874999999999998</v>
      </c>
      <c r="AM138" s="27"/>
    </row>
    <row r="139" spans="1:44">
      <c r="A139" s="76"/>
      <c r="B139" s="76"/>
      <c r="C139" s="106"/>
      <c r="D139" s="106"/>
      <c r="E139" s="10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</row>
    <row r="140" spans="1:44">
      <c r="A140" t="s">
        <v>180</v>
      </c>
      <c r="B140" s="45">
        <v>23</v>
      </c>
      <c r="C140" s="4" t="s">
        <v>3</v>
      </c>
      <c r="D140" s="10" t="s">
        <v>80</v>
      </c>
      <c r="E140">
        <v>40</v>
      </c>
      <c r="F140">
        <v>30</v>
      </c>
      <c r="G140">
        <v>3</v>
      </c>
      <c r="H140">
        <v>1</v>
      </c>
      <c r="I140">
        <v>3</v>
      </c>
      <c r="J140">
        <v>3</v>
      </c>
      <c r="K140">
        <v>2</v>
      </c>
      <c r="L140">
        <v>1</v>
      </c>
      <c r="M140">
        <v>2400</v>
      </c>
      <c r="N140">
        <v>264.75</v>
      </c>
      <c r="O140">
        <v>8666</v>
      </c>
      <c r="P140">
        <v>1211</v>
      </c>
      <c r="Q140">
        <v>706</v>
      </c>
      <c r="R140">
        <v>807</v>
      </c>
      <c r="S140">
        <v>134</v>
      </c>
      <c r="T140">
        <v>455</v>
      </c>
      <c r="U140">
        <v>2964.666667</v>
      </c>
      <c r="V140">
        <v>84</v>
      </c>
      <c r="W140">
        <v>11510</v>
      </c>
      <c r="X140">
        <v>756</v>
      </c>
      <c r="Y140">
        <v>13</v>
      </c>
      <c r="Z140">
        <v>5</v>
      </c>
      <c r="AA140">
        <v>13</v>
      </c>
      <c r="AB140">
        <v>8</v>
      </c>
      <c r="AC140">
        <v>591</v>
      </c>
      <c r="AD140" t="s">
        <v>58</v>
      </c>
      <c r="AE140" s="59">
        <f>((H140+I140)/E140)*100</f>
        <v>10</v>
      </c>
      <c r="AF140" s="60">
        <f>(I140/(H140+I140))*100</f>
        <v>75</v>
      </c>
      <c r="AG140" s="59">
        <f>(F140/E140)*100</f>
        <v>75</v>
      </c>
      <c r="AH140" s="59">
        <f t="shared" ref="AH140:AL143" si="67">Y140/$E140</f>
        <v>0.32500000000000001</v>
      </c>
      <c r="AI140" s="59">
        <f t="shared" si="67"/>
        <v>0.125</v>
      </c>
      <c r="AJ140" s="59">
        <f t="shared" si="67"/>
        <v>0.32500000000000001</v>
      </c>
      <c r="AK140" s="59">
        <f t="shared" si="67"/>
        <v>0.2</v>
      </c>
      <c r="AL140" s="59">
        <f t="shared" si="67"/>
        <v>14.775</v>
      </c>
      <c r="AN140" s="63" t="str">
        <f>IF(H140&gt;I140,"Left","Right")</f>
        <v>Right</v>
      </c>
      <c r="AO140" s="45" t="s">
        <v>180</v>
      </c>
      <c r="AP140" s="4" t="s">
        <v>3</v>
      </c>
      <c r="AQ140" s="76"/>
    </row>
    <row r="141" spans="1:44">
      <c r="A141" t="s">
        <v>181</v>
      </c>
      <c r="B141" s="45">
        <v>23</v>
      </c>
      <c r="C141" s="6" t="s">
        <v>2</v>
      </c>
      <c r="D141" s="10" t="s">
        <v>80</v>
      </c>
      <c r="E141">
        <v>40</v>
      </c>
      <c r="F141">
        <v>0</v>
      </c>
      <c r="G141">
        <v>1</v>
      </c>
      <c r="H141">
        <v>2</v>
      </c>
      <c r="I141">
        <v>15</v>
      </c>
      <c r="J141">
        <v>22</v>
      </c>
      <c r="K141">
        <v>16</v>
      </c>
      <c r="L141">
        <v>6</v>
      </c>
      <c r="M141">
        <v>991.6470587</v>
      </c>
      <c r="N141">
        <v>108.0588235</v>
      </c>
      <c r="O141">
        <v>195.17647059999999</v>
      </c>
      <c r="P141">
        <v>12787</v>
      </c>
      <c r="Q141">
        <v>1036.5</v>
      </c>
      <c r="R141">
        <v>482.5</v>
      </c>
      <c r="S141">
        <v>275</v>
      </c>
      <c r="T141">
        <v>2107</v>
      </c>
      <c r="U141">
        <v>985.66666669999995</v>
      </c>
      <c r="V141">
        <v>58.13333334</v>
      </c>
      <c r="W141">
        <v>184.5333334</v>
      </c>
      <c r="X141">
        <v>10680</v>
      </c>
      <c r="Y141">
        <v>55</v>
      </c>
      <c r="Z141">
        <v>49</v>
      </c>
      <c r="AA141">
        <v>48</v>
      </c>
      <c r="AB141">
        <v>26</v>
      </c>
      <c r="AC141">
        <v>211</v>
      </c>
      <c r="AD141" t="s">
        <v>58</v>
      </c>
      <c r="AE141" s="59">
        <f>((H141+I141)/E141)*100</f>
        <v>42.5</v>
      </c>
      <c r="AF141" s="60">
        <f>(I141/(H141+I141))*100</f>
        <v>88.235294117647058</v>
      </c>
      <c r="AG141" s="59">
        <f>(F141/E141)*100</f>
        <v>0</v>
      </c>
      <c r="AH141" s="59">
        <f t="shared" si="67"/>
        <v>1.375</v>
      </c>
      <c r="AI141" s="59">
        <f t="shared" si="67"/>
        <v>1.2250000000000001</v>
      </c>
      <c r="AJ141" s="59">
        <f t="shared" si="67"/>
        <v>1.2</v>
      </c>
      <c r="AK141" s="59">
        <f t="shared" si="67"/>
        <v>0.65</v>
      </c>
      <c r="AL141" s="59">
        <f t="shared" si="67"/>
        <v>5.2750000000000004</v>
      </c>
      <c r="AN141" s="63" t="str">
        <f>IF(H141&gt;I141,"Left","Right")</f>
        <v>Right</v>
      </c>
      <c r="AO141" s="45" t="s">
        <v>181</v>
      </c>
      <c r="AP141" s="6" t="s">
        <v>2</v>
      </c>
      <c r="AQ141" s="76"/>
    </row>
    <row r="142" spans="1:44">
      <c r="A142" t="s">
        <v>182</v>
      </c>
      <c r="B142" s="45">
        <v>23</v>
      </c>
      <c r="C142" s="4" t="s">
        <v>3</v>
      </c>
      <c r="D142" s="10" t="s">
        <v>80</v>
      </c>
      <c r="E142">
        <v>40</v>
      </c>
      <c r="F142">
        <v>12</v>
      </c>
      <c r="G142">
        <v>0</v>
      </c>
      <c r="H142">
        <v>17</v>
      </c>
      <c r="I142">
        <v>7</v>
      </c>
      <c r="J142">
        <v>4</v>
      </c>
      <c r="K142">
        <v>0</v>
      </c>
      <c r="L142">
        <v>4</v>
      </c>
      <c r="M142">
        <v>1094.375</v>
      </c>
      <c r="N142">
        <v>146.58333329999999</v>
      </c>
      <c r="O142">
        <v>1303.583333</v>
      </c>
      <c r="P142">
        <v>1920</v>
      </c>
      <c r="Q142">
        <v>843.11764719999996</v>
      </c>
      <c r="R142">
        <v>88.17647058</v>
      </c>
      <c r="S142">
        <v>1640.5294120000001</v>
      </c>
      <c r="T142">
        <v>1253</v>
      </c>
      <c r="U142">
        <v>1704.5714290000001</v>
      </c>
      <c r="V142">
        <v>288.42857149999998</v>
      </c>
      <c r="W142">
        <v>485.2857143</v>
      </c>
      <c r="X142">
        <v>667</v>
      </c>
      <c r="Y142">
        <v>45</v>
      </c>
      <c r="Z142">
        <v>41</v>
      </c>
      <c r="AA142">
        <v>13</v>
      </c>
      <c r="AB142">
        <v>42</v>
      </c>
      <c r="AC142">
        <v>703</v>
      </c>
      <c r="AD142" t="s">
        <v>58</v>
      </c>
      <c r="AE142" s="59">
        <f>((H142+I142)/E142)*100</f>
        <v>60</v>
      </c>
      <c r="AF142" s="60">
        <f>(I142/(H142+I142))*100</f>
        <v>29.166666666666668</v>
      </c>
      <c r="AG142" s="59">
        <f>(F142/E142)*100</f>
        <v>30</v>
      </c>
      <c r="AH142" s="59">
        <f t="shared" si="67"/>
        <v>1.125</v>
      </c>
      <c r="AI142" s="59">
        <f t="shared" si="67"/>
        <v>1.0249999999999999</v>
      </c>
      <c r="AJ142" s="59">
        <f t="shared" si="67"/>
        <v>0.32500000000000001</v>
      </c>
      <c r="AK142" s="59">
        <f t="shared" si="67"/>
        <v>1.05</v>
      </c>
      <c r="AL142" s="59">
        <f t="shared" si="67"/>
        <v>17.574999999999999</v>
      </c>
      <c r="AN142" s="63" t="str">
        <f>IF(H142&gt;I142,"Left","Right")</f>
        <v>Left</v>
      </c>
      <c r="AO142" s="45" t="s">
        <v>182</v>
      </c>
      <c r="AP142" s="4" t="s">
        <v>3</v>
      </c>
      <c r="AQ142" s="76"/>
    </row>
    <row r="143" spans="1:44">
      <c r="A143" t="s">
        <v>183</v>
      </c>
      <c r="B143" s="45">
        <v>23</v>
      </c>
      <c r="C143" s="6" t="s">
        <v>2</v>
      </c>
      <c r="D143" s="10" t="s">
        <v>80</v>
      </c>
      <c r="E143">
        <v>40</v>
      </c>
      <c r="F143">
        <v>3</v>
      </c>
      <c r="G143">
        <v>2</v>
      </c>
      <c r="H143">
        <v>14</v>
      </c>
      <c r="I143">
        <v>12</v>
      </c>
      <c r="J143">
        <v>9</v>
      </c>
      <c r="K143">
        <v>4</v>
      </c>
      <c r="L143">
        <v>5</v>
      </c>
      <c r="M143">
        <v>838.53846139999996</v>
      </c>
      <c r="N143">
        <v>314.42307690000001</v>
      </c>
      <c r="O143">
        <v>141.6153846</v>
      </c>
      <c r="P143">
        <v>19382</v>
      </c>
      <c r="Q143">
        <v>808.07142850000002</v>
      </c>
      <c r="R143">
        <v>354.7857143</v>
      </c>
      <c r="S143">
        <v>133.85714290000001</v>
      </c>
      <c r="T143">
        <v>10365</v>
      </c>
      <c r="U143">
        <v>874.08333330000005</v>
      </c>
      <c r="V143">
        <v>267.33333340000001</v>
      </c>
      <c r="W143">
        <v>150.66666670000001</v>
      </c>
      <c r="X143">
        <v>9017</v>
      </c>
      <c r="Y143">
        <v>67</v>
      </c>
      <c r="Z143">
        <v>41</v>
      </c>
      <c r="AA143">
        <v>26</v>
      </c>
      <c r="AB143">
        <v>28</v>
      </c>
      <c r="AC143">
        <v>376</v>
      </c>
      <c r="AD143" t="s">
        <v>58</v>
      </c>
      <c r="AE143" s="59">
        <f>((H143+I143)/E143)*100</f>
        <v>65</v>
      </c>
      <c r="AF143" s="60">
        <f>(I143/(H143+I143))*100</f>
        <v>46.153846153846153</v>
      </c>
      <c r="AG143" s="59">
        <f>(F143/E143)*100</f>
        <v>7.5</v>
      </c>
      <c r="AH143" s="59">
        <f t="shared" si="67"/>
        <v>1.675</v>
      </c>
      <c r="AI143" s="59">
        <f t="shared" si="67"/>
        <v>1.0249999999999999</v>
      </c>
      <c r="AJ143" s="59">
        <f t="shared" si="67"/>
        <v>0.65</v>
      </c>
      <c r="AK143" s="59">
        <f t="shared" si="67"/>
        <v>0.7</v>
      </c>
      <c r="AL143" s="59">
        <f t="shared" si="67"/>
        <v>9.4</v>
      </c>
      <c r="AN143" s="63" t="str">
        <f>IF(H143&gt;I143,"Left","Right")</f>
        <v>Left</v>
      </c>
      <c r="AO143" s="45" t="s">
        <v>183</v>
      </c>
      <c r="AP143" s="6" t="s">
        <v>2</v>
      </c>
      <c r="AQ143" s="76"/>
    </row>
    <row r="144" spans="1:44">
      <c r="C144" s="65"/>
      <c r="D144" s="65"/>
      <c r="E144" s="65"/>
    </row>
    <row r="145" spans="1:44">
      <c r="A145" s="34" t="s">
        <v>3</v>
      </c>
      <c r="B145" s="34">
        <f>COUNTIF(C137:C143,"WT")</f>
        <v>2</v>
      </c>
      <c r="D145" s="22" t="s">
        <v>41</v>
      </c>
      <c r="E145" s="24">
        <f>AVERAGE(E140,E142)</f>
        <v>40</v>
      </c>
      <c r="F145" s="24">
        <f t="shared" ref="F145:AL145" si="68">AVERAGE(F140,F142)</f>
        <v>21</v>
      </c>
      <c r="G145" s="24">
        <f t="shared" si="68"/>
        <v>1.5</v>
      </c>
      <c r="H145" s="24">
        <f t="shared" si="68"/>
        <v>9</v>
      </c>
      <c r="I145" s="24">
        <f t="shared" si="68"/>
        <v>5</v>
      </c>
      <c r="J145" s="24">
        <f t="shared" si="68"/>
        <v>3.5</v>
      </c>
      <c r="K145" s="24">
        <f t="shared" si="68"/>
        <v>1</v>
      </c>
      <c r="L145" s="24">
        <f t="shared" si="68"/>
        <v>2.5</v>
      </c>
      <c r="M145" s="24">
        <f t="shared" si="68"/>
        <v>1747.1875</v>
      </c>
      <c r="N145" s="24">
        <f t="shared" si="68"/>
        <v>205.66666665</v>
      </c>
      <c r="O145" s="24">
        <f t="shared" si="68"/>
        <v>4984.7916665000002</v>
      </c>
      <c r="P145" s="24">
        <f t="shared" si="68"/>
        <v>1565.5</v>
      </c>
      <c r="Q145" s="24">
        <f t="shared" si="68"/>
        <v>774.55882359999998</v>
      </c>
      <c r="R145" s="24">
        <f t="shared" si="68"/>
        <v>447.58823529</v>
      </c>
      <c r="S145" s="24">
        <f t="shared" si="68"/>
        <v>887.26470600000005</v>
      </c>
      <c r="T145" s="24">
        <f t="shared" si="68"/>
        <v>854</v>
      </c>
      <c r="U145" s="24">
        <f t="shared" si="68"/>
        <v>2334.619048</v>
      </c>
      <c r="V145" s="24">
        <f t="shared" si="68"/>
        <v>186.21428574999999</v>
      </c>
      <c r="W145" s="24">
        <f t="shared" si="68"/>
        <v>5997.6428571500001</v>
      </c>
      <c r="X145" s="24">
        <f t="shared" si="68"/>
        <v>711.5</v>
      </c>
      <c r="Y145" s="24">
        <f t="shared" si="68"/>
        <v>29</v>
      </c>
      <c r="Z145" s="24">
        <f t="shared" si="68"/>
        <v>23</v>
      </c>
      <c r="AA145" s="24">
        <f t="shared" si="68"/>
        <v>13</v>
      </c>
      <c r="AB145" s="24">
        <f t="shared" si="68"/>
        <v>25</v>
      </c>
      <c r="AC145" s="24">
        <f t="shared" si="68"/>
        <v>647</v>
      </c>
      <c r="AD145" s="24" t="e">
        <f t="shared" si="68"/>
        <v>#DIV/0!</v>
      </c>
      <c r="AE145" s="24">
        <f t="shared" si="68"/>
        <v>35</v>
      </c>
      <c r="AF145" s="24">
        <f t="shared" si="68"/>
        <v>52.083333333333336</v>
      </c>
      <c r="AG145" s="24">
        <f t="shared" si="68"/>
        <v>52.5</v>
      </c>
      <c r="AH145" s="24">
        <f t="shared" si="68"/>
        <v>0.72499999999999998</v>
      </c>
      <c r="AI145" s="24">
        <f t="shared" si="68"/>
        <v>0.57499999999999996</v>
      </c>
      <c r="AJ145" s="24">
        <f t="shared" si="68"/>
        <v>0.32500000000000001</v>
      </c>
      <c r="AK145" s="24">
        <f t="shared" si="68"/>
        <v>0.625</v>
      </c>
      <c r="AL145" s="24">
        <f t="shared" si="68"/>
        <v>16.175000000000001</v>
      </c>
      <c r="AM145" s="24"/>
      <c r="AQ145" s="61"/>
      <c r="AR145" s="61"/>
    </row>
    <row r="146" spans="1:44">
      <c r="A146" s="35" t="s">
        <v>179</v>
      </c>
      <c r="B146" s="34">
        <f>COUNTIF(C137:C143,"+ve")</f>
        <v>2</v>
      </c>
      <c r="D146" s="18" t="s">
        <v>41</v>
      </c>
      <c r="E146" s="27">
        <f>AVERAGE(E141,E143)</f>
        <v>40</v>
      </c>
      <c r="F146" s="27">
        <f t="shared" ref="F146:AL146" si="69">AVERAGE(F141,F143)</f>
        <v>1.5</v>
      </c>
      <c r="G146" s="27">
        <f t="shared" si="69"/>
        <v>1.5</v>
      </c>
      <c r="H146" s="27">
        <f t="shared" si="69"/>
        <v>8</v>
      </c>
      <c r="I146" s="27">
        <f t="shared" si="69"/>
        <v>13.5</v>
      </c>
      <c r="J146" s="27">
        <f t="shared" si="69"/>
        <v>15.5</v>
      </c>
      <c r="K146" s="27">
        <f t="shared" si="69"/>
        <v>10</v>
      </c>
      <c r="L146" s="27">
        <f t="shared" si="69"/>
        <v>5.5</v>
      </c>
      <c r="M146" s="27">
        <f t="shared" si="69"/>
        <v>915.09276004999992</v>
      </c>
      <c r="N146" s="27">
        <f t="shared" si="69"/>
        <v>211.24095020000001</v>
      </c>
      <c r="O146" s="27">
        <f t="shared" si="69"/>
        <v>168.39592759999999</v>
      </c>
      <c r="P146" s="27">
        <f t="shared" si="69"/>
        <v>16084.5</v>
      </c>
      <c r="Q146" s="27">
        <f t="shared" si="69"/>
        <v>922.28571424999996</v>
      </c>
      <c r="R146" s="27">
        <f t="shared" si="69"/>
        <v>418.64285715</v>
      </c>
      <c r="S146" s="27">
        <f t="shared" si="69"/>
        <v>204.42857144999999</v>
      </c>
      <c r="T146" s="27">
        <f t="shared" si="69"/>
        <v>6236</v>
      </c>
      <c r="U146" s="27">
        <f t="shared" si="69"/>
        <v>929.875</v>
      </c>
      <c r="V146" s="27">
        <f t="shared" si="69"/>
        <v>162.73333337</v>
      </c>
      <c r="W146" s="27">
        <f t="shared" si="69"/>
        <v>167.60000005000001</v>
      </c>
      <c r="X146" s="27">
        <f t="shared" si="69"/>
        <v>9848.5</v>
      </c>
      <c r="Y146" s="27">
        <f t="shared" si="69"/>
        <v>61</v>
      </c>
      <c r="Z146" s="27">
        <f t="shared" si="69"/>
        <v>45</v>
      </c>
      <c r="AA146" s="27">
        <f t="shared" si="69"/>
        <v>37</v>
      </c>
      <c r="AB146" s="27">
        <f t="shared" si="69"/>
        <v>27</v>
      </c>
      <c r="AC146" s="27">
        <f t="shared" si="69"/>
        <v>293.5</v>
      </c>
      <c r="AD146" s="27" t="e">
        <f t="shared" si="69"/>
        <v>#DIV/0!</v>
      </c>
      <c r="AE146" s="27">
        <f t="shared" si="69"/>
        <v>53.75</v>
      </c>
      <c r="AF146" s="27">
        <f t="shared" si="69"/>
        <v>67.194570135746602</v>
      </c>
      <c r="AG146" s="27">
        <f t="shared" si="69"/>
        <v>3.75</v>
      </c>
      <c r="AH146" s="27">
        <f t="shared" si="69"/>
        <v>1.5249999999999999</v>
      </c>
      <c r="AI146" s="27">
        <f t="shared" si="69"/>
        <v>1.125</v>
      </c>
      <c r="AJ146" s="27">
        <f t="shared" si="69"/>
        <v>0.92500000000000004</v>
      </c>
      <c r="AK146" s="27">
        <f t="shared" si="69"/>
        <v>0.67500000000000004</v>
      </c>
      <c r="AL146" s="27">
        <f t="shared" si="69"/>
        <v>7.3375000000000004</v>
      </c>
      <c r="AM146" s="27"/>
    </row>
    <row r="147" spans="1:44">
      <c r="D147" s="22" t="s">
        <v>43</v>
      </c>
      <c r="E147" s="24">
        <f>STDEV(E140,E142)/SQRT($B145)</f>
        <v>0</v>
      </c>
      <c r="F147" s="24">
        <f t="shared" ref="F147:AL147" si="70">STDEV(F140,F142)/SQRT($B145)</f>
        <v>9</v>
      </c>
      <c r="G147" s="24">
        <f t="shared" si="70"/>
        <v>1.4999999999999998</v>
      </c>
      <c r="H147" s="24">
        <f t="shared" si="70"/>
        <v>8</v>
      </c>
      <c r="I147" s="24">
        <f t="shared" si="70"/>
        <v>2</v>
      </c>
      <c r="J147" s="24">
        <f t="shared" si="70"/>
        <v>0.5</v>
      </c>
      <c r="K147" s="24">
        <f t="shared" si="70"/>
        <v>1</v>
      </c>
      <c r="L147" s="24">
        <f t="shared" si="70"/>
        <v>1.4999999999999998</v>
      </c>
      <c r="M147" s="24">
        <f t="shared" si="70"/>
        <v>652.8125</v>
      </c>
      <c r="N147" s="24">
        <f t="shared" si="70"/>
        <v>59.083333350000004</v>
      </c>
      <c r="O147" s="24">
        <f t="shared" si="70"/>
        <v>3681.2083334999988</v>
      </c>
      <c r="P147" s="24">
        <f t="shared" si="70"/>
        <v>354.5</v>
      </c>
      <c r="Q147" s="24">
        <f t="shared" si="70"/>
        <v>68.558823599999982</v>
      </c>
      <c r="R147" s="24">
        <f t="shared" si="70"/>
        <v>359.41176470999994</v>
      </c>
      <c r="S147" s="24">
        <f t="shared" si="70"/>
        <v>753.26470600000005</v>
      </c>
      <c r="T147" s="24">
        <f t="shared" si="70"/>
        <v>399</v>
      </c>
      <c r="U147" s="24">
        <f t="shared" si="70"/>
        <v>630.04761900000051</v>
      </c>
      <c r="V147" s="24">
        <f t="shared" si="70"/>
        <v>102.21428574999997</v>
      </c>
      <c r="W147" s="24">
        <f t="shared" si="70"/>
        <v>5512.357142849999</v>
      </c>
      <c r="X147" s="24">
        <f t="shared" si="70"/>
        <v>44.499999999999993</v>
      </c>
      <c r="Y147" s="24">
        <f t="shared" si="70"/>
        <v>16</v>
      </c>
      <c r="Z147" s="24">
        <f t="shared" si="70"/>
        <v>18</v>
      </c>
      <c r="AA147" s="24">
        <f t="shared" si="70"/>
        <v>0</v>
      </c>
      <c r="AB147" s="24">
        <f t="shared" si="70"/>
        <v>16.999999999999996</v>
      </c>
      <c r="AC147" s="24">
        <f t="shared" si="70"/>
        <v>55.999999999999993</v>
      </c>
      <c r="AD147" s="24" t="e">
        <f t="shared" si="70"/>
        <v>#DIV/0!</v>
      </c>
      <c r="AE147" s="24">
        <f t="shared" si="70"/>
        <v>25</v>
      </c>
      <c r="AF147" s="24">
        <f t="shared" si="70"/>
        <v>22.916666666666661</v>
      </c>
      <c r="AG147" s="24">
        <f t="shared" si="70"/>
        <v>22.5</v>
      </c>
      <c r="AH147" s="24">
        <f t="shared" si="70"/>
        <v>0.4</v>
      </c>
      <c r="AI147" s="24">
        <f t="shared" si="70"/>
        <v>0.44999999999999996</v>
      </c>
      <c r="AJ147" s="24">
        <f t="shared" si="70"/>
        <v>0</v>
      </c>
      <c r="AK147" s="24">
        <f t="shared" si="70"/>
        <v>0.42499999999999999</v>
      </c>
      <c r="AL147" s="24">
        <f t="shared" si="70"/>
        <v>1.3999999999999992</v>
      </c>
      <c r="AM147" s="24"/>
    </row>
    <row r="148" spans="1:44">
      <c r="D148" s="18" t="s">
        <v>43</v>
      </c>
      <c r="E148" s="27">
        <f>STDEV(E141,E143)/SQRT($B146)</f>
        <v>0</v>
      </c>
      <c r="F148" s="27">
        <f t="shared" ref="F148:AL148" si="71">STDEV(F141,F143)/SQRT($B146)</f>
        <v>1.4999999999999998</v>
      </c>
      <c r="G148" s="27">
        <f t="shared" si="71"/>
        <v>0.5</v>
      </c>
      <c r="H148" s="27">
        <f t="shared" si="71"/>
        <v>5.9999999999999991</v>
      </c>
      <c r="I148" s="27">
        <f t="shared" si="71"/>
        <v>1.4999999999999998</v>
      </c>
      <c r="J148" s="27">
        <f t="shared" si="71"/>
        <v>6.4999999999999991</v>
      </c>
      <c r="K148" s="27">
        <f t="shared" si="71"/>
        <v>5.9999999999999991</v>
      </c>
      <c r="L148" s="27">
        <f t="shared" si="71"/>
        <v>0.5</v>
      </c>
      <c r="M148" s="27">
        <f t="shared" si="71"/>
        <v>76.554298650000007</v>
      </c>
      <c r="N148" s="27">
        <f t="shared" si="71"/>
        <v>103.18212669999998</v>
      </c>
      <c r="O148" s="27">
        <f t="shared" si="71"/>
        <v>26.780542999999948</v>
      </c>
      <c r="P148" s="27">
        <f t="shared" si="71"/>
        <v>3297.4999999999995</v>
      </c>
      <c r="Q148" s="27">
        <f t="shared" si="71"/>
        <v>114.21428574999997</v>
      </c>
      <c r="R148" s="27">
        <f t="shared" si="71"/>
        <v>63.857142850000059</v>
      </c>
      <c r="S148" s="27">
        <f t="shared" si="71"/>
        <v>70.571428550000064</v>
      </c>
      <c r="T148" s="27">
        <f t="shared" si="71"/>
        <v>4129</v>
      </c>
      <c r="U148" s="27">
        <f t="shared" si="71"/>
        <v>55.791666699999944</v>
      </c>
      <c r="V148" s="27">
        <f t="shared" si="71"/>
        <v>104.60000002999999</v>
      </c>
      <c r="W148" s="27">
        <f t="shared" si="71"/>
        <v>16.933333349999927</v>
      </c>
      <c r="X148" s="27">
        <f t="shared" si="71"/>
        <v>831.5</v>
      </c>
      <c r="Y148" s="27">
        <f t="shared" si="71"/>
        <v>5.9999999999999991</v>
      </c>
      <c r="Z148" s="27">
        <f t="shared" si="71"/>
        <v>4</v>
      </c>
      <c r="AA148" s="27">
        <f t="shared" si="71"/>
        <v>10.999999999999998</v>
      </c>
      <c r="AB148" s="27">
        <f t="shared" si="71"/>
        <v>1</v>
      </c>
      <c r="AC148" s="27">
        <f t="shared" si="71"/>
        <v>82.5</v>
      </c>
      <c r="AD148" s="27" t="e">
        <f t="shared" si="71"/>
        <v>#DIV/0!</v>
      </c>
      <c r="AE148" s="27">
        <f t="shared" si="71"/>
        <v>11.25</v>
      </c>
      <c r="AF148" s="27">
        <f t="shared" si="71"/>
        <v>21.040723981900477</v>
      </c>
      <c r="AG148" s="27">
        <f t="shared" si="71"/>
        <v>3.75</v>
      </c>
      <c r="AH148" s="27">
        <f t="shared" si="71"/>
        <v>0.15</v>
      </c>
      <c r="AI148" s="27">
        <f t="shared" si="71"/>
        <v>0.10000000000000009</v>
      </c>
      <c r="AJ148" s="27">
        <f t="shared" si="71"/>
        <v>0.27499999999999986</v>
      </c>
      <c r="AK148" s="27">
        <f t="shared" si="71"/>
        <v>2.4999999999999963E-2</v>
      </c>
      <c r="AL148" s="27">
        <f t="shared" si="71"/>
        <v>2.0625</v>
      </c>
      <c r="AM148" s="27"/>
    </row>
    <row r="149" spans="1:44">
      <c r="A149" s="22"/>
      <c r="B149" s="22"/>
      <c r="C149" s="76"/>
      <c r="D149" s="22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76"/>
      <c r="AE149" s="23"/>
      <c r="AF149" s="23"/>
      <c r="AG149" s="23"/>
      <c r="AH149" s="23"/>
      <c r="AI149" s="23"/>
      <c r="AJ149" s="23"/>
      <c r="AK149" s="23"/>
      <c r="AL149" s="23"/>
      <c r="AM149" s="23"/>
      <c r="AN149" s="76"/>
      <c r="AO149" s="76"/>
      <c r="AP149" s="76"/>
      <c r="AQ149" s="76"/>
    </row>
    <row r="150" spans="1:44">
      <c r="A150" s="18"/>
      <c r="B150" s="22"/>
      <c r="C150" s="76"/>
      <c r="D150" s="18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76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76"/>
      <c r="AO150" s="76"/>
      <c r="AP150" s="76"/>
      <c r="AQ150" s="76"/>
    </row>
    <row r="151" spans="1:44">
      <c r="A151" s="76"/>
      <c r="B151" s="76"/>
      <c r="C151" s="76"/>
      <c r="D151" s="22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76"/>
      <c r="AE151" s="23"/>
      <c r="AF151" s="23"/>
      <c r="AG151" s="23"/>
      <c r="AH151" s="23"/>
      <c r="AI151" s="23"/>
      <c r="AJ151" s="23"/>
      <c r="AK151" s="23"/>
      <c r="AL151" s="23"/>
      <c r="AM151" s="23"/>
      <c r="AN151" s="76"/>
      <c r="AO151" s="76"/>
      <c r="AP151" s="76"/>
      <c r="AQ151" s="76"/>
    </row>
    <row r="152" spans="1:44">
      <c r="A152" s="76"/>
      <c r="B152" s="76"/>
      <c r="C152" s="76"/>
      <c r="D152" s="18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76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76"/>
      <c r="AO152" s="76"/>
      <c r="AP152" s="76"/>
      <c r="AQ152" s="76"/>
    </row>
    <row r="154" spans="1:44" ht="16">
      <c r="A154" s="84" t="s">
        <v>94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</row>
    <row r="155" spans="1:44">
      <c r="A155" s="45" t="s">
        <v>0</v>
      </c>
      <c r="B155" s="45">
        <f>Subjects!O6</f>
        <v>19</v>
      </c>
      <c r="C155" s="6" t="s">
        <v>2</v>
      </c>
      <c r="D155" s="45" t="s">
        <v>80</v>
      </c>
      <c r="E155" s="45"/>
      <c r="F155" s="45"/>
      <c r="G155" s="45"/>
      <c r="H155" s="45"/>
      <c r="I155" s="45"/>
      <c r="J155" s="45"/>
      <c r="K155" s="45"/>
      <c r="L155" s="45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45"/>
      <c r="Z155" s="45"/>
      <c r="AA155" s="45"/>
      <c r="AB155" s="45"/>
      <c r="AC155" s="45"/>
      <c r="AD155" s="45" t="s">
        <v>58</v>
      </c>
      <c r="AE155" s="59" t="e">
        <f>((H155+I155)/E155)*100</f>
        <v>#DIV/0!</v>
      </c>
      <c r="AF155" s="60" t="e">
        <f>(I155/(H155+I155))*100</f>
        <v>#DIV/0!</v>
      </c>
      <c r="AG155" s="59" t="e">
        <f>(F155/E155)*100</f>
        <v>#DIV/0!</v>
      </c>
      <c r="AH155" s="59" t="e">
        <f>Y155/$E155</f>
        <v>#DIV/0!</v>
      </c>
      <c r="AI155" s="59" t="e">
        <f>Z155/$E155</f>
        <v>#DIV/0!</v>
      </c>
      <c r="AJ155" s="59" t="e">
        <f>AA155/$E155</f>
        <v>#DIV/0!</v>
      </c>
      <c r="AK155" s="59" t="e">
        <f>AB155/$E155</f>
        <v>#DIV/0!</v>
      </c>
      <c r="AL155" s="59" t="e">
        <f>AC155/$E155</f>
        <v>#DIV/0!</v>
      </c>
      <c r="AM155" s="59"/>
      <c r="AN155" s="63" t="str">
        <f>IF(H155&gt;I155,"Left","Right")</f>
        <v>Right</v>
      </c>
      <c r="AO155" s="10" t="s">
        <v>0</v>
      </c>
      <c r="AP155" s="6" t="s">
        <v>2</v>
      </c>
    </row>
    <row r="156" spans="1:44">
      <c r="A156" s="45" t="s">
        <v>4</v>
      </c>
      <c r="B156" s="45">
        <f>Subjects!O7</f>
        <v>23</v>
      </c>
      <c r="C156" s="6" t="s">
        <v>2</v>
      </c>
      <c r="D156" s="45" t="s">
        <v>80</v>
      </c>
      <c r="E156" s="45"/>
      <c r="F156" s="45"/>
      <c r="G156" s="45"/>
      <c r="H156" s="45"/>
      <c r="I156" s="45"/>
      <c r="J156" s="45"/>
      <c r="K156" s="45"/>
      <c r="L156" s="45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45"/>
      <c r="Z156" s="45"/>
      <c r="AA156" s="45"/>
      <c r="AB156" s="45"/>
      <c r="AC156" s="45"/>
      <c r="AD156" s="45" t="s">
        <v>58</v>
      </c>
      <c r="AE156" s="59" t="e">
        <f t="shared" ref="AE156:AE181" si="72">((H156+I156)/E156)*100</f>
        <v>#DIV/0!</v>
      </c>
      <c r="AF156" s="60" t="e">
        <f t="shared" ref="AF156:AF181" si="73">(I156/(H156+I156))*100</f>
        <v>#DIV/0!</v>
      </c>
      <c r="AG156" s="59" t="e">
        <f t="shared" ref="AG156:AG181" si="74">(F156/E156)*100</f>
        <v>#DIV/0!</v>
      </c>
      <c r="AH156" s="59" t="e">
        <f t="shared" ref="AH156:AH181" si="75">Y156/$E156</f>
        <v>#DIV/0!</v>
      </c>
      <c r="AI156" s="59" t="e">
        <f t="shared" ref="AI156:AI181" si="76">Z156/$E156</f>
        <v>#DIV/0!</v>
      </c>
      <c r="AJ156" s="59" t="e">
        <f t="shared" ref="AJ156:AJ181" si="77">AA156/$E156</f>
        <v>#DIV/0!</v>
      </c>
      <c r="AK156" s="59" t="e">
        <f t="shared" ref="AK156:AK181" si="78">AB156/$E156</f>
        <v>#DIV/0!</v>
      </c>
      <c r="AL156" s="59" t="e">
        <f t="shared" ref="AL156:AL181" si="79">AC156/$E156</f>
        <v>#DIV/0!</v>
      </c>
      <c r="AM156" s="59"/>
      <c r="AN156" s="63" t="str">
        <f t="shared" ref="AN156:AN181" si="80">IF(H156&gt;I156,"Left","Right")</f>
        <v>Right</v>
      </c>
      <c r="AO156" s="10" t="s">
        <v>4</v>
      </c>
      <c r="AP156" s="6" t="s">
        <v>2</v>
      </c>
    </row>
    <row r="157" spans="1:44">
      <c r="A157" s="45" t="s">
        <v>5</v>
      </c>
      <c r="B157" s="45">
        <f>Subjects!O8</f>
        <v>19</v>
      </c>
      <c r="C157" s="6" t="s">
        <v>2</v>
      </c>
      <c r="D157" s="45" t="s">
        <v>80</v>
      </c>
      <c r="E157" s="45"/>
      <c r="F157" s="45"/>
      <c r="G157" s="45"/>
      <c r="H157" s="45"/>
      <c r="I157" s="45"/>
      <c r="J157" s="45"/>
      <c r="K157" s="45"/>
      <c r="L157" s="45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45"/>
      <c r="Z157" s="45"/>
      <c r="AA157" s="45"/>
      <c r="AB157" s="45"/>
      <c r="AC157" s="45"/>
      <c r="AD157" s="45" t="s">
        <v>58</v>
      </c>
      <c r="AE157" s="59" t="e">
        <f t="shared" si="72"/>
        <v>#DIV/0!</v>
      </c>
      <c r="AF157" s="60" t="e">
        <f t="shared" si="73"/>
        <v>#DIV/0!</v>
      </c>
      <c r="AG157" s="59" t="e">
        <f t="shared" si="74"/>
        <v>#DIV/0!</v>
      </c>
      <c r="AH157" s="59" t="e">
        <f t="shared" si="75"/>
        <v>#DIV/0!</v>
      </c>
      <c r="AI157" s="59" t="e">
        <f t="shared" si="76"/>
        <v>#DIV/0!</v>
      </c>
      <c r="AJ157" s="59" t="e">
        <f t="shared" si="77"/>
        <v>#DIV/0!</v>
      </c>
      <c r="AK157" s="59" t="e">
        <f t="shared" si="78"/>
        <v>#DIV/0!</v>
      </c>
      <c r="AL157" s="59" t="e">
        <f t="shared" si="79"/>
        <v>#DIV/0!</v>
      </c>
      <c r="AM157" s="59"/>
      <c r="AN157" s="63" t="str">
        <f t="shared" si="80"/>
        <v>Right</v>
      </c>
      <c r="AO157" s="10" t="s">
        <v>5</v>
      </c>
      <c r="AP157" s="6" t="s">
        <v>2</v>
      </c>
    </row>
    <row r="158" spans="1:44">
      <c r="A158" s="45" t="s">
        <v>6</v>
      </c>
      <c r="B158" s="45">
        <f>Subjects!O9</f>
        <v>19</v>
      </c>
      <c r="C158" s="4" t="s">
        <v>3</v>
      </c>
      <c r="D158" s="45" t="s">
        <v>80</v>
      </c>
      <c r="E158" s="45"/>
      <c r="F158" s="45"/>
      <c r="G158" s="45"/>
      <c r="H158" s="45"/>
      <c r="I158" s="45"/>
      <c r="J158" s="45"/>
      <c r="K158" s="45"/>
      <c r="L158" s="45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45"/>
      <c r="Z158" s="45"/>
      <c r="AA158" s="45"/>
      <c r="AB158" s="45"/>
      <c r="AC158" s="45"/>
      <c r="AD158" s="45" t="s">
        <v>58</v>
      </c>
      <c r="AE158" s="59" t="e">
        <f t="shared" si="72"/>
        <v>#DIV/0!</v>
      </c>
      <c r="AF158" s="60" t="e">
        <f t="shared" si="73"/>
        <v>#DIV/0!</v>
      </c>
      <c r="AG158" s="59" t="e">
        <f t="shared" si="74"/>
        <v>#DIV/0!</v>
      </c>
      <c r="AH158" s="59" t="e">
        <f t="shared" si="75"/>
        <v>#DIV/0!</v>
      </c>
      <c r="AI158" s="59" t="e">
        <f t="shared" si="76"/>
        <v>#DIV/0!</v>
      </c>
      <c r="AJ158" s="59" t="e">
        <f t="shared" si="77"/>
        <v>#DIV/0!</v>
      </c>
      <c r="AK158" s="59" t="e">
        <f t="shared" si="78"/>
        <v>#DIV/0!</v>
      </c>
      <c r="AL158" s="59" t="e">
        <f t="shared" si="79"/>
        <v>#DIV/0!</v>
      </c>
      <c r="AM158" s="59"/>
      <c r="AN158" s="63" t="str">
        <f t="shared" si="80"/>
        <v>Right</v>
      </c>
      <c r="AO158" s="10" t="s">
        <v>6</v>
      </c>
      <c r="AP158" s="4" t="s">
        <v>3</v>
      </c>
    </row>
    <row r="159" spans="1:44">
      <c r="A159" s="45" t="s">
        <v>7</v>
      </c>
      <c r="B159" s="45">
        <f>Subjects!O10</f>
        <v>19</v>
      </c>
      <c r="C159" s="4" t="s">
        <v>3</v>
      </c>
      <c r="D159" s="45" t="s">
        <v>80</v>
      </c>
      <c r="E159" s="45"/>
      <c r="F159" s="45"/>
      <c r="G159" s="45"/>
      <c r="H159" s="45"/>
      <c r="I159" s="45"/>
      <c r="J159" s="45"/>
      <c r="K159" s="45"/>
      <c r="L159" s="45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45"/>
      <c r="Z159" s="45"/>
      <c r="AA159" s="45"/>
      <c r="AB159" s="45"/>
      <c r="AC159" s="45"/>
      <c r="AD159" s="45" t="s">
        <v>58</v>
      </c>
      <c r="AE159" s="59" t="e">
        <f t="shared" si="72"/>
        <v>#DIV/0!</v>
      </c>
      <c r="AF159" s="60" t="e">
        <f t="shared" si="73"/>
        <v>#DIV/0!</v>
      </c>
      <c r="AG159" s="59" t="e">
        <f t="shared" si="74"/>
        <v>#DIV/0!</v>
      </c>
      <c r="AH159" s="59" t="e">
        <f t="shared" si="75"/>
        <v>#DIV/0!</v>
      </c>
      <c r="AI159" s="59" t="e">
        <f t="shared" si="76"/>
        <v>#DIV/0!</v>
      </c>
      <c r="AJ159" s="59" t="e">
        <f t="shared" si="77"/>
        <v>#DIV/0!</v>
      </c>
      <c r="AK159" s="59" t="e">
        <f t="shared" si="78"/>
        <v>#DIV/0!</v>
      </c>
      <c r="AL159" s="59" t="e">
        <f t="shared" si="79"/>
        <v>#DIV/0!</v>
      </c>
      <c r="AM159" s="59"/>
      <c r="AN159" s="63" t="str">
        <f t="shared" si="80"/>
        <v>Right</v>
      </c>
      <c r="AO159" s="10" t="s">
        <v>7</v>
      </c>
      <c r="AP159" s="4" t="s">
        <v>3</v>
      </c>
    </row>
    <row r="160" spans="1:44">
      <c r="A160" s="45" t="s">
        <v>8</v>
      </c>
      <c r="B160" s="45">
        <f>Subjects!O11</f>
        <v>19</v>
      </c>
      <c r="C160" s="4" t="s">
        <v>3</v>
      </c>
      <c r="D160" s="45" t="s">
        <v>80</v>
      </c>
      <c r="E160" s="45"/>
      <c r="F160" s="45"/>
      <c r="G160" s="45"/>
      <c r="H160" s="45"/>
      <c r="I160" s="45"/>
      <c r="J160" s="45"/>
      <c r="K160" s="45"/>
      <c r="L160" s="45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45"/>
      <c r="Z160" s="45"/>
      <c r="AA160" s="45"/>
      <c r="AB160" s="45"/>
      <c r="AC160" s="45"/>
      <c r="AD160" s="45" t="s">
        <v>58</v>
      </c>
      <c r="AE160" s="59" t="e">
        <f t="shared" si="72"/>
        <v>#DIV/0!</v>
      </c>
      <c r="AF160" s="60" t="e">
        <f t="shared" si="73"/>
        <v>#DIV/0!</v>
      </c>
      <c r="AG160" s="59" t="e">
        <f t="shared" si="74"/>
        <v>#DIV/0!</v>
      </c>
      <c r="AH160" s="59" t="e">
        <f t="shared" si="75"/>
        <v>#DIV/0!</v>
      </c>
      <c r="AI160" s="59" t="e">
        <f t="shared" si="76"/>
        <v>#DIV/0!</v>
      </c>
      <c r="AJ160" s="59" t="e">
        <f t="shared" si="77"/>
        <v>#DIV/0!</v>
      </c>
      <c r="AK160" s="59" t="e">
        <f t="shared" si="78"/>
        <v>#DIV/0!</v>
      </c>
      <c r="AL160" s="59" t="e">
        <f t="shared" si="79"/>
        <v>#DIV/0!</v>
      </c>
      <c r="AM160" s="59"/>
      <c r="AN160" s="63" t="str">
        <f t="shared" si="80"/>
        <v>Right</v>
      </c>
      <c r="AO160" s="10" t="s">
        <v>8</v>
      </c>
      <c r="AP160" s="4" t="s">
        <v>3</v>
      </c>
    </row>
    <row r="161" spans="1:42">
      <c r="A161" s="45" t="s">
        <v>9</v>
      </c>
      <c r="B161" s="45">
        <f>Subjects!O12</f>
        <v>19</v>
      </c>
      <c r="C161" s="6" t="s">
        <v>2</v>
      </c>
      <c r="D161" s="45" t="s">
        <v>80</v>
      </c>
      <c r="E161" s="45"/>
      <c r="F161" s="45"/>
      <c r="G161" s="45"/>
      <c r="H161" s="45"/>
      <c r="I161" s="45"/>
      <c r="J161" s="45"/>
      <c r="K161" s="45"/>
      <c r="L161" s="45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45"/>
      <c r="Z161" s="45"/>
      <c r="AA161" s="45"/>
      <c r="AB161" s="45"/>
      <c r="AC161" s="45"/>
      <c r="AD161" s="45" t="s">
        <v>58</v>
      </c>
      <c r="AE161" s="59" t="e">
        <f>((H161+I161)/E161)*100</f>
        <v>#DIV/0!</v>
      </c>
      <c r="AF161" s="60" t="e">
        <f>(I161/(H161+I161))*100</f>
        <v>#DIV/0!</v>
      </c>
      <c r="AG161" s="59" t="e">
        <f>(F161/E161)*100</f>
        <v>#DIV/0!</v>
      </c>
      <c r="AH161" s="59" t="e">
        <f>Y161/$E161</f>
        <v>#DIV/0!</v>
      </c>
      <c r="AI161" s="59" t="e">
        <f>Z161/$E161</f>
        <v>#DIV/0!</v>
      </c>
      <c r="AJ161" s="59" t="e">
        <f>AA161/$E161</f>
        <v>#DIV/0!</v>
      </c>
      <c r="AK161" s="59" t="e">
        <f>AB161/$E161</f>
        <v>#DIV/0!</v>
      </c>
      <c r="AL161" s="59" t="e">
        <f>AC161/$E161</f>
        <v>#DIV/0!</v>
      </c>
      <c r="AM161" s="59"/>
      <c r="AN161" s="63" t="str">
        <f t="shared" si="80"/>
        <v>Right</v>
      </c>
      <c r="AO161" s="10" t="s">
        <v>9</v>
      </c>
      <c r="AP161" s="6" t="s">
        <v>2</v>
      </c>
    </row>
    <row r="162" spans="1:42">
      <c r="A162" s="45" t="s">
        <v>10</v>
      </c>
      <c r="B162" s="45" t="e">
        <f>Subjects!#REF!</f>
        <v>#REF!</v>
      </c>
      <c r="C162" s="6" t="s">
        <v>2</v>
      </c>
      <c r="D162" s="45" t="s">
        <v>80</v>
      </c>
      <c r="E162" s="45"/>
      <c r="F162" s="45"/>
      <c r="G162" s="45"/>
      <c r="H162" s="45"/>
      <c r="I162" s="45"/>
      <c r="J162" s="45"/>
      <c r="K162" s="45"/>
      <c r="L162" s="45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45"/>
      <c r="Z162" s="45"/>
      <c r="AA162" s="45"/>
      <c r="AB162" s="45"/>
      <c r="AC162" s="45"/>
      <c r="AD162" s="45"/>
      <c r="AE162" s="59"/>
      <c r="AF162" s="60"/>
      <c r="AG162" s="59"/>
      <c r="AH162" s="59"/>
      <c r="AI162" s="59"/>
      <c r="AJ162" s="59"/>
      <c r="AK162" s="59"/>
      <c r="AL162" s="59"/>
      <c r="AM162" s="59"/>
      <c r="AN162" s="63" t="str">
        <f t="shared" si="80"/>
        <v>Right</v>
      </c>
      <c r="AO162" s="10" t="s">
        <v>10</v>
      </c>
      <c r="AP162" s="6" t="s">
        <v>2</v>
      </c>
    </row>
    <row r="163" spans="1:42">
      <c r="A163" s="45" t="s">
        <v>11</v>
      </c>
      <c r="B163" s="45">
        <f>Subjects!O13</f>
        <v>19</v>
      </c>
      <c r="C163" s="6" t="s">
        <v>2</v>
      </c>
      <c r="D163" s="45" t="s">
        <v>80</v>
      </c>
      <c r="E163" s="45"/>
      <c r="F163" s="45"/>
      <c r="G163" s="45"/>
      <c r="H163" s="45"/>
      <c r="I163" s="45"/>
      <c r="J163" s="45"/>
      <c r="K163" s="45"/>
      <c r="L163" s="45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45"/>
      <c r="Z163" s="45"/>
      <c r="AA163" s="45"/>
      <c r="AB163" s="45"/>
      <c r="AC163" s="45"/>
      <c r="AD163" s="45" t="s">
        <v>58</v>
      </c>
      <c r="AE163" s="59" t="e">
        <f t="shared" si="72"/>
        <v>#DIV/0!</v>
      </c>
      <c r="AF163" s="60" t="e">
        <f t="shared" si="73"/>
        <v>#DIV/0!</v>
      </c>
      <c r="AG163" s="59" t="e">
        <f t="shared" si="74"/>
        <v>#DIV/0!</v>
      </c>
      <c r="AH163" s="59" t="e">
        <f t="shared" si="75"/>
        <v>#DIV/0!</v>
      </c>
      <c r="AI163" s="59" t="e">
        <f t="shared" si="76"/>
        <v>#DIV/0!</v>
      </c>
      <c r="AJ163" s="59" t="e">
        <f t="shared" si="77"/>
        <v>#DIV/0!</v>
      </c>
      <c r="AK163" s="59" t="e">
        <f t="shared" si="78"/>
        <v>#DIV/0!</v>
      </c>
      <c r="AL163" s="59" t="e">
        <f t="shared" si="79"/>
        <v>#DIV/0!</v>
      </c>
      <c r="AM163" s="59"/>
      <c r="AN163" s="63" t="str">
        <f t="shared" si="80"/>
        <v>Right</v>
      </c>
      <c r="AO163" s="10" t="s">
        <v>11</v>
      </c>
      <c r="AP163" s="6" t="s">
        <v>2</v>
      </c>
    </row>
    <row r="164" spans="1:42">
      <c r="A164" s="45" t="s">
        <v>12</v>
      </c>
      <c r="B164" s="45">
        <f>Subjects!O14</f>
        <v>23</v>
      </c>
      <c r="C164" s="6" t="s">
        <v>2</v>
      </c>
      <c r="D164" s="45" t="s">
        <v>80</v>
      </c>
      <c r="E164" s="45"/>
      <c r="F164" s="45"/>
      <c r="G164" s="45"/>
      <c r="H164" s="45"/>
      <c r="I164" s="45"/>
      <c r="J164" s="45"/>
      <c r="K164" s="45"/>
      <c r="L164" s="45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45"/>
      <c r="Z164" s="45"/>
      <c r="AA164" s="45"/>
      <c r="AB164" s="45"/>
      <c r="AC164" s="45"/>
      <c r="AD164" s="45" t="s">
        <v>58</v>
      </c>
      <c r="AE164" s="59" t="e">
        <f t="shared" si="72"/>
        <v>#DIV/0!</v>
      </c>
      <c r="AF164" s="60" t="e">
        <f t="shared" si="73"/>
        <v>#DIV/0!</v>
      </c>
      <c r="AG164" s="59" t="e">
        <f t="shared" si="74"/>
        <v>#DIV/0!</v>
      </c>
      <c r="AH164" s="59" t="e">
        <f t="shared" si="75"/>
        <v>#DIV/0!</v>
      </c>
      <c r="AI164" s="59" t="e">
        <f t="shared" si="76"/>
        <v>#DIV/0!</v>
      </c>
      <c r="AJ164" s="59" t="e">
        <f t="shared" si="77"/>
        <v>#DIV/0!</v>
      </c>
      <c r="AK164" s="59" t="e">
        <f t="shared" si="78"/>
        <v>#DIV/0!</v>
      </c>
      <c r="AL164" s="59" t="e">
        <f t="shared" si="79"/>
        <v>#DIV/0!</v>
      </c>
      <c r="AM164" s="59"/>
      <c r="AN164" s="63" t="str">
        <f t="shared" si="80"/>
        <v>Right</v>
      </c>
      <c r="AO164" s="10" t="s">
        <v>12</v>
      </c>
      <c r="AP164" s="6" t="s">
        <v>2</v>
      </c>
    </row>
    <row r="165" spans="1:42">
      <c r="A165" s="45" t="s">
        <v>13</v>
      </c>
      <c r="B165" s="45">
        <f>Subjects!O15</f>
        <v>19</v>
      </c>
      <c r="C165" s="6" t="s">
        <v>2</v>
      </c>
      <c r="D165" s="45" t="s">
        <v>80</v>
      </c>
      <c r="E165" s="45"/>
      <c r="F165" s="45"/>
      <c r="G165" s="45"/>
      <c r="H165" s="45"/>
      <c r="I165" s="45"/>
      <c r="J165" s="45"/>
      <c r="K165" s="45"/>
      <c r="L165" s="45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45"/>
      <c r="Z165" s="45"/>
      <c r="AA165" s="45"/>
      <c r="AB165" s="45"/>
      <c r="AC165" s="45"/>
      <c r="AD165" s="45" t="s">
        <v>58</v>
      </c>
      <c r="AE165" s="59" t="e">
        <f t="shared" si="72"/>
        <v>#DIV/0!</v>
      </c>
      <c r="AF165" s="60" t="e">
        <f t="shared" si="73"/>
        <v>#DIV/0!</v>
      </c>
      <c r="AG165" s="59" t="e">
        <f t="shared" si="74"/>
        <v>#DIV/0!</v>
      </c>
      <c r="AH165" s="59" t="e">
        <f t="shared" si="75"/>
        <v>#DIV/0!</v>
      </c>
      <c r="AI165" s="59" t="e">
        <f t="shared" si="76"/>
        <v>#DIV/0!</v>
      </c>
      <c r="AJ165" s="59" t="e">
        <f t="shared" si="77"/>
        <v>#DIV/0!</v>
      </c>
      <c r="AK165" s="59" t="e">
        <f t="shared" si="78"/>
        <v>#DIV/0!</v>
      </c>
      <c r="AL165" s="59" t="e">
        <f t="shared" si="79"/>
        <v>#DIV/0!</v>
      </c>
      <c r="AM165" s="59"/>
      <c r="AN165" s="63" t="str">
        <f t="shared" si="80"/>
        <v>Right</v>
      </c>
      <c r="AO165" s="10" t="s">
        <v>13</v>
      </c>
      <c r="AP165" s="6" t="s">
        <v>2</v>
      </c>
    </row>
    <row r="166" spans="1:42">
      <c r="A166" s="45" t="s">
        <v>14</v>
      </c>
      <c r="B166" s="45">
        <f>Subjects!O16</f>
        <v>19</v>
      </c>
      <c r="C166" s="6" t="s">
        <v>2</v>
      </c>
      <c r="D166" s="45" t="s">
        <v>80</v>
      </c>
      <c r="E166" s="45"/>
      <c r="F166" s="45"/>
      <c r="G166" s="45"/>
      <c r="H166" s="45"/>
      <c r="I166" s="45"/>
      <c r="J166" s="45"/>
      <c r="K166" s="45"/>
      <c r="L166" s="45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45"/>
      <c r="Z166" s="45"/>
      <c r="AA166" s="45"/>
      <c r="AB166" s="45"/>
      <c r="AC166" s="45"/>
      <c r="AD166" s="45" t="s">
        <v>58</v>
      </c>
      <c r="AE166" s="59" t="e">
        <f t="shared" si="72"/>
        <v>#DIV/0!</v>
      </c>
      <c r="AF166" s="60" t="e">
        <f t="shared" si="73"/>
        <v>#DIV/0!</v>
      </c>
      <c r="AG166" s="59" t="e">
        <f t="shared" si="74"/>
        <v>#DIV/0!</v>
      </c>
      <c r="AH166" s="59" t="e">
        <f t="shared" si="75"/>
        <v>#DIV/0!</v>
      </c>
      <c r="AI166" s="59" t="e">
        <f t="shared" si="76"/>
        <v>#DIV/0!</v>
      </c>
      <c r="AJ166" s="59" t="e">
        <f t="shared" si="77"/>
        <v>#DIV/0!</v>
      </c>
      <c r="AK166" s="59" t="e">
        <f t="shared" si="78"/>
        <v>#DIV/0!</v>
      </c>
      <c r="AL166" s="59" t="e">
        <f t="shared" si="79"/>
        <v>#DIV/0!</v>
      </c>
      <c r="AM166" s="59"/>
      <c r="AN166" s="63" t="str">
        <f t="shared" si="80"/>
        <v>Right</v>
      </c>
      <c r="AO166" s="10" t="s">
        <v>14</v>
      </c>
      <c r="AP166" s="6" t="s">
        <v>2</v>
      </c>
    </row>
    <row r="167" spans="1:42">
      <c r="A167" s="45" t="s">
        <v>15</v>
      </c>
      <c r="B167" s="45">
        <f>Subjects!O17</f>
        <v>19</v>
      </c>
      <c r="C167" s="4" t="s">
        <v>3</v>
      </c>
      <c r="D167" s="45" t="s">
        <v>80</v>
      </c>
      <c r="E167" s="45"/>
      <c r="F167" s="45"/>
      <c r="G167" s="45"/>
      <c r="H167" s="45"/>
      <c r="I167" s="45"/>
      <c r="J167" s="45"/>
      <c r="K167" s="45"/>
      <c r="L167" s="45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45"/>
      <c r="Z167" s="45"/>
      <c r="AA167" s="45"/>
      <c r="AB167" s="45"/>
      <c r="AC167" s="45"/>
      <c r="AD167" s="45" t="s">
        <v>58</v>
      </c>
      <c r="AE167" s="59" t="e">
        <f t="shared" si="72"/>
        <v>#DIV/0!</v>
      </c>
      <c r="AF167" s="60" t="e">
        <f t="shared" si="73"/>
        <v>#DIV/0!</v>
      </c>
      <c r="AG167" s="59" t="e">
        <f t="shared" si="74"/>
        <v>#DIV/0!</v>
      </c>
      <c r="AH167" s="59" t="e">
        <f t="shared" si="75"/>
        <v>#DIV/0!</v>
      </c>
      <c r="AI167" s="59" t="e">
        <f t="shared" si="76"/>
        <v>#DIV/0!</v>
      </c>
      <c r="AJ167" s="59" t="e">
        <f t="shared" si="77"/>
        <v>#DIV/0!</v>
      </c>
      <c r="AK167" s="59" t="e">
        <f t="shared" si="78"/>
        <v>#DIV/0!</v>
      </c>
      <c r="AL167" s="59" t="e">
        <f t="shared" si="79"/>
        <v>#DIV/0!</v>
      </c>
      <c r="AM167" s="59"/>
      <c r="AN167" s="63" t="str">
        <f t="shared" si="80"/>
        <v>Right</v>
      </c>
      <c r="AO167" s="10" t="s">
        <v>15</v>
      </c>
      <c r="AP167" s="4" t="s">
        <v>3</v>
      </c>
    </row>
    <row r="168" spans="1:42">
      <c r="A168" s="45" t="s">
        <v>16</v>
      </c>
      <c r="B168" s="45">
        <f>Subjects!O18</f>
        <v>23</v>
      </c>
      <c r="C168" s="4" t="s">
        <v>3</v>
      </c>
      <c r="D168" s="45" t="s">
        <v>80</v>
      </c>
      <c r="E168" s="45"/>
      <c r="F168" s="45"/>
      <c r="G168" s="45"/>
      <c r="H168" s="45"/>
      <c r="I168" s="45"/>
      <c r="J168" s="45"/>
      <c r="K168" s="45"/>
      <c r="L168" s="45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45"/>
      <c r="Z168" s="45"/>
      <c r="AA168" s="45"/>
      <c r="AB168" s="45"/>
      <c r="AC168" s="45"/>
      <c r="AD168" s="45" t="s">
        <v>58</v>
      </c>
      <c r="AE168" s="59" t="e">
        <f t="shared" si="72"/>
        <v>#DIV/0!</v>
      </c>
      <c r="AF168" s="60" t="e">
        <f t="shared" si="73"/>
        <v>#DIV/0!</v>
      </c>
      <c r="AG168" s="59" t="e">
        <f t="shared" si="74"/>
        <v>#DIV/0!</v>
      </c>
      <c r="AH168" s="59" t="e">
        <f t="shared" si="75"/>
        <v>#DIV/0!</v>
      </c>
      <c r="AI168" s="59" t="e">
        <f t="shared" si="76"/>
        <v>#DIV/0!</v>
      </c>
      <c r="AJ168" s="59" t="e">
        <f t="shared" si="77"/>
        <v>#DIV/0!</v>
      </c>
      <c r="AK168" s="59" t="e">
        <f t="shared" si="78"/>
        <v>#DIV/0!</v>
      </c>
      <c r="AL168" s="59" t="e">
        <f t="shared" si="79"/>
        <v>#DIV/0!</v>
      </c>
      <c r="AM168" s="59"/>
      <c r="AN168" s="63" t="str">
        <f t="shared" si="80"/>
        <v>Right</v>
      </c>
      <c r="AO168" s="10" t="s">
        <v>16</v>
      </c>
      <c r="AP168" s="4" t="s">
        <v>3</v>
      </c>
    </row>
    <row r="169" spans="1:42">
      <c r="A169" s="45" t="s">
        <v>17</v>
      </c>
      <c r="B169" s="45">
        <f>Subjects!O19</f>
        <v>19</v>
      </c>
      <c r="C169" s="6" t="s">
        <v>2</v>
      </c>
      <c r="D169" s="45" t="s">
        <v>80</v>
      </c>
      <c r="E169" s="45"/>
      <c r="F169" s="45"/>
      <c r="G169" s="45"/>
      <c r="H169" s="45"/>
      <c r="I169" s="45"/>
      <c r="J169" s="45"/>
      <c r="K169" s="45"/>
      <c r="L169" s="45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45"/>
      <c r="Z169" s="45"/>
      <c r="AA169" s="45"/>
      <c r="AB169" s="45"/>
      <c r="AC169" s="45"/>
      <c r="AD169" s="45" t="s">
        <v>58</v>
      </c>
      <c r="AE169" s="59" t="e">
        <f t="shared" si="72"/>
        <v>#DIV/0!</v>
      </c>
      <c r="AF169" s="60" t="e">
        <f t="shared" si="73"/>
        <v>#DIV/0!</v>
      </c>
      <c r="AG169" s="59" t="e">
        <f t="shared" si="74"/>
        <v>#DIV/0!</v>
      </c>
      <c r="AH169" s="59" t="e">
        <f t="shared" si="75"/>
        <v>#DIV/0!</v>
      </c>
      <c r="AI169" s="59" t="e">
        <f t="shared" si="76"/>
        <v>#DIV/0!</v>
      </c>
      <c r="AJ169" s="59" t="e">
        <f t="shared" si="77"/>
        <v>#DIV/0!</v>
      </c>
      <c r="AK169" s="59" t="e">
        <f t="shared" si="78"/>
        <v>#DIV/0!</v>
      </c>
      <c r="AL169" s="59" t="e">
        <f t="shared" si="79"/>
        <v>#DIV/0!</v>
      </c>
      <c r="AM169" s="59"/>
      <c r="AN169" s="63" t="str">
        <f t="shared" si="80"/>
        <v>Right</v>
      </c>
      <c r="AO169" s="10" t="s">
        <v>17</v>
      </c>
      <c r="AP169" s="6" t="s">
        <v>2</v>
      </c>
    </row>
    <row r="170" spans="1:42">
      <c r="A170" s="45" t="s">
        <v>18</v>
      </c>
      <c r="B170" s="45">
        <f>Subjects!O20</f>
        <v>19</v>
      </c>
      <c r="C170" s="6" t="s">
        <v>2</v>
      </c>
      <c r="D170" s="45" t="s">
        <v>80</v>
      </c>
      <c r="E170" s="45"/>
      <c r="F170" s="45"/>
      <c r="G170" s="45"/>
      <c r="H170" s="45"/>
      <c r="I170" s="45"/>
      <c r="J170" s="45"/>
      <c r="K170" s="45"/>
      <c r="L170" s="45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45"/>
      <c r="Z170" s="45"/>
      <c r="AA170" s="45"/>
      <c r="AB170" s="45"/>
      <c r="AC170" s="45"/>
      <c r="AD170" s="45" t="s">
        <v>58</v>
      </c>
      <c r="AE170" s="59" t="e">
        <f t="shared" si="72"/>
        <v>#DIV/0!</v>
      </c>
      <c r="AF170" s="60" t="e">
        <f t="shared" si="73"/>
        <v>#DIV/0!</v>
      </c>
      <c r="AG170" s="59" t="e">
        <f t="shared" si="74"/>
        <v>#DIV/0!</v>
      </c>
      <c r="AH170" s="59" t="e">
        <f t="shared" si="75"/>
        <v>#DIV/0!</v>
      </c>
      <c r="AI170" s="59" t="e">
        <f t="shared" si="76"/>
        <v>#DIV/0!</v>
      </c>
      <c r="AJ170" s="59" t="e">
        <f t="shared" si="77"/>
        <v>#DIV/0!</v>
      </c>
      <c r="AK170" s="59" t="e">
        <f t="shared" si="78"/>
        <v>#DIV/0!</v>
      </c>
      <c r="AL170" s="59" t="e">
        <f t="shared" si="79"/>
        <v>#DIV/0!</v>
      </c>
      <c r="AM170" s="59"/>
      <c r="AN170" s="63" t="str">
        <f t="shared" si="80"/>
        <v>Right</v>
      </c>
      <c r="AO170" s="10" t="s">
        <v>18</v>
      </c>
      <c r="AP170" s="6" t="s">
        <v>2</v>
      </c>
    </row>
    <row r="171" spans="1:42">
      <c r="A171" s="45" t="s">
        <v>19</v>
      </c>
      <c r="B171" s="45">
        <f>Subjects!O21</f>
        <v>19</v>
      </c>
      <c r="C171" s="6" t="s">
        <v>2</v>
      </c>
      <c r="D171" s="45" t="s">
        <v>80</v>
      </c>
      <c r="E171" s="45"/>
      <c r="F171" s="45"/>
      <c r="G171" s="45"/>
      <c r="H171" s="45"/>
      <c r="I171" s="45"/>
      <c r="J171" s="45"/>
      <c r="K171" s="45"/>
      <c r="L171" s="45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45"/>
      <c r="Z171" s="45"/>
      <c r="AA171" s="45"/>
      <c r="AB171" s="45"/>
      <c r="AC171" s="45"/>
      <c r="AD171" s="45" t="s">
        <v>58</v>
      </c>
      <c r="AE171" s="59" t="e">
        <f t="shared" si="72"/>
        <v>#DIV/0!</v>
      </c>
      <c r="AF171" s="60" t="e">
        <f t="shared" si="73"/>
        <v>#DIV/0!</v>
      </c>
      <c r="AG171" s="59" t="e">
        <f t="shared" si="74"/>
        <v>#DIV/0!</v>
      </c>
      <c r="AH171" s="59" t="e">
        <f t="shared" si="75"/>
        <v>#DIV/0!</v>
      </c>
      <c r="AI171" s="59" t="e">
        <f t="shared" si="76"/>
        <v>#DIV/0!</v>
      </c>
      <c r="AJ171" s="59" t="e">
        <f t="shared" si="77"/>
        <v>#DIV/0!</v>
      </c>
      <c r="AK171" s="59" t="e">
        <f t="shared" si="78"/>
        <v>#DIV/0!</v>
      </c>
      <c r="AL171" s="59" t="e">
        <f t="shared" si="79"/>
        <v>#DIV/0!</v>
      </c>
      <c r="AM171" s="59"/>
      <c r="AN171" s="63" t="str">
        <f t="shared" si="80"/>
        <v>Right</v>
      </c>
      <c r="AO171" s="10" t="s">
        <v>19</v>
      </c>
      <c r="AP171" s="6" t="s">
        <v>2</v>
      </c>
    </row>
    <row r="172" spans="1:42">
      <c r="A172" s="45" t="s">
        <v>20</v>
      </c>
      <c r="B172" s="45">
        <f>Subjects!O22</f>
        <v>19</v>
      </c>
      <c r="C172" s="4" t="s">
        <v>3</v>
      </c>
      <c r="D172" s="45" t="s">
        <v>80</v>
      </c>
      <c r="E172" s="45"/>
      <c r="F172" s="45"/>
      <c r="G172" s="45"/>
      <c r="H172" s="45"/>
      <c r="I172" s="45"/>
      <c r="J172" s="45"/>
      <c r="K172" s="45"/>
      <c r="L172" s="45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45"/>
      <c r="Z172" s="45"/>
      <c r="AA172" s="45"/>
      <c r="AB172" s="45"/>
      <c r="AC172" s="45"/>
      <c r="AD172" s="45" t="s">
        <v>58</v>
      </c>
      <c r="AE172" s="59" t="e">
        <f t="shared" si="72"/>
        <v>#DIV/0!</v>
      </c>
      <c r="AF172" s="60" t="e">
        <f t="shared" si="73"/>
        <v>#DIV/0!</v>
      </c>
      <c r="AG172" s="59" t="e">
        <f t="shared" si="74"/>
        <v>#DIV/0!</v>
      </c>
      <c r="AH172" s="59" t="e">
        <f t="shared" si="75"/>
        <v>#DIV/0!</v>
      </c>
      <c r="AI172" s="59" t="e">
        <f t="shared" si="76"/>
        <v>#DIV/0!</v>
      </c>
      <c r="AJ172" s="59" t="e">
        <f t="shared" si="77"/>
        <v>#DIV/0!</v>
      </c>
      <c r="AK172" s="59" t="e">
        <f t="shared" si="78"/>
        <v>#DIV/0!</v>
      </c>
      <c r="AL172" s="59" t="e">
        <f t="shared" si="79"/>
        <v>#DIV/0!</v>
      </c>
      <c r="AM172" s="59"/>
      <c r="AN172" s="63" t="str">
        <f t="shared" si="80"/>
        <v>Right</v>
      </c>
      <c r="AO172" s="10" t="s">
        <v>20</v>
      </c>
      <c r="AP172" s="4" t="s">
        <v>3</v>
      </c>
    </row>
    <row r="173" spans="1:42">
      <c r="A173" s="45" t="s">
        <v>21</v>
      </c>
      <c r="B173" s="45">
        <f>Subjects!O23</f>
        <v>19</v>
      </c>
      <c r="C173" s="4" t="s">
        <v>3</v>
      </c>
      <c r="D173" s="45" t="s">
        <v>80</v>
      </c>
      <c r="E173" s="45"/>
      <c r="F173" s="45"/>
      <c r="G173" s="45"/>
      <c r="H173" s="45"/>
      <c r="I173" s="45"/>
      <c r="J173" s="45"/>
      <c r="K173" s="45"/>
      <c r="L173" s="45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45"/>
      <c r="Z173" s="45"/>
      <c r="AA173" s="45"/>
      <c r="AB173" s="45"/>
      <c r="AC173" s="45"/>
      <c r="AD173" s="45" t="s">
        <v>58</v>
      </c>
      <c r="AE173" s="59" t="e">
        <f t="shared" si="72"/>
        <v>#DIV/0!</v>
      </c>
      <c r="AF173" s="60" t="e">
        <f t="shared" si="73"/>
        <v>#DIV/0!</v>
      </c>
      <c r="AG173" s="59" t="e">
        <f t="shared" si="74"/>
        <v>#DIV/0!</v>
      </c>
      <c r="AH173" s="59" t="e">
        <f t="shared" si="75"/>
        <v>#DIV/0!</v>
      </c>
      <c r="AI173" s="59" t="e">
        <f t="shared" si="76"/>
        <v>#DIV/0!</v>
      </c>
      <c r="AJ173" s="59" t="e">
        <f t="shared" si="77"/>
        <v>#DIV/0!</v>
      </c>
      <c r="AK173" s="59" t="e">
        <f t="shared" si="78"/>
        <v>#DIV/0!</v>
      </c>
      <c r="AL173" s="59" t="e">
        <f t="shared" si="79"/>
        <v>#DIV/0!</v>
      </c>
      <c r="AM173" s="59"/>
      <c r="AN173" s="63" t="str">
        <f t="shared" si="80"/>
        <v>Right</v>
      </c>
      <c r="AO173" s="10" t="s">
        <v>21</v>
      </c>
      <c r="AP173" s="4" t="s">
        <v>3</v>
      </c>
    </row>
    <row r="174" spans="1:42">
      <c r="A174" s="45" t="s">
        <v>22</v>
      </c>
      <c r="B174" s="45">
        <f>Subjects!O24</f>
        <v>19</v>
      </c>
      <c r="C174" s="4" t="s">
        <v>3</v>
      </c>
      <c r="D174" s="45" t="s">
        <v>80</v>
      </c>
      <c r="E174" s="45"/>
      <c r="F174" s="45"/>
      <c r="G174" s="45"/>
      <c r="H174" s="45"/>
      <c r="I174" s="45"/>
      <c r="J174" s="45"/>
      <c r="K174" s="45"/>
      <c r="L174" s="45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45"/>
      <c r="Z174" s="45"/>
      <c r="AA174" s="45"/>
      <c r="AB174" s="45"/>
      <c r="AC174" s="45"/>
      <c r="AD174" s="45" t="s">
        <v>58</v>
      </c>
      <c r="AE174" s="59" t="e">
        <f t="shared" si="72"/>
        <v>#DIV/0!</v>
      </c>
      <c r="AF174" s="60" t="e">
        <f t="shared" si="73"/>
        <v>#DIV/0!</v>
      </c>
      <c r="AG174" s="59" t="e">
        <f t="shared" si="74"/>
        <v>#DIV/0!</v>
      </c>
      <c r="AH174" s="59" t="e">
        <f t="shared" si="75"/>
        <v>#DIV/0!</v>
      </c>
      <c r="AI174" s="59" t="e">
        <f t="shared" si="76"/>
        <v>#DIV/0!</v>
      </c>
      <c r="AJ174" s="59" t="e">
        <f t="shared" si="77"/>
        <v>#DIV/0!</v>
      </c>
      <c r="AK174" s="59" t="e">
        <f t="shared" si="78"/>
        <v>#DIV/0!</v>
      </c>
      <c r="AL174" s="59" t="e">
        <f t="shared" si="79"/>
        <v>#DIV/0!</v>
      </c>
      <c r="AM174" s="59"/>
      <c r="AN174" s="63" t="str">
        <f t="shared" si="80"/>
        <v>Right</v>
      </c>
      <c r="AO174" s="10" t="s">
        <v>22</v>
      </c>
      <c r="AP174" s="4" t="s">
        <v>3</v>
      </c>
    </row>
    <row r="175" spans="1:42">
      <c r="A175" s="45" t="s">
        <v>23</v>
      </c>
      <c r="B175" s="45">
        <f>Subjects!O25</f>
        <v>19</v>
      </c>
      <c r="C175" s="6" t="s">
        <v>2</v>
      </c>
      <c r="D175" s="45" t="s">
        <v>80</v>
      </c>
      <c r="E175" s="45"/>
      <c r="F175" s="45"/>
      <c r="G175" s="45"/>
      <c r="H175" s="45"/>
      <c r="I175" s="45"/>
      <c r="J175" s="45"/>
      <c r="K175" s="45"/>
      <c r="L175" s="45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45"/>
      <c r="Z175" s="45"/>
      <c r="AA175" s="45"/>
      <c r="AB175" s="45"/>
      <c r="AC175" s="45"/>
      <c r="AD175" s="45" t="s">
        <v>58</v>
      </c>
      <c r="AE175" s="59" t="e">
        <f t="shared" si="72"/>
        <v>#DIV/0!</v>
      </c>
      <c r="AF175" s="60" t="e">
        <f t="shared" si="73"/>
        <v>#DIV/0!</v>
      </c>
      <c r="AG175" s="59" t="e">
        <f t="shared" si="74"/>
        <v>#DIV/0!</v>
      </c>
      <c r="AH175" s="59" t="e">
        <f t="shared" si="75"/>
        <v>#DIV/0!</v>
      </c>
      <c r="AI175" s="59" t="e">
        <f t="shared" si="76"/>
        <v>#DIV/0!</v>
      </c>
      <c r="AJ175" s="59" t="e">
        <f t="shared" si="77"/>
        <v>#DIV/0!</v>
      </c>
      <c r="AK175" s="59" t="e">
        <f t="shared" si="78"/>
        <v>#DIV/0!</v>
      </c>
      <c r="AL175" s="59" t="e">
        <f t="shared" si="79"/>
        <v>#DIV/0!</v>
      </c>
      <c r="AM175" s="59"/>
      <c r="AN175" s="63" t="str">
        <f t="shared" si="80"/>
        <v>Right</v>
      </c>
      <c r="AO175" s="10" t="s">
        <v>23</v>
      </c>
      <c r="AP175" s="6" t="s">
        <v>2</v>
      </c>
    </row>
    <row r="176" spans="1:42">
      <c r="A176" s="45" t="s">
        <v>24</v>
      </c>
      <c r="B176" s="45">
        <f>Subjects!O26</f>
        <v>23</v>
      </c>
      <c r="C176" s="4" t="s">
        <v>3</v>
      </c>
      <c r="D176" s="45" t="s">
        <v>80</v>
      </c>
      <c r="E176" s="45"/>
      <c r="F176" s="45"/>
      <c r="G176" s="45"/>
      <c r="H176" s="45"/>
      <c r="I176" s="45"/>
      <c r="J176" s="45"/>
      <c r="K176" s="45"/>
      <c r="L176" s="45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45"/>
      <c r="Z176" s="45"/>
      <c r="AA176" s="45"/>
      <c r="AB176" s="45"/>
      <c r="AC176" s="45"/>
      <c r="AD176" s="45" t="s">
        <v>58</v>
      </c>
      <c r="AE176" s="59" t="e">
        <f t="shared" si="72"/>
        <v>#DIV/0!</v>
      </c>
      <c r="AF176" s="60" t="e">
        <f t="shared" si="73"/>
        <v>#DIV/0!</v>
      </c>
      <c r="AG176" s="59" t="e">
        <f t="shared" si="74"/>
        <v>#DIV/0!</v>
      </c>
      <c r="AH176" s="59" t="e">
        <f t="shared" si="75"/>
        <v>#DIV/0!</v>
      </c>
      <c r="AI176" s="59" t="e">
        <f t="shared" si="76"/>
        <v>#DIV/0!</v>
      </c>
      <c r="AJ176" s="59" t="e">
        <f t="shared" si="77"/>
        <v>#DIV/0!</v>
      </c>
      <c r="AK176" s="59" t="e">
        <f t="shared" si="78"/>
        <v>#DIV/0!</v>
      </c>
      <c r="AL176" s="59" t="e">
        <f t="shared" si="79"/>
        <v>#DIV/0!</v>
      </c>
      <c r="AM176" s="59"/>
      <c r="AN176" s="63" t="str">
        <f t="shared" si="80"/>
        <v>Right</v>
      </c>
      <c r="AO176" s="10" t="s">
        <v>24</v>
      </c>
      <c r="AP176" s="4" t="s">
        <v>3</v>
      </c>
    </row>
    <row r="177" spans="1:42">
      <c r="A177" s="45" t="s">
        <v>25</v>
      </c>
      <c r="B177" s="45">
        <f>Subjects!O27</f>
        <v>19</v>
      </c>
      <c r="C177" s="4" t="s">
        <v>3</v>
      </c>
      <c r="D177" s="45" t="s">
        <v>80</v>
      </c>
      <c r="E177" s="45"/>
      <c r="F177" s="45"/>
      <c r="G177" s="45"/>
      <c r="H177" s="45"/>
      <c r="I177" s="45"/>
      <c r="J177" s="45"/>
      <c r="K177" s="45"/>
      <c r="L177" s="45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45"/>
      <c r="Z177" s="45"/>
      <c r="AA177" s="45"/>
      <c r="AB177" s="45"/>
      <c r="AC177" s="45"/>
      <c r="AD177" s="45" t="s">
        <v>58</v>
      </c>
      <c r="AE177" s="59" t="e">
        <f t="shared" si="72"/>
        <v>#DIV/0!</v>
      </c>
      <c r="AF177" s="60" t="e">
        <f t="shared" si="73"/>
        <v>#DIV/0!</v>
      </c>
      <c r="AG177" s="59" t="e">
        <f t="shared" si="74"/>
        <v>#DIV/0!</v>
      </c>
      <c r="AH177" s="59" t="e">
        <f t="shared" si="75"/>
        <v>#DIV/0!</v>
      </c>
      <c r="AI177" s="59" t="e">
        <f t="shared" si="76"/>
        <v>#DIV/0!</v>
      </c>
      <c r="AJ177" s="59" t="e">
        <f t="shared" si="77"/>
        <v>#DIV/0!</v>
      </c>
      <c r="AK177" s="59" t="e">
        <f t="shared" si="78"/>
        <v>#DIV/0!</v>
      </c>
      <c r="AL177" s="59" t="e">
        <f t="shared" si="79"/>
        <v>#DIV/0!</v>
      </c>
      <c r="AM177" s="59"/>
      <c r="AN177" s="63" t="str">
        <f t="shared" si="80"/>
        <v>Right</v>
      </c>
      <c r="AO177" s="10" t="s">
        <v>25</v>
      </c>
      <c r="AP177" s="4" t="s">
        <v>3</v>
      </c>
    </row>
    <row r="178" spans="1:42">
      <c r="A178" s="45" t="s">
        <v>26</v>
      </c>
      <c r="B178" s="45">
        <f>Subjects!O28</f>
        <v>19</v>
      </c>
      <c r="C178" s="4" t="s">
        <v>3</v>
      </c>
      <c r="D178" s="45" t="s">
        <v>80</v>
      </c>
      <c r="E178" s="45"/>
      <c r="F178" s="45"/>
      <c r="G178" s="45"/>
      <c r="H178" s="45"/>
      <c r="I178" s="45"/>
      <c r="J178" s="45"/>
      <c r="K178" s="45"/>
      <c r="L178" s="45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45"/>
      <c r="Z178" s="45"/>
      <c r="AA178" s="45"/>
      <c r="AB178" s="45"/>
      <c r="AC178" s="45"/>
      <c r="AD178" s="45" t="s">
        <v>58</v>
      </c>
      <c r="AE178" s="59" t="e">
        <f t="shared" si="72"/>
        <v>#DIV/0!</v>
      </c>
      <c r="AF178" s="60" t="e">
        <f t="shared" si="73"/>
        <v>#DIV/0!</v>
      </c>
      <c r="AG178" s="59" t="e">
        <f t="shared" si="74"/>
        <v>#DIV/0!</v>
      </c>
      <c r="AH178" s="59" t="e">
        <f t="shared" si="75"/>
        <v>#DIV/0!</v>
      </c>
      <c r="AI178" s="59" t="e">
        <f t="shared" si="76"/>
        <v>#DIV/0!</v>
      </c>
      <c r="AJ178" s="59" t="e">
        <f t="shared" si="77"/>
        <v>#DIV/0!</v>
      </c>
      <c r="AK178" s="59" t="e">
        <f t="shared" si="78"/>
        <v>#DIV/0!</v>
      </c>
      <c r="AL178" s="59" t="e">
        <f t="shared" si="79"/>
        <v>#DIV/0!</v>
      </c>
      <c r="AM178" s="59"/>
      <c r="AN178" s="63" t="str">
        <f t="shared" si="80"/>
        <v>Right</v>
      </c>
      <c r="AO178" s="10" t="s">
        <v>26</v>
      </c>
      <c r="AP178" s="4" t="s">
        <v>3</v>
      </c>
    </row>
    <row r="179" spans="1:42">
      <c r="A179" s="45" t="s">
        <v>27</v>
      </c>
      <c r="B179" s="45">
        <f>Subjects!O29</f>
        <v>19</v>
      </c>
      <c r="C179" s="6" t="s">
        <v>2</v>
      </c>
      <c r="D179" s="45" t="s">
        <v>80</v>
      </c>
      <c r="E179" s="45"/>
      <c r="F179" s="45"/>
      <c r="G179" s="45"/>
      <c r="H179" s="45"/>
      <c r="I179" s="45"/>
      <c r="J179" s="45"/>
      <c r="K179" s="45"/>
      <c r="L179" s="45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45"/>
      <c r="Z179" s="45"/>
      <c r="AA179" s="45"/>
      <c r="AB179" s="45"/>
      <c r="AC179" s="45"/>
      <c r="AD179" s="45" t="s">
        <v>58</v>
      </c>
      <c r="AE179" s="59" t="e">
        <f t="shared" si="72"/>
        <v>#DIV/0!</v>
      </c>
      <c r="AF179" s="60" t="e">
        <f t="shared" si="73"/>
        <v>#DIV/0!</v>
      </c>
      <c r="AG179" s="59" t="e">
        <f t="shared" si="74"/>
        <v>#DIV/0!</v>
      </c>
      <c r="AH179" s="59" t="e">
        <f t="shared" si="75"/>
        <v>#DIV/0!</v>
      </c>
      <c r="AI179" s="59" t="e">
        <f t="shared" si="76"/>
        <v>#DIV/0!</v>
      </c>
      <c r="AJ179" s="59" t="e">
        <f t="shared" si="77"/>
        <v>#DIV/0!</v>
      </c>
      <c r="AK179" s="59" t="e">
        <f t="shared" si="78"/>
        <v>#DIV/0!</v>
      </c>
      <c r="AL179" s="59" t="e">
        <f t="shared" si="79"/>
        <v>#DIV/0!</v>
      </c>
      <c r="AM179" s="59"/>
      <c r="AN179" s="63" t="str">
        <f t="shared" si="80"/>
        <v>Right</v>
      </c>
      <c r="AO179" s="10" t="s">
        <v>27</v>
      </c>
      <c r="AP179" s="6" t="s">
        <v>2</v>
      </c>
    </row>
    <row r="180" spans="1:42">
      <c r="A180" s="45" t="s">
        <v>28</v>
      </c>
      <c r="B180" s="45" t="e">
        <f>Subjects!#REF!</f>
        <v>#REF!</v>
      </c>
      <c r="C180" s="6" t="s">
        <v>2</v>
      </c>
      <c r="D180" s="45" t="s">
        <v>80</v>
      </c>
      <c r="E180" s="45"/>
      <c r="F180" s="45"/>
      <c r="G180" s="45"/>
      <c r="H180" s="45"/>
      <c r="I180" s="45"/>
      <c r="J180" s="45"/>
      <c r="K180" s="45"/>
      <c r="L180" s="45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45"/>
      <c r="Z180" s="45"/>
      <c r="AA180" s="45"/>
      <c r="AB180" s="45"/>
      <c r="AC180" s="45"/>
      <c r="AD180" s="45" t="s">
        <v>58</v>
      </c>
      <c r="AE180" s="59" t="e">
        <f t="shared" si="72"/>
        <v>#DIV/0!</v>
      </c>
      <c r="AF180" s="60" t="e">
        <f t="shared" si="73"/>
        <v>#DIV/0!</v>
      </c>
      <c r="AG180" s="59" t="e">
        <f t="shared" si="74"/>
        <v>#DIV/0!</v>
      </c>
      <c r="AH180" s="59" t="e">
        <f t="shared" si="75"/>
        <v>#DIV/0!</v>
      </c>
      <c r="AI180" s="59" t="e">
        <f t="shared" si="76"/>
        <v>#DIV/0!</v>
      </c>
      <c r="AJ180" s="59" t="e">
        <f t="shared" si="77"/>
        <v>#DIV/0!</v>
      </c>
      <c r="AK180" s="59" t="e">
        <f t="shared" si="78"/>
        <v>#DIV/0!</v>
      </c>
      <c r="AL180" s="59" t="e">
        <f t="shared" si="79"/>
        <v>#DIV/0!</v>
      </c>
      <c r="AM180" s="59"/>
      <c r="AN180" s="63" t="str">
        <f t="shared" si="80"/>
        <v>Right</v>
      </c>
      <c r="AO180" s="10" t="s">
        <v>28</v>
      </c>
      <c r="AP180" s="6" t="s">
        <v>2</v>
      </c>
    </row>
    <row r="181" spans="1:42">
      <c r="A181" s="45" t="s">
        <v>29</v>
      </c>
      <c r="B181" s="45" t="e">
        <f>Subjects!#REF!</f>
        <v>#REF!</v>
      </c>
      <c r="C181" s="6" t="s">
        <v>2</v>
      </c>
      <c r="D181" s="45" t="s">
        <v>80</v>
      </c>
      <c r="E181" s="45"/>
      <c r="F181" s="45"/>
      <c r="G181" s="45"/>
      <c r="H181" s="45"/>
      <c r="I181" s="45"/>
      <c r="J181" s="45"/>
      <c r="K181" s="45"/>
      <c r="L181" s="45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45"/>
      <c r="Z181" s="45"/>
      <c r="AA181" s="45"/>
      <c r="AB181" s="45"/>
      <c r="AC181" s="45"/>
      <c r="AD181" s="45" t="s">
        <v>58</v>
      </c>
      <c r="AE181" s="59" t="e">
        <f t="shared" si="72"/>
        <v>#DIV/0!</v>
      </c>
      <c r="AF181" s="60" t="e">
        <f t="shared" si="73"/>
        <v>#DIV/0!</v>
      </c>
      <c r="AG181" s="59" t="e">
        <f t="shared" si="74"/>
        <v>#DIV/0!</v>
      </c>
      <c r="AH181" s="59" t="e">
        <f t="shared" si="75"/>
        <v>#DIV/0!</v>
      </c>
      <c r="AI181" s="59" t="e">
        <f t="shared" si="76"/>
        <v>#DIV/0!</v>
      </c>
      <c r="AJ181" s="59" t="e">
        <f t="shared" si="77"/>
        <v>#DIV/0!</v>
      </c>
      <c r="AK181" s="59" t="e">
        <f t="shared" si="78"/>
        <v>#DIV/0!</v>
      </c>
      <c r="AL181" s="59" t="e">
        <f t="shared" si="79"/>
        <v>#DIV/0!</v>
      </c>
      <c r="AM181" s="59"/>
      <c r="AN181" s="63" t="str">
        <f t="shared" si="80"/>
        <v>Right</v>
      </c>
      <c r="AO181" s="10" t="s">
        <v>29</v>
      </c>
      <c r="AP181" s="6" t="s">
        <v>2</v>
      </c>
    </row>
    <row r="182" spans="1:42">
      <c r="C182" s="65"/>
      <c r="D182" s="65"/>
      <c r="E182" s="65"/>
    </row>
    <row r="183" spans="1:42">
      <c r="A183" s="34" t="s">
        <v>3</v>
      </c>
      <c r="B183" s="34">
        <f>COUNTIF(C154:C181,"WT")</f>
        <v>11</v>
      </c>
      <c r="D183" s="22" t="s">
        <v>41</v>
      </c>
      <c r="E183" s="24" t="e">
        <f>AVERAGE(E158:E160,E167:E168,E172:E174,E176:E178)</f>
        <v>#DIV/0!</v>
      </c>
      <c r="F183" s="24" t="e">
        <f t="shared" ref="F183:L183" si="81">AVERAGE(F158:F160,F167:F168,F172:F174,F176:F178)</f>
        <v>#DIV/0!</v>
      </c>
      <c r="G183" s="24" t="e">
        <f t="shared" si="81"/>
        <v>#DIV/0!</v>
      </c>
      <c r="H183" s="24" t="e">
        <f t="shared" si="81"/>
        <v>#DIV/0!</v>
      </c>
      <c r="I183" s="24" t="e">
        <f t="shared" si="81"/>
        <v>#DIV/0!</v>
      </c>
      <c r="J183" s="24" t="e">
        <f t="shared" si="81"/>
        <v>#DIV/0!</v>
      </c>
      <c r="K183" s="24" t="e">
        <f t="shared" si="81"/>
        <v>#DIV/0!</v>
      </c>
      <c r="L183" s="24" t="e">
        <f t="shared" si="81"/>
        <v>#DIV/0!</v>
      </c>
      <c r="M183" s="24" t="e">
        <f>AVERAGE(M158:M160,M167:M168,M172:M174,M176:M178)/100</f>
        <v>#DIV/0!</v>
      </c>
      <c r="N183" s="24" t="e">
        <f t="shared" ref="N183:X183" si="82">AVERAGE(N158:N160,N167:N168,N172:N174,N176:N178)/100</f>
        <v>#DIV/0!</v>
      </c>
      <c r="O183" s="24" t="e">
        <f t="shared" si="82"/>
        <v>#DIV/0!</v>
      </c>
      <c r="P183" s="24" t="e">
        <f t="shared" si="82"/>
        <v>#DIV/0!</v>
      </c>
      <c r="Q183" s="24" t="e">
        <f t="shared" si="82"/>
        <v>#DIV/0!</v>
      </c>
      <c r="R183" s="24" t="e">
        <f t="shared" si="82"/>
        <v>#DIV/0!</v>
      </c>
      <c r="S183" s="24" t="e">
        <f t="shared" si="82"/>
        <v>#DIV/0!</v>
      </c>
      <c r="T183" s="24" t="e">
        <f t="shared" si="82"/>
        <v>#DIV/0!</v>
      </c>
      <c r="U183" s="24" t="e">
        <f t="shared" si="82"/>
        <v>#DIV/0!</v>
      </c>
      <c r="V183" s="24" t="e">
        <f t="shared" si="82"/>
        <v>#DIV/0!</v>
      </c>
      <c r="W183" s="24" t="e">
        <f t="shared" si="82"/>
        <v>#DIV/0!</v>
      </c>
      <c r="X183" s="24" t="e">
        <f t="shared" si="82"/>
        <v>#DIV/0!</v>
      </c>
      <c r="Y183" s="24" t="e">
        <f>AVERAGE(Y158:Y160,Y167:Y168,Y172:Y174,Y176:Y178)</f>
        <v>#DIV/0!</v>
      </c>
      <c r="Z183" s="24" t="e">
        <f>AVERAGE(Z158:Z160,Z167:Z168,Z172:Z174,Z176:Z178)</f>
        <v>#DIV/0!</v>
      </c>
      <c r="AA183" s="24" t="e">
        <f>AVERAGE(AA158:AA160,AA167:AA168,AA172:AA174,AA176:AA178)</f>
        <v>#DIV/0!</v>
      </c>
      <c r="AB183" s="24" t="e">
        <f>AVERAGE(AB158:AB160,AB167:AB168,AB172:AB174,AB176:AB178)</f>
        <v>#DIV/0!</v>
      </c>
      <c r="AC183" s="24" t="e">
        <f>AVERAGE(AC158:AC160,AC167:AC168,AC172:AC174,AC176:AC178)</f>
        <v>#DIV/0!</v>
      </c>
      <c r="AE183" s="24" t="e">
        <f t="shared" ref="AE183:AL183" si="83">AVERAGE(AE158:AE160,AE167:AE168,AE172:AE174,AE176:AE178)</f>
        <v>#DIV/0!</v>
      </c>
      <c r="AF183" s="24" t="e">
        <f t="shared" si="83"/>
        <v>#DIV/0!</v>
      </c>
      <c r="AG183" s="24" t="e">
        <f t="shared" si="83"/>
        <v>#DIV/0!</v>
      </c>
      <c r="AH183" s="24" t="e">
        <f t="shared" si="83"/>
        <v>#DIV/0!</v>
      </c>
      <c r="AI183" s="24" t="e">
        <f t="shared" si="83"/>
        <v>#DIV/0!</v>
      </c>
      <c r="AJ183" s="24" t="e">
        <f t="shared" si="83"/>
        <v>#DIV/0!</v>
      </c>
      <c r="AK183" s="24" t="e">
        <f t="shared" si="83"/>
        <v>#DIV/0!</v>
      </c>
      <c r="AL183" s="24" t="e">
        <f t="shared" si="83"/>
        <v>#DIV/0!</v>
      </c>
      <c r="AM183" s="24"/>
    </row>
    <row r="184" spans="1:42">
      <c r="A184" s="35" t="s">
        <v>42</v>
      </c>
      <c r="B184" s="34">
        <f>COUNTIF(C154:C181,"+ve")</f>
        <v>16</v>
      </c>
      <c r="D184" s="18" t="s">
        <v>41</v>
      </c>
      <c r="E184" s="27" t="e">
        <f>AVERAGE(E155:E157,E161:E164,E165:E166,E169:E171,E175:E175,E179:E181)</f>
        <v>#DIV/0!</v>
      </c>
      <c r="F184" s="27" t="e">
        <f t="shared" ref="F184:L184" si="84">AVERAGE(F155:F157,F161:F164,F165:F166,F169:F171,F175:F175,F179:F181)</f>
        <v>#DIV/0!</v>
      </c>
      <c r="G184" s="27" t="e">
        <f t="shared" si="84"/>
        <v>#DIV/0!</v>
      </c>
      <c r="H184" s="27" t="e">
        <f t="shared" si="84"/>
        <v>#DIV/0!</v>
      </c>
      <c r="I184" s="27" t="e">
        <f t="shared" si="84"/>
        <v>#DIV/0!</v>
      </c>
      <c r="J184" s="27" t="e">
        <f t="shared" si="84"/>
        <v>#DIV/0!</v>
      </c>
      <c r="K184" s="27" t="e">
        <f t="shared" si="84"/>
        <v>#DIV/0!</v>
      </c>
      <c r="L184" s="27" t="e">
        <f t="shared" si="84"/>
        <v>#DIV/0!</v>
      </c>
      <c r="M184" s="27" t="e">
        <f>AVERAGE(M155:M157,M161:M164,M165:M166,M169:M171,M175:M175,M179:M181)/100</f>
        <v>#DIV/0!</v>
      </c>
      <c r="N184" s="27" t="e">
        <f t="shared" ref="N184:X184" si="85">AVERAGE(N155:N157,N161:N164,N165:N166,N169:N171,N175:N175,N179:N181)/100</f>
        <v>#DIV/0!</v>
      </c>
      <c r="O184" s="27" t="e">
        <f t="shared" si="85"/>
        <v>#DIV/0!</v>
      </c>
      <c r="P184" s="27" t="e">
        <f t="shared" si="85"/>
        <v>#DIV/0!</v>
      </c>
      <c r="Q184" s="27" t="e">
        <f t="shared" si="85"/>
        <v>#DIV/0!</v>
      </c>
      <c r="R184" s="27" t="e">
        <f t="shared" si="85"/>
        <v>#DIV/0!</v>
      </c>
      <c r="S184" s="27" t="e">
        <f t="shared" si="85"/>
        <v>#DIV/0!</v>
      </c>
      <c r="T184" s="27" t="e">
        <f t="shared" si="85"/>
        <v>#DIV/0!</v>
      </c>
      <c r="U184" s="27" t="e">
        <f t="shared" si="85"/>
        <v>#DIV/0!</v>
      </c>
      <c r="V184" s="27" t="e">
        <f t="shared" si="85"/>
        <v>#DIV/0!</v>
      </c>
      <c r="W184" s="27" t="e">
        <f t="shared" si="85"/>
        <v>#DIV/0!</v>
      </c>
      <c r="X184" s="27" t="e">
        <f t="shared" si="85"/>
        <v>#DIV/0!</v>
      </c>
      <c r="Y184" s="27" t="e">
        <f>AVERAGE(Y155:Y157,Y161:Y164,Y165:Y166,Y169:Y171,Y175:Y175,Y179:Y181)</f>
        <v>#DIV/0!</v>
      </c>
      <c r="Z184" s="27" t="e">
        <f>AVERAGE(Z155:Z157,Z161:Z164,Z165:Z166,Z169:Z171,Z175:Z175,Z179:Z181)</f>
        <v>#DIV/0!</v>
      </c>
      <c r="AA184" s="27" t="e">
        <f>AVERAGE(AA155:AA157,AA161:AA164,AA165:AA166,AA169:AA171,AA175:AA175,AA179:AA181)</f>
        <v>#DIV/0!</v>
      </c>
      <c r="AB184" s="27" t="e">
        <f>AVERAGE(AB155:AB157,AB161:AB164,AB165:AB166,AB169:AB171,AB175:AB175,AB179:AB181)</f>
        <v>#DIV/0!</v>
      </c>
      <c r="AC184" s="27" t="e">
        <f>AVERAGE(AC155:AC157,AC161:AC164,AC165:AC166,AC169:AC171,AC175:AC175,AC179:AC181)</f>
        <v>#DIV/0!</v>
      </c>
      <c r="AE184" s="27" t="e">
        <f t="shared" ref="AE184:AL184" si="86">AVERAGE(AE155:AE157,AE161:AE164,AE165:AE166,AE169:AE171,AE175:AE175,AE179:AE181)</f>
        <v>#DIV/0!</v>
      </c>
      <c r="AF184" s="27" t="e">
        <f t="shared" si="86"/>
        <v>#DIV/0!</v>
      </c>
      <c r="AG184" s="27" t="e">
        <f t="shared" si="86"/>
        <v>#DIV/0!</v>
      </c>
      <c r="AH184" s="27" t="e">
        <f t="shared" si="86"/>
        <v>#DIV/0!</v>
      </c>
      <c r="AI184" s="27" t="e">
        <f t="shared" si="86"/>
        <v>#DIV/0!</v>
      </c>
      <c r="AJ184" s="27" t="e">
        <f t="shared" si="86"/>
        <v>#DIV/0!</v>
      </c>
      <c r="AK184" s="27" t="e">
        <f t="shared" si="86"/>
        <v>#DIV/0!</v>
      </c>
      <c r="AL184" s="27" t="e">
        <f t="shared" si="86"/>
        <v>#DIV/0!</v>
      </c>
      <c r="AM184" s="27"/>
    </row>
    <row r="185" spans="1:42">
      <c r="D185" s="22" t="s">
        <v>43</v>
      </c>
      <c r="E185" s="24" t="e">
        <f>STDEV(E158:E160,E167:E168,E172:E174,E176:E178)/SQRT($B183)</f>
        <v>#DIV/0!</v>
      </c>
      <c r="F185" s="24" t="e">
        <f t="shared" ref="F185:L185" si="87">STDEV(F158:F160,F167:F168,F172:F174,F176:F178)/SQRT($B183)</f>
        <v>#DIV/0!</v>
      </c>
      <c r="G185" s="24" t="e">
        <f t="shared" si="87"/>
        <v>#DIV/0!</v>
      </c>
      <c r="H185" s="24" t="e">
        <f t="shared" si="87"/>
        <v>#DIV/0!</v>
      </c>
      <c r="I185" s="24" t="e">
        <f t="shared" si="87"/>
        <v>#DIV/0!</v>
      </c>
      <c r="J185" s="24" t="e">
        <f t="shared" si="87"/>
        <v>#DIV/0!</v>
      </c>
      <c r="K185" s="24" t="e">
        <f t="shared" si="87"/>
        <v>#DIV/0!</v>
      </c>
      <c r="L185" s="24" t="e">
        <f t="shared" si="87"/>
        <v>#DIV/0!</v>
      </c>
      <c r="M185" s="24" t="e">
        <f>STDEV(M158:M160,M167:M168,M172:M174,M176:M178)/SQRT($B183)/100</f>
        <v>#DIV/0!</v>
      </c>
      <c r="N185" s="24" t="e">
        <f t="shared" ref="N185:X185" si="88">STDEV(N158:N160,N167:N168,N172:N174,N176:N178)/SQRT($B183)/100</f>
        <v>#DIV/0!</v>
      </c>
      <c r="O185" s="24" t="e">
        <f t="shared" si="88"/>
        <v>#DIV/0!</v>
      </c>
      <c r="P185" s="24" t="e">
        <f t="shared" si="88"/>
        <v>#DIV/0!</v>
      </c>
      <c r="Q185" s="24" t="e">
        <f t="shared" si="88"/>
        <v>#DIV/0!</v>
      </c>
      <c r="R185" s="24" t="e">
        <f t="shared" si="88"/>
        <v>#DIV/0!</v>
      </c>
      <c r="S185" s="24" t="e">
        <f t="shared" si="88"/>
        <v>#DIV/0!</v>
      </c>
      <c r="T185" s="24" t="e">
        <f t="shared" si="88"/>
        <v>#DIV/0!</v>
      </c>
      <c r="U185" s="24" t="e">
        <f t="shared" si="88"/>
        <v>#DIV/0!</v>
      </c>
      <c r="V185" s="24" t="e">
        <f t="shared" si="88"/>
        <v>#DIV/0!</v>
      </c>
      <c r="W185" s="24" t="e">
        <f t="shared" si="88"/>
        <v>#DIV/0!</v>
      </c>
      <c r="X185" s="24" t="e">
        <f t="shared" si="88"/>
        <v>#DIV/0!</v>
      </c>
      <c r="Y185" s="24" t="e">
        <f>STDEV(Y158:Y160,Y167:Y168,Y172:Y174,Y176:Y178)/SQRT($B183)</f>
        <v>#DIV/0!</v>
      </c>
      <c r="Z185" s="24" t="e">
        <f>STDEV(Z158:Z160,Z167:Z168,Z172:Z174,Z176:Z178)/SQRT($B183)</f>
        <v>#DIV/0!</v>
      </c>
      <c r="AA185" s="24" t="e">
        <f>STDEV(AA158:AA160,AA167:AA168,AA172:AA174,AA176:AA178)/SQRT($B183)</f>
        <v>#DIV/0!</v>
      </c>
      <c r="AB185" s="24" t="e">
        <f>STDEV(AB158:AB160,AB167:AB168,AB172:AB174,AB176:AB178)/SQRT($B183)</f>
        <v>#DIV/0!</v>
      </c>
      <c r="AC185" s="24" t="e">
        <f>STDEV(AC158:AC160,AC167:AC168,AC172:AC174,AC176:AC178)/SQRT($B183)</f>
        <v>#DIV/0!</v>
      </c>
      <c r="AE185" s="24" t="e">
        <f t="shared" ref="AE185:AL185" si="89">STDEV(AE158:AE160,AE167:AE168,AE172:AE174,AE176:AE178)/SQRT($B183)</f>
        <v>#DIV/0!</v>
      </c>
      <c r="AF185" s="24" t="e">
        <f t="shared" si="89"/>
        <v>#DIV/0!</v>
      </c>
      <c r="AG185" s="24" t="e">
        <f t="shared" si="89"/>
        <v>#DIV/0!</v>
      </c>
      <c r="AH185" s="24" t="e">
        <f t="shared" si="89"/>
        <v>#DIV/0!</v>
      </c>
      <c r="AI185" s="24" t="e">
        <f t="shared" si="89"/>
        <v>#DIV/0!</v>
      </c>
      <c r="AJ185" s="24" t="e">
        <f t="shared" si="89"/>
        <v>#DIV/0!</v>
      </c>
      <c r="AK185" s="24" t="e">
        <f t="shared" si="89"/>
        <v>#DIV/0!</v>
      </c>
      <c r="AL185" s="24" t="e">
        <f t="shared" si="89"/>
        <v>#DIV/0!</v>
      </c>
      <c r="AM185" s="24"/>
    </row>
    <row r="186" spans="1:42">
      <c r="D186" s="18" t="s">
        <v>43</v>
      </c>
      <c r="E186" s="27" t="e">
        <f>STDEV(E155:E157,E161:E164,E165:E166,E169:E171,E175:E175,E179:E181)/SQRT($B184)</f>
        <v>#DIV/0!</v>
      </c>
      <c r="F186" s="27" t="e">
        <f t="shared" ref="F186:L186" si="90">STDEV(F155:F157,F161:F164,F165:F166,F169:F171,F175:F175,F179:F181)/SQRT($B184)</f>
        <v>#DIV/0!</v>
      </c>
      <c r="G186" s="27" t="e">
        <f t="shared" si="90"/>
        <v>#DIV/0!</v>
      </c>
      <c r="H186" s="27" t="e">
        <f t="shared" si="90"/>
        <v>#DIV/0!</v>
      </c>
      <c r="I186" s="27" t="e">
        <f t="shared" si="90"/>
        <v>#DIV/0!</v>
      </c>
      <c r="J186" s="27" t="e">
        <f t="shared" si="90"/>
        <v>#DIV/0!</v>
      </c>
      <c r="K186" s="27" t="e">
        <f t="shared" si="90"/>
        <v>#DIV/0!</v>
      </c>
      <c r="L186" s="27" t="e">
        <f t="shared" si="90"/>
        <v>#DIV/0!</v>
      </c>
      <c r="M186" s="27" t="e">
        <f>STDEV(M155:M157,M161:M164,M165:M166,M169:M171,M175:M175,M179:M181)/SQRT($B184)/100</f>
        <v>#DIV/0!</v>
      </c>
      <c r="N186" s="27" t="e">
        <f t="shared" ref="N186:X186" si="91">STDEV(N155:N157,N161:N164,N165:N166,N169:N171,N175:N175,N179:N181)/SQRT($B184)/100</f>
        <v>#DIV/0!</v>
      </c>
      <c r="O186" s="27" t="e">
        <f t="shared" si="91"/>
        <v>#DIV/0!</v>
      </c>
      <c r="P186" s="27" t="e">
        <f t="shared" si="91"/>
        <v>#DIV/0!</v>
      </c>
      <c r="Q186" s="27" t="e">
        <f t="shared" si="91"/>
        <v>#DIV/0!</v>
      </c>
      <c r="R186" s="27" t="e">
        <f t="shared" si="91"/>
        <v>#DIV/0!</v>
      </c>
      <c r="S186" s="27" t="e">
        <f t="shared" si="91"/>
        <v>#DIV/0!</v>
      </c>
      <c r="T186" s="27" t="e">
        <f t="shared" si="91"/>
        <v>#DIV/0!</v>
      </c>
      <c r="U186" s="27" t="e">
        <f t="shared" si="91"/>
        <v>#DIV/0!</v>
      </c>
      <c r="V186" s="27" t="e">
        <f t="shared" si="91"/>
        <v>#DIV/0!</v>
      </c>
      <c r="W186" s="27" t="e">
        <f t="shared" si="91"/>
        <v>#DIV/0!</v>
      </c>
      <c r="X186" s="27" t="e">
        <f t="shared" si="91"/>
        <v>#DIV/0!</v>
      </c>
      <c r="Y186" s="27" t="e">
        <f>STDEV(Y155:Y157,Y161:Y164,Y165:Y166,Y169:Y171,Y175:Y175,Y179:Y181)/SQRT($B184)</f>
        <v>#DIV/0!</v>
      </c>
      <c r="Z186" s="27" t="e">
        <f>STDEV(Z155:Z157,Z161:Z164,Z165:Z166,Z169:Z171,Z175:Z175,Z179:Z181)/SQRT($B184)</f>
        <v>#DIV/0!</v>
      </c>
      <c r="AA186" s="27" t="e">
        <f>STDEV(AA155:AA157,AA161:AA164,AA165:AA166,AA169:AA171,AA175:AA175,AA179:AA181)/SQRT($B184)</f>
        <v>#DIV/0!</v>
      </c>
      <c r="AB186" s="27" t="e">
        <f>STDEV(AB155:AB157,AB161:AB164,AB165:AB166,AB169:AB171,AB175:AB175,AB179:AB181)/SQRT($B184)</f>
        <v>#DIV/0!</v>
      </c>
      <c r="AC186" s="27" t="e">
        <f>STDEV(AC155:AC157,AC161:AC164,AC165:AC166,AC169:AC171,AC175:AC175,AC179:AC181)/SQRT($B184)</f>
        <v>#DIV/0!</v>
      </c>
      <c r="AE186" s="27" t="e">
        <f t="shared" ref="AE186:AL186" si="92">STDEV(AE155:AE157,AE161:AE164,AE165:AE166,AE169:AE171,AE175:AE175,AE179:AE181)/SQRT($B184)</f>
        <v>#DIV/0!</v>
      </c>
      <c r="AF186" s="27" t="e">
        <f t="shared" si="92"/>
        <v>#DIV/0!</v>
      </c>
      <c r="AG186" s="27" t="e">
        <f t="shared" si="92"/>
        <v>#DIV/0!</v>
      </c>
      <c r="AH186" s="27" t="e">
        <f t="shared" si="92"/>
        <v>#DIV/0!</v>
      </c>
      <c r="AI186" s="27" t="e">
        <f t="shared" si="92"/>
        <v>#DIV/0!</v>
      </c>
      <c r="AJ186" s="27" t="e">
        <f t="shared" si="92"/>
        <v>#DIV/0!</v>
      </c>
      <c r="AK186" s="27" t="e">
        <f t="shared" si="92"/>
        <v>#DIV/0!</v>
      </c>
      <c r="AL186" s="27" t="e">
        <f t="shared" si="92"/>
        <v>#DIV/0!</v>
      </c>
      <c r="AM186" s="27"/>
    </row>
  </sheetData>
  <sortState ref="AS6:AW25">
    <sortCondition ref="AS6:AS25"/>
  </sortState>
  <phoneticPr fontId="6" type="noConversion"/>
  <pageMargins left="0.75" right="0.75" top="1" bottom="1" header="0.5" footer="0.5"/>
  <pageSetup paperSize="9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EX690"/>
  <sheetViews>
    <sheetView zoomScale="60" zoomScaleNormal="60" zoomScalePageLayoutView="60" workbookViewId="0">
      <pane ySplit="6" topLeftCell="A201" activePane="bottomLeft" state="frozen"/>
      <selection pane="bottomLeft" activeCell="G267" sqref="G267"/>
    </sheetView>
  </sheetViews>
  <sheetFormatPr baseColWidth="10" defaultColWidth="8.83203125" defaultRowHeight="12" x14ac:dyDescent="0"/>
  <cols>
    <col min="1" max="1" width="11.6640625" style="38" customWidth="1"/>
    <col min="2" max="2" width="10.33203125" style="38" customWidth="1"/>
    <col min="3" max="4" width="8.83203125" style="38"/>
    <col min="5" max="5" width="10.83203125" style="38" bestFit="1" customWidth="1"/>
    <col min="6" max="14" width="8.83203125" style="38"/>
    <col min="15" max="15" width="14.1640625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J1" s="67" t="s">
        <v>95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customFormat="1">
      <c r="H2" s="38"/>
      <c r="I2" s="38"/>
      <c r="J2" s="38"/>
      <c r="K2" s="38"/>
      <c r="L2" s="38"/>
      <c r="M2" s="38"/>
      <c r="N2" s="38"/>
      <c r="O2" s="80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</row>
    <row r="3" spans="1:154" s="67" customFormat="1" ht="16">
      <c r="O3" s="86"/>
      <c r="CE3" s="58"/>
      <c r="CG3" s="96"/>
      <c r="CH3" s="96"/>
    </row>
    <row r="4" spans="1:154" ht="15">
      <c r="R4" s="68" t="s">
        <v>81</v>
      </c>
      <c r="V4" s="68" t="s">
        <v>81</v>
      </c>
      <c r="Z4" s="68" t="s">
        <v>81</v>
      </c>
      <c r="BS4" s="94" t="s">
        <v>121</v>
      </c>
      <c r="CE4" s="58" t="s">
        <v>111</v>
      </c>
    </row>
    <row r="5" spans="1:154">
      <c r="A5" s="63"/>
      <c r="B5" s="63"/>
      <c r="C5" s="63"/>
      <c r="D5" s="63"/>
      <c r="E5" s="88" t="s">
        <v>155</v>
      </c>
      <c r="F5" s="88"/>
      <c r="G5" s="88"/>
      <c r="H5" s="88"/>
      <c r="I5" s="78" t="s">
        <v>108</v>
      </c>
      <c r="J5" s="88"/>
      <c r="K5" s="88" t="s">
        <v>101</v>
      </c>
      <c r="L5" s="88"/>
      <c r="M5" s="88"/>
      <c r="N5" s="88"/>
      <c r="O5" s="89" t="s">
        <v>102</v>
      </c>
      <c r="P5" s="90" t="s">
        <v>103</v>
      </c>
      <c r="Q5" s="89"/>
      <c r="R5" s="89"/>
      <c r="S5" s="89"/>
      <c r="T5" s="90" t="s">
        <v>104</v>
      </c>
      <c r="U5" s="89"/>
      <c r="V5" s="89"/>
      <c r="W5" s="90" t="s">
        <v>105</v>
      </c>
      <c r="X5" s="89"/>
      <c r="Y5" s="89"/>
      <c r="Z5" s="90" t="s">
        <v>106</v>
      </c>
      <c r="AA5" s="89"/>
      <c r="AB5" s="89"/>
      <c r="AC5" s="88" t="s">
        <v>107</v>
      </c>
      <c r="AD5" s="88"/>
      <c r="AE5" s="88"/>
      <c r="AF5" s="88"/>
      <c r="AG5" s="88" t="s">
        <v>114</v>
      </c>
      <c r="AH5" s="55"/>
      <c r="AI5" s="58"/>
      <c r="AJ5" s="58"/>
      <c r="AK5" s="55"/>
      <c r="AL5" s="55"/>
      <c r="AM5" s="93" t="s">
        <v>115</v>
      </c>
      <c r="AN5" s="55"/>
      <c r="AO5" s="55"/>
      <c r="AP5" s="91"/>
      <c r="AQ5" s="92"/>
      <c r="AR5" s="91"/>
      <c r="AS5" s="90" t="s">
        <v>116</v>
      </c>
      <c r="AT5" s="91"/>
      <c r="AU5" s="92"/>
      <c r="AV5" s="91"/>
      <c r="AW5" s="91"/>
      <c r="AX5" s="92"/>
      <c r="AY5" s="90" t="s">
        <v>117</v>
      </c>
      <c r="AZ5" s="89"/>
      <c r="BA5" s="90"/>
      <c r="BB5" s="89"/>
      <c r="BC5" s="89"/>
      <c r="BD5" s="88"/>
      <c r="BE5" s="88" t="s">
        <v>110</v>
      </c>
      <c r="BF5" s="88"/>
      <c r="BG5" s="88"/>
      <c r="BH5" s="88"/>
      <c r="BI5" s="88"/>
      <c r="BJ5" s="97"/>
      <c r="BK5" s="97"/>
      <c r="BL5" s="88" t="s">
        <v>56</v>
      </c>
      <c r="BM5" s="97"/>
      <c r="BN5" s="97"/>
      <c r="BO5" s="97"/>
      <c r="BP5" s="97"/>
      <c r="BQ5" s="97"/>
      <c r="BR5" s="97"/>
      <c r="BS5" s="98" t="s">
        <v>101</v>
      </c>
      <c r="BT5" s="98"/>
      <c r="BU5" s="98"/>
      <c r="BV5" s="98" t="s">
        <v>122</v>
      </c>
      <c r="BW5" s="99"/>
      <c r="BX5" s="97"/>
      <c r="CE5" s="58" t="s">
        <v>111</v>
      </c>
      <c r="CI5" s="38" t="s">
        <v>3</v>
      </c>
      <c r="CZ5" s="38" t="s">
        <v>42</v>
      </c>
      <c r="DQ5" s="38" t="s">
        <v>143</v>
      </c>
      <c r="EH5" s="38" t="s">
        <v>142</v>
      </c>
    </row>
    <row r="6" spans="1:154">
      <c r="A6" s="78" t="s">
        <v>83</v>
      </c>
      <c r="B6" s="58" t="s">
        <v>86</v>
      </c>
      <c r="C6" s="78" t="s">
        <v>84</v>
      </c>
      <c r="D6" s="78" t="s">
        <v>85</v>
      </c>
      <c r="E6" s="53" t="s">
        <v>63</v>
      </c>
      <c r="F6" s="53" t="s">
        <v>64</v>
      </c>
      <c r="G6" s="53" t="s">
        <v>109</v>
      </c>
      <c r="H6" s="53" t="s">
        <v>96</v>
      </c>
      <c r="I6" s="53" t="s">
        <v>99</v>
      </c>
      <c r="J6" s="53" t="s">
        <v>62</v>
      </c>
      <c r="K6" s="53" t="s">
        <v>63</v>
      </c>
      <c r="L6" s="53" t="s">
        <v>64</v>
      </c>
      <c r="M6" s="53" t="s">
        <v>109</v>
      </c>
      <c r="N6" s="53" t="s">
        <v>96</v>
      </c>
      <c r="O6" s="54" t="s">
        <v>99</v>
      </c>
      <c r="P6" s="91" t="s">
        <v>108</v>
      </c>
      <c r="Q6" s="54" t="s">
        <v>64</v>
      </c>
      <c r="R6" s="54" t="s">
        <v>109</v>
      </c>
      <c r="S6" s="54" t="s">
        <v>96</v>
      </c>
      <c r="T6" s="91" t="s">
        <v>108</v>
      </c>
      <c r="U6" s="54" t="s">
        <v>109</v>
      </c>
      <c r="V6" s="54" t="s">
        <v>96</v>
      </c>
      <c r="W6" s="91" t="s">
        <v>108</v>
      </c>
      <c r="X6" s="54" t="s">
        <v>109</v>
      </c>
      <c r="Y6" s="54" t="s">
        <v>96</v>
      </c>
      <c r="Z6" s="91" t="s">
        <v>108</v>
      </c>
      <c r="AA6" s="54" t="s">
        <v>109</v>
      </c>
      <c r="AB6" s="54" t="s">
        <v>96</v>
      </c>
      <c r="AC6" s="91" t="s">
        <v>108</v>
      </c>
      <c r="AD6" s="91" t="s">
        <v>119</v>
      </c>
      <c r="AE6" s="53" t="s">
        <v>109</v>
      </c>
      <c r="AF6" s="53" t="s">
        <v>96</v>
      </c>
      <c r="AG6" s="58">
        <v>0</v>
      </c>
      <c r="AH6" s="58">
        <v>1</v>
      </c>
      <c r="AI6" s="58">
        <v>2</v>
      </c>
      <c r="AJ6" s="58">
        <v>3</v>
      </c>
      <c r="AK6" s="58">
        <v>4</v>
      </c>
      <c r="AL6" s="58">
        <v>5</v>
      </c>
      <c r="AM6" s="58">
        <v>0</v>
      </c>
      <c r="AN6" s="58">
        <v>1</v>
      </c>
      <c r="AO6" s="58">
        <v>2</v>
      </c>
      <c r="AP6" s="58">
        <v>3</v>
      </c>
      <c r="AQ6" s="58">
        <v>4</v>
      </c>
      <c r="AR6" s="58">
        <v>5</v>
      </c>
      <c r="AS6" s="58">
        <v>0</v>
      </c>
      <c r="AT6" s="58">
        <v>1</v>
      </c>
      <c r="AU6" s="58">
        <v>2</v>
      </c>
      <c r="AV6" s="58">
        <v>3</v>
      </c>
      <c r="AW6" s="58">
        <v>4</v>
      </c>
      <c r="AX6" s="58">
        <v>5</v>
      </c>
      <c r="AY6" s="58">
        <v>0</v>
      </c>
      <c r="AZ6" s="58">
        <v>1</v>
      </c>
      <c r="BA6" s="58">
        <v>2</v>
      </c>
      <c r="BB6" s="58">
        <v>3</v>
      </c>
      <c r="BC6" s="58">
        <v>4</v>
      </c>
      <c r="BD6" s="58">
        <v>5</v>
      </c>
      <c r="BE6" s="58" t="s">
        <v>112</v>
      </c>
      <c r="BF6" s="58">
        <v>0</v>
      </c>
      <c r="BG6" s="58">
        <v>1</v>
      </c>
      <c r="BH6" s="58">
        <v>2</v>
      </c>
      <c r="BI6" s="58">
        <v>3</v>
      </c>
      <c r="BJ6" s="58">
        <v>4</v>
      </c>
      <c r="BK6" s="58">
        <v>5</v>
      </c>
      <c r="BL6" s="58" t="s">
        <v>112</v>
      </c>
      <c r="BM6" s="58">
        <v>0</v>
      </c>
      <c r="BN6" s="58">
        <v>1</v>
      </c>
      <c r="BO6" s="58">
        <v>2</v>
      </c>
      <c r="BP6" s="58">
        <v>3</v>
      </c>
      <c r="BQ6" s="58">
        <v>4</v>
      </c>
      <c r="BR6" s="58">
        <v>5</v>
      </c>
      <c r="BS6" s="58" t="s">
        <v>108</v>
      </c>
      <c r="BT6" s="58" t="s">
        <v>65</v>
      </c>
      <c r="BU6" s="58" t="s">
        <v>66</v>
      </c>
      <c r="BV6" s="58" t="s">
        <v>108</v>
      </c>
      <c r="BW6" s="58" t="s">
        <v>65</v>
      </c>
      <c r="BX6" s="58" t="s">
        <v>66</v>
      </c>
      <c r="CE6" s="58" t="s">
        <v>111</v>
      </c>
      <c r="CI6" s="53" t="s">
        <v>63</v>
      </c>
      <c r="CJ6" s="53" t="s">
        <v>64</v>
      </c>
      <c r="CK6" s="53" t="s">
        <v>65</v>
      </c>
      <c r="CL6" s="53" t="s">
        <v>66</v>
      </c>
      <c r="CM6" s="87" t="s">
        <v>100</v>
      </c>
      <c r="CN6" s="58" t="s">
        <v>126</v>
      </c>
      <c r="CO6" s="58" t="s">
        <v>127</v>
      </c>
      <c r="CP6" s="58" t="s">
        <v>128</v>
      </c>
      <c r="CQ6" s="58" t="s">
        <v>129</v>
      </c>
      <c r="CR6" s="58" t="s">
        <v>130</v>
      </c>
      <c r="CS6" s="58" t="s">
        <v>131</v>
      </c>
      <c r="CT6" s="58" t="s">
        <v>132</v>
      </c>
      <c r="CU6" s="58" t="s">
        <v>123</v>
      </c>
      <c r="CV6" s="58" t="s">
        <v>124</v>
      </c>
      <c r="CW6" s="58" t="s">
        <v>125</v>
      </c>
      <c r="CX6" s="58" t="s">
        <v>74</v>
      </c>
      <c r="CY6" s="58" t="s">
        <v>75</v>
      </c>
      <c r="CZ6" s="53" t="s">
        <v>63</v>
      </c>
      <c r="DA6" s="53" t="s">
        <v>64</v>
      </c>
      <c r="DB6" s="53" t="s">
        <v>65</v>
      </c>
      <c r="DC6" s="53" t="s">
        <v>66</v>
      </c>
      <c r="DD6" s="87" t="s">
        <v>100</v>
      </c>
      <c r="DE6" s="58" t="s">
        <v>126</v>
      </c>
      <c r="DF6" s="58" t="s">
        <v>127</v>
      </c>
      <c r="DG6" s="58" t="s">
        <v>128</v>
      </c>
      <c r="DH6" s="58" t="s">
        <v>129</v>
      </c>
      <c r="DI6" s="58" t="s">
        <v>130</v>
      </c>
      <c r="DJ6" s="58" t="s">
        <v>131</v>
      </c>
      <c r="DK6" s="58" t="s">
        <v>132</v>
      </c>
      <c r="DL6" s="58" t="s">
        <v>123</v>
      </c>
      <c r="DM6" s="58" t="s">
        <v>124</v>
      </c>
      <c r="DN6" s="58" t="s">
        <v>125</v>
      </c>
      <c r="DO6" s="58" t="s">
        <v>74</v>
      </c>
      <c r="DP6" s="58" t="s">
        <v>75</v>
      </c>
      <c r="DQ6" s="53" t="s">
        <v>63</v>
      </c>
      <c r="DR6" s="53" t="s">
        <v>64</v>
      </c>
      <c r="DS6" s="53" t="s">
        <v>65</v>
      </c>
      <c r="DT6" s="53" t="s">
        <v>66</v>
      </c>
      <c r="DU6" s="87" t="s">
        <v>100</v>
      </c>
      <c r="DV6" s="58" t="s">
        <v>126</v>
      </c>
      <c r="DW6" s="58" t="s">
        <v>127</v>
      </c>
      <c r="DX6" s="58" t="s">
        <v>128</v>
      </c>
      <c r="DY6" s="58" t="s">
        <v>129</v>
      </c>
      <c r="DZ6" s="58" t="s">
        <v>130</v>
      </c>
      <c r="EA6" s="58" t="s">
        <v>131</v>
      </c>
      <c r="EB6" s="58" t="s">
        <v>132</v>
      </c>
      <c r="EC6" s="58" t="s">
        <v>123</v>
      </c>
      <c r="ED6" s="58" t="s">
        <v>124</v>
      </c>
      <c r="EE6" s="58" t="s">
        <v>125</v>
      </c>
      <c r="EF6" s="58" t="s">
        <v>74</v>
      </c>
      <c r="EG6" s="58" t="s">
        <v>75</v>
      </c>
      <c r="EH6" s="53" t="s">
        <v>63</v>
      </c>
      <c r="EI6" s="53" t="s">
        <v>64</v>
      </c>
      <c r="EJ6" s="53" t="s">
        <v>65</v>
      </c>
      <c r="EK6" s="53" t="s">
        <v>66</v>
      </c>
      <c r="EL6" s="87" t="s">
        <v>100</v>
      </c>
      <c r="EM6" s="58" t="s">
        <v>126</v>
      </c>
      <c r="EN6" s="58" t="s">
        <v>127</v>
      </c>
      <c r="EO6" s="58" t="s">
        <v>128</v>
      </c>
      <c r="EP6" s="58" t="s">
        <v>129</v>
      </c>
      <c r="EQ6" s="58" t="s">
        <v>130</v>
      </c>
      <c r="ER6" s="58" t="s">
        <v>131</v>
      </c>
      <c r="ES6" s="58" t="s">
        <v>132</v>
      </c>
      <c r="ET6" s="58" t="s">
        <v>123</v>
      </c>
      <c r="EU6" s="58" t="s">
        <v>124</v>
      </c>
      <c r="EV6" s="58" t="s">
        <v>125</v>
      </c>
      <c r="EW6" s="58" t="s">
        <v>74</v>
      </c>
      <c r="EX6" s="58" t="s">
        <v>75</v>
      </c>
    </row>
    <row r="7" spans="1:154">
      <c r="A7" s="63"/>
      <c r="B7" s="63"/>
      <c r="C7" s="63"/>
      <c r="D7" s="63"/>
      <c r="E7" s="63"/>
      <c r="F7" s="63"/>
      <c r="G7" s="63"/>
      <c r="H7" s="63"/>
      <c r="I7" s="63"/>
      <c r="J7" s="71"/>
      <c r="K7" s="71"/>
      <c r="L7" s="71"/>
      <c r="M7" s="71"/>
      <c r="N7" s="71"/>
      <c r="O7" s="72"/>
      <c r="P7" s="71"/>
      <c r="Q7" s="71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1"/>
      <c r="AE7" s="71"/>
      <c r="AF7" s="71"/>
      <c r="AG7" s="73"/>
      <c r="AH7" s="73"/>
      <c r="AI7" s="74"/>
      <c r="AJ7" s="73"/>
      <c r="AK7" s="75"/>
      <c r="AL7" s="75"/>
      <c r="AS7" s="76"/>
      <c r="AT7" s="63"/>
      <c r="AU7" s="63"/>
      <c r="CE7" s="58" t="s">
        <v>111</v>
      </c>
    </row>
    <row r="8" spans="1:154" ht="16">
      <c r="A8" s="83" t="s">
        <v>147</v>
      </c>
      <c r="B8" s="66"/>
      <c r="C8" s="66" t="s">
        <v>146</v>
      </c>
      <c r="D8" s="66"/>
      <c r="E8" s="66"/>
      <c r="F8" s="66"/>
      <c r="G8" s="66"/>
      <c r="H8" s="66"/>
      <c r="I8" s="66"/>
      <c r="J8" s="53"/>
      <c r="K8" s="53"/>
      <c r="L8" s="53"/>
      <c r="M8" s="53"/>
      <c r="N8" s="53"/>
      <c r="O8" s="54"/>
      <c r="P8" s="53"/>
      <c r="Q8" s="53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3"/>
      <c r="AE8" s="53"/>
      <c r="AF8" s="53"/>
      <c r="AG8" s="55"/>
      <c r="AH8" s="55"/>
      <c r="AI8" s="77"/>
      <c r="AJ8" s="55"/>
      <c r="AK8" s="58"/>
      <c r="AL8" s="58"/>
      <c r="AM8" s="58"/>
      <c r="AN8" s="58"/>
      <c r="AO8" s="58"/>
      <c r="AP8" s="58"/>
      <c r="AQ8" s="58"/>
      <c r="AR8" s="58"/>
      <c r="AS8" s="66"/>
      <c r="AT8" s="66"/>
      <c r="AU8" s="66"/>
      <c r="CE8" s="58" t="s">
        <v>111</v>
      </c>
    </row>
    <row r="9" spans="1:154">
      <c r="A9" t="s">
        <v>158</v>
      </c>
      <c r="B9" s="10">
        <v>20</v>
      </c>
      <c r="C9" s="4" t="s">
        <v>3</v>
      </c>
      <c r="D9" s="10" t="s">
        <v>38</v>
      </c>
      <c r="E9" s="59">
        <f>(K9/$J9)*100</f>
        <v>0</v>
      </c>
      <c r="F9" s="59">
        <f>(L9/$J9)*100</f>
        <v>0</v>
      </c>
      <c r="G9" s="59">
        <f>(M9/$J9)*100</f>
        <v>87.5</v>
      </c>
      <c r="H9" s="59">
        <f>(N9/$J9)*100</f>
        <v>12.5</v>
      </c>
      <c r="I9" s="59">
        <f>M9/J9</f>
        <v>0.875</v>
      </c>
      <c r="J9">
        <v>8</v>
      </c>
      <c r="K9">
        <v>0</v>
      </c>
      <c r="L9">
        <v>0</v>
      </c>
      <c r="M9">
        <v>7</v>
      </c>
      <c r="N9">
        <v>1</v>
      </c>
      <c r="O9">
        <v>0.875</v>
      </c>
      <c r="P9">
        <v>376.5</v>
      </c>
      <c r="Q9">
        <v>0</v>
      </c>
      <c r="R9">
        <v>369</v>
      </c>
      <c r="S9">
        <v>429</v>
      </c>
      <c r="T9">
        <v>91.875</v>
      </c>
      <c r="U9">
        <v>92.714285700000005</v>
      </c>
      <c r="V9">
        <v>86</v>
      </c>
      <c r="W9">
        <v>222.75</v>
      </c>
      <c r="X9">
        <v>237.85714290000001</v>
      </c>
      <c r="Y9">
        <v>117</v>
      </c>
      <c r="Z9">
        <v>102.875</v>
      </c>
      <c r="AA9">
        <v>69.285714299999995</v>
      </c>
      <c r="AB9">
        <v>338</v>
      </c>
      <c r="AC9">
        <v>54</v>
      </c>
      <c r="AD9">
        <v>27</v>
      </c>
      <c r="AE9">
        <v>14</v>
      </c>
      <c r="AF9">
        <v>13</v>
      </c>
      <c r="AG9">
        <v>8</v>
      </c>
      <c r="AH9">
        <v>9</v>
      </c>
      <c r="AI9">
        <v>11</v>
      </c>
      <c r="AJ9">
        <v>2</v>
      </c>
      <c r="AK9">
        <v>6</v>
      </c>
      <c r="AL9">
        <v>18</v>
      </c>
      <c r="AM9">
        <v>8</v>
      </c>
      <c r="AN9">
        <v>1</v>
      </c>
      <c r="AO9">
        <v>7</v>
      </c>
      <c r="AP9">
        <v>1</v>
      </c>
      <c r="AQ9">
        <v>2</v>
      </c>
      <c r="AR9">
        <v>8</v>
      </c>
      <c r="AS9">
        <v>0</v>
      </c>
      <c r="AT9">
        <v>7</v>
      </c>
      <c r="AU9">
        <v>2</v>
      </c>
      <c r="AV9">
        <v>1</v>
      </c>
      <c r="AW9">
        <v>0</v>
      </c>
      <c r="AX9">
        <v>4</v>
      </c>
      <c r="AY9">
        <v>0</v>
      </c>
      <c r="AZ9">
        <v>1</v>
      </c>
      <c r="BA9">
        <v>2</v>
      </c>
      <c r="BB9">
        <v>0</v>
      </c>
      <c r="BC9">
        <v>4</v>
      </c>
      <c r="BD9">
        <v>6</v>
      </c>
      <c r="BE9">
        <v>13</v>
      </c>
      <c r="BF9">
        <v>0</v>
      </c>
      <c r="BG9">
        <v>0</v>
      </c>
      <c r="BH9">
        <v>0</v>
      </c>
      <c r="BI9">
        <v>5</v>
      </c>
      <c r="BJ9">
        <v>7</v>
      </c>
      <c r="BK9">
        <v>1</v>
      </c>
      <c r="BL9">
        <v>74</v>
      </c>
      <c r="BM9">
        <v>16</v>
      </c>
      <c r="BN9">
        <v>5</v>
      </c>
      <c r="BO9">
        <v>0</v>
      </c>
      <c r="BP9">
        <v>10</v>
      </c>
      <c r="BQ9">
        <v>18</v>
      </c>
      <c r="BR9">
        <v>25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E9" s="58" t="s">
        <v>111</v>
      </c>
      <c r="CG9" s="10" t="str">
        <f>CG38</f>
        <v>FE0F</v>
      </c>
      <c r="CH9" s="10" t="str">
        <f t="shared" ref="CH9:DB9" si="0">CH38</f>
        <v>C1</v>
      </c>
      <c r="CI9" s="59">
        <f t="shared" si="0"/>
        <v>25</v>
      </c>
      <c r="CJ9" s="59">
        <f t="shared" si="0"/>
        <v>0</v>
      </c>
      <c r="CK9" s="59">
        <f t="shared" si="0"/>
        <v>37.5</v>
      </c>
      <c r="CL9" s="59">
        <f t="shared" si="0"/>
        <v>37.5</v>
      </c>
      <c r="CM9" s="59">
        <f t="shared" si="0"/>
        <v>0.375</v>
      </c>
      <c r="CN9" s="95">
        <f t="shared" si="0"/>
        <v>100</v>
      </c>
      <c r="CO9" s="95">
        <f t="shared" si="0"/>
        <v>0</v>
      </c>
      <c r="CP9" s="95">
        <f t="shared" si="0"/>
        <v>0</v>
      </c>
      <c r="CQ9" s="95">
        <f t="shared" si="0"/>
        <v>0</v>
      </c>
      <c r="CR9" s="95">
        <f t="shared" si="0"/>
        <v>0</v>
      </c>
      <c r="CS9" s="59">
        <f t="shared" si="0"/>
        <v>25</v>
      </c>
      <c r="CT9" s="59">
        <f t="shared" si="0"/>
        <v>0</v>
      </c>
      <c r="CU9" s="59">
        <f t="shared" si="0"/>
        <v>75</v>
      </c>
      <c r="CV9" s="59">
        <f t="shared" si="0"/>
        <v>0</v>
      </c>
      <c r="CW9" s="59">
        <f t="shared" si="0"/>
        <v>0.75</v>
      </c>
      <c r="CX9" s="95">
        <f t="shared" si="0"/>
        <v>50</v>
      </c>
      <c r="CY9" s="95">
        <f t="shared" si="0"/>
        <v>37.5</v>
      </c>
      <c r="CZ9" s="95">
        <f t="shared" si="0"/>
        <v>0</v>
      </c>
      <c r="DA9" s="95">
        <f t="shared" si="0"/>
        <v>12.5</v>
      </c>
      <c r="DB9" s="95">
        <f t="shared" si="0"/>
        <v>0</v>
      </c>
    </row>
    <row r="10" spans="1:154">
      <c r="A10" t="s">
        <v>180</v>
      </c>
      <c r="B10" s="10">
        <v>24</v>
      </c>
      <c r="C10" s="4" t="s">
        <v>3</v>
      </c>
      <c r="D10" s="10" t="s">
        <v>38</v>
      </c>
      <c r="E10" s="59">
        <f t="shared" ref="E10:E32" si="1">(K10/$J10)*100</f>
        <v>75</v>
      </c>
      <c r="F10" s="59">
        <f t="shared" ref="F10:F32" si="2">(L10/$J10)*100</f>
        <v>0</v>
      </c>
      <c r="G10" s="59">
        <f t="shared" ref="G10:G32" si="3">(M10/$J10)*100</f>
        <v>12.5</v>
      </c>
      <c r="H10" s="59">
        <f t="shared" ref="H10:H32" si="4">(N10/$J10)*100</f>
        <v>12.5</v>
      </c>
      <c r="I10" s="59">
        <f t="shared" ref="I10:I32" si="5">M10/J10</f>
        <v>0.125</v>
      </c>
      <c r="J10">
        <v>8</v>
      </c>
      <c r="K10">
        <v>6</v>
      </c>
      <c r="L10">
        <v>0</v>
      </c>
      <c r="M10">
        <v>1</v>
      </c>
      <c r="N10">
        <v>1</v>
      </c>
      <c r="O10">
        <v>0.5</v>
      </c>
      <c r="P10">
        <v>1999</v>
      </c>
      <c r="Q10">
        <v>0</v>
      </c>
      <c r="R10">
        <v>2063</v>
      </c>
      <c r="S10">
        <v>1935</v>
      </c>
      <c r="T10">
        <v>121.5</v>
      </c>
      <c r="U10">
        <v>66</v>
      </c>
      <c r="V10">
        <v>177</v>
      </c>
      <c r="W10">
        <v>585</v>
      </c>
      <c r="X10">
        <v>680</v>
      </c>
      <c r="Y10">
        <v>490</v>
      </c>
      <c r="Z10">
        <v>105.5</v>
      </c>
      <c r="AA10">
        <v>170</v>
      </c>
      <c r="AB10">
        <v>41</v>
      </c>
      <c r="AC10">
        <v>6</v>
      </c>
      <c r="AD10">
        <v>2</v>
      </c>
      <c r="AE10">
        <v>2</v>
      </c>
      <c r="AF10">
        <v>2</v>
      </c>
      <c r="AG10">
        <v>3</v>
      </c>
      <c r="AH10">
        <v>2</v>
      </c>
      <c r="AI10">
        <v>1</v>
      </c>
      <c r="AJ10">
        <v>0</v>
      </c>
      <c r="AK10">
        <v>0</v>
      </c>
      <c r="AL10">
        <v>0</v>
      </c>
      <c r="AM10">
        <v>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1</v>
      </c>
      <c r="BB10">
        <v>0</v>
      </c>
      <c r="BC10">
        <v>0</v>
      </c>
      <c r="BD10">
        <v>0</v>
      </c>
      <c r="BE10">
        <v>5</v>
      </c>
      <c r="BF10">
        <v>2</v>
      </c>
      <c r="BG10">
        <v>0</v>
      </c>
      <c r="BH10">
        <v>0</v>
      </c>
      <c r="BI10">
        <v>0</v>
      </c>
      <c r="BJ10">
        <v>2</v>
      </c>
      <c r="BK10">
        <v>1</v>
      </c>
      <c r="BL10">
        <v>164</v>
      </c>
      <c r="BM10">
        <v>55</v>
      </c>
      <c r="BN10">
        <v>0</v>
      </c>
      <c r="BO10">
        <v>0</v>
      </c>
      <c r="BP10">
        <v>0</v>
      </c>
      <c r="BQ10">
        <v>1</v>
      </c>
      <c r="BR10">
        <v>108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E10" s="58"/>
      <c r="CI10" s="59"/>
      <c r="CJ10" s="59"/>
      <c r="CK10" s="59"/>
      <c r="CL10" s="59"/>
      <c r="CM10" s="59"/>
      <c r="CN10" s="95"/>
      <c r="CO10" s="95"/>
      <c r="CP10" s="95"/>
      <c r="CQ10" s="95"/>
      <c r="CR10" s="95"/>
      <c r="CS10" s="59"/>
      <c r="CT10" s="59"/>
      <c r="CU10" s="59"/>
      <c r="CV10" s="59"/>
      <c r="CW10" s="59"/>
      <c r="CX10" s="95"/>
      <c r="CY10" s="95"/>
      <c r="CZ10" s="95"/>
      <c r="DA10" s="95"/>
      <c r="DB10" s="95"/>
    </row>
    <row r="11" spans="1:154">
      <c r="A11" t="s">
        <v>159</v>
      </c>
      <c r="B11" s="10">
        <v>20</v>
      </c>
      <c r="C11" s="4" t="s">
        <v>3</v>
      </c>
      <c r="D11" s="10" t="s">
        <v>38</v>
      </c>
      <c r="E11" s="59">
        <f t="shared" si="1"/>
        <v>12.5</v>
      </c>
      <c r="F11" s="59">
        <f t="shared" si="2"/>
        <v>0</v>
      </c>
      <c r="G11" s="59">
        <f t="shared" si="3"/>
        <v>50</v>
      </c>
      <c r="H11" s="59">
        <f t="shared" si="4"/>
        <v>37.5</v>
      </c>
      <c r="I11" s="59">
        <f t="shared" si="5"/>
        <v>0.5</v>
      </c>
      <c r="J11">
        <v>8</v>
      </c>
      <c r="K11">
        <v>1</v>
      </c>
      <c r="L11">
        <v>0</v>
      </c>
      <c r="M11">
        <v>4</v>
      </c>
      <c r="N11">
        <v>3</v>
      </c>
      <c r="O11">
        <v>0.57142857140000003</v>
      </c>
      <c r="P11">
        <v>1438.4285709999999</v>
      </c>
      <c r="Q11">
        <v>0</v>
      </c>
      <c r="R11">
        <v>1431</v>
      </c>
      <c r="S11">
        <v>1448.333333</v>
      </c>
      <c r="T11">
        <v>276.42857149999998</v>
      </c>
      <c r="U11">
        <v>245.25</v>
      </c>
      <c r="V11">
        <v>318</v>
      </c>
      <c r="W11">
        <v>588</v>
      </c>
      <c r="X11">
        <v>735.75</v>
      </c>
      <c r="Y11">
        <v>391</v>
      </c>
      <c r="Z11">
        <v>165.2857143</v>
      </c>
      <c r="AA11">
        <v>178.25</v>
      </c>
      <c r="AB11">
        <v>148</v>
      </c>
      <c r="AC11">
        <v>27</v>
      </c>
      <c r="AD11">
        <v>10</v>
      </c>
      <c r="AE11">
        <v>10</v>
      </c>
      <c r="AF11">
        <v>7</v>
      </c>
      <c r="AG11">
        <v>10</v>
      </c>
      <c r="AH11">
        <v>10</v>
      </c>
      <c r="AI11">
        <v>4</v>
      </c>
      <c r="AJ11">
        <v>0</v>
      </c>
      <c r="AK11">
        <v>0</v>
      </c>
      <c r="AL11">
        <v>3</v>
      </c>
      <c r="AM11">
        <v>7</v>
      </c>
      <c r="AN11">
        <v>3</v>
      </c>
      <c r="AO11">
        <v>0</v>
      </c>
      <c r="AP11">
        <v>0</v>
      </c>
      <c r="AQ11">
        <v>0</v>
      </c>
      <c r="AR11">
        <v>0</v>
      </c>
      <c r="AS11">
        <v>1</v>
      </c>
      <c r="AT11">
        <v>4</v>
      </c>
      <c r="AU11">
        <v>3</v>
      </c>
      <c r="AV11">
        <v>0</v>
      </c>
      <c r="AW11">
        <v>0</v>
      </c>
      <c r="AX11">
        <v>2</v>
      </c>
      <c r="AY11">
        <v>2</v>
      </c>
      <c r="AZ11">
        <v>3</v>
      </c>
      <c r="BA11">
        <v>1</v>
      </c>
      <c r="BB11">
        <v>0</v>
      </c>
      <c r="BC11">
        <v>0</v>
      </c>
      <c r="BD11">
        <v>1</v>
      </c>
      <c r="BE11">
        <v>27</v>
      </c>
      <c r="BF11">
        <v>6</v>
      </c>
      <c r="BG11">
        <v>0</v>
      </c>
      <c r="BH11">
        <v>0</v>
      </c>
      <c r="BI11">
        <v>1</v>
      </c>
      <c r="BJ11">
        <v>8</v>
      </c>
      <c r="BK11">
        <v>12</v>
      </c>
      <c r="BL11">
        <v>157</v>
      </c>
      <c r="BM11">
        <v>58</v>
      </c>
      <c r="BN11">
        <v>8</v>
      </c>
      <c r="BO11">
        <v>1</v>
      </c>
      <c r="BP11">
        <v>9</v>
      </c>
      <c r="BQ11">
        <v>5</v>
      </c>
      <c r="BR11">
        <v>76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E11" s="58" t="s">
        <v>111</v>
      </c>
      <c r="CG11" s="10" t="str">
        <f>CG69</f>
        <v>FE0F</v>
      </c>
      <c r="CH11" s="10" t="str">
        <f t="shared" ref="CH11:DB11" si="6">CH69</f>
        <v>+ve</v>
      </c>
      <c r="CI11" s="59">
        <f t="shared" si="6"/>
        <v>25</v>
      </c>
      <c r="CJ11" s="59">
        <f t="shared" si="6"/>
        <v>0</v>
      </c>
      <c r="CK11" s="59">
        <f t="shared" si="6"/>
        <v>50</v>
      </c>
      <c r="CL11" s="59">
        <f t="shared" si="6"/>
        <v>25</v>
      </c>
      <c r="CM11" s="59">
        <f t="shared" si="6"/>
        <v>0.5</v>
      </c>
      <c r="CN11" s="95">
        <f t="shared" si="6"/>
        <v>87.5</v>
      </c>
      <c r="CO11" s="95">
        <f t="shared" si="6"/>
        <v>12.5</v>
      </c>
      <c r="CP11" s="95">
        <f t="shared" si="6"/>
        <v>0</v>
      </c>
      <c r="CQ11" s="95">
        <f t="shared" si="6"/>
        <v>0</v>
      </c>
      <c r="CR11" s="95">
        <f t="shared" si="6"/>
        <v>0</v>
      </c>
      <c r="CS11" s="59">
        <f t="shared" si="6"/>
        <v>100</v>
      </c>
      <c r="CT11" s="59">
        <f t="shared" si="6"/>
        <v>0</v>
      </c>
      <c r="CU11" s="59">
        <f t="shared" si="6"/>
        <v>0</v>
      </c>
      <c r="CV11" s="59">
        <f t="shared" si="6"/>
        <v>0</v>
      </c>
      <c r="CW11" s="59">
        <f t="shared" si="6"/>
        <v>0</v>
      </c>
      <c r="CX11" s="95">
        <f t="shared" si="6"/>
        <v>87.5</v>
      </c>
      <c r="CY11" s="95">
        <f t="shared" si="6"/>
        <v>0</v>
      </c>
      <c r="CZ11" s="95">
        <f t="shared" si="6"/>
        <v>12.5</v>
      </c>
      <c r="DA11" s="95">
        <f t="shared" si="6"/>
        <v>0</v>
      </c>
      <c r="DB11" s="95">
        <f t="shared" si="6"/>
        <v>0.125</v>
      </c>
    </row>
    <row r="12" spans="1:154">
      <c r="A12" t="s">
        <v>160</v>
      </c>
      <c r="B12" s="10">
        <v>20</v>
      </c>
      <c r="C12" s="4" t="s">
        <v>3</v>
      </c>
      <c r="D12" s="10" t="s">
        <v>38</v>
      </c>
      <c r="E12" s="59">
        <f t="shared" si="1"/>
        <v>0</v>
      </c>
      <c r="F12" s="59">
        <f t="shared" si="2"/>
        <v>0</v>
      </c>
      <c r="G12" s="59">
        <f t="shared" si="3"/>
        <v>75</v>
      </c>
      <c r="H12" s="59">
        <f t="shared" si="4"/>
        <v>25</v>
      </c>
      <c r="I12" s="59">
        <f t="shared" si="5"/>
        <v>0.75</v>
      </c>
      <c r="J12">
        <v>8</v>
      </c>
      <c r="K12">
        <v>0</v>
      </c>
      <c r="L12">
        <v>0</v>
      </c>
      <c r="M12">
        <v>6</v>
      </c>
      <c r="N12">
        <v>2</v>
      </c>
      <c r="O12">
        <v>0.75</v>
      </c>
      <c r="P12">
        <v>246</v>
      </c>
      <c r="Q12">
        <v>0</v>
      </c>
      <c r="R12">
        <v>284.66666659999999</v>
      </c>
      <c r="S12">
        <v>130</v>
      </c>
      <c r="T12">
        <v>147.875</v>
      </c>
      <c r="U12">
        <v>173.5</v>
      </c>
      <c r="V12">
        <v>71</v>
      </c>
      <c r="W12">
        <v>102.75</v>
      </c>
      <c r="X12">
        <v>102.33333330000001</v>
      </c>
      <c r="Y12">
        <v>104</v>
      </c>
      <c r="Z12">
        <v>713.25</v>
      </c>
      <c r="AA12">
        <v>816</v>
      </c>
      <c r="AB12">
        <v>405</v>
      </c>
      <c r="AC12">
        <v>45</v>
      </c>
      <c r="AD12">
        <v>22</v>
      </c>
      <c r="AE12">
        <v>12</v>
      </c>
      <c r="AF12">
        <v>11</v>
      </c>
      <c r="AG12">
        <v>9</v>
      </c>
      <c r="AH12">
        <v>10</v>
      </c>
      <c r="AI12">
        <v>5</v>
      </c>
      <c r="AJ12">
        <v>0</v>
      </c>
      <c r="AK12">
        <v>0</v>
      </c>
      <c r="AL12">
        <v>21</v>
      </c>
      <c r="AM12">
        <v>8</v>
      </c>
      <c r="AN12">
        <v>2</v>
      </c>
      <c r="AO12">
        <v>3</v>
      </c>
      <c r="AP12">
        <v>0</v>
      </c>
      <c r="AQ12">
        <v>0</v>
      </c>
      <c r="AR12">
        <v>9</v>
      </c>
      <c r="AS12">
        <v>1</v>
      </c>
      <c r="AT12">
        <v>6</v>
      </c>
      <c r="AU12">
        <v>2</v>
      </c>
      <c r="AV12">
        <v>0</v>
      </c>
      <c r="AW12">
        <v>0</v>
      </c>
      <c r="AX12">
        <v>3</v>
      </c>
      <c r="AY12">
        <v>0</v>
      </c>
      <c r="AZ12">
        <v>2</v>
      </c>
      <c r="BA12">
        <v>0</v>
      </c>
      <c r="BB12">
        <v>0</v>
      </c>
      <c r="BC12">
        <v>0</v>
      </c>
      <c r="BD12">
        <v>9</v>
      </c>
      <c r="BE12">
        <v>9</v>
      </c>
      <c r="BF12">
        <v>0</v>
      </c>
      <c r="BG12">
        <v>0</v>
      </c>
      <c r="BH12">
        <v>0</v>
      </c>
      <c r="BI12">
        <v>6</v>
      </c>
      <c r="BJ12">
        <v>2</v>
      </c>
      <c r="BK12">
        <v>1</v>
      </c>
      <c r="BL12">
        <v>68</v>
      </c>
      <c r="BM12">
        <v>13</v>
      </c>
      <c r="BN12">
        <v>3</v>
      </c>
      <c r="BO12">
        <v>0</v>
      </c>
      <c r="BP12">
        <v>9</v>
      </c>
      <c r="BQ12">
        <v>2</v>
      </c>
      <c r="BR12">
        <v>41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E12" s="58" t="s">
        <v>111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181</v>
      </c>
      <c r="B13" s="10">
        <v>24</v>
      </c>
      <c r="C13" s="6" t="s">
        <v>2</v>
      </c>
      <c r="D13" s="10" t="s">
        <v>38</v>
      </c>
      <c r="E13" s="59">
        <f t="shared" si="1"/>
        <v>0</v>
      </c>
      <c r="F13" s="59">
        <f t="shared" si="2"/>
        <v>0</v>
      </c>
      <c r="G13" s="59">
        <f t="shared" si="3"/>
        <v>87.5</v>
      </c>
      <c r="H13" s="59">
        <f t="shared" si="4"/>
        <v>12.5</v>
      </c>
      <c r="I13" s="59">
        <f t="shared" si="5"/>
        <v>0.875</v>
      </c>
      <c r="J13">
        <v>8</v>
      </c>
      <c r="K13">
        <v>0</v>
      </c>
      <c r="L13">
        <v>0</v>
      </c>
      <c r="M13">
        <v>7</v>
      </c>
      <c r="N13">
        <v>1</v>
      </c>
      <c r="O13">
        <v>0.875</v>
      </c>
      <c r="P13">
        <v>346.5</v>
      </c>
      <c r="Q13">
        <v>0</v>
      </c>
      <c r="R13">
        <v>203.57142859999999</v>
      </c>
      <c r="S13">
        <v>1347</v>
      </c>
      <c r="T13">
        <v>135.5</v>
      </c>
      <c r="U13">
        <v>72.428571430000005</v>
      </c>
      <c r="V13">
        <v>577</v>
      </c>
      <c r="W13">
        <v>134.75</v>
      </c>
      <c r="X13">
        <v>124.1428571</v>
      </c>
      <c r="Y13">
        <v>209</v>
      </c>
      <c r="Z13">
        <v>1116.125</v>
      </c>
      <c r="AA13">
        <v>1190</v>
      </c>
      <c r="AB13">
        <v>599</v>
      </c>
      <c r="AC13">
        <v>41</v>
      </c>
      <c r="AD13">
        <v>16</v>
      </c>
      <c r="AE13">
        <v>14</v>
      </c>
      <c r="AF13">
        <v>11</v>
      </c>
      <c r="AG13">
        <v>12</v>
      </c>
      <c r="AH13">
        <v>10</v>
      </c>
      <c r="AI13">
        <v>2</v>
      </c>
      <c r="AJ13">
        <v>1</v>
      </c>
      <c r="AK13">
        <v>0</v>
      </c>
      <c r="AL13">
        <v>16</v>
      </c>
      <c r="AM13">
        <v>8</v>
      </c>
      <c r="AN13">
        <v>2</v>
      </c>
      <c r="AO13">
        <v>1</v>
      </c>
      <c r="AP13">
        <v>0</v>
      </c>
      <c r="AQ13">
        <v>0</v>
      </c>
      <c r="AR13">
        <v>5</v>
      </c>
      <c r="AS13">
        <v>0</v>
      </c>
      <c r="AT13">
        <v>7</v>
      </c>
      <c r="AU13">
        <v>1</v>
      </c>
      <c r="AV13">
        <v>1</v>
      </c>
      <c r="AW13">
        <v>0</v>
      </c>
      <c r="AX13">
        <v>5</v>
      </c>
      <c r="AY13">
        <v>4</v>
      </c>
      <c r="AZ13">
        <v>1</v>
      </c>
      <c r="BA13">
        <v>0</v>
      </c>
      <c r="BB13">
        <v>0</v>
      </c>
      <c r="BC13">
        <v>0</v>
      </c>
      <c r="BD13">
        <v>6</v>
      </c>
      <c r="BE13">
        <v>17</v>
      </c>
      <c r="BF13">
        <v>4</v>
      </c>
      <c r="BG13">
        <v>1</v>
      </c>
      <c r="BH13">
        <v>0</v>
      </c>
      <c r="BI13">
        <v>7</v>
      </c>
      <c r="BJ13">
        <v>1</v>
      </c>
      <c r="BK13">
        <v>4</v>
      </c>
      <c r="BL13">
        <v>71</v>
      </c>
      <c r="BM13">
        <v>10</v>
      </c>
      <c r="BN13">
        <v>2</v>
      </c>
      <c r="BO13">
        <v>2</v>
      </c>
      <c r="BP13">
        <v>8</v>
      </c>
      <c r="BQ13">
        <v>1</v>
      </c>
      <c r="BR13">
        <v>48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E13" s="58"/>
      <c r="CI13" s="59"/>
      <c r="CJ13" s="59"/>
      <c r="CK13" s="59"/>
      <c r="CL13" s="59"/>
      <c r="CM13" s="59"/>
      <c r="CN13" s="95"/>
      <c r="CO13" s="95"/>
      <c r="CP13" s="95"/>
      <c r="CQ13" s="95"/>
      <c r="CR13" s="95"/>
      <c r="CS13" s="59"/>
      <c r="CT13" s="59"/>
      <c r="CU13" s="59"/>
      <c r="CV13" s="59"/>
      <c r="CW13" s="59"/>
      <c r="CX13" s="95"/>
      <c r="CY13" s="95"/>
      <c r="CZ13" s="95"/>
      <c r="DA13" s="95"/>
      <c r="DB13" s="95"/>
    </row>
    <row r="14" spans="1:154">
      <c r="A14" t="s">
        <v>161</v>
      </c>
      <c r="B14" s="10">
        <v>20</v>
      </c>
      <c r="C14" s="4" t="s">
        <v>3</v>
      </c>
      <c r="D14" s="10" t="s">
        <v>38</v>
      </c>
      <c r="E14" s="59">
        <f t="shared" si="1"/>
        <v>0</v>
      </c>
      <c r="F14" s="59">
        <f t="shared" si="2"/>
        <v>0</v>
      </c>
      <c r="G14" s="59">
        <f t="shared" si="3"/>
        <v>25</v>
      </c>
      <c r="H14" s="59">
        <f t="shared" si="4"/>
        <v>75</v>
      </c>
      <c r="I14" s="59">
        <f t="shared" si="5"/>
        <v>0.25</v>
      </c>
      <c r="J14">
        <v>8</v>
      </c>
      <c r="K14">
        <v>0</v>
      </c>
      <c r="L14">
        <v>0</v>
      </c>
      <c r="M14">
        <v>2</v>
      </c>
      <c r="N14">
        <v>6</v>
      </c>
      <c r="O14">
        <v>0.25</v>
      </c>
      <c r="P14">
        <v>904.125</v>
      </c>
      <c r="Q14">
        <v>0</v>
      </c>
      <c r="R14">
        <v>806</v>
      </c>
      <c r="S14">
        <v>936.83333330000005</v>
      </c>
      <c r="T14">
        <v>254.375</v>
      </c>
      <c r="U14">
        <v>812.5</v>
      </c>
      <c r="V14">
        <v>68.333333339999996</v>
      </c>
      <c r="W14">
        <v>226</v>
      </c>
      <c r="X14">
        <v>489.5</v>
      </c>
      <c r="Y14">
        <v>138.16666670000001</v>
      </c>
      <c r="Z14">
        <v>146.125</v>
      </c>
      <c r="AA14">
        <v>54</v>
      </c>
      <c r="AB14">
        <v>176.83333329999999</v>
      </c>
      <c r="AC14">
        <v>24</v>
      </c>
      <c r="AD14">
        <v>11</v>
      </c>
      <c r="AE14">
        <v>5</v>
      </c>
      <c r="AF14">
        <v>8</v>
      </c>
      <c r="AG14">
        <v>11</v>
      </c>
      <c r="AH14">
        <v>10</v>
      </c>
      <c r="AI14">
        <v>0</v>
      </c>
      <c r="AJ14">
        <v>1</v>
      </c>
      <c r="AK14">
        <v>0</v>
      </c>
      <c r="AL14">
        <v>2</v>
      </c>
      <c r="AM14">
        <v>8</v>
      </c>
      <c r="AN14">
        <v>2</v>
      </c>
      <c r="AO14">
        <v>0</v>
      </c>
      <c r="AP14">
        <v>1</v>
      </c>
      <c r="AQ14">
        <v>0</v>
      </c>
      <c r="AR14">
        <v>0</v>
      </c>
      <c r="AS14">
        <v>2</v>
      </c>
      <c r="AT14">
        <v>2</v>
      </c>
      <c r="AU14">
        <v>0</v>
      </c>
      <c r="AV14">
        <v>0</v>
      </c>
      <c r="AW14">
        <v>0</v>
      </c>
      <c r="AX14">
        <v>1</v>
      </c>
      <c r="AY14">
        <v>1</v>
      </c>
      <c r="AZ14">
        <v>6</v>
      </c>
      <c r="BA14">
        <v>0</v>
      </c>
      <c r="BB14">
        <v>0</v>
      </c>
      <c r="BC14">
        <v>0</v>
      </c>
      <c r="BD14">
        <v>1</v>
      </c>
      <c r="BE14">
        <v>15</v>
      </c>
      <c r="BF14">
        <v>0</v>
      </c>
      <c r="BG14">
        <v>0</v>
      </c>
      <c r="BH14">
        <v>0</v>
      </c>
      <c r="BI14">
        <v>1</v>
      </c>
      <c r="BJ14">
        <v>7</v>
      </c>
      <c r="BK14">
        <v>7</v>
      </c>
      <c r="BL14">
        <v>107</v>
      </c>
      <c r="BM14">
        <v>42</v>
      </c>
      <c r="BN14">
        <v>13</v>
      </c>
      <c r="BO14">
        <v>1</v>
      </c>
      <c r="BP14">
        <v>8</v>
      </c>
      <c r="BQ14">
        <v>14</v>
      </c>
      <c r="BR14">
        <v>29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E14" s="58" t="s">
        <v>111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162</v>
      </c>
      <c r="B15" s="10">
        <v>20</v>
      </c>
      <c r="C15" s="6" t="s">
        <v>2</v>
      </c>
      <c r="D15" s="10" t="s">
        <v>38</v>
      </c>
      <c r="E15" s="59">
        <f t="shared" si="1"/>
        <v>0</v>
      </c>
      <c r="F15" s="59">
        <f t="shared" si="2"/>
        <v>0</v>
      </c>
      <c r="G15" s="59">
        <f t="shared" si="3"/>
        <v>37.5</v>
      </c>
      <c r="H15" s="59">
        <f t="shared" si="4"/>
        <v>62.5</v>
      </c>
      <c r="I15" s="59">
        <f t="shared" si="5"/>
        <v>0.375</v>
      </c>
      <c r="J15">
        <v>8</v>
      </c>
      <c r="K15">
        <v>0</v>
      </c>
      <c r="L15">
        <v>0</v>
      </c>
      <c r="M15">
        <v>3</v>
      </c>
      <c r="N15">
        <v>5</v>
      </c>
      <c r="O15">
        <v>0.375</v>
      </c>
      <c r="P15">
        <v>645</v>
      </c>
      <c r="Q15">
        <v>0</v>
      </c>
      <c r="R15">
        <v>718.66666669999995</v>
      </c>
      <c r="S15">
        <v>600.79999999999995</v>
      </c>
      <c r="T15">
        <v>87.25</v>
      </c>
      <c r="U15">
        <v>64.333333339999996</v>
      </c>
      <c r="V15">
        <v>101</v>
      </c>
      <c r="W15">
        <v>425.125</v>
      </c>
      <c r="X15">
        <v>858</v>
      </c>
      <c r="Y15">
        <v>165.4</v>
      </c>
      <c r="Z15">
        <v>415.125</v>
      </c>
      <c r="AA15">
        <v>356.33333340000001</v>
      </c>
      <c r="AB15">
        <v>450.4</v>
      </c>
      <c r="AC15">
        <v>24</v>
      </c>
      <c r="AD15">
        <v>13</v>
      </c>
      <c r="AE15">
        <v>4</v>
      </c>
      <c r="AF15">
        <v>7</v>
      </c>
      <c r="AG15">
        <v>8</v>
      </c>
      <c r="AH15">
        <v>10</v>
      </c>
      <c r="AI15">
        <v>2</v>
      </c>
      <c r="AJ15">
        <v>0</v>
      </c>
      <c r="AK15">
        <v>0</v>
      </c>
      <c r="AL15">
        <v>4</v>
      </c>
      <c r="AM15">
        <v>8</v>
      </c>
      <c r="AN15">
        <v>2</v>
      </c>
      <c r="AO15">
        <v>0</v>
      </c>
      <c r="AP15">
        <v>0</v>
      </c>
      <c r="AQ15">
        <v>0</v>
      </c>
      <c r="AR15">
        <v>3</v>
      </c>
      <c r="AS15">
        <v>0</v>
      </c>
      <c r="AT15">
        <v>3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5</v>
      </c>
      <c r="BA15">
        <v>2</v>
      </c>
      <c r="BB15">
        <v>0</v>
      </c>
      <c r="BC15">
        <v>0</v>
      </c>
      <c r="BD15">
        <v>0</v>
      </c>
      <c r="BE15">
        <v>13</v>
      </c>
      <c r="BF15">
        <v>0</v>
      </c>
      <c r="BG15">
        <v>0</v>
      </c>
      <c r="BH15">
        <v>0</v>
      </c>
      <c r="BI15">
        <v>0</v>
      </c>
      <c r="BJ15">
        <v>8</v>
      </c>
      <c r="BK15">
        <v>5</v>
      </c>
      <c r="BL15">
        <v>213</v>
      </c>
      <c r="BM15">
        <v>47</v>
      </c>
      <c r="BN15">
        <v>5</v>
      </c>
      <c r="BO15">
        <v>1</v>
      </c>
      <c r="BP15">
        <v>13</v>
      </c>
      <c r="BQ15">
        <v>20</v>
      </c>
      <c r="BR15">
        <v>127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E15" s="58" t="s">
        <v>111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163</v>
      </c>
      <c r="B16" s="10">
        <v>20</v>
      </c>
      <c r="C16" s="6" t="s">
        <v>2</v>
      </c>
      <c r="D16" s="10" t="s">
        <v>38</v>
      </c>
      <c r="E16" s="59">
        <f t="shared" si="1"/>
        <v>0</v>
      </c>
      <c r="F16" s="59">
        <f t="shared" si="2"/>
        <v>0</v>
      </c>
      <c r="G16" s="59">
        <f t="shared" si="3"/>
        <v>100</v>
      </c>
      <c r="H16" s="59">
        <f t="shared" si="4"/>
        <v>0</v>
      </c>
      <c r="I16" s="59">
        <f t="shared" si="5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352.25</v>
      </c>
      <c r="Q16">
        <v>0</v>
      </c>
      <c r="R16">
        <v>352.25</v>
      </c>
      <c r="S16">
        <v>0</v>
      </c>
      <c r="T16">
        <v>50.125</v>
      </c>
      <c r="U16">
        <v>50.125</v>
      </c>
      <c r="V16">
        <v>0</v>
      </c>
      <c r="W16">
        <v>85.875</v>
      </c>
      <c r="X16">
        <v>85.875</v>
      </c>
      <c r="Y16">
        <v>0</v>
      </c>
      <c r="Z16">
        <v>1545.75</v>
      </c>
      <c r="AA16">
        <v>1545.75</v>
      </c>
      <c r="AB16">
        <v>0</v>
      </c>
      <c r="AC16">
        <v>53</v>
      </c>
      <c r="AD16">
        <v>17</v>
      </c>
      <c r="AE16">
        <v>36</v>
      </c>
      <c r="AF16">
        <v>0</v>
      </c>
      <c r="AG16">
        <v>10</v>
      </c>
      <c r="AH16">
        <v>11</v>
      </c>
      <c r="AI16">
        <v>6</v>
      </c>
      <c r="AJ16">
        <v>0</v>
      </c>
      <c r="AK16">
        <v>0</v>
      </c>
      <c r="AL16">
        <v>26</v>
      </c>
      <c r="AM16">
        <v>8</v>
      </c>
      <c r="AN16">
        <v>3</v>
      </c>
      <c r="AO16">
        <v>0</v>
      </c>
      <c r="AP16">
        <v>0</v>
      </c>
      <c r="AQ16">
        <v>0</v>
      </c>
      <c r="AR16">
        <v>6</v>
      </c>
      <c r="AS16">
        <v>2</v>
      </c>
      <c r="AT16">
        <v>8</v>
      </c>
      <c r="AU16">
        <v>6</v>
      </c>
      <c r="AV16">
        <v>0</v>
      </c>
      <c r="AW16">
        <v>0</v>
      </c>
      <c r="AX16">
        <v>20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17</v>
      </c>
      <c r="BF16">
        <v>3</v>
      </c>
      <c r="BG16">
        <v>0</v>
      </c>
      <c r="BH16">
        <v>0</v>
      </c>
      <c r="BI16">
        <v>8</v>
      </c>
      <c r="BJ16">
        <v>0</v>
      </c>
      <c r="BK16">
        <v>6</v>
      </c>
      <c r="BL16">
        <v>81</v>
      </c>
      <c r="BM16">
        <v>17</v>
      </c>
      <c r="BN16">
        <v>0</v>
      </c>
      <c r="BO16">
        <v>0</v>
      </c>
      <c r="BP16">
        <v>13</v>
      </c>
      <c r="BQ16">
        <v>0</v>
      </c>
      <c r="BR16">
        <v>51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E16" s="58" t="s">
        <v>111</v>
      </c>
      <c r="CG16" s="10" t="e">
        <f>#REF!</f>
        <v>#REF!</v>
      </c>
      <c r="CH16" s="10" t="e">
        <f>#REF!</f>
        <v>#REF!</v>
      </c>
      <c r="CI16" s="59" t="e">
        <f>#REF!</f>
        <v>#REF!</v>
      </c>
      <c r="CJ16" s="59" t="e">
        <f>#REF!</f>
        <v>#REF!</v>
      </c>
      <c r="CK16" s="59" t="e">
        <f>#REF!</f>
        <v>#REF!</v>
      </c>
      <c r="CL16" s="59" t="e">
        <f>#REF!</f>
        <v>#REF!</v>
      </c>
      <c r="CM16" s="59" t="e">
        <f>#REF!</f>
        <v>#REF!</v>
      </c>
      <c r="CN16" s="95" t="e">
        <f>#REF!</f>
        <v>#REF!</v>
      </c>
      <c r="CO16" s="95" t="e">
        <f>#REF!</f>
        <v>#REF!</v>
      </c>
      <c r="CP16" s="95" t="e">
        <f>#REF!</f>
        <v>#REF!</v>
      </c>
      <c r="CQ16" s="95" t="e">
        <f>#REF!</f>
        <v>#REF!</v>
      </c>
      <c r="CR16" s="95" t="e">
        <f>#REF!</f>
        <v>#REF!</v>
      </c>
      <c r="CS16" s="59" t="e">
        <f>#REF!</f>
        <v>#REF!</v>
      </c>
      <c r="CT16" s="59" t="e">
        <f>#REF!</f>
        <v>#REF!</v>
      </c>
      <c r="CU16" s="59" t="e">
        <f>#REF!</f>
        <v>#REF!</v>
      </c>
      <c r="CV16" s="59" t="e">
        <f>#REF!</f>
        <v>#REF!</v>
      </c>
      <c r="CW16" s="59" t="e">
        <f>#REF!</f>
        <v>#REF!</v>
      </c>
      <c r="CX16" s="95" t="e">
        <f>#REF!</f>
        <v>#REF!</v>
      </c>
      <c r="CY16" s="95" t="e">
        <f>#REF!</f>
        <v>#REF!</v>
      </c>
      <c r="CZ16" s="95" t="e">
        <f>#REF!</f>
        <v>#REF!</v>
      </c>
      <c r="DA16" s="95" t="e">
        <f>#REF!</f>
        <v>#REF!</v>
      </c>
      <c r="DB16" s="95" t="e">
        <f>#REF!</f>
        <v>#REF!</v>
      </c>
    </row>
    <row r="17" spans="1:106">
      <c r="A17" t="s">
        <v>164</v>
      </c>
      <c r="B17" s="10">
        <v>20</v>
      </c>
      <c r="C17" s="6" t="s">
        <v>2</v>
      </c>
      <c r="D17" s="10" t="s">
        <v>38</v>
      </c>
      <c r="E17" s="59">
        <f t="shared" si="1"/>
        <v>0</v>
      </c>
      <c r="F17" s="59">
        <f t="shared" si="2"/>
        <v>0</v>
      </c>
      <c r="G17" s="59">
        <f t="shared" si="3"/>
        <v>12.5</v>
      </c>
      <c r="H17" s="59">
        <f t="shared" si="4"/>
        <v>87.5</v>
      </c>
      <c r="I17" s="59">
        <f t="shared" si="5"/>
        <v>0.125</v>
      </c>
      <c r="J17">
        <v>8</v>
      </c>
      <c r="K17">
        <v>0</v>
      </c>
      <c r="L17">
        <v>0</v>
      </c>
      <c r="M17">
        <v>1</v>
      </c>
      <c r="N17">
        <v>7</v>
      </c>
      <c r="O17">
        <v>0.125</v>
      </c>
      <c r="P17">
        <v>517.125</v>
      </c>
      <c r="Q17">
        <v>0</v>
      </c>
      <c r="R17">
        <v>284</v>
      </c>
      <c r="S17">
        <v>550.42857149999998</v>
      </c>
      <c r="T17">
        <v>68.5</v>
      </c>
      <c r="U17">
        <v>52</v>
      </c>
      <c r="V17">
        <v>70.857142870000004</v>
      </c>
      <c r="W17">
        <v>141</v>
      </c>
      <c r="X17">
        <v>170</v>
      </c>
      <c r="Y17">
        <v>136.85714290000001</v>
      </c>
      <c r="Z17">
        <v>285.5</v>
      </c>
      <c r="AA17">
        <v>421</v>
      </c>
      <c r="AB17">
        <v>266.14285719999998</v>
      </c>
      <c r="AC17">
        <v>69</v>
      </c>
      <c r="AD17">
        <v>29</v>
      </c>
      <c r="AE17">
        <v>24</v>
      </c>
      <c r="AF17">
        <v>16</v>
      </c>
      <c r="AG17">
        <v>8</v>
      </c>
      <c r="AH17">
        <v>10</v>
      </c>
      <c r="AI17">
        <v>13</v>
      </c>
      <c r="AJ17">
        <v>2</v>
      </c>
      <c r="AK17">
        <v>0</v>
      </c>
      <c r="AL17">
        <v>36</v>
      </c>
      <c r="AM17">
        <v>8</v>
      </c>
      <c r="AN17">
        <v>2</v>
      </c>
      <c r="AO17">
        <v>8</v>
      </c>
      <c r="AP17">
        <v>0</v>
      </c>
      <c r="AQ17">
        <v>0</v>
      </c>
      <c r="AR17">
        <v>11</v>
      </c>
      <c r="AS17">
        <v>0</v>
      </c>
      <c r="AT17">
        <v>1</v>
      </c>
      <c r="AU17">
        <v>4</v>
      </c>
      <c r="AV17">
        <v>2</v>
      </c>
      <c r="AW17">
        <v>0</v>
      </c>
      <c r="AX17">
        <v>17</v>
      </c>
      <c r="AY17">
        <v>0</v>
      </c>
      <c r="AZ17">
        <v>7</v>
      </c>
      <c r="BA17">
        <v>1</v>
      </c>
      <c r="BB17">
        <v>0</v>
      </c>
      <c r="BC17">
        <v>0</v>
      </c>
      <c r="BD17">
        <v>8</v>
      </c>
      <c r="BE17">
        <v>9</v>
      </c>
      <c r="BF17">
        <v>0</v>
      </c>
      <c r="BG17">
        <v>0</v>
      </c>
      <c r="BH17">
        <v>0</v>
      </c>
      <c r="BI17">
        <v>1</v>
      </c>
      <c r="BJ17">
        <v>7</v>
      </c>
      <c r="BK17">
        <v>1</v>
      </c>
      <c r="BL17">
        <v>96</v>
      </c>
      <c r="BM17">
        <v>28</v>
      </c>
      <c r="BN17">
        <v>0</v>
      </c>
      <c r="BO17">
        <v>0</v>
      </c>
      <c r="BP17">
        <v>1</v>
      </c>
      <c r="BQ17">
        <v>7</v>
      </c>
      <c r="BR17">
        <v>60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  <c r="CE17" s="58" t="s">
        <v>111</v>
      </c>
      <c r="CG17" s="10" t="e">
        <f>#REF!</f>
        <v>#REF!</v>
      </c>
      <c r="CH17" s="10" t="e">
        <f>#REF!</f>
        <v>#REF!</v>
      </c>
      <c r="CI17" s="59" t="e">
        <f>#REF!</f>
        <v>#REF!</v>
      </c>
      <c r="CJ17" s="59" t="e">
        <f>#REF!</f>
        <v>#REF!</v>
      </c>
      <c r="CK17" s="59" t="e">
        <f>#REF!</f>
        <v>#REF!</v>
      </c>
      <c r="CL17" s="59" t="e">
        <f>#REF!</f>
        <v>#REF!</v>
      </c>
      <c r="CM17" s="59" t="e">
        <f>#REF!</f>
        <v>#REF!</v>
      </c>
      <c r="CN17" s="95" t="e">
        <f>#REF!</f>
        <v>#REF!</v>
      </c>
      <c r="CO17" s="95" t="e">
        <f>#REF!</f>
        <v>#REF!</v>
      </c>
      <c r="CP17" s="95" t="e">
        <f>#REF!</f>
        <v>#REF!</v>
      </c>
      <c r="CQ17" s="95" t="e">
        <f>#REF!</f>
        <v>#REF!</v>
      </c>
      <c r="CR17" s="95" t="e">
        <f>#REF!</f>
        <v>#REF!</v>
      </c>
      <c r="CS17" s="59" t="e">
        <f>#REF!</f>
        <v>#REF!</v>
      </c>
      <c r="CT17" s="59" t="e">
        <f>#REF!</f>
        <v>#REF!</v>
      </c>
      <c r="CU17" s="59" t="e">
        <f>#REF!</f>
        <v>#REF!</v>
      </c>
      <c r="CV17" s="59" t="e">
        <f>#REF!</f>
        <v>#REF!</v>
      </c>
      <c r="CW17" s="59" t="e">
        <f>#REF!</f>
        <v>#REF!</v>
      </c>
      <c r="CX17" s="95" t="e">
        <f>#REF!</f>
        <v>#REF!</v>
      </c>
      <c r="CY17" s="95" t="e">
        <f>#REF!</f>
        <v>#REF!</v>
      </c>
      <c r="CZ17" s="95" t="e">
        <f>#REF!</f>
        <v>#REF!</v>
      </c>
      <c r="DA17" s="95" t="e">
        <f>#REF!</f>
        <v>#REF!</v>
      </c>
      <c r="DB17" s="95" t="e">
        <f>#REF!</f>
        <v>#REF!</v>
      </c>
    </row>
    <row r="18" spans="1:106">
      <c r="A18" t="s">
        <v>165</v>
      </c>
      <c r="B18" s="10">
        <v>20</v>
      </c>
      <c r="C18" s="6" t="s">
        <v>2</v>
      </c>
      <c r="D18" s="10" t="s">
        <v>38</v>
      </c>
      <c r="E18" s="59">
        <f t="shared" si="1"/>
        <v>0</v>
      </c>
      <c r="F18" s="59">
        <f t="shared" si="2"/>
        <v>0</v>
      </c>
      <c r="G18" s="59">
        <f t="shared" si="3"/>
        <v>87.5</v>
      </c>
      <c r="H18" s="59">
        <f t="shared" si="4"/>
        <v>12.5</v>
      </c>
      <c r="I18" s="59">
        <f t="shared" si="5"/>
        <v>0.875</v>
      </c>
      <c r="J18">
        <v>8</v>
      </c>
      <c r="K18">
        <v>0</v>
      </c>
      <c r="L18">
        <v>0</v>
      </c>
      <c r="M18">
        <v>7</v>
      </c>
      <c r="N18">
        <v>1</v>
      </c>
      <c r="O18">
        <v>0.875</v>
      </c>
      <c r="P18">
        <v>293.875</v>
      </c>
      <c r="Q18">
        <v>0</v>
      </c>
      <c r="R18">
        <v>236.7142857</v>
      </c>
      <c r="S18">
        <v>694</v>
      </c>
      <c r="T18">
        <v>95.75</v>
      </c>
      <c r="U18">
        <v>102.7142857</v>
      </c>
      <c r="V18">
        <v>47</v>
      </c>
      <c r="W18">
        <v>103.375</v>
      </c>
      <c r="X18">
        <v>102.7142857</v>
      </c>
      <c r="Y18">
        <v>108</v>
      </c>
      <c r="Z18">
        <v>950.625</v>
      </c>
      <c r="AA18">
        <v>999.85714289999999</v>
      </c>
      <c r="AB18">
        <v>606</v>
      </c>
      <c r="AC18">
        <v>53</v>
      </c>
      <c r="AD18">
        <v>28</v>
      </c>
      <c r="AE18">
        <v>21</v>
      </c>
      <c r="AF18">
        <v>4</v>
      </c>
      <c r="AG18">
        <v>8</v>
      </c>
      <c r="AH18">
        <v>9</v>
      </c>
      <c r="AI18">
        <v>7</v>
      </c>
      <c r="AJ18">
        <v>1</v>
      </c>
      <c r="AK18">
        <v>0</v>
      </c>
      <c r="AL18">
        <v>28</v>
      </c>
      <c r="AM18">
        <v>8</v>
      </c>
      <c r="AN18">
        <v>1</v>
      </c>
      <c r="AO18">
        <v>4</v>
      </c>
      <c r="AP18">
        <v>0</v>
      </c>
      <c r="AQ18">
        <v>0</v>
      </c>
      <c r="AR18">
        <v>15</v>
      </c>
      <c r="AS18">
        <v>0</v>
      </c>
      <c r="AT18">
        <v>7</v>
      </c>
      <c r="AU18">
        <v>2</v>
      </c>
      <c r="AV18">
        <v>1</v>
      </c>
      <c r="AW18">
        <v>0</v>
      </c>
      <c r="AX18">
        <v>11</v>
      </c>
      <c r="AY18">
        <v>0</v>
      </c>
      <c r="AZ18">
        <v>1</v>
      </c>
      <c r="BA18">
        <v>1</v>
      </c>
      <c r="BB18">
        <v>0</v>
      </c>
      <c r="BC18">
        <v>0</v>
      </c>
      <c r="BD18">
        <v>2</v>
      </c>
      <c r="BE18">
        <v>10</v>
      </c>
      <c r="BF18">
        <v>1</v>
      </c>
      <c r="BG18">
        <v>0</v>
      </c>
      <c r="BH18">
        <v>0</v>
      </c>
      <c r="BI18">
        <v>7</v>
      </c>
      <c r="BJ18">
        <v>1</v>
      </c>
      <c r="BK18">
        <v>1</v>
      </c>
      <c r="BL18">
        <v>89</v>
      </c>
      <c r="BM18">
        <v>23</v>
      </c>
      <c r="BN18">
        <v>4</v>
      </c>
      <c r="BO18">
        <v>0</v>
      </c>
      <c r="BP18">
        <v>7</v>
      </c>
      <c r="BQ18">
        <v>1</v>
      </c>
      <c r="BR18">
        <v>54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  <c r="CE18" s="58" t="s">
        <v>111</v>
      </c>
      <c r="CG18" s="10" t="str">
        <f>CG261</f>
        <v>FE0F</v>
      </c>
      <c r="CH18" s="10" t="str">
        <f t="shared" ref="CH18:DB18" si="7">CH261</f>
        <v>+ve</v>
      </c>
      <c r="CI18" s="59">
        <f t="shared" si="7"/>
        <v>0</v>
      </c>
      <c r="CJ18" s="59">
        <f t="shared" si="7"/>
        <v>0</v>
      </c>
      <c r="CK18" s="59">
        <f t="shared" si="7"/>
        <v>0</v>
      </c>
      <c r="CL18" s="59">
        <f t="shared" si="7"/>
        <v>0</v>
      </c>
      <c r="CM18" s="59">
        <f t="shared" si="7"/>
        <v>0</v>
      </c>
      <c r="CN18" s="95">
        <f t="shared" si="7"/>
        <v>0</v>
      </c>
      <c r="CO18" s="95">
        <f t="shared" si="7"/>
        <v>0</v>
      </c>
      <c r="CP18" s="95">
        <f t="shared" si="7"/>
        <v>0</v>
      </c>
      <c r="CQ18" s="95">
        <f t="shared" si="7"/>
        <v>0</v>
      </c>
      <c r="CR18" s="95">
        <f t="shared" si="7"/>
        <v>0</v>
      </c>
      <c r="CS18" s="59">
        <f t="shared" si="7"/>
        <v>0</v>
      </c>
      <c r="CT18" s="59">
        <f t="shared" si="7"/>
        <v>0</v>
      </c>
      <c r="CU18" s="59">
        <f t="shared" si="7"/>
        <v>0</v>
      </c>
      <c r="CV18" s="59">
        <f t="shared" si="7"/>
        <v>0</v>
      </c>
      <c r="CW18" s="59">
        <f t="shared" si="7"/>
        <v>0</v>
      </c>
      <c r="CX18" s="95">
        <f t="shared" si="7"/>
        <v>0</v>
      </c>
      <c r="CY18" s="95">
        <f t="shared" si="7"/>
        <v>0</v>
      </c>
      <c r="CZ18" s="95">
        <f t="shared" si="7"/>
        <v>0</v>
      </c>
      <c r="DA18" s="95">
        <f t="shared" si="7"/>
        <v>0</v>
      </c>
      <c r="DB18" s="95">
        <f t="shared" si="7"/>
        <v>0</v>
      </c>
    </row>
    <row r="19" spans="1:106">
      <c r="A19" t="s">
        <v>166</v>
      </c>
      <c r="B19" s="10">
        <v>20</v>
      </c>
      <c r="C19" s="4" t="s">
        <v>3</v>
      </c>
      <c r="D19" s="10" t="s">
        <v>38</v>
      </c>
      <c r="E19" s="59">
        <f t="shared" si="1"/>
        <v>0</v>
      </c>
      <c r="F19" s="59">
        <f t="shared" si="2"/>
        <v>0</v>
      </c>
      <c r="G19" s="59">
        <f t="shared" si="3"/>
        <v>75</v>
      </c>
      <c r="H19" s="59">
        <f t="shared" si="4"/>
        <v>25</v>
      </c>
      <c r="I19" s="59">
        <f t="shared" si="5"/>
        <v>0.75</v>
      </c>
      <c r="J19">
        <v>8</v>
      </c>
      <c r="K19">
        <v>0</v>
      </c>
      <c r="L19">
        <v>0</v>
      </c>
      <c r="M19">
        <v>6</v>
      </c>
      <c r="N19">
        <v>2</v>
      </c>
      <c r="O19">
        <v>0.75</v>
      </c>
      <c r="P19">
        <v>391.25</v>
      </c>
      <c r="Q19">
        <v>0</v>
      </c>
      <c r="R19">
        <v>388</v>
      </c>
      <c r="S19">
        <v>401</v>
      </c>
      <c r="T19">
        <v>144.75</v>
      </c>
      <c r="U19">
        <v>117.83333330000001</v>
      </c>
      <c r="V19">
        <v>225.5</v>
      </c>
      <c r="W19">
        <v>347.375</v>
      </c>
      <c r="X19">
        <v>374.33333340000001</v>
      </c>
      <c r="Y19">
        <v>266.5</v>
      </c>
      <c r="Z19">
        <v>236.25</v>
      </c>
      <c r="AA19">
        <v>241.66666670000001</v>
      </c>
      <c r="AB19">
        <v>220</v>
      </c>
      <c r="AC19">
        <v>54</v>
      </c>
      <c r="AD19">
        <v>19</v>
      </c>
      <c r="AE19">
        <v>23</v>
      </c>
      <c r="AF19">
        <v>12</v>
      </c>
      <c r="AG19">
        <v>9</v>
      </c>
      <c r="AH19">
        <v>10</v>
      </c>
      <c r="AI19">
        <v>8</v>
      </c>
      <c r="AJ19">
        <v>1</v>
      </c>
      <c r="AK19">
        <v>0</v>
      </c>
      <c r="AL19">
        <v>26</v>
      </c>
      <c r="AM19">
        <v>8</v>
      </c>
      <c r="AN19">
        <v>2</v>
      </c>
      <c r="AO19">
        <v>0</v>
      </c>
      <c r="AP19">
        <v>1</v>
      </c>
      <c r="AQ19">
        <v>0</v>
      </c>
      <c r="AR19">
        <v>8</v>
      </c>
      <c r="AS19">
        <v>1</v>
      </c>
      <c r="AT19">
        <v>6</v>
      </c>
      <c r="AU19">
        <v>6</v>
      </c>
      <c r="AV19">
        <v>0</v>
      </c>
      <c r="AW19">
        <v>0</v>
      </c>
      <c r="AX19">
        <v>10</v>
      </c>
      <c r="AY19">
        <v>0</v>
      </c>
      <c r="AZ19">
        <v>2</v>
      </c>
      <c r="BA19">
        <v>2</v>
      </c>
      <c r="BB19">
        <v>0</v>
      </c>
      <c r="BC19">
        <v>0</v>
      </c>
      <c r="BD19">
        <v>8</v>
      </c>
      <c r="BE19">
        <v>11</v>
      </c>
      <c r="BF19">
        <v>2</v>
      </c>
      <c r="BG19">
        <v>1</v>
      </c>
      <c r="BH19">
        <v>0</v>
      </c>
      <c r="BI19">
        <v>3</v>
      </c>
      <c r="BJ19">
        <v>5</v>
      </c>
      <c r="BK19">
        <v>0</v>
      </c>
      <c r="BL19">
        <v>103</v>
      </c>
      <c r="BM19">
        <v>30</v>
      </c>
      <c r="BN19">
        <v>9</v>
      </c>
      <c r="BO19">
        <v>0</v>
      </c>
      <c r="BP19">
        <v>15</v>
      </c>
      <c r="BQ19">
        <v>5</v>
      </c>
      <c r="BR19">
        <v>44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  <c r="CE19" s="58" t="s">
        <v>111</v>
      </c>
    </row>
    <row r="20" spans="1:106">
      <c r="A20" t="s">
        <v>167</v>
      </c>
      <c r="B20" s="10">
        <v>20</v>
      </c>
      <c r="C20" s="6" t="s">
        <v>2</v>
      </c>
      <c r="D20" s="10" t="s">
        <v>38</v>
      </c>
      <c r="E20" s="59">
        <f t="shared" si="1"/>
        <v>0</v>
      </c>
      <c r="F20" s="59">
        <f t="shared" si="2"/>
        <v>0</v>
      </c>
      <c r="G20" s="59">
        <f t="shared" si="3"/>
        <v>62.5</v>
      </c>
      <c r="H20" s="59">
        <f t="shared" si="4"/>
        <v>37.5</v>
      </c>
      <c r="I20" s="59">
        <f t="shared" si="5"/>
        <v>0.625</v>
      </c>
      <c r="J20">
        <v>8</v>
      </c>
      <c r="K20">
        <v>0</v>
      </c>
      <c r="L20">
        <v>0</v>
      </c>
      <c r="M20">
        <v>5</v>
      </c>
      <c r="N20">
        <v>3</v>
      </c>
      <c r="O20">
        <v>0.625</v>
      </c>
      <c r="P20">
        <v>100.5</v>
      </c>
      <c r="Q20">
        <v>0</v>
      </c>
      <c r="R20">
        <v>85</v>
      </c>
      <c r="S20">
        <v>126.33333330000001</v>
      </c>
      <c r="T20">
        <v>123.75</v>
      </c>
      <c r="U20">
        <v>152</v>
      </c>
      <c r="V20">
        <v>76.666666660000004</v>
      </c>
      <c r="W20">
        <v>144.625</v>
      </c>
      <c r="X20">
        <v>36.400000009999999</v>
      </c>
      <c r="Y20">
        <v>325</v>
      </c>
      <c r="Z20">
        <v>583.875</v>
      </c>
      <c r="AA20">
        <v>836.40000010000006</v>
      </c>
      <c r="AB20">
        <v>163</v>
      </c>
      <c r="AC20">
        <v>49</v>
      </c>
      <c r="AD20">
        <v>20</v>
      </c>
      <c r="AE20">
        <v>14</v>
      </c>
      <c r="AF20">
        <v>15</v>
      </c>
      <c r="AG20">
        <v>10</v>
      </c>
      <c r="AH20">
        <v>8</v>
      </c>
      <c r="AI20">
        <v>3</v>
      </c>
      <c r="AJ20">
        <v>0</v>
      </c>
      <c r="AK20">
        <v>0</v>
      </c>
      <c r="AL20">
        <v>28</v>
      </c>
      <c r="AM20">
        <v>8</v>
      </c>
      <c r="AN20">
        <v>0</v>
      </c>
      <c r="AO20">
        <v>2</v>
      </c>
      <c r="AP20">
        <v>0</v>
      </c>
      <c r="AQ20">
        <v>0</v>
      </c>
      <c r="AR20">
        <v>10</v>
      </c>
      <c r="AS20">
        <v>0</v>
      </c>
      <c r="AT20">
        <v>5</v>
      </c>
      <c r="AU20">
        <v>1</v>
      </c>
      <c r="AV20">
        <v>0</v>
      </c>
      <c r="AW20">
        <v>0</v>
      </c>
      <c r="AX20">
        <v>8</v>
      </c>
      <c r="AY20">
        <v>2</v>
      </c>
      <c r="AZ20">
        <v>3</v>
      </c>
      <c r="BA20">
        <v>0</v>
      </c>
      <c r="BB20">
        <v>0</v>
      </c>
      <c r="BC20">
        <v>0</v>
      </c>
      <c r="BD20">
        <v>10</v>
      </c>
      <c r="BE20">
        <v>21</v>
      </c>
      <c r="BF20">
        <v>1</v>
      </c>
      <c r="BG20">
        <v>2</v>
      </c>
      <c r="BH20">
        <v>2</v>
      </c>
      <c r="BI20">
        <v>6</v>
      </c>
      <c r="BJ20">
        <v>2</v>
      </c>
      <c r="BK20">
        <v>8</v>
      </c>
      <c r="BL20">
        <v>154</v>
      </c>
      <c r="BM20">
        <v>8</v>
      </c>
      <c r="BN20">
        <v>6</v>
      </c>
      <c r="BO20">
        <v>10</v>
      </c>
      <c r="BP20">
        <v>2</v>
      </c>
      <c r="BQ20">
        <v>5</v>
      </c>
      <c r="BR20">
        <v>123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  <c r="CE20" s="58" t="s">
        <v>111</v>
      </c>
    </row>
    <row r="21" spans="1:106">
      <c r="A21" t="s">
        <v>182</v>
      </c>
      <c r="B21" s="10">
        <v>24</v>
      </c>
      <c r="C21" s="4" t="s">
        <v>3</v>
      </c>
      <c r="D21" s="10" t="s">
        <v>38</v>
      </c>
      <c r="E21" s="59">
        <f t="shared" si="1"/>
        <v>0</v>
      </c>
      <c r="F21" s="59">
        <f t="shared" si="2"/>
        <v>0</v>
      </c>
      <c r="G21" s="59">
        <f t="shared" si="3"/>
        <v>100</v>
      </c>
      <c r="H21" s="59">
        <f t="shared" si="4"/>
        <v>0</v>
      </c>
      <c r="I21" s="59">
        <f t="shared" si="5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1116.125</v>
      </c>
      <c r="Q21">
        <v>0</v>
      </c>
      <c r="R21">
        <v>1116.125</v>
      </c>
      <c r="S21">
        <v>0</v>
      </c>
      <c r="T21">
        <v>419.5</v>
      </c>
      <c r="U21">
        <v>419.5</v>
      </c>
      <c r="V21">
        <v>0</v>
      </c>
      <c r="W21">
        <v>589.75</v>
      </c>
      <c r="X21">
        <v>589.75</v>
      </c>
      <c r="Y21">
        <v>0</v>
      </c>
      <c r="Z21">
        <v>131.5</v>
      </c>
      <c r="AA21">
        <v>131.5</v>
      </c>
      <c r="AB21">
        <v>0</v>
      </c>
      <c r="AC21">
        <v>19</v>
      </c>
      <c r="AD21">
        <v>9</v>
      </c>
      <c r="AE21">
        <v>8</v>
      </c>
      <c r="AF21">
        <v>2</v>
      </c>
      <c r="AG21">
        <v>10</v>
      </c>
      <c r="AH21">
        <v>9</v>
      </c>
      <c r="AI21">
        <v>0</v>
      </c>
      <c r="AJ21">
        <v>0</v>
      </c>
      <c r="AK21">
        <v>0</v>
      </c>
      <c r="AL21">
        <v>0</v>
      </c>
      <c r="AM21">
        <v>8</v>
      </c>
      <c r="AN21">
        <v>1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</v>
      </c>
      <c r="AU21">
        <v>0</v>
      </c>
      <c r="AV21">
        <v>0</v>
      </c>
      <c r="AW21">
        <v>0</v>
      </c>
      <c r="AX21">
        <v>0</v>
      </c>
      <c r="AY21">
        <v>2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17</v>
      </c>
      <c r="BF21">
        <v>0</v>
      </c>
      <c r="BG21">
        <v>0</v>
      </c>
      <c r="BH21">
        <v>0</v>
      </c>
      <c r="BI21">
        <v>3</v>
      </c>
      <c r="BJ21">
        <v>11</v>
      </c>
      <c r="BK21">
        <v>3</v>
      </c>
      <c r="BL21">
        <v>106</v>
      </c>
      <c r="BM21">
        <v>47</v>
      </c>
      <c r="BN21">
        <v>11</v>
      </c>
      <c r="BO21">
        <v>3</v>
      </c>
      <c r="BP21">
        <v>14</v>
      </c>
      <c r="BQ21">
        <v>2</v>
      </c>
      <c r="BR21">
        <v>29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  <c r="CE21" s="58"/>
    </row>
    <row r="22" spans="1:106">
      <c r="A22" t="s">
        <v>168</v>
      </c>
      <c r="B22" s="10">
        <v>20</v>
      </c>
      <c r="C22" s="4" t="s">
        <v>3</v>
      </c>
      <c r="D22" s="10" t="s">
        <v>38</v>
      </c>
      <c r="E22" s="59">
        <f t="shared" si="1"/>
        <v>0</v>
      </c>
      <c r="F22" s="59">
        <f t="shared" si="2"/>
        <v>0</v>
      </c>
      <c r="G22" s="59">
        <f t="shared" si="3"/>
        <v>62.5</v>
      </c>
      <c r="H22" s="59">
        <f t="shared" si="4"/>
        <v>37.5</v>
      </c>
      <c r="I22" s="59">
        <f t="shared" si="5"/>
        <v>0.625</v>
      </c>
      <c r="J22">
        <v>8</v>
      </c>
      <c r="K22">
        <v>0</v>
      </c>
      <c r="L22">
        <v>0</v>
      </c>
      <c r="M22">
        <v>5</v>
      </c>
      <c r="N22">
        <v>3</v>
      </c>
      <c r="O22">
        <v>0.625</v>
      </c>
      <c r="P22">
        <v>227.25</v>
      </c>
      <c r="Q22">
        <v>0</v>
      </c>
      <c r="R22">
        <v>257.2</v>
      </c>
      <c r="S22">
        <v>177.33333329999999</v>
      </c>
      <c r="T22">
        <v>90.75</v>
      </c>
      <c r="U22">
        <v>78.199999989999995</v>
      </c>
      <c r="V22">
        <v>111.66666669999999</v>
      </c>
      <c r="W22">
        <v>579.75</v>
      </c>
      <c r="X22">
        <v>846.8</v>
      </c>
      <c r="Y22">
        <v>134.66666670000001</v>
      </c>
      <c r="Z22">
        <v>24.75</v>
      </c>
      <c r="AA22">
        <v>32.200000000000003</v>
      </c>
      <c r="AB22">
        <v>12.33333333</v>
      </c>
      <c r="AC22">
        <v>37</v>
      </c>
      <c r="AD22">
        <v>21</v>
      </c>
      <c r="AE22">
        <v>11</v>
      </c>
      <c r="AF22">
        <v>5</v>
      </c>
      <c r="AG22">
        <v>9</v>
      </c>
      <c r="AH22">
        <v>8</v>
      </c>
      <c r="AI22">
        <v>6</v>
      </c>
      <c r="AJ22">
        <v>1</v>
      </c>
      <c r="AK22">
        <v>0</v>
      </c>
      <c r="AL22">
        <v>13</v>
      </c>
      <c r="AM22">
        <v>8</v>
      </c>
      <c r="AN22">
        <v>0</v>
      </c>
      <c r="AO22">
        <v>3</v>
      </c>
      <c r="AP22">
        <v>1</v>
      </c>
      <c r="AQ22">
        <v>0</v>
      </c>
      <c r="AR22">
        <v>9</v>
      </c>
      <c r="AS22">
        <v>1</v>
      </c>
      <c r="AT22">
        <v>5</v>
      </c>
      <c r="AU22">
        <v>2</v>
      </c>
      <c r="AV22">
        <v>0</v>
      </c>
      <c r="AW22">
        <v>0</v>
      </c>
      <c r="AX22">
        <v>3</v>
      </c>
      <c r="AY22">
        <v>0</v>
      </c>
      <c r="AZ22">
        <v>3</v>
      </c>
      <c r="BA22">
        <v>1</v>
      </c>
      <c r="BB22">
        <v>0</v>
      </c>
      <c r="BC22">
        <v>0</v>
      </c>
      <c r="BD22">
        <v>1</v>
      </c>
      <c r="BE22">
        <v>26</v>
      </c>
      <c r="BF22">
        <v>0</v>
      </c>
      <c r="BG22">
        <v>0</v>
      </c>
      <c r="BH22">
        <v>0</v>
      </c>
      <c r="BI22">
        <v>1</v>
      </c>
      <c r="BJ22">
        <v>12</v>
      </c>
      <c r="BK22">
        <v>13</v>
      </c>
      <c r="BL22">
        <v>201</v>
      </c>
      <c r="BM22">
        <v>39</v>
      </c>
      <c r="BN22">
        <v>19</v>
      </c>
      <c r="BO22">
        <v>15</v>
      </c>
      <c r="BP22">
        <v>24</v>
      </c>
      <c r="BQ22">
        <v>12</v>
      </c>
      <c r="BR22">
        <v>92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  <c r="CE22" s="58" t="s">
        <v>111</v>
      </c>
    </row>
    <row r="23" spans="1:106">
      <c r="A23" t="s">
        <v>169</v>
      </c>
      <c r="B23" s="10">
        <v>20</v>
      </c>
      <c r="C23" s="6" t="s">
        <v>2</v>
      </c>
      <c r="D23" s="10" t="s">
        <v>38</v>
      </c>
      <c r="E23" s="59">
        <f t="shared" si="1"/>
        <v>0</v>
      </c>
      <c r="F23" s="59">
        <f t="shared" si="2"/>
        <v>0</v>
      </c>
      <c r="G23" s="59">
        <f t="shared" si="3"/>
        <v>62.5</v>
      </c>
      <c r="H23" s="59">
        <f t="shared" si="4"/>
        <v>37.5</v>
      </c>
      <c r="I23" s="59">
        <f t="shared" si="5"/>
        <v>0.625</v>
      </c>
      <c r="J23">
        <v>8</v>
      </c>
      <c r="K23">
        <v>0</v>
      </c>
      <c r="L23">
        <v>0</v>
      </c>
      <c r="M23">
        <v>5</v>
      </c>
      <c r="N23">
        <v>3</v>
      </c>
      <c r="O23">
        <v>0.625</v>
      </c>
      <c r="P23">
        <v>547.375</v>
      </c>
      <c r="Q23">
        <v>0</v>
      </c>
      <c r="R23">
        <v>383.8</v>
      </c>
      <c r="S23">
        <v>820</v>
      </c>
      <c r="T23">
        <v>128.625</v>
      </c>
      <c r="U23">
        <v>174.4</v>
      </c>
      <c r="V23">
        <v>52.333333330000002</v>
      </c>
      <c r="W23">
        <v>169.375</v>
      </c>
      <c r="X23">
        <v>194</v>
      </c>
      <c r="Y23">
        <v>128.33333329999999</v>
      </c>
      <c r="Z23">
        <v>724.875</v>
      </c>
      <c r="AA23">
        <v>939.59999989999994</v>
      </c>
      <c r="AB23">
        <v>367</v>
      </c>
      <c r="AC23">
        <v>37</v>
      </c>
      <c r="AD23">
        <v>11</v>
      </c>
      <c r="AE23">
        <v>19</v>
      </c>
      <c r="AF23">
        <v>7</v>
      </c>
      <c r="AG23">
        <v>11</v>
      </c>
      <c r="AH23">
        <v>8</v>
      </c>
      <c r="AI23">
        <v>3</v>
      </c>
      <c r="AJ23">
        <v>0</v>
      </c>
      <c r="AK23">
        <v>0</v>
      </c>
      <c r="AL23">
        <v>15</v>
      </c>
      <c r="AM23">
        <v>8</v>
      </c>
      <c r="AN23">
        <v>0</v>
      </c>
      <c r="AO23">
        <v>1</v>
      </c>
      <c r="AP23">
        <v>0</v>
      </c>
      <c r="AQ23">
        <v>0</v>
      </c>
      <c r="AR23">
        <v>2</v>
      </c>
      <c r="AS23">
        <v>0</v>
      </c>
      <c r="AT23">
        <v>5</v>
      </c>
      <c r="AU23">
        <v>2</v>
      </c>
      <c r="AV23">
        <v>0</v>
      </c>
      <c r="AW23">
        <v>0</v>
      </c>
      <c r="AX23">
        <v>12</v>
      </c>
      <c r="AY23">
        <v>3</v>
      </c>
      <c r="AZ23">
        <v>3</v>
      </c>
      <c r="BA23">
        <v>0</v>
      </c>
      <c r="BB23">
        <v>0</v>
      </c>
      <c r="BC23">
        <v>0</v>
      </c>
      <c r="BD23">
        <v>1</v>
      </c>
      <c r="BE23">
        <v>10</v>
      </c>
      <c r="BF23">
        <v>0</v>
      </c>
      <c r="BG23">
        <v>1</v>
      </c>
      <c r="BH23">
        <v>0</v>
      </c>
      <c r="BI23">
        <v>4</v>
      </c>
      <c r="BJ23">
        <v>4</v>
      </c>
      <c r="BK23">
        <v>1</v>
      </c>
      <c r="BL23">
        <v>138</v>
      </c>
      <c r="BM23">
        <v>41</v>
      </c>
      <c r="BN23">
        <v>8</v>
      </c>
      <c r="BO23">
        <v>1</v>
      </c>
      <c r="BP23">
        <v>19</v>
      </c>
      <c r="BQ23">
        <v>10</v>
      </c>
      <c r="BR23">
        <v>59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  <c r="CE23" s="58" t="s">
        <v>111</v>
      </c>
    </row>
    <row r="24" spans="1:106">
      <c r="A24" t="s">
        <v>170</v>
      </c>
      <c r="B24" s="10">
        <v>20</v>
      </c>
      <c r="C24" s="6" t="s">
        <v>2</v>
      </c>
      <c r="D24" s="10" t="s">
        <v>38</v>
      </c>
      <c r="E24" s="59">
        <f t="shared" si="1"/>
        <v>0</v>
      </c>
      <c r="F24" s="59">
        <f t="shared" si="2"/>
        <v>0</v>
      </c>
      <c r="G24" s="59">
        <f t="shared" si="3"/>
        <v>100</v>
      </c>
      <c r="H24" s="59">
        <f t="shared" si="4"/>
        <v>0</v>
      </c>
      <c r="I24" s="59">
        <f t="shared" si="5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193.375</v>
      </c>
      <c r="Q24">
        <v>0</v>
      </c>
      <c r="R24">
        <v>193.375</v>
      </c>
      <c r="S24">
        <v>0</v>
      </c>
      <c r="T24">
        <v>100.375</v>
      </c>
      <c r="U24">
        <v>100.375</v>
      </c>
      <c r="V24">
        <v>0</v>
      </c>
      <c r="W24">
        <v>129</v>
      </c>
      <c r="X24">
        <v>129</v>
      </c>
      <c r="Y24">
        <v>0</v>
      </c>
      <c r="Z24">
        <v>1038.75</v>
      </c>
      <c r="AA24">
        <v>1038.75</v>
      </c>
      <c r="AB24">
        <v>0</v>
      </c>
      <c r="AC24">
        <v>86</v>
      </c>
      <c r="AD24">
        <v>35</v>
      </c>
      <c r="AE24">
        <v>51</v>
      </c>
      <c r="AF24">
        <v>0</v>
      </c>
      <c r="AG24">
        <v>10</v>
      </c>
      <c r="AH24">
        <v>10</v>
      </c>
      <c r="AI24">
        <v>7</v>
      </c>
      <c r="AJ24">
        <v>3</v>
      </c>
      <c r="AK24">
        <v>0</v>
      </c>
      <c r="AL24">
        <v>56</v>
      </c>
      <c r="AM24">
        <v>8</v>
      </c>
      <c r="AN24">
        <v>2</v>
      </c>
      <c r="AO24">
        <v>2</v>
      </c>
      <c r="AP24">
        <v>1</v>
      </c>
      <c r="AQ24">
        <v>0</v>
      </c>
      <c r="AR24">
        <v>22</v>
      </c>
      <c r="AS24">
        <v>2</v>
      </c>
      <c r="AT24">
        <v>8</v>
      </c>
      <c r="AU24">
        <v>5</v>
      </c>
      <c r="AV24">
        <v>2</v>
      </c>
      <c r="AW24">
        <v>0</v>
      </c>
      <c r="AX24">
        <v>34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10</v>
      </c>
      <c r="BF24">
        <v>1</v>
      </c>
      <c r="BG24">
        <v>0</v>
      </c>
      <c r="BH24">
        <v>0</v>
      </c>
      <c r="BI24">
        <v>7</v>
      </c>
      <c r="BJ24">
        <v>1</v>
      </c>
      <c r="BK24">
        <v>1</v>
      </c>
      <c r="BL24">
        <v>78</v>
      </c>
      <c r="BM24">
        <v>10</v>
      </c>
      <c r="BN24">
        <v>7</v>
      </c>
      <c r="BO24">
        <v>1</v>
      </c>
      <c r="BP24">
        <v>13</v>
      </c>
      <c r="BQ24">
        <v>1</v>
      </c>
      <c r="BR24">
        <v>46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  <c r="CE24" s="58" t="s">
        <v>111</v>
      </c>
    </row>
    <row r="25" spans="1:106">
      <c r="A25" t="s">
        <v>171</v>
      </c>
      <c r="B25" s="10">
        <v>20</v>
      </c>
      <c r="C25" s="4" t="s">
        <v>3</v>
      </c>
      <c r="D25" s="10" t="s">
        <v>38</v>
      </c>
      <c r="E25" s="59">
        <f t="shared" si="1"/>
        <v>0</v>
      </c>
      <c r="F25" s="59">
        <f t="shared" si="2"/>
        <v>0</v>
      </c>
      <c r="G25" s="59">
        <f t="shared" si="3"/>
        <v>75</v>
      </c>
      <c r="H25" s="59">
        <f t="shared" si="4"/>
        <v>25</v>
      </c>
      <c r="I25" s="59">
        <f t="shared" si="5"/>
        <v>0.75</v>
      </c>
      <c r="J25">
        <v>8</v>
      </c>
      <c r="K25">
        <v>0</v>
      </c>
      <c r="L25">
        <v>0</v>
      </c>
      <c r="M25">
        <v>6</v>
      </c>
      <c r="N25">
        <v>2</v>
      </c>
      <c r="O25">
        <v>0.75</v>
      </c>
      <c r="P25">
        <v>523.25</v>
      </c>
      <c r="Q25">
        <v>0</v>
      </c>
      <c r="R25">
        <v>558.5</v>
      </c>
      <c r="S25">
        <v>417.5</v>
      </c>
      <c r="T25">
        <v>84.25</v>
      </c>
      <c r="U25">
        <v>76.666666660000004</v>
      </c>
      <c r="V25">
        <v>107</v>
      </c>
      <c r="W25">
        <v>151.25</v>
      </c>
      <c r="X25">
        <v>169.16666670000001</v>
      </c>
      <c r="Y25">
        <v>97.5</v>
      </c>
      <c r="Z25">
        <v>173.25</v>
      </c>
      <c r="AA25">
        <v>165.66666670000001</v>
      </c>
      <c r="AB25">
        <v>196</v>
      </c>
      <c r="AC25">
        <v>47</v>
      </c>
      <c r="AD25">
        <v>23</v>
      </c>
      <c r="AE25">
        <v>13</v>
      </c>
      <c r="AF25">
        <v>11</v>
      </c>
      <c r="AG25">
        <v>8</v>
      </c>
      <c r="AH25">
        <v>11</v>
      </c>
      <c r="AI25">
        <v>1</v>
      </c>
      <c r="AJ25">
        <v>0</v>
      </c>
      <c r="AK25">
        <v>6</v>
      </c>
      <c r="AL25">
        <v>21</v>
      </c>
      <c r="AM25">
        <v>8</v>
      </c>
      <c r="AN25">
        <v>3</v>
      </c>
      <c r="AO25">
        <v>1</v>
      </c>
      <c r="AP25">
        <v>0</v>
      </c>
      <c r="AQ25">
        <v>2</v>
      </c>
      <c r="AR25">
        <v>9</v>
      </c>
      <c r="AS25">
        <v>0</v>
      </c>
      <c r="AT25">
        <v>6</v>
      </c>
      <c r="AU25">
        <v>0</v>
      </c>
      <c r="AV25">
        <v>0</v>
      </c>
      <c r="AW25">
        <v>0</v>
      </c>
      <c r="AX25">
        <v>7</v>
      </c>
      <c r="AY25">
        <v>0</v>
      </c>
      <c r="AZ25">
        <v>2</v>
      </c>
      <c r="BA25">
        <v>0</v>
      </c>
      <c r="BB25">
        <v>0</v>
      </c>
      <c r="BC25">
        <v>4</v>
      </c>
      <c r="BD25">
        <v>5</v>
      </c>
      <c r="BE25">
        <v>10</v>
      </c>
      <c r="BF25">
        <v>0</v>
      </c>
      <c r="BG25">
        <v>0</v>
      </c>
      <c r="BH25">
        <v>0</v>
      </c>
      <c r="BI25">
        <v>3</v>
      </c>
      <c r="BJ25">
        <v>6</v>
      </c>
      <c r="BK25">
        <v>1</v>
      </c>
      <c r="BL25">
        <v>67</v>
      </c>
      <c r="BM25">
        <v>21</v>
      </c>
      <c r="BN25">
        <v>0</v>
      </c>
      <c r="BO25">
        <v>1</v>
      </c>
      <c r="BP25">
        <v>5</v>
      </c>
      <c r="BQ25">
        <v>9</v>
      </c>
      <c r="BR25">
        <v>31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  <c r="CE25" s="58" t="s">
        <v>111</v>
      </c>
    </row>
    <row r="26" spans="1:106">
      <c r="A26" t="s">
        <v>172</v>
      </c>
      <c r="B26" s="10">
        <v>20</v>
      </c>
      <c r="C26" s="4" t="s">
        <v>3</v>
      </c>
      <c r="D26" s="10" t="s">
        <v>38</v>
      </c>
      <c r="E26" s="59">
        <f t="shared" si="1"/>
        <v>0</v>
      </c>
      <c r="F26" s="59">
        <f t="shared" si="2"/>
        <v>0</v>
      </c>
      <c r="G26" s="59">
        <f t="shared" si="3"/>
        <v>25</v>
      </c>
      <c r="H26" s="59">
        <f t="shared" si="4"/>
        <v>75</v>
      </c>
      <c r="I26" s="59">
        <f t="shared" si="5"/>
        <v>0.25</v>
      </c>
      <c r="J26">
        <v>8</v>
      </c>
      <c r="K26">
        <v>0</v>
      </c>
      <c r="L26">
        <v>0</v>
      </c>
      <c r="M26">
        <v>2</v>
      </c>
      <c r="N26">
        <v>6</v>
      </c>
      <c r="O26">
        <v>0.25</v>
      </c>
      <c r="P26">
        <v>377.125</v>
      </c>
      <c r="Q26">
        <v>0</v>
      </c>
      <c r="R26">
        <v>575.5</v>
      </c>
      <c r="S26">
        <v>311</v>
      </c>
      <c r="T26">
        <v>65.75</v>
      </c>
      <c r="U26">
        <v>90</v>
      </c>
      <c r="V26">
        <v>57.666666669999998</v>
      </c>
      <c r="W26">
        <v>103.25</v>
      </c>
      <c r="X26">
        <v>107.5</v>
      </c>
      <c r="Y26">
        <v>101.83333330000001</v>
      </c>
      <c r="Z26">
        <v>549.875</v>
      </c>
      <c r="AA26">
        <v>1127.5</v>
      </c>
      <c r="AB26">
        <v>357.33333340000001</v>
      </c>
      <c r="AC26">
        <v>49</v>
      </c>
      <c r="AD26">
        <v>27</v>
      </c>
      <c r="AE26">
        <v>8</v>
      </c>
      <c r="AF26">
        <v>14</v>
      </c>
      <c r="AG26">
        <v>8</v>
      </c>
      <c r="AH26">
        <v>11</v>
      </c>
      <c r="AI26">
        <v>6</v>
      </c>
      <c r="AJ26">
        <v>3</v>
      </c>
      <c r="AK26">
        <v>0</v>
      </c>
      <c r="AL26">
        <v>21</v>
      </c>
      <c r="AM26">
        <v>8</v>
      </c>
      <c r="AN26">
        <v>3</v>
      </c>
      <c r="AO26">
        <v>2</v>
      </c>
      <c r="AP26">
        <v>3</v>
      </c>
      <c r="AQ26">
        <v>0</v>
      </c>
      <c r="AR26">
        <v>11</v>
      </c>
      <c r="AS26">
        <v>0</v>
      </c>
      <c r="AT26">
        <v>2</v>
      </c>
      <c r="AU26">
        <v>0</v>
      </c>
      <c r="AV26">
        <v>0</v>
      </c>
      <c r="AW26">
        <v>0</v>
      </c>
      <c r="AX26">
        <v>6</v>
      </c>
      <c r="AY26">
        <v>0</v>
      </c>
      <c r="AZ26">
        <v>6</v>
      </c>
      <c r="BA26">
        <v>4</v>
      </c>
      <c r="BB26">
        <v>0</v>
      </c>
      <c r="BC26">
        <v>0</v>
      </c>
      <c r="BD26">
        <v>4</v>
      </c>
      <c r="BE26">
        <v>10</v>
      </c>
      <c r="BF26">
        <v>1</v>
      </c>
      <c r="BG26">
        <v>0</v>
      </c>
      <c r="BH26">
        <v>0</v>
      </c>
      <c r="BI26">
        <v>2</v>
      </c>
      <c r="BJ26">
        <v>6</v>
      </c>
      <c r="BK26">
        <v>1</v>
      </c>
      <c r="BL26">
        <v>82</v>
      </c>
      <c r="BM26">
        <v>15</v>
      </c>
      <c r="BN26">
        <v>0</v>
      </c>
      <c r="BO26">
        <v>0</v>
      </c>
      <c r="BP26">
        <v>1</v>
      </c>
      <c r="BQ26">
        <v>8</v>
      </c>
      <c r="BR26">
        <v>58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  <c r="CE26" s="58" t="s">
        <v>111</v>
      </c>
    </row>
    <row r="27" spans="1:106">
      <c r="A27" t="s">
        <v>173</v>
      </c>
      <c r="B27" s="10">
        <v>20</v>
      </c>
      <c r="C27" s="6" t="s">
        <v>2</v>
      </c>
      <c r="D27" s="10" t="s">
        <v>38</v>
      </c>
      <c r="E27" s="59">
        <f t="shared" si="1"/>
        <v>0</v>
      </c>
      <c r="F27" s="59">
        <f t="shared" si="2"/>
        <v>0</v>
      </c>
      <c r="G27" s="59">
        <f t="shared" si="3"/>
        <v>87.5</v>
      </c>
      <c r="H27" s="59">
        <f t="shared" si="4"/>
        <v>12.5</v>
      </c>
      <c r="I27" s="59">
        <f t="shared" si="5"/>
        <v>0.875</v>
      </c>
      <c r="J27">
        <v>8</v>
      </c>
      <c r="K27">
        <v>0</v>
      </c>
      <c r="L27">
        <v>0</v>
      </c>
      <c r="M27">
        <v>7</v>
      </c>
      <c r="N27">
        <v>1</v>
      </c>
      <c r="O27">
        <v>0.875</v>
      </c>
      <c r="P27">
        <v>217.75</v>
      </c>
      <c r="Q27">
        <v>0</v>
      </c>
      <c r="R27">
        <v>202.7142857</v>
      </c>
      <c r="S27">
        <v>323</v>
      </c>
      <c r="T27">
        <v>221.875</v>
      </c>
      <c r="U27">
        <v>200.14285709999999</v>
      </c>
      <c r="V27">
        <v>374</v>
      </c>
      <c r="W27">
        <v>1150.75</v>
      </c>
      <c r="X27">
        <v>1248.7142859999999</v>
      </c>
      <c r="Y27">
        <v>465</v>
      </c>
      <c r="Z27">
        <v>30.25</v>
      </c>
      <c r="AA27">
        <v>33.571428570000002</v>
      </c>
      <c r="AB27">
        <v>7</v>
      </c>
      <c r="AC27">
        <v>61</v>
      </c>
      <c r="AD27">
        <v>26</v>
      </c>
      <c r="AE27">
        <v>15</v>
      </c>
      <c r="AF27">
        <v>20</v>
      </c>
      <c r="AG27">
        <v>8</v>
      </c>
      <c r="AH27">
        <v>8</v>
      </c>
      <c r="AI27">
        <v>8</v>
      </c>
      <c r="AJ27">
        <v>2</v>
      </c>
      <c r="AK27">
        <v>0</v>
      </c>
      <c r="AL27">
        <v>35</v>
      </c>
      <c r="AM27">
        <v>8</v>
      </c>
      <c r="AN27">
        <v>0</v>
      </c>
      <c r="AO27">
        <v>4</v>
      </c>
      <c r="AP27">
        <v>1</v>
      </c>
      <c r="AQ27">
        <v>0</v>
      </c>
      <c r="AR27">
        <v>13</v>
      </c>
      <c r="AS27">
        <v>0</v>
      </c>
      <c r="AT27">
        <v>7</v>
      </c>
      <c r="AU27">
        <v>4</v>
      </c>
      <c r="AV27">
        <v>1</v>
      </c>
      <c r="AW27">
        <v>0</v>
      </c>
      <c r="AX27">
        <v>3</v>
      </c>
      <c r="AY27">
        <v>0</v>
      </c>
      <c r="AZ27">
        <v>1</v>
      </c>
      <c r="BA27">
        <v>0</v>
      </c>
      <c r="BB27">
        <v>0</v>
      </c>
      <c r="BC27">
        <v>0</v>
      </c>
      <c r="BD27">
        <v>19</v>
      </c>
      <c r="BE27">
        <v>17</v>
      </c>
      <c r="BF27">
        <v>2</v>
      </c>
      <c r="BG27">
        <v>1</v>
      </c>
      <c r="BH27">
        <v>0</v>
      </c>
      <c r="BI27">
        <v>0</v>
      </c>
      <c r="BJ27">
        <v>8</v>
      </c>
      <c r="BK27">
        <v>6</v>
      </c>
      <c r="BL27">
        <v>141</v>
      </c>
      <c r="BM27">
        <v>21</v>
      </c>
      <c r="BN27">
        <v>24</v>
      </c>
      <c r="BO27">
        <v>0</v>
      </c>
      <c r="BP27">
        <v>31</v>
      </c>
      <c r="BQ27">
        <v>3</v>
      </c>
      <c r="BR27">
        <v>62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  <c r="CE27" s="58" t="s">
        <v>111</v>
      </c>
    </row>
    <row r="28" spans="1:106">
      <c r="A28" t="s">
        <v>174</v>
      </c>
      <c r="B28" s="10">
        <v>20</v>
      </c>
      <c r="C28" s="6" t="s">
        <v>2</v>
      </c>
      <c r="D28" s="10" t="s">
        <v>38</v>
      </c>
      <c r="E28" s="59">
        <f t="shared" si="1"/>
        <v>0</v>
      </c>
      <c r="F28" s="59">
        <f t="shared" si="2"/>
        <v>0</v>
      </c>
      <c r="G28" s="59">
        <f t="shared" si="3"/>
        <v>50</v>
      </c>
      <c r="H28" s="59">
        <f t="shared" si="4"/>
        <v>50</v>
      </c>
      <c r="I28" s="59">
        <f t="shared" si="5"/>
        <v>0.5</v>
      </c>
      <c r="J28">
        <v>8</v>
      </c>
      <c r="K28">
        <v>0</v>
      </c>
      <c r="L28">
        <v>0</v>
      </c>
      <c r="M28">
        <v>4</v>
      </c>
      <c r="N28">
        <v>4</v>
      </c>
      <c r="O28">
        <v>0.5</v>
      </c>
      <c r="P28">
        <v>785.125</v>
      </c>
      <c r="Q28">
        <v>0</v>
      </c>
      <c r="R28">
        <v>348.5</v>
      </c>
      <c r="S28">
        <v>1221.75</v>
      </c>
      <c r="T28">
        <v>308.875</v>
      </c>
      <c r="U28">
        <v>155.75</v>
      </c>
      <c r="V28">
        <v>462</v>
      </c>
      <c r="W28">
        <v>98</v>
      </c>
      <c r="X28">
        <v>108.75</v>
      </c>
      <c r="Y28">
        <v>87.25</v>
      </c>
      <c r="Z28">
        <v>499.5</v>
      </c>
      <c r="AA28">
        <v>681.75</v>
      </c>
      <c r="AB28">
        <v>317.25</v>
      </c>
      <c r="AC28">
        <v>26</v>
      </c>
      <c r="AD28">
        <v>13</v>
      </c>
      <c r="AE28">
        <v>7</v>
      </c>
      <c r="AF28">
        <v>6</v>
      </c>
      <c r="AG28">
        <v>9</v>
      </c>
      <c r="AH28">
        <v>8</v>
      </c>
      <c r="AI28">
        <v>1</v>
      </c>
      <c r="AJ28">
        <v>0</v>
      </c>
      <c r="AK28">
        <v>0</v>
      </c>
      <c r="AL28">
        <v>8</v>
      </c>
      <c r="AM28">
        <v>8</v>
      </c>
      <c r="AN28">
        <v>0</v>
      </c>
      <c r="AO28">
        <v>1</v>
      </c>
      <c r="AP28">
        <v>0</v>
      </c>
      <c r="AQ28">
        <v>0</v>
      </c>
      <c r="AR28">
        <v>4</v>
      </c>
      <c r="AS28">
        <v>0</v>
      </c>
      <c r="AT28">
        <v>4</v>
      </c>
      <c r="AU28">
        <v>0</v>
      </c>
      <c r="AV28">
        <v>0</v>
      </c>
      <c r="AW28">
        <v>0</v>
      </c>
      <c r="AX28">
        <v>3</v>
      </c>
      <c r="AY28">
        <v>1</v>
      </c>
      <c r="AZ28">
        <v>4</v>
      </c>
      <c r="BA28">
        <v>0</v>
      </c>
      <c r="BB28">
        <v>0</v>
      </c>
      <c r="BC28">
        <v>0</v>
      </c>
      <c r="BD28">
        <v>1</v>
      </c>
      <c r="BE28">
        <v>10</v>
      </c>
      <c r="BF28">
        <v>1</v>
      </c>
      <c r="BG28">
        <v>1</v>
      </c>
      <c r="BH28">
        <v>0</v>
      </c>
      <c r="BI28">
        <v>4</v>
      </c>
      <c r="BJ28">
        <v>4</v>
      </c>
      <c r="BK28">
        <v>0</v>
      </c>
      <c r="BL28">
        <v>190</v>
      </c>
      <c r="BM28">
        <v>48</v>
      </c>
      <c r="BN28">
        <v>21</v>
      </c>
      <c r="BO28">
        <v>0</v>
      </c>
      <c r="BP28">
        <v>10</v>
      </c>
      <c r="BQ28">
        <v>3</v>
      </c>
      <c r="BR28">
        <v>108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  <c r="CE28" s="58" t="s">
        <v>111</v>
      </c>
    </row>
    <row r="29" spans="1:106">
      <c r="A29" t="s">
        <v>183</v>
      </c>
      <c r="B29" s="10">
        <v>24</v>
      </c>
      <c r="C29" s="6" t="s">
        <v>2</v>
      </c>
      <c r="D29" s="10" t="s">
        <v>38</v>
      </c>
      <c r="E29" s="59">
        <f t="shared" si="1"/>
        <v>0</v>
      </c>
      <c r="F29" s="59">
        <f t="shared" si="2"/>
        <v>0</v>
      </c>
      <c r="G29" s="59">
        <f t="shared" si="3"/>
        <v>62.5</v>
      </c>
      <c r="H29" s="59">
        <f t="shared" si="4"/>
        <v>37.5</v>
      </c>
      <c r="I29" s="59">
        <f t="shared" si="5"/>
        <v>0.625</v>
      </c>
      <c r="J29">
        <v>8</v>
      </c>
      <c r="K29">
        <v>0</v>
      </c>
      <c r="L29">
        <v>0</v>
      </c>
      <c r="M29">
        <v>5</v>
      </c>
      <c r="N29">
        <v>3</v>
      </c>
      <c r="O29">
        <v>0.625</v>
      </c>
      <c r="P29">
        <v>680.5</v>
      </c>
      <c r="Q29">
        <v>0</v>
      </c>
      <c r="R29">
        <v>692.40000010000006</v>
      </c>
      <c r="S29">
        <v>660.66666669999995</v>
      </c>
      <c r="T29">
        <v>274.5</v>
      </c>
      <c r="U29">
        <v>285.39999999999998</v>
      </c>
      <c r="V29">
        <v>256.33333340000001</v>
      </c>
      <c r="W29">
        <v>120.875</v>
      </c>
      <c r="X29">
        <v>114.6</v>
      </c>
      <c r="Y29">
        <v>131.33333329999999</v>
      </c>
      <c r="Z29">
        <v>956.75</v>
      </c>
      <c r="AA29">
        <v>1264</v>
      </c>
      <c r="AB29">
        <v>444.66666659999999</v>
      </c>
      <c r="AC29">
        <v>36</v>
      </c>
      <c r="AD29">
        <v>15</v>
      </c>
      <c r="AE29">
        <v>14</v>
      </c>
      <c r="AF29">
        <v>7</v>
      </c>
      <c r="AG29">
        <v>13</v>
      </c>
      <c r="AH29">
        <v>13</v>
      </c>
      <c r="AI29">
        <v>3</v>
      </c>
      <c r="AJ29">
        <v>1</v>
      </c>
      <c r="AK29">
        <v>0</v>
      </c>
      <c r="AL29">
        <v>6</v>
      </c>
      <c r="AM29">
        <v>8</v>
      </c>
      <c r="AN29">
        <v>5</v>
      </c>
      <c r="AO29">
        <v>0</v>
      </c>
      <c r="AP29">
        <v>0</v>
      </c>
      <c r="AQ29">
        <v>0</v>
      </c>
      <c r="AR29">
        <v>2</v>
      </c>
      <c r="AS29">
        <v>4</v>
      </c>
      <c r="AT29">
        <v>5</v>
      </c>
      <c r="AU29">
        <v>2</v>
      </c>
      <c r="AV29">
        <v>1</v>
      </c>
      <c r="AW29">
        <v>0</v>
      </c>
      <c r="AX29">
        <v>2</v>
      </c>
      <c r="AY29">
        <v>1</v>
      </c>
      <c r="AZ29">
        <v>3</v>
      </c>
      <c r="BA29">
        <v>1</v>
      </c>
      <c r="BB29">
        <v>0</v>
      </c>
      <c r="BC29">
        <v>0</v>
      </c>
      <c r="BD29">
        <v>2</v>
      </c>
      <c r="BE29">
        <v>8</v>
      </c>
      <c r="BF29">
        <v>0</v>
      </c>
      <c r="BG29">
        <v>0</v>
      </c>
      <c r="BH29">
        <v>0</v>
      </c>
      <c r="BI29">
        <v>5</v>
      </c>
      <c r="BJ29">
        <v>3</v>
      </c>
      <c r="BK29">
        <v>0</v>
      </c>
      <c r="BL29">
        <v>68</v>
      </c>
      <c r="BM29">
        <v>20</v>
      </c>
      <c r="BN29">
        <v>1</v>
      </c>
      <c r="BO29">
        <v>2</v>
      </c>
      <c r="BP29">
        <v>14</v>
      </c>
      <c r="BQ29">
        <v>6</v>
      </c>
      <c r="BR29">
        <v>25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  <c r="CE29" s="58"/>
    </row>
    <row r="30" spans="1:106">
      <c r="A30" t="s">
        <v>175</v>
      </c>
      <c r="B30" s="10">
        <v>20</v>
      </c>
      <c r="C30" s="4" t="s">
        <v>3</v>
      </c>
      <c r="D30" s="10" t="s">
        <v>38</v>
      </c>
      <c r="E30" s="59">
        <f t="shared" si="1"/>
        <v>0</v>
      </c>
      <c r="F30" s="59">
        <f t="shared" si="2"/>
        <v>0</v>
      </c>
      <c r="G30" s="59">
        <f t="shared" si="3"/>
        <v>50</v>
      </c>
      <c r="H30" s="59">
        <f t="shared" si="4"/>
        <v>50</v>
      </c>
      <c r="I30" s="59">
        <f t="shared" si="5"/>
        <v>0.5</v>
      </c>
      <c r="J30">
        <v>8</v>
      </c>
      <c r="K30">
        <v>0</v>
      </c>
      <c r="L30">
        <v>0</v>
      </c>
      <c r="M30">
        <v>4</v>
      </c>
      <c r="N30">
        <v>4</v>
      </c>
      <c r="O30">
        <v>0.5</v>
      </c>
      <c r="P30">
        <v>229.5</v>
      </c>
      <c r="Q30">
        <v>0</v>
      </c>
      <c r="R30">
        <v>229.75</v>
      </c>
      <c r="S30">
        <v>229.25</v>
      </c>
      <c r="T30">
        <v>94.125</v>
      </c>
      <c r="U30">
        <v>64.75</v>
      </c>
      <c r="V30">
        <v>123.5</v>
      </c>
      <c r="W30">
        <v>166</v>
      </c>
      <c r="X30">
        <v>210.25</v>
      </c>
      <c r="Y30">
        <v>121.75</v>
      </c>
      <c r="Z30">
        <v>196.125</v>
      </c>
      <c r="AA30">
        <v>200.25</v>
      </c>
      <c r="AB30">
        <v>192</v>
      </c>
      <c r="AC30">
        <v>46</v>
      </c>
      <c r="AD30">
        <v>16</v>
      </c>
      <c r="AE30">
        <v>12</v>
      </c>
      <c r="AF30">
        <v>18</v>
      </c>
      <c r="AG30">
        <v>16</v>
      </c>
      <c r="AH30">
        <v>8</v>
      </c>
      <c r="AI30">
        <v>2</v>
      </c>
      <c r="AJ30">
        <v>3</v>
      </c>
      <c r="AK30">
        <v>0</v>
      </c>
      <c r="AL30">
        <v>17</v>
      </c>
      <c r="AM30">
        <v>8</v>
      </c>
      <c r="AN30">
        <v>0</v>
      </c>
      <c r="AO30">
        <v>1</v>
      </c>
      <c r="AP30">
        <v>0</v>
      </c>
      <c r="AQ30">
        <v>0</v>
      </c>
      <c r="AR30">
        <v>7</v>
      </c>
      <c r="AS30">
        <v>0</v>
      </c>
      <c r="AT30">
        <v>4</v>
      </c>
      <c r="AU30">
        <v>0</v>
      </c>
      <c r="AV30">
        <v>1</v>
      </c>
      <c r="AW30">
        <v>0</v>
      </c>
      <c r="AX30">
        <v>7</v>
      </c>
      <c r="AY30">
        <v>8</v>
      </c>
      <c r="AZ30">
        <v>4</v>
      </c>
      <c r="BA30">
        <v>1</v>
      </c>
      <c r="BB30">
        <v>2</v>
      </c>
      <c r="BC30">
        <v>0</v>
      </c>
      <c r="BD30">
        <v>3</v>
      </c>
      <c r="BE30">
        <v>37</v>
      </c>
      <c r="BF30">
        <v>0</v>
      </c>
      <c r="BG30">
        <v>0</v>
      </c>
      <c r="BH30">
        <v>0</v>
      </c>
      <c r="BI30">
        <v>3</v>
      </c>
      <c r="BJ30">
        <v>5</v>
      </c>
      <c r="BK30">
        <v>29</v>
      </c>
      <c r="BL30">
        <v>137</v>
      </c>
      <c r="BM30">
        <v>13</v>
      </c>
      <c r="BN30">
        <v>11</v>
      </c>
      <c r="BO30">
        <v>5</v>
      </c>
      <c r="BP30">
        <v>10</v>
      </c>
      <c r="BQ30">
        <v>8</v>
      </c>
      <c r="BR30">
        <v>90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 t="s">
        <v>58</v>
      </c>
      <c r="CE30" s="58" t="s">
        <v>111</v>
      </c>
    </row>
    <row r="31" spans="1:106">
      <c r="A31" t="s">
        <v>176</v>
      </c>
      <c r="B31" s="10">
        <v>20</v>
      </c>
      <c r="C31" s="6" t="s">
        <v>2</v>
      </c>
      <c r="D31" s="10" t="s">
        <v>38</v>
      </c>
      <c r="E31" s="59">
        <f t="shared" si="1"/>
        <v>12.5</v>
      </c>
      <c r="F31" s="59">
        <f t="shared" si="2"/>
        <v>0</v>
      </c>
      <c r="G31" s="59">
        <f t="shared" si="3"/>
        <v>37.5</v>
      </c>
      <c r="H31" s="59">
        <f t="shared" si="4"/>
        <v>50</v>
      </c>
      <c r="I31" s="59">
        <f t="shared" si="5"/>
        <v>0.375</v>
      </c>
      <c r="J31">
        <v>8</v>
      </c>
      <c r="K31">
        <v>1</v>
      </c>
      <c r="L31">
        <v>0</v>
      </c>
      <c r="M31">
        <v>3</v>
      </c>
      <c r="N31">
        <v>4</v>
      </c>
      <c r="O31">
        <v>0.42857142850000002</v>
      </c>
      <c r="P31">
        <v>1732.5714290000001</v>
      </c>
      <c r="Q31">
        <v>0</v>
      </c>
      <c r="R31">
        <v>1076.666667</v>
      </c>
      <c r="S31">
        <v>2224.5</v>
      </c>
      <c r="T31">
        <v>488.14285719999998</v>
      </c>
      <c r="U31">
        <v>156.66666670000001</v>
      </c>
      <c r="V31">
        <v>736.75</v>
      </c>
      <c r="W31">
        <v>132.14285709999999</v>
      </c>
      <c r="X31">
        <v>110.66666669999999</v>
      </c>
      <c r="Y31">
        <v>148.25</v>
      </c>
      <c r="Z31">
        <v>580.42857149999998</v>
      </c>
      <c r="AA31">
        <v>854.66666669999995</v>
      </c>
      <c r="AB31">
        <v>374.75</v>
      </c>
      <c r="AC31">
        <v>34</v>
      </c>
      <c r="AD31">
        <v>15</v>
      </c>
      <c r="AE31">
        <v>9</v>
      </c>
      <c r="AF31">
        <v>10</v>
      </c>
      <c r="AG31">
        <v>15</v>
      </c>
      <c r="AH31">
        <v>10</v>
      </c>
      <c r="AI31">
        <v>2</v>
      </c>
      <c r="AJ31">
        <v>0</v>
      </c>
      <c r="AK31">
        <v>0</v>
      </c>
      <c r="AL31">
        <v>7</v>
      </c>
      <c r="AM31">
        <v>7</v>
      </c>
      <c r="AN31">
        <v>3</v>
      </c>
      <c r="AO31">
        <v>1</v>
      </c>
      <c r="AP31">
        <v>0</v>
      </c>
      <c r="AQ31">
        <v>0</v>
      </c>
      <c r="AR31">
        <v>4</v>
      </c>
      <c r="AS31">
        <v>5</v>
      </c>
      <c r="AT31">
        <v>3</v>
      </c>
      <c r="AU31">
        <v>0</v>
      </c>
      <c r="AV31">
        <v>0</v>
      </c>
      <c r="AW31">
        <v>0</v>
      </c>
      <c r="AX31">
        <v>1</v>
      </c>
      <c r="AY31">
        <v>3</v>
      </c>
      <c r="AZ31">
        <v>4</v>
      </c>
      <c r="BA31">
        <v>1</v>
      </c>
      <c r="BB31">
        <v>0</v>
      </c>
      <c r="BC31">
        <v>0</v>
      </c>
      <c r="BD31">
        <v>2</v>
      </c>
      <c r="BE31">
        <v>11</v>
      </c>
      <c r="BF31">
        <v>1</v>
      </c>
      <c r="BG31">
        <v>1</v>
      </c>
      <c r="BH31">
        <v>0</v>
      </c>
      <c r="BI31">
        <v>3</v>
      </c>
      <c r="BJ31">
        <v>4</v>
      </c>
      <c r="BK31">
        <v>2</v>
      </c>
      <c r="BL31">
        <v>253</v>
      </c>
      <c r="BM31">
        <v>107</v>
      </c>
      <c r="BN31">
        <v>22</v>
      </c>
      <c r="BO31">
        <v>3</v>
      </c>
      <c r="BP31">
        <v>12</v>
      </c>
      <c r="BQ31">
        <v>10</v>
      </c>
      <c r="BR31">
        <v>99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 t="s">
        <v>58</v>
      </c>
      <c r="CE31" s="58" t="s">
        <v>111</v>
      </c>
    </row>
    <row r="32" spans="1:106">
      <c r="A32" t="s">
        <v>177</v>
      </c>
      <c r="B32" s="10">
        <v>20</v>
      </c>
      <c r="C32" s="6" t="s">
        <v>2</v>
      </c>
      <c r="D32" s="10" t="s">
        <v>38</v>
      </c>
      <c r="E32" s="59">
        <f t="shared" si="1"/>
        <v>0</v>
      </c>
      <c r="F32" s="59">
        <f t="shared" si="2"/>
        <v>0</v>
      </c>
      <c r="G32" s="59">
        <f t="shared" si="3"/>
        <v>100</v>
      </c>
      <c r="H32" s="59">
        <f t="shared" si="4"/>
        <v>0</v>
      </c>
      <c r="I32" s="59">
        <f t="shared" si="5"/>
        <v>1</v>
      </c>
      <c r="J32">
        <v>8</v>
      </c>
      <c r="K32">
        <v>0</v>
      </c>
      <c r="L32">
        <v>0</v>
      </c>
      <c r="M32">
        <v>8</v>
      </c>
      <c r="N32">
        <v>0</v>
      </c>
      <c r="O32">
        <v>1</v>
      </c>
      <c r="P32">
        <v>576.375</v>
      </c>
      <c r="Q32">
        <v>0</v>
      </c>
      <c r="R32">
        <v>576.375</v>
      </c>
      <c r="S32">
        <v>0</v>
      </c>
      <c r="T32">
        <v>176</v>
      </c>
      <c r="U32">
        <v>176</v>
      </c>
      <c r="V32">
        <v>0</v>
      </c>
      <c r="W32">
        <v>131.375</v>
      </c>
      <c r="X32">
        <v>131.375</v>
      </c>
      <c r="Y32">
        <v>0</v>
      </c>
      <c r="Z32">
        <v>950.625</v>
      </c>
      <c r="AA32">
        <v>950.625</v>
      </c>
      <c r="AB32">
        <v>0</v>
      </c>
      <c r="AC32">
        <v>34</v>
      </c>
      <c r="AD32">
        <v>19</v>
      </c>
      <c r="AE32">
        <v>15</v>
      </c>
      <c r="AF32">
        <v>0</v>
      </c>
      <c r="AG32">
        <v>9</v>
      </c>
      <c r="AH32">
        <v>12</v>
      </c>
      <c r="AI32">
        <v>0</v>
      </c>
      <c r="AJ32">
        <v>0</v>
      </c>
      <c r="AK32">
        <v>0</v>
      </c>
      <c r="AL32">
        <v>13</v>
      </c>
      <c r="AM32">
        <v>8</v>
      </c>
      <c r="AN32">
        <v>4</v>
      </c>
      <c r="AO32">
        <v>0</v>
      </c>
      <c r="AP32">
        <v>0</v>
      </c>
      <c r="AQ32">
        <v>0</v>
      </c>
      <c r="AR32">
        <v>7</v>
      </c>
      <c r="AS32">
        <v>1</v>
      </c>
      <c r="AT32">
        <v>8</v>
      </c>
      <c r="AU32">
        <v>0</v>
      </c>
      <c r="AV32">
        <v>0</v>
      </c>
      <c r="AW32">
        <v>0</v>
      </c>
      <c r="AX32">
        <v>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10</v>
      </c>
      <c r="BF32">
        <v>2</v>
      </c>
      <c r="BG32">
        <v>0</v>
      </c>
      <c r="BH32">
        <v>0</v>
      </c>
      <c r="BI32">
        <v>8</v>
      </c>
      <c r="BJ32">
        <v>0</v>
      </c>
      <c r="BK32">
        <v>0</v>
      </c>
      <c r="BL32">
        <v>47</v>
      </c>
      <c r="BM32">
        <v>18</v>
      </c>
      <c r="BN32">
        <v>2</v>
      </c>
      <c r="BO32">
        <v>0</v>
      </c>
      <c r="BP32">
        <v>9</v>
      </c>
      <c r="BQ32">
        <v>0</v>
      </c>
      <c r="BR32">
        <v>18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 t="s">
        <v>58</v>
      </c>
      <c r="CE32" s="58" t="s">
        <v>111</v>
      </c>
    </row>
    <row r="33" spans="1:154">
      <c r="A33" s="63"/>
      <c r="C33" s="65"/>
      <c r="D33" s="65"/>
      <c r="E33" s="65"/>
      <c r="F33" s="65"/>
      <c r="G33" s="65"/>
      <c r="H33" s="65"/>
      <c r="I33" s="65"/>
      <c r="J33" s="65"/>
      <c r="K33" s="63"/>
      <c r="L33" s="63"/>
      <c r="M33" s="63"/>
      <c r="N33" s="63"/>
      <c r="O33" s="64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S33" s="63"/>
      <c r="AT33" s="63"/>
      <c r="AU33" s="63"/>
      <c r="CE33" s="58" t="s">
        <v>111</v>
      </c>
    </row>
    <row r="34" spans="1:154">
      <c r="A34" s="34" t="s">
        <v>3</v>
      </c>
      <c r="B34" s="34">
        <f>COUNTIF(C6:C32,"WT")</f>
        <v>11</v>
      </c>
      <c r="C34" s="63"/>
      <c r="D34" s="22" t="s">
        <v>41</v>
      </c>
      <c r="E34" s="24">
        <f>AVERAGE(E9:E12,E14,E19,E21:E22,E25:E26,E30)</f>
        <v>7.9545454545454541</v>
      </c>
      <c r="F34" s="24">
        <f t="shared" ref="F34:BQ34" si="8">AVERAGE(F9:F12,F14,F19,F21:F22,F25:F26,F30)</f>
        <v>0</v>
      </c>
      <c r="G34" s="24">
        <f t="shared" si="8"/>
        <v>57.954545454545453</v>
      </c>
      <c r="H34" s="24">
        <f t="shared" si="8"/>
        <v>34.090909090909093</v>
      </c>
      <c r="I34" s="24">
        <f t="shared" si="8"/>
        <v>0.57954545454545459</v>
      </c>
      <c r="J34" s="24">
        <f t="shared" si="8"/>
        <v>8</v>
      </c>
      <c r="K34" s="24">
        <f t="shared" si="8"/>
        <v>0.63636363636363635</v>
      </c>
      <c r="L34" s="24">
        <f t="shared" si="8"/>
        <v>0</v>
      </c>
      <c r="M34" s="24">
        <f t="shared" si="8"/>
        <v>4.6363636363636367</v>
      </c>
      <c r="N34" s="24">
        <f t="shared" si="8"/>
        <v>2.7272727272727271</v>
      </c>
      <c r="O34" s="24">
        <f t="shared" si="8"/>
        <v>0.62012987012727272</v>
      </c>
      <c r="P34" s="24">
        <f t="shared" si="8"/>
        <v>711.68668827272734</v>
      </c>
      <c r="Q34" s="24">
        <f t="shared" si="8"/>
        <v>0</v>
      </c>
      <c r="R34" s="24">
        <f t="shared" si="8"/>
        <v>734.43106060000002</v>
      </c>
      <c r="S34" s="24">
        <f t="shared" si="8"/>
        <v>583.20454541818174</v>
      </c>
      <c r="T34" s="24">
        <f t="shared" si="8"/>
        <v>162.83441559090909</v>
      </c>
      <c r="U34" s="24">
        <f t="shared" si="8"/>
        <v>203.35584414999997</v>
      </c>
      <c r="V34" s="24">
        <f t="shared" si="8"/>
        <v>122.33333333727273</v>
      </c>
      <c r="W34" s="24">
        <f t="shared" si="8"/>
        <v>332.89772727272725</v>
      </c>
      <c r="X34" s="24">
        <f t="shared" si="8"/>
        <v>413.02186148181812</v>
      </c>
      <c r="Y34" s="24">
        <f t="shared" si="8"/>
        <v>178.40151515454545</v>
      </c>
      <c r="Z34" s="24">
        <f t="shared" si="8"/>
        <v>231.34415584545457</v>
      </c>
      <c r="AA34" s="24">
        <f t="shared" si="8"/>
        <v>289.66536797272727</v>
      </c>
      <c r="AB34" s="24">
        <f t="shared" si="8"/>
        <v>189.68181818454548</v>
      </c>
      <c r="AC34" s="24">
        <f t="shared" si="8"/>
        <v>37.090909090909093</v>
      </c>
      <c r="AD34" s="24">
        <f t="shared" si="8"/>
        <v>17</v>
      </c>
      <c r="AE34" s="24">
        <f t="shared" si="8"/>
        <v>10.727272727272727</v>
      </c>
      <c r="AF34" s="24">
        <f t="shared" si="8"/>
        <v>9.3636363636363633</v>
      </c>
      <c r="AG34" s="24">
        <f t="shared" si="8"/>
        <v>9.1818181818181817</v>
      </c>
      <c r="AH34" s="24">
        <f t="shared" si="8"/>
        <v>8.9090909090909083</v>
      </c>
      <c r="AI34" s="24">
        <f t="shared" si="8"/>
        <v>4</v>
      </c>
      <c r="AJ34" s="24">
        <f t="shared" si="8"/>
        <v>1</v>
      </c>
      <c r="AK34" s="24">
        <f t="shared" si="8"/>
        <v>1.0909090909090908</v>
      </c>
      <c r="AL34" s="24">
        <f t="shared" si="8"/>
        <v>12.909090909090908</v>
      </c>
      <c r="AM34" s="24">
        <f t="shared" si="8"/>
        <v>7.3636363636363633</v>
      </c>
      <c r="AN34" s="24">
        <f t="shared" si="8"/>
        <v>1.5454545454545454</v>
      </c>
      <c r="AO34" s="24">
        <f t="shared" si="8"/>
        <v>1.5454545454545454</v>
      </c>
      <c r="AP34" s="24">
        <f t="shared" si="8"/>
        <v>0.63636363636363635</v>
      </c>
      <c r="AQ34" s="24">
        <f t="shared" si="8"/>
        <v>0.36363636363636365</v>
      </c>
      <c r="AR34" s="24">
        <f t="shared" si="8"/>
        <v>5.5454545454545459</v>
      </c>
      <c r="AS34" s="24">
        <f t="shared" si="8"/>
        <v>0.63636363636363635</v>
      </c>
      <c r="AT34" s="24">
        <f t="shared" si="8"/>
        <v>4.6363636363636367</v>
      </c>
      <c r="AU34" s="24">
        <f t="shared" si="8"/>
        <v>1.3636363636363635</v>
      </c>
      <c r="AV34" s="24">
        <f t="shared" si="8"/>
        <v>0.18181818181818182</v>
      </c>
      <c r="AW34" s="24">
        <f t="shared" si="8"/>
        <v>0</v>
      </c>
      <c r="AX34" s="24">
        <f t="shared" si="8"/>
        <v>3.9090909090909092</v>
      </c>
      <c r="AY34" s="24">
        <f t="shared" si="8"/>
        <v>1.1818181818181819</v>
      </c>
      <c r="AZ34" s="24">
        <f t="shared" si="8"/>
        <v>2.7272727272727271</v>
      </c>
      <c r="BA34" s="24">
        <f t="shared" si="8"/>
        <v>1.0909090909090908</v>
      </c>
      <c r="BB34" s="24">
        <f t="shared" si="8"/>
        <v>0.18181818181818182</v>
      </c>
      <c r="BC34" s="24">
        <f t="shared" si="8"/>
        <v>0.72727272727272729</v>
      </c>
      <c r="BD34" s="24">
        <f t="shared" si="8"/>
        <v>3.4545454545454546</v>
      </c>
      <c r="BE34" s="24">
        <f t="shared" si="8"/>
        <v>16.363636363636363</v>
      </c>
      <c r="BF34" s="24">
        <f t="shared" si="8"/>
        <v>1</v>
      </c>
      <c r="BG34" s="24">
        <f t="shared" si="8"/>
        <v>9.0909090909090912E-2</v>
      </c>
      <c r="BH34" s="24">
        <f t="shared" si="8"/>
        <v>0</v>
      </c>
      <c r="BI34" s="24">
        <f t="shared" si="8"/>
        <v>2.5454545454545454</v>
      </c>
      <c r="BJ34" s="24">
        <f t="shared" si="8"/>
        <v>6.4545454545454541</v>
      </c>
      <c r="BK34" s="24">
        <f t="shared" si="8"/>
        <v>6.2727272727272725</v>
      </c>
      <c r="BL34" s="24">
        <f t="shared" si="8"/>
        <v>115.09090909090909</v>
      </c>
      <c r="BM34" s="24">
        <f t="shared" si="8"/>
        <v>31.727272727272727</v>
      </c>
      <c r="BN34" s="24">
        <f t="shared" si="8"/>
        <v>7.1818181818181817</v>
      </c>
      <c r="BO34" s="24">
        <f t="shared" si="8"/>
        <v>2.3636363636363638</v>
      </c>
      <c r="BP34" s="24">
        <f t="shared" si="8"/>
        <v>9.545454545454545</v>
      </c>
      <c r="BQ34" s="24">
        <f t="shared" si="8"/>
        <v>7.6363636363636367</v>
      </c>
      <c r="BR34" s="24">
        <f t="shared" ref="BR34:BX34" si="9">AVERAGE(BR9:BR12,BR14,BR19,BR21:BR22,BR25:BR26,BR30)</f>
        <v>56.636363636363633</v>
      </c>
      <c r="BS34" s="24">
        <f t="shared" si="9"/>
        <v>0</v>
      </c>
      <c r="BT34" s="24">
        <f t="shared" si="9"/>
        <v>0</v>
      </c>
      <c r="BU34" s="24">
        <f t="shared" si="9"/>
        <v>0</v>
      </c>
      <c r="BV34" s="24">
        <f t="shared" si="9"/>
        <v>0</v>
      </c>
      <c r="BW34" s="24">
        <f t="shared" si="9"/>
        <v>0</v>
      </c>
      <c r="BX34" s="24">
        <f t="shared" si="9"/>
        <v>0</v>
      </c>
      <c r="CE34" s="58" t="s">
        <v>111</v>
      </c>
    </row>
    <row r="35" spans="1:154">
      <c r="A35" s="35" t="s">
        <v>179</v>
      </c>
      <c r="B35" s="34">
        <f>COUNTIF(C6:C32,"+ve")</f>
        <v>13</v>
      </c>
      <c r="C35" s="63"/>
      <c r="D35" s="18" t="s">
        <v>41</v>
      </c>
      <c r="E35" s="27">
        <f>AVERAGE(E13,E15:E18,E20,E23:E24,E27:E29,E31:E32)</f>
        <v>0.96153846153846156</v>
      </c>
      <c r="F35" s="27">
        <f t="shared" ref="F35:BQ35" si="10">AVERAGE(F13,F15:F18,F20,F23:F24,F27:F29,F31:F32)</f>
        <v>0</v>
      </c>
      <c r="G35" s="27">
        <f t="shared" si="10"/>
        <v>68.269230769230774</v>
      </c>
      <c r="H35" s="27">
        <f t="shared" si="10"/>
        <v>30.76923076923077</v>
      </c>
      <c r="I35" s="27">
        <f t="shared" si="10"/>
        <v>0.68269230769230771</v>
      </c>
      <c r="J35" s="27">
        <f t="shared" si="10"/>
        <v>8</v>
      </c>
      <c r="K35" s="27">
        <f t="shared" si="10"/>
        <v>7.6923076923076927E-2</v>
      </c>
      <c r="L35" s="27">
        <f t="shared" si="10"/>
        <v>0</v>
      </c>
      <c r="M35" s="27">
        <f t="shared" si="10"/>
        <v>5.4615384615384617</v>
      </c>
      <c r="N35" s="27">
        <f t="shared" si="10"/>
        <v>2.4615384615384617</v>
      </c>
      <c r="O35" s="27">
        <f t="shared" si="10"/>
        <v>0.68681318680769232</v>
      </c>
      <c r="P35" s="27">
        <f t="shared" si="10"/>
        <v>537.56318684615383</v>
      </c>
      <c r="Q35" s="27">
        <f t="shared" si="10"/>
        <v>0</v>
      </c>
      <c r="R35" s="27">
        <f t="shared" si="10"/>
        <v>411.8487179846154</v>
      </c>
      <c r="S35" s="27">
        <f t="shared" si="10"/>
        <v>659.1137362692308</v>
      </c>
      <c r="T35" s="27">
        <f t="shared" si="10"/>
        <v>173.78983516923077</v>
      </c>
      <c r="U35" s="27">
        <f t="shared" si="10"/>
        <v>134.02582417461539</v>
      </c>
      <c r="V35" s="27">
        <f t="shared" si="10"/>
        <v>211.84157509692307</v>
      </c>
      <c r="W35" s="27">
        <f t="shared" si="10"/>
        <v>228.17445054615385</v>
      </c>
      <c r="X35" s="27">
        <f t="shared" si="10"/>
        <v>262.63369965461538</v>
      </c>
      <c r="Y35" s="27">
        <f t="shared" si="10"/>
        <v>146.4941391923077</v>
      </c>
      <c r="Z35" s="27">
        <f t="shared" si="10"/>
        <v>744.47527473076923</v>
      </c>
      <c r="AA35" s="27">
        <f t="shared" si="10"/>
        <v>854.7925824284614</v>
      </c>
      <c r="AB35" s="27">
        <f t="shared" si="10"/>
        <v>276.55457875384616</v>
      </c>
      <c r="AC35" s="27">
        <f t="shared" si="10"/>
        <v>46.384615384615387</v>
      </c>
      <c r="AD35" s="27">
        <f t="shared" si="10"/>
        <v>19.76923076923077</v>
      </c>
      <c r="AE35" s="27">
        <f t="shared" si="10"/>
        <v>18.692307692307693</v>
      </c>
      <c r="AF35" s="27">
        <f t="shared" si="10"/>
        <v>7.9230769230769234</v>
      </c>
      <c r="AG35" s="27">
        <f t="shared" si="10"/>
        <v>10.076923076923077</v>
      </c>
      <c r="AH35" s="27">
        <f t="shared" si="10"/>
        <v>9.7692307692307701</v>
      </c>
      <c r="AI35" s="27">
        <f t="shared" si="10"/>
        <v>4.384615384615385</v>
      </c>
      <c r="AJ35" s="27">
        <f t="shared" si="10"/>
        <v>0.76923076923076927</v>
      </c>
      <c r="AK35" s="27">
        <f t="shared" si="10"/>
        <v>0</v>
      </c>
      <c r="AL35" s="27">
        <f t="shared" si="10"/>
        <v>21.384615384615383</v>
      </c>
      <c r="AM35" s="27">
        <f t="shared" si="10"/>
        <v>7.9230769230769234</v>
      </c>
      <c r="AN35" s="27">
        <f t="shared" si="10"/>
        <v>1.8461538461538463</v>
      </c>
      <c r="AO35" s="27">
        <f t="shared" si="10"/>
        <v>1.8461538461538463</v>
      </c>
      <c r="AP35" s="27">
        <f t="shared" si="10"/>
        <v>0.15384615384615385</v>
      </c>
      <c r="AQ35" s="27">
        <f t="shared" si="10"/>
        <v>0</v>
      </c>
      <c r="AR35" s="27">
        <f t="shared" si="10"/>
        <v>8</v>
      </c>
      <c r="AS35" s="27">
        <f t="shared" si="10"/>
        <v>1.0769230769230769</v>
      </c>
      <c r="AT35" s="27">
        <f t="shared" si="10"/>
        <v>5.4615384615384617</v>
      </c>
      <c r="AU35" s="27">
        <f t="shared" si="10"/>
        <v>2.0769230769230771</v>
      </c>
      <c r="AV35" s="27">
        <f t="shared" si="10"/>
        <v>0.61538461538461542</v>
      </c>
      <c r="AW35" s="27">
        <f t="shared" si="10"/>
        <v>0</v>
      </c>
      <c r="AX35" s="27">
        <f t="shared" si="10"/>
        <v>9.4615384615384617</v>
      </c>
      <c r="AY35" s="27">
        <f t="shared" si="10"/>
        <v>1.0769230769230769</v>
      </c>
      <c r="AZ35" s="27">
        <f t="shared" si="10"/>
        <v>2.4615384615384617</v>
      </c>
      <c r="BA35" s="27">
        <f t="shared" si="10"/>
        <v>0.46153846153846156</v>
      </c>
      <c r="BB35" s="27">
        <f t="shared" si="10"/>
        <v>0</v>
      </c>
      <c r="BC35" s="27">
        <f t="shared" si="10"/>
        <v>0</v>
      </c>
      <c r="BD35" s="27">
        <f t="shared" si="10"/>
        <v>3.9230769230769229</v>
      </c>
      <c r="BE35" s="27">
        <f t="shared" si="10"/>
        <v>12.538461538461538</v>
      </c>
      <c r="BF35" s="27">
        <f t="shared" si="10"/>
        <v>1.2307692307692308</v>
      </c>
      <c r="BG35" s="27">
        <f t="shared" si="10"/>
        <v>0.53846153846153844</v>
      </c>
      <c r="BH35" s="27">
        <f t="shared" si="10"/>
        <v>0.15384615384615385</v>
      </c>
      <c r="BI35" s="27">
        <f t="shared" si="10"/>
        <v>4.615384615384615</v>
      </c>
      <c r="BJ35" s="27">
        <f t="shared" si="10"/>
        <v>3.3076923076923075</v>
      </c>
      <c r="BK35" s="27">
        <f t="shared" si="10"/>
        <v>2.6923076923076925</v>
      </c>
      <c r="BL35" s="27">
        <f t="shared" si="10"/>
        <v>124.53846153846153</v>
      </c>
      <c r="BM35" s="27">
        <f t="shared" si="10"/>
        <v>30.615384615384617</v>
      </c>
      <c r="BN35" s="27">
        <f t="shared" si="10"/>
        <v>7.8461538461538458</v>
      </c>
      <c r="BO35" s="27">
        <f t="shared" si="10"/>
        <v>1.5384615384615385</v>
      </c>
      <c r="BP35" s="27">
        <f t="shared" si="10"/>
        <v>11.692307692307692</v>
      </c>
      <c r="BQ35" s="27">
        <f t="shared" si="10"/>
        <v>5.1538461538461542</v>
      </c>
      <c r="BR35" s="27">
        <f t="shared" ref="BR35:BX35" si="11">AVERAGE(BR13,BR15:BR18,BR20,BR23:BR24,BR27:BR29,BR31:BR32)</f>
        <v>67.692307692307693</v>
      </c>
      <c r="BS35" s="27">
        <f t="shared" si="11"/>
        <v>0</v>
      </c>
      <c r="BT35" s="27">
        <f t="shared" si="11"/>
        <v>0</v>
      </c>
      <c r="BU35" s="27">
        <f t="shared" si="11"/>
        <v>0</v>
      </c>
      <c r="BV35" s="27">
        <f t="shared" si="11"/>
        <v>0</v>
      </c>
      <c r="BW35" s="27">
        <f t="shared" si="11"/>
        <v>0</v>
      </c>
      <c r="BX35" s="27">
        <f t="shared" si="11"/>
        <v>0</v>
      </c>
      <c r="CE35" s="58" t="s">
        <v>111</v>
      </c>
    </row>
    <row r="36" spans="1:154">
      <c r="A36" s="63"/>
      <c r="B36" s="63"/>
      <c r="C36" s="63"/>
      <c r="D36" s="22" t="s">
        <v>43</v>
      </c>
      <c r="E36" s="24">
        <f>STDEV(E9:E12,E14,E19,E21:E22,E25:E26,E30)/SQRT($B34)</f>
        <v>6.7992160462052693</v>
      </c>
      <c r="F36" s="24">
        <f t="shared" ref="F36:BQ36" si="12">STDEV(F9:F12,F14,F19,F21:F22,F25:F26,F30)/SQRT($B34)</f>
        <v>0</v>
      </c>
      <c r="G36" s="24">
        <f t="shared" si="12"/>
        <v>8.473341764685113</v>
      </c>
      <c r="H36" s="24">
        <f t="shared" si="12"/>
        <v>7.364478066372568</v>
      </c>
      <c r="I36" s="24">
        <f t="shared" si="12"/>
        <v>8.473341764685112E-2</v>
      </c>
      <c r="J36" s="24">
        <f t="shared" si="12"/>
        <v>0</v>
      </c>
      <c r="K36" s="24">
        <f t="shared" si="12"/>
        <v>0.54393728369642158</v>
      </c>
      <c r="L36" s="24">
        <f t="shared" si="12"/>
        <v>0</v>
      </c>
      <c r="M36" s="24">
        <f t="shared" si="12"/>
        <v>0.67786734117480896</v>
      </c>
      <c r="N36" s="24">
        <f t="shared" si="12"/>
        <v>0.58915824530980554</v>
      </c>
      <c r="O36" s="24">
        <f t="shared" si="12"/>
        <v>7.1675341147521499E-2</v>
      </c>
      <c r="P36" s="24">
        <f t="shared" si="12"/>
        <v>176.64676806176777</v>
      </c>
      <c r="Q36" s="24">
        <f t="shared" si="12"/>
        <v>0</v>
      </c>
      <c r="R36" s="24">
        <f t="shared" si="12"/>
        <v>175.69658036418937</v>
      </c>
      <c r="S36" s="24">
        <f t="shared" si="12"/>
        <v>183.27624707725315</v>
      </c>
      <c r="T36" s="24">
        <f t="shared" si="12"/>
        <v>33.025221316768395</v>
      </c>
      <c r="U36" s="24">
        <f t="shared" si="12"/>
        <v>68.928087238215284</v>
      </c>
      <c r="V36" s="24">
        <f t="shared" si="12"/>
        <v>26.677526197597007</v>
      </c>
      <c r="W36" s="24">
        <f t="shared" si="12"/>
        <v>63.665882155357238</v>
      </c>
      <c r="X36" s="24">
        <f t="shared" si="12"/>
        <v>81.089637605475971</v>
      </c>
      <c r="Y36" s="24">
        <f t="shared" si="12"/>
        <v>43.727942229015618</v>
      </c>
      <c r="Z36" s="24">
        <f t="shared" si="12"/>
        <v>62.881680159816142</v>
      </c>
      <c r="AA36" s="24">
        <f t="shared" si="12"/>
        <v>105.60702963968521</v>
      </c>
      <c r="AB36" s="24">
        <f t="shared" si="12"/>
        <v>41.436933063504512</v>
      </c>
      <c r="AC36" s="24">
        <f t="shared" si="12"/>
        <v>4.7872074711569397</v>
      </c>
      <c r="AD36" s="24">
        <f t="shared" si="12"/>
        <v>2.4420557658735729</v>
      </c>
      <c r="AE36" s="24">
        <f t="shared" si="12"/>
        <v>1.6353532234013717</v>
      </c>
      <c r="AF36" s="24">
        <f t="shared" si="12"/>
        <v>1.5271644983297239</v>
      </c>
      <c r="AG36" s="24">
        <f t="shared" si="12"/>
        <v>0.92262650591747453</v>
      </c>
      <c r="AH36" s="24">
        <f t="shared" si="12"/>
        <v>0.75624124883946964</v>
      </c>
      <c r="AI36" s="24">
        <f t="shared" si="12"/>
        <v>1.0787197799411874</v>
      </c>
      <c r="AJ36" s="24">
        <f t="shared" si="12"/>
        <v>0.3567530340063379</v>
      </c>
      <c r="AK36" s="24">
        <f t="shared" si="12"/>
        <v>0.73180406536356757</v>
      </c>
      <c r="AL36" s="24">
        <f t="shared" si="12"/>
        <v>2.955594219456156</v>
      </c>
      <c r="AM36" s="24">
        <f t="shared" si="12"/>
        <v>0.54393728369642114</v>
      </c>
      <c r="AN36" s="24">
        <f t="shared" si="12"/>
        <v>0.36590203268178378</v>
      </c>
      <c r="AO36" s="24">
        <f t="shared" si="12"/>
        <v>0.65176175741581532</v>
      </c>
      <c r="AP36" s="24">
        <f t="shared" si="12"/>
        <v>0.27872199485010718</v>
      </c>
      <c r="AQ36" s="24">
        <f t="shared" si="12"/>
        <v>0.24393468845452251</v>
      </c>
      <c r="AR36" s="24">
        <f t="shared" si="12"/>
        <v>1.3575622293698253</v>
      </c>
      <c r="AS36" s="24">
        <f t="shared" si="12"/>
        <v>0.20327890704543544</v>
      </c>
      <c r="AT36" s="24">
        <f t="shared" si="12"/>
        <v>0.67786734117480896</v>
      </c>
      <c r="AU36" s="24">
        <f t="shared" si="12"/>
        <v>0.57639518124172218</v>
      </c>
      <c r="AV36" s="24">
        <f t="shared" si="12"/>
        <v>0.12196734422726126</v>
      </c>
      <c r="AW36" s="24">
        <f t="shared" si="12"/>
        <v>0</v>
      </c>
      <c r="AX36" s="24">
        <f t="shared" si="12"/>
        <v>0.97658538196332989</v>
      </c>
      <c r="AY36" s="24">
        <f t="shared" si="12"/>
        <v>0.72385560863252307</v>
      </c>
      <c r="AZ36" s="24">
        <f t="shared" si="12"/>
        <v>0.58915824530980554</v>
      </c>
      <c r="BA36" s="24">
        <f t="shared" si="12"/>
        <v>0.36815375875121065</v>
      </c>
      <c r="BB36" s="24">
        <f t="shared" si="12"/>
        <v>0.18181818181818182</v>
      </c>
      <c r="BC36" s="24">
        <f t="shared" si="12"/>
        <v>0.48786937690904503</v>
      </c>
      <c r="BD36" s="24">
        <f t="shared" si="12"/>
        <v>0.96637689206678623</v>
      </c>
      <c r="BE36" s="24">
        <f t="shared" si="12"/>
        <v>2.9209983575754843</v>
      </c>
      <c r="BF36" s="24">
        <f t="shared" si="12"/>
        <v>0.55595944914256934</v>
      </c>
      <c r="BG36" s="24">
        <f t="shared" si="12"/>
        <v>9.0909090909090912E-2</v>
      </c>
      <c r="BH36" s="24">
        <f t="shared" si="12"/>
        <v>0</v>
      </c>
      <c r="BI36" s="24">
        <f t="shared" si="12"/>
        <v>0.54545454545454553</v>
      </c>
      <c r="BJ36" s="24">
        <f t="shared" si="12"/>
        <v>0.94737567055367478</v>
      </c>
      <c r="BK36" s="24">
        <f t="shared" si="12"/>
        <v>2.6700047977175454</v>
      </c>
      <c r="BL36" s="24">
        <f t="shared" si="12"/>
        <v>13.354232931549557</v>
      </c>
      <c r="BM36" s="24">
        <f t="shared" si="12"/>
        <v>5.1963114699334554</v>
      </c>
      <c r="BN36" s="24">
        <f t="shared" si="12"/>
        <v>1.8675125985612853</v>
      </c>
      <c r="BO36" s="24">
        <f t="shared" si="12"/>
        <v>1.3502371998533327</v>
      </c>
      <c r="BP36" s="24">
        <f t="shared" si="12"/>
        <v>2.0152312583903091</v>
      </c>
      <c r="BQ36" s="24">
        <f t="shared" si="12"/>
        <v>1.6252145440062939</v>
      </c>
      <c r="BR36" s="24">
        <f t="shared" ref="BR36:BX36" si="13">STDEV(BR9:BR12,BR14,BR19,BR21:BR22,BR25:BR26,BR30)/SQRT($B34)</f>
        <v>9.0295199985912138</v>
      </c>
      <c r="BS36" s="24">
        <f t="shared" si="13"/>
        <v>0</v>
      </c>
      <c r="BT36" s="24">
        <f t="shared" si="13"/>
        <v>0</v>
      </c>
      <c r="BU36" s="24">
        <f t="shared" si="13"/>
        <v>0</v>
      </c>
      <c r="BV36" s="24">
        <f t="shared" si="13"/>
        <v>0</v>
      </c>
      <c r="BW36" s="24">
        <f t="shared" si="13"/>
        <v>0</v>
      </c>
      <c r="BX36" s="24">
        <f t="shared" si="13"/>
        <v>0</v>
      </c>
      <c r="CE36" s="58" t="s">
        <v>111</v>
      </c>
    </row>
    <row r="37" spans="1:154">
      <c r="A37" s="63"/>
      <c r="B37" s="2"/>
      <c r="C37" s="63"/>
      <c r="D37" s="18" t="s">
        <v>43</v>
      </c>
      <c r="E37" s="27">
        <f>STDEV(E13,E15:E18,E20,E23:E24,E27:E29,E31:E32)/SQRT($B35)</f>
        <v>0.96153846153846156</v>
      </c>
      <c r="F37" s="27">
        <f t="shared" ref="F37:BQ37" si="14">STDEV(F13,F15:F18,F20,F23:F24,F27:F29,F31:F32)/SQRT($B35)</f>
        <v>0</v>
      </c>
      <c r="G37" s="27">
        <f t="shared" si="14"/>
        <v>7.8312767454298839</v>
      </c>
      <c r="H37" s="27">
        <f t="shared" si="14"/>
        <v>7.5711614173190487</v>
      </c>
      <c r="I37" s="27">
        <f t="shared" si="14"/>
        <v>7.8312767454298812E-2</v>
      </c>
      <c r="J37" s="27">
        <f t="shared" si="14"/>
        <v>0</v>
      </c>
      <c r="K37" s="27">
        <f t="shared" si="14"/>
        <v>7.6923076923076927E-2</v>
      </c>
      <c r="L37" s="27">
        <f t="shared" si="14"/>
        <v>0</v>
      </c>
      <c r="M37" s="27">
        <f t="shared" si="14"/>
        <v>0.6265021396343905</v>
      </c>
      <c r="N37" s="27">
        <f t="shared" si="14"/>
        <v>0.605692913385524</v>
      </c>
      <c r="O37" s="27">
        <f t="shared" si="14"/>
        <v>7.7061949475161928E-2</v>
      </c>
      <c r="P37" s="27">
        <f t="shared" si="14"/>
        <v>115.06201678567029</v>
      </c>
      <c r="Q37" s="27">
        <f t="shared" si="14"/>
        <v>0</v>
      </c>
      <c r="R37" s="27">
        <f t="shared" si="14"/>
        <v>77.581418365507062</v>
      </c>
      <c r="S37" s="27">
        <f t="shared" si="14"/>
        <v>178.71726336430484</v>
      </c>
      <c r="T37" s="27">
        <f t="shared" si="14"/>
        <v>34.051565926043807</v>
      </c>
      <c r="U37" s="27">
        <f t="shared" si="14"/>
        <v>19.033837376687892</v>
      </c>
      <c r="V37" s="27">
        <f t="shared" si="14"/>
        <v>68.75283408367153</v>
      </c>
      <c r="W37" s="27">
        <f t="shared" si="14"/>
        <v>80.439933418695176</v>
      </c>
      <c r="X37" s="27">
        <f t="shared" si="14"/>
        <v>100.35391726604908</v>
      </c>
      <c r="Y37" s="27">
        <f t="shared" si="14"/>
        <v>36.480028326389402</v>
      </c>
      <c r="Z37" s="27">
        <f t="shared" si="14"/>
        <v>111.49240429033671</v>
      </c>
      <c r="AA37" s="27">
        <f t="shared" si="14"/>
        <v>112.37017962957816</v>
      </c>
      <c r="AB37" s="27">
        <f t="shared" si="14"/>
        <v>62.304982640060743</v>
      </c>
      <c r="AC37" s="27">
        <f t="shared" si="14"/>
        <v>4.9595006747454713</v>
      </c>
      <c r="AD37" s="27">
        <f t="shared" si="14"/>
        <v>2.0573627821453861</v>
      </c>
      <c r="AE37" s="27">
        <f t="shared" si="14"/>
        <v>3.5052791969429062</v>
      </c>
      <c r="AF37" s="27">
        <f t="shared" si="14"/>
        <v>1.763088557709855</v>
      </c>
      <c r="AG37" s="27">
        <f t="shared" si="14"/>
        <v>0.60406251227639718</v>
      </c>
      <c r="AH37" s="27">
        <f t="shared" si="14"/>
        <v>0.44077213942746424</v>
      </c>
      <c r="AI37" s="27">
        <f t="shared" si="14"/>
        <v>1.0034457399666408</v>
      </c>
      <c r="AJ37" s="27">
        <f t="shared" si="14"/>
        <v>0.28088336282316212</v>
      </c>
      <c r="AK37" s="27">
        <f t="shared" si="14"/>
        <v>0</v>
      </c>
      <c r="AL37" s="27">
        <f t="shared" si="14"/>
        <v>4.2146546251700689</v>
      </c>
      <c r="AM37" s="27">
        <f t="shared" si="14"/>
        <v>7.6923076923076913E-2</v>
      </c>
      <c r="AN37" s="27">
        <f t="shared" si="14"/>
        <v>0.45072809823710119</v>
      </c>
      <c r="AO37" s="27">
        <f t="shared" si="14"/>
        <v>0.63897106637831347</v>
      </c>
      <c r="AP37" s="27">
        <f t="shared" si="14"/>
        <v>0.10415433852097386</v>
      </c>
      <c r="AQ37" s="27">
        <f t="shared" si="14"/>
        <v>0</v>
      </c>
      <c r="AR37" s="27">
        <f t="shared" si="14"/>
        <v>1.6525039276108335</v>
      </c>
      <c r="AS37" s="27">
        <f t="shared" si="14"/>
        <v>0.47314466890374191</v>
      </c>
      <c r="AT37" s="27">
        <f t="shared" si="14"/>
        <v>0.6265021396343905</v>
      </c>
      <c r="AU37" s="27">
        <f t="shared" si="14"/>
        <v>0.57134051167069722</v>
      </c>
      <c r="AV37" s="27">
        <f t="shared" si="14"/>
        <v>0.21299035545943784</v>
      </c>
      <c r="AW37" s="27">
        <f t="shared" si="14"/>
        <v>0</v>
      </c>
      <c r="AX37" s="27">
        <f t="shared" si="14"/>
        <v>2.6496622537922825</v>
      </c>
      <c r="AY37" s="27">
        <f t="shared" si="14"/>
        <v>0.39970403251589476</v>
      </c>
      <c r="AZ37" s="27">
        <f t="shared" si="14"/>
        <v>0.605692913385524</v>
      </c>
      <c r="BA37" s="27">
        <f t="shared" si="14"/>
        <v>0.18311354944981667</v>
      </c>
      <c r="BB37" s="27">
        <f t="shared" si="14"/>
        <v>0</v>
      </c>
      <c r="BC37" s="27">
        <f t="shared" si="14"/>
        <v>0</v>
      </c>
      <c r="BD37" s="27">
        <f t="shared" si="14"/>
        <v>1.5502751553189553</v>
      </c>
      <c r="BE37" s="27">
        <f t="shared" si="14"/>
        <v>1.1300974805661035</v>
      </c>
      <c r="BF37" s="27">
        <f t="shared" si="14"/>
        <v>0.34257408245865101</v>
      </c>
      <c r="BG37" s="27">
        <f t="shared" si="14"/>
        <v>0.18311354944981667</v>
      </c>
      <c r="BH37" s="27">
        <f t="shared" si="14"/>
        <v>0.15384615384615385</v>
      </c>
      <c r="BI37" s="27">
        <f t="shared" si="14"/>
        <v>0.80494036678678282</v>
      </c>
      <c r="BJ37" s="27">
        <f t="shared" si="14"/>
        <v>0.79569849482989241</v>
      </c>
      <c r="BK37" s="27">
        <f t="shared" si="14"/>
        <v>0.76279357849453933</v>
      </c>
      <c r="BL37" s="27">
        <f t="shared" si="14"/>
        <v>17.568041856580269</v>
      </c>
      <c r="BM37" s="27">
        <f t="shared" si="14"/>
        <v>7.3767987476488486</v>
      </c>
      <c r="BN37" s="27">
        <f t="shared" si="14"/>
        <v>2.4015116869678144</v>
      </c>
      <c r="BO37" s="27">
        <f t="shared" si="14"/>
        <v>0.75630160019244241</v>
      </c>
      <c r="BP37" s="27">
        <f t="shared" si="14"/>
        <v>2.1042832246507008</v>
      </c>
      <c r="BQ37" s="27">
        <f t="shared" si="14"/>
        <v>1.5723824559474084</v>
      </c>
      <c r="BR37" s="27">
        <f t="shared" ref="BR37:BX37" si="15">STDEV(BR13,BR15:BR18,BR20,BR23:BR24,BR27:BR29,BR31:BR32)/SQRT($B35)</f>
        <v>9.7942844501038664</v>
      </c>
      <c r="BS37" s="27">
        <f t="shared" si="15"/>
        <v>0</v>
      </c>
      <c r="BT37" s="27">
        <f t="shared" si="15"/>
        <v>0</v>
      </c>
      <c r="BU37" s="27">
        <f t="shared" si="15"/>
        <v>0</v>
      </c>
      <c r="BV37" s="27">
        <f t="shared" si="15"/>
        <v>0</v>
      </c>
      <c r="BW37" s="27">
        <f t="shared" si="15"/>
        <v>0</v>
      </c>
      <c r="BX37" s="27">
        <f t="shared" si="15"/>
        <v>0</v>
      </c>
      <c r="CE37" s="58" t="s">
        <v>111</v>
      </c>
    </row>
    <row r="38" spans="1:154">
      <c r="A38" s="63"/>
      <c r="B38" s="2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4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S38" s="63"/>
      <c r="AT38" s="63"/>
      <c r="AU38" s="63"/>
      <c r="CE38" s="58" t="s">
        <v>111</v>
      </c>
      <c r="CG38" s="10" t="str">
        <f>$W$1</f>
        <v>FE0F</v>
      </c>
      <c r="CH38" s="10" t="str">
        <f>C8</f>
        <v>C1</v>
      </c>
      <c r="CI38" s="59">
        <f>E40</f>
        <v>25</v>
      </c>
      <c r="CJ38" s="59">
        <f>F40</f>
        <v>0</v>
      </c>
      <c r="CK38" s="59">
        <f>G40</f>
        <v>37.5</v>
      </c>
      <c r="CL38" s="59">
        <f>H40</f>
        <v>37.5</v>
      </c>
      <c r="CM38" s="59">
        <f>I40</f>
        <v>0.375</v>
      </c>
      <c r="CN38" s="95">
        <f>E42</f>
        <v>100</v>
      </c>
      <c r="CO38" s="95">
        <f>F42</f>
        <v>0</v>
      </c>
      <c r="CP38" s="95">
        <f>G42</f>
        <v>0</v>
      </c>
      <c r="CQ38" s="95">
        <f>H42</f>
        <v>0</v>
      </c>
      <c r="CR38" s="95">
        <f>I42</f>
        <v>0</v>
      </c>
      <c r="CS38" s="59">
        <f>E43</f>
        <v>25</v>
      </c>
      <c r="CT38" s="59">
        <f>F43</f>
        <v>0</v>
      </c>
      <c r="CU38" s="59">
        <f>G43</f>
        <v>75</v>
      </c>
      <c r="CV38" s="59">
        <f>H43</f>
        <v>0</v>
      </c>
      <c r="CW38" s="59">
        <f>I43</f>
        <v>0.75</v>
      </c>
      <c r="CX38" s="95">
        <f>E45</f>
        <v>50</v>
      </c>
      <c r="CY38" s="95">
        <f>F45</f>
        <v>37.5</v>
      </c>
      <c r="CZ38" s="95">
        <f>G45</f>
        <v>0</v>
      </c>
      <c r="DA38" s="95">
        <f>H45</f>
        <v>12.5</v>
      </c>
      <c r="DB38" s="95">
        <f>I45</f>
        <v>0</v>
      </c>
    </row>
    <row r="39" spans="1:154" ht="16">
      <c r="A39" s="83" t="s">
        <v>148</v>
      </c>
      <c r="B39" s="66"/>
      <c r="C39" s="66" t="s">
        <v>145</v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CE39" s="58" t="s">
        <v>111</v>
      </c>
    </row>
    <row r="40" spans="1:154">
      <c r="A40" t="s">
        <v>158</v>
      </c>
      <c r="B40" s="10">
        <v>20</v>
      </c>
      <c r="C40" s="4" t="s">
        <v>3</v>
      </c>
      <c r="D40" s="10" t="s">
        <v>38</v>
      </c>
      <c r="E40" s="59">
        <f>(K40/$J40)*100</f>
        <v>25</v>
      </c>
      <c r="F40" s="59">
        <f>(L40/$J40)*100</f>
        <v>0</v>
      </c>
      <c r="G40" s="59">
        <f>(M40/$J40)*100</f>
        <v>37.5</v>
      </c>
      <c r="H40" s="59">
        <f>(N40/$J40)*100</f>
        <v>37.5</v>
      </c>
      <c r="I40" s="59">
        <f>M40/J40</f>
        <v>0.375</v>
      </c>
      <c r="J40">
        <v>8</v>
      </c>
      <c r="K40">
        <v>2</v>
      </c>
      <c r="L40">
        <v>0</v>
      </c>
      <c r="M40">
        <v>3</v>
      </c>
      <c r="N40">
        <v>3</v>
      </c>
      <c r="O40">
        <v>0.5</v>
      </c>
      <c r="P40">
        <v>1165.666667</v>
      </c>
      <c r="Q40">
        <v>0</v>
      </c>
      <c r="R40">
        <v>1176.333333</v>
      </c>
      <c r="S40">
        <v>1155</v>
      </c>
      <c r="T40">
        <v>111.83333330000001</v>
      </c>
      <c r="U40">
        <v>92.666666660000004</v>
      </c>
      <c r="V40">
        <v>131</v>
      </c>
      <c r="W40">
        <v>1208.666667</v>
      </c>
      <c r="X40">
        <v>241</v>
      </c>
      <c r="Y40">
        <v>2176.333333</v>
      </c>
      <c r="Z40">
        <v>220.16666670000001</v>
      </c>
      <c r="AA40">
        <v>271.33333340000001</v>
      </c>
      <c r="AB40">
        <v>169</v>
      </c>
      <c r="AC40">
        <v>24</v>
      </c>
      <c r="AD40">
        <v>15</v>
      </c>
      <c r="AE40">
        <v>5</v>
      </c>
      <c r="AF40">
        <v>4</v>
      </c>
      <c r="AG40">
        <v>6</v>
      </c>
      <c r="AH40">
        <v>11</v>
      </c>
      <c r="AI40">
        <v>4</v>
      </c>
      <c r="AJ40">
        <v>0</v>
      </c>
      <c r="AK40">
        <v>0</v>
      </c>
      <c r="AL40">
        <v>3</v>
      </c>
      <c r="AM40">
        <v>6</v>
      </c>
      <c r="AN40">
        <v>5</v>
      </c>
      <c r="AO40">
        <v>2</v>
      </c>
      <c r="AP40">
        <v>0</v>
      </c>
      <c r="AQ40">
        <v>0</v>
      </c>
      <c r="AR40">
        <v>2</v>
      </c>
      <c r="AS40">
        <v>0</v>
      </c>
      <c r="AT40">
        <v>3</v>
      </c>
      <c r="AU40">
        <v>1</v>
      </c>
      <c r="AV40">
        <v>0</v>
      </c>
      <c r="AW40">
        <v>0</v>
      </c>
      <c r="AX40">
        <v>1</v>
      </c>
      <c r="AY40">
        <v>0</v>
      </c>
      <c r="AZ40">
        <v>3</v>
      </c>
      <c r="BA40">
        <v>1</v>
      </c>
      <c r="BB40">
        <v>0</v>
      </c>
      <c r="BC40">
        <v>0</v>
      </c>
      <c r="BD40">
        <v>0</v>
      </c>
      <c r="BE40">
        <v>49</v>
      </c>
      <c r="BF40">
        <v>24</v>
      </c>
      <c r="BG40">
        <v>0</v>
      </c>
      <c r="BH40">
        <v>0</v>
      </c>
      <c r="BI40">
        <v>2</v>
      </c>
      <c r="BJ40">
        <v>4</v>
      </c>
      <c r="BK40">
        <v>19</v>
      </c>
      <c r="BL40">
        <v>298</v>
      </c>
      <c r="BM40">
        <v>98</v>
      </c>
      <c r="BN40">
        <v>0</v>
      </c>
      <c r="BO40">
        <v>0</v>
      </c>
      <c r="BP40">
        <v>6</v>
      </c>
      <c r="BQ40">
        <v>41</v>
      </c>
      <c r="BR40">
        <v>153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E40" s="58" t="s">
        <v>111</v>
      </c>
      <c r="CG40" s="10" t="str">
        <f>$W$1</f>
        <v>FE0F</v>
      </c>
      <c r="CH40" s="10" t="str">
        <f>C8</f>
        <v>C1</v>
      </c>
      <c r="CI40" s="59">
        <f t="shared" ref="CI40:CN40" si="16">K40</f>
        <v>2</v>
      </c>
      <c r="CJ40" s="59">
        <f t="shared" si="16"/>
        <v>0</v>
      </c>
      <c r="CK40" s="59">
        <f t="shared" si="16"/>
        <v>3</v>
      </c>
      <c r="CL40" s="59">
        <f t="shared" si="16"/>
        <v>3</v>
      </c>
      <c r="CM40" s="59">
        <f t="shared" si="16"/>
        <v>0.5</v>
      </c>
      <c r="CN40" s="59">
        <f t="shared" si="16"/>
        <v>1165.666667</v>
      </c>
      <c r="CO40" s="59">
        <f>R40</f>
        <v>1176.333333</v>
      </c>
      <c r="CP40" s="59">
        <f>S40</f>
        <v>1155</v>
      </c>
      <c r="CQ40" s="59">
        <f>U40</f>
        <v>92.666666660000004</v>
      </c>
      <c r="CR40" s="59">
        <f>V40</f>
        <v>131</v>
      </c>
      <c r="CS40" s="59">
        <f>X40</f>
        <v>241</v>
      </c>
      <c r="CT40" s="59">
        <f>Y40</f>
        <v>2176.333333</v>
      </c>
      <c r="CU40" s="59">
        <f>AD40</f>
        <v>15</v>
      </c>
      <c r="CV40" s="59">
        <f>AE40</f>
        <v>5</v>
      </c>
      <c r="CW40" s="59">
        <f>AF40</f>
        <v>4</v>
      </c>
      <c r="CX40" s="59">
        <f>BE40</f>
        <v>49</v>
      </c>
      <c r="CY40" s="59">
        <f>BL40</f>
        <v>298</v>
      </c>
      <c r="CZ40" s="95">
        <f t="shared" ref="CZ40:DE40" si="17">K42</f>
        <v>8</v>
      </c>
      <c r="DA40" s="95">
        <f t="shared" si="17"/>
        <v>0</v>
      </c>
      <c r="DB40" s="95">
        <f t="shared" si="17"/>
        <v>0</v>
      </c>
      <c r="DC40" s="95">
        <f t="shared" si="17"/>
        <v>0</v>
      </c>
      <c r="DD40" s="95">
        <f t="shared" si="17"/>
        <v>0</v>
      </c>
      <c r="DE40" s="95">
        <f t="shared" si="17"/>
        <v>0</v>
      </c>
      <c r="DF40" s="95">
        <f>R42</f>
        <v>0</v>
      </c>
      <c r="DG40" s="95">
        <f>S42</f>
        <v>0</v>
      </c>
      <c r="DH40" s="95">
        <f>U42</f>
        <v>0</v>
      </c>
      <c r="DI40" s="95">
        <f>V42</f>
        <v>0</v>
      </c>
      <c r="DJ40" s="95">
        <f>X42</f>
        <v>0</v>
      </c>
      <c r="DK40" s="95">
        <f>Y42</f>
        <v>0</v>
      </c>
      <c r="DL40" s="95">
        <f>AD42</f>
        <v>0</v>
      </c>
      <c r="DM40" s="95">
        <f>AE42</f>
        <v>0</v>
      </c>
      <c r="DN40" s="95">
        <f>AF42</f>
        <v>0</v>
      </c>
      <c r="DO40" s="95">
        <f>BE42</f>
        <v>0</v>
      </c>
      <c r="DP40" s="95">
        <f>BL42</f>
        <v>439</v>
      </c>
      <c r="DQ40" s="59">
        <f t="shared" ref="DQ40:DV40" si="18">K43</f>
        <v>2</v>
      </c>
      <c r="DR40" s="59">
        <f t="shared" si="18"/>
        <v>0</v>
      </c>
      <c r="DS40" s="59">
        <f t="shared" si="18"/>
        <v>6</v>
      </c>
      <c r="DT40" s="59">
        <f t="shared" si="18"/>
        <v>0</v>
      </c>
      <c r="DU40" s="59">
        <f t="shared" si="18"/>
        <v>1</v>
      </c>
      <c r="DV40" s="59">
        <f t="shared" si="18"/>
        <v>1150.166667</v>
      </c>
      <c r="DW40" s="59">
        <f>R43</f>
        <v>1150.166667</v>
      </c>
      <c r="DX40" s="59">
        <f>S43</f>
        <v>0</v>
      </c>
      <c r="DY40" s="59">
        <f>U43</f>
        <v>520.5</v>
      </c>
      <c r="DZ40" s="59">
        <f>V43</f>
        <v>0</v>
      </c>
      <c r="EA40" s="59">
        <f>X43</f>
        <v>118.5</v>
      </c>
      <c r="EB40" s="59">
        <f>Y43</f>
        <v>0</v>
      </c>
      <c r="EC40" s="59">
        <f>AD43</f>
        <v>8</v>
      </c>
      <c r="ED40" s="59">
        <f>AE43</f>
        <v>7</v>
      </c>
      <c r="EE40" s="59">
        <f>AF43</f>
        <v>0</v>
      </c>
      <c r="EF40" s="59">
        <f>BE43</f>
        <v>9</v>
      </c>
      <c r="EG40" s="59">
        <f>BL43</f>
        <v>210</v>
      </c>
      <c r="EH40" s="95">
        <f t="shared" ref="EH40:EM40" si="19">K45</f>
        <v>4</v>
      </c>
      <c r="EI40" s="95">
        <f t="shared" si="19"/>
        <v>3</v>
      </c>
      <c r="EJ40" s="95">
        <f t="shared" si="19"/>
        <v>0</v>
      </c>
      <c r="EK40" s="95">
        <f t="shared" si="19"/>
        <v>1</v>
      </c>
      <c r="EL40" s="95">
        <f t="shared" si="19"/>
        <v>0</v>
      </c>
      <c r="EM40" s="95">
        <f t="shared" si="19"/>
        <v>2475.25</v>
      </c>
      <c r="EN40" s="95">
        <f>R45</f>
        <v>0</v>
      </c>
      <c r="EO40" s="95">
        <f>S45</f>
        <v>449</v>
      </c>
      <c r="EP40" s="95">
        <f>U45</f>
        <v>0</v>
      </c>
      <c r="EQ40" s="95">
        <f>V45</f>
        <v>123</v>
      </c>
      <c r="ER40" s="95">
        <f>X45</f>
        <v>0</v>
      </c>
      <c r="ES40" s="95">
        <f>Y45</f>
        <v>90</v>
      </c>
      <c r="ET40" s="95">
        <f>AD45</f>
        <v>4</v>
      </c>
      <c r="EU40" s="95">
        <f>AE45</f>
        <v>0</v>
      </c>
      <c r="EV40" s="95">
        <f>AF45</f>
        <v>1</v>
      </c>
      <c r="EW40" s="95">
        <f>BE45</f>
        <v>6</v>
      </c>
      <c r="EX40" s="95">
        <f>BL45</f>
        <v>318</v>
      </c>
    </row>
    <row r="41" spans="1:154">
      <c r="A41" t="s">
        <v>180</v>
      </c>
      <c r="B41" s="10">
        <v>24</v>
      </c>
      <c r="C41" s="4" t="s">
        <v>3</v>
      </c>
      <c r="D41" s="10" t="s">
        <v>38</v>
      </c>
      <c r="E41" s="59">
        <f t="shared" ref="E41:E63" si="20">(K41/$J41)*100</f>
        <v>62.5</v>
      </c>
      <c r="F41" s="59">
        <f t="shared" ref="F41:F63" si="21">(L41/$J41)*100</f>
        <v>12.5</v>
      </c>
      <c r="G41" s="59">
        <f t="shared" ref="G41:G63" si="22">(M41/$J41)*100</f>
        <v>25</v>
      </c>
      <c r="H41" s="59">
        <f t="shared" ref="H41:H63" si="23">(N41/$J41)*100</f>
        <v>0</v>
      </c>
      <c r="I41" s="59">
        <f t="shared" ref="I41:I63" si="24">M41/J41</f>
        <v>0.25</v>
      </c>
      <c r="J41">
        <v>8</v>
      </c>
      <c r="K41">
        <v>5</v>
      </c>
      <c r="L41">
        <v>1</v>
      </c>
      <c r="M41">
        <v>2</v>
      </c>
      <c r="N41">
        <v>0</v>
      </c>
      <c r="O41">
        <v>1</v>
      </c>
      <c r="P41">
        <v>2142.333333</v>
      </c>
      <c r="Q41">
        <v>2112</v>
      </c>
      <c r="R41">
        <v>2157.5</v>
      </c>
      <c r="S41">
        <v>0</v>
      </c>
      <c r="T41">
        <v>98</v>
      </c>
      <c r="U41">
        <v>98</v>
      </c>
      <c r="V41">
        <v>0</v>
      </c>
      <c r="W41">
        <v>388.5</v>
      </c>
      <c r="X41">
        <v>388.5</v>
      </c>
      <c r="Y41">
        <v>0</v>
      </c>
      <c r="Z41">
        <v>62.5</v>
      </c>
      <c r="AA41">
        <v>62.5</v>
      </c>
      <c r="AB41">
        <v>0</v>
      </c>
      <c r="AC41">
        <v>10</v>
      </c>
      <c r="AD41">
        <v>3</v>
      </c>
      <c r="AE41">
        <v>6</v>
      </c>
      <c r="AF41">
        <v>1</v>
      </c>
      <c r="AG41">
        <v>3</v>
      </c>
      <c r="AH41">
        <v>2</v>
      </c>
      <c r="AI41">
        <v>3</v>
      </c>
      <c r="AJ41">
        <v>0</v>
      </c>
      <c r="AK41">
        <v>0</v>
      </c>
      <c r="AL41">
        <v>2</v>
      </c>
      <c r="AM41">
        <v>3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</v>
      </c>
      <c r="AU41">
        <v>3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4</v>
      </c>
      <c r="BF41">
        <v>0</v>
      </c>
      <c r="BG41">
        <v>0</v>
      </c>
      <c r="BH41">
        <v>0</v>
      </c>
      <c r="BI41">
        <v>1</v>
      </c>
      <c r="BJ41">
        <v>2</v>
      </c>
      <c r="BK41">
        <v>1</v>
      </c>
      <c r="BL41">
        <v>220</v>
      </c>
      <c r="BM41">
        <v>79</v>
      </c>
      <c r="BN41">
        <v>2</v>
      </c>
      <c r="BO41">
        <v>0</v>
      </c>
      <c r="BP41">
        <v>1</v>
      </c>
      <c r="BQ41">
        <v>0</v>
      </c>
      <c r="BR41">
        <v>138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E41" s="58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</row>
    <row r="42" spans="1:154">
      <c r="A42" t="s">
        <v>159</v>
      </c>
      <c r="B42" s="10">
        <v>20</v>
      </c>
      <c r="C42" s="4" t="s">
        <v>3</v>
      </c>
      <c r="D42" s="10" t="s">
        <v>38</v>
      </c>
      <c r="E42" s="59">
        <f t="shared" si="20"/>
        <v>100</v>
      </c>
      <c r="F42" s="59">
        <f t="shared" si="21"/>
        <v>0</v>
      </c>
      <c r="G42" s="59">
        <f t="shared" si="22"/>
        <v>0</v>
      </c>
      <c r="H42" s="59">
        <f t="shared" si="23"/>
        <v>0</v>
      </c>
      <c r="I42" s="59">
        <f t="shared" si="24"/>
        <v>0</v>
      </c>
      <c r="J42">
        <v>8</v>
      </c>
      <c r="K42">
        <v>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439</v>
      </c>
      <c r="BM42">
        <v>203</v>
      </c>
      <c r="BN42">
        <v>0</v>
      </c>
      <c r="BO42">
        <v>0</v>
      </c>
      <c r="BP42">
        <v>0</v>
      </c>
      <c r="BQ42">
        <v>0</v>
      </c>
      <c r="BR42">
        <v>236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E42" s="58" t="s">
        <v>111</v>
      </c>
      <c r="CG42" s="10" t="str">
        <f>CG71</f>
        <v>FE0F</v>
      </c>
      <c r="CH42" s="10" t="str">
        <f t="shared" ref="CH42:ES42" si="25">CH71</f>
        <v>+ve</v>
      </c>
      <c r="CI42" s="59">
        <f t="shared" si="25"/>
        <v>2</v>
      </c>
      <c r="CJ42" s="59">
        <f t="shared" si="25"/>
        <v>0</v>
      </c>
      <c r="CK42" s="59">
        <f t="shared" si="25"/>
        <v>4</v>
      </c>
      <c r="CL42" s="59">
        <f t="shared" si="25"/>
        <v>2</v>
      </c>
      <c r="CM42" s="59">
        <f t="shared" si="25"/>
        <v>0.66666666669999997</v>
      </c>
      <c r="CN42" s="59">
        <f t="shared" si="25"/>
        <v>757.16666669999995</v>
      </c>
      <c r="CO42" s="59">
        <f t="shared" si="25"/>
        <v>935.75</v>
      </c>
      <c r="CP42" s="59">
        <f t="shared" si="25"/>
        <v>400</v>
      </c>
      <c r="CQ42" s="59">
        <f t="shared" si="25"/>
        <v>115</v>
      </c>
      <c r="CR42" s="59">
        <f t="shared" si="25"/>
        <v>80.5</v>
      </c>
      <c r="CS42" s="59">
        <f t="shared" si="25"/>
        <v>379</v>
      </c>
      <c r="CT42" s="59">
        <f t="shared" si="25"/>
        <v>208</v>
      </c>
      <c r="CU42" s="59">
        <f t="shared" si="25"/>
        <v>17</v>
      </c>
      <c r="CV42" s="59">
        <f t="shared" si="25"/>
        <v>9</v>
      </c>
      <c r="CW42" s="59">
        <f t="shared" si="25"/>
        <v>12</v>
      </c>
      <c r="CX42" s="59">
        <f t="shared" si="25"/>
        <v>43</v>
      </c>
      <c r="CY42" s="59">
        <f t="shared" si="25"/>
        <v>162</v>
      </c>
      <c r="CZ42" s="95">
        <f t="shared" si="25"/>
        <v>7</v>
      </c>
      <c r="DA42" s="95">
        <f t="shared" si="25"/>
        <v>1</v>
      </c>
      <c r="DB42" s="95">
        <f t="shared" si="25"/>
        <v>0</v>
      </c>
      <c r="DC42" s="95">
        <f t="shared" si="25"/>
        <v>0</v>
      </c>
      <c r="DD42" s="95">
        <f t="shared" si="25"/>
        <v>0</v>
      </c>
      <c r="DE42" s="95">
        <f t="shared" si="25"/>
        <v>3528</v>
      </c>
      <c r="DF42" s="95">
        <f t="shared" si="25"/>
        <v>0</v>
      </c>
      <c r="DG42" s="95">
        <f t="shared" si="25"/>
        <v>0</v>
      </c>
      <c r="DH42" s="95">
        <f t="shared" si="25"/>
        <v>0</v>
      </c>
      <c r="DI42" s="95">
        <f t="shared" si="25"/>
        <v>0</v>
      </c>
      <c r="DJ42" s="95">
        <f t="shared" si="25"/>
        <v>0</v>
      </c>
      <c r="DK42" s="95">
        <f t="shared" si="25"/>
        <v>0</v>
      </c>
      <c r="DL42" s="95">
        <f t="shared" si="25"/>
        <v>1</v>
      </c>
      <c r="DM42" s="95">
        <f t="shared" si="25"/>
        <v>0</v>
      </c>
      <c r="DN42" s="95">
        <f t="shared" si="25"/>
        <v>0</v>
      </c>
      <c r="DO42" s="95">
        <f t="shared" si="25"/>
        <v>2</v>
      </c>
      <c r="DP42" s="95">
        <f t="shared" si="25"/>
        <v>502</v>
      </c>
      <c r="DQ42" s="59">
        <f t="shared" si="25"/>
        <v>8</v>
      </c>
      <c r="DR42" s="59">
        <f t="shared" si="25"/>
        <v>0</v>
      </c>
      <c r="DS42" s="59">
        <f t="shared" si="25"/>
        <v>0</v>
      </c>
      <c r="DT42" s="59">
        <f t="shared" si="25"/>
        <v>0</v>
      </c>
      <c r="DU42" s="59">
        <f t="shared" si="25"/>
        <v>0</v>
      </c>
      <c r="DV42" s="59">
        <f t="shared" si="25"/>
        <v>0</v>
      </c>
      <c r="DW42" s="59">
        <f t="shared" si="25"/>
        <v>0</v>
      </c>
      <c r="DX42" s="59">
        <f t="shared" si="25"/>
        <v>0</v>
      </c>
      <c r="DY42" s="59">
        <f t="shared" si="25"/>
        <v>0</v>
      </c>
      <c r="DZ42" s="59">
        <f t="shared" si="25"/>
        <v>0</v>
      </c>
      <c r="EA42" s="59">
        <f t="shared" si="25"/>
        <v>0</v>
      </c>
      <c r="EB42" s="59">
        <f t="shared" si="25"/>
        <v>0</v>
      </c>
      <c r="EC42" s="59">
        <f t="shared" si="25"/>
        <v>0</v>
      </c>
      <c r="ED42" s="59">
        <f t="shared" si="25"/>
        <v>2</v>
      </c>
      <c r="EE42" s="59">
        <f t="shared" si="25"/>
        <v>3</v>
      </c>
      <c r="EF42" s="59">
        <f t="shared" si="25"/>
        <v>32</v>
      </c>
      <c r="EG42" s="59">
        <f t="shared" si="25"/>
        <v>431</v>
      </c>
      <c r="EH42" s="95">
        <f t="shared" si="25"/>
        <v>7</v>
      </c>
      <c r="EI42" s="95">
        <f t="shared" si="25"/>
        <v>0</v>
      </c>
      <c r="EJ42" s="95">
        <f t="shared" si="25"/>
        <v>1</v>
      </c>
      <c r="EK42" s="95">
        <f t="shared" si="25"/>
        <v>0</v>
      </c>
      <c r="EL42" s="95">
        <f t="shared" si="25"/>
        <v>1</v>
      </c>
      <c r="EM42" s="95">
        <f t="shared" si="25"/>
        <v>1207</v>
      </c>
      <c r="EN42" s="95">
        <f t="shared" si="25"/>
        <v>1207</v>
      </c>
      <c r="EO42" s="95">
        <f t="shared" si="25"/>
        <v>0</v>
      </c>
      <c r="EP42" s="95">
        <f t="shared" si="25"/>
        <v>597</v>
      </c>
      <c r="EQ42" s="95">
        <f t="shared" si="25"/>
        <v>0</v>
      </c>
      <c r="ER42" s="95">
        <f t="shared" si="25"/>
        <v>7223</v>
      </c>
      <c r="ES42" s="95">
        <f t="shared" si="25"/>
        <v>0</v>
      </c>
      <c r="ET42" s="95">
        <f>ET71</f>
        <v>1</v>
      </c>
      <c r="EU42" s="95">
        <f>EU71</f>
        <v>3</v>
      </c>
      <c r="EV42" s="95">
        <f>EV71</f>
        <v>1</v>
      </c>
      <c r="EW42" s="95">
        <f>EW71</f>
        <v>31</v>
      </c>
      <c r="EX42" s="95">
        <f>EX71</f>
        <v>416</v>
      </c>
    </row>
    <row r="43" spans="1:154">
      <c r="A43" t="s">
        <v>160</v>
      </c>
      <c r="B43" s="10">
        <v>20</v>
      </c>
      <c r="C43" s="4" t="s">
        <v>3</v>
      </c>
      <c r="D43" s="10" t="s">
        <v>38</v>
      </c>
      <c r="E43" s="59">
        <f t="shared" si="20"/>
        <v>25</v>
      </c>
      <c r="F43" s="59">
        <f t="shared" si="21"/>
        <v>0</v>
      </c>
      <c r="G43" s="59">
        <f t="shared" si="22"/>
        <v>75</v>
      </c>
      <c r="H43" s="59">
        <f t="shared" si="23"/>
        <v>0</v>
      </c>
      <c r="I43" s="59">
        <f t="shared" si="24"/>
        <v>0.75</v>
      </c>
      <c r="J43">
        <v>8</v>
      </c>
      <c r="K43">
        <v>2</v>
      </c>
      <c r="L43">
        <v>0</v>
      </c>
      <c r="M43">
        <v>6</v>
      </c>
      <c r="N43">
        <v>0</v>
      </c>
      <c r="O43">
        <v>1</v>
      </c>
      <c r="P43">
        <v>1150.166667</v>
      </c>
      <c r="Q43">
        <v>0</v>
      </c>
      <c r="R43">
        <v>1150.166667</v>
      </c>
      <c r="S43">
        <v>0</v>
      </c>
      <c r="T43">
        <v>520.5</v>
      </c>
      <c r="U43">
        <v>520.5</v>
      </c>
      <c r="V43">
        <v>0</v>
      </c>
      <c r="W43">
        <v>118.5</v>
      </c>
      <c r="X43">
        <v>118.5</v>
      </c>
      <c r="Y43">
        <v>0</v>
      </c>
      <c r="Z43">
        <v>1088.333333</v>
      </c>
      <c r="AA43">
        <v>1088.333333</v>
      </c>
      <c r="AB43">
        <v>0</v>
      </c>
      <c r="AC43">
        <v>15</v>
      </c>
      <c r="AD43">
        <v>8</v>
      </c>
      <c r="AE43">
        <v>7</v>
      </c>
      <c r="AF43">
        <v>0</v>
      </c>
      <c r="AG43">
        <v>6</v>
      </c>
      <c r="AH43">
        <v>6</v>
      </c>
      <c r="AI43">
        <v>3</v>
      </c>
      <c r="AJ43">
        <v>0</v>
      </c>
      <c r="AK43">
        <v>0</v>
      </c>
      <c r="AL43">
        <v>0</v>
      </c>
      <c r="AM43">
        <v>6</v>
      </c>
      <c r="AN43">
        <v>0</v>
      </c>
      <c r="AO43">
        <v>2</v>
      </c>
      <c r="AP43">
        <v>0</v>
      </c>
      <c r="AQ43">
        <v>0</v>
      </c>
      <c r="AR43">
        <v>0</v>
      </c>
      <c r="AS43">
        <v>0</v>
      </c>
      <c r="AT43">
        <v>6</v>
      </c>
      <c r="AU43">
        <v>1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9</v>
      </c>
      <c r="BF43">
        <v>2</v>
      </c>
      <c r="BG43">
        <v>0</v>
      </c>
      <c r="BH43">
        <v>0</v>
      </c>
      <c r="BI43">
        <v>6</v>
      </c>
      <c r="BJ43">
        <v>0</v>
      </c>
      <c r="BK43">
        <v>1</v>
      </c>
      <c r="BL43">
        <v>210</v>
      </c>
      <c r="BM43">
        <v>72</v>
      </c>
      <c r="BN43">
        <v>12</v>
      </c>
      <c r="BO43">
        <v>2</v>
      </c>
      <c r="BP43">
        <v>10</v>
      </c>
      <c r="BQ43">
        <v>0</v>
      </c>
      <c r="BR43">
        <v>114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E43" s="58" t="s">
        <v>111</v>
      </c>
      <c r="CG43" s="10" t="str">
        <f>CG102</f>
        <v>FE0F</v>
      </c>
      <c r="CH43" s="10" t="str">
        <f t="shared" ref="CH43:ES43" si="26">CH102</f>
        <v>+ve</v>
      </c>
      <c r="CI43" s="59">
        <f t="shared" si="26"/>
        <v>0</v>
      </c>
      <c r="CJ43" s="59">
        <f t="shared" si="26"/>
        <v>0</v>
      </c>
      <c r="CK43" s="59">
        <f t="shared" si="26"/>
        <v>2</v>
      </c>
      <c r="CL43" s="59">
        <f t="shared" si="26"/>
        <v>2</v>
      </c>
      <c r="CM43" s="59">
        <f t="shared" si="26"/>
        <v>0</v>
      </c>
      <c r="CN43" s="59">
        <f t="shared" si="26"/>
        <v>358.5</v>
      </c>
      <c r="CO43" s="59">
        <f t="shared" si="26"/>
        <v>240</v>
      </c>
      <c r="CP43" s="59">
        <f t="shared" si="26"/>
        <v>477</v>
      </c>
      <c r="CQ43" s="59">
        <f t="shared" si="26"/>
        <v>131.5</v>
      </c>
      <c r="CR43" s="59">
        <f t="shared" si="26"/>
        <v>121.5</v>
      </c>
      <c r="CS43" s="59">
        <f t="shared" si="26"/>
        <v>536.5</v>
      </c>
      <c r="CT43" s="59">
        <f t="shared" si="26"/>
        <v>229.5</v>
      </c>
      <c r="CU43" s="59">
        <f t="shared" si="26"/>
        <v>17</v>
      </c>
      <c r="CV43" s="59">
        <f t="shared" si="26"/>
        <v>14</v>
      </c>
      <c r="CW43" s="59">
        <f t="shared" si="26"/>
        <v>6</v>
      </c>
      <c r="CX43" s="59">
        <f t="shared" si="26"/>
        <v>6</v>
      </c>
      <c r="CY43" s="59">
        <f t="shared" si="26"/>
        <v>49</v>
      </c>
      <c r="CZ43" s="95">
        <f t="shared" si="26"/>
        <v>0</v>
      </c>
      <c r="DA43" s="95">
        <f t="shared" si="26"/>
        <v>1</v>
      </c>
      <c r="DB43" s="95">
        <f t="shared" si="26"/>
        <v>1</v>
      </c>
      <c r="DC43" s="95">
        <f t="shared" si="26"/>
        <v>1</v>
      </c>
      <c r="DD43" s="95">
        <f t="shared" si="26"/>
        <v>1</v>
      </c>
      <c r="DE43" s="95">
        <f t="shared" si="26"/>
        <v>1695.75</v>
      </c>
      <c r="DF43" s="95">
        <f t="shared" si="26"/>
        <v>2902</v>
      </c>
      <c r="DG43" s="95">
        <f t="shared" si="26"/>
        <v>1502</v>
      </c>
      <c r="DH43" s="95">
        <f t="shared" si="26"/>
        <v>199</v>
      </c>
      <c r="DI43" s="95">
        <f t="shared" si="26"/>
        <v>541</v>
      </c>
      <c r="DJ43" s="95">
        <f t="shared" si="26"/>
        <v>1113</v>
      </c>
      <c r="DK43" s="95">
        <f t="shared" si="26"/>
        <v>192</v>
      </c>
      <c r="DL43" s="95">
        <f t="shared" si="26"/>
        <v>8</v>
      </c>
      <c r="DM43" s="95">
        <f t="shared" si="26"/>
        <v>4</v>
      </c>
      <c r="DN43" s="95">
        <f t="shared" si="26"/>
        <v>6</v>
      </c>
      <c r="DO43" s="95">
        <f t="shared" si="26"/>
        <v>23</v>
      </c>
      <c r="DP43" s="95">
        <f t="shared" si="26"/>
        <v>105</v>
      </c>
      <c r="DQ43" s="59">
        <f t="shared" si="26"/>
        <v>0</v>
      </c>
      <c r="DR43" s="59">
        <f t="shared" si="26"/>
        <v>0</v>
      </c>
      <c r="DS43" s="59">
        <f t="shared" si="26"/>
        <v>2</v>
      </c>
      <c r="DT43" s="59">
        <f t="shared" si="26"/>
        <v>1</v>
      </c>
      <c r="DU43" s="59">
        <f t="shared" si="26"/>
        <v>1</v>
      </c>
      <c r="DV43" s="59">
        <f t="shared" si="26"/>
        <v>154.75</v>
      </c>
      <c r="DW43" s="59">
        <f t="shared" si="26"/>
        <v>193</v>
      </c>
      <c r="DX43" s="59">
        <f t="shared" si="26"/>
        <v>122</v>
      </c>
      <c r="DY43" s="59">
        <f t="shared" si="26"/>
        <v>72.5</v>
      </c>
      <c r="DZ43" s="59">
        <f t="shared" si="26"/>
        <v>206</v>
      </c>
      <c r="EA43" s="59">
        <f t="shared" si="26"/>
        <v>88</v>
      </c>
      <c r="EB43" s="59">
        <f t="shared" si="26"/>
        <v>147</v>
      </c>
      <c r="EC43" s="59">
        <f t="shared" si="26"/>
        <v>12</v>
      </c>
      <c r="ED43" s="59">
        <f t="shared" si="26"/>
        <v>9</v>
      </c>
      <c r="EE43" s="59">
        <f t="shared" si="26"/>
        <v>6</v>
      </c>
      <c r="EF43" s="59">
        <f t="shared" si="26"/>
        <v>4</v>
      </c>
      <c r="EG43" s="59">
        <f t="shared" si="26"/>
        <v>50</v>
      </c>
      <c r="EH43" s="95">
        <f t="shared" si="26"/>
        <v>0</v>
      </c>
      <c r="EI43" s="95">
        <f t="shared" si="26"/>
        <v>0</v>
      </c>
      <c r="EJ43" s="95">
        <f t="shared" si="26"/>
        <v>2</v>
      </c>
      <c r="EK43" s="95">
        <f t="shared" si="26"/>
        <v>2</v>
      </c>
      <c r="EL43" s="95">
        <f t="shared" si="26"/>
        <v>0</v>
      </c>
      <c r="EM43" s="95">
        <f t="shared" si="26"/>
        <v>756</v>
      </c>
      <c r="EN43" s="95">
        <f t="shared" si="26"/>
        <v>212</v>
      </c>
      <c r="EO43" s="95">
        <f t="shared" si="26"/>
        <v>1300</v>
      </c>
      <c r="EP43" s="95">
        <f t="shared" si="26"/>
        <v>265</v>
      </c>
      <c r="EQ43" s="95">
        <f t="shared" si="26"/>
        <v>132</v>
      </c>
      <c r="ER43" s="95">
        <f t="shared" si="26"/>
        <v>145.5</v>
      </c>
      <c r="ES43" s="95">
        <f t="shared" si="26"/>
        <v>147.5</v>
      </c>
      <c r="ET43" s="95">
        <f>ET102</f>
        <v>5</v>
      </c>
      <c r="EU43" s="95">
        <f>EU102</f>
        <v>3</v>
      </c>
      <c r="EV43" s="95">
        <f>EV102</f>
        <v>2</v>
      </c>
      <c r="EW43" s="95">
        <f>EW102</f>
        <v>12</v>
      </c>
      <c r="EX43" s="95">
        <f>EX102</f>
        <v>46</v>
      </c>
    </row>
    <row r="44" spans="1:154">
      <c r="A44" t="s">
        <v>181</v>
      </c>
      <c r="B44" s="10">
        <v>24</v>
      </c>
      <c r="C44" s="6" t="s">
        <v>2</v>
      </c>
      <c r="D44" s="10" t="s">
        <v>38</v>
      </c>
      <c r="E44" s="59">
        <f t="shared" si="20"/>
        <v>0</v>
      </c>
      <c r="F44" s="59">
        <f t="shared" si="21"/>
        <v>0</v>
      </c>
      <c r="G44" s="59">
        <f t="shared" si="22"/>
        <v>100</v>
      </c>
      <c r="H44" s="59">
        <f t="shared" si="23"/>
        <v>0</v>
      </c>
      <c r="I44" s="59">
        <f t="shared" si="24"/>
        <v>1</v>
      </c>
      <c r="J44">
        <v>8</v>
      </c>
      <c r="K44">
        <v>0</v>
      </c>
      <c r="L44">
        <v>0</v>
      </c>
      <c r="M44">
        <v>8</v>
      </c>
      <c r="N44">
        <v>0</v>
      </c>
      <c r="O44">
        <v>1</v>
      </c>
      <c r="P44">
        <v>772.5</v>
      </c>
      <c r="Q44">
        <v>0</v>
      </c>
      <c r="R44">
        <v>772.5</v>
      </c>
      <c r="S44">
        <v>0</v>
      </c>
      <c r="T44">
        <v>54.75</v>
      </c>
      <c r="U44">
        <v>54.75</v>
      </c>
      <c r="V44">
        <v>0</v>
      </c>
      <c r="W44">
        <v>70</v>
      </c>
      <c r="X44">
        <v>70</v>
      </c>
      <c r="Y44">
        <v>0</v>
      </c>
      <c r="Z44">
        <v>1109.125</v>
      </c>
      <c r="AA44">
        <v>1109.125</v>
      </c>
      <c r="AB44">
        <v>0</v>
      </c>
      <c r="AC44">
        <v>43</v>
      </c>
      <c r="AD44">
        <v>19</v>
      </c>
      <c r="AE44">
        <v>12</v>
      </c>
      <c r="AF44">
        <v>12</v>
      </c>
      <c r="AG44">
        <v>18</v>
      </c>
      <c r="AH44">
        <v>8</v>
      </c>
      <c r="AI44">
        <v>0</v>
      </c>
      <c r="AJ44">
        <v>0</v>
      </c>
      <c r="AK44">
        <v>0</v>
      </c>
      <c r="AL44">
        <v>17</v>
      </c>
      <c r="AM44">
        <v>8</v>
      </c>
      <c r="AN44">
        <v>0</v>
      </c>
      <c r="AO44">
        <v>0</v>
      </c>
      <c r="AP44">
        <v>0</v>
      </c>
      <c r="AQ44">
        <v>0</v>
      </c>
      <c r="AR44">
        <v>11</v>
      </c>
      <c r="AS44">
        <v>3</v>
      </c>
      <c r="AT44">
        <v>8</v>
      </c>
      <c r="AU44">
        <v>0</v>
      </c>
      <c r="AV44">
        <v>0</v>
      </c>
      <c r="AW44">
        <v>0</v>
      </c>
      <c r="AX44">
        <v>1</v>
      </c>
      <c r="AY44">
        <v>7</v>
      </c>
      <c r="AZ44">
        <v>0</v>
      </c>
      <c r="BA44">
        <v>0</v>
      </c>
      <c r="BB44">
        <v>0</v>
      </c>
      <c r="BC44">
        <v>0</v>
      </c>
      <c r="BD44">
        <v>5</v>
      </c>
      <c r="BE44">
        <v>19</v>
      </c>
      <c r="BF44">
        <v>6</v>
      </c>
      <c r="BG44">
        <v>0</v>
      </c>
      <c r="BH44">
        <v>0</v>
      </c>
      <c r="BI44">
        <v>8</v>
      </c>
      <c r="BJ44">
        <v>0</v>
      </c>
      <c r="BK44">
        <v>5</v>
      </c>
      <c r="BL44">
        <v>58</v>
      </c>
      <c r="BM44">
        <v>24</v>
      </c>
      <c r="BN44">
        <v>0</v>
      </c>
      <c r="BO44">
        <v>1</v>
      </c>
      <c r="BP44">
        <v>7</v>
      </c>
      <c r="BQ44">
        <v>0</v>
      </c>
      <c r="BR44">
        <v>26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E44" s="58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</row>
    <row r="45" spans="1:154">
      <c r="A45" t="s">
        <v>161</v>
      </c>
      <c r="B45" s="10">
        <v>20</v>
      </c>
      <c r="C45" s="4" t="s">
        <v>3</v>
      </c>
      <c r="D45" s="10" t="s">
        <v>38</v>
      </c>
      <c r="E45" s="59">
        <f t="shared" si="20"/>
        <v>50</v>
      </c>
      <c r="F45" s="59">
        <f t="shared" si="21"/>
        <v>37.5</v>
      </c>
      <c r="G45" s="59">
        <f t="shared" si="22"/>
        <v>0</v>
      </c>
      <c r="H45" s="59">
        <f t="shared" si="23"/>
        <v>12.5</v>
      </c>
      <c r="I45" s="59">
        <f t="shared" si="24"/>
        <v>0</v>
      </c>
      <c r="J45">
        <v>8</v>
      </c>
      <c r="K45">
        <v>4</v>
      </c>
      <c r="L45">
        <v>3</v>
      </c>
      <c r="M45">
        <v>0</v>
      </c>
      <c r="N45">
        <v>1</v>
      </c>
      <c r="O45">
        <v>0</v>
      </c>
      <c r="P45">
        <v>2475.25</v>
      </c>
      <c r="Q45">
        <v>3150.666667</v>
      </c>
      <c r="R45">
        <v>0</v>
      </c>
      <c r="S45">
        <v>449</v>
      </c>
      <c r="T45">
        <v>123</v>
      </c>
      <c r="U45">
        <v>0</v>
      </c>
      <c r="V45">
        <v>123</v>
      </c>
      <c r="W45">
        <v>90</v>
      </c>
      <c r="X45">
        <v>0</v>
      </c>
      <c r="Y45">
        <v>90</v>
      </c>
      <c r="Z45">
        <v>208</v>
      </c>
      <c r="AA45">
        <v>0</v>
      </c>
      <c r="AB45">
        <v>208</v>
      </c>
      <c r="AC45">
        <v>5</v>
      </c>
      <c r="AD45">
        <v>4</v>
      </c>
      <c r="AE45">
        <v>0</v>
      </c>
      <c r="AF45">
        <v>1</v>
      </c>
      <c r="AG45">
        <v>4</v>
      </c>
      <c r="AH45">
        <v>1</v>
      </c>
      <c r="AI45">
        <v>0</v>
      </c>
      <c r="AJ45">
        <v>0</v>
      </c>
      <c r="AK45">
        <v>0</v>
      </c>
      <c r="AL45">
        <v>0</v>
      </c>
      <c r="AM45">
        <v>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</v>
      </c>
      <c r="BA45">
        <v>0</v>
      </c>
      <c r="BB45">
        <v>0</v>
      </c>
      <c r="BC45">
        <v>0</v>
      </c>
      <c r="BD45">
        <v>0</v>
      </c>
      <c r="BE45">
        <v>6</v>
      </c>
      <c r="BF45">
        <v>0</v>
      </c>
      <c r="BG45">
        <v>0</v>
      </c>
      <c r="BH45">
        <v>0</v>
      </c>
      <c r="BI45">
        <v>0</v>
      </c>
      <c r="BJ45">
        <v>1</v>
      </c>
      <c r="BK45">
        <v>5</v>
      </c>
      <c r="BL45">
        <v>318</v>
      </c>
      <c r="BM45">
        <v>84</v>
      </c>
      <c r="BN45">
        <v>3</v>
      </c>
      <c r="BO45">
        <v>0</v>
      </c>
      <c r="BP45">
        <v>1</v>
      </c>
      <c r="BQ45">
        <v>0</v>
      </c>
      <c r="BR45">
        <v>230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 t="s">
        <v>111</v>
      </c>
      <c r="CG45" s="10" t="str">
        <f>CG133</f>
        <v>FE0F</v>
      </c>
      <c r="CH45" s="10" t="str">
        <f t="shared" ref="CH45:ES45" si="27">CH133</f>
        <v>+ve</v>
      </c>
      <c r="CI45" s="59">
        <f t="shared" si="27"/>
        <v>0</v>
      </c>
      <c r="CJ45" s="59">
        <f t="shared" si="27"/>
        <v>0</v>
      </c>
      <c r="CK45" s="59">
        <f t="shared" si="27"/>
        <v>2</v>
      </c>
      <c r="CL45" s="59">
        <f t="shared" si="27"/>
        <v>2</v>
      </c>
      <c r="CM45" s="59">
        <f t="shared" si="27"/>
        <v>0</v>
      </c>
      <c r="CN45" s="59">
        <f t="shared" si="27"/>
        <v>202</v>
      </c>
      <c r="CO45" s="59">
        <f t="shared" si="27"/>
        <v>38.5</v>
      </c>
      <c r="CP45" s="59">
        <f t="shared" si="27"/>
        <v>365.5</v>
      </c>
      <c r="CQ45" s="59">
        <f t="shared" si="27"/>
        <v>68.5</v>
      </c>
      <c r="CR45" s="59">
        <f t="shared" si="27"/>
        <v>72.5</v>
      </c>
      <c r="CS45" s="59">
        <f t="shared" si="27"/>
        <v>619</v>
      </c>
      <c r="CT45" s="59">
        <f t="shared" si="27"/>
        <v>118</v>
      </c>
      <c r="CU45" s="59">
        <f t="shared" si="27"/>
        <v>23</v>
      </c>
      <c r="CV45" s="59">
        <f t="shared" si="27"/>
        <v>4</v>
      </c>
      <c r="CW45" s="59">
        <f t="shared" si="27"/>
        <v>15</v>
      </c>
      <c r="CX45" s="59">
        <f t="shared" si="27"/>
        <v>6</v>
      </c>
      <c r="CY45" s="59">
        <f t="shared" si="27"/>
        <v>26</v>
      </c>
      <c r="CZ45" s="95">
        <f t="shared" si="27"/>
        <v>2</v>
      </c>
      <c r="DA45" s="95">
        <f t="shared" si="27"/>
        <v>0</v>
      </c>
      <c r="DB45" s="95">
        <f t="shared" si="27"/>
        <v>0</v>
      </c>
      <c r="DC45" s="95">
        <f t="shared" si="27"/>
        <v>1</v>
      </c>
      <c r="DD45" s="95">
        <f t="shared" si="27"/>
        <v>1</v>
      </c>
      <c r="DE45" s="95">
        <f t="shared" si="27"/>
        <v>2446</v>
      </c>
      <c r="DF45" s="95">
        <f t="shared" si="27"/>
        <v>0</v>
      </c>
      <c r="DG45" s="95">
        <f t="shared" si="27"/>
        <v>1099</v>
      </c>
      <c r="DH45" s="95">
        <f t="shared" si="27"/>
        <v>0</v>
      </c>
      <c r="DI45" s="95">
        <f t="shared" si="27"/>
        <v>432</v>
      </c>
      <c r="DJ45" s="95">
        <f t="shared" si="27"/>
        <v>0</v>
      </c>
      <c r="DK45" s="95">
        <f t="shared" si="27"/>
        <v>433</v>
      </c>
      <c r="DL45" s="95">
        <f t="shared" si="27"/>
        <v>2</v>
      </c>
      <c r="DM45" s="95">
        <f t="shared" si="27"/>
        <v>1</v>
      </c>
      <c r="DN45" s="95">
        <f t="shared" si="27"/>
        <v>7</v>
      </c>
      <c r="DO45" s="95">
        <f t="shared" si="27"/>
        <v>2</v>
      </c>
      <c r="DP45" s="95">
        <f t="shared" si="27"/>
        <v>181</v>
      </c>
      <c r="DQ45" s="59">
        <f t="shared" si="27"/>
        <v>0</v>
      </c>
      <c r="DR45" s="59">
        <f t="shared" si="27"/>
        <v>0</v>
      </c>
      <c r="DS45" s="59">
        <f t="shared" si="27"/>
        <v>2</v>
      </c>
      <c r="DT45" s="59">
        <f t="shared" si="27"/>
        <v>2</v>
      </c>
      <c r="DU45" s="59">
        <f t="shared" si="27"/>
        <v>0</v>
      </c>
      <c r="DV45" s="59">
        <f t="shared" si="27"/>
        <v>734.5</v>
      </c>
      <c r="DW45" s="59">
        <f t="shared" si="27"/>
        <v>405.5</v>
      </c>
      <c r="DX45" s="59">
        <f t="shared" si="27"/>
        <v>1063.5</v>
      </c>
      <c r="DY45" s="59">
        <f t="shared" si="27"/>
        <v>449.5</v>
      </c>
      <c r="DZ45" s="59">
        <f t="shared" si="27"/>
        <v>375.5</v>
      </c>
      <c r="EA45" s="59">
        <f t="shared" si="27"/>
        <v>91.5</v>
      </c>
      <c r="EB45" s="59">
        <f t="shared" si="27"/>
        <v>106</v>
      </c>
      <c r="EC45" s="59">
        <f t="shared" si="27"/>
        <v>5</v>
      </c>
      <c r="ED45" s="59">
        <f t="shared" si="27"/>
        <v>2</v>
      </c>
      <c r="EE45" s="59">
        <f t="shared" si="27"/>
        <v>3</v>
      </c>
      <c r="EF45" s="59">
        <f t="shared" si="27"/>
        <v>4</v>
      </c>
      <c r="EG45" s="59">
        <f t="shared" si="27"/>
        <v>73</v>
      </c>
      <c r="EH45" s="95">
        <f t="shared" si="27"/>
        <v>0</v>
      </c>
      <c r="EI45" s="95">
        <f t="shared" si="27"/>
        <v>1</v>
      </c>
      <c r="EJ45" s="95">
        <f t="shared" si="27"/>
        <v>2</v>
      </c>
      <c r="EK45" s="95">
        <f t="shared" si="27"/>
        <v>1</v>
      </c>
      <c r="EL45" s="95">
        <f t="shared" si="27"/>
        <v>0</v>
      </c>
      <c r="EM45" s="95">
        <f t="shared" si="27"/>
        <v>954.25</v>
      </c>
      <c r="EN45" s="95">
        <f t="shared" si="27"/>
        <v>1399.5</v>
      </c>
      <c r="EO45" s="95">
        <f t="shared" si="27"/>
        <v>432</v>
      </c>
      <c r="EP45" s="95">
        <f t="shared" si="27"/>
        <v>316</v>
      </c>
      <c r="EQ45" s="95">
        <f t="shared" si="27"/>
        <v>82</v>
      </c>
      <c r="ER45" s="95">
        <f t="shared" si="27"/>
        <v>526.5</v>
      </c>
      <c r="ES45" s="95">
        <f t="shared" si="27"/>
        <v>185</v>
      </c>
      <c r="ET45" s="95">
        <f>ET133</f>
        <v>6</v>
      </c>
      <c r="EU45" s="95">
        <f>EU133</f>
        <v>2</v>
      </c>
      <c r="EV45" s="95">
        <f>EV133</f>
        <v>1</v>
      </c>
      <c r="EW45" s="95">
        <f>EW133</f>
        <v>12</v>
      </c>
      <c r="EX45" s="95">
        <f>EX133</f>
        <v>91</v>
      </c>
    </row>
    <row r="46" spans="1:154">
      <c r="A46" t="s">
        <v>162</v>
      </c>
      <c r="B46" s="10">
        <v>20</v>
      </c>
      <c r="C46" s="6" t="s">
        <v>2</v>
      </c>
      <c r="D46" s="10" t="s">
        <v>38</v>
      </c>
      <c r="E46" s="59">
        <f t="shared" si="20"/>
        <v>12.5</v>
      </c>
      <c r="F46" s="59">
        <f t="shared" si="21"/>
        <v>0</v>
      </c>
      <c r="G46" s="59">
        <f t="shared" si="22"/>
        <v>62.5</v>
      </c>
      <c r="H46" s="59">
        <f t="shared" si="23"/>
        <v>25</v>
      </c>
      <c r="I46" s="59">
        <f t="shared" si="24"/>
        <v>0.625</v>
      </c>
      <c r="J46">
        <v>8</v>
      </c>
      <c r="K46">
        <v>1</v>
      </c>
      <c r="L46">
        <v>0</v>
      </c>
      <c r="M46">
        <v>5</v>
      </c>
      <c r="N46">
        <v>2</v>
      </c>
      <c r="O46">
        <v>0.71428571429999999</v>
      </c>
      <c r="P46">
        <v>1435.5714290000001</v>
      </c>
      <c r="Q46">
        <v>0</v>
      </c>
      <c r="R46">
        <v>1475.2</v>
      </c>
      <c r="S46">
        <v>1336.5</v>
      </c>
      <c r="T46">
        <v>282</v>
      </c>
      <c r="U46">
        <v>113.6</v>
      </c>
      <c r="V46">
        <v>703</v>
      </c>
      <c r="W46">
        <v>540.85714289999999</v>
      </c>
      <c r="X46">
        <v>582</v>
      </c>
      <c r="Y46">
        <v>438</v>
      </c>
      <c r="Z46">
        <v>465.42857149999998</v>
      </c>
      <c r="AA46">
        <v>538.20000000000005</v>
      </c>
      <c r="AB46">
        <v>283.5</v>
      </c>
      <c r="AC46">
        <v>22</v>
      </c>
      <c r="AD46">
        <v>8</v>
      </c>
      <c r="AE46">
        <v>8</v>
      </c>
      <c r="AF46">
        <v>6</v>
      </c>
      <c r="AG46">
        <v>10</v>
      </c>
      <c r="AH46">
        <v>8</v>
      </c>
      <c r="AI46">
        <v>1</v>
      </c>
      <c r="AJ46">
        <v>0</v>
      </c>
      <c r="AK46">
        <v>2</v>
      </c>
      <c r="AL46">
        <v>1</v>
      </c>
      <c r="AM46">
        <v>7</v>
      </c>
      <c r="AN46">
        <v>1</v>
      </c>
      <c r="AO46">
        <v>0</v>
      </c>
      <c r="AP46">
        <v>0</v>
      </c>
      <c r="AQ46">
        <v>0</v>
      </c>
      <c r="AR46">
        <v>0</v>
      </c>
      <c r="AS46">
        <v>2</v>
      </c>
      <c r="AT46">
        <v>5</v>
      </c>
      <c r="AU46">
        <v>0</v>
      </c>
      <c r="AV46">
        <v>0</v>
      </c>
      <c r="AW46">
        <v>0</v>
      </c>
      <c r="AX46">
        <v>1</v>
      </c>
      <c r="AY46">
        <v>1</v>
      </c>
      <c r="AZ46">
        <v>2</v>
      </c>
      <c r="BA46">
        <v>1</v>
      </c>
      <c r="BB46">
        <v>0</v>
      </c>
      <c r="BC46">
        <v>2</v>
      </c>
      <c r="BD46">
        <v>0</v>
      </c>
      <c r="BE46">
        <v>9</v>
      </c>
      <c r="BF46">
        <v>1</v>
      </c>
      <c r="BG46">
        <v>0</v>
      </c>
      <c r="BH46">
        <v>0</v>
      </c>
      <c r="BI46">
        <v>2</v>
      </c>
      <c r="BJ46">
        <v>5</v>
      </c>
      <c r="BK46">
        <v>1</v>
      </c>
      <c r="BL46">
        <v>210</v>
      </c>
      <c r="BM46">
        <v>78</v>
      </c>
      <c r="BN46">
        <v>8</v>
      </c>
      <c r="BO46">
        <v>1</v>
      </c>
      <c r="BP46">
        <v>17</v>
      </c>
      <c r="BQ46">
        <v>6</v>
      </c>
      <c r="BR46">
        <v>100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 t="s">
        <v>111</v>
      </c>
      <c r="CG46" s="10" t="str">
        <f>CG164</f>
        <v>FE0F</v>
      </c>
      <c r="CH46" s="10" t="str">
        <f t="shared" ref="CH46:ES46" si="28">CH164</f>
        <v>+ve</v>
      </c>
      <c r="CI46" s="59">
        <f t="shared" si="28"/>
        <v>2</v>
      </c>
      <c r="CJ46" s="59">
        <f t="shared" si="28"/>
        <v>0</v>
      </c>
      <c r="CK46" s="59">
        <f t="shared" si="28"/>
        <v>0</v>
      </c>
      <c r="CL46" s="59">
        <f t="shared" si="28"/>
        <v>2</v>
      </c>
      <c r="CM46" s="59">
        <f t="shared" si="28"/>
        <v>0</v>
      </c>
      <c r="CN46" s="59">
        <f t="shared" si="28"/>
        <v>459</v>
      </c>
      <c r="CO46" s="59">
        <f t="shared" si="28"/>
        <v>0</v>
      </c>
      <c r="CP46" s="59">
        <f t="shared" si="28"/>
        <v>459</v>
      </c>
      <c r="CQ46" s="59">
        <f t="shared" si="28"/>
        <v>0</v>
      </c>
      <c r="CR46" s="59">
        <f t="shared" si="28"/>
        <v>78.5</v>
      </c>
      <c r="CS46" s="59">
        <f t="shared" si="28"/>
        <v>0</v>
      </c>
      <c r="CT46" s="59">
        <f t="shared" si="28"/>
        <v>114.5</v>
      </c>
      <c r="CU46" s="59">
        <f t="shared" si="28"/>
        <v>9</v>
      </c>
      <c r="CV46" s="59">
        <f t="shared" si="28"/>
        <v>6</v>
      </c>
      <c r="CW46" s="59">
        <f t="shared" si="28"/>
        <v>4</v>
      </c>
      <c r="CX46" s="59">
        <f t="shared" si="28"/>
        <v>5</v>
      </c>
      <c r="CY46" s="59">
        <f t="shared" si="28"/>
        <v>131</v>
      </c>
      <c r="CZ46" s="95">
        <f t="shared" si="28"/>
        <v>4</v>
      </c>
      <c r="DA46" s="95">
        <f t="shared" si="28"/>
        <v>0</v>
      </c>
      <c r="DB46" s="95">
        <f t="shared" si="28"/>
        <v>0</v>
      </c>
      <c r="DC46" s="95">
        <f t="shared" si="28"/>
        <v>0</v>
      </c>
      <c r="DD46" s="95">
        <f t="shared" si="28"/>
        <v>0</v>
      </c>
      <c r="DE46" s="95">
        <f t="shared" si="28"/>
        <v>0</v>
      </c>
      <c r="DF46" s="95">
        <f t="shared" si="28"/>
        <v>0</v>
      </c>
      <c r="DG46" s="95">
        <f t="shared" si="28"/>
        <v>0</v>
      </c>
      <c r="DH46" s="95">
        <f t="shared" si="28"/>
        <v>0</v>
      </c>
      <c r="DI46" s="95">
        <f t="shared" si="28"/>
        <v>0</v>
      </c>
      <c r="DJ46" s="95">
        <f t="shared" si="28"/>
        <v>0</v>
      </c>
      <c r="DK46" s="95">
        <f t="shared" si="28"/>
        <v>0</v>
      </c>
      <c r="DL46" s="95">
        <f t="shared" si="28"/>
        <v>0</v>
      </c>
      <c r="DM46" s="95">
        <f t="shared" si="28"/>
        <v>0</v>
      </c>
      <c r="DN46" s="95">
        <f t="shared" si="28"/>
        <v>0</v>
      </c>
      <c r="DO46" s="95">
        <f t="shared" si="28"/>
        <v>0</v>
      </c>
      <c r="DP46" s="95">
        <f t="shared" si="28"/>
        <v>164</v>
      </c>
      <c r="DQ46" s="59">
        <f t="shared" si="28"/>
        <v>3</v>
      </c>
      <c r="DR46" s="59">
        <f t="shared" si="28"/>
        <v>1</v>
      </c>
      <c r="DS46" s="59">
        <f t="shared" si="28"/>
        <v>0</v>
      </c>
      <c r="DT46" s="59">
        <f t="shared" si="28"/>
        <v>0</v>
      </c>
      <c r="DU46" s="59">
        <f t="shared" si="28"/>
        <v>0</v>
      </c>
      <c r="DV46" s="59">
        <f t="shared" si="28"/>
        <v>1107</v>
      </c>
      <c r="DW46" s="59">
        <f t="shared" si="28"/>
        <v>0</v>
      </c>
      <c r="DX46" s="59">
        <f t="shared" si="28"/>
        <v>0</v>
      </c>
      <c r="DY46" s="59">
        <f t="shared" si="28"/>
        <v>0</v>
      </c>
      <c r="DZ46" s="59">
        <f t="shared" si="28"/>
        <v>0</v>
      </c>
      <c r="EA46" s="59">
        <f t="shared" si="28"/>
        <v>0</v>
      </c>
      <c r="EB46" s="59">
        <f t="shared" si="28"/>
        <v>0</v>
      </c>
      <c r="EC46" s="59">
        <f t="shared" si="28"/>
        <v>1</v>
      </c>
      <c r="ED46" s="59">
        <f t="shared" si="28"/>
        <v>1</v>
      </c>
      <c r="EE46" s="59">
        <f t="shared" si="28"/>
        <v>1</v>
      </c>
      <c r="EF46" s="59">
        <f t="shared" si="28"/>
        <v>0</v>
      </c>
      <c r="EG46" s="59">
        <f t="shared" si="28"/>
        <v>164</v>
      </c>
      <c r="EH46" s="95">
        <f t="shared" si="28"/>
        <v>4</v>
      </c>
      <c r="EI46" s="95">
        <f t="shared" si="28"/>
        <v>0</v>
      </c>
      <c r="EJ46" s="95">
        <f t="shared" si="28"/>
        <v>0</v>
      </c>
      <c r="EK46" s="95">
        <f t="shared" si="28"/>
        <v>0</v>
      </c>
      <c r="EL46" s="95">
        <f t="shared" si="28"/>
        <v>0</v>
      </c>
      <c r="EM46" s="95">
        <f t="shared" si="28"/>
        <v>0</v>
      </c>
      <c r="EN46" s="95">
        <f t="shared" si="28"/>
        <v>0</v>
      </c>
      <c r="EO46" s="95">
        <f t="shared" si="28"/>
        <v>0</v>
      </c>
      <c r="EP46" s="95">
        <f t="shared" si="28"/>
        <v>0</v>
      </c>
      <c r="EQ46" s="95">
        <f t="shared" si="28"/>
        <v>0</v>
      </c>
      <c r="ER46" s="95">
        <f t="shared" si="28"/>
        <v>0</v>
      </c>
      <c r="ES46" s="95">
        <f t="shared" si="28"/>
        <v>0</v>
      </c>
      <c r="ET46" s="95">
        <f>ET164</f>
        <v>0</v>
      </c>
      <c r="EU46" s="95">
        <f>EU164</f>
        <v>1</v>
      </c>
      <c r="EV46" s="95">
        <f>EV164</f>
        <v>1</v>
      </c>
      <c r="EW46" s="95">
        <f>EW164</f>
        <v>17</v>
      </c>
      <c r="EX46" s="95">
        <f>EX164</f>
        <v>190</v>
      </c>
    </row>
    <row r="47" spans="1:154">
      <c r="A47" t="s">
        <v>163</v>
      </c>
      <c r="B47" s="10">
        <v>20</v>
      </c>
      <c r="C47" s="6" t="s">
        <v>2</v>
      </c>
      <c r="D47" s="10" t="s">
        <v>38</v>
      </c>
      <c r="E47" s="59">
        <f t="shared" si="20"/>
        <v>0</v>
      </c>
      <c r="F47" s="59">
        <f t="shared" si="21"/>
        <v>0</v>
      </c>
      <c r="G47" s="59">
        <f t="shared" si="22"/>
        <v>100</v>
      </c>
      <c r="H47" s="59">
        <f t="shared" si="23"/>
        <v>0</v>
      </c>
      <c r="I47" s="59">
        <f t="shared" si="24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409.375</v>
      </c>
      <c r="Q47">
        <v>0</v>
      </c>
      <c r="R47">
        <v>409.375</v>
      </c>
      <c r="S47">
        <v>0</v>
      </c>
      <c r="T47">
        <v>82.375</v>
      </c>
      <c r="U47">
        <v>82.375</v>
      </c>
      <c r="V47">
        <v>0</v>
      </c>
      <c r="W47">
        <v>78.625</v>
      </c>
      <c r="X47">
        <v>78.625</v>
      </c>
      <c r="Y47">
        <v>0</v>
      </c>
      <c r="Z47">
        <v>1464.875</v>
      </c>
      <c r="AA47">
        <v>1464.875</v>
      </c>
      <c r="AB47">
        <v>0</v>
      </c>
      <c r="AC47">
        <v>25</v>
      </c>
      <c r="AD47">
        <v>12</v>
      </c>
      <c r="AE47">
        <v>13</v>
      </c>
      <c r="AF47">
        <v>0</v>
      </c>
      <c r="AG47">
        <v>8</v>
      </c>
      <c r="AH47">
        <v>10</v>
      </c>
      <c r="AI47">
        <v>3</v>
      </c>
      <c r="AJ47">
        <v>0</v>
      </c>
      <c r="AK47">
        <v>0</v>
      </c>
      <c r="AL47">
        <v>4</v>
      </c>
      <c r="AM47">
        <v>8</v>
      </c>
      <c r="AN47">
        <v>2</v>
      </c>
      <c r="AO47">
        <v>0</v>
      </c>
      <c r="AP47">
        <v>0</v>
      </c>
      <c r="AQ47">
        <v>0</v>
      </c>
      <c r="AR47">
        <v>2</v>
      </c>
      <c r="AS47">
        <v>0</v>
      </c>
      <c r="AT47">
        <v>8</v>
      </c>
      <c r="AU47">
        <v>3</v>
      </c>
      <c r="AV47">
        <v>0</v>
      </c>
      <c r="AW47">
        <v>0</v>
      </c>
      <c r="AX47">
        <v>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9</v>
      </c>
      <c r="BF47">
        <v>0</v>
      </c>
      <c r="BG47">
        <v>0</v>
      </c>
      <c r="BH47">
        <v>0</v>
      </c>
      <c r="BI47">
        <v>8</v>
      </c>
      <c r="BJ47">
        <v>0</v>
      </c>
      <c r="BK47">
        <v>1</v>
      </c>
      <c r="BL47">
        <v>44</v>
      </c>
      <c r="BM47">
        <v>11</v>
      </c>
      <c r="BN47">
        <v>0</v>
      </c>
      <c r="BO47">
        <v>0</v>
      </c>
      <c r="BP47">
        <v>12</v>
      </c>
      <c r="BQ47">
        <v>0</v>
      </c>
      <c r="BR47">
        <v>21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  <c r="CE47" s="58" t="s">
        <v>111</v>
      </c>
      <c r="CG47" s="10" t="str">
        <f>CG195</f>
        <v>FE0F</v>
      </c>
      <c r="CH47" s="10" t="str">
        <f t="shared" ref="CH47:ES47" si="29">CH195</f>
        <v>+ve</v>
      </c>
      <c r="CI47" s="59">
        <f t="shared" si="29"/>
        <v>4</v>
      </c>
      <c r="CJ47" s="59">
        <f t="shared" si="29"/>
        <v>0</v>
      </c>
      <c r="CK47" s="59">
        <f t="shared" si="29"/>
        <v>14</v>
      </c>
      <c r="CL47" s="59">
        <f t="shared" si="29"/>
        <v>6</v>
      </c>
      <c r="CM47" s="59">
        <f t="shared" si="29"/>
        <v>0.7</v>
      </c>
      <c r="CN47" s="59">
        <f t="shared" si="29"/>
        <v>727.45</v>
      </c>
      <c r="CO47" s="59">
        <f t="shared" si="29"/>
        <v>703.92857149999998</v>
      </c>
      <c r="CP47" s="59">
        <f t="shared" si="29"/>
        <v>782.33333330000005</v>
      </c>
      <c r="CQ47" s="59">
        <f t="shared" si="29"/>
        <v>99.071428569999995</v>
      </c>
      <c r="CR47" s="59">
        <f t="shared" si="29"/>
        <v>106.66666669999999</v>
      </c>
      <c r="CS47" s="59">
        <f t="shared" si="29"/>
        <v>278.85714280000002</v>
      </c>
      <c r="CT47" s="59">
        <f t="shared" si="29"/>
        <v>1177</v>
      </c>
      <c r="CU47" s="59">
        <f t="shared" si="29"/>
        <v>59</v>
      </c>
      <c r="CV47" s="59">
        <f t="shared" si="29"/>
        <v>28</v>
      </c>
      <c r="CW47" s="59">
        <f t="shared" si="29"/>
        <v>29</v>
      </c>
      <c r="CX47" s="59">
        <f t="shared" si="29"/>
        <v>105</v>
      </c>
      <c r="CY47" s="59">
        <f t="shared" si="29"/>
        <v>534</v>
      </c>
      <c r="CZ47" s="95">
        <f t="shared" si="29"/>
        <v>16</v>
      </c>
      <c r="DA47" s="95">
        <f t="shared" si="29"/>
        <v>1</v>
      </c>
      <c r="DB47" s="95">
        <f t="shared" si="29"/>
        <v>4</v>
      </c>
      <c r="DC47" s="95">
        <f t="shared" si="29"/>
        <v>3</v>
      </c>
      <c r="DD47" s="95">
        <f t="shared" si="29"/>
        <v>0.57142857140000003</v>
      </c>
      <c r="DE47" s="95">
        <f t="shared" si="29"/>
        <v>1699.625</v>
      </c>
      <c r="DF47" s="95">
        <f t="shared" si="29"/>
        <v>1431</v>
      </c>
      <c r="DG47" s="95">
        <f t="shared" si="29"/>
        <v>1448.333333</v>
      </c>
      <c r="DH47" s="95">
        <f t="shared" si="29"/>
        <v>245.25</v>
      </c>
      <c r="DI47" s="95">
        <f t="shared" si="29"/>
        <v>318</v>
      </c>
      <c r="DJ47" s="95">
        <f t="shared" si="29"/>
        <v>735.75</v>
      </c>
      <c r="DK47" s="95">
        <f t="shared" si="29"/>
        <v>391</v>
      </c>
      <c r="DL47" s="95">
        <f t="shared" si="29"/>
        <v>11</v>
      </c>
      <c r="DM47" s="95">
        <f t="shared" si="29"/>
        <v>10</v>
      </c>
      <c r="DN47" s="95">
        <f t="shared" si="29"/>
        <v>7</v>
      </c>
      <c r="DO47" s="95">
        <f t="shared" si="29"/>
        <v>29</v>
      </c>
      <c r="DP47" s="95">
        <f t="shared" si="29"/>
        <v>1098</v>
      </c>
      <c r="DQ47" s="59">
        <f t="shared" si="29"/>
        <v>10</v>
      </c>
      <c r="DR47" s="59">
        <f t="shared" si="29"/>
        <v>0</v>
      </c>
      <c r="DS47" s="59">
        <f t="shared" si="29"/>
        <v>12</v>
      </c>
      <c r="DT47" s="59">
        <f t="shared" si="29"/>
        <v>2</v>
      </c>
      <c r="DU47" s="59">
        <f t="shared" si="29"/>
        <v>0.85714285700000004</v>
      </c>
      <c r="DV47" s="59">
        <f t="shared" si="29"/>
        <v>633.5</v>
      </c>
      <c r="DW47" s="59">
        <f t="shared" si="29"/>
        <v>717.41666669999995</v>
      </c>
      <c r="DX47" s="59">
        <f t="shared" si="29"/>
        <v>130</v>
      </c>
      <c r="DY47" s="59">
        <f t="shared" si="29"/>
        <v>347</v>
      </c>
      <c r="DZ47" s="59">
        <f t="shared" si="29"/>
        <v>71</v>
      </c>
      <c r="EA47" s="59">
        <f t="shared" si="29"/>
        <v>110.41666669999999</v>
      </c>
      <c r="EB47" s="59">
        <f t="shared" si="29"/>
        <v>104</v>
      </c>
      <c r="EC47" s="59">
        <f t="shared" si="29"/>
        <v>30</v>
      </c>
      <c r="ED47" s="59">
        <f t="shared" si="29"/>
        <v>21</v>
      </c>
      <c r="EE47" s="59">
        <f t="shared" si="29"/>
        <v>14</v>
      </c>
      <c r="EF47" s="59">
        <f t="shared" si="29"/>
        <v>50</v>
      </c>
      <c r="EG47" s="59">
        <f t="shared" si="29"/>
        <v>709</v>
      </c>
      <c r="EH47" s="95">
        <f t="shared" si="29"/>
        <v>11</v>
      </c>
      <c r="EI47" s="95">
        <f t="shared" si="29"/>
        <v>3</v>
      </c>
      <c r="EJ47" s="95">
        <f t="shared" si="29"/>
        <v>3</v>
      </c>
      <c r="EK47" s="95">
        <f t="shared" si="29"/>
        <v>7</v>
      </c>
      <c r="EL47" s="95">
        <f t="shared" si="29"/>
        <v>0.3</v>
      </c>
      <c r="EM47" s="95">
        <f t="shared" si="29"/>
        <v>1410.8461540000001</v>
      </c>
      <c r="EN47" s="95">
        <f t="shared" si="29"/>
        <v>939.66666669999995</v>
      </c>
      <c r="EO47" s="95">
        <f t="shared" si="29"/>
        <v>867.14285710000001</v>
      </c>
      <c r="EP47" s="95">
        <f t="shared" si="29"/>
        <v>740.66666669999995</v>
      </c>
      <c r="EQ47" s="95">
        <f t="shared" si="29"/>
        <v>76.142857129999996</v>
      </c>
      <c r="ER47" s="95">
        <f t="shared" si="29"/>
        <v>2734</v>
      </c>
      <c r="ES47" s="95">
        <f t="shared" si="29"/>
        <v>131.2857143</v>
      </c>
      <c r="ET47" s="95">
        <f>ET195</f>
        <v>16</v>
      </c>
      <c r="EU47" s="95">
        <f>EU195</f>
        <v>8</v>
      </c>
      <c r="EV47" s="95">
        <f>EV195</f>
        <v>10</v>
      </c>
      <c r="EW47" s="95">
        <f>EW195</f>
        <v>52</v>
      </c>
      <c r="EX47" s="95">
        <f>EX195</f>
        <v>841</v>
      </c>
    </row>
    <row r="48" spans="1:154">
      <c r="A48" t="s">
        <v>164</v>
      </c>
      <c r="B48" s="10">
        <v>20</v>
      </c>
      <c r="C48" s="6" t="s">
        <v>2</v>
      </c>
      <c r="D48" s="10" t="s">
        <v>38</v>
      </c>
      <c r="E48" s="59">
        <f t="shared" si="20"/>
        <v>0</v>
      </c>
      <c r="F48" s="59">
        <f t="shared" si="21"/>
        <v>0</v>
      </c>
      <c r="G48" s="59">
        <f t="shared" si="22"/>
        <v>62.5</v>
      </c>
      <c r="H48" s="59">
        <f t="shared" si="23"/>
        <v>37.5</v>
      </c>
      <c r="I48" s="59">
        <f t="shared" si="24"/>
        <v>0.625</v>
      </c>
      <c r="J48">
        <v>8</v>
      </c>
      <c r="K48">
        <v>0</v>
      </c>
      <c r="L48">
        <v>0</v>
      </c>
      <c r="M48">
        <v>5</v>
      </c>
      <c r="N48">
        <v>3</v>
      </c>
      <c r="O48">
        <v>0.625</v>
      </c>
      <c r="P48">
        <v>1009.625</v>
      </c>
      <c r="Q48">
        <v>0</v>
      </c>
      <c r="R48">
        <v>621.20000000000005</v>
      </c>
      <c r="S48">
        <v>1657</v>
      </c>
      <c r="T48">
        <v>125.75</v>
      </c>
      <c r="U48">
        <v>85</v>
      </c>
      <c r="V48">
        <v>193.66666670000001</v>
      </c>
      <c r="W48">
        <v>159.625</v>
      </c>
      <c r="X48">
        <v>168.6</v>
      </c>
      <c r="Y48">
        <v>144.66666670000001</v>
      </c>
      <c r="Z48">
        <v>308.25</v>
      </c>
      <c r="AA48">
        <v>338.4</v>
      </c>
      <c r="AB48">
        <v>258</v>
      </c>
      <c r="AC48">
        <v>40</v>
      </c>
      <c r="AD48">
        <v>19</v>
      </c>
      <c r="AE48">
        <v>13</v>
      </c>
      <c r="AF48">
        <v>8</v>
      </c>
      <c r="AG48">
        <v>8</v>
      </c>
      <c r="AH48">
        <v>12</v>
      </c>
      <c r="AI48">
        <v>0</v>
      </c>
      <c r="AJ48">
        <v>1</v>
      </c>
      <c r="AK48">
        <v>0</v>
      </c>
      <c r="AL48">
        <v>19</v>
      </c>
      <c r="AM48">
        <v>8</v>
      </c>
      <c r="AN48">
        <v>4</v>
      </c>
      <c r="AO48">
        <v>0</v>
      </c>
      <c r="AP48">
        <v>1</v>
      </c>
      <c r="AQ48">
        <v>0</v>
      </c>
      <c r="AR48">
        <v>6</v>
      </c>
      <c r="AS48">
        <v>0</v>
      </c>
      <c r="AT48">
        <v>5</v>
      </c>
      <c r="AU48">
        <v>0</v>
      </c>
      <c r="AV48">
        <v>0</v>
      </c>
      <c r="AW48">
        <v>0</v>
      </c>
      <c r="AX48">
        <v>8</v>
      </c>
      <c r="AY48">
        <v>0</v>
      </c>
      <c r="AZ48">
        <v>3</v>
      </c>
      <c r="BA48">
        <v>0</v>
      </c>
      <c r="BB48">
        <v>0</v>
      </c>
      <c r="BC48">
        <v>0</v>
      </c>
      <c r="BD48">
        <v>5</v>
      </c>
      <c r="BE48">
        <v>17</v>
      </c>
      <c r="BF48">
        <v>6</v>
      </c>
      <c r="BG48">
        <v>0</v>
      </c>
      <c r="BH48">
        <v>0</v>
      </c>
      <c r="BI48">
        <v>4</v>
      </c>
      <c r="BJ48">
        <v>4</v>
      </c>
      <c r="BK48">
        <v>3</v>
      </c>
      <c r="BL48">
        <v>116</v>
      </c>
      <c r="BM48">
        <v>43</v>
      </c>
      <c r="BN48">
        <v>0</v>
      </c>
      <c r="BO48">
        <v>0</v>
      </c>
      <c r="BP48">
        <v>6</v>
      </c>
      <c r="BQ48">
        <v>3</v>
      </c>
      <c r="BR48">
        <v>64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  <c r="CE48" s="58" t="s">
        <v>111</v>
      </c>
      <c r="CG48" s="10" t="str">
        <f>CG226</f>
        <v>FE0F</v>
      </c>
      <c r="CH48" s="10" t="str">
        <f t="shared" ref="CH48:ES48" si="30">CH226</f>
        <v>+ve</v>
      </c>
      <c r="CI48" s="59">
        <f t="shared" si="30"/>
        <v>2</v>
      </c>
      <c r="CJ48" s="59">
        <f t="shared" si="30"/>
        <v>0</v>
      </c>
      <c r="CK48" s="59">
        <f t="shared" si="30"/>
        <v>4</v>
      </c>
      <c r="CL48" s="59">
        <f t="shared" si="30"/>
        <v>6</v>
      </c>
      <c r="CM48" s="59">
        <f t="shared" si="30"/>
        <v>0</v>
      </c>
      <c r="CN48" s="59">
        <f t="shared" si="30"/>
        <v>316</v>
      </c>
      <c r="CO48" s="59">
        <f t="shared" si="30"/>
        <v>139.25</v>
      </c>
      <c r="CP48" s="59">
        <f t="shared" si="30"/>
        <v>433.83333340000001</v>
      </c>
      <c r="CQ48" s="59">
        <f t="shared" si="30"/>
        <v>100</v>
      </c>
      <c r="CR48" s="59">
        <f t="shared" si="30"/>
        <v>90.833333339999996</v>
      </c>
      <c r="CS48" s="59">
        <f t="shared" si="30"/>
        <v>577.75</v>
      </c>
      <c r="CT48" s="59">
        <f t="shared" si="30"/>
        <v>154</v>
      </c>
      <c r="CU48" s="59">
        <f t="shared" si="30"/>
        <v>49</v>
      </c>
      <c r="CV48" s="59">
        <f t="shared" si="30"/>
        <v>24</v>
      </c>
      <c r="CW48" s="59">
        <f t="shared" si="30"/>
        <v>25</v>
      </c>
      <c r="CX48" s="59">
        <f t="shared" si="30"/>
        <v>17</v>
      </c>
      <c r="CY48" s="59">
        <f t="shared" si="30"/>
        <v>206</v>
      </c>
      <c r="CZ48" s="95">
        <f t="shared" si="30"/>
        <v>6</v>
      </c>
      <c r="DA48" s="95">
        <f t="shared" si="30"/>
        <v>1</v>
      </c>
      <c r="DB48" s="95">
        <f t="shared" si="30"/>
        <v>1</v>
      </c>
      <c r="DC48" s="95">
        <f t="shared" si="30"/>
        <v>2</v>
      </c>
      <c r="DD48" s="95">
        <f t="shared" si="30"/>
        <v>2</v>
      </c>
      <c r="DE48" s="95">
        <f t="shared" si="30"/>
        <v>1945.833333</v>
      </c>
      <c r="DF48" s="95">
        <f t="shared" si="30"/>
        <v>2902</v>
      </c>
      <c r="DG48" s="95">
        <f t="shared" si="30"/>
        <v>1300.5</v>
      </c>
      <c r="DH48" s="95">
        <f t="shared" si="30"/>
        <v>199</v>
      </c>
      <c r="DI48" s="95">
        <f t="shared" si="30"/>
        <v>486.5</v>
      </c>
      <c r="DJ48" s="95">
        <f t="shared" si="30"/>
        <v>1113</v>
      </c>
      <c r="DK48" s="95">
        <f t="shared" si="30"/>
        <v>312.5</v>
      </c>
      <c r="DL48" s="95">
        <f t="shared" si="30"/>
        <v>10</v>
      </c>
      <c r="DM48" s="95">
        <f t="shared" si="30"/>
        <v>5</v>
      </c>
      <c r="DN48" s="95">
        <f t="shared" si="30"/>
        <v>13</v>
      </c>
      <c r="DO48" s="95">
        <f t="shared" si="30"/>
        <v>25</v>
      </c>
      <c r="DP48" s="95">
        <f t="shared" si="30"/>
        <v>450</v>
      </c>
      <c r="DQ48" s="59">
        <f t="shared" si="30"/>
        <v>3</v>
      </c>
      <c r="DR48" s="59">
        <f t="shared" si="30"/>
        <v>1</v>
      </c>
      <c r="DS48" s="59">
        <f t="shared" si="30"/>
        <v>4</v>
      </c>
      <c r="DT48" s="59">
        <f t="shared" si="30"/>
        <v>3</v>
      </c>
      <c r="DU48" s="59">
        <f t="shared" si="30"/>
        <v>1</v>
      </c>
      <c r="DV48" s="59">
        <f t="shared" si="30"/>
        <v>518.2222223</v>
      </c>
      <c r="DW48" s="59">
        <f t="shared" si="30"/>
        <v>299.25</v>
      </c>
      <c r="DX48" s="59">
        <f t="shared" si="30"/>
        <v>749.66666669999995</v>
      </c>
      <c r="DY48" s="59">
        <f t="shared" si="30"/>
        <v>261</v>
      </c>
      <c r="DZ48" s="59">
        <f t="shared" si="30"/>
        <v>319</v>
      </c>
      <c r="EA48" s="59">
        <f t="shared" si="30"/>
        <v>89.75</v>
      </c>
      <c r="EB48" s="59">
        <f t="shared" si="30"/>
        <v>119.66666669999999</v>
      </c>
      <c r="EC48" s="59">
        <f t="shared" si="30"/>
        <v>18</v>
      </c>
      <c r="ED48" s="59">
        <f t="shared" si="30"/>
        <v>12</v>
      </c>
      <c r="EE48" s="59">
        <f t="shared" si="30"/>
        <v>10</v>
      </c>
      <c r="EF48" s="59">
        <f t="shared" si="30"/>
        <v>8</v>
      </c>
      <c r="EG48" s="59">
        <f t="shared" si="30"/>
        <v>287</v>
      </c>
      <c r="EH48" s="95">
        <f t="shared" si="30"/>
        <v>4</v>
      </c>
      <c r="EI48" s="95">
        <f t="shared" si="30"/>
        <v>1</v>
      </c>
      <c r="EJ48" s="95">
        <f t="shared" si="30"/>
        <v>4</v>
      </c>
      <c r="EK48" s="95">
        <f t="shared" si="30"/>
        <v>3</v>
      </c>
      <c r="EL48" s="95">
        <f t="shared" si="30"/>
        <v>0</v>
      </c>
      <c r="EM48" s="95">
        <f t="shared" si="30"/>
        <v>855.125</v>
      </c>
      <c r="EN48" s="95">
        <f t="shared" si="30"/>
        <v>805.75</v>
      </c>
      <c r="EO48" s="95">
        <f t="shared" si="30"/>
        <v>1010.666667</v>
      </c>
      <c r="EP48" s="95">
        <f t="shared" si="30"/>
        <v>290.5</v>
      </c>
      <c r="EQ48" s="95">
        <f t="shared" si="30"/>
        <v>115.33333330000001</v>
      </c>
      <c r="ER48" s="95">
        <f t="shared" si="30"/>
        <v>336</v>
      </c>
      <c r="ES48" s="95">
        <f t="shared" si="30"/>
        <v>160</v>
      </c>
      <c r="ET48" s="95">
        <f>ET226</f>
        <v>11</v>
      </c>
      <c r="EU48" s="95">
        <f>EU226</f>
        <v>6</v>
      </c>
      <c r="EV48" s="95">
        <f>EV226</f>
        <v>4</v>
      </c>
      <c r="EW48" s="95">
        <f>EW226</f>
        <v>41</v>
      </c>
      <c r="EX48" s="95">
        <f>EX226</f>
        <v>327</v>
      </c>
    </row>
    <row r="49" spans="1:154">
      <c r="A49" t="s">
        <v>165</v>
      </c>
      <c r="B49" s="10">
        <v>20</v>
      </c>
      <c r="C49" s="6" t="s">
        <v>2</v>
      </c>
      <c r="D49" s="10" t="s">
        <v>38</v>
      </c>
      <c r="E49" s="59">
        <f t="shared" si="20"/>
        <v>0</v>
      </c>
      <c r="F49" s="59">
        <f t="shared" si="21"/>
        <v>0</v>
      </c>
      <c r="G49" s="59">
        <f t="shared" si="22"/>
        <v>87.5</v>
      </c>
      <c r="H49" s="59">
        <f t="shared" si="23"/>
        <v>12.5</v>
      </c>
      <c r="I49" s="59">
        <f t="shared" si="24"/>
        <v>0.875</v>
      </c>
      <c r="J49">
        <v>8</v>
      </c>
      <c r="K49">
        <v>0</v>
      </c>
      <c r="L49">
        <v>0</v>
      </c>
      <c r="M49">
        <v>7</v>
      </c>
      <c r="N49">
        <v>1</v>
      </c>
      <c r="O49">
        <v>0.875</v>
      </c>
      <c r="P49">
        <v>599.875</v>
      </c>
      <c r="Q49">
        <v>0</v>
      </c>
      <c r="R49">
        <v>603.85714289999999</v>
      </c>
      <c r="S49">
        <v>572</v>
      </c>
      <c r="T49">
        <v>147.375</v>
      </c>
      <c r="U49">
        <v>85.857142870000004</v>
      </c>
      <c r="V49">
        <v>578</v>
      </c>
      <c r="W49">
        <v>91.875</v>
      </c>
      <c r="X49">
        <v>83.428571430000005</v>
      </c>
      <c r="Y49">
        <v>151</v>
      </c>
      <c r="Z49">
        <v>773.625</v>
      </c>
      <c r="AA49">
        <v>830.71428560000004</v>
      </c>
      <c r="AB49">
        <v>374</v>
      </c>
      <c r="AC49">
        <v>22</v>
      </c>
      <c r="AD49">
        <v>10</v>
      </c>
      <c r="AE49">
        <v>9</v>
      </c>
      <c r="AF49">
        <v>3</v>
      </c>
      <c r="AG49">
        <v>8</v>
      </c>
      <c r="AH49">
        <v>10</v>
      </c>
      <c r="AI49">
        <v>2</v>
      </c>
      <c r="AJ49">
        <v>0</v>
      </c>
      <c r="AK49">
        <v>0</v>
      </c>
      <c r="AL49">
        <v>2</v>
      </c>
      <c r="AM49">
        <v>8</v>
      </c>
      <c r="AN49">
        <v>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</v>
      </c>
      <c r="AU49">
        <v>2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2</v>
      </c>
      <c r="BE49">
        <v>9</v>
      </c>
      <c r="BF49">
        <v>1</v>
      </c>
      <c r="BG49">
        <v>0</v>
      </c>
      <c r="BH49">
        <v>0</v>
      </c>
      <c r="BI49">
        <v>7</v>
      </c>
      <c r="BJ49">
        <v>1</v>
      </c>
      <c r="BK49">
        <v>0</v>
      </c>
      <c r="BL49">
        <v>80</v>
      </c>
      <c r="BM49">
        <v>22</v>
      </c>
      <c r="BN49">
        <v>1</v>
      </c>
      <c r="BO49">
        <v>1</v>
      </c>
      <c r="BP49">
        <v>8</v>
      </c>
      <c r="BQ49">
        <v>1</v>
      </c>
      <c r="BR49">
        <v>47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  <c r="CE49" s="58" t="s">
        <v>111</v>
      </c>
      <c r="CG49" s="10" t="str">
        <f>CG263</f>
        <v>FE0F</v>
      </c>
      <c r="CH49" s="10" t="str">
        <f t="shared" ref="CH49:ES49" si="31">CH263</f>
        <v>+ve</v>
      </c>
      <c r="CI49" s="59">
        <f t="shared" si="31"/>
        <v>0</v>
      </c>
      <c r="CJ49" s="59">
        <f t="shared" si="31"/>
        <v>0</v>
      </c>
      <c r="CK49" s="59">
        <f t="shared" si="31"/>
        <v>0</v>
      </c>
      <c r="CL49" s="59">
        <f t="shared" si="31"/>
        <v>0</v>
      </c>
      <c r="CM49" s="59">
        <f t="shared" si="31"/>
        <v>0</v>
      </c>
      <c r="CN49" s="59">
        <f t="shared" si="31"/>
        <v>0</v>
      </c>
      <c r="CO49" s="59">
        <f t="shared" si="31"/>
        <v>0</v>
      </c>
      <c r="CP49" s="59">
        <f t="shared" si="31"/>
        <v>0</v>
      </c>
      <c r="CQ49" s="59">
        <f t="shared" si="31"/>
        <v>0</v>
      </c>
      <c r="CR49" s="59">
        <f t="shared" si="31"/>
        <v>0</v>
      </c>
      <c r="CS49" s="59">
        <f t="shared" si="31"/>
        <v>0</v>
      </c>
      <c r="CT49" s="59">
        <f t="shared" si="31"/>
        <v>0</v>
      </c>
      <c r="CU49" s="59">
        <f t="shared" si="31"/>
        <v>0</v>
      </c>
      <c r="CV49" s="59">
        <f t="shared" si="31"/>
        <v>0</v>
      </c>
      <c r="CW49" s="59">
        <f t="shared" si="31"/>
        <v>0</v>
      </c>
      <c r="CX49" s="59">
        <f t="shared" si="31"/>
        <v>0</v>
      </c>
      <c r="CY49" s="59">
        <f t="shared" si="31"/>
        <v>0</v>
      </c>
      <c r="CZ49" s="95">
        <f t="shared" si="31"/>
        <v>0</v>
      </c>
      <c r="DA49" s="95">
        <f t="shared" si="31"/>
        <v>0</v>
      </c>
      <c r="DB49" s="95">
        <f t="shared" si="31"/>
        <v>0</v>
      </c>
      <c r="DC49" s="95">
        <f t="shared" si="31"/>
        <v>0</v>
      </c>
      <c r="DD49" s="95">
        <f t="shared" si="31"/>
        <v>0</v>
      </c>
      <c r="DE49" s="95">
        <f t="shared" si="31"/>
        <v>0</v>
      </c>
      <c r="DF49" s="95">
        <f t="shared" si="31"/>
        <v>0</v>
      </c>
      <c r="DG49" s="95">
        <f t="shared" si="31"/>
        <v>0</v>
      </c>
      <c r="DH49" s="95">
        <f t="shared" si="31"/>
        <v>0</v>
      </c>
      <c r="DI49" s="95">
        <f t="shared" si="31"/>
        <v>0</v>
      </c>
      <c r="DJ49" s="95">
        <f t="shared" si="31"/>
        <v>0</v>
      </c>
      <c r="DK49" s="95">
        <f t="shared" si="31"/>
        <v>0</v>
      </c>
      <c r="DL49" s="95">
        <f t="shared" si="31"/>
        <v>0</v>
      </c>
      <c r="DM49" s="95">
        <f t="shared" si="31"/>
        <v>0</v>
      </c>
      <c r="DN49" s="95">
        <f t="shared" si="31"/>
        <v>0</v>
      </c>
      <c r="DO49" s="95">
        <f t="shared" si="31"/>
        <v>0</v>
      </c>
      <c r="DP49" s="95">
        <f t="shared" si="31"/>
        <v>0</v>
      </c>
      <c r="DQ49" s="59">
        <f t="shared" si="31"/>
        <v>0</v>
      </c>
      <c r="DR49" s="59">
        <f t="shared" si="31"/>
        <v>0</v>
      </c>
      <c r="DS49" s="59">
        <f t="shared" si="31"/>
        <v>0</v>
      </c>
      <c r="DT49" s="59">
        <f t="shared" si="31"/>
        <v>0</v>
      </c>
      <c r="DU49" s="59">
        <f t="shared" si="31"/>
        <v>0</v>
      </c>
      <c r="DV49" s="59">
        <f t="shared" si="31"/>
        <v>0</v>
      </c>
      <c r="DW49" s="59">
        <f t="shared" si="31"/>
        <v>0</v>
      </c>
      <c r="DX49" s="59">
        <f t="shared" si="31"/>
        <v>0</v>
      </c>
      <c r="DY49" s="59">
        <f t="shared" si="31"/>
        <v>0</v>
      </c>
      <c r="DZ49" s="59">
        <f t="shared" si="31"/>
        <v>0</v>
      </c>
      <c r="EA49" s="59">
        <f t="shared" si="31"/>
        <v>0</v>
      </c>
      <c r="EB49" s="59">
        <f t="shared" si="31"/>
        <v>0</v>
      </c>
      <c r="EC49" s="59">
        <f t="shared" si="31"/>
        <v>0</v>
      </c>
      <c r="ED49" s="59">
        <f t="shared" si="31"/>
        <v>0</v>
      </c>
      <c r="EE49" s="59">
        <f t="shared" si="31"/>
        <v>0</v>
      </c>
      <c r="EF49" s="59">
        <f t="shared" si="31"/>
        <v>0</v>
      </c>
      <c r="EG49" s="59">
        <f t="shared" si="31"/>
        <v>0</v>
      </c>
      <c r="EH49" s="95">
        <f t="shared" si="31"/>
        <v>0</v>
      </c>
      <c r="EI49" s="95">
        <f t="shared" si="31"/>
        <v>0</v>
      </c>
      <c r="EJ49" s="95">
        <f t="shared" si="31"/>
        <v>0</v>
      </c>
      <c r="EK49" s="95">
        <f t="shared" si="31"/>
        <v>0</v>
      </c>
      <c r="EL49" s="95">
        <f t="shared" si="31"/>
        <v>0</v>
      </c>
      <c r="EM49" s="95">
        <f t="shared" si="31"/>
        <v>0</v>
      </c>
      <c r="EN49" s="95">
        <f t="shared" si="31"/>
        <v>0</v>
      </c>
      <c r="EO49" s="95">
        <f t="shared" si="31"/>
        <v>0</v>
      </c>
      <c r="EP49" s="95">
        <f t="shared" si="31"/>
        <v>0</v>
      </c>
      <c r="EQ49" s="95">
        <f t="shared" si="31"/>
        <v>0</v>
      </c>
      <c r="ER49" s="95">
        <f t="shared" si="31"/>
        <v>0</v>
      </c>
      <c r="ES49" s="95">
        <f t="shared" si="31"/>
        <v>0</v>
      </c>
      <c r="ET49" s="95">
        <f>ET263</f>
        <v>0</v>
      </c>
      <c r="EU49" s="95">
        <f>EU263</f>
        <v>0</v>
      </c>
      <c r="EV49" s="95">
        <f>EV263</f>
        <v>0</v>
      </c>
      <c r="EW49" s="95">
        <f>EW263</f>
        <v>0</v>
      </c>
      <c r="EX49" s="95">
        <f>EX263</f>
        <v>0</v>
      </c>
    </row>
    <row r="50" spans="1:154">
      <c r="A50" t="s">
        <v>166</v>
      </c>
      <c r="B50" s="10">
        <v>20</v>
      </c>
      <c r="C50" s="4" t="s">
        <v>3</v>
      </c>
      <c r="D50" s="10" t="s">
        <v>38</v>
      </c>
      <c r="E50" s="59">
        <f t="shared" si="20"/>
        <v>37.5</v>
      </c>
      <c r="F50" s="59">
        <f t="shared" si="21"/>
        <v>0</v>
      </c>
      <c r="G50" s="59">
        <f t="shared" si="22"/>
        <v>50</v>
      </c>
      <c r="H50" s="59">
        <f t="shared" si="23"/>
        <v>12.5</v>
      </c>
      <c r="I50" s="59">
        <f t="shared" si="24"/>
        <v>0.5</v>
      </c>
      <c r="J50">
        <v>8</v>
      </c>
      <c r="K50">
        <v>3</v>
      </c>
      <c r="L50">
        <v>0</v>
      </c>
      <c r="M50">
        <v>4</v>
      </c>
      <c r="N50">
        <v>1</v>
      </c>
      <c r="O50">
        <v>0.8</v>
      </c>
      <c r="P50">
        <v>944.8</v>
      </c>
      <c r="Q50">
        <v>0</v>
      </c>
      <c r="R50">
        <v>661.5</v>
      </c>
      <c r="S50">
        <v>2078</v>
      </c>
      <c r="T50">
        <v>177</v>
      </c>
      <c r="U50">
        <v>173.5</v>
      </c>
      <c r="V50">
        <v>191</v>
      </c>
      <c r="W50">
        <v>2358</v>
      </c>
      <c r="X50">
        <v>2882.75</v>
      </c>
      <c r="Y50">
        <v>259</v>
      </c>
      <c r="Z50">
        <v>59.8</v>
      </c>
      <c r="AA50">
        <v>19.25</v>
      </c>
      <c r="AB50">
        <v>222</v>
      </c>
      <c r="AC50">
        <v>14</v>
      </c>
      <c r="AD50">
        <v>6</v>
      </c>
      <c r="AE50">
        <v>4</v>
      </c>
      <c r="AF50">
        <v>4</v>
      </c>
      <c r="AG50">
        <v>8</v>
      </c>
      <c r="AH50">
        <v>5</v>
      </c>
      <c r="AI50">
        <v>0</v>
      </c>
      <c r="AJ50">
        <v>0</v>
      </c>
      <c r="AK50">
        <v>0</v>
      </c>
      <c r="AL50">
        <v>1</v>
      </c>
      <c r="AM50">
        <v>5</v>
      </c>
      <c r="AN50">
        <v>0</v>
      </c>
      <c r="AO50">
        <v>0</v>
      </c>
      <c r="AP50">
        <v>0</v>
      </c>
      <c r="AQ50">
        <v>0</v>
      </c>
      <c r="AR50">
        <v>1</v>
      </c>
      <c r="AS50">
        <v>0</v>
      </c>
      <c r="AT50">
        <v>4</v>
      </c>
      <c r="AU50">
        <v>0</v>
      </c>
      <c r="AV50">
        <v>0</v>
      </c>
      <c r="AW50">
        <v>0</v>
      </c>
      <c r="AX50">
        <v>0</v>
      </c>
      <c r="AY50">
        <v>3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9</v>
      </c>
      <c r="BF50">
        <v>2</v>
      </c>
      <c r="BG50">
        <v>0</v>
      </c>
      <c r="BH50">
        <v>0</v>
      </c>
      <c r="BI50">
        <v>1</v>
      </c>
      <c r="BJ50">
        <v>5</v>
      </c>
      <c r="BK50">
        <v>1</v>
      </c>
      <c r="BL50">
        <v>753</v>
      </c>
      <c r="BM50">
        <v>278</v>
      </c>
      <c r="BN50">
        <v>7</v>
      </c>
      <c r="BO50">
        <v>4</v>
      </c>
      <c r="BP50">
        <v>6</v>
      </c>
      <c r="BQ50">
        <v>93</v>
      </c>
      <c r="BR50">
        <v>365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  <c r="CE50" s="58" t="s">
        <v>111</v>
      </c>
    </row>
    <row r="51" spans="1:154">
      <c r="A51" t="s">
        <v>167</v>
      </c>
      <c r="B51" s="10">
        <v>20</v>
      </c>
      <c r="C51" s="6" t="s">
        <v>2</v>
      </c>
      <c r="D51" s="10" t="s">
        <v>38</v>
      </c>
      <c r="E51" s="59">
        <f t="shared" si="20"/>
        <v>0</v>
      </c>
      <c r="F51" s="59">
        <f t="shared" si="21"/>
        <v>0</v>
      </c>
      <c r="G51" s="59">
        <f t="shared" si="22"/>
        <v>50</v>
      </c>
      <c r="H51" s="59">
        <f t="shared" si="23"/>
        <v>50</v>
      </c>
      <c r="I51" s="59">
        <f t="shared" si="24"/>
        <v>0.5</v>
      </c>
      <c r="J51">
        <v>8</v>
      </c>
      <c r="K51">
        <v>0</v>
      </c>
      <c r="L51">
        <v>0</v>
      </c>
      <c r="M51">
        <v>4</v>
      </c>
      <c r="N51">
        <v>4</v>
      </c>
      <c r="O51">
        <v>0.5</v>
      </c>
      <c r="P51">
        <v>200.25</v>
      </c>
      <c r="Q51">
        <v>0</v>
      </c>
      <c r="R51">
        <v>78.75</v>
      </c>
      <c r="S51">
        <v>321.75</v>
      </c>
      <c r="T51">
        <v>213.75</v>
      </c>
      <c r="U51">
        <v>230.5</v>
      </c>
      <c r="V51">
        <v>197</v>
      </c>
      <c r="W51">
        <v>209.875</v>
      </c>
      <c r="X51">
        <v>269</v>
      </c>
      <c r="Y51">
        <v>150.75</v>
      </c>
      <c r="Z51">
        <v>475.375</v>
      </c>
      <c r="AA51">
        <v>659.25</v>
      </c>
      <c r="AB51">
        <v>291.5</v>
      </c>
      <c r="AC51">
        <v>33</v>
      </c>
      <c r="AD51">
        <v>18</v>
      </c>
      <c r="AE51">
        <v>6</v>
      </c>
      <c r="AF51">
        <v>9</v>
      </c>
      <c r="AG51">
        <v>9</v>
      </c>
      <c r="AH51">
        <v>11</v>
      </c>
      <c r="AI51">
        <v>3</v>
      </c>
      <c r="AJ51">
        <v>0</v>
      </c>
      <c r="AK51">
        <v>0</v>
      </c>
      <c r="AL51">
        <v>10</v>
      </c>
      <c r="AM51">
        <v>8</v>
      </c>
      <c r="AN51">
        <v>3</v>
      </c>
      <c r="AO51">
        <v>1</v>
      </c>
      <c r="AP51">
        <v>0</v>
      </c>
      <c r="AQ51">
        <v>0</v>
      </c>
      <c r="AR51">
        <v>6</v>
      </c>
      <c r="AS51">
        <v>1</v>
      </c>
      <c r="AT51">
        <v>4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4</v>
      </c>
      <c r="BA51">
        <v>2</v>
      </c>
      <c r="BB51">
        <v>0</v>
      </c>
      <c r="BC51">
        <v>0</v>
      </c>
      <c r="BD51">
        <v>3</v>
      </c>
      <c r="BE51">
        <v>24</v>
      </c>
      <c r="BF51">
        <v>4</v>
      </c>
      <c r="BG51">
        <v>5</v>
      </c>
      <c r="BH51">
        <v>3</v>
      </c>
      <c r="BI51">
        <v>5</v>
      </c>
      <c r="BJ51">
        <v>3</v>
      </c>
      <c r="BK51">
        <v>4</v>
      </c>
      <c r="BL51">
        <v>177</v>
      </c>
      <c r="BM51">
        <v>20</v>
      </c>
      <c r="BN51">
        <v>13</v>
      </c>
      <c r="BO51">
        <v>9</v>
      </c>
      <c r="BP51">
        <v>1</v>
      </c>
      <c r="BQ51">
        <v>4</v>
      </c>
      <c r="BR51">
        <v>130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  <c r="CE51" s="58" t="s">
        <v>111</v>
      </c>
    </row>
    <row r="52" spans="1:154">
      <c r="A52" t="s">
        <v>182</v>
      </c>
      <c r="B52" s="10">
        <v>24</v>
      </c>
      <c r="C52" s="4" t="s">
        <v>3</v>
      </c>
      <c r="D52" s="10" t="s">
        <v>38</v>
      </c>
      <c r="E52" s="59">
        <f t="shared" si="20"/>
        <v>62.5</v>
      </c>
      <c r="F52" s="59">
        <f t="shared" si="21"/>
        <v>0</v>
      </c>
      <c r="G52" s="59">
        <f t="shared" si="22"/>
        <v>37.5</v>
      </c>
      <c r="H52" s="59">
        <f t="shared" si="23"/>
        <v>0</v>
      </c>
      <c r="I52" s="59">
        <f t="shared" si="24"/>
        <v>0.375</v>
      </c>
      <c r="J52">
        <v>8</v>
      </c>
      <c r="K52">
        <v>5</v>
      </c>
      <c r="L52">
        <v>0</v>
      </c>
      <c r="M52">
        <v>3</v>
      </c>
      <c r="N52">
        <v>0</v>
      </c>
      <c r="O52">
        <v>1</v>
      </c>
      <c r="P52">
        <v>1872.666667</v>
      </c>
      <c r="Q52">
        <v>0</v>
      </c>
      <c r="R52">
        <v>1872.666667</v>
      </c>
      <c r="S52">
        <v>0</v>
      </c>
      <c r="T52">
        <v>550.33333330000005</v>
      </c>
      <c r="U52">
        <v>550.33333330000005</v>
      </c>
      <c r="V52">
        <v>0</v>
      </c>
      <c r="W52">
        <v>3221.333333</v>
      </c>
      <c r="X52">
        <v>3221.333333</v>
      </c>
      <c r="Y52">
        <v>0</v>
      </c>
      <c r="Z52">
        <v>30.333333339999999</v>
      </c>
      <c r="AA52">
        <v>30.333333339999999</v>
      </c>
      <c r="AB52">
        <v>0</v>
      </c>
      <c r="AC52">
        <v>9</v>
      </c>
      <c r="AD52">
        <v>5</v>
      </c>
      <c r="AE52">
        <v>3</v>
      </c>
      <c r="AF52">
        <v>1</v>
      </c>
      <c r="AG52">
        <v>4</v>
      </c>
      <c r="AH52">
        <v>5</v>
      </c>
      <c r="AI52">
        <v>0</v>
      </c>
      <c r="AJ52">
        <v>0</v>
      </c>
      <c r="AK52">
        <v>0</v>
      </c>
      <c r="AL52">
        <v>0</v>
      </c>
      <c r="AM52">
        <v>3</v>
      </c>
      <c r="AN52">
        <v>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3</v>
      </c>
      <c r="AU52">
        <v>0</v>
      </c>
      <c r="AV52">
        <v>0</v>
      </c>
      <c r="AW52">
        <v>0</v>
      </c>
      <c r="AX52">
        <v>0</v>
      </c>
      <c r="AY52">
        <v>1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14</v>
      </c>
      <c r="BF52">
        <v>7</v>
      </c>
      <c r="BG52">
        <v>0</v>
      </c>
      <c r="BH52">
        <v>0</v>
      </c>
      <c r="BI52">
        <v>0</v>
      </c>
      <c r="BJ52">
        <v>3</v>
      </c>
      <c r="BK52">
        <v>4</v>
      </c>
      <c r="BL52">
        <v>287</v>
      </c>
      <c r="BM52">
        <v>96</v>
      </c>
      <c r="BN52">
        <v>9</v>
      </c>
      <c r="BO52">
        <v>0</v>
      </c>
      <c r="BP52">
        <v>9</v>
      </c>
      <c r="BQ52">
        <v>32</v>
      </c>
      <c r="BR52">
        <v>141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  <c r="CE52" s="58"/>
    </row>
    <row r="53" spans="1:154">
      <c r="A53" t="s">
        <v>168</v>
      </c>
      <c r="B53" s="10">
        <v>20</v>
      </c>
      <c r="C53" s="4" t="s">
        <v>3</v>
      </c>
      <c r="D53" s="10" t="s">
        <v>38</v>
      </c>
      <c r="E53" s="59">
        <f t="shared" si="20"/>
        <v>0</v>
      </c>
      <c r="F53" s="59">
        <f t="shared" si="21"/>
        <v>0</v>
      </c>
      <c r="G53" s="59">
        <f t="shared" si="22"/>
        <v>25</v>
      </c>
      <c r="H53" s="59">
        <f t="shared" si="23"/>
        <v>75</v>
      </c>
      <c r="I53" s="59">
        <f t="shared" si="24"/>
        <v>0.25</v>
      </c>
      <c r="J53">
        <v>8</v>
      </c>
      <c r="K53">
        <v>0</v>
      </c>
      <c r="L53">
        <v>0</v>
      </c>
      <c r="M53">
        <v>2</v>
      </c>
      <c r="N53">
        <v>6</v>
      </c>
      <c r="O53">
        <v>0.25</v>
      </c>
      <c r="P53">
        <v>586.5</v>
      </c>
      <c r="Q53">
        <v>0</v>
      </c>
      <c r="R53">
        <v>455</v>
      </c>
      <c r="S53">
        <v>630.33333330000005</v>
      </c>
      <c r="T53">
        <v>106.75</v>
      </c>
      <c r="U53">
        <v>80</v>
      </c>
      <c r="V53">
        <v>115.66666669999999</v>
      </c>
      <c r="W53">
        <v>351.375</v>
      </c>
      <c r="X53">
        <v>657.5</v>
      </c>
      <c r="Y53">
        <v>249.33333329999999</v>
      </c>
      <c r="Z53">
        <v>28.125</v>
      </c>
      <c r="AA53">
        <v>15.5</v>
      </c>
      <c r="AB53">
        <v>32.333333330000002</v>
      </c>
      <c r="AC53">
        <v>41</v>
      </c>
      <c r="AD53">
        <v>16</v>
      </c>
      <c r="AE53">
        <v>7</v>
      </c>
      <c r="AF53">
        <v>18</v>
      </c>
      <c r="AG53">
        <v>9</v>
      </c>
      <c r="AH53">
        <v>9</v>
      </c>
      <c r="AI53">
        <v>3</v>
      </c>
      <c r="AJ53">
        <v>1</v>
      </c>
      <c r="AK53">
        <v>0</v>
      </c>
      <c r="AL53">
        <v>19</v>
      </c>
      <c r="AM53">
        <v>8</v>
      </c>
      <c r="AN53">
        <v>1</v>
      </c>
      <c r="AO53">
        <v>2</v>
      </c>
      <c r="AP53">
        <v>0</v>
      </c>
      <c r="AQ53">
        <v>0</v>
      </c>
      <c r="AR53">
        <v>5</v>
      </c>
      <c r="AS53">
        <v>0</v>
      </c>
      <c r="AT53">
        <v>2</v>
      </c>
      <c r="AU53">
        <v>0</v>
      </c>
      <c r="AV53">
        <v>0</v>
      </c>
      <c r="AW53">
        <v>0</v>
      </c>
      <c r="AX53">
        <v>5</v>
      </c>
      <c r="AY53">
        <v>1</v>
      </c>
      <c r="AZ53">
        <v>6</v>
      </c>
      <c r="BA53">
        <v>1</v>
      </c>
      <c r="BB53">
        <v>1</v>
      </c>
      <c r="BC53">
        <v>0</v>
      </c>
      <c r="BD53">
        <v>9</v>
      </c>
      <c r="BE53">
        <v>27</v>
      </c>
      <c r="BF53">
        <v>4</v>
      </c>
      <c r="BG53">
        <v>0</v>
      </c>
      <c r="BH53">
        <v>0</v>
      </c>
      <c r="BI53">
        <v>1</v>
      </c>
      <c r="BJ53">
        <v>10</v>
      </c>
      <c r="BK53">
        <v>12</v>
      </c>
      <c r="BL53">
        <v>205</v>
      </c>
      <c r="BM53">
        <v>41</v>
      </c>
      <c r="BN53">
        <v>16</v>
      </c>
      <c r="BO53">
        <v>12</v>
      </c>
      <c r="BP53">
        <v>14</v>
      </c>
      <c r="BQ53">
        <v>25</v>
      </c>
      <c r="BR53">
        <v>97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  <c r="CE53" s="58" t="s">
        <v>111</v>
      </c>
    </row>
    <row r="54" spans="1:154">
      <c r="A54" t="s">
        <v>169</v>
      </c>
      <c r="B54" s="10">
        <v>20</v>
      </c>
      <c r="C54" s="6" t="s">
        <v>2</v>
      </c>
      <c r="D54" s="10" t="s">
        <v>38</v>
      </c>
      <c r="E54" s="59">
        <f t="shared" si="20"/>
        <v>12.5</v>
      </c>
      <c r="F54" s="59">
        <f t="shared" si="21"/>
        <v>25</v>
      </c>
      <c r="G54" s="59">
        <f t="shared" si="22"/>
        <v>37.5</v>
      </c>
      <c r="H54" s="59">
        <f t="shared" si="23"/>
        <v>25</v>
      </c>
      <c r="I54" s="59">
        <f t="shared" si="24"/>
        <v>0.375</v>
      </c>
      <c r="J54">
        <v>8</v>
      </c>
      <c r="K54">
        <v>1</v>
      </c>
      <c r="L54">
        <v>2</v>
      </c>
      <c r="M54">
        <v>3</v>
      </c>
      <c r="N54">
        <v>2</v>
      </c>
      <c r="O54">
        <v>0.60000000009999999</v>
      </c>
      <c r="P54">
        <v>1020.285714</v>
      </c>
      <c r="Q54">
        <v>837.5</v>
      </c>
      <c r="R54">
        <v>1086</v>
      </c>
      <c r="S54">
        <v>1104.5</v>
      </c>
      <c r="T54">
        <v>334.8</v>
      </c>
      <c r="U54">
        <v>326.66666659999999</v>
      </c>
      <c r="V54">
        <v>347</v>
      </c>
      <c r="W54">
        <v>181.4</v>
      </c>
      <c r="X54">
        <v>172.33333329999999</v>
      </c>
      <c r="Y54">
        <v>195</v>
      </c>
      <c r="Z54">
        <v>714.40000010000006</v>
      </c>
      <c r="AA54">
        <v>948.66666669999995</v>
      </c>
      <c r="AB54">
        <v>363</v>
      </c>
      <c r="AC54">
        <v>21</v>
      </c>
      <c r="AD54">
        <v>10</v>
      </c>
      <c r="AE54">
        <v>8</v>
      </c>
      <c r="AF54">
        <v>3</v>
      </c>
      <c r="AG54">
        <v>11</v>
      </c>
      <c r="AH54">
        <v>7</v>
      </c>
      <c r="AI54">
        <v>2</v>
      </c>
      <c r="AJ54">
        <v>0</v>
      </c>
      <c r="AK54">
        <v>0</v>
      </c>
      <c r="AL54">
        <v>1</v>
      </c>
      <c r="AM54">
        <v>7</v>
      </c>
      <c r="AN54">
        <v>2</v>
      </c>
      <c r="AO54">
        <v>1</v>
      </c>
      <c r="AP54">
        <v>0</v>
      </c>
      <c r="AQ54">
        <v>0</v>
      </c>
      <c r="AR54">
        <v>0</v>
      </c>
      <c r="AS54">
        <v>4</v>
      </c>
      <c r="AT54">
        <v>3</v>
      </c>
      <c r="AU54">
        <v>1</v>
      </c>
      <c r="AV54">
        <v>0</v>
      </c>
      <c r="AW54">
        <v>0</v>
      </c>
      <c r="AX54">
        <v>0</v>
      </c>
      <c r="AY54">
        <v>0</v>
      </c>
      <c r="AZ54">
        <v>2</v>
      </c>
      <c r="BA54">
        <v>0</v>
      </c>
      <c r="BB54">
        <v>0</v>
      </c>
      <c r="BC54">
        <v>0</v>
      </c>
      <c r="BD54">
        <v>1</v>
      </c>
      <c r="BE54">
        <v>9</v>
      </c>
      <c r="BF54">
        <v>2</v>
      </c>
      <c r="BG54">
        <v>1</v>
      </c>
      <c r="BH54">
        <v>0</v>
      </c>
      <c r="BI54">
        <v>3</v>
      </c>
      <c r="BJ54">
        <v>2</v>
      </c>
      <c r="BK54">
        <v>1</v>
      </c>
      <c r="BL54">
        <v>351</v>
      </c>
      <c r="BM54">
        <v>72</v>
      </c>
      <c r="BN54">
        <v>33</v>
      </c>
      <c r="BO54">
        <v>0</v>
      </c>
      <c r="BP54">
        <v>11</v>
      </c>
      <c r="BQ54">
        <v>5</v>
      </c>
      <c r="BR54">
        <v>230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  <c r="CE54" s="58" t="s">
        <v>111</v>
      </c>
    </row>
    <row r="55" spans="1:154">
      <c r="A55" t="s">
        <v>170</v>
      </c>
      <c r="B55" s="10">
        <v>20</v>
      </c>
      <c r="C55" s="6" t="s">
        <v>2</v>
      </c>
      <c r="D55" s="10" t="s">
        <v>38</v>
      </c>
      <c r="E55" s="59">
        <f t="shared" si="20"/>
        <v>0</v>
      </c>
      <c r="F55" s="59">
        <f t="shared" si="21"/>
        <v>0</v>
      </c>
      <c r="G55" s="59">
        <f t="shared" si="22"/>
        <v>100</v>
      </c>
      <c r="H55" s="59">
        <f t="shared" si="23"/>
        <v>0</v>
      </c>
      <c r="I55" s="59">
        <f t="shared" si="24"/>
        <v>1</v>
      </c>
      <c r="J55">
        <v>8</v>
      </c>
      <c r="K55">
        <v>0</v>
      </c>
      <c r="L55">
        <v>0</v>
      </c>
      <c r="M55">
        <v>8</v>
      </c>
      <c r="N55">
        <v>0</v>
      </c>
      <c r="O55">
        <v>1</v>
      </c>
      <c r="P55">
        <v>261.625</v>
      </c>
      <c r="Q55">
        <v>0</v>
      </c>
      <c r="R55">
        <v>261.625</v>
      </c>
      <c r="S55">
        <v>0</v>
      </c>
      <c r="T55">
        <v>228.875</v>
      </c>
      <c r="U55">
        <v>228.875</v>
      </c>
      <c r="V55">
        <v>0</v>
      </c>
      <c r="W55">
        <v>189.25</v>
      </c>
      <c r="X55">
        <v>189.25</v>
      </c>
      <c r="Y55">
        <v>0</v>
      </c>
      <c r="Z55">
        <v>963.75</v>
      </c>
      <c r="AA55">
        <v>963.75</v>
      </c>
      <c r="AB55">
        <v>0</v>
      </c>
      <c r="AC55">
        <v>128</v>
      </c>
      <c r="AD55">
        <v>62</v>
      </c>
      <c r="AE55">
        <v>66</v>
      </c>
      <c r="AF55">
        <v>0</v>
      </c>
      <c r="AG55">
        <v>11</v>
      </c>
      <c r="AH55">
        <v>16</v>
      </c>
      <c r="AI55">
        <v>13</v>
      </c>
      <c r="AJ55">
        <v>12</v>
      </c>
      <c r="AK55">
        <v>0</v>
      </c>
      <c r="AL55">
        <v>76</v>
      </c>
      <c r="AM55">
        <v>8</v>
      </c>
      <c r="AN55">
        <v>8</v>
      </c>
      <c r="AO55">
        <v>7</v>
      </c>
      <c r="AP55">
        <v>7</v>
      </c>
      <c r="AQ55">
        <v>0</v>
      </c>
      <c r="AR55">
        <v>32</v>
      </c>
      <c r="AS55">
        <v>3</v>
      </c>
      <c r="AT55">
        <v>8</v>
      </c>
      <c r="AU55">
        <v>6</v>
      </c>
      <c r="AV55">
        <v>5</v>
      </c>
      <c r="AW55">
        <v>0</v>
      </c>
      <c r="AX55">
        <v>44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9</v>
      </c>
      <c r="BF55">
        <v>1</v>
      </c>
      <c r="BG55">
        <v>0</v>
      </c>
      <c r="BH55">
        <v>0</v>
      </c>
      <c r="BI55">
        <v>6</v>
      </c>
      <c r="BJ55">
        <v>2</v>
      </c>
      <c r="BK55">
        <v>0</v>
      </c>
      <c r="BL55">
        <v>59</v>
      </c>
      <c r="BM55">
        <v>18</v>
      </c>
      <c r="BN55">
        <v>5</v>
      </c>
      <c r="BO55">
        <v>0</v>
      </c>
      <c r="BP55">
        <v>17</v>
      </c>
      <c r="BQ55">
        <v>3</v>
      </c>
      <c r="BR55">
        <v>16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  <c r="CE55" s="58" t="s">
        <v>111</v>
      </c>
    </row>
    <row r="56" spans="1:154">
      <c r="A56" t="s">
        <v>171</v>
      </c>
      <c r="B56" s="10">
        <v>20</v>
      </c>
      <c r="C56" s="4" t="s">
        <v>3</v>
      </c>
      <c r="D56" s="10" t="s">
        <v>38</v>
      </c>
      <c r="E56" s="59">
        <f t="shared" si="20"/>
        <v>0</v>
      </c>
      <c r="F56" s="59">
        <f t="shared" si="21"/>
        <v>0</v>
      </c>
      <c r="G56" s="59">
        <f t="shared" si="22"/>
        <v>37.5</v>
      </c>
      <c r="H56" s="59">
        <f t="shared" si="23"/>
        <v>62.5</v>
      </c>
      <c r="I56" s="59">
        <f t="shared" si="24"/>
        <v>0.375</v>
      </c>
      <c r="J56">
        <v>8</v>
      </c>
      <c r="K56">
        <v>0</v>
      </c>
      <c r="L56">
        <v>0</v>
      </c>
      <c r="M56">
        <v>3</v>
      </c>
      <c r="N56">
        <v>5</v>
      </c>
      <c r="O56">
        <v>0.375</v>
      </c>
      <c r="P56">
        <v>774.125</v>
      </c>
      <c r="Q56">
        <v>0</v>
      </c>
      <c r="R56">
        <v>1492.333333</v>
      </c>
      <c r="S56">
        <v>343.2</v>
      </c>
      <c r="T56">
        <v>222.625</v>
      </c>
      <c r="U56">
        <v>163</v>
      </c>
      <c r="V56">
        <v>258.39999999999998</v>
      </c>
      <c r="W56">
        <v>194.25</v>
      </c>
      <c r="X56">
        <v>163</v>
      </c>
      <c r="Y56">
        <v>213</v>
      </c>
      <c r="Z56">
        <v>229.875</v>
      </c>
      <c r="AA56">
        <v>160.33333329999999</v>
      </c>
      <c r="AB56">
        <v>271.60000000000002</v>
      </c>
      <c r="AC56">
        <v>51</v>
      </c>
      <c r="AD56">
        <v>22</v>
      </c>
      <c r="AE56">
        <v>10</v>
      </c>
      <c r="AF56">
        <v>19</v>
      </c>
      <c r="AG56">
        <v>9</v>
      </c>
      <c r="AH56">
        <v>14</v>
      </c>
      <c r="AI56">
        <v>6</v>
      </c>
      <c r="AJ56">
        <v>2</v>
      </c>
      <c r="AK56">
        <v>2</v>
      </c>
      <c r="AL56">
        <v>18</v>
      </c>
      <c r="AM56">
        <v>8</v>
      </c>
      <c r="AN56">
        <v>6</v>
      </c>
      <c r="AO56">
        <v>0</v>
      </c>
      <c r="AP56">
        <v>0</v>
      </c>
      <c r="AQ56">
        <v>0</v>
      </c>
      <c r="AR56">
        <v>8</v>
      </c>
      <c r="AS56">
        <v>1</v>
      </c>
      <c r="AT56">
        <v>3</v>
      </c>
      <c r="AU56">
        <v>3</v>
      </c>
      <c r="AV56">
        <v>0</v>
      </c>
      <c r="AW56">
        <v>1</v>
      </c>
      <c r="AX56">
        <v>2</v>
      </c>
      <c r="AY56">
        <v>0</v>
      </c>
      <c r="AZ56">
        <v>5</v>
      </c>
      <c r="BA56">
        <v>3</v>
      </c>
      <c r="BB56">
        <v>2</v>
      </c>
      <c r="BC56">
        <v>1</v>
      </c>
      <c r="BD56">
        <v>8</v>
      </c>
      <c r="BE56">
        <v>21</v>
      </c>
      <c r="BF56">
        <v>4</v>
      </c>
      <c r="BG56">
        <v>0</v>
      </c>
      <c r="BH56">
        <v>0</v>
      </c>
      <c r="BI56">
        <v>2</v>
      </c>
      <c r="BJ56">
        <v>7</v>
      </c>
      <c r="BK56">
        <v>8</v>
      </c>
      <c r="BL56">
        <v>51</v>
      </c>
      <c r="BM56">
        <v>11</v>
      </c>
      <c r="BN56">
        <v>2</v>
      </c>
      <c r="BO56">
        <v>0</v>
      </c>
      <c r="BP56">
        <v>3</v>
      </c>
      <c r="BQ56">
        <v>7</v>
      </c>
      <c r="BR56">
        <v>28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  <c r="CE56" s="58" t="s">
        <v>111</v>
      </c>
    </row>
    <row r="57" spans="1:154">
      <c r="A57" t="s">
        <v>172</v>
      </c>
      <c r="B57" s="10">
        <v>20</v>
      </c>
      <c r="C57" s="4" t="s">
        <v>3</v>
      </c>
      <c r="D57" s="10" t="s">
        <v>38</v>
      </c>
      <c r="E57" s="59">
        <f t="shared" si="20"/>
        <v>0</v>
      </c>
      <c r="F57" s="59">
        <f t="shared" si="21"/>
        <v>0</v>
      </c>
      <c r="G57" s="59">
        <f t="shared" si="22"/>
        <v>25</v>
      </c>
      <c r="H57" s="59">
        <f t="shared" si="23"/>
        <v>75</v>
      </c>
      <c r="I57" s="59">
        <f t="shared" si="24"/>
        <v>0.25</v>
      </c>
      <c r="J57">
        <v>8</v>
      </c>
      <c r="K57">
        <v>0</v>
      </c>
      <c r="L57">
        <v>0</v>
      </c>
      <c r="M57">
        <v>2</v>
      </c>
      <c r="N57">
        <v>6</v>
      </c>
      <c r="O57">
        <v>0.25</v>
      </c>
      <c r="P57">
        <v>488.375</v>
      </c>
      <c r="Q57">
        <v>0</v>
      </c>
      <c r="R57">
        <v>551.5</v>
      </c>
      <c r="S57">
        <v>467.33333340000001</v>
      </c>
      <c r="T57">
        <v>224.75</v>
      </c>
      <c r="U57">
        <v>137</v>
      </c>
      <c r="V57">
        <v>254</v>
      </c>
      <c r="W57">
        <v>106.125</v>
      </c>
      <c r="X57">
        <v>77</v>
      </c>
      <c r="Y57">
        <v>115.83333330000001</v>
      </c>
      <c r="Z57">
        <v>556</v>
      </c>
      <c r="AA57">
        <v>1302</v>
      </c>
      <c r="AB57">
        <v>307.33333340000001</v>
      </c>
      <c r="AC57">
        <v>23</v>
      </c>
      <c r="AD57">
        <v>10</v>
      </c>
      <c r="AE57">
        <v>6</v>
      </c>
      <c r="AF57">
        <v>7</v>
      </c>
      <c r="AG57">
        <v>8</v>
      </c>
      <c r="AH57">
        <v>8</v>
      </c>
      <c r="AI57">
        <v>2</v>
      </c>
      <c r="AJ57">
        <v>0</v>
      </c>
      <c r="AK57">
        <v>0</v>
      </c>
      <c r="AL57">
        <v>5</v>
      </c>
      <c r="AM57">
        <v>8</v>
      </c>
      <c r="AN57">
        <v>0</v>
      </c>
      <c r="AO57">
        <v>1</v>
      </c>
      <c r="AP57">
        <v>0</v>
      </c>
      <c r="AQ57">
        <v>0</v>
      </c>
      <c r="AR57">
        <v>1</v>
      </c>
      <c r="AS57">
        <v>0</v>
      </c>
      <c r="AT57">
        <v>2</v>
      </c>
      <c r="AU57">
        <v>1</v>
      </c>
      <c r="AV57">
        <v>0</v>
      </c>
      <c r="AW57">
        <v>0</v>
      </c>
      <c r="AX57">
        <v>3</v>
      </c>
      <c r="AY57">
        <v>0</v>
      </c>
      <c r="AZ57">
        <v>6</v>
      </c>
      <c r="BA57">
        <v>0</v>
      </c>
      <c r="BB57">
        <v>0</v>
      </c>
      <c r="BC57">
        <v>0</v>
      </c>
      <c r="BD57">
        <v>1</v>
      </c>
      <c r="BE57">
        <v>14</v>
      </c>
      <c r="BF57">
        <v>2</v>
      </c>
      <c r="BG57">
        <v>0</v>
      </c>
      <c r="BH57">
        <v>0</v>
      </c>
      <c r="BI57">
        <v>2</v>
      </c>
      <c r="BJ57">
        <v>6</v>
      </c>
      <c r="BK57">
        <v>4</v>
      </c>
      <c r="BL57">
        <v>101</v>
      </c>
      <c r="BM57">
        <v>24</v>
      </c>
      <c r="BN57">
        <v>6</v>
      </c>
      <c r="BO57">
        <v>1</v>
      </c>
      <c r="BP57">
        <v>2</v>
      </c>
      <c r="BQ57">
        <v>6</v>
      </c>
      <c r="BR57">
        <v>62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  <c r="CE57" s="58" t="s">
        <v>111</v>
      </c>
    </row>
    <row r="58" spans="1:154">
      <c r="A58" t="s">
        <v>173</v>
      </c>
      <c r="B58" s="10">
        <v>20</v>
      </c>
      <c r="C58" s="6" t="s">
        <v>2</v>
      </c>
      <c r="D58" s="10" t="s">
        <v>38</v>
      </c>
      <c r="E58" s="59">
        <f t="shared" si="20"/>
        <v>12.5</v>
      </c>
      <c r="F58" s="59">
        <f t="shared" si="21"/>
        <v>0</v>
      </c>
      <c r="G58" s="59">
        <f t="shared" si="22"/>
        <v>87.5</v>
      </c>
      <c r="H58" s="59">
        <f t="shared" si="23"/>
        <v>0</v>
      </c>
      <c r="I58" s="59">
        <f t="shared" si="24"/>
        <v>0.875</v>
      </c>
      <c r="J58">
        <v>8</v>
      </c>
      <c r="K58">
        <v>1</v>
      </c>
      <c r="L58">
        <v>0</v>
      </c>
      <c r="M58">
        <v>7</v>
      </c>
      <c r="N58">
        <v>0</v>
      </c>
      <c r="O58">
        <v>1</v>
      </c>
      <c r="P58">
        <v>244.42857140000001</v>
      </c>
      <c r="Q58">
        <v>0</v>
      </c>
      <c r="R58">
        <v>244.42857140000001</v>
      </c>
      <c r="S58">
        <v>0</v>
      </c>
      <c r="T58">
        <v>140.7142857</v>
      </c>
      <c r="U58">
        <v>140.7142857</v>
      </c>
      <c r="V58">
        <v>0</v>
      </c>
      <c r="W58">
        <v>2319.7142859999999</v>
      </c>
      <c r="X58">
        <v>2319.7142859999999</v>
      </c>
      <c r="Y58">
        <v>0</v>
      </c>
      <c r="Z58">
        <v>56.428571429999998</v>
      </c>
      <c r="AA58">
        <v>56.428571429999998</v>
      </c>
      <c r="AB58">
        <v>0</v>
      </c>
      <c r="AC58">
        <v>30</v>
      </c>
      <c r="AD58">
        <v>12</v>
      </c>
      <c r="AE58">
        <v>9</v>
      </c>
      <c r="AF58">
        <v>9</v>
      </c>
      <c r="AG58">
        <v>8</v>
      </c>
      <c r="AH58">
        <v>8</v>
      </c>
      <c r="AI58">
        <v>3</v>
      </c>
      <c r="AJ58">
        <v>0</v>
      </c>
      <c r="AK58">
        <v>1</v>
      </c>
      <c r="AL58">
        <v>10</v>
      </c>
      <c r="AM58">
        <v>7</v>
      </c>
      <c r="AN58">
        <v>1</v>
      </c>
      <c r="AO58">
        <v>1</v>
      </c>
      <c r="AP58">
        <v>0</v>
      </c>
      <c r="AQ58">
        <v>0</v>
      </c>
      <c r="AR58">
        <v>3</v>
      </c>
      <c r="AS58">
        <v>0</v>
      </c>
      <c r="AT58">
        <v>7</v>
      </c>
      <c r="AU58">
        <v>2</v>
      </c>
      <c r="AV58">
        <v>0</v>
      </c>
      <c r="AW58">
        <v>0</v>
      </c>
      <c r="AX58">
        <v>0</v>
      </c>
      <c r="AY58">
        <v>1</v>
      </c>
      <c r="AZ58">
        <v>0</v>
      </c>
      <c r="BA58">
        <v>0</v>
      </c>
      <c r="BB58">
        <v>0</v>
      </c>
      <c r="BC58">
        <v>1</v>
      </c>
      <c r="BD58">
        <v>7</v>
      </c>
      <c r="BE58">
        <v>16</v>
      </c>
      <c r="BF58">
        <v>0</v>
      </c>
      <c r="BG58">
        <v>0</v>
      </c>
      <c r="BH58">
        <v>0</v>
      </c>
      <c r="BI58">
        <v>0</v>
      </c>
      <c r="BJ58">
        <v>7</v>
      </c>
      <c r="BK58">
        <v>9</v>
      </c>
      <c r="BL58">
        <v>208</v>
      </c>
      <c r="BM58">
        <v>14</v>
      </c>
      <c r="BN58">
        <v>0</v>
      </c>
      <c r="BO58">
        <v>0</v>
      </c>
      <c r="BP58">
        <v>35</v>
      </c>
      <c r="BQ58">
        <v>49</v>
      </c>
      <c r="BR58">
        <v>110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  <c r="CE58" s="58" t="s">
        <v>111</v>
      </c>
    </row>
    <row r="59" spans="1:154">
      <c r="A59" t="s">
        <v>174</v>
      </c>
      <c r="B59" s="10">
        <v>20</v>
      </c>
      <c r="C59" s="6" t="s">
        <v>2</v>
      </c>
      <c r="D59" s="10" t="s">
        <v>38</v>
      </c>
      <c r="E59" s="59">
        <f t="shared" si="20"/>
        <v>62.5</v>
      </c>
      <c r="F59" s="59">
        <f t="shared" si="21"/>
        <v>37.5</v>
      </c>
      <c r="G59" s="59">
        <f t="shared" si="22"/>
        <v>0</v>
      </c>
      <c r="H59" s="59">
        <f t="shared" si="23"/>
        <v>0</v>
      </c>
      <c r="I59" s="59">
        <f t="shared" si="24"/>
        <v>0</v>
      </c>
      <c r="J59">
        <v>8</v>
      </c>
      <c r="K59">
        <v>5</v>
      </c>
      <c r="L59">
        <v>3</v>
      </c>
      <c r="M59">
        <v>0</v>
      </c>
      <c r="N59">
        <v>0</v>
      </c>
      <c r="O59">
        <v>0</v>
      </c>
      <c r="P59">
        <v>1163.666667</v>
      </c>
      <c r="Q59">
        <v>1163.666667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6</v>
      </c>
      <c r="AD59">
        <v>3</v>
      </c>
      <c r="AE59">
        <v>3</v>
      </c>
      <c r="AF59">
        <v>0</v>
      </c>
      <c r="AG59">
        <v>4</v>
      </c>
      <c r="AH59">
        <v>0</v>
      </c>
      <c r="AI59">
        <v>0</v>
      </c>
      <c r="AJ59">
        <v>0</v>
      </c>
      <c r="AK59">
        <v>0</v>
      </c>
      <c r="AL59">
        <v>2</v>
      </c>
      <c r="AM59">
        <v>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</v>
      </c>
      <c r="AT59">
        <v>0</v>
      </c>
      <c r="AU59">
        <v>0</v>
      </c>
      <c r="AV59">
        <v>0</v>
      </c>
      <c r="AW59">
        <v>0</v>
      </c>
      <c r="AX59">
        <v>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14</v>
      </c>
      <c r="BF59">
        <v>0</v>
      </c>
      <c r="BG59">
        <v>1</v>
      </c>
      <c r="BH59">
        <v>0</v>
      </c>
      <c r="BI59">
        <v>0</v>
      </c>
      <c r="BJ59">
        <v>0</v>
      </c>
      <c r="BK59">
        <v>13</v>
      </c>
      <c r="BL59">
        <v>657</v>
      </c>
      <c r="BM59">
        <v>156</v>
      </c>
      <c r="BN59">
        <v>33</v>
      </c>
      <c r="BO59">
        <v>0</v>
      </c>
      <c r="BP59">
        <v>0</v>
      </c>
      <c r="BQ59">
        <v>0</v>
      </c>
      <c r="BR59">
        <v>468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 t="s">
        <v>111</v>
      </c>
    </row>
    <row r="60" spans="1:154">
      <c r="A60" t="s">
        <v>183</v>
      </c>
      <c r="B60" s="10">
        <v>24</v>
      </c>
      <c r="C60" s="6" t="s">
        <v>2</v>
      </c>
      <c r="D60" s="10" t="s">
        <v>38</v>
      </c>
      <c r="E60" s="59">
        <f t="shared" si="20"/>
        <v>50</v>
      </c>
      <c r="F60" s="59">
        <f t="shared" si="21"/>
        <v>0</v>
      </c>
      <c r="G60" s="59">
        <f t="shared" si="22"/>
        <v>37.5</v>
      </c>
      <c r="H60" s="59">
        <f t="shared" si="23"/>
        <v>12.5</v>
      </c>
      <c r="I60" s="59">
        <f t="shared" si="24"/>
        <v>0.375</v>
      </c>
      <c r="J60">
        <v>8</v>
      </c>
      <c r="K60">
        <v>4</v>
      </c>
      <c r="L60">
        <v>0</v>
      </c>
      <c r="M60">
        <v>3</v>
      </c>
      <c r="N60">
        <v>1</v>
      </c>
      <c r="O60">
        <v>0.75</v>
      </c>
      <c r="P60">
        <v>1785</v>
      </c>
      <c r="Q60">
        <v>0</v>
      </c>
      <c r="R60">
        <v>1450.666667</v>
      </c>
      <c r="S60">
        <v>2788</v>
      </c>
      <c r="T60">
        <v>320</v>
      </c>
      <c r="U60">
        <v>274</v>
      </c>
      <c r="V60">
        <v>458</v>
      </c>
      <c r="W60">
        <v>160.75</v>
      </c>
      <c r="X60">
        <v>149.66666670000001</v>
      </c>
      <c r="Y60">
        <v>194</v>
      </c>
      <c r="Z60">
        <v>872</v>
      </c>
      <c r="AA60">
        <v>1040</v>
      </c>
      <c r="AB60">
        <v>368</v>
      </c>
      <c r="AC60">
        <v>13</v>
      </c>
      <c r="AD60">
        <v>7</v>
      </c>
      <c r="AE60">
        <v>4</v>
      </c>
      <c r="AF60">
        <v>2</v>
      </c>
      <c r="AG60">
        <v>4</v>
      </c>
      <c r="AH60">
        <v>7</v>
      </c>
      <c r="AI60">
        <v>2</v>
      </c>
      <c r="AJ60">
        <v>0</v>
      </c>
      <c r="AK60">
        <v>0</v>
      </c>
      <c r="AL60">
        <v>0</v>
      </c>
      <c r="AM60">
        <v>4</v>
      </c>
      <c r="AN60">
        <v>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3</v>
      </c>
      <c r="AU60">
        <v>1</v>
      </c>
      <c r="AV60">
        <v>0</v>
      </c>
      <c r="AW60">
        <v>0</v>
      </c>
      <c r="AX60">
        <v>0</v>
      </c>
      <c r="AY60">
        <v>0</v>
      </c>
      <c r="AZ60">
        <v>1</v>
      </c>
      <c r="BA60">
        <v>1</v>
      </c>
      <c r="BB60">
        <v>0</v>
      </c>
      <c r="BC60">
        <v>0</v>
      </c>
      <c r="BD60">
        <v>0</v>
      </c>
      <c r="BE60">
        <v>4</v>
      </c>
      <c r="BF60">
        <v>0</v>
      </c>
      <c r="BG60">
        <v>0</v>
      </c>
      <c r="BH60">
        <v>0</v>
      </c>
      <c r="BI60">
        <v>3</v>
      </c>
      <c r="BJ60">
        <v>1</v>
      </c>
      <c r="BK60">
        <v>0</v>
      </c>
      <c r="BL60">
        <v>103</v>
      </c>
      <c r="BM60">
        <v>49</v>
      </c>
      <c r="BN60">
        <v>0</v>
      </c>
      <c r="BO60">
        <v>0</v>
      </c>
      <c r="BP60">
        <v>9</v>
      </c>
      <c r="BQ60">
        <v>1</v>
      </c>
      <c r="BR60">
        <v>44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 t="s">
        <v>58</v>
      </c>
      <c r="CE60" s="58"/>
    </row>
    <row r="61" spans="1:154">
      <c r="A61" t="s">
        <v>175</v>
      </c>
      <c r="B61" s="10">
        <v>20</v>
      </c>
      <c r="C61" s="4" t="s">
        <v>3</v>
      </c>
      <c r="D61" s="10" t="s">
        <v>38</v>
      </c>
      <c r="E61" s="59">
        <f t="shared" si="20"/>
        <v>0</v>
      </c>
      <c r="F61" s="59">
        <f t="shared" si="21"/>
        <v>0</v>
      </c>
      <c r="G61" s="59">
        <f t="shared" si="22"/>
        <v>62.5</v>
      </c>
      <c r="H61" s="59">
        <f t="shared" si="23"/>
        <v>37.5</v>
      </c>
      <c r="I61" s="59">
        <f t="shared" si="24"/>
        <v>0.625</v>
      </c>
      <c r="J61">
        <v>8</v>
      </c>
      <c r="K61">
        <v>0</v>
      </c>
      <c r="L61">
        <v>0</v>
      </c>
      <c r="M61">
        <v>5</v>
      </c>
      <c r="N61">
        <v>3</v>
      </c>
      <c r="O61">
        <v>0.625</v>
      </c>
      <c r="P61">
        <v>493.625</v>
      </c>
      <c r="Q61">
        <v>0</v>
      </c>
      <c r="R61">
        <v>465.2</v>
      </c>
      <c r="S61">
        <v>541</v>
      </c>
      <c r="T61">
        <v>154</v>
      </c>
      <c r="U61">
        <v>131.80000000000001</v>
      </c>
      <c r="V61">
        <v>191</v>
      </c>
      <c r="W61">
        <v>188.375</v>
      </c>
      <c r="X61">
        <v>219.4</v>
      </c>
      <c r="Y61">
        <v>136.66666670000001</v>
      </c>
      <c r="Z61">
        <v>124.75</v>
      </c>
      <c r="AA61">
        <v>118.8</v>
      </c>
      <c r="AB61">
        <v>134.66666670000001</v>
      </c>
      <c r="AC61">
        <v>23</v>
      </c>
      <c r="AD61">
        <v>8</v>
      </c>
      <c r="AE61">
        <v>7</v>
      </c>
      <c r="AF61">
        <v>8</v>
      </c>
      <c r="AG61">
        <v>10</v>
      </c>
      <c r="AH61">
        <v>8</v>
      </c>
      <c r="AI61">
        <v>0</v>
      </c>
      <c r="AJ61">
        <v>0</v>
      </c>
      <c r="AK61">
        <v>2</v>
      </c>
      <c r="AL61">
        <v>3</v>
      </c>
      <c r="AM61">
        <v>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5</v>
      </c>
      <c r="AU61">
        <v>0</v>
      </c>
      <c r="AV61">
        <v>0</v>
      </c>
      <c r="AW61">
        <v>2</v>
      </c>
      <c r="AX61">
        <v>0</v>
      </c>
      <c r="AY61">
        <v>2</v>
      </c>
      <c r="AZ61">
        <v>3</v>
      </c>
      <c r="BA61">
        <v>0</v>
      </c>
      <c r="BB61">
        <v>0</v>
      </c>
      <c r="BC61">
        <v>0</v>
      </c>
      <c r="BD61">
        <v>3</v>
      </c>
      <c r="BE61">
        <v>31</v>
      </c>
      <c r="BF61">
        <v>0</v>
      </c>
      <c r="BG61">
        <v>0</v>
      </c>
      <c r="BH61">
        <v>0</v>
      </c>
      <c r="BI61">
        <v>4</v>
      </c>
      <c r="BJ61">
        <v>10</v>
      </c>
      <c r="BK61">
        <v>17</v>
      </c>
      <c r="BL61">
        <v>199</v>
      </c>
      <c r="BM61">
        <v>66</v>
      </c>
      <c r="BN61">
        <v>24</v>
      </c>
      <c r="BO61">
        <v>2</v>
      </c>
      <c r="BP61">
        <v>24</v>
      </c>
      <c r="BQ61">
        <v>17</v>
      </c>
      <c r="BR61">
        <v>66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 t="s">
        <v>58</v>
      </c>
      <c r="CE61" s="58" t="s">
        <v>111</v>
      </c>
    </row>
    <row r="62" spans="1:154">
      <c r="A62" t="s">
        <v>176</v>
      </c>
      <c r="B62" s="10">
        <v>20</v>
      </c>
      <c r="C62" s="6" t="s">
        <v>2</v>
      </c>
      <c r="D62" s="10" t="s">
        <v>38</v>
      </c>
      <c r="E62" s="59">
        <f t="shared" si="20"/>
        <v>25</v>
      </c>
      <c r="F62" s="59">
        <f t="shared" si="21"/>
        <v>12.5</v>
      </c>
      <c r="G62" s="59">
        <f t="shared" si="22"/>
        <v>37.5</v>
      </c>
      <c r="H62" s="59">
        <f t="shared" si="23"/>
        <v>25</v>
      </c>
      <c r="I62" s="59">
        <f t="shared" si="24"/>
        <v>0.375</v>
      </c>
      <c r="J62">
        <v>8</v>
      </c>
      <c r="K62">
        <v>2</v>
      </c>
      <c r="L62">
        <v>1</v>
      </c>
      <c r="M62">
        <v>3</v>
      </c>
      <c r="N62">
        <v>2</v>
      </c>
      <c r="O62">
        <v>0.60000000009999999</v>
      </c>
      <c r="P62">
        <v>1581.833333</v>
      </c>
      <c r="Q62">
        <v>1043</v>
      </c>
      <c r="R62">
        <v>2255.666667</v>
      </c>
      <c r="S62">
        <v>840.5</v>
      </c>
      <c r="T62">
        <v>434.2</v>
      </c>
      <c r="U62">
        <v>277</v>
      </c>
      <c r="V62">
        <v>670</v>
      </c>
      <c r="W62">
        <v>195.6</v>
      </c>
      <c r="X62">
        <v>183.33333329999999</v>
      </c>
      <c r="Y62">
        <v>214</v>
      </c>
      <c r="Z62">
        <v>563.79999999999995</v>
      </c>
      <c r="AA62">
        <v>770</v>
      </c>
      <c r="AB62">
        <v>254.5</v>
      </c>
      <c r="AC62">
        <v>19</v>
      </c>
      <c r="AD62">
        <v>8</v>
      </c>
      <c r="AE62">
        <v>4</v>
      </c>
      <c r="AF62">
        <v>7</v>
      </c>
      <c r="AG62">
        <v>8</v>
      </c>
      <c r="AH62">
        <v>5</v>
      </c>
      <c r="AI62">
        <v>3</v>
      </c>
      <c r="AJ62">
        <v>0</v>
      </c>
      <c r="AK62">
        <v>1</v>
      </c>
      <c r="AL62">
        <v>2</v>
      </c>
      <c r="AM62">
        <v>6</v>
      </c>
      <c r="AN62">
        <v>0</v>
      </c>
      <c r="AO62">
        <v>2</v>
      </c>
      <c r="AP62">
        <v>0</v>
      </c>
      <c r="AQ62">
        <v>0</v>
      </c>
      <c r="AR62">
        <v>0</v>
      </c>
      <c r="AS62">
        <v>0</v>
      </c>
      <c r="AT62">
        <v>3</v>
      </c>
      <c r="AU62">
        <v>1</v>
      </c>
      <c r="AV62">
        <v>0</v>
      </c>
      <c r="AW62">
        <v>0</v>
      </c>
      <c r="AX62">
        <v>0</v>
      </c>
      <c r="AY62">
        <v>2</v>
      </c>
      <c r="AZ62">
        <v>2</v>
      </c>
      <c r="BA62">
        <v>0</v>
      </c>
      <c r="BB62">
        <v>0</v>
      </c>
      <c r="BC62">
        <v>1</v>
      </c>
      <c r="BD62">
        <v>2</v>
      </c>
      <c r="BE62">
        <v>9</v>
      </c>
      <c r="BF62">
        <v>2</v>
      </c>
      <c r="BG62">
        <v>0</v>
      </c>
      <c r="BH62">
        <v>0</v>
      </c>
      <c r="BI62">
        <v>2</v>
      </c>
      <c r="BJ62">
        <v>3</v>
      </c>
      <c r="BK62">
        <v>2</v>
      </c>
      <c r="BL62">
        <v>243</v>
      </c>
      <c r="BM62">
        <v>87</v>
      </c>
      <c r="BN62">
        <v>18</v>
      </c>
      <c r="BO62">
        <v>0</v>
      </c>
      <c r="BP62">
        <v>9</v>
      </c>
      <c r="BQ62">
        <v>6</v>
      </c>
      <c r="BR62">
        <v>123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 t="s">
        <v>58</v>
      </c>
      <c r="CE62" s="58" t="s">
        <v>111</v>
      </c>
    </row>
    <row r="63" spans="1:154">
      <c r="A63" t="s">
        <v>177</v>
      </c>
      <c r="B63" s="10">
        <v>20</v>
      </c>
      <c r="C63" s="6" t="s">
        <v>2</v>
      </c>
      <c r="D63" s="10" t="s">
        <v>38</v>
      </c>
      <c r="E63" s="59">
        <f t="shared" si="20"/>
        <v>87.5</v>
      </c>
      <c r="F63" s="59">
        <f t="shared" si="21"/>
        <v>12.5</v>
      </c>
      <c r="G63" s="59">
        <f t="shared" si="22"/>
        <v>0</v>
      </c>
      <c r="H63" s="59">
        <f t="shared" si="23"/>
        <v>0</v>
      </c>
      <c r="I63" s="59">
        <f t="shared" si="24"/>
        <v>0</v>
      </c>
      <c r="J63">
        <v>8</v>
      </c>
      <c r="K63">
        <v>7</v>
      </c>
      <c r="L63">
        <v>1</v>
      </c>
      <c r="M63">
        <v>0</v>
      </c>
      <c r="N63">
        <v>0</v>
      </c>
      <c r="O63">
        <v>0</v>
      </c>
      <c r="P63">
        <v>3086</v>
      </c>
      <c r="Q63">
        <v>3086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7</v>
      </c>
      <c r="AD63">
        <v>4</v>
      </c>
      <c r="AE63">
        <v>3</v>
      </c>
      <c r="AF63">
        <v>0</v>
      </c>
      <c r="AG63">
        <v>4</v>
      </c>
      <c r="AH63">
        <v>3</v>
      </c>
      <c r="AI63">
        <v>0</v>
      </c>
      <c r="AJ63">
        <v>0</v>
      </c>
      <c r="AK63">
        <v>0</v>
      </c>
      <c r="AL63">
        <v>0</v>
      </c>
      <c r="AM63">
        <v>1</v>
      </c>
      <c r="AN63">
        <v>3</v>
      </c>
      <c r="AO63">
        <v>0</v>
      </c>
      <c r="AP63">
        <v>0</v>
      </c>
      <c r="AQ63">
        <v>0</v>
      </c>
      <c r="AR63">
        <v>0</v>
      </c>
      <c r="AS63">
        <v>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5</v>
      </c>
      <c r="BF63">
        <v>5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194</v>
      </c>
      <c r="BM63">
        <v>52</v>
      </c>
      <c r="BN63">
        <v>3</v>
      </c>
      <c r="BO63">
        <v>0</v>
      </c>
      <c r="BP63">
        <v>0</v>
      </c>
      <c r="BQ63">
        <v>0</v>
      </c>
      <c r="BR63">
        <v>139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 t="s">
        <v>58</v>
      </c>
      <c r="CE63" s="58" t="s">
        <v>111</v>
      </c>
    </row>
    <row r="64" spans="1:154">
      <c r="A64" s="63"/>
      <c r="C64" s="65"/>
      <c r="D64" s="65"/>
      <c r="E64" s="65"/>
      <c r="F64" s="65"/>
      <c r="G64" s="65"/>
      <c r="H64" s="65"/>
      <c r="I64" s="65"/>
      <c r="J64" s="65"/>
      <c r="K64" s="63"/>
      <c r="L64" s="63"/>
      <c r="M64" s="63"/>
      <c r="N64" s="63"/>
      <c r="O64" s="64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S64" s="63"/>
      <c r="AT64" s="63"/>
      <c r="AU64" s="63"/>
      <c r="CE64" s="58" t="s">
        <v>111</v>
      </c>
    </row>
    <row r="65" spans="1:154">
      <c r="A65" s="34" t="s">
        <v>3</v>
      </c>
      <c r="B65" s="34">
        <f>COUNTIF(C37:C63,"WT")</f>
        <v>11</v>
      </c>
      <c r="C65" s="63"/>
      <c r="D65" s="22" t="s">
        <v>41</v>
      </c>
      <c r="E65" s="24">
        <f>AVERAGE(E40:E43,E45,E50,E52:E53,E56:E57,E61)</f>
        <v>32.954545454545453</v>
      </c>
      <c r="F65" s="24">
        <f t="shared" ref="F65:BQ65" si="32">AVERAGE(F40:F43,F45,F50,F52:F53,F56:F57,F61)</f>
        <v>4.5454545454545459</v>
      </c>
      <c r="G65" s="24">
        <f t="shared" si="32"/>
        <v>34.090909090909093</v>
      </c>
      <c r="H65" s="24">
        <f t="shared" si="32"/>
        <v>28.40909090909091</v>
      </c>
      <c r="I65" s="24">
        <f t="shared" si="32"/>
        <v>0.34090909090909088</v>
      </c>
      <c r="J65" s="24">
        <f t="shared" si="32"/>
        <v>8</v>
      </c>
      <c r="K65" s="24">
        <f t="shared" si="32"/>
        <v>2.6363636363636362</v>
      </c>
      <c r="L65" s="24">
        <f t="shared" si="32"/>
        <v>0.36363636363636365</v>
      </c>
      <c r="M65" s="24">
        <f t="shared" si="32"/>
        <v>2.7272727272727271</v>
      </c>
      <c r="N65" s="24">
        <f t="shared" si="32"/>
        <v>2.2727272727272729</v>
      </c>
      <c r="O65" s="24">
        <f t="shared" si="32"/>
        <v>0.52727272727272723</v>
      </c>
      <c r="P65" s="24">
        <f t="shared" si="32"/>
        <v>1099.4098485454545</v>
      </c>
      <c r="Q65" s="24">
        <f t="shared" si="32"/>
        <v>478.42424245454544</v>
      </c>
      <c r="R65" s="24">
        <f t="shared" si="32"/>
        <v>907.4727272727273</v>
      </c>
      <c r="S65" s="24">
        <f t="shared" si="32"/>
        <v>514.8969697</v>
      </c>
      <c r="T65" s="24">
        <f t="shared" si="32"/>
        <v>208.0719696909091</v>
      </c>
      <c r="U65" s="24">
        <f t="shared" si="32"/>
        <v>176.98181817818181</v>
      </c>
      <c r="V65" s="24">
        <f t="shared" si="32"/>
        <v>114.91515151818182</v>
      </c>
      <c r="W65" s="24">
        <f t="shared" si="32"/>
        <v>747.73863636363637</v>
      </c>
      <c r="X65" s="24">
        <f t="shared" si="32"/>
        <v>724.45303027272723</v>
      </c>
      <c r="Y65" s="24">
        <f t="shared" si="32"/>
        <v>294.56060602727274</v>
      </c>
      <c r="Z65" s="24">
        <f t="shared" si="32"/>
        <v>237.08030300363637</v>
      </c>
      <c r="AA65" s="24">
        <f t="shared" si="32"/>
        <v>278.94393936727278</v>
      </c>
      <c r="AB65" s="24">
        <f t="shared" si="32"/>
        <v>122.26666667545454</v>
      </c>
      <c r="AC65" s="24">
        <f t="shared" si="32"/>
        <v>19.545454545454547</v>
      </c>
      <c r="AD65" s="24">
        <f t="shared" si="32"/>
        <v>8.8181818181818183</v>
      </c>
      <c r="AE65" s="24">
        <f t="shared" si="32"/>
        <v>5</v>
      </c>
      <c r="AF65" s="24">
        <f t="shared" si="32"/>
        <v>5.7272727272727275</v>
      </c>
      <c r="AG65" s="24">
        <f t="shared" si="32"/>
        <v>6.0909090909090908</v>
      </c>
      <c r="AH65" s="24">
        <f t="shared" si="32"/>
        <v>6.2727272727272725</v>
      </c>
      <c r="AI65" s="24">
        <f t="shared" si="32"/>
        <v>1.9090909090909092</v>
      </c>
      <c r="AJ65" s="24">
        <f t="shared" si="32"/>
        <v>0.27272727272727271</v>
      </c>
      <c r="AK65" s="24">
        <f t="shared" si="32"/>
        <v>0.36363636363636365</v>
      </c>
      <c r="AL65" s="24">
        <f t="shared" si="32"/>
        <v>4.6363636363636367</v>
      </c>
      <c r="AM65" s="24">
        <f t="shared" si="32"/>
        <v>5.3636363636363633</v>
      </c>
      <c r="AN65" s="24">
        <f t="shared" si="32"/>
        <v>1.2727272727272727</v>
      </c>
      <c r="AO65" s="24">
        <f t="shared" si="32"/>
        <v>0.63636363636363635</v>
      </c>
      <c r="AP65" s="24">
        <f t="shared" si="32"/>
        <v>0</v>
      </c>
      <c r="AQ65" s="24">
        <f t="shared" si="32"/>
        <v>0</v>
      </c>
      <c r="AR65" s="24">
        <f t="shared" si="32"/>
        <v>1.5454545454545454</v>
      </c>
      <c r="AS65" s="24">
        <f t="shared" si="32"/>
        <v>9.0909090909090912E-2</v>
      </c>
      <c r="AT65" s="24">
        <f t="shared" si="32"/>
        <v>2.7272727272727271</v>
      </c>
      <c r="AU65" s="24">
        <f t="shared" si="32"/>
        <v>0.81818181818181823</v>
      </c>
      <c r="AV65" s="24">
        <f t="shared" si="32"/>
        <v>0</v>
      </c>
      <c r="AW65" s="24">
        <f t="shared" si="32"/>
        <v>0.27272727272727271</v>
      </c>
      <c r="AX65" s="24">
        <f t="shared" si="32"/>
        <v>1.0909090909090908</v>
      </c>
      <c r="AY65" s="24">
        <f t="shared" si="32"/>
        <v>0.63636363636363635</v>
      </c>
      <c r="AZ65" s="24">
        <f t="shared" si="32"/>
        <v>2.2727272727272729</v>
      </c>
      <c r="BA65" s="24">
        <f t="shared" si="32"/>
        <v>0.45454545454545453</v>
      </c>
      <c r="BB65" s="24">
        <f t="shared" si="32"/>
        <v>0.27272727272727271</v>
      </c>
      <c r="BC65" s="24">
        <f t="shared" si="32"/>
        <v>9.0909090909090912E-2</v>
      </c>
      <c r="BD65" s="24">
        <f t="shared" si="32"/>
        <v>2</v>
      </c>
      <c r="BE65" s="24">
        <f t="shared" si="32"/>
        <v>16.727272727272727</v>
      </c>
      <c r="BF65" s="24">
        <f t="shared" si="32"/>
        <v>4.0909090909090908</v>
      </c>
      <c r="BG65" s="24">
        <f t="shared" si="32"/>
        <v>0</v>
      </c>
      <c r="BH65" s="24">
        <f t="shared" si="32"/>
        <v>0</v>
      </c>
      <c r="BI65" s="24">
        <f t="shared" si="32"/>
        <v>1.7272727272727273</v>
      </c>
      <c r="BJ65" s="24">
        <f t="shared" si="32"/>
        <v>4.3636363636363633</v>
      </c>
      <c r="BK65" s="24">
        <f t="shared" si="32"/>
        <v>6.5454545454545459</v>
      </c>
      <c r="BL65" s="24">
        <f t="shared" si="32"/>
        <v>280.09090909090907</v>
      </c>
      <c r="BM65" s="24">
        <f t="shared" si="32"/>
        <v>95.63636363636364</v>
      </c>
      <c r="BN65" s="24">
        <f t="shared" si="32"/>
        <v>7.3636363636363633</v>
      </c>
      <c r="BO65" s="24">
        <f t="shared" si="32"/>
        <v>1.9090909090909092</v>
      </c>
      <c r="BP65" s="24">
        <f t="shared" si="32"/>
        <v>6.9090909090909092</v>
      </c>
      <c r="BQ65" s="24">
        <f t="shared" si="32"/>
        <v>20.09090909090909</v>
      </c>
      <c r="BR65" s="24">
        <f t="shared" ref="BR65:BX65" si="33">AVERAGE(BR40:BR43,BR45,BR50,BR52:BR53,BR56:BR57,BR61)</f>
        <v>148.18181818181819</v>
      </c>
      <c r="BS65" s="24">
        <f t="shared" si="33"/>
        <v>0</v>
      </c>
      <c r="BT65" s="24">
        <f t="shared" si="33"/>
        <v>0</v>
      </c>
      <c r="BU65" s="24">
        <f t="shared" si="33"/>
        <v>0</v>
      </c>
      <c r="BV65" s="24">
        <f t="shared" si="33"/>
        <v>0</v>
      </c>
      <c r="BW65" s="24">
        <f t="shared" si="33"/>
        <v>0</v>
      </c>
      <c r="BX65" s="24">
        <f t="shared" si="33"/>
        <v>0</v>
      </c>
      <c r="CE65" s="58" t="s">
        <v>111</v>
      </c>
    </row>
    <row r="66" spans="1:154">
      <c r="A66" s="35" t="s">
        <v>179</v>
      </c>
      <c r="B66" s="34">
        <f>COUNTIF(C37:C63,"+ve")</f>
        <v>13</v>
      </c>
      <c r="C66" s="63"/>
      <c r="D66" s="18" t="s">
        <v>41</v>
      </c>
      <c r="E66" s="27">
        <f>AVERAGE(E44,E46:E49,E51,E54:E55,E58:E60,E62:E63)</f>
        <v>20.192307692307693</v>
      </c>
      <c r="F66" s="27">
        <f t="shared" ref="F66:BQ66" si="34">AVERAGE(F44,F46:F49,F51,F54:F55,F58:F60,F62:F63)</f>
        <v>6.7307692307692308</v>
      </c>
      <c r="G66" s="27">
        <f t="shared" si="34"/>
        <v>58.653846153846153</v>
      </c>
      <c r="H66" s="27">
        <f t="shared" si="34"/>
        <v>14.423076923076923</v>
      </c>
      <c r="I66" s="27">
        <f t="shared" si="34"/>
        <v>0.58653846153846156</v>
      </c>
      <c r="J66" s="27">
        <f t="shared" si="34"/>
        <v>8</v>
      </c>
      <c r="K66" s="27">
        <f t="shared" si="34"/>
        <v>1.6153846153846154</v>
      </c>
      <c r="L66" s="27">
        <f t="shared" si="34"/>
        <v>0.53846153846153844</v>
      </c>
      <c r="M66" s="27">
        <f t="shared" si="34"/>
        <v>4.6923076923076925</v>
      </c>
      <c r="N66" s="27">
        <f t="shared" si="34"/>
        <v>1.1538461538461537</v>
      </c>
      <c r="O66" s="27">
        <f t="shared" si="34"/>
        <v>0.66648351650000004</v>
      </c>
      <c r="P66" s="27">
        <f t="shared" si="34"/>
        <v>1043.8489011076922</v>
      </c>
      <c r="Q66" s="27">
        <f t="shared" si="34"/>
        <v>471.55128207692303</v>
      </c>
      <c r="R66" s="27">
        <f t="shared" si="34"/>
        <v>712.25146525384605</v>
      </c>
      <c r="S66" s="27">
        <f t="shared" si="34"/>
        <v>663.09615384615381</v>
      </c>
      <c r="T66" s="27">
        <f t="shared" si="34"/>
        <v>181.89148351538461</v>
      </c>
      <c r="U66" s="27">
        <f t="shared" si="34"/>
        <v>146.10293039769232</v>
      </c>
      <c r="V66" s="27">
        <f t="shared" si="34"/>
        <v>242.05128205384614</v>
      </c>
      <c r="W66" s="27">
        <f t="shared" si="34"/>
        <v>322.89010991538458</v>
      </c>
      <c r="X66" s="27">
        <f t="shared" si="34"/>
        <v>328.15009159461539</v>
      </c>
      <c r="Y66" s="27">
        <f t="shared" si="34"/>
        <v>114.41666666923076</v>
      </c>
      <c r="Z66" s="27">
        <f t="shared" si="34"/>
        <v>597.46593407923092</v>
      </c>
      <c r="AA66" s="27">
        <f t="shared" si="34"/>
        <v>670.72380951769219</v>
      </c>
      <c r="AB66" s="27">
        <f t="shared" si="34"/>
        <v>168.65384615384616</v>
      </c>
      <c r="AC66" s="27">
        <f t="shared" si="34"/>
        <v>31.46153846153846</v>
      </c>
      <c r="AD66" s="27">
        <f t="shared" si="34"/>
        <v>14.76923076923077</v>
      </c>
      <c r="AE66" s="27">
        <f t="shared" si="34"/>
        <v>12.153846153846153</v>
      </c>
      <c r="AF66" s="27">
        <f t="shared" si="34"/>
        <v>4.5384615384615383</v>
      </c>
      <c r="AG66" s="27">
        <f t="shared" si="34"/>
        <v>8.5384615384615383</v>
      </c>
      <c r="AH66" s="27">
        <f t="shared" si="34"/>
        <v>8.0769230769230766</v>
      </c>
      <c r="AI66" s="27">
        <f t="shared" si="34"/>
        <v>2.4615384615384617</v>
      </c>
      <c r="AJ66" s="27">
        <f t="shared" si="34"/>
        <v>1</v>
      </c>
      <c r="AK66" s="27">
        <f t="shared" si="34"/>
        <v>0.30769230769230771</v>
      </c>
      <c r="AL66" s="27">
        <f t="shared" si="34"/>
        <v>11.076923076923077</v>
      </c>
      <c r="AM66" s="27">
        <f t="shared" si="34"/>
        <v>6.384615384615385</v>
      </c>
      <c r="AN66" s="27">
        <f t="shared" si="34"/>
        <v>2.2307692307692308</v>
      </c>
      <c r="AO66" s="27">
        <f t="shared" si="34"/>
        <v>0.92307692307692313</v>
      </c>
      <c r="AP66" s="27">
        <f t="shared" si="34"/>
        <v>0.61538461538461542</v>
      </c>
      <c r="AQ66" s="27">
        <f t="shared" si="34"/>
        <v>0</v>
      </c>
      <c r="AR66" s="27">
        <f t="shared" si="34"/>
        <v>4.615384615384615</v>
      </c>
      <c r="AS66" s="27">
        <f t="shared" si="34"/>
        <v>1.3076923076923077</v>
      </c>
      <c r="AT66" s="27">
        <f t="shared" si="34"/>
        <v>4.6923076923076925</v>
      </c>
      <c r="AU66" s="27">
        <f t="shared" si="34"/>
        <v>1.2307692307692308</v>
      </c>
      <c r="AV66" s="27">
        <f t="shared" si="34"/>
        <v>0.38461538461538464</v>
      </c>
      <c r="AW66" s="27">
        <f t="shared" si="34"/>
        <v>0</v>
      </c>
      <c r="AX66" s="27">
        <f t="shared" si="34"/>
        <v>4.5384615384615383</v>
      </c>
      <c r="AY66" s="27">
        <f t="shared" si="34"/>
        <v>0.84615384615384615</v>
      </c>
      <c r="AZ66" s="27">
        <f t="shared" si="34"/>
        <v>1.1538461538461537</v>
      </c>
      <c r="BA66" s="27">
        <f t="shared" si="34"/>
        <v>0.30769230769230771</v>
      </c>
      <c r="BB66" s="27">
        <f t="shared" si="34"/>
        <v>0</v>
      </c>
      <c r="BC66" s="27">
        <f t="shared" si="34"/>
        <v>0.30769230769230771</v>
      </c>
      <c r="BD66" s="27">
        <f t="shared" si="34"/>
        <v>1.9230769230769231</v>
      </c>
      <c r="BE66" s="27">
        <f t="shared" si="34"/>
        <v>11.76923076923077</v>
      </c>
      <c r="BF66" s="27">
        <f t="shared" si="34"/>
        <v>2.1538461538461537</v>
      </c>
      <c r="BG66" s="27">
        <f t="shared" si="34"/>
        <v>0.53846153846153844</v>
      </c>
      <c r="BH66" s="27">
        <f t="shared" si="34"/>
        <v>0.23076923076923078</v>
      </c>
      <c r="BI66" s="27">
        <f t="shared" si="34"/>
        <v>3.6923076923076925</v>
      </c>
      <c r="BJ66" s="27">
        <f t="shared" si="34"/>
        <v>2.1538461538461537</v>
      </c>
      <c r="BK66" s="27">
        <f t="shared" si="34"/>
        <v>3</v>
      </c>
      <c r="BL66" s="27">
        <f t="shared" si="34"/>
        <v>192.30769230769232</v>
      </c>
      <c r="BM66" s="27">
        <f t="shared" si="34"/>
        <v>49.692307692307693</v>
      </c>
      <c r="BN66" s="27">
        <f t="shared" si="34"/>
        <v>8.7692307692307701</v>
      </c>
      <c r="BO66" s="27">
        <f t="shared" si="34"/>
        <v>0.92307692307692313</v>
      </c>
      <c r="BP66" s="27">
        <f t="shared" si="34"/>
        <v>10.153846153846153</v>
      </c>
      <c r="BQ66" s="27">
        <f t="shared" si="34"/>
        <v>6</v>
      </c>
      <c r="BR66" s="27">
        <f t="shared" ref="BR66:BX66" si="35">AVERAGE(BR44,BR46:BR49,BR51,BR54:BR55,BR58:BR60,BR62:BR63)</f>
        <v>116.76923076923077</v>
      </c>
      <c r="BS66" s="27">
        <f t="shared" si="35"/>
        <v>0</v>
      </c>
      <c r="BT66" s="27">
        <f t="shared" si="35"/>
        <v>0</v>
      </c>
      <c r="BU66" s="27">
        <f t="shared" si="35"/>
        <v>0</v>
      </c>
      <c r="BV66" s="27">
        <f t="shared" si="35"/>
        <v>0</v>
      </c>
      <c r="BW66" s="27">
        <f t="shared" si="35"/>
        <v>0</v>
      </c>
      <c r="BX66" s="27">
        <f t="shared" si="35"/>
        <v>0</v>
      </c>
      <c r="CE66" s="58" t="s">
        <v>111</v>
      </c>
    </row>
    <row r="67" spans="1:154">
      <c r="A67" s="63"/>
      <c r="B67" s="63"/>
      <c r="C67" s="63"/>
      <c r="D67" s="22" t="s">
        <v>43</v>
      </c>
      <c r="E67" s="24">
        <f>STDEV(E40:E43,E45,E50,E52:E53,E56:E57,E61)/SQRT($B65)</f>
        <v>10.010325247975109</v>
      </c>
      <c r="F67" s="24">
        <f t="shared" ref="F67:BQ67" si="36">STDEV(F40:F43,F45,F50,F52:F53,F56:F57,F61)/SQRT($B65)</f>
        <v>3.4840249356263393</v>
      </c>
      <c r="G67" s="24">
        <f t="shared" si="36"/>
        <v>6.9680498712526777</v>
      </c>
      <c r="H67" s="24">
        <f t="shared" si="36"/>
        <v>9.2458389121854516</v>
      </c>
      <c r="I67" s="24">
        <f t="shared" si="36"/>
        <v>6.9680498712526795E-2</v>
      </c>
      <c r="J67" s="24">
        <f t="shared" si="36"/>
        <v>0</v>
      </c>
      <c r="K67" s="24">
        <f t="shared" si="36"/>
        <v>0.80082601983800872</v>
      </c>
      <c r="L67" s="24">
        <f t="shared" si="36"/>
        <v>0.27872199485010712</v>
      </c>
      <c r="M67" s="24">
        <f t="shared" si="36"/>
        <v>0.55744398970021436</v>
      </c>
      <c r="N67" s="24">
        <f t="shared" si="36"/>
        <v>0.73966711297483612</v>
      </c>
      <c r="O67" s="24">
        <f t="shared" si="36"/>
        <v>0.1163094689265817</v>
      </c>
      <c r="P67" s="24">
        <f t="shared" si="36"/>
        <v>232.13142201068734</v>
      </c>
      <c r="Q67" s="24">
        <f t="shared" si="36"/>
        <v>328.48767976197479</v>
      </c>
      <c r="R67" s="24">
        <f t="shared" si="36"/>
        <v>217.46442188632176</v>
      </c>
      <c r="S67" s="24">
        <f t="shared" si="36"/>
        <v>189.82264478639419</v>
      </c>
      <c r="T67" s="24">
        <f t="shared" si="36"/>
        <v>52.337049932622236</v>
      </c>
      <c r="U67" s="24">
        <f t="shared" si="36"/>
        <v>56.136313415629758</v>
      </c>
      <c r="V67" s="24">
        <f t="shared" si="36"/>
        <v>30.845203730972997</v>
      </c>
      <c r="W67" s="24">
        <f t="shared" si="36"/>
        <v>325.14057676038476</v>
      </c>
      <c r="X67" s="24">
        <f t="shared" si="36"/>
        <v>352.2664021732852</v>
      </c>
      <c r="Y67" s="24">
        <f t="shared" si="36"/>
        <v>190.61654915889409</v>
      </c>
      <c r="Z67" s="24">
        <f t="shared" si="36"/>
        <v>97.452250727818551</v>
      </c>
      <c r="AA67" s="24">
        <f t="shared" si="36"/>
        <v>139.56574464141491</v>
      </c>
      <c r="AB67" s="24">
        <f t="shared" si="36"/>
        <v>36.190076214328499</v>
      </c>
      <c r="AC67" s="24">
        <f t="shared" si="36"/>
        <v>4.6129533753307337</v>
      </c>
      <c r="AD67" s="24">
        <f t="shared" si="36"/>
        <v>1.9624575586293549</v>
      </c>
      <c r="AE67" s="24">
        <f t="shared" si="36"/>
        <v>0.92441627773717538</v>
      </c>
      <c r="AF67" s="24">
        <f t="shared" si="36"/>
        <v>2.0718498940490537</v>
      </c>
      <c r="AG67" s="24">
        <f t="shared" si="36"/>
        <v>0.92887561995962209</v>
      </c>
      <c r="AH67" s="24">
        <f t="shared" si="36"/>
        <v>1.2939784253569515</v>
      </c>
      <c r="AI67" s="24">
        <f t="shared" si="36"/>
        <v>0.62456596499336969</v>
      </c>
      <c r="AJ67" s="24">
        <f t="shared" si="36"/>
        <v>0.19497827808661106</v>
      </c>
      <c r="AK67" s="24">
        <f t="shared" si="36"/>
        <v>0.24393468845452251</v>
      </c>
      <c r="AL67" s="24">
        <f t="shared" si="36"/>
        <v>2.1246292821988639</v>
      </c>
      <c r="AM67" s="24">
        <f t="shared" si="36"/>
        <v>0.80082601983800883</v>
      </c>
      <c r="AN67" s="24">
        <f t="shared" si="36"/>
        <v>0.66182817175277442</v>
      </c>
      <c r="AO67" s="24">
        <f t="shared" si="36"/>
        <v>0.27872199485010718</v>
      </c>
      <c r="AP67" s="24">
        <f t="shared" si="36"/>
        <v>0</v>
      </c>
      <c r="AQ67" s="24">
        <f t="shared" si="36"/>
        <v>0</v>
      </c>
      <c r="AR67" s="24">
        <f t="shared" si="36"/>
        <v>0.79043873161033296</v>
      </c>
      <c r="AS67" s="24">
        <f t="shared" si="36"/>
        <v>9.0909090909090912E-2</v>
      </c>
      <c r="AT67" s="24">
        <f t="shared" si="36"/>
        <v>0.55744398970021436</v>
      </c>
      <c r="AU67" s="24">
        <f t="shared" si="36"/>
        <v>0.35208939510976517</v>
      </c>
      <c r="AV67" s="24">
        <f t="shared" si="36"/>
        <v>0</v>
      </c>
      <c r="AW67" s="24">
        <f t="shared" si="36"/>
        <v>0.19497827808661106</v>
      </c>
      <c r="AX67" s="24">
        <f t="shared" si="36"/>
        <v>0.49459892759037971</v>
      </c>
      <c r="AY67" s="24">
        <f t="shared" si="36"/>
        <v>0.30962520665320736</v>
      </c>
      <c r="AZ67" s="24">
        <f t="shared" si="36"/>
        <v>0.73966711297483612</v>
      </c>
      <c r="BA67" s="24">
        <f t="shared" si="36"/>
        <v>0.2816715160878121</v>
      </c>
      <c r="BB67" s="24">
        <f t="shared" si="36"/>
        <v>0.19497827808661106</v>
      </c>
      <c r="BC67" s="24">
        <f t="shared" si="36"/>
        <v>9.0909090909090912E-2</v>
      </c>
      <c r="BD67" s="24">
        <f t="shared" si="36"/>
        <v>1.009049958219026</v>
      </c>
      <c r="BE67" s="24">
        <f t="shared" si="36"/>
        <v>4.3276928749432653</v>
      </c>
      <c r="BF67" s="24">
        <f t="shared" si="36"/>
        <v>2.0995867361959393</v>
      </c>
      <c r="BG67" s="24">
        <f t="shared" si="36"/>
        <v>0</v>
      </c>
      <c r="BH67" s="24">
        <f t="shared" si="36"/>
        <v>0</v>
      </c>
      <c r="BI67" s="24">
        <f t="shared" si="36"/>
        <v>0.55744398970021425</v>
      </c>
      <c r="BJ67" s="24">
        <f t="shared" si="36"/>
        <v>1.0893928857414721</v>
      </c>
      <c r="BK67" s="24">
        <f t="shared" si="36"/>
        <v>2.0152312583903091</v>
      </c>
      <c r="BL67" s="24">
        <f t="shared" si="36"/>
        <v>56.888639950098124</v>
      </c>
      <c r="BM67" s="24">
        <f t="shared" si="36"/>
        <v>23.725426608779767</v>
      </c>
      <c r="BN67" s="24">
        <f t="shared" si="36"/>
        <v>2.2614264495616165</v>
      </c>
      <c r="BO67" s="24">
        <f t="shared" si="36"/>
        <v>1.082543683389396</v>
      </c>
      <c r="BP67" s="24">
        <f t="shared" si="36"/>
        <v>2.1635599680936024</v>
      </c>
      <c r="BQ67" s="24">
        <f t="shared" si="36"/>
        <v>8.4814820161386102</v>
      </c>
      <c r="BR67" s="24">
        <f t="shared" ref="BR67:BX67" si="37">STDEV(BR40:BR43,BR45,BR50,BR52:BR53,BR56:BR57,BR61)/SQRT($B65)</f>
        <v>29.233796811790594</v>
      </c>
      <c r="BS67" s="24">
        <f t="shared" si="37"/>
        <v>0</v>
      </c>
      <c r="BT67" s="24">
        <f t="shared" si="37"/>
        <v>0</v>
      </c>
      <c r="BU67" s="24">
        <f t="shared" si="37"/>
        <v>0</v>
      </c>
      <c r="BV67" s="24">
        <f t="shared" si="37"/>
        <v>0</v>
      </c>
      <c r="BW67" s="24">
        <f t="shared" si="37"/>
        <v>0</v>
      </c>
      <c r="BX67" s="24">
        <f t="shared" si="37"/>
        <v>0</v>
      </c>
      <c r="CE67" s="58" t="s">
        <v>111</v>
      </c>
    </row>
    <row r="68" spans="1:154">
      <c r="A68" s="63"/>
      <c r="B68" s="2"/>
      <c r="C68" s="63"/>
      <c r="D68" s="18" t="s">
        <v>43</v>
      </c>
      <c r="E68" s="27">
        <f>STDEV(E44,E46:E49,E51,E54:E55,E58:E60,E62:E63)/SQRT($B66)</f>
        <v>7.948459466434131</v>
      </c>
      <c r="F68" s="27">
        <f t="shared" ref="F68:BQ68" si="38">STDEV(F44,F46:F49,F51,F54:F55,F58:F60,F62:F63)/SQRT($B66)</f>
        <v>3.3539181949449284</v>
      </c>
      <c r="G68" s="27">
        <f t="shared" si="38"/>
        <v>9.8450144573126082</v>
      </c>
      <c r="H68" s="27">
        <f t="shared" si="38"/>
        <v>4.6612306321310859</v>
      </c>
      <c r="I68" s="27">
        <f t="shared" si="38"/>
        <v>9.8450144573126092E-2</v>
      </c>
      <c r="J68" s="27">
        <f t="shared" si="38"/>
        <v>0</v>
      </c>
      <c r="K68" s="27">
        <f t="shared" si="38"/>
        <v>0.63587675731473059</v>
      </c>
      <c r="L68" s="27">
        <f t="shared" si="38"/>
        <v>0.26831345559559422</v>
      </c>
      <c r="M68" s="27">
        <f t="shared" si="38"/>
        <v>0.78760115658500873</v>
      </c>
      <c r="N68" s="27">
        <f t="shared" si="38"/>
        <v>0.37289845057048687</v>
      </c>
      <c r="O68" s="27">
        <f t="shared" si="38"/>
        <v>9.5553397306145343E-2</v>
      </c>
      <c r="P68" s="27">
        <f t="shared" si="38"/>
        <v>223.81524302020878</v>
      </c>
      <c r="Q68" s="27">
        <f t="shared" si="38"/>
        <v>250.33417934983481</v>
      </c>
      <c r="R68" s="27">
        <f t="shared" si="38"/>
        <v>189.50712969177738</v>
      </c>
      <c r="S68" s="27">
        <f t="shared" si="38"/>
        <v>239.46840421516364</v>
      </c>
      <c r="T68" s="27">
        <f t="shared" si="38"/>
        <v>37.350987826715382</v>
      </c>
      <c r="U68" s="27">
        <f t="shared" si="38"/>
        <v>30.341685326557304</v>
      </c>
      <c r="V68" s="27">
        <f t="shared" si="38"/>
        <v>76.879320888360198</v>
      </c>
      <c r="W68" s="27">
        <f t="shared" si="38"/>
        <v>170.59696327638235</v>
      </c>
      <c r="X68" s="27">
        <f t="shared" si="38"/>
        <v>170.97534749456474</v>
      </c>
      <c r="Y68" s="27">
        <f t="shared" si="38"/>
        <v>36.652452081718508</v>
      </c>
      <c r="Z68" s="27">
        <f t="shared" si="38"/>
        <v>123.83311442187899</v>
      </c>
      <c r="AA68" s="27">
        <f t="shared" si="38"/>
        <v>128.17852974915564</v>
      </c>
      <c r="AB68" s="27">
        <f t="shared" si="38"/>
        <v>46.269430589759715</v>
      </c>
      <c r="AC68" s="27">
        <f t="shared" si="38"/>
        <v>8.6243657400498712</v>
      </c>
      <c r="AD68" s="27">
        <f t="shared" si="38"/>
        <v>4.1942479631432574</v>
      </c>
      <c r="AE68" s="27">
        <f t="shared" si="38"/>
        <v>4.5949333214745174</v>
      </c>
      <c r="AF68" s="27">
        <f t="shared" si="38"/>
        <v>1.1581117733985862</v>
      </c>
      <c r="AG68" s="27">
        <f t="shared" si="38"/>
        <v>1.0353705184394857</v>
      </c>
      <c r="AH68" s="27">
        <f t="shared" si="38"/>
        <v>1.1235334512926485</v>
      </c>
      <c r="AI68" s="27">
        <f t="shared" si="38"/>
        <v>0.94472479112515584</v>
      </c>
      <c r="AJ68" s="27">
        <f t="shared" si="38"/>
        <v>0.91986621100779986</v>
      </c>
      <c r="AK68" s="27">
        <f t="shared" si="38"/>
        <v>0.17484848329469047</v>
      </c>
      <c r="AL68" s="27">
        <f t="shared" si="38"/>
        <v>5.6957716418112092</v>
      </c>
      <c r="AM68" s="27">
        <f t="shared" si="38"/>
        <v>0.6358767573147307</v>
      </c>
      <c r="AN68" s="27">
        <f t="shared" si="38"/>
        <v>0.60078843660820425</v>
      </c>
      <c r="AO68" s="27">
        <f t="shared" si="38"/>
        <v>0.53662691119118844</v>
      </c>
      <c r="AP68" s="27">
        <f t="shared" si="38"/>
        <v>0.53754500751888801</v>
      </c>
      <c r="AQ68" s="27">
        <f t="shared" si="38"/>
        <v>0</v>
      </c>
      <c r="AR68" s="27">
        <f t="shared" si="38"/>
        <v>2.4717336943168657</v>
      </c>
      <c r="AS68" s="27">
        <f t="shared" si="38"/>
        <v>0.41424344670265417</v>
      </c>
      <c r="AT68" s="27">
        <f t="shared" si="38"/>
        <v>0.78760115658500873</v>
      </c>
      <c r="AU68" s="27">
        <f t="shared" si="38"/>
        <v>0.48243301851863535</v>
      </c>
      <c r="AV68" s="27">
        <f t="shared" si="38"/>
        <v>0.38461538461538464</v>
      </c>
      <c r="AW68" s="27">
        <f t="shared" si="38"/>
        <v>0</v>
      </c>
      <c r="AX68" s="27">
        <f t="shared" si="38"/>
        <v>3.3428365519447332</v>
      </c>
      <c r="AY68" s="27">
        <f t="shared" si="38"/>
        <v>0.54120181844116499</v>
      </c>
      <c r="AZ68" s="27">
        <f t="shared" si="38"/>
        <v>0.37289845057048687</v>
      </c>
      <c r="BA68" s="27">
        <f t="shared" si="38"/>
        <v>0.17484848329469047</v>
      </c>
      <c r="BB68" s="27">
        <f t="shared" si="38"/>
        <v>0</v>
      </c>
      <c r="BC68" s="27">
        <f t="shared" si="38"/>
        <v>0.17484848329469047</v>
      </c>
      <c r="BD68" s="27">
        <f t="shared" si="38"/>
        <v>0.66469135368285748</v>
      </c>
      <c r="BE68" s="27">
        <f t="shared" si="38"/>
        <v>1.6098807335735656</v>
      </c>
      <c r="BF68" s="27">
        <f t="shared" si="38"/>
        <v>0.63897106637831347</v>
      </c>
      <c r="BG68" s="27">
        <f t="shared" si="38"/>
        <v>0.38589530623826701</v>
      </c>
      <c r="BH68" s="27">
        <f t="shared" si="38"/>
        <v>0.23076923076923078</v>
      </c>
      <c r="BI68" s="27">
        <f t="shared" si="38"/>
        <v>0.81165086109458529</v>
      </c>
      <c r="BJ68" s="27">
        <f t="shared" si="38"/>
        <v>0.60813031926314987</v>
      </c>
      <c r="BK68" s="27">
        <f t="shared" si="38"/>
        <v>1.1036071393157612</v>
      </c>
      <c r="BL68" s="27">
        <f t="shared" si="38"/>
        <v>45.902961277497042</v>
      </c>
      <c r="BM68" s="27">
        <f t="shared" si="38"/>
        <v>11.358598130019828</v>
      </c>
      <c r="BN68" s="27">
        <f t="shared" si="38"/>
        <v>3.368698002603026</v>
      </c>
      <c r="BO68" s="27">
        <f t="shared" si="38"/>
        <v>0.68370726287042993</v>
      </c>
      <c r="BP68" s="27">
        <f t="shared" si="38"/>
        <v>2.5816069181962802</v>
      </c>
      <c r="BQ68" s="27">
        <f t="shared" si="38"/>
        <v>3.639174321682014</v>
      </c>
      <c r="BR68" s="27">
        <f t="shared" ref="BR68:BX68" si="39">STDEV(BR44,BR46:BR49,BR51,BR54:BR55,BR58:BR60,BR62:BR63)/SQRT($B66)</f>
        <v>33.75366150055843</v>
      </c>
      <c r="BS68" s="27">
        <f t="shared" si="39"/>
        <v>0</v>
      </c>
      <c r="BT68" s="27">
        <f t="shared" si="39"/>
        <v>0</v>
      </c>
      <c r="BU68" s="27">
        <f t="shared" si="39"/>
        <v>0</v>
      </c>
      <c r="BV68" s="27">
        <f t="shared" si="39"/>
        <v>0</v>
      </c>
      <c r="BW68" s="27">
        <f t="shared" si="39"/>
        <v>0</v>
      </c>
      <c r="BX68" s="27">
        <f t="shared" si="39"/>
        <v>0</v>
      </c>
      <c r="CE68" s="58" t="s">
        <v>111</v>
      </c>
    </row>
    <row r="69" spans="1:154">
      <c r="A69" s="63"/>
      <c r="B69" s="2"/>
      <c r="C69" s="63"/>
      <c r="D69" s="18"/>
      <c r="E69" s="18"/>
      <c r="F69" s="18"/>
      <c r="G69" s="18"/>
      <c r="H69" s="18"/>
      <c r="I69" s="18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63"/>
      <c r="AJ69" s="27"/>
      <c r="AK69" s="27"/>
      <c r="AL69" s="27"/>
      <c r="AM69" s="27"/>
      <c r="AN69" s="27"/>
      <c r="AO69" s="27"/>
      <c r="AP69" s="27"/>
      <c r="AQ69" s="27"/>
      <c r="AS69" s="63"/>
      <c r="AT69" s="63"/>
      <c r="AU69" s="63"/>
      <c r="CE69" s="58" t="s">
        <v>111</v>
      </c>
      <c r="CG69" s="10" t="str">
        <f>$W$1</f>
        <v>FE0F</v>
      </c>
      <c r="CH69" s="10" t="str">
        <f>C47</f>
        <v>+ve</v>
      </c>
      <c r="CI69" s="59">
        <f>E71</f>
        <v>25</v>
      </c>
      <c r="CJ69" s="59">
        <f>F71</f>
        <v>0</v>
      </c>
      <c r="CK69" s="59">
        <f>G71</f>
        <v>50</v>
      </c>
      <c r="CL69" s="59">
        <f>H71</f>
        <v>25</v>
      </c>
      <c r="CM69" s="59">
        <f>I71</f>
        <v>0.5</v>
      </c>
      <c r="CN69" s="95">
        <f>E73</f>
        <v>87.5</v>
      </c>
      <c r="CO69" s="95">
        <f>F73</f>
        <v>12.5</v>
      </c>
      <c r="CP69" s="95">
        <f>G73</f>
        <v>0</v>
      </c>
      <c r="CQ69" s="95">
        <f>H73</f>
        <v>0</v>
      </c>
      <c r="CR69" s="95">
        <f>I73</f>
        <v>0</v>
      </c>
      <c r="CS69" s="59">
        <f>E74</f>
        <v>100</v>
      </c>
      <c r="CT69" s="59">
        <f>F74</f>
        <v>0</v>
      </c>
      <c r="CU69" s="59">
        <f>G74</f>
        <v>0</v>
      </c>
      <c r="CV69" s="59">
        <f>H74</f>
        <v>0</v>
      </c>
      <c r="CW69" s="59">
        <f>I74</f>
        <v>0</v>
      </c>
      <c r="CX69" s="95">
        <f>E76</f>
        <v>87.5</v>
      </c>
      <c r="CY69" s="95">
        <f>F76</f>
        <v>0</v>
      </c>
      <c r="CZ69" s="95">
        <f>G76</f>
        <v>12.5</v>
      </c>
      <c r="DA69" s="95">
        <f>H76</f>
        <v>0</v>
      </c>
      <c r="DB69" s="95">
        <f>I76</f>
        <v>0.125</v>
      </c>
    </row>
    <row r="70" spans="1:154" ht="16">
      <c r="A70" s="83" t="s">
        <v>149</v>
      </c>
      <c r="B70" s="66"/>
      <c r="C70" s="66" t="s">
        <v>144</v>
      </c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CE70" s="58" t="s">
        <v>111</v>
      </c>
    </row>
    <row r="71" spans="1:154">
      <c r="A71" t="s">
        <v>158</v>
      </c>
      <c r="B71" s="10">
        <v>20</v>
      </c>
      <c r="C71" s="4" t="s">
        <v>3</v>
      </c>
      <c r="D71" s="10" t="s">
        <v>38</v>
      </c>
      <c r="E71" s="59">
        <f>(K71/$J71)*100</f>
        <v>25</v>
      </c>
      <c r="F71" s="59">
        <f>(L71/$J71)*100</f>
        <v>0</v>
      </c>
      <c r="G71" s="59">
        <f>(M71/$J71)*100</f>
        <v>50</v>
      </c>
      <c r="H71" s="59">
        <f>(N71/$J71)*100</f>
        <v>25</v>
      </c>
      <c r="I71" s="59">
        <f>M71/J71</f>
        <v>0.5</v>
      </c>
      <c r="J71">
        <v>8</v>
      </c>
      <c r="K71">
        <v>2</v>
      </c>
      <c r="L71">
        <v>0</v>
      </c>
      <c r="M71">
        <v>4</v>
      </c>
      <c r="N71">
        <v>2</v>
      </c>
      <c r="O71">
        <v>0.66666666669999997</v>
      </c>
      <c r="P71">
        <v>757.16666669999995</v>
      </c>
      <c r="Q71">
        <v>0</v>
      </c>
      <c r="R71">
        <v>935.75</v>
      </c>
      <c r="S71">
        <v>400</v>
      </c>
      <c r="T71">
        <v>103.5</v>
      </c>
      <c r="U71">
        <v>115</v>
      </c>
      <c r="V71">
        <v>80.5</v>
      </c>
      <c r="W71">
        <v>322</v>
      </c>
      <c r="X71">
        <v>379</v>
      </c>
      <c r="Y71">
        <v>208</v>
      </c>
      <c r="Z71">
        <v>187.16666670000001</v>
      </c>
      <c r="AA71">
        <v>251.75</v>
      </c>
      <c r="AB71">
        <v>58</v>
      </c>
      <c r="AC71">
        <v>38</v>
      </c>
      <c r="AD71">
        <v>17</v>
      </c>
      <c r="AE71">
        <v>9</v>
      </c>
      <c r="AF71">
        <v>12</v>
      </c>
      <c r="AG71">
        <v>6</v>
      </c>
      <c r="AH71">
        <v>10</v>
      </c>
      <c r="AI71">
        <v>16</v>
      </c>
      <c r="AJ71">
        <v>0</v>
      </c>
      <c r="AK71">
        <v>0</v>
      </c>
      <c r="AL71">
        <v>6</v>
      </c>
      <c r="AM71">
        <v>6</v>
      </c>
      <c r="AN71">
        <v>4</v>
      </c>
      <c r="AO71">
        <v>7</v>
      </c>
      <c r="AP71">
        <v>0</v>
      </c>
      <c r="AQ71">
        <v>0</v>
      </c>
      <c r="AR71">
        <v>0</v>
      </c>
      <c r="AS71">
        <v>0</v>
      </c>
      <c r="AT71">
        <v>4</v>
      </c>
      <c r="AU71">
        <v>4</v>
      </c>
      <c r="AV71">
        <v>0</v>
      </c>
      <c r="AW71">
        <v>0</v>
      </c>
      <c r="AX71">
        <v>1</v>
      </c>
      <c r="AY71">
        <v>0</v>
      </c>
      <c r="AZ71">
        <v>2</v>
      </c>
      <c r="BA71">
        <v>5</v>
      </c>
      <c r="BB71">
        <v>0</v>
      </c>
      <c r="BC71">
        <v>0</v>
      </c>
      <c r="BD71">
        <v>5</v>
      </c>
      <c r="BE71">
        <v>43</v>
      </c>
      <c r="BF71">
        <v>17</v>
      </c>
      <c r="BG71">
        <v>0</v>
      </c>
      <c r="BH71">
        <v>0</v>
      </c>
      <c r="BI71">
        <v>1</v>
      </c>
      <c r="BJ71">
        <v>6</v>
      </c>
      <c r="BK71">
        <v>19</v>
      </c>
      <c r="BL71">
        <v>162</v>
      </c>
      <c r="BM71">
        <v>63</v>
      </c>
      <c r="BN71">
        <v>0</v>
      </c>
      <c r="BO71">
        <v>1</v>
      </c>
      <c r="BP71">
        <v>6</v>
      </c>
      <c r="BQ71">
        <v>8</v>
      </c>
      <c r="BR71">
        <v>84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  <c r="CE71" s="58" t="s">
        <v>111</v>
      </c>
      <c r="CG71" s="10" t="str">
        <f>$W$1</f>
        <v>FE0F</v>
      </c>
      <c r="CH71" s="10" t="str">
        <f>C47</f>
        <v>+ve</v>
      </c>
      <c r="CI71" s="59">
        <f t="shared" ref="CI71:CN71" si="40">K71</f>
        <v>2</v>
      </c>
      <c r="CJ71" s="59">
        <f t="shared" si="40"/>
        <v>0</v>
      </c>
      <c r="CK71" s="59">
        <f t="shared" si="40"/>
        <v>4</v>
      </c>
      <c r="CL71" s="59">
        <f t="shared" si="40"/>
        <v>2</v>
      </c>
      <c r="CM71" s="59">
        <f t="shared" si="40"/>
        <v>0.66666666669999997</v>
      </c>
      <c r="CN71" s="59">
        <f t="shared" si="40"/>
        <v>757.16666669999995</v>
      </c>
      <c r="CO71" s="59">
        <f>R71</f>
        <v>935.75</v>
      </c>
      <c r="CP71" s="59">
        <f>S71</f>
        <v>400</v>
      </c>
      <c r="CQ71" s="59">
        <f>U71</f>
        <v>115</v>
      </c>
      <c r="CR71" s="59">
        <f>V71</f>
        <v>80.5</v>
      </c>
      <c r="CS71" s="59">
        <f>X71</f>
        <v>379</v>
      </c>
      <c r="CT71" s="59">
        <f>Y71</f>
        <v>208</v>
      </c>
      <c r="CU71" s="59">
        <f>AD71</f>
        <v>17</v>
      </c>
      <c r="CV71" s="59">
        <f>AE71</f>
        <v>9</v>
      </c>
      <c r="CW71" s="59">
        <f>AF71</f>
        <v>12</v>
      </c>
      <c r="CX71" s="59">
        <f>BE71</f>
        <v>43</v>
      </c>
      <c r="CY71" s="59">
        <f>BL71</f>
        <v>162</v>
      </c>
      <c r="CZ71" s="95">
        <f t="shared" ref="CZ71:DE71" si="41">K73</f>
        <v>7</v>
      </c>
      <c r="DA71" s="95">
        <f t="shared" si="41"/>
        <v>1</v>
      </c>
      <c r="DB71" s="95">
        <f t="shared" si="41"/>
        <v>0</v>
      </c>
      <c r="DC71" s="95">
        <f t="shared" si="41"/>
        <v>0</v>
      </c>
      <c r="DD71" s="95">
        <f t="shared" si="41"/>
        <v>0</v>
      </c>
      <c r="DE71" s="95">
        <f t="shared" si="41"/>
        <v>3528</v>
      </c>
      <c r="DF71" s="95">
        <f>R73</f>
        <v>0</v>
      </c>
      <c r="DG71" s="95">
        <f>S73</f>
        <v>0</v>
      </c>
      <c r="DH71" s="95">
        <f>U73</f>
        <v>0</v>
      </c>
      <c r="DI71" s="95">
        <f>V73</f>
        <v>0</v>
      </c>
      <c r="DJ71" s="95">
        <f>X73</f>
        <v>0</v>
      </c>
      <c r="DK71" s="95">
        <f>Y73</f>
        <v>0</v>
      </c>
      <c r="DL71" s="95">
        <f>AD73</f>
        <v>1</v>
      </c>
      <c r="DM71" s="95">
        <f>AE73</f>
        <v>0</v>
      </c>
      <c r="DN71" s="95">
        <f>AF73</f>
        <v>0</v>
      </c>
      <c r="DO71" s="95">
        <f>BE73</f>
        <v>2</v>
      </c>
      <c r="DP71" s="95">
        <f>BL73</f>
        <v>502</v>
      </c>
      <c r="DQ71" s="59">
        <f t="shared" ref="DQ71:DV71" si="42">K74</f>
        <v>8</v>
      </c>
      <c r="DR71" s="59">
        <f t="shared" si="42"/>
        <v>0</v>
      </c>
      <c r="DS71" s="59">
        <f t="shared" si="42"/>
        <v>0</v>
      </c>
      <c r="DT71" s="59">
        <f t="shared" si="42"/>
        <v>0</v>
      </c>
      <c r="DU71" s="59">
        <f t="shared" si="42"/>
        <v>0</v>
      </c>
      <c r="DV71" s="59">
        <f t="shared" si="42"/>
        <v>0</v>
      </c>
      <c r="DW71" s="59">
        <f>R74</f>
        <v>0</v>
      </c>
      <c r="DX71" s="59">
        <f>S74</f>
        <v>0</v>
      </c>
      <c r="DY71" s="59">
        <f>U74</f>
        <v>0</v>
      </c>
      <c r="DZ71" s="59">
        <f>V74</f>
        <v>0</v>
      </c>
      <c r="EA71" s="59">
        <f>X74</f>
        <v>0</v>
      </c>
      <c r="EB71" s="59">
        <f>Y74</f>
        <v>0</v>
      </c>
      <c r="EC71" s="59">
        <f>AD74</f>
        <v>0</v>
      </c>
      <c r="ED71" s="59">
        <f>AE74</f>
        <v>2</v>
      </c>
      <c r="EE71" s="59">
        <f>AF74</f>
        <v>3</v>
      </c>
      <c r="EF71" s="59">
        <f>BE74</f>
        <v>32</v>
      </c>
      <c r="EG71" s="59">
        <f>BL74</f>
        <v>431</v>
      </c>
      <c r="EH71" s="95">
        <f t="shared" ref="EH71:EM71" si="43">K76</f>
        <v>7</v>
      </c>
      <c r="EI71" s="95">
        <f t="shared" si="43"/>
        <v>0</v>
      </c>
      <c r="EJ71" s="95">
        <f t="shared" si="43"/>
        <v>1</v>
      </c>
      <c r="EK71" s="95">
        <f t="shared" si="43"/>
        <v>0</v>
      </c>
      <c r="EL71" s="95">
        <f t="shared" si="43"/>
        <v>1</v>
      </c>
      <c r="EM71" s="95">
        <f t="shared" si="43"/>
        <v>1207</v>
      </c>
      <c r="EN71" s="95">
        <f>R76</f>
        <v>1207</v>
      </c>
      <c r="EO71" s="95">
        <f>S76</f>
        <v>0</v>
      </c>
      <c r="EP71" s="95">
        <f>U76</f>
        <v>597</v>
      </c>
      <c r="EQ71" s="95">
        <f>V76</f>
        <v>0</v>
      </c>
      <c r="ER71" s="95">
        <f>X76</f>
        <v>7223</v>
      </c>
      <c r="ES71" s="95">
        <f>Y76</f>
        <v>0</v>
      </c>
      <c r="ET71" s="95">
        <f>AD76</f>
        <v>1</v>
      </c>
      <c r="EU71" s="95">
        <f>AE76</f>
        <v>3</v>
      </c>
      <c r="EV71" s="95">
        <f>AF76</f>
        <v>1</v>
      </c>
      <c r="EW71" s="95">
        <f>BE76</f>
        <v>31</v>
      </c>
      <c r="EX71" s="95">
        <f>BL76</f>
        <v>416</v>
      </c>
    </row>
    <row r="72" spans="1:154">
      <c r="A72" t="s">
        <v>180</v>
      </c>
      <c r="B72" s="10">
        <v>24</v>
      </c>
      <c r="C72" s="4" t="s">
        <v>3</v>
      </c>
      <c r="D72" s="10" t="s">
        <v>38</v>
      </c>
      <c r="E72" s="59">
        <f t="shared" ref="E72:E94" si="44">(K72/$J72)*100</f>
        <v>75</v>
      </c>
      <c r="F72" s="59">
        <f t="shared" ref="F72:F94" si="45">(L72/$J72)*100</f>
        <v>12.5</v>
      </c>
      <c r="G72" s="59">
        <f t="shared" ref="G72:G94" si="46">(M72/$J72)*100</f>
        <v>12.5</v>
      </c>
      <c r="H72" s="59">
        <f t="shared" ref="H72:H94" si="47">(N72/$J72)*100</f>
        <v>0</v>
      </c>
      <c r="I72" s="59">
        <f t="shared" ref="I72:I94" si="48">M72/J72</f>
        <v>0.125</v>
      </c>
      <c r="J72">
        <v>8</v>
      </c>
      <c r="K72">
        <v>6</v>
      </c>
      <c r="L72">
        <v>1</v>
      </c>
      <c r="M72">
        <v>1</v>
      </c>
      <c r="N72">
        <v>0</v>
      </c>
      <c r="O72">
        <v>1</v>
      </c>
      <c r="P72">
        <v>2155</v>
      </c>
      <c r="Q72">
        <v>3357</v>
      </c>
      <c r="R72">
        <v>953</v>
      </c>
      <c r="S72">
        <v>0</v>
      </c>
      <c r="T72">
        <v>97</v>
      </c>
      <c r="U72">
        <v>97</v>
      </c>
      <c r="V72">
        <v>0</v>
      </c>
      <c r="W72">
        <v>424</v>
      </c>
      <c r="X72">
        <v>424</v>
      </c>
      <c r="Y72">
        <v>0</v>
      </c>
      <c r="Z72">
        <v>205</v>
      </c>
      <c r="AA72">
        <v>205</v>
      </c>
      <c r="AB72">
        <v>0</v>
      </c>
      <c r="AC72">
        <v>10</v>
      </c>
      <c r="AD72">
        <v>3</v>
      </c>
      <c r="AE72">
        <v>5</v>
      </c>
      <c r="AF72">
        <v>2</v>
      </c>
      <c r="AG72">
        <v>7</v>
      </c>
      <c r="AH72">
        <v>1</v>
      </c>
      <c r="AI72">
        <v>0</v>
      </c>
      <c r="AJ72">
        <v>0</v>
      </c>
      <c r="AK72">
        <v>0</v>
      </c>
      <c r="AL72">
        <v>2</v>
      </c>
      <c r="AM72">
        <v>2</v>
      </c>
      <c r="AN72">
        <v>0</v>
      </c>
      <c r="AO72">
        <v>0</v>
      </c>
      <c r="AP72">
        <v>0</v>
      </c>
      <c r="AQ72">
        <v>0</v>
      </c>
      <c r="AR72">
        <v>1</v>
      </c>
      <c r="AS72">
        <v>3</v>
      </c>
      <c r="AT72">
        <v>1</v>
      </c>
      <c r="AU72">
        <v>0</v>
      </c>
      <c r="AV72">
        <v>0</v>
      </c>
      <c r="AW72">
        <v>0</v>
      </c>
      <c r="AX72">
        <v>1</v>
      </c>
      <c r="AY72">
        <v>2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6</v>
      </c>
      <c r="BF72">
        <v>1</v>
      </c>
      <c r="BG72">
        <v>0</v>
      </c>
      <c r="BH72">
        <v>0</v>
      </c>
      <c r="BI72">
        <v>0</v>
      </c>
      <c r="BJ72">
        <v>1</v>
      </c>
      <c r="BK72">
        <v>4</v>
      </c>
      <c r="BL72">
        <v>179</v>
      </c>
      <c r="BM72">
        <v>55</v>
      </c>
      <c r="BN72">
        <v>5</v>
      </c>
      <c r="BO72">
        <v>0</v>
      </c>
      <c r="BP72">
        <v>0</v>
      </c>
      <c r="BQ72">
        <v>0</v>
      </c>
      <c r="BR72">
        <v>119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  <c r="CE72" s="58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</row>
    <row r="73" spans="1:154">
      <c r="A73" t="s">
        <v>159</v>
      </c>
      <c r="B73" s="10">
        <v>20</v>
      </c>
      <c r="C73" s="4" t="s">
        <v>3</v>
      </c>
      <c r="D73" s="10" t="s">
        <v>38</v>
      </c>
      <c r="E73" s="59">
        <f t="shared" si="44"/>
        <v>87.5</v>
      </c>
      <c r="F73" s="59">
        <f t="shared" si="45"/>
        <v>12.5</v>
      </c>
      <c r="G73" s="59">
        <f t="shared" si="46"/>
        <v>0</v>
      </c>
      <c r="H73" s="59">
        <f t="shared" si="47"/>
        <v>0</v>
      </c>
      <c r="I73" s="59">
        <f t="shared" si="48"/>
        <v>0</v>
      </c>
      <c r="J73">
        <v>8</v>
      </c>
      <c r="K73">
        <v>7</v>
      </c>
      <c r="L73">
        <v>1</v>
      </c>
      <c r="M73">
        <v>0</v>
      </c>
      <c r="N73">
        <v>0</v>
      </c>
      <c r="O73">
        <v>0</v>
      </c>
      <c r="P73">
        <v>3528</v>
      </c>
      <c r="Q73">
        <v>3528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</v>
      </c>
      <c r="AD73">
        <v>1</v>
      </c>
      <c r="AE73">
        <v>0</v>
      </c>
      <c r="AF73">
        <v>0</v>
      </c>
      <c r="AG73">
        <v>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2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2</v>
      </c>
      <c r="BL73">
        <v>502</v>
      </c>
      <c r="BM73">
        <v>200</v>
      </c>
      <c r="BN73">
        <v>6</v>
      </c>
      <c r="BO73">
        <v>0</v>
      </c>
      <c r="BP73">
        <v>0</v>
      </c>
      <c r="BQ73">
        <v>0</v>
      </c>
      <c r="BR73">
        <v>296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  <c r="CE73" s="58" t="s">
        <v>111</v>
      </c>
    </row>
    <row r="74" spans="1:154">
      <c r="A74" t="s">
        <v>160</v>
      </c>
      <c r="B74" s="10">
        <v>20</v>
      </c>
      <c r="C74" s="4" t="s">
        <v>3</v>
      </c>
      <c r="D74" s="10" t="s">
        <v>38</v>
      </c>
      <c r="E74" s="59">
        <f t="shared" si="44"/>
        <v>100</v>
      </c>
      <c r="F74" s="59">
        <f t="shared" si="45"/>
        <v>0</v>
      </c>
      <c r="G74" s="59">
        <f t="shared" si="46"/>
        <v>0</v>
      </c>
      <c r="H74" s="59">
        <f t="shared" si="47"/>
        <v>0</v>
      </c>
      <c r="I74" s="59">
        <f t="shared" si="48"/>
        <v>0</v>
      </c>
      <c r="J74">
        <v>8</v>
      </c>
      <c r="K74">
        <v>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5</v>
      </c>
      <c r="AD74">
        <v>0</v>
      </c>
      <c r="AE74">
        <v>2</v>
      </c>
      <c r="AF74">
        <v>3</v>
      </c>
      <c r="AG74">
        <v>3</v>
      </c>
      <c r="AH74">
        <v>0</v>
      </c>
      <c r="AI74">
        <v>0</v>
      </c>
      <c r="AJ74">
        <v>0</v>
      </c>
      <c r="AK74">
        <v>0</v>
      </c>
      <c r="AL74">
        <v>2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3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32</v>
      </c>
      <c r="BF74">
        <v>7</v>
      </c>
      <c r="BG74">
        <v>0</v>
      </c>
      <c r="BH74">
        <v>0</v>
      </c>
      <c r="BI74">
        <v>0</v>
      </c>
      <c r="BJ74">
        <v>0</v>
      </c>
      <c r="BK74">
        <v>25</v>
      </c>
      <c r="BL74">
        <v>431</v>
      </c>
      <c r="BM74">
        <v>165</v>
      </c>
      <c r="BN74">
        <v>0</v>
      </c>
      <c r="BO74">
        <v>0</v>
      </c>
      <c r="BP74">
        <v>0</v>
      </c>
      <c r="BQ74">
        <v>0</v>
      </c>
      <c r="BR74">
        <v>266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E74" s="58" t="s">
        <v>111</v>
      </c>
    </row>
    <row r="75" spans="1:154">
      <c r="A75" t="s">
        <v>181</v>
      </c>
      <c r="B75" s="10">
        <v>24</v>
      </c>
      <c r="C75" s="6" t="s">
        <v>2</v>
      </c>
      <c r="D75" s="10" t="s">
        <v>38</v>
      </c>
      <c r="E75" s="59">
        <f t="shared" si="44"/>
        <v>50</v>
      </c>
      <c r="F75" s="59">
        <f t="shared" si="45"/>
        <v>25</v>
      </c>
      <c r="G75" s="59">
        <f t="shared" si="46"/>
        <v>25</v>
      </c>
      <c r="H75" s="59">
        <f t="shared" si="47"/>
        <v>0</v>
      </c>
      <c r="I75" s="59">
        <f t="shared" si="48"/>
        <v>0.25</v>
      </c>
      <c r="J75">
        <v>8</v>
      </c>
      <c r="K75">
        <v>4</v>
      </c>
      <c r="L75">
        <v>2</v>
      </c>
      <c r="M75">
        <v>2</v>
      </c>
      <c r="N75">
        <v>0</v>
      </c>
      <c r="O75">
        <v>1</v>
      </c>
      <c r="P75">
        <v>631</v>
      </c>
      <c r="Q75">
        <v>363.5</v>
      </c>
      <c r="R75">
        <v>898.5</v>
      </c>
      <c r="S75">
        <v>0</v>
      </c>
      <c r="T75">
        <v>306</v>
      </c>
      <c r="U75">
        <v>306</v>
      </c>
      <c r="V75">
        <v>0</v>
      </c>
      <c r="W75">
        <v>206.5</v>
      </c>
      <c r="X75">
        <v>206.5</v>
      </c>
      <c r="Y75">
        <v>0</v>
      </c>
      <c r="Z75">
        <v>812</v>
      </c>
      <c r="AA75">
        <v>812</v>
      </c>
      <c r="AB75">
        <v>0</v>
      </c>
      <c r="AC75">
        <v>34</v>
      </c>
      <c r="AD75">
        <v>15</v>
      </c>
      <c r="AE75">
        <v>10</v>
      </c>
      <c r="AF75">
        <v>9</v>
      </c>
      <c r="AG75">
        <v>7</v>
      </c>
      <c r="AH75">
        <v>3</v>
      </c>
      <c r="AI75">
        <v>0</v>
      </c>
      <c r="AJ75">
        <v>0</v>
      </c>
      <c r="AK75">
        <v>0</v>
      </c>
      <c r="AL75">
        <v>24</v>
      </c>
      <c r="AM75">
        <v>4</v>
      </c>
      <c r="AN75">
        <v>1</v>
      </c>
      <c r="AO75">
        <v>0</v>
      </c>
      <c r="AP75">
        <v>0</v>
      </c>
      <c r="AQ75">
        <v>0</v>
      </c>
      <c r="AR75">
        <v>10</v>
      </c>
      <c r="AS75">
        <v>0</v>
      </c>
      <c r="AT75">
        <v>2</v>
      </c>
      <c r="AU75">
        <v>0</v>
      </c>
      <c r="AV75">
        <v>0</v>
      </c>
      <c r="AW75">
        <v>0</v>
      </c>
      <c r="AX75">
        <v>8</v>
      </c>
      <c r="AY75">
        <v>3</v>
      </c>
      <c r="AZ75">
        <v>0</v>
      </c>
      <c r="BA75">
        <v>0</v>
      </c>
      <c r="BB75">
        <v>0</v>
      </c>
      <c r="BC75">
        <v>0</v>
      </c>
      <c r="BD75">
        <v>6</v>
      </c>
      <c r="BE75">
        <v>3</v>
      </c>
      <c r="BF75">
        <v>0</v>
      </c>
      <c r="BG75">
        <v>0</v>
      </c>
      <c r="BH75">
        <v>0</v>
      </c>
      <c r="BI75">
        <v>1</v>
      </c>
      <c r="BJ75">
        <v>1</v>
      </c>
      <c r="BK75">
        <v>1</v>
      </c>
      <c r="BL75">
        <v>207</v>
      </c>
      <c r="BM75">
        <v>44</v>
      </c>
      <c r="BN75">
        <v>30</v>
      </c>
      <c r="BO75">
        <v>0</v>
      </c>
      <c r="BP75">
        <v>2</v>
      </c>
      <c r="BQ75">
        <v>0</v>
      </c>
      <c r="BR75">
        <v>131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E75" s="58"/>
    </row>
    <row r="76" spans="1:154">
      <c r="A76" t="s">
        <v>161</v>
      </c>
      <c r="B76" s="10">
        <v>20</v>
      </c>
      <c r="C76" s="4" t="s">
        <v>3</v>
      </c>
      <c r="D76" s="10" t="s">
        <v>38</v>
      </c>
      <c r="E76" s="59">
        <f t="shared" si="44"/>
        <v>87.5</v>
      </c>
      <c r="F76" s="59">
        <f t="shared" si="45"/>
        <v>0</v>
      </c>
      <c r="G76" s="59">
        <f t="shared" si="46"/>
        <v>12.5</v>
      </c>
      <c r="H76" s="59">
        <f t="shared" si="47"/>
        <v>0</v>
      </c>
      <c r="I76" s="59">
        <f t="shared" si="48"/>
        <v>0.125</v>
      </c>
      <c r="J76">
        <v>8</v>
      </c>
      <c r="K76">
        <v>7</v>
      </c>
      <c r="L76">
        <v>0</v>
      </c>
      <c r="M76">
        <v>1</v>
      </c>
      <c r="N76">
        <v>0</v>
      </c>
      <c r="O76">
        <v>1</v>
      </c>
      <c r="P76">
        <v>1207</v>
      </c>
      <c r="Q76">
        <v>0</v>
      </c>
      <c r="R76">
        <v>1207</v>
      </c>
      <c r="S76">
        <v>0</v>
      </c>
      <c r="T76">
        <v>597</v>
      </c>
      <c r="U76">
        <v>597</v>
      </c>
      <c r="V76">
        <v>0</v>
      </c>
      <c r="W76">
        <v>7223</v>
      </c>
      <c r="X76">
        <v>7223</v>
      </c>
      <c r="Y76">
        <v>0</v>
      </c>
      <c r="Z76">
        <v>4</v>
      </c>
      <c r="AA76">
        <v>4</v>
      </c>
      <c r="AB76">
        <v>0</v>
      </c>
      <c r="AC76">
        <v>5</v>
      </c>
      <c r="AD76">
        <v>1</v>
      </c>
      <c r="AE76">
        <v>3</v>
      </c>
      <c r="AF76">
        <v>1</v>
      </c>
      <c r="AG76">
        <v>2</v>
      </c>
      <c r="AH76">
        <v>1</v>
      </c>
      <c r="AI76">
        <v>0</v>
      </c>
      <c r="AJ76">
        <v>0</v>
      </c>
      <c r="AK76">
        <v>0</v>
      </c>
      <c r="AL76">
        <v>2</v>
      </c>
      <c r="AM76">
        <v>1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1</v>
      </c>
      <c r="AU76">
        <v>0</v>
      </c>
      <c r="AV76">
        <v>0</v>
      </c>
      <c r="AW76">
        <v>0</v>
      </c>
      <c r="AX76">
        <v>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31</v>
      </c>
      <c r="BF76">
        <v>8</v>
      </c>
      <c r="BG76">
        <v>0</v>
      </c>
      <c r="BH76">
        <v>0</v>
      </c>
      <c r="BI76">
        <v>0</v>
      </c>
      <c r="BJ76">
        <v>1</v>
      </c>
      <c r="BK76">
        <v>22</v>
      </c>
      <c r="BL76">
        <v>416</v>
      </c>
      <c r="BM76">
        <v>136</v>
      </c>
      <c r="BN76">
        <v>0</v>
      </c>
      <c r="BO76">
        <v>0</v>
      </c>
      <c r="BP76">
        <v>0</v>
      </c>
      <c r="BQ76">
        <v>37</v>
      </c>
      <c r="BR76">
        <v>243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E76" s="58" t="s">
        <v>111</v>
      </c>
    </row>
    <row r="77" spans="1:154">
      <c r="A77" t="s">
        <v>162</v>
      </c>
      <c r="B77" s="10">
        <v>20</v>
      </c>
      <c r="C77" s="6" t="s">
        <v>2</v>
      </c>
      <c r="D77" s="10" t="s">
        <v>38</v>
      </c>
      <c r="E77" s="59">
        <f t="shared" si="44"/>
        <v>25</v>
      </c>
      <c r="F77" s="59">
        <f t="shared" si="45"/>
        <v>0</v>
      </c>
      <c r="G77" s="59">
        <f t="shared" si="46"/>
        <v>37.5</v>
      </c>
      <c r="H77" s="59">
        <f t="shared" si="47"/>
        <v>37.5</v>
      </c>
      <c r="I77" s="59">
        <f t="shared" si="48"/>
        <v>0.375</v>
      </c>
      <c r="J77">
        <v>8</v>
      </c>
      <c r="K77">
        <v>2</v>
      </c>
      <c r="L77">
        <v>0</v>
      </c>
      <c r="M77">
        <v>3</v>
      </c>
      <c r="N77">
        <v>3</v>
      </c>
      <c r="O77">
        <v>0.5</v>
      </c>
      <c r="P77">
        <v>866.33333330000005</v>
      </c>
      <c r="Q77">
        <v>0</v>
      </c>
      <c r="R77">
        <v>772.33333330000005</v>
      </c>
      <c r="S77">
        <v>960.33333330000005</v>
      </c>
      <c r="T77">
        <v>549.5</v>
      </c>
      <c r="U77">
        <v>206.33333329999999</v>
      </c>
      <c r="V77">
        <v>892.66666669999995</v>
      </c>
      <c r="W77">
        <v>2362.333333</v>
      </c>
      <c r="X77">
        <v>4464.6666660000001</v>
      </c>
      <c r="Y77">
        <v>260</v>
      </c>
      <c r="Z77">
        <v>148.5</v>
      </c>
      <c r="AA77">
        <v>61.333333330000002</v>
      </c>
      <c r="AB77">
        <v>235.66666670000001</v>
      </c>
      <c r="AC77">
        <v>15</v>
      </c>
      <c r="AD77">
        <v>6</v>
      </c>
      <c r="AE77">
        <v>6</v>
      </c>
      <c r="AF77">
        <v>3</v>
      </c>
      <c r="AG77">
        <v>6</v>
      </c>
      <c r="AH77">
        <v>6</v>
      </c>
      <c r="AI77">
        <v>2</v>
      </c>
      <c r="AJ77">
        <v>0</v>
      </c>
      <c r="AK77">
        <v>0</v>
      </c>
      <c r="AL77">
        <v>1</v>
      </c>
      <c r="AM77">
        <v>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3</v>
      </c>
      <c r="AU77">
        <v>2</v>
      </c>
      <c r="AV77">
        <v>0</v>
      </c>
      <c r="AW77">
        <v>0</v>
      </c>
      <c r="AX77">
        <v>1</v>
      </c>
      <c r="AY77">
        <v>0</v>
      </c>
      <c r="AZ77">
        <v>3</v>
      </c>
      <c r="BA77">
        <v>0</v>
      </c>
      <c r="BB77">
        <v>0</v>
      </c>
      <c r="BC77">
        <v>0</v>
      </c>
      <c r="BD77">
        <v>0</v>
      </c>
      <c r="BE77">
        <v>6</v>
      </c>
      <c r="BF77">
        <v>0</v>
      </c>
      <c r="BG77">
        <v>0</v>
      </c>
      <c r="BH77">
        <v>0</v>
      </c>
      <c r="BI77">
        <v>0</v>
      </c>
      <c r="BJ77">
        <v>6</v>
      </c>
      <c r="BK77">
        <v>0</v>
      </c>
      <c r="BL77">
        <v>409</v>
      </c>
      <c r="BM77">
        <v>94</v>
      </c>
      <c r="BN77">
        <v>27</v>
      </c>
      <c r="BO77">
        <v>1</v>
      </c>
      <c r="BP77">
        <v>3</v>
      </c>
      <c r="BQ77">
        <v>129</v>
      </c>
      <c r="BR77">
        <v>155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E77" s="58" t="s">
        <v>111</v>
      </c>
    </row>
    <row r="78" spans="1:154" s="10" customFormat="1">
      <c r="A78" t="s">
        <v>163</v>
      </c>
      <c r="B78" s="10">
        <v>20</v>
      </c>
      <c r="C78" s="6" t="s">
        <v>2</v>
      </c>
      <c r="D78" s="10" t="s">
        <v>38</v>
      </c>
      <c r="E78" s="59">
        <f t="shared" si="44"/>
        <v>0</v>
      </c>
      <c r="F78" s="59">
        <f t="shared" si="45"/>
        <v>0</v>
      </c>
      <c r="G78" s="59">
        <f t="shared" si="46"/>
        <v>100</v>
      </c>
      <c r="H78" s="59">
        <f t="shared" si="47"/>
        <v>0</v>
      </c>
      <c r="I78" s="59">
        <f t="shared" si="48"/>
        <v>1</v>
      </c>
      <c r="J78">
        <v>8</v>
      </c>
      <c r="K78">
        <v>0</v>
      </c>
      <c r="L78">
        <v>0</v>
      </c>
      <c r="M78">
        <v>8</v>
      </c>
      <c r="N78">
        <v>0</v>
      </c>
      <c r="O78">
        <v>1</v>
      </c>
      <c r="P78">
        <v>889.25</v>
      </c>
      <c r="Q78">
        <v>0</v>
      </c>
      <c r="R78">
        <v>889.25</v>
      </c>
      <c r="S78">
        <v>0</v>
      </c>
      <c r="T78">
        <v>116.75</v>
      </c>
      <c r="U78">
        <v>116.75</v>
      </c>
      <c r="V78">
        <v>0</v>
      </c>
      <c r="W78">
        <v>88.625</v>
      </c>
      <c r="X78">
        <v>88.625</v>
      </c>
      <c r="Y78">
        <v>0</v>
      </c>
      <c r="Z78">
        <v>1213.25</v>
      </c>
      <c r="AA78">
        <v>1213.25</v>
      </c>
      <c r="AB78">
        <v>0</v>
      </c>
      <c r="AC78">
        <v>32</v>
      </c>
      <c r="AD78">
        <v>12</v>
      </c>
      <c r="AE78">
        <v>20</v>
      </c>
      <c r="AF78">
        <v>0</v>
      </c>
      <c r="AG78">
        <v>10</v>
      </c>
      <c r="AH78">
        <v>12</v>
      </c>
      <c r="AI78">
        <v>5</v>
      </c>
      <c r="AJ78">
        <v>1</v>
      </c>
      <c r="AK78">
        <v>0</v>
      </c>
      <c r="AL78">
        <v>4</v>
      </c>
      <c r="AM78">
        <v>8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2</v>
      </c>
      <c r="AT78">
        <v>8</v>
      </c>
      <c r="AU78">
        <v>5</v>
      </c>
      <c r="AV78">
        <v>1</v>
      </c>
      <c r="AW78">
        <v>0</v>
      </c>
      <c r="AX78">
        <v>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11</v>
      </c>
      <c r="BF78">
        <v>2</v>
      </c>
      <c r="BG78">
        <v>0</v>
      </c>
      <c r="BH78">
        <v>0</v>
      </c>
      <c r="BI78">
        <v>8</v>
      </c>
      <c r="BJ78">
        <v>0</v>
      </c>
      <c r="BK78">
        <v>1</v>
      </c>
      <c r="BL78">
        <v>37</v>
      </c>
      <c r="BM78">
        <v>11</v>
      </c>
      <c r="BN78">
        <v>0</v>
      </c>
      <c r="BO78">
        <v>0</v>
      </c>
      <c r="BP78">
        <v>12</v>
      </c>
      <c r="BQ78">
        <v>0</v>
      </c>
      <c r="BR78">
        <v>14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E78" s="58" t="s">
        <v>111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164</v>
      </c>
      <c r="B79" s="10">
        <v>20</v>
      </c>
      <c r="C79" s="6" t="s">
        <v>2</v>
      </c>
      <c r="D79" s="10" t="s">
        <v>38</v>
      </c>
      <c r="E79" s="59">
        <f t="shared" si="44"/>
        <v>12.5</v>
      </c>
      <c r="F79" s="59">
        <f t="shared" si="45"/>
        <v>0</v>
      </c>
      <c r="G79" s="59">
        <f t="shared" si="46"/>
        <v>62.5</v>
      </c>
      <c r="H79" s="59">
        <f t="shared" si="47"/>
        <v>25</v>
      </c>
      <c r="I79" s="59">
        <f t="shared" si="48"/>
        <v>0.625</v>
      </c>
      <c r="J79">
        <v>8</v>
      </c>
      <c r="K79">
        <v>1</v>
      </c>
      <c r="L79">
        <v>0</v>
      </c>
      <c r="M79">
        <v>5</v>
      </c>
      <c r="N79">
        <v>2</v>
      </c>
      <c r="O79">
        <v>0.71428571429999999</v>
      </c>
      <c r="P79">
        <v>1857.2857140000001</v>
      </c>
      <c r="Q79">
        <v>0</v>
      </c>
      <c r="R79">
        <v>1873</v>
      </c>
      <c r="S79">
        <v>1818</v>
      </c>
      <c r="T79">
        <v>300</v>
      </c>
      <c r="U79">
        <v>388.4</v>
      </c>
      <c r="V79">
        <v>79</v>
      </c>
      <c r="W79">
        <v>225</v>
      </c>
      <c r="X79">
        <v>232.6</v>
      </c>
      <c r="Y79">
        <v>206</v>
      </c>
      <c r="Z79">
        <v>257.42857149999998</v>
      </c>
      <c r="AA79">
        <v>280.39999999999998</v>
      </c>
      <c r="AB79">
        <v>200</v>
      </c>
      <c r="AC79">
        <v>37</v>
      </c>
      <c r="AD79">
        <v>14</v>
      </c>
      <c r="AE79">
        <v>16</v>
      </c>
      <c r="AF79">
        <v>7</v>
      </c>
      <c r="AG79">
        <v>7</v>
      </c>
      <c r="AH79">
        <v>8</v>
      </c>
      <c r="AI79">
        <v>6</v>
      </c>
      <c r="AJ79">
        <v>2</v>
      </c>
      <c r="AK79">
        <v>0</v>
      </c>
      <c r="AL79">
        <v>14</v>
      </c>
      <c r="AM79">
        <v>7</v>
      </c>
      <c r="AN79">
        <v>1</v>
      </c>
      <c r="AO79">
        <v>0</v>
      </c>
      <c r="AP79">
        <v>0</v>
      </c>
      <c r="AQ79">
        <v>0</v>
      </c>
      <c r="AR79">
        <v>6</v>
      </c>
      <c r="AS79">
        <v>0</v>
      </c>
      <c r="AT79">
        <v>5</v>
      </c>
      <c r="AU79">
        <v>5</v>
      </c>
      <c r="AV79">
        <v>1</v>
      </c>
      <c r="AW79">
        <v>0</v>
      </c>
      <c r="AX79">
        <v>5</v>
      </c>
      <c r="AY79">
        <v>0</v>
      </c>
      <c r="AZ79">
        <v>2</v>
      </c>
      <c r="BA79">
        <v>1</v>
      </c>
      <c r="BB79">
        <v>1</v>
      </c>
      <c r="BC79">
        <v>0</v>
      </c>
      <c r="BD79">
        <v>3</v>
      </c>
      <c r="BE79">
        <v>34</v>
      </c>
      <c r="BF79">
        <v>13</v>
      </c>
      <c r="BG79">
        <v>2</v>
      </c>
      <c r="BH79">
        <v>0</v>
      </c>
      <c r="BI79">
        <v>3</v>
      </c>
      <c r="BJ79">
        <v>4</v>
      </c>
      <c r="BK79">
        <v>12</v>
      </c>
      <c r="BL79">
        <v>222</v>
      </c>
      <c r="BM79">
        <v>136</v>
      </c>
      <c r="BN79">
        <v>13</v>
      </c>
      <c r="BO79">
        <v>0</v>
      </c>
      <c r="BP79">
        <v>14</v>
      </c>
      <c r="BQ79">
        <v>9</v>
      </c>
      <c r="BR79">
        <v>50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E79" s="58" t="s">
        <v>111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 s="10" customFormat="1">
      <c r="A80" t="s">
        <v>165</v>
      </c>
      <c r="B80" s="10">
        <v>20</v>
      </c>
      <c r="C80" s="6" t="s">
        <v>2</v>
      </c>
      <c r="D80" s="10" t="s">
        <v>38</v>
      </c>
      <c r="E80" s="59">
        <f t="shared" si="44"/>
        <v>25</v>
      </c>
      <c r="F80" s="59">
        <f t="shared" si="45"/>
        <v>12.5</v>
      </c>
      <c r="G80" s="59">
        <f t="shared" si="46"/>
        <v>25</v>
      </c>
      <c r="H80" s="59">
        <f t="shared" si="47"/>
        <v>37.5</v>
      </c>
      <c r="I80" s="59">
        <f t="shared" si="48"/>
        <v>0.25</v>
      </c>
      <c r="J80">
        <v>8</v>
      </c>
      <c r="K80">
        <v>2</v>
      </c>
      <c r="L80">
        <v>1</v>
      </c>
      <c r="M80">
        <v>2</v>
      </c>
      <c r="N80">
        <v>3</v>
      </c>
      <c r="O80">
        <v>0.4</v>
      </c>
      <c r="P80">
        <v>1317.666667</v>
      </c>
      <c r="Q80">
        <v>1072</v>
      </c>
      <c r="R80">
        <v>1401</v>
      </c>
      <c r="S80">
        <v>1344</v>
      </c>
      <c r="T80">
        <v>627.40000010000006</v>
      </c>
      <c r="U80">
        <v>803</v>
      </c>
      <c r="V80">
        <v>510.33333340000001</v>
      </c>
      <c r="W80">
        <v>331.2</v>
      </c>
      <c r="X80">
        <v>575.5</v>
      </c>
      <c r="Y80">
        <v>168.33333329999999</v>
      </c>
      <c r="Z80">
        <v>601.20000000000005</v>
      </c>
      <c r="AA80">
        <v>857.5</v>
      </c>
      <c r="AB80">
        <v>430.33333340000001</v>
      </c>
      <c r="AC80">
        <v>16</v>
      </c>
      <c r="AD80">
        <v>7</v>
      </c>
      <c r="AE80">
        <v>3</v>
      </c>
      <c r="AF80">
        <v>6</v>
      </c>
      <c r="AG80">
        <v>7</v>
      </c>
      <c r="AH80">
        <v>6</v>
      </c>
      <c r="AI80">
        <v>2</v>
      </c>
      <c r="AJ80">
        <v>0</v>
      </c>
      <c r="AK80">
        <v>0</v>
      </c>
      <c r="AL80">
        <v>1</v>
      </c>
      <c r="AM80">
        <v>6</v>
      </c>
      <c r="AN80">
        <v>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</v>
      </c>
      <c r="AU80">
        <v>0</v>
      </c>
      <c r="AV80">
        <v>0</v>
      </c>
      <c r="AW80">
        <v>0</v>
      </c>
      <c r="AX80">
        <v>1</v>
      </c>
      <c r="AY80">
        <v>1</v>
      </c>
      <c r="AZ80">
        <v>3</v>
      </c>
      <c r="BA80">
        <v>2</v>
      </c>
      <c r="BB80">
        <v>0</v>
      </c>
      <c r="BC80">
        <v>0</v>
      </c>
      <c r="BD80">
        <v>0</v>
      </c>
      <c r="BE80">
        <v>8</v>
      </c>
      <c r="BF80">
        <v>1</v>
      </c>
      <c r="BG80">
        <v>1</v>
      </c>
      <c r="BH80">
        <v>0</v>
      </c>
      <c r="BI80">
        <v>0</v>
      </c>
      <c r="BJ80">
        <v>5</v>
      </c>
      <c r="BK80">
        <v>1</v>
      </c>
      <c r="BL80">
        <v>176</v>
      </c>
      <c r="BM80">
        <v>63</v>
      </c>
      <c r="BN80">
        <v>10</v>
      </c>
      <c r="BO80">
        <v>1</v>
      </c>
      <c r="BP80">
        <v>6</v>
      </c>
      <c r="BQ80">
        <v>6</v>
      </c>
      <c r="BR80">
        <v>90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E80" s="58" t="s">
        <v>111</v>
      </c>
      <c r="CF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</row>
    <row r="81" spans="1:154" s="10" customFormat="1">
      <c r="A81" t="s">
        <v>166</v>
      </c>
      <c r="B81" s="10">
        <v>20</v>
      </c>
      <c r="C81" s="4" t="s">
        <v>3</v>
      </c>
      <c r="D81" s="10" t="s">
        <v>38</v>
      </c>
      <c r="E81" s="59">
        <f t="shared" si="44"/>
        <v>62.5</v>
      </c>
      <c r="F81" s="59">
        <f t="shared" si="45"/>
        <v>25</v>
      </c>
      <c r="G81" s="59">
        <f t="shared" si="46"/>
        <v>12.5</v>
      </c>
      <c r="H81" s="59">
        <f t="shared" si="47"/>
        <v>0</v>
      </c>
      <c r="I81" s="59">
        <f t="shared" si="48"/>
        <v>0.125</v>
      </c>
      <c r="J81">
        <v>8</v>
      </c>
      <c r="K81">
        <v>5</v>
      </c>
      <c r="L81">
        <v>2</v>
      </c>
      <c r="M81">
        <v>1</v>
      </c>
      <c r="N81">
        <v>0</v>
      </c>
      <c r="O81">
        <v>1</v>
      </c>
      <c r="P81">
        <v>2340.333333</v>
      </c>
      <c r="Q81">
        <v>2357.5</v>
      </c>
      <c r="R81">
        <v>2306</v>
      </c>
      <c r="S81">
        <v>0</v>
      </c>
      <c r="T81">
        <v>81</v>
      </c>
      <c r="U81">
        <v>81</v>
      </c>
      <c r="V81">
        <v>0</v>
      </c>
      <c r="W81">
        <v>3135</v>
      </c>
      <c r="X81">
        <v>3135</v>
      </c>
      <c r="Y81">
        <v>0</v>
      </c>
      <c r="Z81">
        <v>116</v>
      </c>
      <c r="AA81">
        <v>116</v>
      </c>
      <c r="AB81">
        <v>0</v>
      </c>
      <c r="AC81">
        <v>12</v>
      </c>
      <c r="AD81">
        <v>8</v>
      </c>
      <c r="AE81">
        <v>3</v>
      </c>
      <c r="AF81">
        <v>1</v>
      </c>
      <c r="AG81">
        <v>4</v>
      </c>
      <c r="AH81">
        <v>2</v>
      </c>
      <c r="AI81">
        <v>0</v>
      </c>
      <c r="AJ81">
        <v>0</v>
      </c>
      <c r="AK81">
        <v>0</v>
      </c>
      <c r="AL81">
        <v>6</v>
      </c>
      <c r="AM81">
        <v>3</v>
      </c>
      <c r="AN81">
        <v>1</v>
      </c>
      <c r="AO81">
        <v>0</v>
      </c>
      <c r="AP81">
        <v>0</v>
      </c>
      <c r="AQ81">
        <v>0</v>
      </c>
      <c r="AR81">
        <v>4</v>
      </c>
      <c r="AS81">
        <v>1</v>
      </c>
      <c r="AT81">
        <v>1</v>
      </c>
      <c r="AU81">
        <v>0</v>
      </c>
      <c r="AV81">
        <v>0</v>
      </c>
      <c r="AW81">
        <v>0</v>
      </c>
      <c r="AX81">
        <v>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1</v>
      </c>
      <c r="BE81">
        <v>6</v>
      </c>
      <c r="BF81">
        <v>5</v>
      </c>
      <c r="BG81">
        <v>0</v>
      </c>
      <c r="BH81">
        <v>0</v>
      </c>
      <c r="BI81">
        <v>0</v>
      </c>
      <c r="BJ81">
        <v>1</v>
      </c>
      <c r="BK81">
        <v>0</v>
      </c>
      <c r="BL81">
        <v>960</v>
      </c>
      <c r="BM81">
        <v>291</v>
      </c>
      <c r="BN81">
        <v>47</v>
      </c>
      <c r="BO81">
        <v>0</v>
      </c>
      <c r="BP81">
        <v>3</v>
      </c>
      <c r="BQ81">
        <v>39</v>
      </c>
      <c r="BR81">
        <v>580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E81" s="58" t="s">
        <v>111</v>
      </c>
      <c r="CF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</row>
    <row r="82" spans="1:154" s="10" customFormat="1">
      <c r="A82" t="s">
        <v>167</v>
      </c>
      <c r="B82" s="10">
        <v>20</v>
      </c>
      <c r="C82" s="6" t="s">
        <v>2</v>
      </c>
      <c r="D82" s="10" t="s">
        <v>38</v>
      </c>
      <c r="E82" s="59">
        <f t="shared" si="44"/>
        <v>0</v>
      </c>
      <c r="F82" s="59">
        <f t="shared" si="45"/>
        <v>0</v>
      </c>
      <c r="G82" s="59">
        <f t="shared" si="46"/>
        <v>50</v>
      </c>
      <c r="H82" s="59">
        <f t="shared" si="47"/>
        <v>50</v>
      </c>
      <c r="I82" s="59">
        <f t="shared" si="48"/>
        <v>0.5</v>
      </c>
      <c r="J82">
        <v>8</v>
      </c>
      <c r="K82">
        <v>0</v>
      </c>
      <c r="L82">
        <v>0</v>
      </c>
      <c r="M82">
        <v>4</v>
      </c>
      <c r="N82">
        <v>4</v>
      </c>
      <c r="O82">
        <v>0.5</v>
      </c>
      <c r="P82">
        <v>411.25</v>
      </c>
      <c r="Q82">
        <v>0</v>
      </c>
      <c r="R82">
        <v>279.25</v>
      </c>
      <c r="S82">
        <v>543.25</v>
      </c>
      <c r="T82">
        <v>202.875</v>
      </c>
      <c r="U82">
        <v>185.25</v>
      </c>
      <c r="V82">
        <v>220.5</v>
      </c>
      <c r="W82">
        <v>220.5</v>
      </c>
      <c r="X82">
        <v>275</v>
      </c>
      <c r="Y82">
        <v>166</v>
      </c>
      <c r="Z82">
        <v>373.125</v>
      </c>
      <c r="AA82">
        <v>476.5</v>
      </c>
      <c r="AB82">
        <v>269.75</v>
      </c>
      <c r="AC82">
        <v>23</v>
      </c>
      <c r="AD82">
        <v>11</v>
      </c>
      <c r="AE82">
        <v>5</v>
      </c>
      <c r="AF82">
        <v>7</v>
      </c>
      <c r="AG82">
        <v>8</v>
      </c>
      <c r="AH82">
        <v>8</v>
      </c>
      <c r="AI82">
        <v>0</v>
      </c>
      <c r="AJ82">
        <v>0</v>
      </c>
      <c r="AK82">
        <v>0</v>
      </c>
      <c r="AL82">
        <v>7</v>
      </c>
      <c r="AM82">
        <v>8</v>
      </c>
      <c r="AN82">
        <v>0</v>
      </c>
      <c r="AO82">
        <v>0</v>
      </c>
      <c r="AP82">
        <v>0</v>
      </c>
      <c r="AQ82">
        <v>0</v>
      </c>
      <c r="AR82">
        <v>3</v>
      </c>
      <c r="AS82">
        <v>0</v>
      </c>
      <c r="AT82">
        <v>4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4</v>
      </c>
      <c r="BA82">
        <v>0</v>
      </c>
      <c r="BB82">
        <v>0</v>
      </c>
      <c r="BC82">
        <v>0</v>
      </c>
      <c r="BD82">
        <v>3</v>
      </c>
      <c r="BE82">
        <v>33</v>
      </c>
      <c r="BF82">
        <v>13</v>
      </c>
      <c r="BG82">
        <v>6</v>
      </c>
      <c r="BH82">
        <v>2</v>
      </c>
      <c r="BI82">
        <v>5</v>
      </c>
      <c r="BJ82">
        <v>5</v>
      </c>
      <c r="BK82">
        <v>2</v>
      </c>
      <c r="BL82">
        <v>201</v>
      </c>
      <c r="BM82">
        <v>43</v>
      </c>
      <c r="BN82">
        <v>17</v>
      </c>
      <c r="BO82">
        <v>11</v>
      </c>
      <c r="BP82">
        <v>0</v>
      </c>
      <c r="BQ82">
        <v>11</v>
      </c>
      <c r="BR82">
        <v>119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E82" s="58" t="s">
        <v>111</v>
      </c>
      <c r="CF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</row>
    <row r="83" spans="1:154" s="10" customFormat="1">
      <c r="A83" t="s">
        <v>182</v>
      </c>
      <c r="B83" s="10">
        <v>24</v>
      </c>
      <c r="C83" s="4" t="s">
        <v>3</v>
      </c>
      <c r="D83" s="10" t="s">
        <v>38</v>
      </c>
      <c r="E83" s="59">
        <f t="shared" si="44"/>
        <v>75</v>
      </c>
      <c r="F83" s="59">
        <f t="shared" si="45"/>
        <v>0</v>
      </c>
      <c r="G83" s="59">
        <f t="shared" si="46"/>
        <v>25</v>
      </c>
      <c r="H83" s="59">
        <f t="shared" si="47"/>
        <v>0</v>
      </c>
      <c r="I83" s="59">
        <f t="shared" si="48"/>
        <v>0.25</v>
      </c>
      <c r="J83">
        <v>8</v>
      </c>
      <c r="K83">
        <v>6</v>
      </c>
      <c r="L83">
        <v>0</v>
      </c>
      <c r="M83">
        <v>2</v>
      </c>
      <c r="N83">
        <v>0</v>
      </c>
      <c r="O83">
        <v>1</v>
      </c>
      <c r="P83">
        <v>2188.5</v>
      </c>
      <c r="Q83">
        <v>0</v>
      </c>
      <c r="R83">
        <v>2188.5</v>
      </c>
      <c r="S83">
        <v>0</v>
      </c>
      <c r="T83">
        <v>92.5</v>
      </c>
      <c r="U83">
        <v>92.5</v>
      </c>
      <c r="V83">
        <v>0</v>
      </c>
      <c r="W83">
        <v>26792.5</v>
      </c>
      <c r="X83">
        <v>26792.5</v>
      </c>
      <c r="Y83">
        <v>0</v>
      </c>
      <c r="Z83">
        <v>33</v>
      </c>
      <c r="AA83">
        <v>33</v>
      </c>
      <c r="AB83">
        <v>0</v>
      </c>
      <c r="AC83">
        <v>9</v>
      </c>
      <c r="AD83">
        <v>4</v>
      </c>
      <c r="AE83">
        <v>4</v>
      </c>
      <c r="AF83">
        <v>1</v>
      </c>
      <c r="AG83">
        <v>4</v>
      </c>
      <c r="AH83">
        <v>3</v>
      </c>
      <c r="AI83">
        <v>1</v>
      </c>
      <c r="AJ83">
        <v>0</v>
      </c>
      <c r="AK83">
        <v>0</v>
      </c>
      <c r="AL83">
        <v>1</v>
      </c>
      <c r="AM83">
        <v>2</v>
      </c>
      <c r="AN83">
        <v>1</v>
      </c>
      <c r="AO83">
        <v>0</v>
      </c>
      <c r="AP83">
        <v>0</v>
      </c>
      <c r="AQ83">
        <v>0</v>
      </c>
      <c r="AR83">
        <v>1</v>
      </c>
      <c r="AS83">
        <v>1</v>
      </c>
      <c r="AT83">
        <v>2</v>
      </c>
      <c r="AU83">
        <v>1</v>
      </c>
      <c r="AV83">
        <v>0</v>
      </c>
      <c r="AW83">
        <v>0</v>
      </c>
      <c r="AX83">
        <v>0</v>
      </c>
      <c r="AY83">
        <v>1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9</v>
      </c>
      <c r="BF83">
        <v>2</v>
      </c>
      <c r="BG83">
        <v>0</v>
      </c>
      <c r="BH83">
        <v>0</v>
      </c>
      <c r="BI83">
        <v>0</v>
      </c>
      <c r="BJ83">
        <v>2</v>
      </c>
      <c r="BK83">
        <v>5</v>
      </c>
      <c r="BL83">
        <v>572</v>
      </c>
      <c r="BM83">
        <v>122</v>
      </c>
      <c r="BN83">
        <v>0</v>
      </c>
      <c r="BO83">
        <v>2</v>
      </c>
      <c r="BP83">
        <v>4</v>
      </c>
      <c r="BQ83">
        <v>277</v>
      </c>
      <c r="BR83">
        <v>167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E83" s="58"/>
      <c r="CF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</row>
    <row r="84" spans="1:154" s="10" customFormat="1">
      <c r="A84" t="s">
        <v>168</v>
      </c>
      <c r="B84" s="10">
        <v>20</v>
      </c>
      <c r="C84" s="4" t="s">
        <v>3</v>
      </c>
      <c r="D84" s="10" t="s">
        <v>38</v>
      </c>
      <c r="E84" s="59">
        <f t="shared" si="44"/>
        <v>0</v>
      </c>
      <c r="F84" s="59">
        <f t="shared" si="45"/>
        <v>0</v>
      </c>
      <c r="G84" s="59">
        <f t="shared" si="46"/>
        <v>25</v>
      </c>
      <c r="H84" s="59">
        <f t="shared" si="47"/>
        <v>75</v>
      </c>
      <c r="I84" s="59">
        <f t="shared" si="48"/>
        <v>0.25</v>
      </c>
      <c r="J84">
        <v>8</v>
      </c>
      <c r="K84">
        <v>0</v>
      </c>
      <c r="L84">
        <v>0</v>
      </c>
      <c r="M84">
        <v>2</v>
      </c>
      <c r="N84">
        <v>6</v>
      </c>
      <c r="O84">
        <v>0.25</v>
      </c>
      <c r="P84">
        <v>245.75</v>
      </c>
      <c r="Q84">
        <v>0</v>
      </c>
      <c r="R84">
        <v>385.5</v>
      </c>
      <c r="S84">
        <v>199.16666670000001</v>
      </c>
      <c r="T84">
        <v>83.375</v>
      </c>
      <c r="U84">
        <v>59</v>
      </c>
      <c r="V84">
        <v>91.5</v>
      </c>
      <c r="W84">
        <v>183.25</v>
      </c>
      <c r="X84">
        <v>368.5</v>
      </c>
      <c r="Y84">
        <v>121.5</v>
      </c>
      <c r="Z84">
        <v>18.125</v>
      </c>
      <c r="AA84">
        <v>14</v>
      </c>
      <c r="AB84">
        <v>19.5</v>
      </c>
      <c r="AC84">
        <v>36</v>
      </c>
      <c r="AD84">
        <v>15</v>
      </c>
      <c r="AE84">
        <v>9</v>
      </c>
      <c r="AF84">
        <v>12</v>
      </c>
      <c r="AG84">
        <v>10</v>
      </c>
      <c r="AH84">
        <v>8</v>
      </c>
      <c r="AI84">
        <v>2</v>
      </c>
      <c r="AJ84">
        <v>0</v>
      </c>
      <c r="AK84">
        <v>0</v>
      </c>
      <c r="AL84">
        <v>16</v>
      </c>
      <c r="AM84">
        <v>8</v>
      </c>
      <c r="AN84">
        <v>0</v>
      </c>
      <c r="AO84">
        <v>2</v>
      </c>
      <c r="AP84">
        <v>0</v>
      </c>
      <c r="AQ84">
        <v>0</v>
      </c>
      <c r="AR84">
        <v>5</v>
      </c>
      <c r="AS84">
        <v>2</v>
      </c>
      <c r="AT84">
        <v>2</v>
      </c>
      <c r="AU84">
        <v>0</v>
      </c>
      <c r="AV84">
        <v>0</v>
      </c>
      <c r="AW84">
        <v>0</v>
      </c>
      <c r="AX84">
        <v>5</v>
      </c>
      <c r="AY84">
        <v>0</v>
      </c>
      <c r="AZ84">
        <v>6</v>
      </c>
      <c r="BA84">
        <v>0</v>
      </c>
      <c r="BB84">
        <v>0</v>
      </c>
      <c r="BC84">
        <v>0</v>
      </c>
      <c r="BD84">
        <v>6</v>
      </c>
      <c r="BE84">
        <v>27</v>
      </c>
      <c r="BF84">
        <v>0</v>
      </c>
      <c r="BG84">
        <v>0</v>
      </c>
      <c r="BH84">
        <v>0</v>
      </c>
      <c r="BI84">
        <v>1</v>
      </c>
      <c r="BJ84">
        <v>9</v>
      </c>
      <c r="BK84">
        <v>17</v>
      </c>
      <c r="BL84">
        <v>157</v>
      </c>
      <c r="BM84">
        <v>33</v>
      </c>
      <c r="BN84">
        <v>13</v>
      </c>
      <c r="BO84">
        <v>7</v>
      </c>
      <c r="BP84">
        <v>11</v>
      </c>
      <c r="BQ84">
        <v>27</v>
      </c>
      <c r="BR84">
        <v>66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 t="s">
        <v>111</v>
      </c>
      <c r="CF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</row>
    <row r="85" spans="1:154">
      <c r="A85" t="s">
        <v>169</v>
      </c>
      <c r="B85" s="10">
        <v>20</v>
      </c>
      <c r="C85" s="6" t="s">
        <v>2</v>
      </c>
      <c r="D85" s="10" t="s">
        <v>38</v>
      </c>
      <c r="E85" s="59">
        <f t="shared" si="44"/>
        <v>37.5</v>
      </c>
      <c r="F85" s="59">
        <f t="shared" si="45"/>
        <v>12.5</v>
      </c>
      <c r="G85" s="59">
        <f t="shared" si="46"/>
        <v>50</v>
      </c>
      <c r="H85" s="59">
        <f t="shared" si="47"/>
        <v>0</v>
      </c>
      <c r="I85" s="59">
        <f t="shared" si="48"/>
        <v>0.5</v>
      </c>
      <c r="J85">
        <v>8</v>
      </c>
      <c r="K85">
        <v>3</v>
      </c>
      <c r="L85">
        <v>1</v>
      </c>
      <c r="M85">
        <v>4</v>
      </c>
      <c r="N85">
        <v>0</v>
      </c>
      <c r="O85">
        <v>1</v>
      </c>
      <c r="P85">
        <v>1939.8</v>
      </c>
      <c r="Q85">
        <v>1292</v>
      </c>
      <c r="R85">
        <v>2101.75</v>
      </c>
      <c r="S85">
        <v>0</v>
      </c>
      <c r="T85">
        <v>967.75</v>
      </c>
      <c r="U85">
        <v>967.75</v>
      </c>
      <c r="V85">
        <v>0</v>
      </c>
      <c r="W85">
        <v>275.5</v>
      </c>
      <c r="X85">
        <v>275.5</v>
      </c>
      <c r="Y85">
        <v>0</v>
      </c>
      <c r="Z85">
        <v>643</v>
      </c>
      <c r="AA85">
        <v>643</v>
      </c>
      <c r="AB85">
        <v>0</v>
      </c>
      <c r="AC85">
        <v>15</v>
      </c>
      <c r="AD85">
        <v>5</v>
      </c>
      <c r="AE85">
        <v>7</v>
      </c>
      <c r="AF85">
        <v>3</v>
      </c>
      <c r="AG85">
        <v>9</v>
      </c>
      <c r="AH85">
        <v>4</v>
      </c>
      <c r="AI85">
        <v>1</v>
      </c>
      <c r="AJ85">
        <v>0</v>
      </c>
      <c r="AK85">
        <v>0</v>
      </c>
      <c r="AL85">
        <v>1</v>
      </c>
      <c r="AM85">
        <v>5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2</v>
      </c>
      <c r="AT85">
        <v>4</v>
      </c>
      <c r="AU85">
        <v>1</v>
      </c>
      <c r="AV85">
        <v>0</v>
      </c>
      <c r="AW85">
        <v>0</v>
      </c>
      <c r="AX85">
        <v>0</v>
      </c>
      <c r="AY85">
        <v>2</v>
      </c>
      <c r="AZ85">
        <v>0</v>
      </c>
      <c r="BA85">
        <v>0</v>
      </c>
      <c r="BB85">
        <v>0</v>
      </c>
      <c r="BC85">
        <v>0</v>
      </c>
      <c r="BD85">
        <v>1</v>
      </c>
      <c r="BE85">
        <v>9</v>
      </c>
      <c r="BF85">
        <v>1</v>
      </c>
      <c r="BG85">
        <v>1</v>
      </c>
      <c r="BH85">
        <v>0</v>
      </c>
      <c r="BI85">
        <v>0</v>
      </c>
      <c r="BJ85">
        <v>4</v>
      </c>
      <c r="BK85">
        <v>3</v>
      </c>
      <c r="BL85">
        <v>406</v>
      </c>
      <c r="BM85">
        <v>130</v>
      </c>
      <c r="BN85">
        <v>48</v>
      </c>
      <c r="BO85">
        <v>0</v>
      </c>
      <c r="BP85">
        <v>11</v>
      </c>
      <c r="BQ85">
        <v>5</v>
      </c>
      <c r="BR85">
        <v>212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E85" s="58" t="s">
        <v>111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</row>
    <row r="86" spans="1:154">
      <c r="A86" t="s">
        <v>170</v>
      </c>
      <c r="B86" s="10">
        <v>20</v>
      </c>
      <c r="C86" s="6" t="s">
        <v>2</v>
      </c>
      <c r="D86" s="10" t="s">
        <v>38</v>
      </c>
      <c r="E86" s="59">
        <f t="shared" si="44"/>
        <v>25</v>
      </c>
      <c r="F86" s="59">
        <f t="shared" si="45"/>
        <v>0</v>
      </c>
      <c r="G86" s="59">
        <f t="shared" si="46"/>
        <v>75</v>
      </c>
      <c r="H86" s="59">
        <f t="shared" si="47"/>
        <v>0</v>
      </c>
      <c r="I86" s="59">
        <f t="shared" si="48"/>
        <v>0.75</v>
      </c>
      <c r="J86">
        <v>8</v>
      </c>
      <c r="K86">
        <v>2</v>
      </c>
      <c r="L86">
        <v>0</v>
      </c>
      <c r="M86">
        <v>6</v>
      </c>
      <c r="N86">
        <v>0</v>
      </c>
      <c r="O86">
        <v>1</v>
      </c>
      <c r="P86">
        <v>123.16666669999999</v>
      </c>
      <c r="Q86">
        <v>0</v>
      </c>
      <c r="R86">
        <v>123.16666669999999</v>
      </c>
      <c r="S86">
        <v>0</v>
      </c>
      <c r="T86">
        <v>170.66666670000001</v>
      </c>
      <c r="U86">
        <v>170.66666670000001</v>
      </c>
      <c r="V86">
        <v>0</v>
      </c>
      <c r="W86">
        <v>170.5</v>
      </c>
      <c r="X86">
        <v>170.5</v>
      </c>
      <c r="Y86">
        <v>0</v>
      </c>
      <c r="Z86">
        <v>1106</v>
      </c>
      <c r="AA86">
        <v>1106</v>
      </c>
      <c r="AB86">
        <v>0</v>
      </c>
      <c r="AC86">
        <v>84</v>
      </c>
      <c r="AD86">
        <v>49</v>
      </c>
      <c r="AE86">
        <v>35</v>
      </c>
      <c r="AF86">
        <v>0</v>
      </c>
      <c r="AG86">
        <v>9</v>
      </c>
      <c r="AH86">
        <v>14</v>
      </c>
      <c r="AI86">
        <v>10</v>
      </c>
      <c r="AJ86">
        <v>5</v>
      </c>
      <c r="AK86">
        <v>0</v>
      </c>
      <c r="AL86">
        <v>46</v>
      </c>
      <c r="AM86">
        <v>6</v>
      </c>
      <c r="AN86">
        <v>8</v>
      </c>
      <c r="AO86">
        <v>5</v>
      </c>
      <c r="AP86">
        <v>3</v>
      </c>
      <c r="AQ86">
        <v>0</v>
      </c>
      <c r="AR86">
        <v>27</v>
      </c>
      <c r="AS86">
        <v>3</v>
      </c>
      <c r="AT86">
        <v>6</v>
      </c>
      <c r="AU86">
        <v>5</v>
      </c>
      <c r="AV86">
        <v>2</v>
      </c>
      <c r="AW86">
        <v>0</v>
      </c>
      <c r="AX86">
        <v>19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9</v>
      </c>
      <c r="BF86">
        <v>0</v>
      </c>
      <c r="BG86">
        <v>0</v>
      </c>
      <c r="BH86">
        <v>0</v>
      </c>
      <c r="BI86">
        <v>5</v>
      </c>
      <c r="BJ86">
        <v>1</v>
      </c>
      <c r="BK86">
        <v>3</v>
      </c>
      <c r="BL86">
        <v>37</v>
      </c>
      <c r="BM86">
        <v>2</v>
      </c>
      <c r="BN86">
        <v>0</v>
      </c>
      <c r="BO86">
        <v>0</v>
      </c>
      <c r="BP86">
        <v>12</v>
      </c>
      <c r="BQ86">
        <v>3</v>
      </c>
      <c r="BR86">
        <v>20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E86" s="58" t="s">
        <v>111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</row>
    <row r="87" spans="1:154">
      <c r="A87" t="s">
        <v>171</v>
      </c>
      <c r="B87" s="10">
        <v>20</v>
      </c>
      <c r="C87" s="4" t="s">
        <v>3</v>
      </c>
      <c r="D87" s="10" t="s">
        <v>38</v>
      </c>
      <c r="E87" s="59">
        <f t="shared" si="44"/>
        <v>0</v>
      </c>
      <c r="F87" s="59">
        <f t="shared" si="45"/>
        <v>0</v>
      </c>
      <c r="G87" s="59">
        <f t="shared" si="46"/>
        <v>62.5</v>
      </c>
      <c r="H87" s="59">
        <f t="shared" si="47"/>
        <v>37.5</v>
      </c>
      <c r="I87" s="59">
        <f t="shared" si="48"/>
        <v>0.625</v>
      </c>
      <c r="J87">
        <v>8</v>
      </c>
      <c r="K87">
        <v>0</v>
      </c>
      <c r="L87">
        <v>0</v>
      </c>
      <c r="M87">
        <v>5</v>
      </c>
      <c r="N87">
        <v>3</v>
      </c>
      <c r="O87">
        <v>0.625</v>
      </c>
      <c r="P87">
        <v>997.875</v>
      </c>
      <c r="Q87">
        <v>0</v>
      </c>
      <c r="R87">
        <v>1154.5999999999999</v>
      </c>
      <c r="S87">
        <v>736.66666669999995</v>
      </c>
      <c r="T87">
        <v>421.125</v>
      </c>
      <c r="U87">
        <v>565</v>
      </c>
      <c r="V87">
        <v>181.33333329999999</v>
      </c>
      <c r="W87">
        <v>184.875</v>
      </c>
      <c r="X87">
        <v>220.2</v>
      </c>
      <c r="Y87">
        <v>126</v>
      </c>
      <c r="Z87">
        <v>173.75</v>
      </c>
      <c r="AA87">
        <v>153.4</v>
      </c>
      <c r="AB87">
        <v>207.66666670000001</v>
      </c>
      <c r="AC87">
        <v>31</v>
      </c>
      <c r="AD87">
        <v>10</v>
      </c>
      <c r="AE87">
        <v>14</v>
      </c>
      <c r="AF87">
        <v>7</v>
      </c>
      <c r="AG87">
        <v>8</v>
      </c>
      <c r="AH87">
        <v>9</v>
      </c>
      <c r="AI87">
        <v>5</v>
      </c>
      <c r="AJ87">
        <v>3</v>
      </c>
      <c r="AK87">
        <v>1</v>
      </c>
      <c r="AL87">
        <v>5</v>
      </c>
      <c r="AM87">
        <v>8</v>
      </c>
      <c r="AN87">
        <v>1</v>
      </c>
      <c r="AO87">
        <v>0</v>
      </c>
      <c r="AP87">
        <v>0</v>
      </c>
      <c r="AQ87">
        <v>0</v>
      </c>
      <c r="AR87">
        <v>1</v>
      </c>
      <c r="AS87">
        <v>0</v>
      </c>
      <c r="AT87">
        <v>5</v>
      </c>
      <c r="AU87">
        <v>4</v>
      </c>
      <c r="AV87">
        <v>3</v>
      </c>
      <c r="AW87">
        <v>0</v>
      </c>
      <c r="AX87">
        <v>2</v>
      </c>
      <c r="AY87">
        <v>0</v>
      </c>
      <c r="AZ87">
        <v>3</v>
      </c>
      <c r="BA87">
        <v>1</v>
      </c>
      <c r="BB87">
        <v>0</v>
      </c>
      <c r="BC87">
        <v>1</v>
      </c>
      <c r="BD87">
        <v>2</v>
      </c>
      <c r="BE87">
        <v>18</v>
      </c>
      <c r="BF87">
        <v>7</v>
      </c>
      <c r="BG87">
        <v>1</v>
      </c>
      <c r="BH87">
        <v>0</v>
      </c>
      <c r="BI87">
        <v>2</v>
      </c>
      <c r="BJ87">
        <v>8</v>
      </c>
      <c r="BK87">
        <v>0</v>
      </c>
      <c r="BL87">
        <v>82</v>
      </c>
      <c r="BM87">
        <v>22</v>
      </c>
      <c r="BN87">
        <v>10</v>
      </c>
      <c r="BO87">
        <v>0</v>
      </c>
      <c r="BP87">
        <v>6</v>
      </c>
      <c r="BQ87">
        <v>5</v>
      </c>
      <c r="BR87">
        <v>39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E87" s="58" t="s">
        <v>111</v>
      </c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</row>
    <row r="88" spans="1:154" s="10" customFormat="1">
      <c r="A88" t="s">
        <v>172</v>
      </c>
      <c r="B88" s="10">
        <v>20</v>
      </c>
      <c r="C88" s="4" t="s">
        <v>3</v>
      </c>
      <c r="D88" s="10" t="s">
        <v>38</v>
      </c>
      <c r="E88" s="59">
        <f t="shared" si="44"/>
        <v>12.5</v>
      </c>
      <c r="F88" s="59">
        <f t="shared" si="45"/>
        <v>0</v>
      </c>
      <c r="G88" s="59">
        <f t="shared" si="46"/>
        <v>37.5</v>
      </c>
      <c r="H88" s="59">
        <f t="shared" si="47"/>
        <v>50</v>
      </c>
      <c r="I88" s="59">
        <f t="shared" si="48"/>
        <v>0.375</v>
      </c>
      <c r="J88">
        <v>8</v>
      </c>
      <c r="K88">
        <v>1</v>
      </c>
      <c r="L88">
        <v>0</v>
      </c>
      <c r="M88">
        <v>3</v>
      </c>
      <c r="N88">
        <v>4</v>
      </c>
      <c r="O88">
        <v>0.42857142850000002</v>
      </c>
      <c r="P88">
        <v>811.85714289999999</v>
      </c>
      <c r="Q88">
        <v>0</v>
      </c>
      <c r="R88">
        <v>979.66666669999995</v>
      </c>
      <c r="S88">
        <v>686</v>
      </c>
      <c r="T88">
        <v>621.85714289999999</v>
      </c>
      <c r="U88">
        <v>732.66666669999995</v>
      </c>
      <c r="V88">
        <v>538.75</v>
      </c>
      <c r="W88">
        <v>126.5714286</v>
      </c>
      <c r="X88">
        <v>146</v>
      </c>
      <c r="Y88">
        <v>112</v>
      </c>
      <c r="Z88">
        <v>708</v>
      </c>
      <c r="AA88">
        <v>1205.333333</v>
      </c>
      <c r="AB88">
        <v>335</v>
      </c>
      <c r="AC88">
        <v>21</v>
      </c>
      <c r="AD88">
        <v>13</v>
      </c>
      <c r="AE88">
        <v>3</v>
      </c>
      <c r="AF88">
        <v>5</v>
      </c>
      <c r="AG88">
        <v>7</v>
      </c>
      <c r="AH88">
        <v>12</v>
      </c>
      <c r="AI88">
        <v>2</v>
      </c>
      <c r="AJ88">
        <v>0</v>
      </c>
      <c r="AK88">
        <v>0</v>
      </c>
      <c r="AL88">
        <v>0</v>
      </c>
      <c r="AM88">
        <v>7</v>
      </c>
      <c r="AN88">
        <v>5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</v>
      </c>
      <c r="BA88">
        <v>1</v>
      </c>
      <c r="BB88">
        <v>0</v>
      </c>
      <c r="BC88">
        <v>0</v>
      </c>
      <c r="BD88">
        <v>0</v>
      </c>
      <c r="BE88">
        <v>10</v>
      </c>
      <c r="BF88">
        <v>1</v>
      </c>
      <c r="BG88">
        <v>1</v>
      </c>
      <c r="BH88">
        <v>0</v>
      </c>
      <c r="BI88">
        <v>3</v>
      </c>
      <c r="BJ88">
        <v>4</v>
      </c>
      <c r="BK88">
        <v>1</v>
      </c>
      <c r="BL88">
        <v>221</v>
      </c>
      <c r="BM88">
        <v>86</v>
      </c>
      <c r="BN88">
        <v>14</v>
      </c>
      <c r="BO88">
        <v>1</v>
      </c>
      <c r="BP88">
        <v>4</v>
      </c>
      <c r="BQ88">
        <v>4</v>
      </c>
      <c r="BR88">
        <v>112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E88" s="58" t="s">
        <v>111</v>
      </c>
      <c r="CF88" s="38"/>
    </row>
    <row r="89" spans="1:154" s="10" customFormat="1">
      <c r="A89" t="s">
        <v>173</v>
      </c>
      <c r="B89" s="10">
        <v>20</v>
      </c>
      <c r="C89" s="6" t="s">
        <v>2</v>
      </c>
      <c r="D89" s="10" t="s">
        <v>38</v>
      </c>
      <c r="E89" s="59">
        <f t="shared" si="44"/>
        <v>0</v>
      </c>
      <c r="F89" s="59">
        <f t="shared" si="45"/>
        <v>0</v>
      </c>
      <c r="G89" s="59">
        <f t="shared" si="46"/>
        <v>62.5</v>
      </c>
      <c r="H89" s="59">
        <f t="shared" si="47"/>
        <v>37.5</v>
      </c>
      <c r="I89" s="59">
        <f t="shared" si="48"/>
        <v>0.625</v>
      </c>
      <c r="J89">
        <v>8</v>
      </c>
      <c r="K89">
        <v>0</v>
      </c>
      <c r="L89">
        <v>0</v>
      </c>
      <c r="M89">
        <v>5</v>
      </c>
      <c r="N89">
        <v>3</v>
      </c>
      <c r="O89">
        <v>0.625</v>
      </c>
      <c r="P89">
        <v>528.625</v>
      </c>
      <c r="Q89">
        <v>0</v>
      </c>
      <c r="R89">
        <v>534.40000010000006</v>
      </c>
      <c r="S89">
        <v>519</v>
      </c>
      <c r="T89">
        <v>91.25</v>
      </c>
      <c r="U89">
        <v>87.599999990000001</v>
      </c>
      <c r="V89">
        <v>97.333333339999996</v>
      </c>
      <c r="W89">
        <v>2194</v>
      </c>
      <c r="X89">
        <v>2338.4</v>
      </c>
      <c r="Y89">
        <v>1953.333333</v>
      </c>
      <c r="Z89">
        <v>47.5</v>
      </c>
      <c r="AA89">
        <v>43.8</v>
      </c>
      <c r="AB89">
        <v>53.666666669999998</v>
      </c>
      <c r="AC89">
        <v>30</v>
      </c>
      <c r="AD89">
        <v>13</v>
      </c>
      <c r="AE89">
        <v>8</v>
      </c>
      <c r="AF89">
        <v>9</v>
      </c>
      <c r="AG89">
        <v>9</v>
      </c>
      <c r="AH89">
        <v>10</v>
      </c>
      <c r="AI89">
        <v>2</v>
      </c>
      <c r="AJ89">
        <v>0</v>
      </c>
      <c r="AK89">
        <v>0</v>
      </c>
      <c r="AL89">
        <v>9</v>
      </c>
      <c r="AM89">
        <v>8</v>
      </c>
      <c r="AN89">
        <v>2</v>
      </c>
      <c r="AO89">
        <v>0</v>
      </c>
      <c r="AP89">
        <v>0</v>
      </c>
      <c r="AQ89">
        <v>0</v>
      </c>
      <c r="AR89">
        <v>3</v>
      </c>
      <c r="AS89">
        <v>0</v>
      </c>
      <c r="AT89">
        <v>5</v>
      </c>
      <c r="AU89">
        <v>2</v>
      </c>
      <c r="AV89">
        <v>0</v>
      </c>
      <c r="AW89">
        <v>0</v>
      </c>
      <c r="AX89">
        <v>1</v>
      </c>
      <c r="AY89">
        <v>1</v>
      </c>
      <c r="AZ89">
        <v>3</v>
      </c>
      <c r="BA89">
        <v>0</v>
      </c>
      <c r="BB89">
        <v>0</v>
      </c>
      <c r="BC89">
        <v>0</v>
      </c>
      <c r="BD89">
        <v>5</v>
      </c>
      <c r="BE89">
        <v>10</v>
      </c>
      <c r="BF89">
        <v>0</v>
      </c>
      <c r="BG89">
        <v>0</v>
      </c>
      <c r="BH89">
        <v>0</v>
      </c>
      <c r="BI89">
        <v>0</v>
      </c>
      <c r="BJ89">
        <v>8</v>
      </c>
      <c r="BK89">
        <v>2</v>
      </c>
      <c r="BL89">
        <v>163</v>
      </c>
      <c r="BM89">
        <v>24</v>
      </c>
      <c r="BN89">
        <v>0</v>
      </c>
      <c r="BO89">
        <v>7</v>
      </c>
      <c r="BP89">
        <v>9</v>
      </c>
      <c r="BQ89">
        <v>75</v>
      </c>
      <c r="BR89">
        <v>48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E89" s="58" t="s">
        <v>111</v>
      </c>
      <c r="CF89" s="38"/>
    </row>
    <row r="90" spans="1:154" s="10" customFormat="1">
      <c r="A90" t="s">
        <v>174</v>
      </c>
      <c r="B90" s="10">
        <v>20</v>
      </c>
      <c r="C90" s="6" t="s">
        <v>2</v>
      </c>
      <c r="D90" s="10" t="s">
        <v>38</v>
      </c>
      <c r="E90" s="59">
        <f t="shared" si="44"/>
        <v>62.5</v>
      </c>
      <c r="F90" s="59">
        <f t="shared" si="45"/>
        <v>25</v>
      </c>
      <c r="G90" s="59">
        <f t="shared" si="46"/>
        <v>0</v>
      </c>
      <c r="H90" s="59">
        <f t="shared" si="47"/>
        <v>12.5</v>
      </c>
      <c r="I90" s="59">
        <f t="shared" si="48"/>
        <v>0</v>
      </c>
      <c r="J90">
        <v>8</v>
      </c>
      <c r="K90">
        <v>5</v>
      </c>
      <c r="L90">
        <v>2</v>
      </c>
      <c r="M90">
        <v>0</v>
      </c>
      <c r="N90">
        <v>1</v>
      </c>
      <c r="O90">
        <v>0</v>
      </c>
      <c r="P90">
        <v>1755.666667</v>
      </c>
      <c r="Q90">
        <v>1051</v>
      </c>
      <c r="R90">
        <v>0</v>
      </c>
      <c r="S90">
        <v>3165</v>
      </c>
      <c r="T90">
        <v>915</v>
      </c>
      <c r="U90">
        <v>0</v>
      </c>
      <c r="V90">
        <v>915</v>
      </c>
      <c r="W90">
        <v>258</v>
      </c>
      <c r="X90">
        <v>0</v>
      </c>
      <c r="Y90">
        <v>258</v>
      </c>
      <c r="Z90">
        <v>730</v>
      </c>
      <c r="AA90">
        <v>0</v>
      </c>
      <c r="AB90">
        <v>730</v>
      </c>
      <c r="AC90">
        <v>7</v>
      </c>
      <c r="AD90">
        <v>3</v>
      </c>
      <c r="AE90">
        <v>2</v>
      </c>
      <c r="AF90">
        <v>2</v>
      </c>
      <c r="AG90">
        <v>5</v>
      </c>
      <c r="AH90">
        <v>1</v>
      </c>
      <c r="AI90">
        <v>0</v>
      </c>
      <c r="AJ90">
        <v>0</v>
      </c>
      <c r="AK90">
        <v>0</v>
      </c>
      <c r="AL90">
        <v>1</v>
      </c>
      <c r="AM90">
        <v>3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</v>
      </c>
      <c r="BA90">
        <v>0</v>
      </c>
      <c r="BB90">
        <v>0</v>
      </c>
      <c r="BC90">
        <v>0</v>
      </c>
      <c r="BD90">
        <v>1</v>
      </c>
      <c r="BE90">
        <v>16</v>
      </c>
      <c r="BF90">
        <v>4</v>
      </c>
      <c r="BG90">
        <v>2</v>
      </c>
      <c r="BH90">
        <v>0</v>
      </c>
      <c r="BI90">
        <v>0</v>
      </c>
      <c r="BJ90">
        <v>1</v>
      </c>
      <c r="BK90">
        <v>9</v>
      </c>
      <c r="BL90">
        <v>509</v>
      </c>
      <c r="BM90">
        <v>147</v>
      </c>
      <c r="BN90">
        <v>50</v>
      </c>
      <c r="BO90">
        <v>0</v>
      </c>
      <c r="BP90">
        <v>2</v>
      </c>
      <c r="BQ90">
        <v>3</v>
      </c>
      <c r="BR90">
        <v>307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 t="s">
        <v>58</v>
      </c>
      <c r="CE90" s="58" t="s">
        <v>111</v>
      </c>
      <c r="CF90" s="38"/>
    </row>
    <row r="91" spans="1:154" s="10" customFormat="1">
      <c r="A91" t="s">
        <v>183</v>
      </c>
      <c r="B91" s="10">
        <v>24</v>
      </c>
      <c r="C91" s="6" t="s">
        <v>2</v>
      </c>
      <c r="D91" s="10" t="s">
        <v>38</v>
      </c>
      <c r="E91" s="59">
        <f t="shared" si="44"/>
        <v>87.5</v>
      </c>
      <c r="F91" s="59">
        <f t="shared" si="45"/>
        <v>12.5</v>
      </c>
      <c r="G91" s="59">
        <f t="shared" si="46"/>
        <v>0</v>
      </c>
      <c r="H91" s="59">
        <f t="shared" si="47"/>
        <v>0</v>
      </c>
      <c r="I91" s="59">
        <f t="shared" si="48"/>
        <v>0</v>
      </c>
      <c r="J91">
        <v>8</v>
      </c>
      <c r="K91">
        <v>7</v>
      </c>
      <c r="L91">
        <v>1</v>
      </c>
      <c r="M91">
        <v>0</v>
      </c>
      <c r="N91">
        <v>0</v>
      </c>
      <c r="O91">
        <v>0</v>
      </c>
      <c r="P91">
        <v>3780</v>
      </c>
      <c r="Q91">
        <v>3780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</v>
      </c>
      <c r="AD91">
        <v>1</v>
      </c>
      <c r="AE91">
        <v>2</v>
      </c>
      <c r="AF91">
        <v>0</v>
      </c>
      <c r="AG91">
        <v>3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135</v>
      </c>
      <c r="BM91">
        <v>9</v>
      </c>
      <c r="BN91">
        <v>0</v>
      </c>
      <c r="BO91">
        <v>0</v>
      </c>
      <c r="BP91">
        <v>0</v>
      </c>
      <c r="BQ91">
        <v>0</v>
      </c>
      <c r="BR91">
        <v>126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 t="s">
        <v>58</v>
      </c>
      <c r="CE91" s="58"/>
      <c r="CF91" s="38"/>
    </row>
    <row r="92" spans="1:154" s="10" customFormat="1">
      <c r="A92" t="s">
        <v>175</v>
      </c>
      <c r="B92" s="10">
        <v>20</v>
      </c>
      <c r="C92" s="4" t="s">
        <v>3</v>
      </c>
      <c r="D92" s="10" t="s">
        <v>38</v>
      </c>
      <c r="E92" s="59">
        <f t="shared" si="44"/>
        <v>0</v>
      </c>
      <c r="F92" s="59">
        <f t="shared" si="45"/>
        <v>0</v>
      </c>
      <c r="G92" s="59">
        <f t="shared" si="46"/>
        <v>75</v>
      </c>
      <c r="H92" s="59">
        <f t="shared" si="47"/>
        <v>25</v>
      </c>
      <c r="I92" s="59">
        <f t="shared" si="48"/>
        <v>0.75</v>
      </c>
      <c r="J92">
        <v>8</v>
      </c>
      <c r="K92">
        <v>0</v>
      </c>
      <c r="L92">
        <v>0</v>
      </c>
      <c r="M92">
        <v>6</v>
      </c>
      <c r="N92">
        <v>2</v>
      </c>
      <c r="O92">
        <v>0.75</v>
      </c>
      <c r="P92">
        <v>956.375</v>
      </c>
      <c r="Q92">
        <v>0</v>
      </c>
      <c r="R92">
        <v>1019.5</v>
      </c>
      <c r="S92">
        <v>767</v>
      </c>
      <c r="T92">
        <v>184.75</v>
      </c>
      <c r="U92">
        <v>150.66666670000001</v>
      </c>
      <c r="V92">
        <v>287</v>
      </c>
      <c r="W92">
        <v>262.375</v>
      </c>
      <c r="X92">
        <v>297.66666659999999</v>
      </c>
      <c r="Y92">
        <v>156.5</v>
      </c>
      <c r="Z92">
        <v>198.75</v>
      </c>
      <c r="AA92">
        <v>216.5</v>
      </c>
      <c r="AB92">
        <v>145.5</v>
      </c>
      <c r="AC92">
        <v>21</v>
      </c>
      <c r="AD92">
        <v>10</v>
      </c>
      <c r="AE92">
        <v>7</v>
      </c>
      <c r="AF92">
        <v>4</v>
      </c>
      <c r="AG92">
        <v>10</v>
      </c>
      <c r="AH92">
        <v>9</v>
      </c>
      <c r="AI92">
        <v>1</v>
      </c>
      <c r="AJ92">
        <v>0</v>
      </c>
      <c r="AK92">
        <v>0</v>
      </c>
      <c r="AL92">
        <v>1</v>
      </c>
      <c r="AM92">
        <v>8</v>
      </c>
      <c r="AN92">
        <v>1</v>
      </c>
      <c r="AO92">
        <v>0</v>
      </c>
      <c r="AP92">
        <v>0</v>
      </c>
      <c r="AQ92">
        <v>0</v>
      </c>
      <c r="AR92">
        <v>1</v>
      </c>
      <c r="AS92">
        <v>1</v>
      </c>
      <c r="AT92">
        <v>6</v>
      </c>
      <c r="AU92">
        <v>0</v>
      </c>
      <c r="AV92">
        <v>0</v>
      </c>
      <c r="AW92">
        <v>0</v>
      </c>
      <c r="AX92">
        <v>0</v>
      </c>
      <c r="AY92">
        <v>1</v>
      </c>
      <c r="AZ92">
        <v>2</v>
      </c>
      <c r="BA92">
        <v>1</v>
      </c>
      <c r="BB92">
        <v>0</v>
      </c>
      <c r="BC92">
        <v>0</v>
      </c>
      <c r="BD92">
        <v>0</v>
      </c>
      <c r="BE92">
        <v>25</v>
      </c>
      <c r="BF92">
        <v>0</v>
      </c>
      <c r="BG92">
        <v>0</v>
      </c>
      <c r="BH92">
        <v>0</v>
      </c>
      <c r="BI92">
        <v>4</v>
      </c>
      <c r="BJ92">
        <v>4</v>
      </c>
      <c r="BK92">
        <v>17</v>
      </c>
      <c r="BL92">
        <v>234</v>
      </c>
      <c r="BM92">
        <v>97</v>
      </c>
      <c r="BN92">
        <v>31</v>
      </c>
      <c r="BO92">
        <v>6</v>
      </c>
      <c r="BP92">
        <v>15</v>
      </c>
      <c r="BQ92">
        <v>10</v>
      </c>
      <c r="BR92">
        <v>75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 t="s">
        <v>58</v>
      </c>
      <c r="CE92" s="58" t="s">
        <v>111</v>
      </c>
      <c r="CF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</row>
    <row r="93" spans="1:154">
      <c r="A93" t="s">
        <v>176</v>
      </c>
      <c r="B93" s="10">
        <v>20</v>
      </c>
      <c r="C93" s="6" t="s">
        <v>2</v>
      </c>
      <c r="D93" s="10" t="s">
        <v>38</v>
      </c>
      <c r="E93" s="59">
        <f t="shared" si="44"/>
        <v>50</v>
      </c>
      <c r="F93" s="59">
        <f t="shared" si="45"/>
        <v>12.5</v>
      </c>
      <c r="G93" s="59">
        <f t="shared" si="46"/>
        <v>25</v>
      </c>
      <c r="H93" s="59">
        <f t="shared" si="47"/>
        <v>12.5</v>
      </c>
      <c r="I93" s="59">
        <f t="shared" si="48"/>
        <v>0.25</v>
      </c>
      <c r="J93">
        <v>8</v>
      </c>
      <c r="K93">
        <v>4</v>
      </c>
      <c r="L93">
        <v>1</v>
      </c>
      <c r="M93">
        <v>2</v>
      </c>
      <c r="N93">
        <v>1</v>
      </c>
      <c r="O93">
        <v>0.66666666669999997</v>
      </c>
      <c r="P93">
        <v>2214.5</v>
      </c>
      <c r="Q93">
        <v>2577</v>
      </c>
      <c r="R93">
        <v>2804</v>
      </c>
      <c r="S93">
        <v>673</v>
      </c>
      <c r="T93">
        <v>914.66666669999995</v>
      </c>
      <c r="U93">
        <v>1155</v>
      </c>
      <c r="V93">
        <v>434</v>
      </c>
      <c r="W93">
        <v>129.66666670000001</v>
      </c>
      <c r="X93">
        <v>138</v>
      </c>
      <c r="Y93">
        <v>113</v>
      </c>
      <c r="Z93">
        <v>628</v>
      </c>
      <c r="AA93">
        <v>775.5</v>
      </c>
      <c r="AB93">
        <v>333</v>
      </c>
      <c r="AC93">
        <v>18</v>
      </c>
      <c r="AD93">
        <v>4</v>
      </c>
      <c r="AE93">
        <v>6</v>
      </c>
      <c r="AF93">
        <v>8</v>
      </c>
      <c r="AG93">
        <v>10</v>
      </c>
      <c r="AH93">
        <v>3</v>
      </c>
      <c r="AI93">
        <v>1</v>
      </c>
      <c r="AJ93">
        <v>0</v>
      </c>
      <c r="AK93">
        <v>0</v>
      </c>
      <c r="AL93">
        <v>4</v>
      </c>
      <c r="AM93">
        <v>4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3</v>
      </c>
      <c r="AT93">
        <v>2</v>
      </c>
      <c r="AU93">
        <v>1</v>
      </c>
      <c r="AV93">
        <v>0</v>
      </c>
      <c r="AW93">
        <v>0</v>
      </c>
      <c r="AX93">
        <v>0</v>
      </c>
      <c r="AY93">
        <v>3</v>
      </c>
      <c r="AZ93">
        <v>1</v>
      </c>
      <c r="BA93">
        <v>0</v>
      </c>
      <c r="BB93">
        <v>0</v>
      </c>
      <c r="BC93">
        <v>0</v>
      </c>
      <c r="BD93">
        <v>4</v>
      </c>
      <c r="BE93">
        <v>22</v>
      </c>
      <c r="BF93">
        <v>11</v>
      </c>
      <c r="BG93">
        <v>3</v>
      </c>
      <c r="BH93">
        <v>0</v>
      </c>
      <c r="BI93">
        <v>2</v>
      </c>
      <c r="BJ93">
        <v>1</v>
      </c>
      <c r="BK93">
        <v>5</v>
      </c>
      <c r="BL93">
        <v>376</v>
      </c>
      <c r="BM93">
        <v>155</v>
      </c>
      <c r="BN93">
        <v>18</v>
      </c>
      <c r="BO93">
        <v>0</v>
      </c>
      <c r="BP93">
        <v>8</v>
      </c>
      <c r="BQ93">
        <v>3</v>
      </c>
      <c r="BR93">
        <v>192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 t="s">
        <v>58</v>
      </c>
      <c r="CE93" s="58" t="s">
        <v>111</v>
      </c>
    </row>
    <row r="94" spans="1:154">
      <c r="A94" t="s">
        <v>177</v>
      </c>
      <c r="B94" s="10">
        <v>20</v>
      </c>
      <c r="C94" s="6" t="s">
        <v>2</v>
      </c>
      <c r="D94" s="10" t="s">
        <v>38</v>
      </c>
      <c r="E94" s="59">
        <f t="shared" si="44"/>
        <v>75</v>
      </c>
      <c r="F94" s="59">
        <f t="shared" si="45"/>
        <v>12.5</v>
      </c>
      <c r="G94" s="59">
        <f t="shared" si="46"/>
        <v>12.5</v>
      </c>
      <c r="H94" s="59">
        <f t="shared" si="47"/>
        <v>0</v>
      </c>
      <c r="I94" s="59">
        <f t="shared" si="48"/>
        <v>0.125</v>
      </c>
      <c r="J94">
        <v>8</v>
      </c>
      <c r="K94">
        <v>6</v>
      </c>
      <c r="L94">
        <v>1</v>
      </c>
      <c r="M94">
        <v>1</v>
      </c>
      <c r="N94">
        <v>0</v>
      </c>
      <c r="O94">
        <v>1</v>
      </c>
      <c r="P94">
        <v>3132.5</v>
      </c>
      <c r="Q94">
        <v>2880</v>
      </c>
      <c r="R94">
        <v>3385</v>
      </c>
      <c r="S94">
        <v>0</v>
      </c>
      <c r="T94">
        <v>95</v>
      </c>
      <c r="U94">
        <v>95</v>
      </c>
      <c r="V94">
        <v>0</v>
      </c>
      <c r="W94">
        <v>449</v>
      </c>
      <c r="X94">
        <v>449</v>
      </c>
      <c r="Y94">
        <v>0</v>
      </c>
      <c r="Z94">
        <v>617</v>
      </c>
      <c r="AA94">
        <v>617</v>
      </c>
      <c r="AB94">
        <v>0</v>
      </c>
      <c r="AC94">
        <v>5</v>
      </c>
      <c r="AD94">
        <v>2</v>
      </c>
      <c r="AE94">
        <v>3</v>
      </c>
      <c r="AF94">
        <v>0</v>
      </c>
      <c r="AG94">
        <v>4</v>
      </c>
      <c r="AH94">
        <v>1</v>
      </c>
      <c r="AI94">
        <v>0</v>
      </c>
      <c r="AJ94">
        <v>0</v>
      </c>
      <c r="AK94">
        <v>0</v>
      </c>
      <c r="AL94">
        <v>0</v>
      </c>
      <c r="AM94">
        <v>2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2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4</v>
      </c>
      <c r="BF94">
        <v>2</v>
      </c>
      <c r="BG94">
        <v>0</v>
      </c>
      <c r="BH94">
        <v>0</v>
      </c>
      <c r="BI94">
        <v>0</v>
      </c>
      <c r="BJ94">
        <v>1</v>
      </c>
      <c r="BK94">
        <v>1</v>
      </c>
      <c r="BL94">
        <v>145</v>
      </c>
      <c r="BM94">
        <v>38</v>
      </c>
      <c r="BN94">
        <v>2</v>
      </c>
      <c r="BO94">
        <v>0</v>
      </c>
      <c r="BP94">
        <v>0</v>
      </c>
      <c r="BQ94">
        <v>0</v>
      </c>
      <c r="BR94">
        <v>105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 t="s">
        <v>58</v>
      </c>
      <c r="CE94" s="58" t="s">
        <v>111</v>
      </c>
    </row>
    <row r="95" spans="1:154" s="10" customFormat="1">
      <c r="A95" s="63"/>
      <c r="B95" s="38"/>
      <c r="C95" s="65"/>
      <c r="D95" s="65"/>
      <c r="E95" s="65"/>
      <c r="F95" s="65"/>
      <c r="G95" s="65"/>
      <c r="H95" s="65"/>
      <c r="I95" s="65"/>
      <c r="J95" s="65"/>
      <c r="K95" s="63"/>
      <c r="L95" s="63"/>
      <c r="M95" s="63"/>
      <c r="N95" s="63"/>
      <c r="O95" s="64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38"/>
      <c r="AO95" s="38"/>
      <c r="AP95" s="38"/>
      <c r="AQ95" s="38"/>
      <c r="AR95" s="38"/>
      <c r="AS95" s="63"/>
      <c r="AT95" s="63"/>
      <c r="AU95" s="63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58" t="s">
        <v>111</v>
      </c>
      <c r="CF95" s="38"/>
    </row>
    <row r="96" spans="1:154" s="10" customFormat="1">
      <c r="A96" s="34" t="s">
        <v>3</v>
      </c>
      <c r="B96" s="34">
        <f>COUNTIF(C69:C94,"WT")</f>
        <v>11</v>
      </c>
      <c r="C96" s="63"/>
      <c r="D96" s="22" t="s">
        <v>41</v>
      </c>
      <c r="E96" s="24">
        <f>AVERAGE(E71:E74,E76,E81,E83:E84,E87:E88,E92)</f>
        <v>47.727272727272727</v>
      </c>
      <c r="F96" s="24">
        <f t="shared" ref="F96:BQ96" si="49">AVERAGE(F71:F74,F76,F81,F83:F84,F87:F88,F92)</f>
        <v>4.5454545454545459</v>
      </c>
      <c r="G96" s="24">
        <f t="shared" si="49"/>
        <v>28.40909090909091</v>
      </c>
      <c r="H96" s="24">
        <f t="shared" si="49"/>
        <v>19.318181818181817</v>
      </c>
      <c r="I96" s="24">
        <f t="shared" si="49"/>
        <v>0.28409090909090912</v>
      </c>
      <c r="J96" s="24">
        <f t="shared" si="49"/>
        <v>8</v>
      </c>
      <c r="K96" s="24">
        <f t="shared" si="49"/>
        <v>3.8181818181818183</v>
      </c>
      <c r="L96" s="24">
        <f t="shared" si="49"/>
        <v>0.36363636363636365</v>
      </c>
      <c r="M96" s="24">
        <f t="shared" si="49"/>
        <v>2.2727272727272729</v>
      </c>
      <c r="N96" s="24">
        <f t="shared" si="49"/>
        <v>1.5454545454545454</v>
      </c>
      <c r="O96" s="24">
        <f t="shared" si="49"/>
        <v>0.61093073592727265</v>
      </c>
      <c r="P96" s="24">
        <f t="shared" si="49"/>
        <v>1380.714285690909</v>
      </c>
      <c r="Q96" s="24">
        <f t="shared" si="49"/>
        <v>840.22727272727275</v>
      </c>
      <c r="R96" s="24">
        <f t="shared" si="49"/>
        <v>1011.7742424272728</v>
      </c>
      <c r="S96" s="24">
        <f t="shared" si="49"/>
        <v>253.53030303636362</v>
      </c>
      <c r="T96" s="24">
        <f t="shared" si="49"/>
        <v>207.4642857181818</v>
      </c>
      <c r="U96" s="24">
        <f t="shared" si="49"/>
        <v>226.34848485454543</v>
      </c>
      <c r="V96" s="24">
        <f t="shared" si="49"/>
        <v>107.18939393636364</v>
      </c>
      <c r="W96" s="24">
        <f t="shared" si="49"/>
        <v>3513.9610389636364</v>
      </c>
      <c r="X96" s="24">
        <f t="shared" si="49"/>
        <v>3544.1696969636364</v>
      </c>
      <c r="Y96" s="24">
        <f t="shared" si="49"/>
        <v>65.818181818181813</v>
      </c>
      <c r="Z96" s="24">
        <f t="shared" si="49"/>
        <v>149.43560606363636</v>
      </c>
      <c r="AA96" s="24">
        <f t="shared" si="49"/>
        <v>199.90757572727273</v>
      </c>
      <c r="AB96" s="24">
        <f t="shared" si="49"/>
        <v>69.606060609090903</v>
      </c>
      <c r="AC96" s="24">
        <f t="shared" si="49"/>
        <v>17.181818181818183</v>
      </c>
      <c r="AD96" s="24">
        <f t="shared" si="49"/>
        <v>7.4545454545454541</v>
      </c>
      <c r="AE96" s="24">
        <f t="shared" si="49"/>
        <v>5.3636363636363633</v>
      </c>
      <c r="AF96" s="24">
        <f t="shared" si="49"/>
        <v>4.3636363636363633</v>
      </c>
      <c r="AG96" s="24">
        <f t="shared" si="49"/>
        <v>5.6363636363636367</v>
      </c>
      <c r="AH96" s="24">
        <f t="shared" si="49"/>
        <v>5</v>
      </c>
      <c r="AI96" s="24">
        <f t="shared" si="49"/>
        <v>2.4545454545454546</v>
      </c>
      <c r="AJ96" s="24">
        <f t="shared" si="49"/>
        <v>0.27272727272727271</v>
      </c>
      <c r="AK96" s="24">
        <f t="shared" si="49"/>
        <v>9.0909090909090912E-2</v>
      </c>
      <c r="AL96" s="24">
        <f t="shared" si="49"/>
        <v>3.7272727272727271</v>
      </c>
      <c r="AM96" s="24">
        <f t="shared" si="49"/>
        <v>4.1818181818181817</v>
      </c>
      <c r="AN96" s="24">
        <f t="shared" si="49"/>
        <v>1.1818181818181819</v>
      </c>
      <c r="AO96" s="24">
        <f t="shared" si="49"/>
        <v>0.90909090909090906</v>
      </c>
      <c r="AP96" s="24">
        <f t="shared" si="49"/>
        <v>0</v>
      </c>
      <c r="AQ96" s="24">
        <f t="shared" si="49"/>
        <v>0</v>
      </c>
      <c r="AR96" s="24">
        <f t="shared" si="49"/>
        <v>1.1818181818181819</v>
      </c>
      <c r="AS96" s="24">
        <f t="shared" si="49"/>
        <v>0.81818181818181823</v>
      </c>
      <c r="AT96" s="24">
        <f t="shared" si="49"/>
        <v>2.2727272727272729</v>
      </c>
      <c r="AU96" s="24">
        <f t="shared" si="49"/>
        <v>0.81818181818181823</v>
      </c>
      <c r="AV96" s="24">
        <f t="shared" si="49"/>
        <v>0.27272727272727271</v>
      </c>
      <c r="AW96" s="24">
        <f t="shared" si="49"/>
        <v>0</v>
      </c>
      <c r="AX96" s="24">
        <f t="shared" si="49"/>
        <v>1.1818181818181819</v>
      </c>
      <c r="AY96" s="24">
        <f t="shared" si="49"/>
        <v>0.63636363636363635</v>
      </c>
      <c r="AZ96" s="24">
        <f t="shared" si="49"/>
        <v>1.5454545454545454</v>
      </c>
      <c r="BA96" s="24">
        <f t="shared" si="49"/>
        <v>0.72727272727272729</v>
      </c>
      <c r="BB96" s="24">
        <f t="shared" si="49"/>
        <v>0</v>
      </c>
      <c r="BC96" s="24">
        <f t="shared" si="49"/>
        <v>9.0909090909090912E-2</v>
      </c>
      <c r="BD96" s="24">
        <f t="shared" si="49"/>
        <v>1.3636363636363635</v>
      </c>
      <c r="BE96" s="24">
        <f t="shared" si="49"/>
        <v>19</v>
      </c>
      <c r="BF96" s="24">
        <f t="shared" si="49"/>
        <v>4.3636363636363633</v>
      </c>
      <c r="BG96" s="24">
        <f t="shared" si="49"/>
        <v>0.18181818181818182</v>
      </c>
      <c r="BH96" s="24">
        <f t="shared" si="49"/>
        <v>0</v>
      </c>
      <c r="BI96" s="24">
        <f t="shared" si="49"/>
        <v>1</v>
      </c>
      <c r="BJ96" s="24">
        <f t="shared" si="49"/>
        <v>3.2727272727272729</v>
      </c>
      <c r="BK96" s="24">
        <f t="shared" si="49"/>
        <v>10.181818181818182</v>
      </c>
      <c r="BL96" s="24">
        <f t="shared" si="49"/>
        <v>356</v>
      </c>
      <c r="BM96" s="24">
        <f t="shared" si="49"/>
        <v>115.45454545454545</v>
      </c>
      <c r="BN96" s="24">
        <f t="shared" si="49"/>
        <v>11.454545454545455</v>
      </c>
      <c r="BO96" s="24">
        <f t="shared" si="49"/>
        <v>1.5454545454545454</v>
      </c>
      <c r="BP96" s="24">
        <f t="shared" si="49"/>
        <v>4.4545454545454541</v>
      </c>
      <c r="BQ96" s="24">
        <f t="shared" si="49"/>
        <v>37</v>
      </c>
      <c r="BR96" s="24">
        <f t="shared" ref="BR96:BX96" si="50">AVERAGE(BR71:BR74,BR76,BR81,BR83:BR84,BR87:BR88,BR92)</f>
        <v>186.09090909090909</v>
      </c>
      <c r="BS96" s="24">
        <f t="shared" si="50"/>
        <v>0</v>
      </c>
      <c r="BT96" s="24">
        <f t="shared" si="50"/>
        <v>0</v>
      </c>
      <c r="BU96" s="24">
        <f t="shared" si="50"/>
        <v>0</v>
      </c>
      <c r="BV96" s="24">
        <f t="shared" si="50"/>
        <v>0</v>
      </c>
      <c r="BW96" s="24">
        <f t="shared" si="50"/>
        <v>0</v>
      </c>
      <c r="BX96" s="24">
        <f t="shared" si="50"/>
        <v>0</v>
      </c>
      <c r="BY96" s="38"/>
      <c r="BZ96" s="38"/>
      <c r="CA96" s="38"/>
      <c r="CB96" s="38"/>
      <c r="CC96" s="38"/>
      <c r="CD96" s="38"/>
      <c r="CE96" s="58" t="s">
        <v>111</v>
      </c>
      <c r="CF96" s="38"/>
    </row>
    <row r="97" spans="1:154" s="10" customFormat="1">
      <c r="A97" s="35" t="s">
        <v>179</v>
      </c>
      <c r="B97" s="34">
        <f>COUNTIF(C69:C94,"+ve")</f>
        <v>13</v>
      </c>
      <c r="C97" s="63"/>
      <c r="D97" s="18" t="s">
        <v>41</v>
      </c>
      <c r="E97" s="27">
        <f>AVERAGE(E75,E77:E80,E82,E85:E86,E89:E91,E93:E94)</f>
        <v>34.615384615384613</v>
      </c>
      <c r="F97" s="27">
        <f t="shared" ref="F97:BQ97" si="51">AVERAGE(F75,F77:F80,F82,F85:F86,F89:F91,F93:F94)</f>
        <v>8.6538461538461533</v>
      </c>
      <c r="G97" s="27">
        <f t="shared" si="51"/>
        <v>40.384615384615387</v>
      </c>
      <c r="H97" s="27">
        <f t="shared" si="51"/>
        <v>16.346153846153847</v>
      </c>
      <c r="I97" s="27">
        <f t="shared" si="51"/>
        <v>0.40384615384615385</v>
      </c>
      <c r="J97" s="27">
        <f t="shared" si="51"/>
        <v>8</v>
      </c>
      <c r="K97" s="27">
        <f t="shared" si="51"/>
        <v>2.7692307692307692</v>
      </c>
      <c r="L97" s="27">
        <f t="shared" si="51"/>
        <v>0.69230769230769229</v>
      </c>
      <c r="M97" s="27">
        <f t="shared" si="51"/>
        <v>3.2307692307692308</v>
      </c>
      <c r="N97" s="27">
        <f t="shared" si="51"/>
        <v>1.3076923076923077</v>
      </c>
      <c r="O97" s="27">
        <f t="shared" si="51"/>
        <v>0.64661172161538449</v>
      </c>
      <c r="P97" s="27">
        <f t="shared" si="51"/>
        <v>1495.9264652307693</v>
      </c>
      <c r="Q97" s="27">
        <f t="shared" si="51"/>
        <v>1001.1923076923077</v>
      </c>
      <c r="R97" s="27">
        <f t="shared" si="51"/>
        <v>1158.5884615461541</v>
      </c>
      <c r="S97" s="27">
        <f t="shared" si="51"/>
        <v>694.04487179230773</v>
      </c>
      <c r="T97" s="27">
        <f t="shared" si="51"/>
        <v>404.37371796153843</v>
      </c>
      <c r="U97" s="27">
        <f t="shared" si="51"/>
        <v>344.74999999923079</v>
      </c>
      <c r="V97" s="27">
        <f t="shared" si="51"/>
        <v>242.21794872615385</v>
      </c>
      <c r="W97" s="27">
        <f t="shared" si="51"/>
        <v>531.60192305384612</v>
      </c>
      <c r="X97" s="27">
        <f t="shared" si="51"/>
        <v>708.79166661538466</v>
      </c>
      <c r="Y97" s="27">
        <f t="shared" si="51"/>
        <v>240.35897433076923</v>
      </c>
      <c r="Z97" s="27">
        <f t="shared" si="51"/>
        <v>552.0771978076923</v>
      </c>
      <c r="AA97" s="27">
        <f t="shared" si="51"/>
        <v>529.71410256384615</v>
      </c>
      <c r="AB97" s="27">
        <f t="shared" si="51"/>
        <v>173.26282052076925</v>
      </c>
      <c r="AC97" s="27">
        <f t="shared" si="51"/>
        <v>24.53846153846154</v>
      </c>
      <c r="AD97" s="27">
        <f t="shared" si="51"/>
        <v>10.923076923076923</v>
      </c>
      <c r="AE97" s="27">
        <f t="shared" si="51"/>
        <v>9.4615384615384617</v>
      </c>
      <c r="AF97" s="27">
        <f t="shared" si="51"/>
        <v>4.1538461538461542</v>
      </c>
      <c r="AG97" s="27">
        <f t="shared" si="51"/>
        <v>7.2307692307692308</v>
      </c>
      <c r="AH97" s="27">
        <f t="shared" si="51"/>
        <v>5.8461538461538458</v>
      </c>
      <c r="AI97" s="27">
        <f t="shared" si="51"/>
        <v>2.2307692307692308</v>
      </c>
      <c r="AJ97" s="27">
        <f t="shared" si="51"/>
        <v>0.61538461538461542</v>
      </c>
      <c r="AK97" s="27">
        <f t="shared" si="51"/>
        <v>0</v>
      </c>
      <c r="AL97" s="27">
        <f t="shared" si="51"/>
        <v>8.615384615384615</v>
      </c>
      <c r="AM97" s="27">
        <f t="shared" si="51"/>
        <v>5.2307692307692308</v>
      </c>
      <c r="AN97" s="27">
        <f t="shared" si="51"/>
        <v>1.3076923076923077</v>
      </c>
      <c r="AO97" s="27">
        <f t="shared" si="51"/>
        <v>0.38461538461538464</v>
      </c>
      <c r="AP97" s="27">
        <f t="shared" si="51"/>
        <v>0.23076923076923078</v>
      </c>
      <c r="AQ97" s="27">
        <f t="shared" si="51"/>
        <v>0</v>
      </c>
      <c r="AR97" s="27">
        <f t="shared" si="51"/>
        <v>3.7692307692307692</v>
      </c>
      <c r="AS97" s="27">
        <f t="shared" si="51"/>
        <v>1.2307692307692308</v>
      </c>
      <c r="AT97" s="27">
        <f t="shared" si="51"/>
        <v>3.2307692307692308</v>
      </c>
      <c r="AU97" s="27">
        <f t="shared" si="51"/>
        <v>1.6153846153846154</v>
      </c>
      <c r="AV97" s="27">
        <f t="shared" si="51"/>
        <v>0.30769230769230771</v>
      </c>
      <c r="AW97" s="27">
        <f t="shared" si="51"/>
        <v>0</v>
      </c>
      <c r="AX97" s="27">
        <f t="shared" si="51"/>
        <v>3.0769230769230771</v>
      </c>
      <c r="AY97" s="27">
        <f t="shared" si="51"/>
        <v>0.76923076923076927</v>
      </c>
      <c r="AZ97" s="27">
        <f t="shared" si="51"/>
        <v>1.3076923076923077</v>
      </c>
      <c r="BA97" s="27">
        <f t="shared" si="51"/>
        <v>0.23076923076923078</v>
      </c>
      <c r="BB97" s="27">
        <f t="shared" si="51"/>
        <v>7.6923076923076927E-2</v>
      </c>
      <c r="BC97" s="27">
        <f t="shared" si="51"/>
        <v>0</v>
      </c>
      <c r="BD97" s="27">
        <f t="shared" si="51"/>
        <v>1.7692307692307692</v>
      </c>
      <c r="BE97" s="27">
        <f t="shared" si="51"/>
        <v>12.692307692307692</v>
      </c>
      <c r="BF97" s="27">
        <f t="shared" si="51"/>
        <v>3.6153846153846154</v>
      </c>
      <c r="BG97" s="27">
        <f t="shared" si="51"/>
        <v>1.1538461538461537</v>
      </c>
      <c r="BH97" s="27">
        <f t="shared" si="51"/>
        <v>0.15384615384615385</v>
      </c>
      <c r="BI97" s="27">
        <f t="shared" si="51"/>
        <v>1.8461538461538463</v>
      </c>
      <c r="BJ97" s="27">
        <f t="shared" si="51"/>
        <v>2.8461538461538463</v>
      </c>
      <c r="BK97" s="27">
        <f t="shared" si="51"/>
        <v>3.0769230769230771</v>
      </c>
      <c r="BL97" s="27">
        <f t="shared" si="51"/>
        <v>232.53846153846155</v>
      </c>
      <c r="BM97" s="27">
        <f t="shared" si="51"/>
        <v>68.92307692307692</v>
      </c>
      <c r="BN97" s="27">
        <f t="shared" si="51"/>
        <v>16.53846153846154</v>
      </c>
      <c r="BO97" s="27">
        <f t="shared" si="51"/>
        <v>1.5384615384615385</v>
      </c>
      <c r="BP97" s="27">
        <f t="shared" si="51"/>
        <v>6.0769230769230766</v>
      </c>
      <c r="BQ97" s="27">
        <f t="shared" si="51"/>
        <v>18.76923076923077</v>
      </c>
      <c r="BR97" s="27">
        <f t="shared" ref="BR97:BX97" si="52">AVERAGE(BR75,BR77:BR80,BR82,BR85:BR86,BR89:BR91,BR93:BR94)</f>
        <v>120.69230769230769</v>
      </c>
      <c r="BS97" s="27">
        <f t="shared" si="52"/>
        <v>0</v>
      </c>
      <c r="BT97" s="27">
        <f t="shared" si="52"/>
        <v>0</v>
      </c>
      <c r="BU97" s="27">
        <f t="shared" si="52"/>
        <v>0</v>
      </c>
      <c r="BV97" s="27">
        <f t="shared" si="52"/>
        <v>0</v>
      </c>
      <c r="BW97" s="27">
        <f t="shared" si="52"/>
        <v>0</v>
      </c>
      <c r="BX97" s="27">
        <f t="shared" si="52"/>
        <v>0</v>
      </c>
      <c r="BY97" s="38"/>
      <c r="BZ97" s="38"/>
      <c r="CA97" s="38"/>
      <c r="CB97" s="38"/>
      <c r="CC97" s="38"/>
      <c r="CD97" s="38"/>
      <c r="CE97" s="58" t="s">
        <v>111</v>
      </c>
      <c r="CF97" s="38"/>
    </row>
    <row r="98" spans="1:154" s="10" customFormat="1">
      <c r="A98" s="63"/>
      <c r="B98" s="63"/>
      <c r="C98" s="63"/>
      <c r="D98" s="22" t="s">
        <v>43</v>
      </c>
      <c r="E98" s="24">
        <f>STDEV(E71:E74,E76,E81,E83:E84,E87:E88,E92)/SQRT($B96)</f>
        <v>12.1330434682174</v>
      </c>
      <c r="F98" s="24">
        <f t="shared" ref="F98:BQ98" si="53">STDEV(F71:F74,F76,F81,F83:F84,F87:F88,F92)/SQRT($B96)</f>
        <v>2.5409863380679432</v>
      </c>
      <c r="G98" s="24">
        <f t="shared" si="53"/>
        <v>7.5548955175430281</v>
      </c>
      <c r="H98" s="24">
        <f t="shared" si="53"/>
        <v>7.7905165913648231</v>
      </c>
      <c r="I98" s="24">
        <f t="shared" si="53"/>
        <v>7.5548955175430282E-2</v>
      </c>
      <c r="J98" s="24">
        <f t="shared" si="53"/>
        <v>0</v>
      </c>
      <c r="K98" s="24">
        <f t="shared" si="53"/>
        <v>0.97064347745739188</v>
      </c>
      <c r="L98" s="24">
        <f t="shared" si="53"/>
        <v>0.20327890704543541</v>
      </c>
      <c r="M98" s="24">
        <f t="shared" si="53"/>
        <v>0.60439164140344226</v>
      </c>
      <c r="N98" s="24">
        <f t="shared" si="53"/>
        <v>0.6232413273091858</v>
      </c>
      <c r="O98" s="24">
        <f t="shared" si="53"/>
        <v>0.11825023193167303</v>
      </c>
      <c r="P98" s="24">
        <f t="shared" si="53"/>
        <v>316.90940968444386</v>
      </c>
      <c r="Q98" s="24">
        <f t="shared" si="53"/>
        <v>442.1871126140872</v>
      </c>
      <c r="R98" s="24">
        <f t="shared" si="53"/>
        <v>224.98756443030734</v>
      </c>
      <c r="S98" s="24">
        <f t="shared" si="53"/>
        <v>99.734938658629446</v>
      </c>
      <c r="T98" s="24">
        <f t="shared" si="53"/>
        <v>68.974850264534297</v>
      </c>
      <c r="U98" s="24">
        <f t="shared" si="53"/>
        <v>80.49828549232052</v>
      </c>
      <c r="V98" s="24">
        <f t="shared" si="53"/>
        <v>51.6957543859696</v>
      </c>
      <c r="W98" s="24">
        <f t="shared" si="53"/>
        <v>2420.4562802917017</v>
      </c>
      <c r="X98" s="24">
        <f t="shared" si="53"/>
        <v>2416.3893081409637</v>
      </c>
      <c r="Y98" s="24">
        <f t="shared" si="53"/>
        <v>23.986006595444231</v>
      </c>
      <c r="Z98" s="24">
        <f t="shared" si="53"/>
        <v>61.589513407347305</v>
      </c>
      <c r="AA98" s="24">
        <f t="shared" si="53"/>
        <v>104.61178835781284</v>
      </c>
      <c r="AB98" s="24">
        <f t="shared" si="53"/>
        <v>33.974576597750819</v>
      </c>
      <c r="AC98" s="24">
        <f t="shared" si="53"/>
        <v>3.9446584869304462</v>
      </c>
      <c r="AD98" s="24">
        <f t="shared" si="53"/>
        <v>1.8159076686761981</v>
      </c>
      <c r="AE98" s="24">
        <f t="shared" si="53"/>
        <v>1.2156010654870386</v>
      </c>
      <c r="AF98" s="24">
        <f t="shared" si="53"/>
        <v>1.2952551680704552</v>
      </c>
      <c r="AG98" s="24">
        <f t="shared" si="53"/>
        <v>0.9270944570168701</v>
      </c>
      <c r="AH98" s="24">
        <f t="shared" si="53"/>
        <v>1.3816985594155149</v>
      </c>
      <c r="AI98" s="24">
        <f t="shared" si="53"/>
        <v>1.4293268368751673</v>
      </c>
      <c r="AJ98" s="24">
        <f t="shared" si="53"/>
        <v>0.27272727272727276</v>
      </c>
      <c r="AK98" s="24">
        <f t="shared" si="53"/>
        <v>9.0909090909090912E-2</v>
      </c>
      <c r="AL98" s="24">
        <f t="shared" si="53"/>
        <v>1.3953879166799923</v>
      </c>
      <c r="AM98" s="24">
        <f t="shared" si="53"/>
        <v>0.97064347745739188</v>
      </c>
      <c r="AN98" s="24">
        <f t="shared" si="53"/>
        <v>0.5190582699498254</v>
      </c>
      <c r="AO98" s="24">
        <f t="shared" si="53"/>
        <v>0.63895575966565743</v>
      </c>
      <c r="AP98" s="24">
        <f t="shared" si="53"/>
        <v>0</v>
      </c>
      <c r="AQ98" s="24">
        <f t="shared" si="53"/>
        <v>0</v>
      </c>
      <c r="AR98" s="24">
        <f t="shared" si="53"/>
        <v>0.5190582699498254</v>
      </c>
      <c r="AS98" s="24">
        <f t="shared" si="53"/>
        <v>0.29597855629272191</v>
      </c>
      <c r="AT98" s="24">
        <f t="shared" si="53"/>
        <v>0.60439164140344226</v>
      </c>
      <c r="AU98" s="24">
        <f t="shared" si="53"/>
        <v>0.4827606562673365</v>
      </c>
      <c r="AV98" s="24">
        <f t="shared" si="53"/>
        <v>0.27272727272727276</v>
      </c>
      <c r="AW98" s="24">
        <f t="shared" si="53"/>
        <v>0</v>
      </c>
      <c r="AX98" s="24">
        <f t="shared" si="53"/>
        <v>0.44350221518728972</v>
      </c>
      <c r="AY98" s="24">
        <f t="shared" si="53"/>
        <v>0.30962520665320736</v>
      </c>
      <c r="AZ98" s="24">
        <f t="shared" si="53"/>
        <v>0.6232413273091858</v>
      </c>
      <c r="BA98" s="24">
        <f t="shared" si="53"/>
        <v>0.44905778309921707</v>
      </c>
      <c r="BB98" s="24">
        <f t="shared" si="53"/>
        <v>0</v>
      </c>
      <c r="BC98" s="24">
        <f t="shared" si="53"/>
        <v>9.0909090909090912E-2</v>
      </c>
      <c r="BD98" s="24">
        <f t="shared" si="53"/>
        <v>0.65049250254539337</v>
      </c>
      <c r="BE98" s="24">
        <f t="shared" si="53"/>
        <v>4.0429512172983921</v>
      </c>
      <c r="BF98" s="24">
        <f t="shared" si="53"/>
        <v>1.5740666918568678</v>
      </c>
      <c r="BG98" s="24">
        <f t="shared" si="53"/>
        <v>0.12196734422726126</v>
      </c>
      <c r="BH98" s="24">
        <f t="shared" si="53"/>
        <v>0</v>
      </c>
      <c r="BI98" s="24">
        <f t="shared" si="53"/>
        <v>0.42640143271122088</v>
      </c>
      <c r="BJ98" s="24">
        <f t="shared" si="53"/>
        <v>0.96380787495989617</v>
      </c>
      <c r="BK98" s="24">
        <f t="shared" si="53"/>
        <v>2.944388134673027</v>
      </c>
      <c r="BL98" s="24">
        <f t="shared" si="53"/>
        <v>77.387102519500218</v>
      </c>
      <c r="BM98" s="24">
        <f t="shared" si="53"/>
        <v>24.126697259698787</v>
      </c>
      <c r="BN98" s="24">
        <f t="shared" si="53"/>
        <v>4.5254103507831429</v>
      </c>
      <c r="BO98" s="24">
        <f t="shared" si="53"/>
        <v>0.76709174944469039</v>
      </c>
      <c r="BP98" s="24">
        <f t="shared" si="53"/>
        <v>1.4793342259496722</v>
      </c>
      <c r="BQ98" s="24">
        <f t="shared" si="53"/>
        <v>24.400819658363936</v>
      </c>
      <c r="BR98" s="24">
        <f t="shared" ref="BR98:BX98" si="54">STDEV(BR71:BR74,BR76,BR81,BR83:BR84,BR87:BR88,BR92)/SQRT($B96)</f>
        <v>47.294522947445479</v>
      </c>
      <c r="BS98" s="24">
        <f t="shared" si="54"/>
        <v>0</v>
      </c>
      <c r="BT98" s="24">
        <f t="shared" si="54"/>
        <v>0</v>
      </c>
      <c r="BU98" s="24">
        <f t="shared" si="54"/>
        <v>0</v>
      </c>
      <c r="BV98" s="24">
        <f t="shared" si="54"/>
        <v>0</v>
      </c>
      <c r="BW98" s="24">
        <f t="shared" si="54"/>
        <v>0</v>
      </c>
      <c r="BX98" s="24">
        <f t="shared" si="54"/>
        <v>0</v>
      </c>
      <c r="BY98" s="38"/>
      <c r="BZ98" s="38"/>
      <c r="CA98" s="38"/>
      <c r="CB98" s="38"/>
      <c r="CC98" s="38"/>
      <c r="CD98" s="38"/>
      <c r="CE98" s="58" t="s">
        <v>111</v>
      </c>
      <c r="CF98" s="38"/>
    </row>
    <row r="99" spans="1:154" s="10" customFormat="1">
      <c r="A99" s="63"/>
      <c r="B99" s="2"/>
      <c r="C99" s="63"/>
      <c r="D99" s="18" t="s">
        <v>43</v>
      </c>
      <c r="E99" s="27">
        <f>STDEV(E75,E77:E80,E82,E85:E86,E89:E91,E93:E94)/SQRT($B97)</f>
        <v>8.0256307856082785</v>
      </c>
      <c r="F99" s="27">
        <f t="shared" ref="F99:BQ99" si="55">STDEV(F75,F77:F80,F82,F85:F86,F89:F91,F93:F94)/SQRT($B97)</f>
        <v>2.6038584630243462</v>
      </c>
      <c r="G99" s="27">
        <f t="shared" si="55"/>
        <v>8.271466602925603</v>
      </c>
      <c r="H99" s="27">
        <f t="shared" si="55"/>
        <v>5.1780430837831775</v>
      </c>
      <c r="I99" s="27">
        <f t="shared" si="55"/>
        <v>8.2714666029256034E-2</v>
      </c>
      <c r="J99" s="27">
        <f t="shared" si="55"/>
        <v>0</v>
      </c>
      <c r="K99" s="27">
        <f t="shared" si="55"/>
        <v>0.6420504628486623</v>
      </c>
      <c r="L99" s="27">
        <f t="shared" si="55"/>
        <v>0.20830867704194772</v>
      </c>
      <c r="M99" s="27">
        <f t="shared" si="55"/>
        <v>0.66171732823404827</v>
      </c>
      <c r="N99" s="27">
        <f t="shared" si="55"/>
        <v>0.41424344670265417</v>
      </c>
      <c r="O99" s="27">
        <f t="shared" si="55"/>
        <v>0.10031636447933111</v>
      </c>
      <c r="P99" s="27">
        <f t="shared" si="55"/>
        <v>303.27026091501796</v>
      </c>
      <c r="Q99" s="27">
        <f t="shared" si="55"/>
        <v>360.26959073434102</v>
      </c>
      <c r="R99" s="27">
        <f t="shared" si="55"/>
        <v>303.1032943712367</v>
      </c>
      <c r="S99" s="27">
        <f t="shared" si="55"/>
        <v>263.1936254775116</v>
      </c>
      <c r="T99" s="27">
        <f t="shared" si="55"/>
        <v>96.911581974028053</v>
      </c>
      <c r="U99" s="27">
        <f t="shared" si="55"/>
        <v>105.94897025667959</v>
      </c>
      <c r="V99" s="27">
        <f t="shared" si="55"/>
        <v>94.207421378992976</v>
      </c>
      <c r="W99" s="27">
        <f t="shared" si="55"/>
        <v>217.35341644002972</v>
      </c>
      <c r="X99" s="27">
        <f t="shared" si="55"/>
        <v>355.42850630316434</v>
      </c>
      <c r="Y99" s="27">
        <f t="shared" si="55"/>
        <v>145.65789181466747</v>
      </c>
      <c r="Z99" s="27">
        <f t="shared" si="55"/>
        <v>104.54293735541155</v>
      </c>
      <c r="AA99" s="27">
        <f t="shared" si="55"/>
        <v>117.36954827081641</v>
      </c>
      <c r="AB99" s="27">
        <f t="shared" si="55"/>
        <v>62.526900086341996</v>
      </c>
      <c r="AC99" s="27">
        <f t="shared" si="55"/>
        <v>5.8393178656496074</v>
      </c>
      <c r="AD99" s="27">
        <f t="shared" si="55"/>
        <v>3.4389576880613313</v>
      </c>
      <c r="AE99" s="27">
        <f t="shared" si="55"/>
        <v>2.5983608852391598</v>
      </c>
      <c r="AF99" s="27">
        <f t="shared" si="55"/>
        <v>1.0054094321383411</v>
      </c>
      <c r="AG99" s="27">
        <f t="shared" si="55"/>
        <v>0.62176182835805827</v>
      </c>
      <c r="AH99" s="27">
        <f t="shared" si="55"/>
        <v>1.2186907321349891</v>
      </c>
      <c r="AI99" s="27">
        <f t="shared" si="55"/>
        <v>0.84089273496444028</v>
      </c>
      <c r="AJ99" s="27">
        <f t="shared" si="55"/>
        <v>0.40093578900286897</v>
      </c>
      <c r="AK99" s="27">
        <f t="shared" si="55"/>
        <v>0</v>
      </c>
      <c r="AL99" s="27">
        <f t="shared" si="55"/>
        <v>3.659442408027838</v>
      </c>
      <c r="AM99" s="27">
        <f t="shared" si="55"/>
        <v>0.64205046284866241</v>
      </c>
      <c r="AN99" s="27">
        <f t="shared" si="55"/>
        <v>0.64435035246815719</v>
      </c>
      <c r="AO99" s="27">
        <f t="shared" si="55"/>
        <v>0.38461538461538464</v>
      </c>
      <c r="AP99" s="27">
        <f t="shared" si="55"/>
        <v>0.23076923076923078</v>
      </c>
      <c r="AQ99" s="27">
        <f t="shared" si="55"/>
        <v>0</v>
      </c>
      <c r="AR99" s="27">
        <f t="shared" si="55"/>
        <v>2.115734236842318</v>
      </c>
      <c r="AS99" s="27">
        <f t="shared" si="55"/>
        <v>0.34257408245865101</v>
      </c>
      <c r="AT99" s="27">
        <f t="shared" si="55"/>
        <v>0.66171732823404827</v>
      </c>
      <c r="AU99" s="27">
        <f t="shared" si="55"/>
        <v>0.57220291293388192</v>
      </c>
      <c r="AV99" s="27">
        <f t="shared" si="55"/>
        <v>0.17484848329469047</v>
      </c>
      <c r="AW99" s="27">
        <f t="shared" si="55"/>
        <v>0</v>
      </c>
      <c r="AX99" s="27">
        <f t="shared" si="55"/>
        <v>1.4912631819072151</v>
      </c>
      <c r="AY99" s="27">
        <f t="shared" si="55"/>
        <v>0.32332103110047411</v>
      </c>
      <c r="AZ99" s="27">
        <f t="shared" si="55"/>
        <v>0.41424344670265417</v>
      </c>
      <c r="BA99" s="27">
        <f t="shared" si="55"/>
        <v>0.16617283842071437</v>
      </c>
      <c r="BB99" s="27">
        <f t="shared" si="55"/>
        <v>7.6923076923076927E-2</v>
      </c>
      <c r="BC99" s="27">
        <f t="shared" si="55"/>
        <v>0</v>
      </c>
      <c r="BD99" s="27">
        <f t="shared" si="55"/>
        <v>0.60078843660820425</v>
      </c>
      <c r="BE99" s="27">
        <f t="shared" si="55"/>
        <v>2.9944063565267642</v>
      </c>
      <c r="BF99" s="27">
        <f t="shared" si="55"/>
        <v>1.421169893389848</v>
      </c>
      <c r="BG99" s="27">
        <f t="shared" si="55"/>
        <v>0.49154588494053375</v>
      </c>
      <c r="BH99" s="27">
        <f t="shared" si="55"/>
        <v>0.15384615384615385</v>
      </c>
      <c r="BI99" s="27">
        <f t="shared" si="55"/>
        <v>0.73245419779926668</v>
      </c>
      <c r="BJ99" s="27">
        <f t="shared" si="55"/>
        <v>0.72364952777795311</v>
      </c>
      <c r="BK99" s="27">
        <f t="shared" si="55"/>
        <v>1.0029542161850229</v>
      </c>
      <c r="BL99" s="27">
        <f t="shared" si="55"/>
        <v>40.956295559493753</v>
      </c>
      <c r="BM99" s="27">
        <f t="shared" si="55"/>
        <v>15.626022648979809</v>
      </c>
      <c r="BN99" s="27">
        <f t="shared" si="55"/>
        <v>4.9115449872454287</v>
      </c>
      <c r="BO99" s="27">
        <f t="shared" si="55"/>
        <v>0.95148591360407553</v>
      </c>
      <c r="BP99" s="27">
        <f t="shared" si="55"/>
        <v>1.4387563114947151</v>
      </c>
      <c r="BQ99" s="27">
        <f t="shared" si="55"/>
        <v>10.734651443682605</v>
      </c>
      <c r="BR99" s="27">
        <f t="shared" ref="BR99:BX99" si="56">STDEV(BR75,BR77:BR80,BR82,BR85:BR86,BR89:BR91,BR93:BR94)/SQRT($B97)</f>
        <v>22.988119734227663</v>
      </c>
      <c r="BS99" s="27">
        <f t="shared" si="56"/>
        <v>0</v>
      </c>
      <c r="BT99" s="27">
        <f t="shared" si="56"/>
        <v>0</v>
      </c>
      <c r="BU99" s="27">
        <f t="shared" si="56"/>
        <v>0</v>
      </c>
      <c r="BV99" s="27">
        <f t="shared" si="56"/>
        <v>0</v>
      </c>
      <c r="BW99" s="27">
        <f t="shared" si="56"/>
        <v>0</v>
      </c>
      <c r="BX99" s="27">
        <f t="shared" si="56"/>
        <v>0</v>
      </c>
      <c r="BY99" s="38"/>
      <c r="BZ99" s="38"/>
      <c r="CA99" s="38"/>
      <c r="CB99" s="38"/>
      <c r="CC99" s="38"/>
      <c r="CD99" s="38"/>
      <c r="CE99" s="58" t="s">
        <v>111</v>
      </c>
      <c r="CF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</row>
    <row r="100" spans="1:154" s="10" customFormat="1">
      <c r="C100" s="102"/>
      <c r="E100" s="59"/>
      <c r="F100" s="59"/>
      <c r="G100" s="59"/>
      <c r="H100" s="59"/>
      <c r="I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BV100" s="38"/>
      <c r="BW100" s="38"/>
      <c r="BX100" s="38"/>
      <c r="BY100" s="38"/>
      <c r="BZ100" s="38"/>
      <c r="CA100" s="38"/>
      <c r="CB100" s="38"/>
      <c r="CC100" s="38"/>
      <c r="CD100" s="38"/>
      <c r="CE100" s="58"/>
      <c r="CF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</row>
    <row r="101" spans="1:154" ht="16">
      <c r="A101" s="83" t="s">
        <v>139</v>
      </c>
      <c r="B101" s="66"/>
      <c r="C101" s="66" t="s">
        <v>140</v>
      </c>
      <c r="D101" s="66"/>
      <c r="E101" s="53" t="s">
        <v>63</v>
      </c>
      <c r="F101" s="53" t="s">
        <v>64</v>
      </c>
      <c r="G101" s="53" t="s">
        <v>65</v>
      </c>
      <c r="H101" s="53" t="s">
        <v>66</v>
      </c>
      <c r="I101" s="87" t="s">
        <v>100</v>
      </c>
      <c r="J101" s="53" t="s">
        <v>62</v>
      </c>
      <c r="K101" s="53" t="s">
        <v>63</v>
      </c>
      <c r="L101" s="53" t="s">
        <v>64</v>
      </c>
      <c r="M101" s="53" t="s">
        <v>65</v>
      </c>
      <c r="N101" s="53" t="s">
        <v>66</v>
      </c>
      <c r="O101" s="87" t="s">
        <v>100</v>
      </c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CE101" s="58" t="s">
        <v>111</v>
      </c>
    </row>
    <row r="102" spans="1:154">
      <c r="A102" t="s">
        <v>158</v>
      </c>
      <c r="B102" s="10">
        <v>20</v>
      </c>
      <c r="C102" s="4" t="s">
        <v>3</v>
      </c>
      <c r="D102" s="10" t="s">
        <v>38</v>
      </c>
      <c r="E102" s="59">
        <f>(K102/$J102)*100</f>
        <v>0</v>
      </c>
      <c r="F102" s="59">
        <f>(L102/$J102)*100</f>
        <v>0</v>
      </c>
      <c r="G102" s="59">
        <f>(M102/$J102)*100</f>
        <v>50</v>
      </c>
      <c r="H102" s="59">
        <f>(N102/$J102)*100</f>
        <v>50</v>
      </c>
      <c r="I102" s="59">
        <f>M102/J102</f>
        <v>0.5</v>
      </c>
      <c r="J102">
        <v>4</v>
      </c>
      <c r="K102">
        <v>0</v>
      </c>
      <c r="L102">
        <v>0</v>
      </c>
      <c r="M102">
        <v>2</v>
      </c>
      <c r="N102">
        <v>2</v>
      </c>
      <c r="O102">
        <v>0</v>
      </c>
      <c r="P102">
        <v>358.5</v>
      </c>
      <c r="Q102">
        <v>0</v>
      </c>
      <c r="R102">
        <v>240</v>
      </c>
      <c r="S102">
        <v>477</v>
      </c>
      <c r="T102">
        <v>126.5</v>
      </c>
      <c r="U102">
        <v>131.5</v>
      </c>
      <c r="V102">
        <v>121.5</v>
      </c>
      <c r="W102">
        <v>383</v>
      </c>
      <c r="X102">
        <v>536.5</v>
      </c>
      <c r="Y102">
        <v>229.5</v>
      </c>
      <c r="Z102">
        <v>135.5</v>
      </c>
      <c r="AA102">
        <v>126.5</v>
      </c>
      <c r="AB102">
        <v>144.5</v>
      </c>
      <c r="AC102">
        <v>37</v>
      </c>
      <c r="AD102">
        <v>17</v>
      </c>
      <c r="AE102">
        <v>14</v>
      </c>
      <c r="AF102">
        <v>6</v>
      </c>
      <c r="AG102">
        <v>4</v>
      </c>
      <c r="AH102">
        <v>5</v>
      </c>
      <c r="AI102">
        <v>6</v>
      </c>
      <c r="AJ102">
        <v>0</v>
      </c>
      <c r="AK102">
        <v>0</v>
      </c>
      <c r="AL102">
        <v>22</v>
      </c>
      <c r="AM102">
        <v>4</v>
      </c>
      <c r="AN102">
        <v>1</v>
      </c>
      <c r="AO102">
        <v>1</v>
      </c>
      <c r="AP102">
        <v>0</v>
      </c>
      <c r="AQ102">
        <v>0</v>
      </c>
      <c r="AR102">
        <v>11</v>
      </c>
      <c r="AS102">
        <v>0</v>
      </c>
      <c r="AT102">
        <v>2</v>
      </c>
      <c r="AU102">
        <v>3</v>
      </c>
      <c r="AV102">
        <v>0</v>
      </c>
      <c r="AW102">
        <v>0</v>
      </c>
      <c r="AX102">
        <v>9</v>
      </c>
      <c r="AY102">
        <v>0</v>
      </c>
      <c r="AZ102">
        <v>2</v>
      </c>
      <c r="BA102">
        <v>2</v>
      </c>
      <c r="BB102">
        <v>0</v>
      </c>
      <c r="BC102">
        <v>0</v>
      </c>
      <c r="BD102">
        <v>2</v>
      </c>
      <c r="BE102">
        <v>6</v>
      </c>
      <c r="BF102">
        <v>0</v>
      </c>
      <c r="BG102">
        <v>0</v>
      </c>
      <c r="BH102">
        <v>0</v>
      </c>
      <c r="BI102">
        <v>0</v>
      </c>
      <c r="BJ102">
        <v>4</v>
      </c>
      <c r="BK102">
        <v>2</v>
      </c>
      <c r="BL102">
        <v>49</v>
      </c>
      <c r="BM102">
        <v>15</v>
      </c>
      <c r="BN102">
        <v>5</v>
      </c>
      <c r="BO102">
        <v>0</v>
      </c>
      <c r="BP102">
        <v>5</v>
      </c>
      <c r="BQ102">
        <v>1</v>
      </c>
      <c r="BR102">
        <v>23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  <c r="CE102" s="58" t="s">
        <v>111</v>
      </c>
      <c r="CG102" s="10" t="str">
        <f>$W$1</f>
        <v>FE0F</v>
      </c>
      <c r="CH102" s="10" t="str">
        <f>C78</f>
        <v>+ve</v>
      </c>
      <c r="CI102" s="59">
        <f t="shared" ref="CI102:CN102" si="57">K102</f>
        <v>0</v>
      </c>
      <c r="CJ102" s="59">
        <f t="shared" si="57"/>
        <v>0</v>
      </c>
      <c r="CK102" s="59">
        <f t="shared" si="57"/>
        <v>2</v>
      </c>
      <c r="CL102" s="59">
        <f t="shared" si="57"/>
        <v>2</v>
      </c>
      <c r="CM102" s="59">
        <f t="shared" si="57"/>
        <v>0</v>
      </c>
      <c r="CN102" s="59">
        <f t="shared" si="57"/>
        <v>358.5</v>
      </c>
      <c r="CO102" s="59">
        <f>R102</f>
        <v>240</v>
      </c>
      <c r="CP102" s="59">
        <f>S102</f>
        <v>477</v>
      </c>
      <c r="CQ102" s="59">
        <f>U102</f>
        <v>131.5</v>
      </c>
      <c r="CR102" s="59">
        <f>V102</f>
        <v>121.5</v>
      </c>
      <c r="CS102" s="59">
        <f>X102</f>
        <v>536.5</v>
      </c>
      <c r="CT102" s="59">
        <f>Y102</f>
        <v>229.5</v>
      </c>
      <c r="CU102" s="59">
        <f>AD102</f>
        <v>17</v>
      </c>
      <c r="CV102" s="59">
        <f>AE102</f>
        <v>14</v>
      </c>
      <c r="CW102" s="59">
        <f>AF102</f>
        <v>6</v>
      </c>
      <c r="CX102" s="59">
        <f>BE102</f>
        <v>6</v>
      </c>
      <c r="CY102" s="59">
        <f>BL102</f>
        <v>49</v>
      </c>
      <c r="CZ102" s="95">
        <f t="shared" ref="CZ102:DE102" si="58">K104</f>
        <v>0</v>
      </c>
      <c r="DA102" s="95">
        <f t="shared" si="58"/>
        <v>1</v>
      </c>
      <c r="DB102" s="95">
        <f t="shared" si="58"/>
        <v>1</v>
      </c>
      <c r="DC102" s="95">
        <f t="shared" si="58"/>
        <v>1</v>
      </c>
      <c r="DD102" s="95">
        <f t="shared" si="58"/>
        <v>1</v>
      </c>
      <c r="DE102" s="95">
        <f t="shared" si="58"/>
        <v>1695.75</v>
      </c>
      <c r="DF102" s="95">
        <f>R104</f>
        <v>2902</v>
      </c>
      <c r="DG102" s="95">
        <f>S104</f>
        <v>1502</v>
      </c>
      <c r="DH102" s="95">
        <f>U104</f>
        <v>199</v>
      </c>
      <c r="DI102" s="95">
        <f>V104</f>
        <v>541</v>
      </c>
      <c r="DJ102" s="95">
        <f>X104</f>
        <v>1113</v>
      </c>
      <c r="DK102" s="95">
        <f>Y104</f>
        <v>192</v>
      </c>
      <c r="DL102" s="95">
        <f>AD104</f>
        <v>8</v>
      </c>
      <c r="DM102" s="95">
        <f>AE104</f>
        <v>4</v>
      </c>
      <c r="DN102" s="95">
        <f>AF104</f>
        <v>6</v>
      </c>
      <c r="DO102" s="95">
        <f>BE104</f>
        <v>23</v>
      </c>
      <c r="DP102" s="95">
        <f>BL104</f>
        <v>105</v>
      </c>
      <c r="DQ102" s="59">
        <f t="shared" ref="DQ102:DV102" si="59">K105</f>
        <v>0</v>
      </c>
      <c r="DR102" s="59">
        <f t="shared" si="59"/>
        <v>0</v>
      </c>
      <c r="DS102" s="59">
        <f t="shared" si="59"/>
        <v>2</v>
      </c>
      <c r="DT102" s="59">
        <f t="shared" si="59"/>
        <v>1</v>
      </c>
      <c r="DU102" s="59">
        <f t="shared" si="59"/>
        <v>1</v>
      </c>
      <c r="DV102" s="59">
        <f t="shared" si="59"/>
        <v>154.75</v>
      </c>
      <c r="DW102" s="59">
        <f>R105</f>
        <v>193</v>
      </c>
      <c r="DX102" s="59">
        <f>S105</f>
        <v>122</v>
      </c>
      <c r="DY102" s="59">
        <f>U105</f>
        <v>72.5</v>
      </c>
      <c r="DZ102" s="59">
        <f>V105</f>
        <v>206</v>
      </c>
      <c r="EA102" s="59">
        <f>X105</f>
        <v>88</v>
      </c>
      <c r="EB102" s="59">
        <f>Y105</f>
        <v>147</v>
      </c>
      <c r="EC102" s="59">
        <f>AD105</f>
        <v>12</v>
      </c>
      <c r="ED102" s="59">
        <f>AE105</f>
        <v>9</v>
      </c>
      <c r="EE102" s="59">
        <f>AF105</f>
        <v>6</v>
      </c>
      <c r="EF102" s="59">
        <f>BE105</f>
        <v>4</v>
      </c>
      <c r="EG102" s="59">
        <f>BL105</f>
        <v>50</v>
      </c>
      <c r="EH102" s="95">
        <f t="shared" ref="EH102:EM102" si="60">K107</f>
        <v>0</v>
      </c>
      <c r="EI102" s="95">
        <f t="shared" si="60"/>
        <v>0</v>
      </c>
      <c r="EJ102" s="95">
        <f t="shared" si="60"/>
        <v>2</v>
      </c>
      <c r="EK102" s="95">
        <f t="shared" si="60"/>
        <v>2</v>
      </c>
      <c r="EL102" s="95">
        <f t="shared" si="60"/>
        <v>0</v>
      </c>
      <c r="EM102" s="95">
        <f t="shared" si="60"/>
        <v>756</v>
      </c>
      <c r="EN102" s="95">
        <f>R107</f>
        <v>212</v>
      </c>
      <c r="EO102" s="95">
        <f>S107</f>
        <v>1300</v>
      </c>
      <c r="EP102" s="95">
        <f>U107</f>
        <v>265</v>
      </c>
      <c r="EQ102" s="95">
        <f>V107</f>
        <v>132</v>
      </c>
      <c r="ER102" s="95">
        <f>X107</f>
        <v>145.5</v>
      </c>
      <c r="ES102" s="95">
        <f>Y107</f>
        <v>147.5</v>
      </c>
      <c r="ET102" s="95">
        <f>AD107</f>
        <v>5</v>
      </c>
      <c r="EU102" s="95">
        <f>AE107</f>
        <v>3</v>
      </c>
      <c r="EV102" s="95">
        <f>AF107</f>
        <v>2</v>
      </c>
      <c r="EW102" s="95">
        <f>BE107</f>
        <v>12</v>
      </c>
      <c r="EX102" s="95">
        <f>BL107</f>
        <v>46</v>
      </c>
    </row>
    <row r="103" spans="1:154">
      <c r="A103" t="s">
        <v>180</v>
      </c>
      <c r="B103" s="10">
        <v>24</v>
      </c>
      <c r="C103" s="4" t="s">
        <v>3</v>
      </c>
      <c r="D103" s="10" t="s">
        <v>38</v>
      </c>
      <c r="E103" s="59">
        <f t="shared" ref="E103:E125" si="61">(K103/$J103)*100</f>
        <v>25</v>
      </c>
      <c r="F103" s="59">
        <f t="shared" ref="F103:F125" si="62">(L103/$J103)*100</f>
        <v>50</v>
      </c>
      <c r="G103" s="59">
        <f t="shared" ref="G103:G125" si="63">(M103/$J103)*100</f>
        <v>0</v>
      </c>
      <c r="H103" s="59">
        <f t="shared" ref="H103:H125" si="64">(N103/$J103)*100</f>
        <v>25</v>
      </c>
      <c r="I103" s="59">
        <f t="shared" ref="I103:I125" si="65">M103/J103</f>
        <v>0</v>
      </c>
      <c r="J103">
        <v>4</v>
      </c>
      <c r="K103">
        <v>1</v>
      </c>
      <c r="L103">
        <v>2</v>
      </c>
      <c r="M103">
        <v>0</v>
      </c>
      <c r="N103">
        <v>1</v>
      </c>
      <c r="O103">
        <v>0</v>
      </c>
      <c r="P103">
        <v>1582</v>
      </c>
      <c r="Q103">
        <v>1874.5</v>
      </c>
      <c r="R103">
        <v>0</v>
      </c>
      <c r="S103">
        <v>997</v>
      </c>
      <c r="T103">
        <v>58</v>
      </c>
      <c r="U103">
        <v>0</v>
      </c>
      <c r="V103">
        <v>58</v>
      </c>
      <c r="W103">
        <v>387</v>
      </c>
      <c r="X103">
        <v>0</v>
      </c>
      <c r="Y103">
        <v>387</v>
      </c>
      <c r="Z103">
        <v>76</v>
      </c>
      <c r="AA103">
        <v>0</v>
      </c>
      <c r="AB103">
        <v>76</v>
      </c>
      <c r="AC103">
        <v>8</v>
      </c>
      <c r="AD103">
        <v>3</v>
      </c>
      <c r="AE103">
        <v>3</v>
      </c>
      <c r="AF103">
        <v>2</v>
      </c>
      <c r="AG103">
        <v>6</v>
      </c>
      <c r="AH103">
        <v>1</v>
      </c>
      <c r="AI103">
        <v>1</v>
      </c>
      <c r="AJ103">
        <v>0</v>
      </c>
      <c r="AK103">
        <v>0</v>
      </c>
      <c r="AL103">
        <v>0</v>
      </c>
      <c r="AM103">
        <v>3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3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1</v>
      </c>
      <c r="BB103">
        <v>0</v>
      </c>
      <c r="BC103">
        <v>0</v>
      </c>
      <c r="BD103">
        <v>0</v>
      </c>
      <c r="BE103">
        <v>2</v>
      </c>
      <c r="BF103">
        <v>0</v>
      </c>
      <c r="BG103">
        <v>1</v>
      </c>
      <c r="BH103">
        <v>0</v>
      </c>
      <c r="BI103">
        <v>0</v>
      </c>
      <c r="BJ103">
        <v>1</v>
      </c>
      <c r="BK103">
        <v>0</v>
      </c>
      <c r="BL103">
        <v>114</v>
      </c>
      <c r="BM103">
        <v>23</v>
      </c>
      <c r="BN103">
        <v>18</v>
      </c>
      <c r="BO103">
        <v>0</v>
      </c>
      <c r="BP103">
        <v>0</v>
      </c>
      <c r="BQ103">
        <v>0</v>
      </c>
      <c r="BR103">
        <v>73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E103" s="58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</row>
    <row r="104" spans="1:154">
      <c r="A104" t="s">
        <v>159</v>
      </c>
      <c r="B104" s="10">
        <v>20</v>
      </c>
      <c r="C104" s="4" t="s">
        <v>3</v>
      </c>
      <c r="D104" s="10" t="s">
        <v>38</v>
      </c>
      <c r="E104" s="59">
        <f t="shared" si="61"/>
        <v>0</v>
      </c>
      <c r="F104" s="59">
        <f t="shared" si="62"/>
        <v>25</v>
      </c>
      <c r="G104" s="59">
        <f t="shared" si="63"/>
        <v>25</v>
      </c>
      <c r="H104" s="59">
        <f t="shared" si="64"/>
        <v>25</v>
      </c>
      <c r="I104" s="59">
        <f t="shared" si="65"/>
        <v>0.25</v>
      </c>
      <c r="J104">
        <v>4</v>
      </c>
      <c r="K104">
        <v>0</v>
      </c>
      <c r="L104">
        <v>1</v>
      </c>
      <c r="M104">
        <v>1</v>
      </c>
      <c r="N104">
        <v>1</v>
      </c>
      <c r="O104">
        <v>1</v>
      </c>
      <c r="P104">
        <v>1695.75</v>
      </c>
      <c r="Q104">
        <v>892</v>
      </c>
      <c r="R104">
        <v>2902</v>
      </c>
      <c r="S104">
        <v>1502</v>
      </c>
      <c r="T104">
        <v>370</v>
      </c>
      <c r="U104">
        <v>199</v>
      </c>
      <c r="V104">
        <v>541</v>
      </c>
      <c r="W104">
        <v>652.5</v>
      </c>
      <c r="X104">
        <v>1113</v>
      </c>
      <c r="Y104">
        <v>192</v>
      </c>
      <c r="Z104">
        <v>121</v>
      </c>
      <c r="AA104">
        <v>81</v>
      </c>
      <c r="AB104">
        <v>161</v>
      </c>
      <c r="AC104">
        <v>18</v>
      </c>
      <c r="AD104">
        <v>8</v>
      </c>
      <c r="AE104">
        <v>4</v>
      </c>
      <c r="AF104">
        <v>6</v>
      </c>
      <c r="AG104">
        <v>6</v>
      </c>
      <c r="AH104">
        <v>5</v>
      </c>
      <c r="AI104">
        <v>1</v>
      </c>
      <c r="AJ104">
        <v>0</v>
      </c>
      <c r="AK104">
        <v>0</v>
      </c>
      <c r="AL104">
        <v>6</v>
      </c>
      <c r="AM104">
        <v>4</v>
      </c>
      <c r="AN104">
        <v>2</v>
      </c>
      <c r="AO104">
        <v>0</v>
      </c>
      <c r="AP104">
        <v>0</v>
      </c>
      <c r="AQ104">
        <v>0</v>
      </c>
      <c r="AR104">
        <v>2</v>
      </c>
      <c r="AS104">
        <v>0</v>
      </c>
      <c r="AT104">
        <v>2</v>
      </c>
      <c r="AU104">
        <v>0</v>
      </c>
      <c r="AV104">
        <v>0</v>
      </c>
      <c r="AW104">
        <v>0</v>
      </c>
      <c r="AX104">
        <v>2</v>
      </c>
      <c r="AY104">
        <v>2</v>
      </c>
      <c r="AZ104">
        <v>1</v>
      </c>
      <c r="BA104">
        <v>1</v>
      </c>
      <c r="BB104">
        <v>0</v>
      </c>
      <c r="BC104">
        <v>0</v>
      </c>
      <c r="BD104">
        <v>2</v>
      </c>
      <c r="BE104">
        <v>23</v>
      </c>
      <c r="BF104">
        <v>4</v>
      </c>
      <c r="BG104">
        <v>9</v>
      </c>
      <c r="BH104">
        <v>0</v>
      </c>
      <c r="BI104">
        <v>0</v>
      </c>
      <c r="BJ104">
        <v>2</v>
      </c>
      <c r="BK104">
        <v>8</v>
      </c>
      <c r="BL104">
        <v>105</v>
      </c>
      <c r="BM104">
        <v>33</v>
      </c>
      <c r="BN104">
        <v>25</v>
      </c>
      <c r="BO104">
        <v>0</v>
      </c>
      <c r="BP104">
        <v>2</v>
      </c>
      <c r="BQ104">
        <v>2</v>
      </c>
      <c r="BR104">
        <v>43</v>
      </c>
      <c r="BS104">
        <v>1</v>
      </c>
      <c r="BT104">
        <v>0</v>
      </c>
      <c r="BU104">
        <v>1</v>
      </c>
      <c r="BV104">
        <v>1487</v>
      </c>
      <c r="BW104">
        <v>0</v>
      </c>
      <c r="BX104">
        <v>1487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E104" s="58" t="s">
        <v>111</v>
      </c>
    </row>
    <row r="105" spans="1:154">
      <c r="A105" t="s">
        <v>160</v>
      </c>
      <c r="B105" s="10">
        <v>20</v>
      </c>
      <c r="C105" s="4" t="s">
        <v>3</v>
      </c>
      <c r="D105" s="10" t="s">
        <v>38</v>
      </c>
      <c r="E105" s="59">
        <f t="shared" si="61"/>
        <v>0</v>
      </c>
      <c r="F105" s="59">
        <f t="shared" si="62"/>
        <v>0</v>
      </c>
      <c r="G105" s="59">
        <f t="shared" si="63"/>
        <v>50</v>
      </c>
      <c r="H105" s="59">
        <f t="shared" si="64"/>
        <v>25</v>
      </c>
      <c r="I105" s="59">
        <f t="shared" si="65"/>
        <v>0.5</v>
      </c>
      <c r="J105">
        <v>4</v>
      </c>
      <c r="K105">
        <v>0</v>
      </c>
      <c r="L105">
        <v>0</v>
      </c>
      <c r="M105">
        <v>2</v>
      </c>
      <c r="N105">
        <v>1</v>
      </c>
      <c r="O105">
        <v>1</v>
      </c>
      <c r="P105">
        <v>154.75</v>
      </c>
      <c r="Q105">
        <v>0</v>
      </c>
      <c r="R105">
        <v>193</v>
      </c>
      <c r="S105">
        <v>122</v>
      </c>
      <c r="T105">
        <v>117</v>
      </c>
      <c r="U105">
        <v>72.5</v>
      </c>
      <c r="V105">
        <v>206</v>
      </c>
      <c r="W105">
        <v>107.66666669999999</v>
      </c>
      <c r="X105">
        <v>88</v>
      </c>
      <c r="Y105">
        <v>147</v>
      </c>
      <c r="Z105">
        <v>910</v>
      </c>
      <c r="AA105">
        <v>1148</v>
      </c>
      <c r="AB105">
        <v>434</v>
      </c>
      <c r="AC105">
        <v>27</v>
      </c>
      <c r="AD105">
        <v>12</v>
      </c>
      <c r="AE105">
        <v>9</v>
      </c>
      <c r="AF105">
        <v>6</v>
      </c>
      <c r="AG105">
        <v>6</v>
      </c>
      <c r="AH105">
        <v>5</v>
      </c>
      <c r="AI105">
        <v>2</v>
      </c>
      <c r="AJ105">
        <v>0</v>
      </c>
      <c r="AK105">
        <v>0</v>
      </c>
      <c r="AL105">
        <v>14</v>
      </c>
      <c r="AM105">
        <v>4</v>
      </c>
      <c r="AN105">
        <v>1</v>
      </c>
      <c r="AO105">
        <v>1</v>
      </c>
      <c r="AP105">
        <v>0</v>
      </c>
      <c r="AQ105">
        <v>0</v>
      </c>
      <c r="AR105">
        <v>6</v>
      </c>
      <c r="AS105">
        <v>2</v>
      </c>
      <c r="AT105">
        <v>3</v>
      </c>
      <c r="AU105">
        <v>0</v>
      </c>
      <c r="AV105">
        <v>0</v>
      </c>
      <c r="AW105">
        <v>0</v>
      </c>
      <c r="AX105">
        <v>4</v>
      </c>
      <c r="AY105">
        <v>0</v>
      </c>
      <c r="AZ105">
        <v>1</v>
      </c>
      <c r="BA105">
        <v>1</v>
      </c>
      <c r="BB105">
        <v>0</v>
      </c>
      <c r="BC105">
        <v>0</v>
      </c>
      <c r="BD105">
        <v>4</v>
      </c>
      <c r="BE105">
        <v>4</v>
      </c>
      <c r="BF105">
        <v>0</v>
      </c>
      <c r="BG105">
        <v>0</v>
      </c>
      <c r="BH105">
        <v>0</v>
      </c>
      <c r="BI105">
        <v>2</v>
      </c>
      <c r="BJ105">
        <v>1</v>
      </c>
      <c r="BK105">
        <v>1</v>
      </c>
      <c r="BL105">
        <v>50</v>
      </c>
      <c r="BM105">
        <v>1</v>
      </c>
      <c r="BN105">
        <v>4</v>
      </c>
      <c r="BO105">
        <v>0</v>
      </c>
      <c r="BP105">
        <v>3</v>
      </c>
      <c r="BQ105">
        <v>3</v>
      </c>
      <c r="BR105">
        <v>39</v>
      </c>
      <c r="BS105">
        <v>1</v>
      </c>
      <c r="BT105">
        <v>0</v>
      </c>
      <c r="BU105">
        <v>1</v>
      </c>
      <c r="BV105">
        <v>111</v>
      </c>
      <c r="BW105">
        <v>0</v>
      </c>
      <c r="BX105">
        <v>111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E105" s="58" t="s">
        <v>111</v>
      </c>
    </row>
    <row r="106" spans="1:154">
      <c r="A106" t="s">
        <v>181</v>
      </c>
      <c r="B106" s="10">
        <v>24</v>
      </c>
      <c r="C106" s="6" t="s">
        <v>2</v>
      </c>
      <c r="D106" s="10" t="s">
        <v>38</v>
      </c>
      <c r="E106" s="59">
        <f t="shared" si="61"/>
        <v>0</v>
      </c>
      <c r="F106" s="59">
        <f t="shared" si="62"/>
        <v>0</v>
      </c>
      <c r="G106" s="59">
        <f t="shared" si="63"/>
        <v>50</v>
      </c>
      <c r="H106" s="59">
        <f t="shared" si="64"/>
        <v>0</v>
      </c>
      <c r="I106" s="59">
        <f t="shared" si="65"/>
        <v>0.5</v>
      </c>
      <c r="J106">
        <v>4</v>
      </c>
      <c r="K106">
        <v>0</v>
      </c>
      <c r="L106">
        <v>0</v>
      </c>
      <c r="M106">
        <v>2</v>
      </c>
      <c r="N106">
        <v>0</v>
      </c>
      <c r="O106">
        <v>2</v>
      </c>
      <c r="P106">
        <v>819.5</v>
      </c>
      <c r="Q106">
        <v>0</v>
      </c>
      <c r="R106">
        <v>553</v>
      </c>
      <c r="S106">
        <v>0</v>
      </c>
      <c r="T106">
        <v>59</v>
      </c>
      <c r="U106">
        <v>59</v>
      </c>
      <c r="V106">
        <v>0</v>
      </c>
      <c r="W106">
        <v>209</v>
      </c>
      <c r="X106">
        <v>209</v>
      </c>
      <c r="Y106">
        <v>0</v>
      </c>
      <c r="Z106">
        <v>1187</v>
      </c>
      <c r="AA106">
        <v>1187</v>
      </c>
      <c r="AB106">
        <v>0</v>
      </c>
      <c r="AC106">
        <v>23</v>
      </c>
      <c r="AD106">
        <v>8</v>
      </c>
      <c r="AE106">
        <v>9</v>
      </c>
      <c r="AF106">
        <v>6</v>
      </c>
      <c r="AG106">
        <v>9</v>
      </c>
      <c r="AH106">
        <v>4</v>
      </c>
      <c r="AI106">
        <v>0</v>
      </c>
      <c r="AJ106">
        <v>1</v>
      </c>
      <c r="AK106">
        <v>0</v>
      </c>
      <c r="AL106">
        <v>9</v>
      </c>
      <c r="AM106">
        <v>4</v>
      </c>
      <c r="AN106">
        <v>0</v>
      </c>
      <c r="AO106">
        <v>0</v>
      </c>
      <c r="AP106">
        <v>0</v>
      </c>
      <c r="AQ106">
        <v>0</v>
      </c>
      <c r="AR106">
        <v>4</v>
      </c>
      <c r="AS106">
        <v>1</v>
      </c>
      <c r="AT106">
        <v>4</v>
      </c>
      <c r="AU106">
        <v>0</v>
      </c>
      <c r="AV106">
        <v>1</v>
      </c>
      <c r="AW106">
        <v>0</v>
      </c>
      <c r="AX106">
        <v>3</v>
      </c>
      <c r="AY106">
        <v>4</v>
      </c>
      <c r="AZ106">
        <v>0</v>
      </c>
      <c r="BA106">
        <v>0</v>
      </c>
      <c r="BB106">
        <v>0</v>
      </c>
      <c r="BC106">
        <v>0</v>
      </c>
      <c r="BD106">
        <v>2</v>
      </c>
      <c r="BE106">
        <v>4</v>
      </c>
      <c r="BF106">
        <v>0</v>
      </c>
      <c r="BG106">
        <v>0</v>
      </c>
      <c r="BH106">
        <v>0</v>
      </c>
      <c r="BI106">
        <v>1</v>
      </c>
      <c r="BJ106">
        <v>1</v>
      </c>
      <c r="BK106">
        <v>2</v>
      </c>
      <c r="BL106">
        <v>33</v>
      </c>
      <c r="BM106">
        <v>12</v>
      </c>
      <c r="BN106">
        <v>0</v>
      </c>
      <c r="BO106">
        <v>0</v>
      </c>
      <c r="BP106">
        <v>0</v>
      </c>
      <c r="BQ106">
        <v>0</v>
      </c>
      <c r="BR106">
        <v>21</v>
      </c>
      <c r="BS106">
        <v>2</v>
      </c>
      <c r="BT106">
        <v>0</v>
      </c>
      <c r="BU106">
        <v>2</v>
      </c>
      <c r="BV106">
        <v>2172</v>
      </c>
      <c r="BW106">
        <v>0</v>
      </c>
      <c r="BX106">
        <v>2172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  <c r="CE106" s="58"/>
    </row>
    <row r="107" spans="1:154">
      <c r="A107" t="s">
        <v>161</v>
      </c>
      <c r="B107" s="10">
        <v>20</v>
      </c>
      <c r="C107" s="4" t="s">
        <v>3</v>
      </c>
      <c r="D107" s="10" t="s">
        <v>38</v>
      </c>
      <c r="E107" s="59">
        <f t="shared" si="61"/>
        <v>0</v>
      </c>
      <c r="F107" s="59">
        <f t="shared" si="62"/>
        <v>0</v>
      </c>
      <c r="G107" s="59">
        <f t="shared" si="63"/>
        <v>50</v>
      </c>
      <c r="H107" s="59">
        <f t="shared" si="64"/>
        <v>50</v>
      </c>
      <c r="I107" s="59">
        <f t="shared" si="65"/>
        <v>0.5</v>
      </c>
      <c r="J107">
        <v>4</v>
      </c>
      <c r="K107">
        <v>0</v>
      </c>
      <c r="L107">
        <v>0</v>
      </c>
      <c r="M107">
        <v>2</v>
      </c>
      <c r="N107">
        <v>2</v>
      </c>
      <c r="O107">
        <v>0</v>
      </c>
      <c r="P107">
        <v>756</v>
      </c>
      <c r="Q107">
        <v>0</v>
      </c>
      <c r="R107">
        <v>212</v>
      </c>
      <c r="S107">
        <v>1300</v>
      </c>
      <c r="T107">
        <v>198.5</v>
      </c>
      <c r="U107">
        <v>265</v>
      </c>
      <c r="V107">
        <v>132</v>
      </c>
      <c r="W107">
        <v>146.5</v>
      </c>
      <c r="X107">
        <v>145.5</v>
      </c>
      <c r="Y107">
        <v>147.5</v>
      </c>
      <c r="Z107">
        <v>83.25</v>
      </c>
      <c r="AA107">
        <v>55</v>
      </c>
      <c r="AB107">
        <v>111.5</v>
      </c>
      <c r="AC107">
        <v>10</v>
      </c>
      <c r="AD107">
        <v>5</v>
      </c>
      <c r="AE107">
        <v>3</v>
      </c>
      <c r="AF107">
        <v>2</v>
      </c>
      <c r="AG107">
        <v>4</v>
      </c>
      <c r="AH107">
        <v>4</v>
      </c>
      <c r="AI107">
        <v>2</v>
      </c>
      <c r="AJ107">
        <v>0</v>
      </c>
      <c r="AK107">
        <v>0</v>
      </c>
      <c r="AL107">
        <v>0</v>
      </c>
      <c r="AM107">
        <v>4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2</v>
      </c>
      <c r="AU107">
        <v>1</v>
      </c>
      <c r="AV107">
        <v>0</v>
      </c>
      <c r="AW107">
        <v>0</v>
      </c>
      <c r="AX107">
        <v>0</v>
      </c>
      <c r="AY107">
        <v>0</v>
      </c>
      <c r="AZ107">
        <v>2</v>
      </c>
      <c r="BA107">
        <v>0</v>
      </c>
      <c r="BB107">
        <v>0</v>
      </c>
      <c r="BC107">
        <v>0</v>
      </c>
      <c r="BD107">
        <v>0</v>
      </c>
      <c r="BE107">
        <v>12</v>
      </c>
      <c r="BF107">
        <v>0</v>
      </c>
      <c r="BG107">
        <v>0</v>
      </c>
      <c r="BH107">
        <v>0</v>
      </c>
      <c r="BI107">
        <v>2</v>
      </c>
      <c r="BJ107">
        <v>4</v>
      </c>
      <c r="BK107">
        <v>6</v>
      </c>
      <c r="BL107">
        <v>46</v>
      </c>
      <c r="BM107">
        <v>27</v>
      </c>
      <c r="BN107">
        <v>2</v>
      </c>
      <c r="BO107">
        <v>0</v>
      </c>
      <c r="BP107">
        <v>3</v>
      </c>
      <c r="BQ107">
        <v>7</v>
      </c>
      <c r="BR107">
        <v>7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  <c r="CE107" s="58" t="s">
        <v>111</v>
      </c>
    </row>
    <row r="108" spans="1:154">
      <c r="A108" t="s">
        <v>162</v>
      </c>
      <c r="B108" s="10">
        <v>20</v>
      </c>
      <c r="C108" s="6" t="s">
        <v>2</v>
      </c>
      <c r="D108" s="10" t="s">
        <v>38</v>
      </c>
      <c r="E108" s="59">
        <f t="shared" si="61"/>
        <v>0</v>
      </c>
      <c r="F108" s="59">
        <f t="shared" si="62"/>
        <v>0</v>
      </c>
      <c r="G108" s="59">
        <f t="shared" si="63"/>
        <v>50</v>
      </c>
      <c r="H108" s="59">
        <f t="shared" si="64"/>
        <v>50</v>
      </c>
      <c r="I108" s="59">
        <f t="shared" si="65"/>
        <v>0.5</v>
      </c>
      <c r="J108">
        <v>4</v>
      </c>
      <c r="K108">
        <v>0</v>
      </c>
      <c r="L108">
        <v>0</v>
      </c>
      <c r="M108">
        <v>2</v>
      </c>
      <c r="N108">
        <v>2</v>
      </c>
      <c r="O108">
        <v>0</v>
      </c>
      <c r="P108">
        <v>237</v>
      </c>
      <c r="Q108">
        <v>0</v>
      </c>
      <c r="R108">
        <v>151</v>
      </c>
      <c r="S108">
        <v>323</v>
      </c>
      <c r="T108">
        <v>54.5</v>
      </c>
      <c r="U108">
        <v>43</v>
      </c>
      <c r="V108">
        <v>66</v>
      </c>
      <c r="W108">
        <v>602.75</v>
      </c>
      <c r="X108">
        <v>944</v>
      </c>
      <c r="Y108">
        <v>261.5</v>
      </c>
      <c r="Z108">
        <v>289.25</v>
      </c>
      <c r="AA108">
        <v>327</v>
      </c>
      <c r="AB108">
        <v>251.5</v>
      </c>
      <c r="AC108">
        <v>33</v>
      </c>
      <c r="AD108">
        <v>20</v>
      </c>
      <c r="AE108">
        <v>11</v>
      </c>
      <c r="AF108">
        <v>2</v>
      </c>
      <c r="AG108">
        <v>4</v>
      </c>
      <c r="AH108">
        <v>5</v>
      </c>
      <c r="AI108">
        <v>2</v>
      </c>
      <c r="AJ108">
        <v>1</v>
      </c>
      <c r="AK108">
        <v>0</v>
      </c>
      <c r="AL108">
        <v>21</v>
      </c>
      <c r="AM108">
        <v>4</v>
      </c>
      <c r="AN108">
        <v>1</v>
      </c>
      <c r="AO108">
        <v>0</v>
      </c>
      <c r="AP108">
        <v>1</v>
      </c>
      <c r="AQ108">
        <v>0</v>
      </c>
      <c r="AR108">
        <v>14</v>
      </c>
      <c r="AS108">
        <v>0</v>
      </c>
      <c r="AT108">
        <v>2</v>
      </c>
      <c r="AU108">
        <v>2</v>
      </c>
      <c r="AV108">
        <v>0</v>
      </c>
      <c r="AW108">
        <v>0</v>
      </c>
      <c r="AX108">
        <v>7</v>
      </c>
      <c r="AY108">
        <v>0</v>
      </c>
      <c r="AZ108">
        <v>2</v>
      </c>
      <c r="BA108">
        <v>0</v>
      </c>
      <c r="BB108">
        <v>0</v>
      </c>
      <c r="BC108">
        <v>0</v>
      </c>
      <c r="BD108">
        <v>0</v>
      </c>
      <c r="BE108">
        <v>5</v>
      </c>
      <c r="BF108">
        <v>0</v>
      </c>
      <c r="BG108">
        <v>0</v>
      </c>
      <c r="BH108">
        <v>0</v>
      </c>
      <c r="BI108">
        <v>0</v>
      </c>
      <c r="BJ108">
        <v>4</v>
      </c>
      <c r="BK108">
        <v>1</v>
      </c>
      <c r="BL108">
        <v>73</v>
      </c>
      <c r="BM108">
        <v>13</v>
      </c>
      <c r="BN108">
        <v>0</v>
      </c>
      <c r="BO108">
        <v>0</v>
      </c>
      <c r="BP108">
        <v>4</v>
      </c>
      <c r="BQ108">
        <v>7</v>
      </c>
      <c r="BR108">
        <v>49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E108" s="58" t="s">
        <v>111</v>
      </c>
    </row>
    <row r="109" spans="1:154">
      <c r="A109" t="s">
        <v>163</v>
      </c>
      <c r="B109" s="10">
        <v>20</v>
      </c>
      <c r="C109" s="6" t="s">
        <v>2</v>
      </c>
      <c r="D109" s="10" t="s">
        <v>38</v>
      </c>
      <c r="E109" s="59">
        <f t="shared" si="61"/>
        <v>0</v>
      </c>
      <c r="F109" s="59">
        <f t="shared" si="62"/>
        <v>0</v>
      </c>
      <c r="G109" s="59">
        <f t="shared" si="63"/>
        <v>50</v>
      </c>
      <c r="H109" s="59">
        <f t="shared" si="64"/>
        <v>0</v>
      </c>
      <c r="I109" s="59">
        <f t="shared" si="65"/>
        <v>0.5</v>
      </c>
      <c r="J109">
        <v>4</v>
      </c>
      <c r="K109">
        <v>0</v>
      </c>
      <c r="L109">
        <v>0</v>
      </c>
      <c r="M109">
        <v>2</v>
      </c>
      <c r="N109">
        <v>0</v>
      </c>
      <c r="O109">
        <v>2</v>
      </c>
      <c r="P109">
        <v>503.5</v>
      </c>
      <c r="Q109">
        <v>0</v>
      </c>
      <c r="R109">
        <v>492</v>
      </c>
      <c r="S109">
        <v>0</v>
      </c>
      <c r="T109">
        <v>49</v>
      </c>
      <c r="U109">
        <v>49</v>
      </c>
      <c r="V109">
        <v>0</v>
      </c>
      <c r="W109">
        <v>83.5</v>
      </c>
      <c r="X109">
        <v>83.5</v>
      </c>
      <c r="Y109">
        <v>0</v>
      </c>
      <c r="Z109">
        <v>1705.5</v>
      </c>
      <c r="AA109">
        <v>1705.5</v>
      </c>
      <c r="AB109">
        <v>0</v>
      </c>
      <c r="AC109">
        <v>27</v>
      </c>
      <c r="AD109">
        <v>10</v>
      </c>
      <c r="AE109">
        <v>17</v>
      </c>
      <c r="AF109">
        <v>0</v>
      </c>
      <c r="AG109">
        <v>4</v>
      </c>
      <c r="AH109">
        <v>7</v>
      </c>
      <c r="AI109">
        <v>2</v>
      </c>
      <c r="AJ109">
        <v>0</v>
      </c>
      <c r="AK109">
        <v>0</v>
      </c>
      <c r="AL109">
        <v>14</v>
      </c>
      <c r="AM109">
        <v>4</v>
      </c>
      <c r="AN109">
        <v>3</v>
      </c>
      <c r="AO109">
        <v>0</v>
      </c>
      <c r="AP109">
        <v>0</v>
      </c>
      <c r="AQ109">
        <v>0</v>
      </c>
      <c r="AR109">
        <v>3</v>
      </c>
      <c r="AS109">
        <v>0</v>
      </c>
      <c r="AT109">
        <v>4</v>
      </c>
      <c r="AU109">
        <v>2</v>
      </c>
      <c r="AV109">
        <v>0</v>
      </c>
      <c r="AW109">
        <v>0</v>
      </c>
      <c r="AX109">
        <v>11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10</v>
      </c>
      <c r="BF109">
        <v>4</v>
      </c>
      <c r="BG109">
        <v>0</v>
      </c>
      <c r="BH109">
        <v>0</v>
      </c>
      <c r="BI109">
        <v>2</v>
      </c>
      <c r="BJ109">
        <v>0</v>
      </c>
      <c r="BK109">
        <v>4</v>
      </c>
      <c r="BL109">
        <v>43</v>
      </c>
      <c r="BM109">
        <v>20</v>
      </c>
      <c r="BN109">
        <v>0</v>
      </c>
      <c r="BO109">
        <v>0</v>
      </c>
      <c r="BP109">
        <v>2</v>
      </c>
      <c r="BQ109">
        <v>0</v>
      </c>
      <c r="BR109">
        <v>21</v>
      </c>
      <c r="BS109">
        <v>2</v>
      </c>
      <c r="BT109">
        <v>0</v>
      </c>
      <c r="BU109">
        <v>2</v>
      </c>
      <c r="BV109">
        <v>1030</v>
      </c>
      <c r="BW109">
        <v>0</v>
      </c>
      <c r="BX109">
        <v>1030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  <c r="CE109" s="58" t="s">
        <v>111</v>
      </c>
    </row>
    <row r="110" spans="1:154">
      <c r="A110" t="s">
        <v>164</v>
      </c>
      <c r="B110" s="10">
        <v>20</v>
      </c>
      <c r="C110" s="6" t="s">
        <v>2</v>
      </c>
      <c r="D110" s="10" t="s">
        <v>38</v>
      </c>
      <c r="E110" s="59">
        <f t="shared" si="61"/>
        <v>0</v>
      </c>
      <c r="F110" s="59">
        <f t="shared" si="62"/>
        <v>0</v>
      </c>
      <c r="G110" s="59">
        <f t="shared" si="63"/>
        <v>50</v>
      </c>
      <c r="H110" s="59">
        <f t="shared" si="64"/>
        <v>50</v>
      </c>
      <c r="I110" s="59">
        <f t="shared" si="65"/>
        <v>0.5</v>
      </c>
      <c r="J110">
        <v>4</v>
      </c>
      <c r="K110">
        <v>0</v>
      </c>
      <c r="L110">
        <v>0</v>
      </c>
      <c r="M110">
        <v>2</v>
      </c>
      <c r="N110">
        <v>2</v>
      </c>
      <c r="O110">
        <v>0</v>
      </c>
      <c r="P110">
        <v>463.25</v>
      </c>
      <c r="Q110">
        <v>0</v>
      </c>
      <c r="R110">
        <v>85</v>
      </c>
      <c r="S110">
        <v>841.5</v>
      </c>
      <c r="T110">
        <v>96</v>
      </c>
      <c r="U110">
        <v>142.5</v>
      </c>
      <c r="V110">
        <v>49.5</v>
      </c>
      <c r="W110">
        <v>187.5</v>
      </c>
      <c r="X110">
        <v>174.5</v>
      </c>
      <c r="Y110">
        <v>200.5</v>
      </c>
      <c r="Z110">
        <v>324</v>
      </c>
      <c r="AA110">
        <v>383</v>
      </c>
      <c r="AB110">
        <v>265</v>
      </c>
      <c r="AC110">
        <v>45</v>
      </c>
      <c r="AD110">
        <v>19</v>
      </c>
      <c r="AE110">
        <v>12</v>
      </c>
      <c r="AF110">
        <v>14</v>
      </c>
      <c r="AG110">
        <v>4</v>
      </c>
      <c r="AH110">
        <v>6</v>
      </c>
      <c r="AI110">
        <v>3</v>
      </c>
      <c r="AJ110">
        <v>1</v>
      </c>
      <c r="AK110">
        <v>0</v>
      </c>
      <c r="AL110">
        <v>31</v>
      </c>
      <c r="AM110">
        <v>4</v>
      </c>
      <c r="AN110">
        <v>2</v>
      </c>
      <c r="AO110">
        <v>2</v>
      </c>
      <c r="AP110">
        <v>0</v>
      </c>
      <c r="AQ110">
        <v>0</v>
      </c>
      <c r="AR110">
        <v>11</v>
      </c>
      <c r="AS110">
        <v>0</v>
      </c>
      <c r="AT110">
        <v>2</v>
      </c>
      <c r="AU110">
        <v>0</v>
      </c>
      <c r="AV110">
        <v>1</v>
      </c>
      <c r="AW110">
        <v>0</v>
      </c>
      <c r="AX110">
        <v>9</v>
      </c>
      <c r="AY110">
        <v>0</v>
      </c>
      <c r="AZ110">
        <v>2</v>
      </c>
      <c r="BA110">
        <v>1</v>
      </c>
      <c r="BB110">
        <v>0</v>
      </c>
      <c r="BC110">
        <v>0</v>
      </c>
      <c r="BD110">
        <v>11</v>
      </c>
      <c r="BE110">
        <v>6</v>
      </c>
      <c r="BF110">
        <v>1</v>
      </c>
      <c r="BG110">
        <v>0</v>
      </c>
      <c r="BH110">
        <v>0</v>
      </c>
      <c r="BI110">
        <v>1</v>
      </c>
      <c r="BJ110">
        <v>3</v>
      </c>
      <c r="BK110">
        <v>1</v>
      </c>
      <c r="BL110">
        <v>49</v>
      </c>
      <c r="BM110">
        <v>18</v>
      </c>
      <c r="BN110">
        <v>0</v>
      </c>
      <c r="BO110">
        <v>0</v>
      </c>
      <c r="BP110">
        <v>2</v>
      </c>
      <c r="BQ110">
        <v>2</v>
      </c>
      <c r="BR110">
        <v>27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  <c r="CE110" s="58" t="s">
        <v>111</v>
      </c>
    </row>
    <row r="111" spans="1:154">
      <c r="A111" t="s">
        <v>165</v>
      </c>
      <c r="B111" s="10">
        <v>20</v>
      </c>
      <c r="C111" s="6" t="s">
        <v>2</v>
      </c>
      <c r="D111" s="10" t="s">
        <v>38</v>
      </c>
      <c r="E111" s="59">
        <f t="shared" si="61"/>
        <v>0</v>
      </c>
      <c r="F111" s="59">
        <f t="shared" si="62"/>
        <v>0</v>
      </c>
      <c r="G111" s="59">
        <f t="shared" si="63"/>
        <v>50</v>
      </c>
      <c r="H111" s="59">
        <f t="shared" si="64"/>
        <v>50</v>
      </c>
      <c r="I111" s="59">
        <f t="shared" si="65"/>
        <v>0.5</v>
      </c>
      <c r="J111">
        <v>4</v>
      </c>
      <c r="K111">
        <v>0</v>
      </c>
      <c r="L111">
        <v>0</v>
      </c>
      <c r="M111">
        <v>2</v>
      </c>
      <c r="N111">
        <v>2</v>
      </c>
      <c r="O111">
        <v>0</v>
      </c>
      <c r="P111">
        <v>211</v>
      </c>
      <c r="Q111">
        <v>0</v>
      </c>
      <c r="R111">
        <v>57</v>
      </c>
      <c r="S111">
        <v>365</v>
      </c>
      <c r="T111">
        <v>57.5</v>
      </c>
      <c r="U111">
        <v>40.5</v>
      </c>
      <c r="V111">
        <v>74.5</v>
      </c>
      <c r="W111">
        <v>98.25</v>
      </c>
      <c r="X111">
        <v>94.5</v>
      </c>
      <c r="Y111">
        <v>102</v>
      </c>
      <c r="Z111">
        <v>833.75</v>
      </c>
      <c r="AA111">
        <v>1150.5</v>
      </c>
      <c r="AB111">
        <v>517</v>
      </c>
      <c r="AC111">
        <v>43</v>
      </c>
      <c r="AD111">
        <v>25</v>
      </c>
      <c r="AE111">
        <v>12</v>
      </c>
      <c r="AF111">
        <v>6</v>
      </c>
      <c r="AG111">
        <v>4</v>
      </c>
      <c r="AH111">
        <v>4</v>
      </c>
      <c r="AI111">
        <v>5</v>
      </c>
      <c r="AJ111">
        <v>0</v>
      </c>
      <c r="AK111">
        <v>0</v>
      </c>
      <c r="AL111">
        <v>30</v>
      </c>
      <c r="AM111">
        <v>4</v>
      </c>
      <c r="AN111">
        <v>0</v>
      </c>
      <c r="AO111">
        <v>3</v>
      </c>
      <c r="AP111">
        <v>0</v>
      </c>
      <c r="AQ111">
        <v>0</v>
      </c>
      <c r="AR111">
        <v>18</v>
      </c>
      <c r="AS111">
        <v>0</v>
      </c>
      <c r="AT111">
        <v>2</v>
      </c>
      <c r="AU111">
        <v>2</v>
      </c>
      <c r="AV111">
        <v>0</v>
      </c>
      <c r="AW111">
        <v>0</v>
      </c>
      <c r="AX111">
        <v>8</v>
      </c>
      <c r="AY111">
        <v>0</v>
      </c>
      <c r="AZ111">
        <v>2</v>
      </c>
      <c r="BA111">
        <v>0</v>
      </c>
      <c r="BB111">
        <v>0</v>
      </c>
      <c r="BC111">
        <v>0</v>
      </c>
      <c r="BD111">
        <v>4</v>
      </c>
      <c r="BE111">
        <v>5</v>
      </c>
      <c r="BF111">
        <v>1</v>
      </c>
      <c r="BG111">
        <v>0</v>
      </c>
      <c r="BH111">
        <v>0</v>
      </c>
      <c r="BI111">
        <v>2</v>
      </c>
      <c r="BJ111">
        <v>2</v>
      </c>
      <c r="BK111">
        <v>0</v>
      </c>
      <c r="BL111">
        <v>27</v>
      </c>
      <c r="BM111">
        <v>3</v>
      </c>
      <c r="BN111">
        <v>0</v>
      </c>
      <c r="BO111">
        <v>0</v>
      </c>
      <c r="BP111">
        <v>2</v>
      </c>
      <c r="BQ111">
        <v>2</v>
      </c>
      <c r="BR111">
        <v>20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E111" s="58" t="s">
        <v>111</v>
      </c>
    </row>
    <row r="112" spans="1:154">
      <c r="A112" t="s">
        <v>166</v>
      </c>
      <c r="B112" s="10">
        <v>20</v>
      </c>
      <c r="C112" s="4" t="s">
        <v>3</v>
      </c>
      <c r="D112" s="10" t="s">
        <v>38</v>
      </c>
      <c r="E112" s="59">
        <f t="shared" si="61"/>
        <v>0</v>
      </c>
      <c r="F112" s="59">
        <f t="shared" si="62"/>
        <v>0</v>
      </c>
      <c r="G112" s="59">
        <f t="shared" si="63"/>
        <v>50</v>
      </c>
      <c r="H112" s="59">
        <f t="shared" si="64"/>
        <v>25</v>
      </c>
      <c r="I112" s="59">
        <f t="shared" si="65"/>
        <v>0.5</v>
      </c>
      <c r="J112">
        <v>4</v>
      </c>
      <c r="K112">
        <v>0</v>
      </c>
      <c r="L112">
        <v>0</v>
      </c>
      <c r="M112">
        <v>2</v>
      </c>
      <c r="N112">
        <v>1</v>
      </c>
      <c r="O112">
        <v>1</v>
      </c>
      <c r="P112">
        <v>203.25</v>
      </c>
      <c r="Q112">
        <v>0</v>
      </c>
      <c r="R112">
        <v>30.5</v>
      </c>
      <c r="S112">
        <v>710</v>
      </c>
      <c r="T112">
        <v>151.66666670000001</v>
      </c>
      <c r="U112">
        <v>205</v>
      </c>
      <c r="V112">
        <v>45</v>
      </c>
      <c r="W112">
        <v>524.33333330000005</v>
      </c>
      <c r="X112">
        <v>626.5</v>
      </c>
      <c r="Y112">
        <v>320</v>
      </c>
      <c r="Z112">
        <v>202.33333329999999</v>
      </c>
      <c r="AA112">
        <v>244</v>
      </c>
      <c r="AB112">
        <v>119</v>
      </c>
      <c r="AC112">
        <v>49</v>
      </c>
      <c r="AD112">
        <v>19</v>
      </c>
      <c r="AE112">
        <v>17</v>
      </c>
      <c r="AF112">
        <v>13</v>
      </c>
      <c r="AG112">
        <v>6</v>
      </c>
      <c r="AH112">
        <v>6</v>
      </c>
      <c r="AI112">
        <v>3</v>
      </c>
      <c r="AJ112">
        <v>1</v>
      </c>
      <c r="AK112">
        <v>2</v>
      </c>
      <c r="AL112">
        <v>31</v>
      </c>
      <c r="AM112">
        <v>4</v>
      </c>
      <c r="AN112">
        <v>2</v>
      </c>
      <c r="AO112">
        <v>0</v>
      </c>
      <c r="AP112">
        <v>1</v>
      </c>
      <c r="AQ112">
        <v>1</v>
      </c>
      <c r="AR112">
        <v>11</v>
      </c>
      <c r="AS112">
        <v>2</v>
      </c>
      <c r="AT112">
        <v>3</v>
      </c>
      <c r="AU112">
        <v>2</v>
      </c>
      <c r="AV112">
        <v>0</v>
      </c>
      <c r="AW112">
        <v>0</v>
      </c>
      <c r="AX112">
        <v>10</v>
      </c>
      <c r="AY112">
        <v>0</v>
      </c>
      <c r="AZ112">
        <v>1</v>
      </c>
      <c r="BA112">
        <v>1</v>
      </c>
      <c r="BB112">
        <v>0</v>
      </c>
      <c r="BC112">
        <v>1</v>
      </c>
      <c r="BD112">
        <v>10</v>
      </c>
      <c r="BE112">
        <v>5</v>
      </c>
      <c r="BF112">
        <v>1</v>
      </c>
      <c r="BG112">
        <v>0</v>
      </c>
      <c r="BH112">
        <v>0</v>
      </c>
      <c r="BI112">
        <v>1</v>
      </c>
      <c r="BJ112">
        <v>3</v>
      </c>
      <c r="BK112">
        <v>0</v>
      </c>
      <c r="BL112">
        <v>49</v>
      </c>
      <c r="BM112">
        <v>7</v>
      </c>
      <c r="BN112">
        <v>10</v>
      </c>
      <c r="BO112">
        <v>0</v>
      </c>
      <c r="BP112">
        <v>4</v>
      </c>
      <c r="BQ112">
        <v>7</v>
      </c>
      <c r="BR112">
        <v>21</v>
      </c>
      <c r="BS112">
        <v>1</v>
      </c>
      <c r="BT112">
        <v>1</v>
      </c>
      <c r="BU112">
        <v>0</v>
      </c>
      <c r="BV112">
        <v>42</v>
      </c>
      <c r="BW112">
        <v>42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  <c r="CE112" s="58" t="s">
        <v>111</v>
      </c>
    </row>
    <row r="113" spans="1:83">
      <c r="A113" t="s">
        <v>167</v>
      </c>
      <c r="B113" s="10">
        <v>20</v>
      </c>
      <c r="C113" s="6" t="s">
        <v>2</v>
      </c>
      <c r="D113" s="10" t="s">
        <v>38</v>
      </c>
      <c r="E113" s="59">
        <f t="shared" si="61"/>
        <v>0</v>
      </c>
      <c r="F113" s="59">
        <f t="shared" si="62"/>
        <v>0</v>
      </c>
      <c r="G113" s="59">
        <f t="shared" si="63"/>
        <v>50</v>
      </c>
      <c r="H113" s="59">
        <f t="shared" si="64"/>
        <v>50</v>
      </c>
      <c r="I113" s="59">
        <f t="shared" si="65"/>
        <v>0.5</v>
      </c>
      <c r="J113">
        <v>4</v>
      </c>
      <c r="K113">
        <v>0</v>
      </c>
      <c r="L113">
        <v>0</v>
      </c>
      <c r="M113">
        <v>2</v>
      </c>
      <c r="N113">
        <v>2</v>
      </c>
      <c r="O113">
        <v>0</v>
      </c>
      <c r="P113">
        <v>216.75</v>
      </c>
      <c r="Q113">
        <v>0</v>
      </c>
      <c r="R113">
        <v>324</v>
      </c>
      <c r="S113">
        <v>109.5</v>
      </c>
      <c r="T113">
        <v>94.25</v>
      </c>
      <c r="U113">
        <v>93</v>
      </c>
      <c r="V113">
        <v>95.5</v>
      </c>
      <c r="W113">
        <v>98.5</v>
      </c>
      <c r="X113">
        <v>115.5</v>
      </c>
      <c r="Y113">
        <v>81.5</v>
      </c>
      <c r="Z113">
        <v>682.25</v>
      </c>
      <c r="AA113">
        <v>941.5</v>
      </c>
      <c r="AB113">
        <v>423</v>
      </c>
      <c r="AC113">
        <v>33</v>
      </c>
      <c r="AD113">
        <v>21</v>
      </c>
      <c r="AE113">
        <v>4</v>
      </c>
      <c r="AF113">
        <v>8</v>
      </c>
      <c r="AG113">
        <v>4</v>
      </c>
      <c r="AH113">
        <v>4</v>
      </c>
      <c r="AI113">
        <v>4</v>
      </c>
      <c r="AJ113">
        <v>1</v>
      </c>
      <c r="AK113">
        <v>0</v>
      </c>
      <c r="AL113">
        <v>20</v>
      </c>
      <c r="AM113">
        <v>4</v>
      </c>
      <c r="AN113">
        <v>0</v>
      </c>
      <c r="AO113">
        <v>2</v>
      </c>
      <c r="AP113">
        <v>1</v>
      </c>
      <c r="AQ113">
        <v>0</v>
      </c>
      <c r="AR113">
        <v>14</v>
      </c>
      <c r="AS113">
        <v>0</v>
      </c>
      <c r="AT113">
        <v>2</v>
      </c>
      <c r="AU113">
        <v>0</v>
      </c>
      <c r="AV113">
        <v>0</v>
      </c>
      <c r="AW113">
        <v>0</v>
      </c>
      <c r="AX113">
        <v>2</v>
      </c>
      <c r="AY113">
        <v>0</v>
      </c>
      <c r="AZ113">
        <v>2</v>
      </c>
      <c r="BA113">
        <v>2</v>
      </c>
      <c r="BB113">
        <v>0</v>
      </c>
      <c r="BC113">
        <v>0</v>
      </c>
      <c r="BD113">
        <v>4</v>
      </c>
      <c r="BE113">
        <v>6</v>
      </c>
      <c r="BF113">
        <v>1</v>
      </c>
      <c r="BG113">
        <v>0</v>
      </c>
      <c r="BH113">
        <v>0</v>
      </c>
      <c r="BI113">
        <v>2</v>
      </c>
      <c r="BJ113">
        <v>2</v>
      </c>
      <c r="BK113">
        <v>1</v>
      </c>
      <c r="BL113">
        <v>66</v>
      </c>
      <c r="BM113">
        <v>5</v>
      </c>
      <c r="BN113">
        <v>1</v>
      </c>
      <c r="BO113">
        <v>0</v>
      </c>
      <c r="BP113">
        <v>5</v>
      </c>
      <c r="BQ113">
        <v>1</v>
      </c>
      <c r="BR113">
        <v>54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  <c r="CE113" s="58" t="s">
        <v>111</v>
      </c>
    </row>
    <row r="114" spans="1:83">
      <c r="A114" t="s">
        <v>182</v>
      </c>
      <c r="B114" s="10">
        <v>24</v>
      </c>
      <c r="C114" s="4" t="s">
        <v>3</v>
      </c>
      <c r="D114" s="10" t="s">
        <v>38</v>
      </c>
      <c r="E114" s="59">
        <f t="shared" si="61"/>
        <v>0</v>
      </c>
      <c r="F114" s="59">
        <f t="shared" si="62"/>
        <v>0</v>
      </c>
      <c r="G114" s="59">
        <f t="shared" si="63"/>
        <v>50</v>
      </c>
      <c r="H114" s="59">
        <f t="shared" si="64"/>
        <v>50</v>
      </c>
      <c r="I114" s="59">
        <f t="shared" si="65"/>
        <v>0.5</v>
      </c>
      <c r="J114">
        <v>4</v>
      </c>
      <c r="K114">
        <v>0</v>
      </c>
      <c r="L114">
        <v>0</v>
      </c>
      <c r="M114">
        <v>2</v>
      </c>
      <c r="N114">
        <v>2</v>
      </c>
      <c r="O114">
        <v>0</v>
      </c>
      <c r="P114">
        <v>816</v>
      </c>
      <c r="Q114">
        <v>0</v>
      </c>
      <c r="R114">
        <v>704</v>
      </c>
      <c r="S114">
        <v>928</v>
      </c>
      <c r="T114">
        <v>423.25</v>
      </c>
      <c r="U114">
        <v>57</v>
      </c>
      <c r="V114">
        <v>789.5</v>
      </c>
      <c r="W114">
        <v>603.25</v>
      </c>
      <c r="X114">
        <v>851</v>
      </c>
      <c r="Y114">
        <v>355.5</v>
      </c>
      <c r="Z114">
        <v>114</v>
      </c>
      <c r="AA114">
        <v>100.5</v>
      </c>
      <c r="AB114">
        <v>127.5</v>
      </c>
      <c r="AC114">
        <v>28</v>
      </c>
      <c r="AD114">
        <v>10</v>
      </c>
      <c r="AE114">
        <v>8</v>
      </c>
      <c r="AF114">
        <v>10</v>
      </c>
      <c r="AG114">
        <v>6</v>
      </c>
      <c r="AH114">
        <v>5</v>
      </c>
      <c r="AI114">
        <v>2</v>
      </c>
      <c r="AJ114">
        <v>0</v>
      </c>
      <c r="AK114">
        <v>0</v>
      </c>
      <c r="AL114">
        <v>15</v>
      </c>
      <c r="AM114">
        <v>4</v>
      </c>
      <c r="AN114">
        <v>1</v>
      </c>
      <c r="AO114">
        <v>0</v>
      </c>
      <c r="AP114">
        <v>0</v>
      </c>
      <c r="AQ114">
        <v>0</v>
      </c>
      <c r="AR114">
        <v>5</v>
      </c>
      <c r="AS114">
        <v>1</v>
      </c>
      <c r="AT114">
        <v>2</v>
      </c>
      <c r="AU114">
        <v>1</v>
      </c>
      <c r="AV114">
        <v>0</v>
      </c>
      <c r="AW114">
        <v>0</v>
      </c>
      <c r="AX114">
        <v>4</v>
      </c>
      <c r="AY114">
        <v>1</v>
      </c>
      <c r="AZ114">
        <v>2</v>
      </c>
      <c r="BA114">
        <v>1</v>
      </c>
      <c r="BB114">
        <v>0</v>
      </c>
      <c r="BC114">
        <v>0</v>
      </c>
      <c r="BD114">
        <v>6</v>
      </c>
      <c r="BE114">
        <v>5</v>
      </c>
      <c r="BF114">
        <v>0</v>
      </c>
      <c r="BG114">
        <v>0</v>
      </c>
      <c r="BH114">
        <v>0</v>
      </c>
      <c r="BI114">
        <v>0</v>
      </c>
      <c r="BJ114">
        <v>4</v>
      </c>
      <c r="BK114">
        <v>1</v>
      </c>
      <c r="BL114">
        <v>50</v>
      </c>
      <c r="BM114">
        <v>11</v>
      </c>
      <c r="BN114">
        <v>5</v>
      </c>
      <c r="BO114">
        <v>3</v>
      </c>
      <c r="BP114">
        <v>4</v>
      </c>
      <c r="BQ114">
        <v>2</v>
      </c>
      <c r="BR114">
        <v>25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  <c r="CE114" s="58"/>
    </row>
    <row r="115" spans="1:83">
      <c r="A115" t="s">
        <v>168</v>
      </c>
      <c r="B115" s="10">
        <v>20</v>
      </c>
      <c r="C115" s="4" t="s">
        <v>3</v>
      </c>
      <c r="D115" s="10" t="s">
        <v>38</v>
      </c>
      <c r="E115" s="59">
        <f t="shared" si="61"/>
        <v>0</v>
      </c>
      <c r="F115" s="59">
        <f t="shared" si="62"/>
        <v>0</v>
      </c>
      <c r="G115" s="59">
        <f t="shared" si="63"/>
        <v>50</v>
      </c>
      <c r="H115" s="59">
        <f t="shared" si="64"/>
        <v>50</v>
      </c>
      <c r="I115" s="59">
        <f t="shared" si="65"/>
        <v>0.5</v>
      </c>
      <c r="J115">
        <v>4</v>
      </c>
      <c r="K115">
        <v>0</v>
      </c>
      <c r="L115">
        <v>0</v>
      </c>
      <c r="M115">
        <v>2</v>
      </c>
      <c r="N115">
        <v>2</v>
      </c>
      <c r="O115">
        <v>0</v>
      </c>
      <c r="P115">
        <v>818.75</v>
      </c>
      <c r="Q115">
        <v>0</v>
      </c>
      <c r="R115">
        <v>597.5</v>
      </c>
      <c r="S115">
        <v>1040</v>
      </c>
      <c r="T115">
        <v>81</v>
      </c>
      <c r="U115">
        <v>100</v>
      </c>
      <c r="V115">
        <v>62</v>
      </c>
      <c r="W115">
        <v>537.25</v>
      </c>
      <c r="X115">
        <v>945</v>
      </c>
      <c r="Y115">
        <v>129.5</v>
      </c>
      <c r="Z115">
        <v>17</v>
      </c>
      <c r="AA115">
        <v>10.5</v>
      </c>
      <c r="AB115">
        <v>23.5</v>
      </c>
      <c r="AC115">
        <v>17</v>
      </c>
      <c r="AD115">
        <v>8</v>
      </c>
      <c r="AE115">
        <v>4</v>
      </c>
      <c r="AF115">
        <v>5</v>
      </c>
      <c r="AG115">
        <v>4</v>
      </c>
      <c r="AH115">
        <v>5</v>
      </c>
      <c r="AI115">
        <v>1</v>
      </c>
      <c r="AJ115">
        <v>0</v>
      </c>
      <c r="AK115">
        <v>0</v>
      </c>
      <c r="AL115">
        <v>7</v>
      </c>
      <c r="AM115">
        <v>4</v>
      </c>
      <c r="AN115">
        <v>1</v>
      </c>
      <c r="AO115">
        <v>0</v>
      </c>
      <c r="AP115">
        <v>0</v>
      </c>
      <c r="AQ115">
        <v>0</v>
      </c>
      <c r="AR115">
        <v>3</v>
      </c>
      <c r="AS115">
        <v>0</v>
      </c>
      <c r="AT115">
        <v>2</v>
      </c>
      <c r="AU115">
        <v>0</v>
      </c>
      <c r="AV115">
        <v>0</v>
      </c>
      <c r="AW115">
        <v>0</v>
      </c>
      <c r="AX115">
        <v>2</v>
      </c>
      <c r="AY115">
        <v>0</v>
      </c>
      <c r="AZ115">
        <v>2</v>
      </c>
      <c r="BA115">
        <v>1</v>
      </c>
      <c r="BB115">
        <v>0</v>
      </c>
      <c r="BC115">
        <v>0</v>
      </c>
      <c r="BD115">
        <v>2</v>
      </c>
      <c r="BE115">
        <v>14</v>
      </c>
      <c r="BF115">
        <v>3</v>
      </c>
      <c r="BG115">
        <v>0</v>
      </c>
      <c r="BH115">
        <v>0</v>
      </c>
      <c r="BI115">
        <v>0</v>
      </c>
      <c r="BJ115">
        <v>4</v>
      </c>
      <c r="BK115">
        <v>7</v>
      </c>
      <c r="BL115">
        <v>141</v>
      </c>
      <c r="BM115">
        <v>65</v>
      </c>
      <c r="BN115">
        <v>2</v>
      </c>
      <c r="BO115">
        <v>3</v>
      </c>
      <c r="BP115">
        <v>4</v>
      </c>
      <c r="BQ115">
        <v>2</v>
      </c>
      <c r="BR115">
        <v>65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  <c r="CE115" s="58" t="s">
        <v>111</v>
      </c>
    </row>
    <row r="116" spans="1:83">
      <c r="A116" t="s">
        <v>169</v>
      </c>
      <c r="B116" s="10">
        <v>20</v>
      </c>
      <c r="C116" s="6" t="s">
        <v>2</v>
      </c>
      <c r="D116" s="10" t="s">
        <v>38</v>
      </c>
      <c r="E116" s="59">
        <f t="shared" si="61"/>
        <v>0</v>
      </c>
      <c r="F116" s="59">
        <f t="shared" si="62"/>
        <v>0</v>
      </c>
      <c r="G116" s="59">
        <f t="shared" si="63"/>
        <v>25</v>
      </c>
      <c r="H116" s="59">
        <f t="shared" si="64"/>
        <v>25</v>
      </c>
      <c r="I116" s="59">
        <f t="shared" si="65"/>
        <v>0.25</v>
      </c>
      <c r="J116">
        <v>4</v>
      </c>
      <c r="K116">
        <v>0</v>
      </c>
      <c r="L116">
        <v>0</v>
      </c>
      <c r="M116">
        <v>1</v>
      </c>
      <c r="N116">
        <v>1</v>
      </c>
      <c r="O116">
        <v>2</v>
      </c>
      <c r="P116">
        <v>325.75</v>
      </c>
      <c r="Q116">
        <v>0</v>
      </c>
      <c r="R116">
        <v>656</v>
      </c>
      <c r="S116">
        <v>325</v>
      </c>
      <c r="T116">
        <v>246</v>
      </c>
      <c r="U116">
        <v>72</v>
      </c>
      <c r="V116">
        <v>420</v>
      </c>
      <c r="W116">
        <v>121</v>
      </c>
      <c r="X116">
        <v>58</v>
      </c>
      <c r="Y116">
        <v>184</v>
      </c>
      <c r="Z116">
        <v>661</v>
      </c>
      <c r="AA116">
        <v>1025</v>
      </c>
      <c r="AB116">
        <v>297</v>
      </c>
      <c r="AC116">
        <v>21</v>
      </c>
      <c r="AD116">
        <v>11</v>
      </c>
      <c r="AE116">
        <v>7</v>
      </c>
      <c r="AF116">
        <v>3</v>
      </c>
      <c r="AG116">
        <v>4</v>
      </c>
      <c r="AH116">
        <v>5</v>
      </c>
      <c r="AI116">
        <v>1</v>
      </c>
      <c r="AJ116">
        <v>0</v>
      </c>
      <c r="AK116">
        <v>0</v>
      </c>
      <c r="AL116">
        <v>11</v>
      </c>
      <c r="AM116">
        <v>4</v>
      </c>
      <c r="AN116">
        <v>1</v>
      </c>
      <c r="AO116">
        <v>1</v>
      </c>
      <c r="AP116">
        <v>0</v>
      </c>
      <c r="AQ116">
        <v>0</v>
      </c>
      <c r="AR116">
        <v>5</v>
      </c>
      <c r="AS116">
        <v>0</v>
      </c>
      <c r="AT116">
        <v>2</v>
      </c>
      <c r="AU116">
        <v>0</v>
      </c>
      <c r="AV116">
        <v>0</v>
      </c>
      <c r="AW116">
        <v>0</v>
      </c>
      <c r="AX116">
        <v>5</v>
      </c>
      <c r="AY116">
        <v>0</v>
      </c>
      <c r="AZ116">
        <v>2</v>
      </c>
      <c r="BA116">
        <v>0</v>
      </c>
      <c r="BB116">
        <v>0</v>
      </c>
      <c r="BC116">
        <v>0</v>
      </c>
      <c r="BD116">
        <v>1</v>
      </c>
      <c r="BE116">
        <v>6</v>
      </c>
      <c r="BF116">
        <v>1</v>
      </c>
      <c r="BG116">
        <v>0</v>
      </c>
      <c r="BH116">
        <v>0</v>
      </c>
      <c r="BI116">
        <v>1</v>
      </c>
      <c r="BJ116">
        <v>1</v>
      </c>
      <c r="BK116">
        <v>3</v>
      </c>
      <c r="BL116">
        <v>64</v>
      </c>
      <c r="BM116">
        <v>18</v>
      </c>
      <c r="BN116">
        <v>2</v>
      </c>
      <c r="BO116">
        <v>2</v>
      </c>
      <c r="BP116">
        <v>0</v>
      </c>
      <c r="BQ116">
        <v>2</v>
      </c>
      <c r="BR116">
        <v>40</v>
      </c>
      <c r="BS116">
        <v>2</v>
      </c>
      <c r="BT116">
        <v>1</v>
      </c>
      <c r="BU116">
        <v>1</v>
      </c>
      <c r="BV116">
        <v>322</v>
      </c>
      <c r="BW116">
        <v>105</v>
      </c>
      <c r="BX116">
        <v>217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  <c r="CE116" s="58" t="s">
        <v>111</v>
      </c>
    </row>
    <row r="117" spans="1:83">
      <c r="A117" t="s">
        <v>170</v>
      </c>
      <c r="B117" s="10">
        <v>20</v>
      </c>
      <c r="C117" s="6" t="s">
        <v>2</v>
      </c>
      <c r="D117" s="10" t="s">
        <v>38</v>
      </c>
      <c r="E117" s="59">
        <f t="shared" si="61"/>
        <v>0</v>
      </c>
      <c r="F117" s="59">
        <f t="shared" si="62"/>
        <v>25</v>
      </c>
      <c r="G117" s="59">
        <f t="shared" si="63"/>
        <v>50</v>
      </c>
      <c r="H117" s="59">
        <f t="shared" si="64"/>
        <v>0</v>
      </c>
      <c r="I117" s="59">
        <f t="shared" si="65"/>
        <v>0.5</v>
      </c>
      <c r="J117">
        <v>4</v>
      </c>
      <c r="K117">
        <v>0</v>
      </c>
      <c r="L117">
        <v>1</v>
      </c>
      <c r="M117">
        <v>2</v>
      </c>
      <c r="N117">
        <v>0</v>
      </c>
      <c r="O117">
        <v>1</v>
      </c>
      <c r="P117">
        <v>309</v>
      </c>
      <c r="Q117">
        <v>174</v>
      </c>
      <c r="R117">
        <v>284</v>
      </c>
      <c r="S117">
        <v>0</v>
      </c>
      <c r="T117">
        <v>47.5</v>
      </c>
      <c r="U117">
        <v>47.5</v>
      </c>
      <c r="V117">
        <v>0</v>
      </c>
      <c r="W117">
        <v>99.5</v>
      </c>
      <c r="X117">
        <v>99.5</v>
      </c>
      <c r="Y117">
        <v>0</v>
      </c>
      <c r="Z117">
        <v>871.5</v>
      </c>
      <c r="AA117">
        <v>871.5</v>
      </c>
      <c r="AB117">
        <v>0</v>
      </c>
      <c r="AC117">
        <v>49</v>
      </c>
      <c r="AD117">
        <v>29</v>
      </c>
      <c r="AE117">
        <v>20</v>
      </c>
      <c r="AF117">
        <v>0</v>
      </c>
      <c r="AG117">
        <v>4</v>
      </c>
      <c r="AH117">
        <v>9</v>
      </c>
      <c r="AI117">
        <v>0</v>
      </c>
      <c r="AJ117">
        <v>0</v>
      </c>
      <c r="AK117">
        <v>0</v>
      </c>
      <c r="AL117">
        <v>36</v>
      </c>
      <c r="AM117">
        <v>4</v>
      </c>
      <c r="AN117">
        <v>6</v>
      </c>
      <c r="AO117">
        <v>0</v>
      </c>
      <c r="AP117">
        <v>0</v>
      </c>
      <c r="AQ117">
        <v>0</v>
      </c>
      <c r="AR117">
        <v>19</v>
      </c>
      <c r="AS117">
        <v>0</v>
      </c>
      <c r="AT117">
        <v>3</v>
      </c>
      <c r="AU117">
        <v>0</v>
      </c>
      <c r="AV117">
        <v>0</v>
      </c>
      <c r="AW117">
        <v>0</v>
      </c>
      <c r="AX117">
        <v>17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19</v>
      </c>
      <c r="BF117">
        <v>1</v>
      </c>
      <c r="BG117">
        <v>1</v>
      </c>
      <c r="BH117">
        <v>0</v>
      </c>
      <c r="BI117">
        <v>2</v>
      </c>
      <c r="BJ117">
        <v>0</v>
      </c>
      <c r="BK117">
        <v>15</v>
      </c>
      <c r="BL117">
        <v>85</v>
      </c>
      <c r="BM117">
        <v>10</v>
      </c>
      <c r="BN117">
        <v>15</v>
      </c>
      <c r="BO117">
        <v>0</v>
      </c>
      <c r="BP117">
        <v>6</v>
      </c>
      <c r="BQ117">
        <v>0</v>
      </c>
      <c r="BR117">
        <v>54</v>
      </c>
      <c r="BS117">
        <v>1</v>
      </c>
      <c r="BT117">
        <v>0</v>
      </c>
      <c r="BU117">
        <v>1</v>
      </c>
      <c r="BV117">
        <v>494</v>
      </c>
      <c r="BW117">
        <v>0</v>
      </c>
      <c r="BX117">
        <v>494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  <c r="CE117" s="58" t="s">
        <v>111</v>
      </c>
    </row>
    <row r="118" spans="1:83">
      <c r="A118" t="s">
        <v>171</v>
      </c>
      <c r="B118" s="10">
        <v>20</v>
      </c>
      <c r="C118" s="4" t="s">
        <v>3</v>
      </c>
      <c r="D118" s="10" t="s">
        <v>38</v>
      </c>
      <c r="E118" s="59">
        <f t="shared" si="61"/>
        <v>0</v>
      </c>
      <c r="F118" s="59">
        <f t="shared" si="62"/>
        <v>0</v>
      </c>
      <c r="G118" s="59">
        <f t="shared" si="63"/>
        <v>50</v>
      </c>
      <c r="H118" s="59">
        <f t="shared" si="64"/>
        <v>50</v>
      </c>
      <c r="I118" s="59">
        <f t="shared" si="65"/>
        <v>0.5</v>
      </c>
      <c r="J118">
        <v>4</v>
      </c>
      <c r="K118">
        <v>0</v>
      </c>
      <c r="L118">
        <v>0</v>
      </c>
      <c r="M118">
        <v>2</v>
      </c>
      <c r="N118">
        <v>2</v>
      </c>
      <c r="O118">
        <v>0</v>
      </c>
      <c r="P118">
        <v>395.25</v>
      </c>
      <c r="Q118">
        <v>0</v>
      </c>
      <c r="R118">
        <v>485.5</v>
      </c>
      <c r="S118">
        <v>305</v>
      </c>
      <c r="T118">
        <v>112</v>
      </c>
      <c r="U118">
        <v>95.5</v>
      </c>
      <c r="V118">
        <v>128.5</v>
      </c>
      <c r="W118">
        <v>185.25</v>
      </c>
      <c r="X118">
        <v>238</v>
      </c>
      <c r="Y118">
        <v>132.5</v>
      </c>
      <c r="Z118">
        <v>231.75</v>
      </c>
      <c r="AA118">
        <v>198.5</v>
      </c>
      <c r="AB118">
        <v>265</v>
      </c>
      <c r="AC118">
        <v>34</v>
      </c>
      <c r="AD118">
        <v>16</v>
      </c>
      <c r="AE118">
        <v>4</v>
      </c>
      <c r="AF118">
        <v>14</v>
      </c>
      <c r="AG118">
        <v>4</v>
      </c>
      <c r="AH118">
        <v>5</v>
      </c>
      <c r="AI118">
        <v>4</v>
      </c>
      <c r="AJ118">
        <v>1</v>
      </c>
      <c r="AK118">
        <v>0</v>
      </c>
      <c r="AL118">
        <v>20</v>
      </c>
      <c r="AM118">
        <v>4</v>
      </c>
      <c r="AN118">
        <v>1</v>
      </c>
      <c r="AO118">
        <v>1</v>
      </c>
      <c r="AP118">
        <v>0</v>
      </c>
      <c r="AQ118">
        <v>0</v>
      </c>
      <c r="AR118">
        <v>10</v>
      </c>
      <c r="AS118">
        <v>0</v>
      </c>
      <c r="AT118">
        <v>2</v>
      </c>
      <c r="AU118">
        <v>1</v>
      </c>
      <c r="AV118">
        <v>0</v>
      </c>
      <c r="AW118">
        <v>0</v>
      </c>
      <c r="AX118">
        <v>1</v>
      </c>
      <c r="AY118">
        <v>0</v>
      </c>
      <c r="AZ118">
        <v>2</v>
      </c>
      <c r="BA118">
        <v>2</v>
      </c>
      <c r="BB118">
        <v>1</v>
      </c>
      <c r="BC118">
        <v>0</v>
      </c>
      <c r="BD118">
        <v>9</v>
      </c>
      <c r="BE118">
        <v>13</v>
      </c>
      <c r="BF118">
        <v>3</v>
      </c>
      <c r="BG118">
        <v>0</v>
      </c>
      <c r="BH118">
        <v>0</v>
      </c>
      <c r="BI118">
        <v>0</v>
      </c>
      <c r="BJ118">
        <v>4</v>
      </c>
      <c r="BK118">
        <v>6</v>
      </c>
      <c r="BL118">
        <v>29</v>
      </c>
      <c r="BM118">
        <v>4</v>
      </c>
      <c r="BN118">
        <v>1</v>
      </c>
      <c r="BO118">
        <v>0</v>
      </c>
      <c r="BP118">
        <v>4</v>
      </c>
      <c r="BQ118">
        <v>0</v>
      </c>
      <c r="BR118">
        <v>20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E118" s="58" t="s">
        <v>111</v>
      </c>
    </row>
    <row r="119" spans="1:83">
      <c r="A119" t="s">
        <v>172</v>
      </c>
      <c r="B119" s="10">
        <v>20</v>
      </c>
      <c r="C119" s="4" t="s">
        <v>3</v>
      </c>
      <c r="D119" s="10" t="s">
        <v>38</v>
      </c>
      <c r="E119" s="59">
        <f t="shared" si="61"/>
        <v>0</v>
      </c>
      <c r="F119" s="59">
        <f t="shared" si="62"/>
        <v>0</v>
      </c>
      <c r="G119" s="59">
        <f t="shared" si="63"/>
        <v>50</v>
      </c>
      <c r="H119" s="59">
        <f t="shared" si="64"/>
        <v>50</v>
      </c>
      <c r="I119" s="59">
        <f t="shared" si="65"/>
        <v>0.5</v>
      </c>
      <c r="J119">
        <v>4</v>
      </c>
      <c r="K119">
        <v>0</v>
      </c>
      <c r="L119">
        <v>0</v>
      </c>
      <c r="M119">
        <v>2</v>
      </c>
      <c r="N119">
        <v>2</v>
      </c>
      <c r="O119">
        <v>0</v>
      </c>
      <c r="P119">
        <v>97.5</v>
      </c>
      <c r="Q119">
        <v>0</v>
      </c>
      <c r="R119">
        <v>100</v>
      </c>
      <c r="S119">
        <v>95</v>
      </c>
      <c r="T119">
        <v>96.75</v>
      </c>
      <c r="U119">
        <v>123</v>
      </c>
      <c r="V119">
        <v>70.5</v>
      </c>
      <c r="W119">
        <v>116</v>
      </c>
      <c r="X119">
        <v>118.5</v>
      </c>
      <c r="Y119">
        <v>113.5</v>
      </c>
      <c r="Z119">
        <v>703.75</v>
      </c>
      <c r="AA119">
        <v>990</v>
      </c>
      <c r="AB119">
        <v>417.5</v>
      </c>
      <c r="AC119">
        <v>46</v>
      </c>
      <c r="AD119">
        <v>22</v>
      </c>
      <c r="AE119">
        <v>18</v>
      </c>
      <c r="AF119">
        <v>6</v>
      </c>
      <c r="AG119">
        <v>5</v>
      </c>
      <c r="AH119">
        <v>4</v>
      </c>
      <c r="AI119">
        <v>4</v>
      </c>
      <c r="AJ119">
        <v>0</v>
      </c>
      <c r="AK119">
        <v>0</v>
      </c>
      <c r="AL119">
        <v>33</v>
      </c>
      <c r="AM119">
        <v>4</v>
      </c>
      <c r="AN119">
        <v>0</v>
      </c>
      <c r="AO119">
        <v>0</v>
      </c>
      <c r="AP119">
        <v>0</v>
      </c>
      <c r="AQ119">
        <v>0</v>
      </c>
      <c r="AR119">
        <v>18</v>
      </c>
      <c r="AS119">
        <v>1</v>
      </c>
      <c r="AT119">
        <v>2</v>
      </c>
      <c r="AU119">
        <v>2</v>
      </c>
      <c r="AV119">
        <v>0</v>
      </c>
      <c r="AW119">
        <v>0</v>
      </c>
      <c r="AX119">
        <v>13</v>
      </c>
      <c r="AY119">
        <v>0</v>
      </c>
      <c r="AZ119">
        <v>2</v>
      </c>
      <c r="BA119">
        <v>2</v>
      </c>
      <c r="BB119">
        <v>0</v>
      </c>
      <c r="BC119">
        <v>0</v>
      </c>
      <c r="BD119">
        <v>2</v>
      </c>
      <c r="BE119">
        <v>6</v>
      </c>
      <c r="BF119">
        <v>0</v>
      </c>
      <c r="BG119">
        <v>0</v>
      </c>
      <c r="BH119">
        <v>0</v>
      </c>
      <c r="BI119">
        <v>2</v>
      </c>
      <c r="BJ119">
        <v>2</v>
      </c>
      <c r="BK119">
        <v>2</v>
      </c>
      <c r="BL119">
        <v>33</v>
      </c>
      <c r="BM119">
        <v>3</v>
      </c>
      <c r="BN119">
        <v>3</v>
      </c>
      <c r="BO119">
        <v>0</v>
      </c>
      <c r="BP119">
        <v>3</v>
      </c>
      <c r="BQ119">
        <v>2</v>
      </c>
      <c r="BR119">
        <v>22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  <c r="CE119" s="58" t="s">
        <v>111</v>
      </c>
    </row>
    <row r="120" spans="1:83">
      <c r="A120" t="s">
        <v>173</v>
      </c>
      <c r="B120" s="10">
        <v>20</v>
      </c>
      <c r="C120" s="6" t="s">
        <v>2</v>
      </c>
      <c r="D120" s="10" t="s">
        <v>38</v>
      </c>
      <c r="E120" s="59">
        <f t="shared" si="61"/>
        <v>0</v>
      </c>
      <c r="F120" s="59">
        <f t="shared" si="62"/>
        <v>0</v>
      </c>
      <c r="G120" s="59">
        <f t="shared" si="63"/>
        <v>50</v>
      </c>
      <c r="H120" s="59">
        <f t="shared" si="64"/>
        <v>50</v>
      </c>
      <c r="I120" s="59">
        <f t="shared" si="65"/>
        <v>0.5</v>
      </c>
      <c r="J120">
        <v>4</v>
      </c>
      <c r="K120">
        <v>0</v>
      </c>
      <c r="L120">
        <v>0</v>
      </c>
      <c r="M120">
        <v>2</v>
      </c>
      <c r="N120">
        <v>2</v>
      </c>
      <c r="O120">
        <v>0</v>
      </c>
      <c r="P120">
        <v>126.25</v>
      </c>
      <c r="Q120">
        <v>0</v>
      </c>
      <c r="R120">
        <v>43</v>
      </c>
      <c r="S120">
        <v>209.5</v>
      </c>
      <c r="T120">
        <v>92.25</v>
      </c>
      <c r="U120">
        <v>107.5</v>
      </c>
      <c r="V120">
        <v>77</v>
      </c>
      <c r="W120">
        <v>858.75</v>
      </c>
      <c r="X120">
        <v>1269.5</v>
      </c>
      <c r="Y120">
        <v>448</v>
      </c>
      <c r="Z120">
        <v>31</v>
      </c>
      <c r="AA120">
        <v>23</v>
      </c>
      <c r="AB120">
        <v>39</v>
      </c>
      <c r="AC120">
        <v>29</v>
      </c>
      <c r="AD120">
        <v>17</v>
      </c>
      <c r="AE120">
        <v>5</v>
      </c>
      <c r="AF120">
        <v>7</v>
      </c>
      <c r="AG120">
        <v>4</v>
      </c>
      <c r="AH120">
        <v>4</v>
      </c>
      <c r="AI120">
        <v>0</v>
      </c>
      <c r="AJ120">
        <v>1</v>
      </c>
      <c r="AK120">
        <v>0</v>
      </c>
      <c r="AL120">
        <v>20</v>
      </c>
      <c r="AM120">
        <v>4</v>
      </c>
      <c r="AN120">
        <v>0</v>
      </c>
      <c r="AO120">
        <v>0</v>
      </c>
      <c r="AP120">
        <v>1</v>
      </c>
      <c r="AQ120">
        <v>0</v>
      </c>
      <c r="AR120">
        <v>12</v>
      </c>
      <c r="AS120">
        <v>0</v>
      </c>
      <c r="AT120">
        <v>2</v>
      </c>
      <c r="AU120">
        <v>0</v>
      </c>
      <c r="AV120">
        <v>0</v>
      </c>
      <c r="AW120">
        <v>0</v>
      </c>
      <c r="AX120">
        <v>3</v>
      </c>
      <c r="AY120">
        <v>0</v>
      </c>
      <c r="AZ120">
        <v>2</v>
      </c>
      <c r="BA120">
        <v>0</v>
      </c>
      <c r="BB120">
        <v>0</v>
      </c>
      <c r="BC120">
        <v>0</v>
      </c>
      <c r="BD120">
        <v>5</v>
      </c>
      <c r="BE120">
        <v>10</v>
      </c>
      <c r="BF120">
        <v>0</v>
      </c>
      <c r="BG120">
        <v>0</v>
      </c>
      <c r="BH120">
        <v>0</v>
      </c>
      <c r="BI120">
        <v>0</v>
      </c>
      <c r="BJ120">
        <v>4</v>
      </c>
      <c r="BK120">
        <v>6</v>
      </c>
      <c r="BL120">
        <v>85</v>
      </c>
      <c r="BM120">
        <v>12</v>
      </c>
      <c r="BN120">
        <v>1</v>
      </c>
      <c r="BO120">
        <v>3</v>
      </c>
      <c r="BP120">
        <v>11</v>
      </c>
      <c r="BQ120">
        <v>11</v>
      </c>
      <c r="BR120">
        <v>47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 t="s">
        <v>58</v>
      </c>
      <c r="CE120" s="58" t="s">
        <v>111</v>
      </c>
    </row>
    <row r="121" spans="1:83">
      <c r="A121" t="s">
        <v>174</v>
      </c>
      <c r="B121" s="10">
        <v>20</v>
      </c>
      <c r="C121" s="6" t="s">
        <v>2</v>
      </c>
      <c r="D121" s="10" t="s">
        <v>38</v>
      </c>
      <c r="E121" s="59">
        <f t="shared" si="61"/>
        <v>0</v>
      </c>
      <c r="F121" s="59">
        <f t="shared" si="62"/>
        <v>0</v>
      </c>
      <c r="G121" s="59">
        <f t="shared" si="63"/>
        <v>50</v>
      </c>
      <c r="H121" s="59">
        <f t="shared" si="64"/>
        <v>50</v>
      </c>
      <c r="I121" s="59">
        <f t="shared" si="65"/>
        <v>0.5</v>
      </c>
      <c r="J121">
        <v>4</v>
      </c>
      <c r="K121">
        <v>0</v>
      </c>
      <c r="L121">
        <v>0</v>
      </c>
      <c r="M121">
        <v>2</v>
      </c>
      <c r="N121">
        <v>2</v>
      </c>
      <c r="O121">
        <v>0</v>
      </c>
      <c r="P121">
        <v>269.75</v>
      </c>
      <c r="Q121">
        <v>0</v>
      </c>
      <c r="R121">
        <v>352.5</v>
      </c>
      <c r="S121">
        <v>187</v>
      </c>
      <c r="T121">
        <v>304.25</v>
      </c>
      <c r="U121">
        <v>264.5</v>
      </c>
      <c r="V121">
        <v>344</v>
      </c>
      <c r="W121">
        <v>128.5</v>
      </c>
      <c r="X121">
        <v>100.5</v>
      </c>
      <c r="Y121">
        <v>156.5</v>
      </c>
      <c r="Z121">
        <v>429.5</v>
      </c>
      <c r="AA121">
        <v>577.5</v>
      </c>
      <c r="AB121">
        <v>281.5</v>
      </c>
      <c r="AC121">
        <v>22</v>
      </c>
      <c r="AD121">
        <v>9</v>
      </c>
      <c r="AE121">
        <v>6</v>
      </c>
      <c r="AF121">
        <v>7</v>
      </c>
      <c r="AG121">
        <v>5</v>
      </c>
      <c r="AH121">
        <v>4</v>
      </c>
      <c r="AI121">
        <v>4</v>
      </c>
      <c r="AJ121">
        <v>0</v>
      </c>
      <c r="AK121">
        <v>0</v>
      </c>
      <c r="AL121">
        <v>9</v>
      </c>
      <c r="AM121">
        <v>4</v>
      </c>
      <c r="AN121">
        <v>0</v>
      </c>
      <c r="AO121">
        <v>0</v>
      </c>
      <c r="AP121">
        <v>0</v>
      </c>
      <c r="AQ121">
        <v>0</v>
      </c>
      <c r="AR121">
        <v>5</v>
      </c>
      <c r="AS121">
        <v>1</v>
      </c>
      <c r="AT121">
        <v>2</v>
      </c>
      <c r="AU121">
        <v>1</v>
      </c>
      <c r="AV121">
        <v>0</v>
      </c>
      <c r="AW121">
        <v>0</v>
      </c>
      <c r="AX121">
        <v>2</v>
      </c>
      <c r="AY121">
        <v>0</v>
      </c>
      <c r="AZ121">
        <v>2</v>
      </c>
      <c r="BA121">
        <v>3</v>
      </c>
      <c r="BB121">
        <v>0</v>
      </c>
      <c r="BC121">
        <v>0</v>
      </c>
      <c r="BD121">
        <v>2</v>
      </c>
      <c r="BE121">
        <v>7</v>
      </c>
      <c r="BF121">
        <v>0</v>
      </c>
      <c r="BG121">
        <v>2</v>
      </c>
      <c r="BH121">
        <v>0</v>
      </c>
      <c r="BI121">
        <v>2</v>
      </c>
      <c r="BJ121">
        <v>2</v>
      </c>
      <c r="BK121">
        <v>1</v>
      </c>
      <c r="BL121">
        <v>80</v>
      </c>
      <c r="BM121">
        <v>6</v>
      </c>
      <c r="BN121">
        <v>8</v>
      </c>
      <c r="BO121">
        <v>1</v>
      </c>
      <c r="BP121">
        <v>6</v>
      </c>
      <c r="BQ121">
        <v>4</v>
      </c>
      <c r="BR121">
        <v>55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 t="s">
        <v>58</v>
      </c>
      <c r="CE121" s="58" t="s">
        <v>111</v>
      </c>
    </row>
    <row r="122" spans="1:83">
      <c r="A122" t="s">
        <v>183</v>
      </c>
      <c r="B122" s="10">
        <v>24</v>
      </c>
      <c r="C122" s="6" t="s">
        <v>2</v>
      </c>
      <c r="D122" s="10" t="s">
        <v>38</v>
      </c>
      <c r="E122" s="59">
        <f t="shared" si="61"/>
        <v>0</v>
      </c>
      <c r="F122" s="59">
        <f t="shared" si="62"/>
        <v>0</v>
      </c>
      <c r="G122" s="59">
        <f t="shared" si="63"/>
        <v>50</v>
      </c>
      <c r="H122" s="59">
        <f t="shared" si="64"/>
        <v>50</v>
      </c>
      <c r="I122" s="59">
        <f t="shared" si="65"/>
        <v>0.5</v>
      </c>
      <c r="J122">
        <v>4</v>
      </c>
      <c r="K122">
        <v>0</v>
      </c>
      <c r="L122">
        <v>0</v>
      </c>
      <c r="M122">
        <v>2</v>
      </c>
      <c r="N122">
        <v>2</v>
      </c>
      <c r="O122">
        <v>0</v>
      </c>
      <c r="P122">
        <v>898.75</v>
      </c>
      <c r="Q122">
        <v>0</v>
      </c>
      <c r="R122">
        <v>919.5</v>
      </c>
      <c r="S122">
        <v>878</v>
      </c>
      <c r="T122">
        <v>173</v>
      </c>
      <c r="U122">
        <v>225.5</v>
      </c>
      <c r="V122">
        <v>120.5</v>
      </c>
      <c r="W122">
        <v>132</v>
      </c>
      <c r="X122">
        <v>107</v>
      </c>
      <c r="Y122">
        <v>157</v>
      </c>
      <c r="Z122">
        <v>881.75</v>
      </c>
      <c r="AA122">
        <v>1281.5</v>
      </c>
      <c r="AB122">
        <v>482</v>
      </c>
      <c r="AC122">
        <v>12</v>
      </c>
      <c r="AD122">
        <v>5</v>
      </c>
      <c r="AE122">
        <v>5</v>
      </c>
      <c r="AF122">
        <v>2</v>
      </c>
      <c r="AG122">
        <v>4</v>
      </c>
      <c r="AH122">
        <v>4</v>
      </c>
      <c r="AI122">
        <v>2</v>
      </c>
      <c r="AJ122">
        <v>0</v>
      </c>
      <c r="AK122">
        <v>0</v>
      </c>
      <c r="AL122">
        <v>2</v>
      </c>
      <c r="AM122">
        <v>4</v>
      </c>
      <c r="AN122">
        <v>0</v>
      </c>
      <c r="AO122">
        <v>0</v>
      </c>
      <c r="AP122">
        <v>0</v>
      </c>
      <c r="AQ122">
        <v>0</v>
      </c>
      <c r="AR122">
        <v>1</v>
      </c>
      <c r="AS122">
        <v>0</v>
      </c>
      <c r="AT122">
        <v>2</v>
      </c>
      <c r="AU122">
        <v>2</v>
      </c>
      <c r="AV122">
        <v>0</v>
      </c>
      <c r="AW122">
        <v>0</v>
      </c>
      <c r="AX122">
        <v>1</v>
      </c>
      <c r="AY122">
        <v>0</v>
      </c>
      <c r="AZ122">
        <v>2</v>
      </c>
      <c r="BA122">
        <v>0</v>
      </c>
      <c r="BB122">
        <v>0</v>
      </c>
      <c r="BC122">
        <v>0</v>
      </c>
      <c r="BD122">
        <v>0</v>
      </c>
      <c r="BE122">
        <v>7</v>
      </c>
      <c r="BF122">
        <v>2</v>
      </c>
      <c r="BG122">
        <v>0</v>
      </c>
      <c r="BH122">
        <v>0</v>
      </c>
      <c r="BI122">
        <v>2</v>
      </c>
      <c r="BJ122">
        <v>2</v>
      </c>
      <c r="BK122">
        <v>1</v>
      </c>
      <c r="BL122">
        <v>82</v>
      </c>
      <c r="BM122">
        <v>34</v>
      </c>
      <c r="BN122">
        <v>0</v>
      </c>
      <c r="BO122">
        <v>0</v>
      </c>
      <c r="BP122">
        <v>3</v>
      </c>
      <c r="BQ122">
        <v>6</v>
      </c>
      <c r="BR122">
        <v>39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 t="s">
        <v>58</v>
      </c>
      <c r="CE122" s="58"/>
    </row>
    <row r="123" spans="1:83">
      <c r="A123" t="s">
        <v>175</v>
      </c>
      <c r="B123" s="10">
        <v>20</v>
      </c>
      <c r="C123" s="4" t="s">
        <v>3</v>
      </c>
      <c r="D123" s="10" t="s">
        <v>38</v>
      </c>
      <c r="E123" s="59">
        <f t="shared" si="61"/>
        <v>0</v>
      </c>
      <c r="F123" s="59">
        <f t="shared" si="62"/>
        <v>0</v>
      </c>
      <c r="G123" s="59">
        <f t="shared" si="63"/>
        <v>25</v>
      </c>
      <c r="H123" s="59">
        <f t="shared" si="64"/>
        <v>25</v>
      </c>
      <c r="I123" s="59">
        <f t="shared" si="65"/>
        <v>0.25</v>
      </c>
      <c r="J123">
        <v>4</v>
      </c>
      <c r="K123">
        <v>0</v>
      </c>
      <c r="L123">
        <v>0</v>
      </c>
      <c r="M123">
        <v>1</v>
      </c>
      <c r="N123">
        <v>1</v>
      </c>
      <c r="O123">
        <v>2</v>
      </c>
      <c r="P123">
        <v>239</v>
      </c>
      <c r="Q123">
        <v>0</v>
      </c>
      <c r="R123">
        <v>43</v>
      </c>
      <c r="S123">
        <v>376</v>
      </c>
      <c r="T123">
        <v>269.5</v>
      </c>
      <c r="U123">
        <v>451</v>
      </c>
      <c r="V123">
        <v>88</v>
      </c>
      <c r="W123">
        <v>241.5</v>
      </c>
      <c r="X123">
        <v>230</v>
      </c>
      <c r="Y123">
        <v>253</v>
      </c>
      <c r="Z123">
        <v>184</v>
      </c>
      <c r="AA123">
        <v>362</v>
      </c>
      <c r="AB123">
        <v>6</v>
      </c>
      <c r="AC123">
        <v>18</v>
      </c>
      <c r="AD123">
        <v>9</v>
      </c>
      <c r="AE123">
        <v>4</v>
      </c>
      <c r="AF123">
        <v>5</v>
      </c>
      <c r="AG123">
        <v>4</v>
      </c>
      <c r="AH123">
        <v>5</v>
      </c>
      <c r="AI123">
        <v>1</v>
      </c>
      <c r="AJ123">
        <v>0</v>
      </c>
      <c r="AK123">
        <v>0</v>
      </c>
      <c r="AL123">
        <v>8</v>
      </c>
      <c r="AM123">
        <v>4</v>
      </c>
      <c r="AN123">
        <v>1</v>
      </c>
      <c r="AO123">
        <v>1</v>
      </c>
      <c r="AP123">
        <v>0</v>
      </c>
      <c r="AQ123">
        <v>0</v>
      </c>
      <c r="AR123">
        <v>3</v>
      </c>
      <c r="AS123">
        <v>0</v>
      </c>
      <c r="AT123">
        <v>2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2</v>
      </c>
      <c r="BA123">
        <v>0</v>
      </c>
      <c r="BB123">
        <v>0</v>
      </c>
      <c r="BC123">
        <v>0</v>
      </c>
      <c r="BD123">
        <v>3</v>
      </c>
      <c r="BE123">
        <v>6</v>
      </c>
      <c r="BF123">
        <v>0</v>
      </c>
      <c r="BG123">
        <v>0</v>
      </c>
      <c r="BH123">
        <v>0</v>
      </c>
      <c r="BI123">
        <v>0</v>
      </c>
      <c r="BJ123">
        <v>2</v>
      </c>
      <c r="BK123">
        <v>4</v>
      </c>
      <c r="BL123">
        <v>76</v>
      </c>
      <c r="BM123">
        <v>9</v>
      </c>
      <c r="BN123">
        <v>8</v>
      </c>
      <c r="BO123">
        <v>1</v>
      </c>
      <c r="BP123">
        <v>3</v>
      </c>
      <c r="BQ123">
        <v>4</v>
      </c>
      <c r="BR123">
        <v>51</v>
      </c>
      <c r="BS123">
        <v>2</v>
      </c>
      <c r="BT123">
        <v>1</v>
      </c>
      <c r="BU123">
        <v>1</v>
      </c>
      <c r="BV123">
        <v>537</v>
      </c>
      <c r="BW123">
        <v>290</v>
      </c>
      <c r="BX123">
        <v>247</v>
      </c>
      <c r="BY123">
        <v>0</v>
      </c>
      <c r="BZ123">
        <v>0</v>
      </c>
      <c r="CA123">
        <v>0</v>
      </c>
      <c r="CB123">
        <v>0</v>
      </c>
      <c r="CC123">
        <v>0</v>
      </c>
      <c r="CD123" t="s">
        <v>58</v>
      </c>
      <c r="CE123" s="58" t="s">
        <v>111</v>
      </c>
    </row>
    <row r="124" spans="1:83">
      <c r="A124" t="s">
        <v>176</v>
      </c>
      <c r="B124" s="10">
        <v>20</v>
      </c>
      <c r="C124" s="6" t="s">
        <v>2</v>
      </c>
      <c r="D124" s="10" t="s">
        <v>38</v>
      </c>
      <c r="E124" s="59">
        <f t="shared" si="61"/>
        <v>0</v>
      </c>
      <c r="F124" s="59">
        <f t="shared" si="62"/>
        <v>0</v>
      </c>
      <c r="G124" s="59">
        <f t="shared" si="63"/>
        <v>50</v>
      </c>
      <c r="H124" s="59">
        <f t="shared" si="64"/>
        <v>50</v>
      </c>
      <c r="I124" s="59">
        <f t="shared" si="65"/>
        <v>0.5</v>
      </c>
      <c r="J124">
        <v>4</v>
      </c>
      <c r="K124">
        <v>0</v>
      </c>
      <c r="L124">
        <v>0</v>
      </c>
      <c r="M124">
        <v>2</v>
      </c>
      <c r="N124">
        <v>2</v>
      </c>
      <c r="O124">
        <v>0</v>
      </c>
      <c r="P124">
        <v>243.25</v>
      </c>
      <c r="Q124">
        <v>0</v>
      </c>
      <c r="R124">
        <v>160</v>
      </c>
      <c r="S124">
        <v>326.5</v>
      </c>
      <c r="T124">
        <v>187.75</v>
      </c>
      <c r="U124">
        <v>39</v>
      </c>
      <c r="V124">
        <v>336.5</v>
      </c>
      <c r="W124">
        <v>87.25</v>
      </c>
      <c r="X124">
        <v>83.5</v>
      </c>
      <c r="Y124">
        <v>91</v>
      </c>
      <c r="Z124">
        <v>547.75</v>
      </c>
      <c r="AA124">
        <v>789.5</v>
      </c>
      <c r="AB124">
        <v>306</v>
      </c>
      <c r="AC124">
        <v>16</v>
      </c>
      <c r="AD124">
        <v>6</v>
      </c>
      <c r="AE124">
        <v>6</v>
      </c>
      <c r="AF124">
        <v>4</v>
      </c>
      <c r="AG124">
        <v>6</v>
      </c>
      <c r="AH124">
        <v>4</v>
      </c>
      <c r="AI124">
        <v>4</v>
      </c>
      <c r="AJ124">
        <v>0</v>
      </c>
      <c r="AK124">
        <v>0</v>
      </c>
      <c r="AL124">
        <v>2</v>
      </c>
      <c r="AM124">
        <v>4</v>
      </c>
      <c r="AN124">
        <v>0</v>
      </c>
      <c r="AO124">
        <v>1</v>
      </c>
      <c r="AP124">
        <v>0</v>
      </c>
      <c r="AQ124">
        <v>0</v>
      </c>
      <c r="AR124">
        <v>1</v>
      </c>
      <c r="AS124">
        <v>2</v>
      </c>
      <c r="AT124">
        <v>2</v>
      </c>
      <c r="AU124">
        <v>2</v>
      </c>
      <c r="AV124">
        <v>0</v>
      </c>
      <c r="AW124">
        <v>0</v>
      </c>
      <c r="AX124">
        <v>0</v>
      </c>
      <c r="AY124">
        <v>0</v>
      </c>
      <c r="AZ124">
        <v>2</v>
      </c>
      <c r="BA124">
        <v>1</v>
      </c>
      <c r="BB124">
        <v>0</v>
      </c>
      <c r="BC124">
        <v>0</v>
      </c>
      <c r="BD124">
        <v>1</v>
      </c>
      <c r="BE124">
        <v>7</v>
      </c>
      <c r="BF124">
        <v>0</v>
      </c>
      <c r="BG124">
        <v>2</v>
      </c>
      <c r="BH124">
        <v>0</v>
      </c>
      <c r="BI124">
        <v>2</v>
      </c>
      <c r="BJ124">
        <v>2</v>
      </c>
      <c r="BK124">
        <v>1</v>
      </c>
      <c r="BL124">
        <v>82</v>
      </c>
      <c r="BM124">
        <v>9</v>
      </c>
      <c r="BN124">
        <v>9</v>
      </c>
      <c r="BO124">
        <v>0</v>
      </c>
      <c r="BP124">
        <v>8</v>
      </c>
      <c r="BQ124">
        <v>2</v>
      </c>
      <c r="BR124">
        <v>54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 t="s">
        <v>58</v>
      </c>
      <c r="CE124" s="58" t="s">
        <v>111</v>
      </c>
    </row>
    <row r="125" spans="1:83">
      <c r="A125" t="s">
        <v>177</v>
      </c>
      <c r="B125" s="10">
        <v>20</v>
      </c>
      <c r="C125" s="6" t="s">
        <v>2</v>
      </c>
      <c r="D125" s="10" t="s">
        <v>38</v>
      </c>
      <c r="E125" s="59">
        <f t="shared" si="61"/>
        <v>0</v>
      </c>
      <c r="F125" s="59">
        <f t="shared" si="62"/>
        <v>25</v>
      </c>
      <c r="G125" s="59">
        <f t="shared" si="63"/>
        <v>50</v>
      </c>
      <c r="H125" s="59">
        <f t="shared" si="64"/>
        <v>0</v>
      </c>
      <c r="I125" s="59">
        <f t="shared" si="65"/>
        <v>0.5</v>
      </c>
      <c r="J125">
        <v>4</v>
      </c>
      <c r="K125">
        <v>0</v>
      </c>
      <c r="L125">
        <v>1</v>
      </c>
      <c r="M125">
        <v>2</v>
      </c>
      <c r="N125">
        <v>0</v>
      </c>
      <c r="O125">
        <v>1</v>
      </c>
      <c r="P125">
        <v>703.5</v>
      </c>
      <c r="Q125">
        <v>377</v>
      </c>
      <c r="R125">
        <v>1058</v>
      </c>
      <c r="S125">
        <v>0</v>
      </c>
      <c r="T125">
        <v>57</v>
      </c>
      <c r="U125">
        <v>57</v>
      </c>
      <c r="V125">
        <v>0</v>
      </c>
      <c r="W125">
        <v>138.5</v>
      </c>
      <c r="X125">
        <v>138.5</v>
      </c>
      <c r="Y125">
        <v>0</v>
      </c>
      <c r="Z125">
        <v>1153.5</v>
      </c>
      <c r="AA125">
        <v>1153.5</v>
      </c>
      <c r="AB125">
        <v>0</v>
      </c>
      <c r="AC125">
        <v>21</v>
      </c>
      <c r="AD125">
        <v>14</v>
      </c>
      <c r="AE125">
        <v>7</v>
      </c>
      <c r="AF125">
        <v>0</v>
      </c>
      <c r="AG125">
        <v>5</v>
      </c>
      <c r="AH125">
        <v>5</v>
      </c>
      <c r="AI125">
        <v>1</v>
      </c>
      <c r="AJ125">
        <v>0</v>
      </c>
      <c r="AK125">
        <v>0</v>
      </c>
      <c r="AL125">
        <v>10</v>
      </c>
      <c r="AM125">
        <v>4</v>
      </c>
      <c r="AN125">
        <v>2</v>
      </c>
      <c r="AO125">
        <v>0</v>
      </c>
      <c r="AP125">
        <v>0</v>
      </c>
      <c r="AQ125">
        <v>0</v>
      </c>
      <c r="AR125">
        <v>8</v>
      </c>
      <c r="AS125">
        <v>1</v>
      </c>
      <c r="AT125">
        <v>3</v>
      </c>
      <c r="AU125">
        <v>1</v>
      </c>
      <c r="AV125">
        <v>0</v>
      </c>
      <c r="AW125">
        <v>0</v>
      </c>
      <c r="AX125">
        <v>2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12</v>
      </c>
      <c r="BF125">
        <v>1</v>
      </c>
      <c r="BG125">
        <v>2</v>
      </c>
      <c r="BH125">
        <v>0</v>
      </c>
      <c r="BI125">
        <v>2</v>
      </c>
      <c r="BJ125">
        <v>0</v>
      </c>
      <c r="BK125">
        <v>7</v>
      </c>
      <c r="BL125">
        <v>41</v>
      </c>
      <c r="BM125">
        <v>4</v>
      </c>
      <c r="BN125">
        <v>4</v>
      </c>
      <c r="BO125">
        <v>0</v>
      </c>
      <c r="BP125">
        <v>4</v>
      </c>
      <c r="BQ125">
        <v>0</v>
      </c>
      <c r="BR125">
        <v>29</v>
      </c>
      <c r="BS125">
        <v>1</v>
      </c>
      <c r="BT125">
        <v>0</v>
      </c>
      <c r="BU125">
        <v>1</v>
      </c>
      <c r="BV125">
        <v>321</v>
      </c>
      <c r="BW125">
        <v>0</v>
      </c>
      <c r="BX125">
        <v>321</v>
      </c>
      <c r="BY125">
        <v>0</v>
      </c>
      <c r="BZ125">
        <v>0</v>
      </c>
      <c r="CA125">
        <v>0</v>
      </c>
      <c r="CB125">
        <v>0</v>
      </c>
      <c r="CC125">
        <v>0</v>
      </c>
      <c r="CD125" t="s">
        <v>58</v>
      </c>
      <c r="CE125" s="58" t="s">
        <v>111</v>
      </c>
    </row>
    <row r="126" spans="1:83">
      <c r="A126" s="63"/>
      <c r="C126" s="65"/>
      <c r="D126" s="65"/>
      <c r="E126" s="65"/>
      <c r="F126" s="65"/>
      <c r="G126" s="65"/>
      <c r="H126" s="65"/>
      <c r="I126" s="65"/>
      <c r="J126" s="65"/>
      <c r="K126" s="63"/>
      <c r="L126" s="63"/>
      <c r="M126" s="63"/>
      <c r="N126" s="63"/>
      <c r="O126" s="64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S126" s="63"/>
      <c r="AT126" s="63"/>
      <c r="AU126" s="63"/>
      <c r="CE126" s="58" t="s">
        <v>111</v>
      </c>
    </row>
    <row r="127" spans="1:83">
      <c r="A127" s="34" t="s">
        <v>3</v>
      </c>
      <c r="B127" s="34">
        <f>COUNTIF(C101:C125,"WT")</f>
        <v>11</v>
      </c>
      <c r="C127" s="63"/>
      <c r="D127" s="22" t="s">
        <v>41</v>
      </c>
      <c r="E127" s="24">
        <f>AVERAGE(E102:E105,E107,E112,E114:E115,E118:E119,E123)</f>
        <v>2.2727272727272729</v>
      </c>
      <c r="F127" s="24">
        <f t="shared" ref="F127:BQ127" si="66">AVERAGE(F102:F105,F107,F112,F114:F115,F118:F119,F123)</f>
        <v>6.8181818181818183</v>
      </c>
      <c r="G127" s="24">
        <f t="shared" si="66"/>
        <v>40.909090909090907</v>
      </c>
      <c r="H127" s="24">
        <f t="shared" si="66"/>
        <v>38.636363636363633</v>
      </c>
      <c r="I127" s="24">
        <f t="shared" si="66"/>
        <v>0.40909090909090912</v>
      </c>
      <c r="J127" s="24">
        <f t="shared" si="66"/>
        <v>4</v>
      </c>
      <c r="K127" s="24">
        <f t="shared" si="66"/>
        <v>9.0909090909090912E-2</v>
      </c>
      <c r="L127" s="24">
        <f t="shared" si="66"/>
        <v>0.27272727272727271</v>
      </c>
      <c r="M127" s="24">
        <f t="shared" si="66"/>
        <v>1.6363636363636365</v>
      </c>
      <c r="N127" s="24">
        <f t="shared" si="66"/>
        <v>1.5454545454545454</v>
      </c>
      <c r="O127" s="24">
        <f t="shared" si="66"/>
        <v>0.45454545454545453</v>
      </c>
      <c r="P127" s="24">
        <f t="shared" si="66"/>
        <v>646.97727272727275</v>
      </c>
      <c r="Q127" s="24">
        <f t="shared" si="66"/>
        <v>251.5</v>
      </c>
      <c r="R127" s="24">
        <f t="shared" si="66"/>
        <v>500.68181818181819</v>
      </c>
      <c r="S127" s="24">
        <f t="shared" si="66"/>
        <v>713.81818181818187</v>
      </c>
      <c r="T127" s="24">
        <f t="shared" si="66"/>
        <v>182.19696969999998</v>
      </c>
      <c r="U127" s="24">
        <f t="shared" si="66"/>
        <v>154.5</v>
      </c>
      <c r="V127" s="24">
        <f t="shared" si="66"/>
        <v>203.81818181818181</v>
      </c>
      <c r="W127" s="24">
        <f t="shared" si="66"/>
        <v>353.11363636363637</v>
      </c>
      <c r="X127" s="24">
        <f t="shared" si="66"/>
        <v>444.72727272727275</v>
      </c>
      <c r="Y127" s="24">
        <f t="shared" si="66"/>
        <v>218.81818181818181</v>
      </c>
      <c r="Z127" s="24">
        <f t="shared" si="66"/>
        <v>252.59848484545455</v>
      </c>
      <c r="AA127" s="24">
        <f t="shared" si="66"/>
        <v>301.45454545454544</v>
      </c>
      <c r="AB127" s="24">
        <f t="shared" si="66"/>
        <v>171.40909090909091</v>
      </c>
      <c r="AC127" s="24">
        <f t="shared" si="66"/>
        <v>26.545454545454547</v>
      </c>
      <c r="AD127" s="24">
        <f t="shared" si="66"/>
        <v>11.727272727272727</v>
      </c>
      <c r="AE127" s="24">
        <f t="shared" si="66"/>
        <v>8</v>
      </c>
      <c r="AF127" s="24">
        <f t="shared" si="66"/>
        <v>6.8181818181818183</v>
      </c>
      <c r="AG127" s="24">
        <f t="shared" si="66"/>
        <v>5</v>
      </c>
      <c r="AH127" s="24">
        <f t="shared" si="66"/>
        <v>4.5454545454545459</v>
      </c>
      <c r="AI127" s="24">
        <f t="shared" si="66"/>
        <v>2.4545454545454546</v>
      </c>
      <c r="AJ127" s="24">
        <f t="shared" si="66"/>
        <v>0.18181818181818182</v>
      </c>
      <c r="AK127" s="24">
        <f t="shared" si="66"/>
        <v>0.18181818181818182</v>
      </c>
      <c r="AL127" s="24">
        <f t="shared" si="66"/>
        <v>14.181818181818182</v>
      </c>
      <c r="AM127" s="24">
        <f t="shared" si="66"/>
        <v>3.9090909090909092</v>
      </c>
      <c r="AN127" s="24">
        <f t="shared" si="66"/>
        <v>0.90909090909090906</v>
      </c>
      <c r="AO127" s="24">
        <f t="shared" si="66"/>
        <v>0.45454545454545453</v>
      </c>
      <c r="AP127" s="24">
        <f t="shared" si="66"/>
        <v>9.0909090909090912E-2</v>
      </c>
      <c r="AQ127" s="24">
        <f t="shared" si="66"/>
        <v>9.0909090909090912E-2</v>
      </c>
      <c r="AR127" s="24">
        <f t="shared" si="66"/>
        <v>6.2727272727272725</v>
      </c>
      <c r="AS127" s="24">
        <f t="shared" si="66"/>
        <v>0.81818181818181823</v>
      </c>
      <c r="AT127" s="24">
        <f t="shared" si="66"/>
        <v>2</v>
      </c>
      <c r="AU127" s="24">
        <f t="shared" si="66"/>
        <v>0.90909090909090906</v>
      </c>
      <c r="AV127" s="24">
        <f t="shared" si="66"/>
        <v>0</v>
      </c>
      <c r="AW127" s="24">
        <f t="shared" si="66"/>
        <v>0</v>
      </c>
      <c r="AX127" s="24">
        <f t="shared" si="66"/>
        <v>4.2727272727272725</v>
      </c>
      <c r="AY127" s="24">
        <f t="shared" si="66"/>
        <v>0.27272727272727271</v>
      </c>
      <c r="AZ127" s="24">
        <f t="shared" si="66"/>
        <v>1.6363636363636365</v>
      </c>
      <c r="BA127" s="24">
        <f t="shared" si="66"/>
        <v>1.0909090909090908</v>
      </c>
      <c r="BB127" s="24">
        <f t="shared" si="66"/>
        <v>9.0909090909090912E-2</v>
      </c>
      <c r="BC127" s="24">
        <f t="shared" si="66"/>
        <v>9.0909090909090912E-2</v>
      </c>
      <c r="BD127" s="24">
        <f t="shared" si="66"/>
        <v>3.6363636363636362</v>
      </c>
      <c r="BE127" s="24">
        <f t="shared" si="66"/>
        <v>8.7272727272727266</v>
      </c>
      <c r="BF127" s="24">
        <f t="shared" si="66"/>
        <v>1</v>
      </c>
      <c r="BG127" s="24">
        <f t="shared" si="66"/>
        <v>0.90909090909090906</v>
      </c>
      <c r="BH127" s="24">
        <f t="shared" si="66"/>
        <v>0</v>
      </c>
      <c r="BI127" s="24">
        <f t="shared" si="66"/>
        <v>0.63636363636363635</v>
      </c>
      <c r="BJ127" s="24">
        <f t="shared" si="66"/>
        <v>2.8181818181818183</v>
      </c>
      <c r="BK127" s="24">
        <f t="shared" si="66"/>
        <v>3.3636363636363638</v>
      </c>
      <c r="BL127" s="24">
        <f t="shared" si="66"/>
        <v>67.454545454545453</v>
      </c>
      <c r="BM127" s="24">
        <f t="shared" si="66"/>
        <v>18</v>
      </c>
      <c r="BN127" s="24">
        <f t="shared" si="66"/>
        <v>7.5454545454545459</v>
      </c>
      <c r="BO127" s="24">
        <f t="shared" si="66"/>
        <v>0.63636363636363635</v>
      </c>
      <c r="BP127" s="24">
        <f t="shared" si="66"/>
        <v>3.1818181818181817</v>
      </c>
      <c r="BQ127" s="24">
        <f t="shared" si="66"/>
        <v>2.7272727272727271</v>
      </c>
      <c r="BR127" s="24">
        <f t="shared" ref="BR127:BX127" si="67">AVERAGE(BR102:BR105,BR107,BR112,BR114:BR115,BR118:BR119,BR123)</f>
        <v>35.363636363636367</v>
      </c>
      <c r="BS127" s="24">
        <f t="shared" si="67"/>
        <v>0.45454545454545453</v>
      </c>
      <c r="BT127" s="24">
        <f t="shared" si="67"/>
        <v>0.18181818181818182</v>
      </c>
      <c r="BU127" s="24">
        <f t="shared" si="67"/>
        <v>0.27272727272727271</v>
      </c>
      <c r="BV127" s="24">
        <f t="shared" si="67"/>
        <v>197.90909090909091</v>
      </c>
      <c r="BW127" s="24">
        <f t="shared" si="67"/>
        <v>30.181818181818183</v>
      </c>
      <c r="BX127" s="24">
        <f t="shared" si="67"/>
        <v>167.72727272727272</v>
      </c>
      <c r="CE127" s="58" t="s">
        <v>111</v>
      </c>
    </row>
    <row r="128" spans="1:83">
      <c r="A128" s="35" t="s">
        <v>179</v>
      </c>
      <c r="B128" s="34">
        <f>COUNTIF(C101:C125,"+ve")</f>
        <v>13</v>
      </c>
      <c r="C128" s="63"/>
      <c r="D128" s="18" t="s">
        <v>41</v>
      </c>
      <c r="E128" s="27">
        <f>AVERAGE(E106,E108:E111,E113,E116:E117,E120:E122,E124:E125)</f>
        <v>0</v>
      </c>
      <c r="F128" s="27">
        <f t="shared" ref="F128:BQ128" si="68">AVERAGE(F106,F108:F111,F113,F116:F117,F120:F122,F124:F125)</f>
        <v>3.8461538461538463</v>
      </c>
      <c r="G128" s="27">
        <f t="shared" si="68"/>
        <v>48.07692307692308</v>
      </c>
      <c r="H128" s="27">
        <f t="shared" si="68"/>
        <v>32.692307692307693</v>
      </c>
      <c r="I128" s="27">
        <f t="shared" si="68"/>
        <v>0.48076923076923078</v>
      </c>
      <c r="J128" s="27">
        <f t="shared" si="68"/>
        <v>4</v>
      </c>
      <c r="K128" s="27">
        <f t="shared" si="68"/>
        <v>0</v>
      </c>
      <c r="L128" s="27">
        <f t="shared" si="68"/>
        <v>0.15384615384615385</v>
      </c>
      <c r="M128" s="27">
        <f t="shared" si="68"/>
        <v>1.9230769230769231</v>
      </c>
      <c r="N128" s="27">
        <f t="shared" si="68"/>
        <v>1.3076923076923077</v>
      </c>
      <c r="O128" s="27">
        <f t="shared" si="68"/>
        <v>0.61538461538461542</v>
      </c>
      <c r="P128" s="27">
        <f t="shared" si="68"/>
        <v>409.78846153846155</v>
      </c>
      <c r="Q128" s="27">
        <f t="shared" si="68"/>
        <v>42.384615384615387</v>
      </c>
      <c r="R128" s="27">
        <f t="shared" si="68"/>
        <v>395</v>
      </c>
      <c r="S128" s="27">
        <f t="shared" si="68"/>
        <v>274.23076923076923</v>
      </c>
      <c r="T128" s="27">
        <f t="shared" si="68"/>
        <v>116.76923076923077</v>
      </c>
      <c r="U128" s="27">
        <f t="shared" si="68"/>
        <v>95.384615384615387</v>
      </c>
      <c r="V128" s="27">
        <f t="shared" si="68"/>
        <v>121.80769230769231</v>
      </c>
      <c r="W128" s="27">
        <f t="shared" si="68"/>
        <v>218.84615384615384</v>
      </c>
      <c r="X128" s="27">
        <f t="shared" si="68"/>
        <v>267.5</v>
      </c>
      <c r="Y128" s="27">
        <f t="shared" si="68"/>
        <v>129.38461538461539</v>
      </c>
      <c r="Z128" s="27">
        <f t="shared" si="68"/>
        <v>738.28846153846155</v>
      </c>
      <c r="AA128" s="27">
        <f t="shared" si="68"/>
        <v>878.15384615384619</v>
      </c>
      <c r="AB128" s="27">
        <f t="shared" si="68"/>
        <v>220.15384615384616</v>
      </c>
      <c r="AC128" s="27">
        <f t="shared" si="68"/>
        <v>28.76923076923077</v>
      </c>
      <c r="AD128" s="27">
        <f t="shared" si="68"/>
        <v>14.923076923076923</v>
      </c>
      <c r="AE128" s="27">
        <f t="shared" si="68"/>
        <v>9.3076923076923084</v>
      </c>
      <c r="AF128" s="27">
        <f t="shared" si="68"/>
        <v>4.5384615384615383</v>
      </c>
      <c r="AG128" s="27">
        <f t="shared" si="68"/>
        <v>4.6923076923076925</v>
      </c>
      <c r="AH128" s="27">
        <f t="shared" si="68"/>
        <v>5</v>
      </c>
      <c r="AI128" s="27">
        <f t="shared" si="68"/>
        <v>2.1538461538461537</v>
      </c>
      <c r="AJ128" s="27">
        <f t="shared" si="68"/>
        <v>0.38461538461538464</v>
      </c>
      <c r="AK128" s="27">
        <f t="shared" si="68"/>
        <v>0</v>
      </c>
      <c r="AL128" s="27">
        <f t="shared" si="68"/>
        <v>16.53846153846154</v>
      </c>
      <c r="AM128" s="27">
        <f t="shared" si="68"/>
        <v>4</v>
      </c>
      <c r="AN128" s="27">
        <f t="shared" si="68"/>
        <v>1.1538461538461537</v>
      </c>
      <c r="AO128" s="27">
        <f t="shared" si="68"/>
        <v>0.69230769230769229</v>
      </c>
      <c r="AP128" s="27">
        <f t="shared" si="68"/>
        <v>0.23076923076923078</v>
      </c>
      <c r="AQ128" s="27">
        <f t="shared" si="68"/>
        <v>0</v>
      </c>
      <c r="AR128" s="27">
        <f t="shared" si="68"/>
        <v>8.8461538461538467</v>
      </c>
      <c r="AS128" s="27">
        <f t="shared" si="68"/>
        <v>0.38461538461538464</v>
      </c>
      <c r="AT128" s="27">
        <f t="shared" si="68"/>
        <v>2.4615384615384617</v>
      </c>
      <c r="AU128" s="27">
        <f t="shared" si="68"/>
        <v>0.92307692307692313</v>
      </c>
      <c r="AV128" s="27">
        <f t="shared" si="68"/>
        <v>0.15384615384615385</v>
      </c>
      <c r="AW128" s="27">
        <f t="shared" si="68"/>
        <v>0</v>
      </c>
      <c r="AX128" s="27">
        <f t="shared" si="68"/>
        <v>5.384615384615385</v>
      </c>
      <c r="AY128" s="27">
        <f t="shared" si="68"/>
        <v>0.30769230769230771</v>
      </c>
      <c r="AZ128" s="27">
        <f t="shared" si="68"/>
        <v>1.3846153846153846</v>
      </c>
      <c r="BA128" s="27">
        <f t="shared" si="68"/>
        <v>0.53846153846153844</v>
      </c>
      <c r="BB128" s="27">
        <f t="shared" si="68"/>
        <v>0</v>
      </c>
      <c r="BC128" s="27">
        <f t="shared" si="68"/>
        <v>0</v>
      </c>
      <c r="BD128" s="27">
        <f t="shared" si="68"/>
        <v>2.3076923076923075</v>
      </c>
      <c r="BE128" s="27">
        <f t="shared" si="68"/>
        <v>8</v>
      </c>
      <c r="BF128" s="27">
        <f t="shared" si="68"/>
        <v>0.92307692307692313</v>
      </c>
      <c r="BG128" s="27">
        <f t="shared" si="68"/>
        <v>0.53846153846153844</v>
      </c>
      <c r="BH128" s="27">
        <f t="shared" si="68"/>
        <v>0</v>
      </c>
      <c r="BI128" s="27">
        <f t="shared" si="68"/>
        <v>1.4615384615384615</v>
      </c>
      <c r="BJ128" s="27">
        <f t="shared" si="68"/>
        <v>1.7692307692307692</v>
      </c>
      <c r="BK128" s="27">
        <f t="shared" si="68"/>
        <v>3.3076923076923075</v>
      </c>
      <c r="BL128" s="27">
        <f t="shared" si="68"/>
        <v>62.307692307692307</v>
      </c>
      <c r="BM128" s="27">
        <f t="shared" si="68"/>
        <v>12.615384615384615</v>
      </c>
      <c r="BN128" s="27">
        <f t="shared" si="68"/>
        <v>3.0769230769230771</v>
      </c>
      <c r="BO128" s="27">
        <f t="shared" si="68"/>
        <v>0.46153846153846156</v>
      </c>
      <c r="BP128" s="27">
        <f t="shared" si="68"/>
        <v>4.0769230769230766</v>
      </c>
      <c r="BQ128" s="27">
        <f t="shared" si="68"/>
        <v>2.8461538461538463</v>
      </c>
      <c r="BR128" s="27">
        <f t="shared" ref="BR128:BX128" si="69">AVERAGE(BR106,BR108:BR111,BR113,BR116:BR117,BR120:BR122,BR124:BR125)</f>
        <v>39.230769230769234</v>
      </c>
      <c r="BS128" s="27">
        <f t="shared" si="69"/>
        <v>0.61538461538461542</v>
      </c>
      <c r="BT128" s="27">
        <f t="shared" si="69"/>
        <v>7.6923076923076927E-2</v>
      </c>
      <c r="BU128" s="27">
        <f t="shared" si="69"/>
        <v>0.53846153846153844</v>
      </c>
      <c r="BV128" s="27">
        <f t="shared" si="69"/>
        <v>333.76923076923077</v>
      </c>
      <c r="BW128" s="27">
        <f t="shared" si="69"/>
        <v>8.0769230769230766</v>
      </c>
      <c r="BX128" s="27">
        <f t="shared" si="69"/>
        <v>325.69230769230768</v>
      </c>
      <c r="CE128" s="58" t="s">
        <v>111</v>
      </c>
    </row>
    <row r="129" spans="1:154">
      <c r="A129" s="63"/>
      <c r="B129" s="63"/>
      <c r="C129" s="63"/>
      <c r="D129" s="22" t="s">
        <v>43</v>
      </c>
      <c r="E129" s="24">
        <f>STDEV(E102:E105,E107,E112,E114:E115,E118:E119,E123)/SQRT($B127)</f>
        <v>2.2727272727272725</v>
      </c>
      <c r="F129" s="24">
        <f t="shared" ref="F129:BQ129" si="70">STDEV(F102:F105,F107,F112,F114:F115,F118:F119,F123)/SQRT($B127)</f>
        <v>4.8744569521652767</v>
      </c>
      <c r="G129" s="24">
        <f t="shared" si="70"/>
        <v>5.0819726761358863</v>
      </c>
      <c r="H129" s="24">
        <f t="shared" si="70"/>
        <v>3.9364791081110861</v>
      </c>
      <c r="I129" s="24">
        <f t="shared" si="70"/>
        <v>5.081972676135886E-2</v>
      </c>
      <c r="J129" s="24">
        <f t="shared" si="70"/>
        <v>0</v>
      </c>
      <c r="K129" s="24">
        <f t="shared" si="70"/>
        <v>9.0909090909090912E-2</v>
      </c>
      <c r="L129" s="24">
        <f t="shared" si="70"/>
        <v>0.19497827808661106</v>
      </c>
      <c r="M129" s="24">
        <f t="shared" si="70"/>
        <v>0.20327890704543544</v>
      </c>
      <c r="N129" s="24">
        <f t="shared" si="70"/>
        <v>0.15745916432444335</v>
      </c>
      <c r="O129" s="24">
        <f t="shared" si="70"/>
        <v>0.20730462274529782</v>
      </c>
      <c r="P129" s="24">
        <f t="shared" si="70"/>
        <v>167.82811301009411</v>
      </c>
      <c r="Q129" s="24">
        <f t="shared" si="70"/>
        <v>181.24918808595581</v>
      </c>
      <c r="R129" s="24">
        <f t="shared" si="70"/>
        <v>250.54492677078599</v>
      </c>
      <c r="S129" s="24">
        <f t="shared" si="70"/>
        <v>143.58512319633181</v>
      </c>
      <c r="T129" s="24">
        <f t="shared" si="70"/>
        <v>36.61141890193165</v>
      </c>
      <c r="U129" s="24">
        <f t="shared" si="70"/>
        <v>37.261483891790753</v>
      </c>
      <c r="V129" s="24">
        <f t="shared" si="70"/>
        <v>72.118125093087031</v>
      </c>
      <c r="W129" s="24">
        <f t="shared" si="70"/>
        <v>61.589281164702335</v>
      </c>
      <c r="X129" s="24">
        <f t="shared" si="70"/>
        <v>117.28846265116778</v>
      </c>
      <c r="Y129" s="24">
        <f t="shared" si="70"/>
        <v>29.537516416128454</v>
      </c>
      <c r="Z129" s="24">
        <f t="shared" si="70"/>
        <v>85.758316599397602</v>
      </c>
      <c r="AA129" s="24">
        <f t="shared" si="70"/>
        <v>119.24618260605119</v>
      </c>
      <c r="AB129" s="24">
        <f t="shared" si="70"/>
        <v>43.244590738023803</v>
      </c>
      <c r="AC129" s="24">
        <f t="shared" si="70"/>
        <v>4.1612140631477788</v>
      </c>
      <c r="AD129" s="24">
        <f t="shared" si="70"/>
        <v>1.8195449435649818</v>
      </c>
      <c r="AE129" s="24">
        <f t="shared" si="70"/>
        <v>1.7372915179041823</v>
      </c>
      <c r="AF129" s="24">
        <f t="shared" si="70"/>
        <v>1.1894856170033545</v>
      </c>
      <c r="AG129" s="24">
        <f t="shared" si="70"/>
        <v>0.30151134457776363</v>
      </c>
      <c r="AH129" s="24">
        <f t="shared" si="70"/>
        <v>0.38995655617322206</v>
      </c>
      <c r="AI129" s="24">
        <f t="shared" si="70"/>
        <v>0.4929251531536713</v>
      </c>
      <c r="AJ129" s="24">
        <f t="shared" si="70"/>
        <v>0.12196734422726126</v>
      </c>
      <c r="AK129" s="24">
        <f t="shared" si="70"/>
        <v>0.18181818181818182</v>
      </c>
      <c r="AL129" s="24">
        <f t="shared" si="70"/>
        <v>3.4266818878224714</v>
      </c>
      <c r="AM129" s="24">
        <f t="shared" si="70"/>
        <v>9.0909090909090912E-2</v>
      </c>
      <c r="AN129" s="24">
        <f t="shared" si="70"/>
        <v>0.21125363706585912</v>
      </c>
      <c r="AO129" s="24">
        <f t="shared" si="70"/>
        <v>0.1574591643244434</v>
      </c>
      <c r="AP129" s="24">
        <f t="shared" si="70"/>
        <v>9.0909090909090912E-2</v>
      </c>
      <c r="AQ129" s="24">
        <f t="shared" si="70"/>
        <v>9.0909090909090912E-2</v>
      </c>
      <c r="AR129" s="24">
        <f t="shared" si="70"/>
        <v>1.695399706644205</v>
      </c>
      <c r="AS129" s="24">
        <f t="shared" si="70"/>
        <v>0.32524625127269668</v>
      </c>
      <c r="AT129" s="24">
        <f t="shared" si="70"/>
        <v>0.2335496832484569</v>
      </c>
      <c r="AU129" s="24">
        <f t="shared" si="70"/>
        <v>0.3149183286488868</v>
      </c>
      <c r="AV129" s="24">
        <f t="shared" si="70"/>
        <v>0</v>
      </c>
      <c r="AW129" s="24">
        <f t="shared" si="70"/>
        <v>0</v>
      </c>
      <c r="AX129" s="24">
        <f t="shared" si="70"/>
        <v>1.3286418841050991</v>
      </c>
      <c r="AY129" s="24">
        <f t="shared" si="70"/>
        <v>0.19497827808661106</v>
      </c>
      <c r="AZ129" s="24">
        <f t="shared" si="70"/>
        <v>0.1521200048243774</v>
      </c>
      <c r="BA129" s="24">
        <f t="shared" si="70"/>
        <v>0.21125363706585912</v>
      </c>
      <c r="BB129" s="24">
        <f t="shared" si="70"/>
        <v>9.0909090909090912E-2</v>
      </c>
      <c r="BC129" s="24">
        <f t="shared" si="70"/>
        <v>9.0909090909090912E-2</v>
      </c>
      <c r="BD129" s="24">
        <f t="shared" si="70"/>
        <v>1.0115040760509908</v>
      </c>
      <c r="BE129" s="24">
        <f t="shared" si="70"/>
        <v>1.8541889140337398</v>
      </c>
      <c r="BF129" s="24">
        <f t="shared" si="70"/>
        <v>0.4670993664969138</v>
      </c>
      <c r="BG129" s="24">
        <f t="shared" si="70"/>
        <v>0.81413138826320397</v>
      </c>
      <c r="BH129" s="24">
        <f t="shared" si="70"/>
        <v>0</v>
      </c>
      <c r="BI129" s="24">
        <f t="shared" si="70"/>
        <v>0.27872199485010718</v>
      </c>
      <c r="BJ129" s="24">
        <f t="shared" si="70"/>
        <v>0.37702620642414036</v>
      </c>
      <c r="BK129" s="24">
        <f t="shared" si="70"/>
        <v>0.88700443037457943</v>
      </c>
      <c r="BL129" s="24">
        <f t="shared" si="70"/>
        <v>11.067859804910659</v>
      </c>
      <c r="BM129" s="24">
        <f t="shared" si="70"/>
        <v>5.6488132301476304</v>
      </c>
      <c r="BN129" s="24">
        <f t="shared" si="70"/>
        <v>2.2778124927364227</v>
      </c>
      <c r="BO129" s="24">
        <f t="shared" si="70"/>
        <v>0.36363636363636365</v>
      </c>
      <c r="BP129" s="24">
        <f t="shared" si="70"/>
        <v>0.40041300991900441</v>
      </c>
      <c r="BQ129" s="24">
        <f t="shared" si="70"/>
        <v>0.72727272727272729</v>
      </c>
      <c r="BR129" s="24">
        <f t="shared" ref="BR129:BX129" si="71">STDEV(BR102:BR105,BR107,BR112,BR114:BR115,BR118:BR119,BR123)/SQRT($B127)</f>
        <v>6.2497603259830221</v>
      </c>
      <c r="BS129" s="24">
        <f t="shared" si="71"/>
        <v>0.20730462274529782</v>
      </c>
      <c r="BT129" s="24">
        <f t="shared" si="71"/>
        <v>0.12196734422726126</v>
      </c>
      <c r="BU129" s="24">
        <f t="shared" si="71"/>
        <v>0.14083575804390605</v>
      </c>
      <c r="BV129" s="24">
        <f t="shared" si="71"/>
        <v>137.60202525897611</v>
      </c>
      <c r="BW129" s="24">
        <f t="shared" si="71"/>
        <v>26.258095957357323</v>
      </c>
      <c r="BX129" s="24">
        <f t="shared" si="71"/>
        <v>133.99600339420513</v>
      </c>
      <c r="CE129" s="58" t="s">
        <v>111</v>
      </c>
    </row>
    <row r="130" spans="1:154">
      <c r="A130" s="63"/>
      <c r="B130" s="2"/>
      <c r="C130" s="63"/>
      <c r="D130" s="18" t="s">
        <v>43</v>
      </c>
      <c r="E130" s="27">
        <f>STDEV(E106,E108:E111,E113,E116:E117,E120:E122,E124:E125)/SQRT($B128)</f>
        <v>0</v>
      </c>
      <c r="F130" s="27">
        <f t="shared" ref="F130:BQ130" si="72">STDEV(F106,F108:F111,F113,F116:F117,F120:F122,F124:F125)/SQRT($B128)</f>
        <v>2.6038584630243462</v>
      </c>
      <c r="G130" s="27">
        <f t="shared" si="72"/>
        <v>1.9230769230769251</v>
      </c>
      <c r="H130" s="27">
        <f t="shared" si="72"/>
        <v>6.5685581833074353</v>
      </c>
      <c r="I130" s="27">
        <f t="shared" si="72"/>
        <v>1.9230769230769197E-2</v>
      </c>
      <c r="J130" s="27">
        <f t="shared" si="72"/>
        <v>0</v>
      </c>
      <c r="K130" s="27">
        <f t="shared" si="72"/>
        <v>0</v>
      </c>
      <c r="L130" s="27">
        <f t="shared" si="72"/>
        <v>0.10415433852097386</v>
      </c>
      <c r="M130" s="27">
        <f t="shared" si="72"/>
        <v>7.6923076923076789E-2</v>
      </c>
      <c r="N130" s="27">
        <f t="shared" si="72"/>
        <v>0.26274232733229741</v>
      </c>
      <c r="O130" s="27">
        <f t="shared" si="72"/>
        <v>0.24121650925931767</v>
      </c>
      <c r="P130" s="27">
        <f t="shared" si="72"/>
        <v>69.635065481943499</v>
      </c>
      <c r="Q130" s="27">
        <f t="shared" si="72"/>
        <v>30.9104451812292</v>
      </c>
      <c r="R130" s="27">
        <f t="shared" si="72"/>
        <v>90.770932459059708</v>
      </c>
      <c r="S130" s="27">
        <f t="shared" si="72"/>
        <v>81.728298605191881</v>
      </c>
      <c r="T130" s="27">
        <f t="shared" si="72"/>
        <v>23.380946068396256</v>
      </c>
      <c r="U130" s="27">
        <f t="shared" si="72"/>
        <v>20.353695708496847</v>
      </c>
      <c r="V130" s="27">
        <f t="shared" si="72"/>
        <v>40.589547191646268</v>
      </c>
      <c r="W130" s="27">
        <f t="shared" si="72"/>
        <v>65.465734935845148</v>
      </c>
      <c r="X130" s="27">
        <f t="shared" si="72"/>
        <v>105.51695088030607</v>
      </c>
      <c r="Y130" s="27">
        <f t="shared" si="72"/>
        <v>35.80449736497058</v>
      </c>
      <c r="Z130" s="27">
        <f t="shared" si="72"/>
        <v>123.28247558749885</v>
      </c>
      <c r="AA130" s="27">
        <f t="shared" si="72"/>
        <v>126.5081504495956</v>
      </c>
      <c r="AB130" s="27">
        <f t="shared" si="72"/>
        <v>53.382220721433782</v>
      </c>
      <c r="AC130" s="27">
        <f t="shared" si="72"/>
        <v>3.1605619553755395</v>
      </c>
      <c r="AD130" s="27">
        <f t="shared" si="72"/>
        <v>2.0953597649040367</v>
      </c>
      <c r="AE130" s="27">
        <f t="shared" si="72"/>
        <v>1.3605457774816965</v>
      </c>
      <c r="AF130" s="27">
        <f t="shared" si="72"/>
        <v>1.1186953517114606</v>
      </c>
      <c r="AG130" s="27">
        <f t="shared" si="72"/>
        <v>0.39846846840820654</v>
      </c>
      <c r="AH130" s="27">
        <f t="shared" si="72"/>
        <v>0.42365927286816174</v>
      </c>
      <c r="AI130" s="27">
        <f t="shared" si="72"/>
        <v>0.47832713092763157</v>
      </c>
      <c r="AJ130" s="27">
        <f t="shared" si="72"/>
        <v>0.14044168141158106</v>
      </c>
      <c r="AK130" s="27">
        <f t="shared" si="72"/>
        <v>0</v>
      </c>
      <c r="AL130" s="27">
        <f t="shared" si="72"/>
        <v>3.026835922245743</v>
      </c>
      <c r="AM130" s="27">
        <f t="shared" si="72"/>
        <v>0</v>
      </c>
      <c r="AN130" s="27">
        <f t="shared" si="72"/>
        <v>0.49154588494053375</v>
      </c>
      <c r="AO130" s="27">
        <f t="shared" si="72"/>
        <v>0.28610145646694096</v>
      </c>
      <c r="AP130" s="27">
        <f t="shared" si="72"/>
        <v>0.12162606385262997</v>
      </c>
      <c r="AQ130" s="27">
        <f t="shared" si="72"/>
        <v>0</v>
      </c>
      <c r="AR130" s="27">
        <f t="shared" si="72"/>
        <v>1.7277751880935541</v>
      </c>
      <c r="AS130" s="27">
        <f t="shared" si="72"/>
        <v>0.180400606147055</v>
      </c>
      <c r="AT130" s="27">
        <f t="shared" si="72"/>
        <v>0.21529302081726487</v>
      </c>
      <c r="AU130" s="27">
        <f t="shared" si="72"/>
        <v>0.2646124030839781</v>
      </c>
      <c r="AV130" s="27">
        <f t="shared" si="72"/>
        <v>0.10415433852097386</v>
      </c>
      <c r="AW130" s="27">
        <f t="shared" si="72"/>
        <v>0</v>
      </c>
      <c r="AX130" s="27">
        <f t="shared" si="72"/>
        <v>1.3470692858014048</v>
      </c>
      <c r="AY130" s="27">
        <f t="shared" si="72"/>
        <v>0.30769230769230771</v>
      </c>
      <c r="AZ130" s="27">
        <f t="shared" si="72"/>
        <v>0.26646935501059649</v>
      </c>
      <c r="BA130" s="27">
        <f t="shared" si="72"/>
        <v>0.26831345559559422</v>
      </c>
      <c r="BB130" s="27">
        <f t="shared" si="72"/>
        <v>0</v>
      </c>
      <c r="BC130" s="27">
        <f t="shared" si="72"/>
        <v>0</v>
      </c>
      <c r="BD130" s="27">
        <f t="shared" si="72"/>
        <v>0.87254869370120802</v>
      </c>
      <c r="BE130" s="27">
        <f t="shared" si="72"/>
        <v>1.1151635501529558</v>
      </c>
      <c r="BF130" s="27">
        <f t="shared" si="72"/>
        <v>0.3092907200465338</v>
      </c>
      <c r="BG130" s="27">
        <f t="shared" si="72"/>
        <v>0.24325212770525995</v>
      </c>
      <c r="BH130" s="27">
        <f t="shared" si="72"/>
        <v>0</v>
      </c>
      <c r="BI130" s="27">
        <f t="shared" si="72"/>
        <v>0.21529302081726492</v>
      </c>
      <c r="BJ130" s="27">
        <f t="shared" si="72"/>
        <v>0.37815080009622121</v>
      </c>
      <c r="BK130" s="27">
        <f t="shared" si="72"/>
        <v>1.1400889269443955</v>
      </c>
      <c r="BL130" s="27">
        <f t="shared" si="72"/>
        <v>5.8609798508972286</v>
      </c>
      <c r="BM130" s="27">
        <f t="shared" si="72"/>
        <v>2.346679218184113</v>
      </c>
      <c r="BN130" s="27">
        <f t="shared" si="72"/>
        <v>1.3129607296914982</v>
      </c>
      <c r="BO130" s="27">
        <f t="shared" si="72"/>
        <v>0.26831345559559422</v>
      </c>
      <c r="BP130" s="27">
        <f t="shared" si="72"/>
        <v>0.87311363302468825</v>
      </c>
      <c r="BQ130" s="27">
        <f t="shared" si="72"/>
        <v>0.9257440101813178</v>
      </c>
      <c r="BR130" s="27">
        <f t="shared" ref="BR130:BX130" si="73">STDEV(BR106,BR108:BR111,BR113,BR116:BR117,BR120:BR122,BR124:BR125)/SQRT($B128)</f>
        <v>3.8798523732056891</v>
      </c>
      <c r="BS130" s="27">
        <f t="shared" si="73"/>
        <v>0.24121650925931767</v>
      </c>
      <c r="BT130" s="27">
        <f t="shared" si="73"/>
        <v>7.6923076923076927E-2</v>
      </c>
      <c r="BU130" s="27">
        <f t="shared" si="73"/>
        <v>0.21529302081726492</v>
      </c>
      <c r="BV130" s="27">
        <f t="shared" si="73"/>
        <v>175.0644626272011</v>
      </c>
      <c r="BW130" s="27">
        <f t="shared" si="73"/>
        <v>8.0769230769230766</v>
      </c>
      <c r="BX130" s="27">
        <f t="shared" si="73"/>
        <v>175.29588117410944</v>
      </c>
      <c r="CE130" s="58" t="s">
        <v>111</v>
      </c>
    </row>
    <row r="131" spans="1:154">
      <c r="A131" s="10"/>
      <c r="B131" s="10"/>
      <c r="C131" s="102"/>
      <c r="D131" s="10"/>
      <c r="E131" s="59"/>
      <c r="F131" s="59"/>
      <c r="G131" s="59"/>
      <c r="H131" s="59"/>
      <c r="I131" s="59"/>
      <c r="J131" s="10"/>
      <c r="K131" s="10"/>
      <c r="L131" s="10"/>
      <c r="M131" s="10"/>
      <c r="N131" s="10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CE131" s="58"/>
    </row>
    <row r="132" spans="1:154" ht="16">
      <c r="A132" s="83" t="s">
        <v>138</v>
      </c>
      <c r="B132" s="66"/>
      <c r="C132" s="66" t="s">
        <v>137</v>
      </c>
      <c r="D132" s="66"/>
      <c r="E132" s="53" t="s">
        <v>63</v>
      </c>
      <c r="F132" s="53" t="s">
        <v>64</v>
      </c>
      <c r="G132" s="53" t="s">
        <v>65</v>
      </c>
      <c r="H132" s="53" t="s">
        <v>66</v>
      </c>
      <c r="I132" s="87" t="s">
        <v>100</v>
      </c>
      <c r="J132" s="53" t="s">
        <v>62</v>
      </c>
      <c r="K132" s="53" t="s">
        <v>63</v>
      </c>
      <c r="L132" s="53" t="s">
        <v>64</v>
      </c>
      <c r="M132" s="53" t="s">
        <v>65</v>
      </c>
      <c r="N132" s="53" t="s">
        <v>66</v>
      </c>
      <c r="O132" s="87" t="s">
        <v>100</v>
      </c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CE132" s="58" t="s">
        <v>111</v>
      </c>
    </row>
    <row r="133" spans="1:154">
      <c r="A133" t="s">
        <v>158</v>
      </c>
      <c r="B133" s="10">
        <v>20</v>
      </c>
      <c r="C133" s="4" t="s">
        <v>3</v>
      </c>
      <c r="D133" s="10" t="s">
        <v>38</v>
      </c>
      <c r="E133" s="59">
        <f>(K133/$J133)*100</f>
        <v>0</v>
      </c>
      <c r="F133" s="59">
        <f>(L133/$J133)*100</f>
        <v>0</v>
      </c>
      <c r="G133" s="59">
        <f>(M133/$J133)*100</f>
        <v>50</v>
      </c>
      <c r="H133" s="59">
        <f>(N133/$J133)*100</f>
        <v>50</v>
      </c>
      <c r="I133" s="59">
        <f>M133/J133</f>
        <v>0.5</v>
      </c>
      <c r="J133">
        <v>4</v>
      </c>
      <c r="K133">
        <v>0</v>
      </c>
      <c r="L133">
        <v>0</v>
      </c>
      <c r="M133">
        <v>2</v>
      </c>
      <c r="N133">
        <v>2</v>
      </c>
      <c r="O133">
        <v>0</v>
      </c>
      <c r="P133">
        <v>202</v>
      </c>
      <c r="Q133">
        <v>0</v>
      </c>
      <c r="R133">
        <v>38.5</v>
      </c>
      <c r="S133">
        <v>365.5</v>
      </c>
      <c r="T133">
        <v>70.5</v>
      </c>
      <c r="U133">
        <v>68.5</v>
      </c>
      <c r="V133">
        <v>72.5</v>
      </c>
      <c r="W133">
        <v>368.5</v>
      </c>
      <c r="X133">
        <v>619</v>
      </c>
      <c r="Y133">
        <v>118</v>
      </c>
      <c r="Z133">
        <v>134.75</v>
      </c>
      <c r="AA133">
        <v>147</v>
      </c>
      <c r="AB133">
        <v>122.5</v>
      </c>
      <c r="AC133">
        <v>42</v>
      </c>
      <c r="AD133">
        <v>23</v>
      </c>
      <c r="AE133">
        <v>4</v>
      </c>
      <c r="AF133">
        <v>15</v>
      </c>
      <c r="AG133">
        <v>4</v>
      </c>
      <c r="AH133">
        <v>6</v>
      </c>
      <c r="AI133">
        <v>8</v>
      </c>
      <c r="AJ133">
        <v>0</v>
      </c>
      <c r="AK133">
        <v>0</v>
      </c>
      <c r="AL133">
        <v>24</v>
      </c>
      <c r="AM133">
        <v>4</v>
      </c>
      <c r="AN133">
        <v>2</v>
      </c>
      <c r="AO133">
        <v>3</v>
      </c>
      <c r="AP133">
        <v>0</v>
      </c>
      <c r="AQ133">
        <v>0</v>
      </c>
      <c r="AR133">
        <v>14</v>
      </c>
      <c r="AS133">
        <v>0</v>
      </c>
      <c r="AT133">
        <v>2</v>
      </c>
      <c r="AU133">
        <v>1</v>
      </c>
      <c r="AV133">
        <v>0</v>
      </c>
      <c r="AW133">
        <v>0</v>
      </c>
      <c r="AX133">
        <v>1</v>
      </c>
      <c r="AY133">
        <v>0</v>
      </c>
      <c r="AZ133">
        <v>2</v>
      </c>
      <c r="BA133">
        <v>4</v>
      </c>
      <c r="BB133">
        <v>0</v>
      </c>
      <c r="BC133">
        <v>0</v>
      </c>
      <c r="BD133">
        <v>9</v>
      </c>
      <c r="BE133">
        <v>6</v>
      </c>
      <c r="BF133">
        <v>0</v>
      </c>
      <c r="BG133">
        <v>0</v>
      </c>
      <c r="BH133">
        <v>0</v>
      </c>
      <c r="BI133">
        <v>0</v>
      </c>
      <c r="BJ133">
        <v>4</v>
      </c>
      <c r="BK133">
        <v>2</v>
      </c>
      <c r="BL133">
        <v>26</v>
      </c>
      <c r="BM133">
        <v>10</v>
      </c>
      <c r="BN133">
        <v>1</v>
      </c>
      <c r="BO133">
        <v>0</v>
      </c>
      <c r="BP133">
        <v>2</v>
      </c>
      <c r="BQ133">
        <v>2</v>
      </c>
      <c r="BR133">
        <v>11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E133" s="58" t="s">
        <v>111</v>
      </c>
      <c r="CG133" s="10" t="str">
        <f>$W$1</f>
        <v>FE0F</v>
      </c>
      <c r="CH133" s="10" t="str">
        <f>C109</f>
        <v>+ve</v>
      </c>
      <c r="CI133" s="59">
        <f t="shared" ref="CI133:CN133" si="74">K133</f>
        <v>0</v>
      </c>
      <c r="CJ133" s="59">
        <f t="shared" si="74"/>
        <v>0</v>
      </c>
      <c r="CK133" s="59">
        <f t="shared" si="74"/>
        <v>2</v>
      </c>
      <c r="CL133" s="59">
        <f t="shared" si="74"/>
        <v>2</v>
      </c>
      <c r="CM133" s="59">
        <f t="shared" si="74"/>
        <v>0</v>
      </c>
      <c r="CN133" s="59">
        <f t="shared" si="74"/>
        <v>202</v>
      </c>
      <c r="CO133" s="59">
        <f>R133</f>
        <v>38.5</v>
      </c>
      <c r="CP133" s="59">
        <f>S133</f>
        <v>365.5</v>
      </c>
      <c r="CQ133" s="59">
        <f>U133</f>
        <v>68.5</v>
      </c>
      <c r="CR133" s="59">
        <f>V133</f>
        <v>72.5</v>
      </c>
      <c r="CS133" s="59">
        <f>X133</f>
        <v>619</v>
      </c>
      <c r="CT133" s="59">
        <f>Y133</f>
        <v>118</v>
      </c>
      <c r="CU133" s="59">
        <f>AD133</f>
        <v>23</v>
      </c>
      <c r="CV133" s="59">
        <f>AE133</f>
        <v>4</v>
      </c>
      <c r="CW133" s="59">
        <f>AF133</f>
        <v>15</v>
      </c>
      <c r="CX133" s="59">
        <f>BE133</f>
        <v>6</v>
      </c>
      <c r="CY133" s="59">
        <f>BL133</f>
        <v>26</v>
      </c>
      <c r="CZ133" s="95">
        <f t="shared" ref="CZ133:DE133" si="75">K135</f>
        <v>2</v>
      </c>
      <c r="DA133" s="95">
        <f t="shared" si="75"/>
        <v>0</v>
      </c>
      <c r="DB133" s="95">
        <f t="shared" si="75"/>
        <v>0</v>
      </c>
      <c r="DC133" s="95">
        <f t="shared" si="75"/>
        <v>1</v>
      </c>
      <c r="DD133" s="95">
        <f t="shared" si="75"/>
        <v>1</v>
      </c>
      <c r="DE133" s="95">
        <f t="shared" si="75"/>
        <v>2446</v>
      </c>
      <c r="DF133" s="95">
        <f>R135</f>
        <v>0</v>
      </c>
      <c r="DG133" s="95">
        <f>S135</f>
        <v>1099</v>
      </c>
      <c r="DH133" s="95">
        <f>U135</f>
        <v>0</v>
      </c>
      <c r="DI133" s="95">
        <f>V135</f>
        <v>432</v>
      </c>
      <c r="DJ133" s="95">
        <f>X135</f>
        <v>0</v>
      </c>
      <c r="DK133" s="95">
        <f>Y135</f>
        <v>433</v>
      </c>
      <c r="DL133" s="95">
        <f>AD135</f>
        <v>2</v>
      </c>
      <c r="DM133" s="95">
        <f>AE135</f>
        <v>1</v>
      </c>
      <c r="DN133" s="95">
        <f>AF135</f>
        <v>7</v>
      </c>
      <c r="DO133" s="95">
        <f>BE135</f>
        <v>2</v>
      </c>
      <c r="DP133" s="95">
        <f>BL135</f>
        <v>181</v>
      </c>
      <c r="DQ133" s="59">
        <f t="shared" ref="DQ133:DV133" si="76">K136</f>
        <v>0</v>
      </c>
      <c r="DR133" s="59">
        <f t="shared" si="76"/>
        <v>0</v>
      </c>
      <c r="DS133" s="59">
        <f t="shared" si="76"/>
        <v>2</v>
      </c>
      <c r="DT133" s="59">
        <f t="shared" si="76"/>
        <v>2</v>
      </c>
      <c r="DU133" s="59">
        <f t="shared" si="76"/>
        <v>0</v>
      </c>
      <c r="DV133" s="59">
        <f t="shared" si="76"/>
        <v>734.5</v>
      </c>
      <c r="DW133" s="59">
        <f>R136</f>
        <v>405.5</v>
      </c>
      <c r="DX133" s="59">
        <f>S136</f>
        <v>1063.5</v>
      </c>
      <c r="DY133" s="59">
        <f>U136</f>
        <v>449.5</v>
      </c>
      <c r="DZ133" s="59">
        <f>V136</f>
        <v>375.5</v>
      </c>
      <c r="EA133" s="59">
        <f>X136</f>
        <v>91.5</v>
      </c>
      <c r="EB133" s="59">
        <f>Y136</f>
        <v>106</v>
      </c>
      <c r="EC133" s="59">
        <f>AD136</f>
        <v>5</v>
      </c>
      <c r="ED133" s="59">
        <f>AE136</f>
        <v>2</v>
      </c>
      <c r="EE133" s="59">
        <f>AF136</f>
        <v>3</v>
      </c>
      <c r="EF133" s="59">
        <f>BE136</f>
        <v>4</v>
      </c>
      <c r="EG133" s="59">
        <f>BL136</f>
        <v>73</v>
      </c>
      <c r="EH133" s="95">
        <f t="shared" ref="EH133:EM133" si="77">K138</f>
        <v>0</v>
      </c>
      <c r="EI133" s="95">
        <f t="shared" si="77"/>
        <v>1</v>
      </c>
      <c r="EJ133" s="95">
        <f t="shared" si="77"/>
        <v>2</v>
      </c>
      <c r="EK133" s="95">
        <f t="shared" si="77"/>
        <v>1</v>
      </c>
      <c r="EL133" s="95">
        <f t="shared" si="77"/>
        <v>0</v>
      </c>
      <c r="EM133" s="95">
        <f t="shared" si="77"/>
        <v>954.25</v>
      </c>
      <c r="EN133" s="95">
        <f>R138</f>
        <v>1399.5</v>
      </c>
      <c r="EO133" s="95">
        <f>S138</f>
        <v>432</v>
      </c>
      <c r="EP133" s="95">
        <f>U138</f>
        <v>316</v>
      </c>
      <c r="EQ133" s="95">
        <f>V138</f>
        <v>82</v>
      </c>
      <c r="ER133" s="95">
        <f>X138</f>
        <v>526.5</v>
      </c>
      <c r="ES133" s="95">
        <f>Y138</f>
        <v>185</v>
      </c>
      <c r="ET133" s="95">
        <f>AD138</f>
        <v>6</v>
      </c>
      <c r="EU133" s="95">
        <f>AE138</f>
        <v>2</v>
      </c>
      <c r="EV133" s="95">
        <f>AF138</f>
        <v>1</v>
      </c>
      <c r="EW133" s="95">
        <f>BE138</f>
        <v>12</v>
      </c>
      <c r="EX133" s="95">
        <f>BL138</f>
        <v>91</v>
      </c>
    </row>
    <row r="134" spans="1:154">
      <c r="A134" t="s">
        <v>180</v>
      </c>
      <c r="B134" s="10">
        <v>24</v>
      </c>
      <c r="C134" s="4" t="s">
        <v>3</v>
      </c>
      <c r="D134" s="10" t="s">
        <v>38</v>
      </c>
      <c r="E134" s="59">
        <f t="shared" ref="E134:E156" si="78">(K134/$J134)*100</f>
        <v>25</v>
      </c>
      <c r="F134" s="59">
        <f t="shared" ref="F134:F156" si="79">(L134/$J134)*100</f>
        <v>0</v>
      </c>
      <c r="G134" s="59">
        <f t="shared" ref="G134:G156" si="80">(M134/$J134)*100</f>
        <v>50</v>
      </c>
      <c r="H134" s="59">
        <f t="shared" ref="H134:H156" si="81">(N134/$J134)*100</f>
        <v>0</v>
      </c>
      <c r="I134" s="59">
        <f t="shared" ref="I134:I156" si="82">M134/J134</f>
        <v>0.5</v>
      </c>
      <c r="J134">
        <v>4</v>
      </c>
      <c r="K134">
        <v>1</v>
      </c>
      <c r="L134">
        <v>0</v>
      </c>
      <c r="M134">
        <v>2</v>
      </c>
      <c r="N134">
        <v>0</v>
      </c>
      <c r="O134">
        <v>1</v>
      </c>
      <c r="P134">
        <v>1492.333333</v>
      </c>
      <c r="Q134">
        <v>0</v>
      </c>
      <c r="R134">
        <v>1661</v>
      </c>
      <c r="S134">
        <v>0</v>
      </c>
      <c r="T134">
        <v>54.5</v>
      </c>
      <c r="U134">
        <v>54.5</v>
      </c>
      <c r="V134">
        <v>0</v>
      </c>
      <c r="W134">
        <v>399.5</v>
      </c>
      <c r="X134">
        <v>399.5</v>
      </c>
      <c r="Y134">
        <v>0</v>
      </c>
      <c r="Z134">
        <v>52</v>
      </c>
      <c r="AA134">
        <v>52</v>
      </c>
      <c r="AB134">
        <v>0</v>
      </c>
      <c r="AC134">
        <v>20</v>
      </c>
      <c r="AD134">
        <v>9</v>
      </c>
      <c r="AE134">
        <v>7</v>
      </c>
      <c r="AF134">
        <v>4</v>
      </c>
      <c r="AG134">
        <v>8</v>
      </c>
      <c r="AH134">
        <v>9</v>
      </c>
      <c r="AI134">
        <v>1</v>
      </c>
      <c r="AJ134">
        <v>0</v>
      </c>
      <c r="AK134">
        <v>0</v>
      </c>
      <c r="AL134">
        <v>2</v>
      </c>
      <c r="AM134">
        <v>3</v>
      </c>
      <c r="AN134">
        <v>6</v>
      </c>
      <c r="AO134">
        <v>0</v>
      </c>
      <c r="AP134">
        <v>0</v>
      </c>
      <c r="AQ134">
        <v>0</v>
      </c>
      <c r="AR134">
        <v>0</v>
      </c>
      <c r="AS134">
        <v>1</v>
      </c>
      <c r="AT134">
        <v>3</v>
      </c>
      <c r="AU134">
        <v>1</v>
      </c>
      <c r="AV134">
        <v>0</v>
      </c>
      <c r="AW134">
        <v>0</v>
      </c>
      <c r="AX134">
        <v>2</v>
      </c>
      <c r="AY134">
        <v>4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4</v>
      </c>
      <c r="BF134">
        <v>1</v>
      </c>
      <c r="BG134">
        <v>0</v>
      </c>
      <c r="BH134">
        <v>0</v>
      </c>
      <c r="BI134">
        <v>1</v>
      </c>
      <c r="BJ134">
        <v>2</v>
      </c>
      <c r="BK134">
        <v>0</v>
      </c>
      <c r="BL134">
        <v>51</v>
      </c>
      <c r="BM134">
        <v>20</v>
      </c>
      <c r="BN134">
        <v>2</v>
      </c>
      <c r="BO134">
        <v>0</v>
      </c>
      <c r="BP134">
        <v>1</v>
      </c>
      <c r="BQ134">
        <v>0</v>
      </c>
      <c r="BR134">
        <v>28</v>
      </c>
      <c r="BS134">
        <v>1</v>
      </c>
      <c r="BT134">
        <v>0</v>
      </c>
      <c r="BU134">
        <v>1</v>
      </c>
      <c r="BV134">
        <v>1155</v>
      </c>
      <c r="BW134">
        <v>0</v>
      </c>
      <c r="BX134">
        <v>1155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  <c r="CE134" s="58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</row>
    <row r="135" spans="1:154">
      <c r="A135" t="s">
        <v>159</v>
      </c>
      <c r="B135" s="10">
        <v>20</v>
      </c>
      <c r="C135" s="4" t="s">
        <v>3</v>
      </c>
      <c r="D135" s="10" t="s">
        <v>38</v>
      </c>
      <c r="E135" s="59">
        <f t="shared" si="78"/>
        <v>50</v>
      </c>
      <c r="F135" s="59">
        <f t="shared" si="79"/>
        <v>0</v>
      </c>
      <c r="G135" s="59">
        <f t="shared" si="80"/>
        <v>0</v>
      </c>
      <c r="H135" s="59">
        <f t="shared" si="81"/>
        <v>25</v>
      </c>
      <c r="I135" s="59">
        <f t="shared" si="82"/>
        <v>0</v>
      </c>
      <c r="J135">
        <v>4</v>
      </c>
      <c r="K135">
        <v>2</v>
      </c>
      <c r="L135">
        <v>0</v>
      </c>
      <c r="M135">
        <v>0</v>
      </c>
      <c r="N135">
        <v>1</v>
      </c>
      <c r="O135">
        <v>1</v>
      </c>
      <c r="P135">
        <v>2446</v>
      </c>
      <c r="Q135">
        <v>0</v>
      </c>
      <c r="R135">
        <v>0</v>
      </c>
      <c r="S135">
        <v>1099</v>
      </c>
      <c r="T135">
        <v>432</v>
      </c>
      <c r="U135">
        <v>0</v>
      </c>
      <c r="V135">
        <v>432</v>
      </c>
      <c r="W135">
        <v>433</v>
      </c>
      <c r="X135">
        <v>0</v>
      </c>
      <c r="Y135">
        <v>433</v>
      </c>
      <c r="Z135">
        <v>86</v>
      </c>
      <c r="AA135">
        <v>0</v>
      </c>
      <c r="AB135">
        <v>86</v>
      </c>
      <c r="AC135">
        <v>10</v>
      </c>
      <c r="AD135">
        <v>2</v>
      </c>
      <c r="AE135">
        <v>1</v>
      </c>
      <c r="AF135">
        <v>7</v>
      </c>
      <c r="AG135">
        <v>7</v>
      </c>
      <c r="AH135">
        <v>2</v>
      </c>
      <c r="AI135">
        <v>0</v>
      </c>
      <c r="AJ135">
        <v>0</v>
      </c>
      <c r="AK135">
        <v>0</v>
      </c>
      <c r="AL135">
        <v>1</v>
      </c>
      <c r="AM135">
        <v>2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1</v>
      </c>
      <c r="AY135">
        <v>5</v>
      </c>
      <c r="AZ135">
        <v>2</v>
      </c>
      <c r="BA135">
        <v>0</v>
      </c>
      <c r="BB135">
        <v>0</v>
      </c>
      <c r="BC135">
        <v>0</v>
      </c>
      <c r="BD135">
        <v>0</v>
      </c>
      <c r="BE135">
        <v>2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1</v>
      </c>
      <c r="BL135">
        <v>181</v>
      </c>
      <c r="BM135">
        <v>71</v>
      </c>
      <c r="BN135">
        <v>0</v>
      </c>
      <c r="BO135">
        <v>0</v>
      </c>
      <c r="BP135">
        <v>1</v>
      </c>
      <c r="BQ135">
        <v>2</v>
      </c>
      <c r="BR135">
        <v>107</v>
      </c>
      <c r="BS135">
        <v>1</v>
      </c>
      <c r="BT135">
        <v>1</v>
      </c>
      <c r="BU135">
        <v>0</v>
      </c>
      <c r="BV135">
        <v>3793</v>
      </c>
      <c r="BW135">
        <v>3793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E135" s="58" t="s">
        <v>111</v>
      </c>
    </row>
    <row r="136" spans="1:154">
      <c r="A136" t="s">
        <v>160</v>
      </c>
      <c r="B136" s="10">
        <v>20</v>
      </c>
      <c r="C136" s="4" t="s">
        <v>3</v>
      </c>
      <c r="D136" s="10" t="s">
        <v>38</v>
      </c>
      <c r="E136" s="59">
        <f t="shared" si="78"/>
        <v>0</v>
      </c>
      <c r="F136" s="59">
        <f t="shared" si="79"/>
        <v>0</v>
      </c>
      <c r="G136" s="59">
        <f t="shared" si="80"/>
        <v>50</v>
      </c>
      <c r="H136" s="59">
        <f t="shared" si="81"/>
        <v>50</v>
      </c>
      <c r="I136" s="59">
        <f t="shared" si="82"/>
        <v>0.5</v>
      </c>
      <c r="J136">
        <v>4</v>
      </c>
      <c r="K136">
        <v>0</v>
      </c>
      <c r="L136">
        <v>0</v>
      </c>
      <c r="M136">
        <v>2</v>
      </c>
      <c r="N136">
        <v>2</v>
      </c>
      <c r="O136">
        <v>0</v>
      </c>
      <c r="P136">
        <v>734.5</v>
      </c>
      <c r="Q136">
        <v>0</v>
      </c>
      <c r="R136">
        <v>405.5</v>
      </c>
      <c r="S136">
        <v>1063.5</v>
      </c>
      <c r="T136">
        <v>412.5</v>
      </c>
      <c r="U136">
        <v>449.5</v>
      </c>
      <c r="V136">
        <v>375.5</v>
      </c>
      <c r="W136">
        <v>98.75</v>
      </c>
      <c r="X136">
        <v>91.5</v>
      </c>
      <c r="Y136">
        <v>106</v>
      </c>
      <c r="Z136">
        <v>719</v>
      </c>
      <c r="AA136">
        <v>945.5</v>
      </c>
      <c r="AB136">
        <v>492.5</v>
      </c>
      <c r="AC136">
        <v>10</v>
      </c>
      <c r="AD136">
        <v>5</v>
      </c>
      <c r="AE136">
        <v>2</v>
      </c>
      <c r="AF136">
        <v>3</v>
      </c>
      <c r="AG136">
        <v>4</v>
      </c>
      <c r="AH136">
        <v>5</v>
      </c>
      <c r="AI136">
        <v>1</v>
      </c>
      <c r="AJ136">
        <v>0</v>
      </c>
      <c r="AK136">
        <v>0</v>
      </c>
      <c r="AL136">
        <v>0</v>
      </c>
      <c r="AM136">
        <v>4</v>
      </c>
      <c r="AN136">
        <v>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2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2</v>
      </c>
      <c r="BA136">
        <v>1</v>
      </c>
      <c r="BB136">
        <v>0</v>
      </c>
      <c r="BC136">
        <v>0</v>
      </c>
      <c r="BD136">
        <v>0</v>
      </c>
      <c r="BE136">
        <v>4</v>
      </c>
      <c r="BF136">
        <v>0</v>
      </c>
      <c r="BG136">
        <v>0</v>
      </c>
      <c r="BH136">
        <v>0</v>
      </c>
      <c r="BI136">
        <v>2</v>
      </c>
      <c r="BJ136">
        <v>2</v>
      </c>
      <c r="BK136">
        <v>0</v>
      </c>
      <c r="BL136">
        <v>73</v>
      </c>
      <c r="BM136">
        <v>13</v>
      </c>
      <c r="BN136">
        <v>8</v>
      </c>
      <c r="BO136">
        <v>2</v>
      </c>
      <c r="BP136">
        <v>5</v>
      </c>
      <c r="BQ136">
        <v>2</v>
      </c>
      <c r="BR136">
        <v>43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E136" s="58" t="s">
        <v>111</v>
      </c>
    </row>
    <row r="137" spans="1:154">
      <c r="A137" t="s">
        <v>181</v>
      </c>
      <c r="B137" s="10">
        <v>24</v>
      </c>
      <c r="C137" s="6" t="s">
        <v>2</v>
      </c>
      <c r="D137" s="10" t="s">
        <v>38</v>
      </c>
      <c r="E137" s="59">
        <f t="shared" si="78"/>
        <v>0</v>
      </c>
      <c r="F137" s="59">
        <f t="shared" si="79"/>
        <v>0</v>
      </c>
      <c r="G137" s="59">
        <f t="shared" si="80"/>
        <v>50</v>
      </c>
      <c r="H137" s="59">
        <f t="shared" si="81"/>
        <v>25</v>
      </c>
      <c r="I137" s="59">
        <f t="shared" si="82"/>
        <v>0.5</v>
      </c>
      <c r="J137">
        <v>4</v>
      </c>
      <c r="K137">
        <v>0</v>
      </c>
      <c r="L137">
        <v>0</v>
      </c>
      <c r="M137">
        <v>2</v>
      </c>
      <c r="N137">
        <v>1</v>
      </c>
      <c r="O137">
        <v>1</v>
      </c>
      <c r="P137">
        <v>737.5</v>
      </c>
      <c r="Q137">
        <v>0</v>
      </c>
      <c r="R137">
        <v>1091</v>
      </c>
      <c r="S137">
        <v>262</v>
      </c>
      <c r="T137">
        <v>73</v>
      </c>
      <c r="U137">
        <v>56</v>
      </c>
      <c r="V137">
        <v>107</v>
      </c>
      <c r="W137">
        <v>103.33333330000001</v>
      </c>
      <c r="X137">
        <v>90</v>
      </c>
      <c r="Y137">
        <v>130</v>
      </c>
      <c r="Z137">
        <v>825.33333330000005</v>
      </c>
      <c r="AA137">
        <v>953.5</v>
      </c>
      <c r="AB137">
        <v>569</v>
      </c>
      <c r="AC137">
        <v>22</v>
      </c>
      <c r="AD137">
        <v>9</v>
      </c>
      <c r="AE137">
        <v>9</v>
      </c>
      <c r="AF137">
        <v>4</v>
      </c>
      <c r="AG137">
        <v>6</v>
      </c>
      <c r="AH137">
        <v>4</v>
      </c>
      <c r="AI137">
        <v>1</v>
      </c>
      <c r="AJ137">
        <v>0</v>
      </c>
      <c r="AK137">
        <v>0</v>
      </c>
      <c r="AL137">
        <v>11</v>
      </c>
      <c r="AM137">
        <v>4</v>
      </c>
      <c r="AN137">
        <v>0</v>
      </c>
      <c r="AO137">
        <v>1</v>
      </c>
      <c r="AP137">
        <v>0</v>
      </c>
      <c r="AQ137">
        <v>0</v>
      </c>
      <c r="AR137">
        <v>4</v>
      </c>
      <c r="AS137">
        <v>0</v>
      </c>
      <c r="AT137">
        <v>3</v>
      </c>
      <c r="AU137">
        <v>0</v>
      </c>
      <c r="AV137">
        <v>0</v>
      </c>
      <c r="AW137">
        <v>0</v>
      </c>
      <c r="AX137">
        <v>6</v>
      </c>
      <c r="AY137">
        <v>2</v>
      </c>
      <c r="AZ137">
        <v>1</v>
      </c>
      <c r="BA137">
        <v>0</v>
      </c>
      <c r="BB137">
        <v>0</v>
      </c>
      <c r="BC137">
        <v>0</v>
      </c>
      <c r="BD137">
        <v>1</v>
      </c>
      <c r="BE137">
        <v>4</v>
      </c>
      <c r="BF137">
        <v>1</v>
      </c>
      <c r="BG137">
        <v>0</v>
      </c>
      <c r="BH137">
        <v>0</v>
      </c>
      <c r="BI137">
        <v>2</v>
      </c>
      <c r="BJ137">
        <v>1</v>
      </c>
      <c r="BK137">
        <v>0</v>
      </c>
      <c r="BL137">
        <v>32</v>
      </c>
      <c r="BM137">
        <v>9</v>
      </c>
      <c r="BN137">
        <v>0</v>
      </c>
      <c r="BO137">
        <v>1</v>
      </c>
      <c r="BP137">
        <v>0</v>
      </c>
      <c r="BQ137">
        <v>1</v>
      </c>
      <c r="BR137">
        <v>21</v>
      </c>
      <c r="BS137">
        <v>1</v>
      </c>
      <c r="BT137">
        <v>0</v>
      </c>
      <c r="BU137">
        <v>1</v>
      </c>
      <c r="BV137">
        <v>506</v>
      </c>
      <c r="BW137">
        <v>0</v>
      </c>
      <c r="BX137">
        <v>506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  <c r="CE137" s="58"/>
    </row>
    <row r="138" spans="1:154">
      <c r="A138" t="s">
        <v>161</v>
      </c>
      <c r="B138" s="10">
        <v>20</v>
      </c>
      <c r="C138" s="4" t="s">
        <v>3</v>
      </c>
      <c r="D138" s="10" t="s">
        <v>38</v>
      </c>
      <c r="E138" s="59">
        <f t="shared" si="78"/>
        <v>0</v>
      </c>
      <c r="F138" s="59">
        <f t="shared" si="79"/>
        <v>25</v>
      </c>
      <c r="G138" s="59">
        <f t="shared" si="80"/>
        <v>50</v>
      </c>
      <c r="H138" s="59">
        <f t="shared" si="81"/>
        <v>25</v>
      </c>
      <c r="I138" s="59">
        <f t="shared" si="82"/>
        <v>0.5</v>
      </c>
      <c r="J138">
        <v>4</v>
      </c>
      <c r="K138">
        <v>0</v>
      </c>
      <c r="L138">
        <v>1</v>
      </c>
      <c r="M138">
        <v>2</v>
      </c>
      <c r="N138">
        <v>1</v>
      </c>
      <c r="O138">
        <v>0</v>
      </c>
      <c r="P138">
        <v>954.25</v>
      </c>
      <c r="Q138">
        <v>586</v>
      </c>
      <c r="R138">
        <v>1399.5</v>
      </c>
      <c r="S138">
        <v>432</v>
      </c>
      <c r="T138">
        <v>238</v>
      </c>
      <c r="U138">
        <v>316</v>
      </c>
      <c r="V138">
        <v>82</v>
      </c>
      <c r="W138">
        <v>412.66666659999999</v>
      </c>
      <c r="X138">
        <v>526.5</v>
      </c>
      <c r="Y138">
        <v>185</v>
      </c>
      <c r="Z138">
        <v>83.333333339999996</v>
      </c>
      <c r="AA138">
        <v>39.5</v>
      </c>
      <c r="AB138">
        <v>171</v>
      </c>
      <c r="AC138">
        <v>9</v>
      </c>
      <c r="AD138">
        <v>6</v>
      </c>
      <c r="AE138">
        <v>2</v>
      </c>
      <c r="AF138">
        <v>1</v>
      </c>
      <c r="AG138">
        <v>4</v>
      </c>
      <c r="AH138">
        <v>5</v>
      </c>
      <c r="AI138">
        <v>0</v>
      </c>
      <c r="AJ138">
        <v>0</v>
      </c>
      <c r="AK138">
        <v>0</v>
      </c>
      <c r="AL138">
        <v>0</v>
      </c>
      <c r="AM138">
        <v>4</v>
      </c>
      <c r="AN138">
        <v>2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2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1</v>
      </c>
      <c r="BA138">
        <v>0</v>
      </c>
      <c r="BB138">
        <v>0</v>
      </c>
      <c r="BC138">
        <v>0</v>
      </c>
      <c r="BD138">
        <v>0</v>
      </c>
      <c r="BE138">
        <v>12</v>
      </c>
      <c r="BF138">
        <v>0</v>
      </c>
      <c r="BG138">
        <v>0</v>
      </c>
      <c r="BH138">
        <v>0</v>
      </c>
      <c r="BI138">
        <v>1</v>
      </c>
      <c r="BJ138">
        <v>3</v>
      </c>
      <c r="BK138">
        <v>8</v>
      </c>
      <c r="BL138">
        <v>91</v>
      </c>
      <c r="BM138">
        <v>25</v>
      </c>
      <c r="BN138">
        <v>9</v>
      </c>
      <c r="BO138">
        <v>1</v>
      </c>
      <c r="BP138">
        <v>4</v>
      </c>
      <c r="BQ138">
        <v>4</v>
      </c>
      <c r="BR138">
        <v>48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E138" s="58" t="s">
        <v>111</v>
      </c>
    </row>
    <row r="139" spans="1:154">
      <c r="A139" t="s">
        <v>162</v>
      </c>
      <c r="B139" s="10">
        <v>20</v>
      </c>
      <c r="C139" s="6" t="s">
        <v>2</v>
      </c>
      <c r="D139" s="10" t="s">
        <v>38</v>
      </c>
      <c r="E139" s="59">
        <f t="shared" si="78"/>
        <v>0</v>
      </c>
      <c r="F139" s="59">
        <f t="shared" si="79"/>
        <v>0</v>
      </c>
      <c r="G139" s="59">
        <f t="shared" si="80"/>
        <v>50</v>
      </c>
      <c r="H139" s="59">
        <f t="shared" si="81"/>
        <v>50</v>
      </c>
      <c r="I139" s="59">
        <f t="shared" si="82"/>
        <v>0.5</v>
      </c>
      <c r="J139">
        <v>4</v>
      </c>
      <c r="K139">
        <v>0</v>
      </c>
      <c r="L139">
        <v>0</v>
      </c>
      <c r="M139">
        <v>2</v>
      </c>
      <c r="N139">
        <v>2</v>
      </c>
      <c r="O139">
        <v>0</v>
      </c>
      <c r="P139">
        <v>960.5</v>
      </c>
      <c r="Q139">
        <v>0</v>
      </c>
      <c r="R139">
        <v>1526.5</v>
      </c>
      <c r="S139">
        <v>394.5</v>
      </c>
      <c r="T139">
        <v>94.5</v>
      </c>
      <c r="U139">
        <v>57.5</v>
      </c>
      <c r="V139">
        <v>131.5</v>
      </c>
      <c r="W139">
        <v>280.75</v>
      </c>
      <c r="X139">
        <v>323.5</v>
      </c>
      <c r="Y139">
        <v>238</v>
      </c>
      <c r="Z139">
        <v>762.25</v>
      </c>
      <c r="AA139">
        <v>954.5</v>
      </c>
      <c r="AB139">
        <v>570</v>
      </c>
      <c r="AC139">
        <v>9</v>
      </c>
      <c r="AD139">
        <v>4</v>
      </c>
      <c r="AE139">
        <v>2</v>
      </c>
      <c r="AF139">
        <v>3</v>
      </c>
      <c r="AG139">
        <v>4</v>
      </c>
      <c r="AH139">
        <v>4</v>
      </c>
      <c r="AI139">
        <v>1</v>
      </c>
      <c r="AJ139">
        <v>0</v>
      </c>
      <c r="AK139">
        <v>0</v>
      </c>
      <c r="AL139">
        <v>0</v>
      </c>
      <c r="AM139">
        <v>4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2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2</v>
      </c>
      <c r="BA139">
        <v>1</v>
      </c>
      <c r="BB139">
        <v>0</v>
      </c>
      <c r="BC139">
        <v>0</v>
      </c>
      <c r="BD139">
        <v>0</v>
      </c>
      <c r="BE139">
        <v>11</v>
      </c>
      <c r="BF139">
        <v>2</v>
      </c>
      <c r="BG139">
        <v>0</v>
      </c>
      <c r="BH139">
        <v>0</v>
      </c>
      <c r="BI139">
        <v>1</v>
      </c>
      <c r="BJ139">
        <v>3</v>
      </c>
      <c r="BK139">
        <v>5</v>
      </c>
      <c r="BL139">
        <v>79</v>
      </c>
      <c r="BM139">
        <v>26</v>
      </c>
      <c r="BN139">
        <v>4</v>
      </c>
      <c r="BO139">
        <v>0</v>
      </c>
      <c r="BP139">
        <v>8</v>
      </c>
      <c r="BQ139">
        <v>6</v>
      </c>
      <c r="BR139">
        <v>35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  <c r="CE139" s="58" t="s">
        <v>111</v>
      </c>
    </row>
    <row r="140" spans="1:154">
      <c r="A140" t="s">
        <v>163</v>
      </c>
      <c r="B140" s="10">
        <v>20</v>
      </c>
      <c r="C140" s="6" t="s">
        <v>2</v>
      </c>
      <c r="D140" s="10" t="s">
        <v>38</v>
      </c>
      <c r="E140" s="59">
        <f t="shared" si="78"/>
        <v>0</v>
      </c>
      <c r="F140" s="59">
        <f t="shared" si="79"/>
        <v>25</v>
      </c>
      <c r="G140" s="59">
        <f t="shared" si="80"/>
        <v>50</v>
      </c>
      <c r="H140" s="59">
        <f t="shared" si="81"/>
        <v>0</v>
      </c>
      <c r="I140" s="59">
        <f t="shared" si="82"/>
        <v>0.5</v>
      </c>
      <c r="J140">
        <v>4</v>
      </c>
      <c r="K140">
        <v>0</v>
      </c>
      <c r="L140">
        <v>1</v>
      </c>
      <c r="M140">
        <v>2</v>
      </c>
      <c r="N140">
        <v>0</v>
      </c>
      <c r="O140">
        <v>1</v>
      </c>
      <c r="P140">
        <v>251</v>
      </c>
      <c r="Q140">
        <v>316</v>
      </c>
      <c r="R140">
        <v>182</v>
      </c>
      <c r="S140">
        <v>0</v>
      </c>
      <c r="T140">
        <v>87.5</v>
      </c>
      <c r="U140">
        <v>87.5</v>
      </c>
      <c r="V140">
        <v>0</v>
      </c>
      <c r="W140">
        <v>94</v>
      </c>
      <c r="X140">
        <v>94</v>
      </c>
      <c r="Y140">
        <v>0</v>
      </c>
      <c r="Z140">
        <v>1433.5</v>
      </c>
      <c r="AA140">
        <v>1433.5</v>
      </c>
      <c r="AB140">
        <v>0</v>
      </c>
      <c r="AC140">
        <v>21</v>
      </c>
      <c r="AD140">
        <v>7</v>
      </c>
      <c r="AE140">
        <v>14</v>
      </c>
      <c r="AF140">
        <v>0</v>
      </c>
      <c r="AG140">
        <v>5</v>
      </c>
      <c r="AH140">
        <v>6</v>
      </c>
      <c r="AI140">
        <v>1</v>
      </c>
      <c r="AJ140">
        <v>0</v>
      </c>
      <c r="AK140">
        <v>0</v>
      </c>
      <c r="AL140">
        <v>9</v>
      </c>
      <c r="AM140">
        <v>4</v>
      </c>
      <c r="AN140">
        <v>3</v>
      </c>
      <c r="AO140">
        <v>0</v>
      </c>
      <c r="AP140">
        <v>0</v>
      </c>
      <c r="AQ140">
        <v>0</v>
      </c>
      <c r="AR140">
        <v>0</v>
      </c>
      <c r="AS140">
        <v>1</v>
      </c>
      <c r="AT140">
        <v>3</v>
      </c>
      <c r="AU140">
        <v>1</v>
      </c>
      <c r="AV140">
        <v>0</v>
      </c>
      <c r="AW140">
        <v>0</v>
      </c>
      <c r="AX140">
        <v>9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16</v>
      </c>
      <c r="BF140">
        <v>1</v>
      </c>
      <c r="BG140">
        <v>2</v>
      </c>
      <c r="BH140">
        <v>0</v>
      </c>
      <c r="BI140">
        <v>2</v>
      </c>
      <c r="BJ140">
        <v>0</v>
      </c>
      <c r="BK140">
        <v>11</v>
      </c>
      <c r="BL140">
        <v>78</v>
      </c>
      <c r="BM140">
        <v>7</v>
      </c>
      <c r="BN140">
        <v>11</v>
      </c>
      <c r="BO140">
        <v>0</v>
      </c>
      <c r="BP140">
        <v>5</v>
      </c>
      <c r="BQ140">
        <v>0</v>
      </c>
      <c r="BR140">
        <v>55</v>
      </c>
      <c r="BS140">
        <v>1</v>
      </c>
      <c r="BT140">
        <v>0</v>
      </c>
      <c r="BU140">
        <v>1</v>
      </c>
      <c r="BV140">
        <v>324</v>
      </c>
      <c r="BW140">
        <v>0</v>
      </c>
      <c r="BX140">
        <v>324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  <c r="CE140" s="58" t="s">
        <v>111</v>
      </c>
    </row>
    <row r="141" spans="1:154">
      <c r="A141" t="s">
        <v>164</v>
      </c>
      <c r="B141" s="10">
        <v>20</v>
      </c>
      <c r="C141" s="6" t="s">
        <v>2</v>
      </c>
      <c r="D141" s="10" t="s">
        <v>38</v>
      </c>
      <c r="E141" s="59">
        <f t="shared" si="78"/>
        <v>0</v>
      </c>
      <c r="F141" s="59">
        <f t="shared" si="79"/>
        <v>0</v>
      </c>
      <c r="G141" s="59">
        <f t="shared" si="80"/>
        <v>50</v>
      </c>
      <c r="H141" s="59">
        <f t="shared" si="81"/>
        <v>50</v>
      </c>
      <c r="I141" s="59">
        <f t="shared" si="82"/>
        <v>0.5</v>
      </c>
      <c r="J141">
        <v>4</v>
      </c>
      <c r="K141">
        <v>0</v>
      </c>
      <c r="L141">
        <v>0</v>
      </c>
      <c r="M141">
        <v>2</v>
      </c>
      <c r="N141">
        <v>2</v>
      </c>
      <c r="O141">
        <v>0</v>
      </c>
      <c r="P141">
        <v>377.75</v>
      </c>
      <c r="Q141">
        <v>0</v>
      </c>
      <c r="R141">
        <v>364.5</v>
      </c>
      <c r="S141">
        <v>391</v>
      </c>
      <c r="T141">
        <v>82.75</v>
      </c>
      <c r="U141">
        <v>63</v>
      </c>
      <c r="V141">
        <v>102.5</v>
      </c>
      <c r="W141">
        <v>151</v>
      </c>
      <c r="X141">
        <v>130</v>
      </c>
      <c r="Y141">
        <v>172</v>
      </c>
      <c r="Z141">
        <v>373.75</v>
      </c>
      <c r="AA141">
        <v>476.5</v>
      </c>
      <c r="AB141">
        <v>271</v>
      </c>
      <c r="AC141">
        <v>34</v>
      </c>
      <c r="AD141">
        <v>15</v>
      </c>
      <c r="AE141">
        <v>15</v>
      </c>
      <c r="AF141">
        <v>4</v>
      </c>
      <c r="AG141">
        <v>4</v>
      </c>
      <c r="AH141">
        <v>4</v>
      </c>
      <c r="AI141">
        <v>2</v>
      </c>
      <c r="AJ141">
        <v>2</v>
      </c>
      <c r="AK141">
        <v>1</v>
      </c>
      <c r="AL141">
        <v>21</v>
      </c>
      <c r="AM141">
        <v>4</v>
      </c>
      <c r="AN141">
        <v>0</v>
      </c>
      <c r="AO141">
        <v>1</v>
      </c>
      <c r="AP141">
        <v>2</v>
      </c>
      <c r="AQ141">
        <v>1</v>
      </c>
      <c r="AR141">
        <v>7</v>
      </c>
      <c r="AS141">
        <v>0</v>
      </c>
      <c r="AT141">
        <v>2</v>
      </c>
      <c r="AU141">
        <v>0</v>
      </c>
      <c r="AV141">
        <v>0</v>
      </c>
      <c r="AW141">
        <v>0</v>
      </c>
      <c r="AX141">
        <v>13</v>
      </c>
      <c r="AY141">
        <v>0</v>
      </c>
      <c r="AZ141">
        <v>2</v>
      </c>
      <c r="BA141">
        <v>1</v>
      </c>
      <c r="BB141">
        <v>0</v>
      </c>
      <c r="BC141">
        <v>0</v>
      </c>
      <c r="BD141">
        <v>1</v>
      </c>
      <c r="BE141">
        <v>8</v>
      </c>
      <c r="BF141">
        <v>1</v>
      </c>
      <c r="BG141">
        <v>0</v>
      </c>
      <c r="BH141">
        <v>0</v>
      </c>
      <c r="BI141">
        <v>2</v>
      </c>
      <c r="BJ141">
        <v>2</v>
      </c>
      <c r="BK141">
        <v>3</v>
      </c>
      <c r="BL141">
        <v>54</v>
      </c>
      <c r="BM141">
        <v>18</v>
      </c>
      <c r="BN141">
        <v>0</v>
      </c>
      <c r="BO141">
        <v>0</v>
      </c>
      <c r="BP141">
        <v>3</v>
      </c>
      <c r="BQ141">
        <v>2</v>
      </c>
      <c r="BR141">
        <v>31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  <c r="CE141" s="58" t="s">
        <v>111</v>
      </c>
    </row>
    <row r="142" spans="1:154">
      <c r="A142" t="s">
        <v>165</v>
      </c>
      <c r="B142" s="10">
        <v>20</v>
      </c>
      <c r="C142" s="6" t="s">
        <v>2</v>
      </c>
      <c r="D142" s="10" t="s">
        <v>38</v>
      </c>
      <c r="E142" s="59">
        <f t="shared" si="78"/>
        <v>0</v>
      </c>
      <c r="F142" s="59">
        <f t="shared" si="79"/>
        <v>0</v>
      </c>
      <c r="G142" s="59">
        <f t="shared" si="80"/>
        <v>50</v>
      </c>
      <c r="H142" s="59">
        <f t="shared" si="81"/>
        <v>50</v>
      </c>
      <c r="I142" s="59">
        <f t="shared" si="82"/>
        <v>0.5</v>
      </c>
      <c r="J142">
        <v>4</v>
      </c>
      <c r="K142">
        <v>0</v>
      </c>
      <c r="L142">
        <v>0</v>
      </c>
      <c r="M142">
        <v>2</v>
      </c>
      <c r="N142">
        <v>2</v>
      </c>
      <c r="O142">
        <v>0</v>
      </c>
      <c r="P142">
        <v>176.5</v>
      </c>
      <c r="Q142">
        <v>0</v>
      </c>
      <c r="R142">
        <v>260</v>
      </c>
      <c r="S142">
        <v>93</v>
      </c>
      <c r="T142">
        <v>147.5</v>
      </c>
      <c r="U142">
        <v>127</v>
      </c>
      <c r="V142">
        <v>168</v>
      </c>
      <c r="W142">
        <v>115.25</v>
      </c>
      <c r="X142">
        <v>89</v>
      </c>
      <c r="Y142">
        <v>141.5</v>
      </c>
      <c r="Z142">
        <v>683</v>
      </c>
      <c r="AA142">
        <v>954</v>
      </c>
      <c r="AB142">
        <v>412</v>
      </c>
      <c r="AC142">
        <v>19</v>
      </c>
      <c r="AD142">
        <v>9</v>
      </c>
      <c r="AE142">
        <v>4</v>
      </c>
      <c r="AF142">
        <v>6</v>
      </c>
      <c r="AG142">
        <v>4</v>
      </c>
      <c r="AH142">
        <v>6</v>
      </c>
      <c r="AI142">
        <v>3</v>
      </c>
      <c r="AJ142">
        <v>0</v>
      </c>
      <c r="AK142">
        <v>0</v>
      </c>
      <c r="AL142">
        <v>6</v>
      </c>
      <c r="AM142">
        <v>4</v>
      </c>
      <c r="AN142">
        <v>2</v>
      </c>
      <c r="AO142">
        <v>1</v>
      </c>
      <c r="AP142">
        <v>0</v>
      </c>
      <c r="AQ142">
        <v>0</v>
      </c>
      <c r="AR142">
        <v>2</v>
      </c>
      <c r="AS142">
        <v>0</v>
      </c>
      <c r="AT142">
        <v>2</v>
      </c>
      <c r="AU142">
        <v>2</v>
      </c>
      <c r="AV142">
        <v>0</v>
      </c>
      <c r="AW142">
        <v>0</v>
      </c>
      <c r="AX142">
        <v>0</v>
      </c>
      <c r="AY142">
        <v>0</v>
      </c>
      <c r="AZ142">
        <v>2</v>
      </c>
      <c r="BA142">
        <v>0</v>
      </c>
      <c r="BB142">
        <v>0</v>
      </c>
      <c r="BC142">
        <v>0</v>
      </c>
      <c r="BD142">
        <v>4</v>
      </c>
      <c r="BE142">
        <v>4</v>
      </c>
      <c r="BF142">
        <v>0</v>
      </c>
      <c r="BG142">
        <v>0</v>
      </c>
      <c r="BH142">
        <v>0</v>
      </c>
      <c r="BI142">
        <v>2</v>
      </c>
      <c r="BJ142">
        <v>2</v>
      </c>
      <c r="BK142">
        <v>0</v>
      </c>
      <c r="BL142">
        <v>33</v>
      </c>
      <c r="BM142">
        <v>10</v>
      </c>
      <c r="BN142">
        <v>0</v>
      </c>
      <c r="BO142">
        <v>1</v>
      </c>
      <c r="BP142">
        <v>2</v>
      </c>
      <c r="BQ142">
        <v>2</v>
      </c>
      <c r="BR142">
        <v>18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E142" s="58" t="s">
        <v>111</v>
      </c>
    </row>
    <row r="143" spans="1:154">
      <c r="A143" t="s">
        <v>166</v>
      </c>
      <c r="B143" s="10">
        <v>20</v>
      </c>
      <c r="C143" s="4" t="s">
        <v>3</v>
      </c>
      <c r="D143" s="10" t="s">
        <v>38</v>
      </c>
      <c r="E143" s="59">
        <f t="shared" si="78"/>
        <v>25</v>
      </c>
      <c r="F143" s="59">
        <f t="shared" si="79"/>
        <v>0</v>
      </c>
      <c r="G143" s="59">
        <f t="shared" si="80"/>
        <v>25</v>
      </c>
      <c r="H143" s="59">
        <f t="shared" si="81"/>
        <v>50</v>
      </c>
      <c r="I143" s="59">
        <f t="shared" si="82"/>
        <v>0.25</v>
      </c>
      <c r="J143">
        <v>4</v>
      </c>
      <c r="K143">
        <v>1</v>
      </c>
      <c r="L143">
        <v>0</v>
      </c>
      <c r="M143">
        <v>1</v>
      </c>
      <c r="N143">
        <v>2</v>
      </c>
      <c r="O143">
        <v>0</v>
      </c>
      <c r="P143">
        <v>484.66666659999999</v>
      </c>
      <c r="Q143">
        <v>0</v>
      </c>
      <c r="R143">
        <v>739</v>
      </c>
      <c r="S143">
        <v>357.5</v>
      </c>
      <c r="T143">
        <v>173</v>
      </c>
      <c r="U143">
        <v>45</v>
      </c>
      <c r="V143">
        <v>237</v>
      </c>
      <c r="W143">
        <v>151</v>
      </c>
      <c r="X143">
        <v>142</v>
      </c>
      <c r="Y143">
        <v>155.5</v>
      </c>
      <c r="Z143">
        <v>130.66666670000001</v>
      </c>
      <c r="AA143">
        <v>81</v>
      </c>
      <c r="AB143">
        <v>155.5</v>
      </c>
      <c r="AC143">
        <v>11</v>
      </c>
      <c r="AD143">
        <v>6</v>
      </c>
      <c r="AE143">
        <v>3</v>
      </c>
      <c r="AF143">
        <v>2</v>
      </c>
      <c r="AG143">
        <v>4</v>
      </c>
      <c r="AH143">
        <v>4</v>
      </c>
      <c r="AI143">
        <v>2</v>
      </c>
      <c r="AJ143">
        <v>1</v>
      </c>
      <c r="AK143">
        <v>0</v>
      </c>
      <c r="AL143">
        <v>0</v>
      </c>
      <c r="AM143">
        <v>3</v>
      </c>
      <c r="AN143">
        <v>1</v>
      </c>
      <c r="AO143">
        <v>1</v>
      </c>
      <c r="AP143">
        <v>1</v>
      </c>
      <c r="AQ143">
        <v>0</v>
      </c>
      <c r="AR143">
        <v>0</v>
      </c>
      <c r="AS143">
        <v>1</v>
      </c>
      <c r="AT143">
        <v>1</v>
      </c>
      <c r="AU143">
        <v>1</v>
      </c>
      <c r="AV143">
        <v>0</v>
      </c>
      <c r="AW143">
        <v>0</v>
      </c>
      <c r="AX143">
        <v>0</v>
      </c>
      <c r="AY143">
        <v>0</v>
      </c>
      <c r="AZ143">
        <v>2</v>
      </c>
      <c r="BA143">
        <v>0</v>
      </c>
      <c r="BB143">
        <v>0</v>
      </c>
      <c r="BC143">
        <v>0</v>
      </c>
      <c r="BD143">
        <v>0</v>
      </c>
      <c r="BE143">
        <v>5</v>
      </c>
      <c r="BF143">
        <v>1</v>
      </c>
      <c r="BG143">
        <v>0</v>
      </c>
      <c r="BH143">
        <v>0</v>
      </c>
      <c r="BI143">
        <v>1</v>
      </c>
      <c r="BJ143">
        <v>2</v>
      </c>
      <c r="BK143">
        <v>1</v>
      </c>
      <c r="BL143">
        <v>242</v>
      </c>
      <c r="BM143">
        <v>92</v>
      </c>
      <c r="BN143">
        <v>3</v>
      </c>
      <c r="BO143">
        <v>0</v>
      </c>
      <c r="BP143">
        <v>4</v>
      </c>
      <c r="BQ143">
        <v>2</v>
      </c>
      <c r="BR143">
        <v>141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  <c r="CE143" s="58" t="s">
        <v>111</v>
      </c>
    </row>
    <row r="144" spans="1:154">
      <c r="A144" t="s">
        <v>167</v>
      </c>
      <c r="B144" s="10">
        <v>20</v>
      </c>
      <c r="C144" s="6" t="s">
        <v>2</v>
      </c>
      <c r="D144" s="10" t="s">
        <v>38</v>
      </c>
      <c r="E144" s="59">
        <f t="shared" si="78"/>
        <v>0</v>
      </c>
      <c r="F144" s="59">
        <f t="shared" si="79"/>
        <v>0</v>
      </c>
      <c r="G144" s="59">
        <f t="shared" si="80"/>
        <v>50</v>
      </c>
      <c r="H144" s="59">
        <f t="shared" si="81"/>
        <v>50</v>
      </c>
      <c r="I144" s="59">
        <f t="shared" si="82"/>
        <v>0.5</v>
      </c>
      <c r="J144">
        <v>4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164</v>
      </c>
      <c r="Q144">
        <v>0</v>
      </c>
      <c r="R144">
        <v>135.5</v>
      </c>
      <c r="S144">
        <v>192.5</v>
      </c>
      <c r="T144">
        <v>204.25</v>
      </c>
      <c r="U144">
        <v>177.5</v>
      </c>
      <c r="V144">
        <v>231</v>
      </c>
      <c r="W144">
        <v>44.25</v>
      </c>
      <c r="X144">
        <v>21</v>
      </c>
      <c r="Y144">
        <v>67.5</v>
      </c>
      <c r="Z144">
        <v>544.5</v>
      </c>
      <c r="AA144">
        <v>779.5</v>
      </c>
      <c r="AB144">
        <v>309.5</v>
      </c>
      <c r="AC144">
        <v>20</v>
      </c>
      <c r="AD144">
        <v>13</v>
      </c>
      <c r="AE144">
        <v>3</v>
      </c>
      <c r="AF144">
        <v>4</v>
      </c>
      <c r="AG144">
        <v>4</v>
      </c>
      <c r="AH144">
        <v>4</v>
      </c>
      <c r="AI144">
        <v>1</v>
      </c>
      <c r="AJ144">
        <v>0</v>
      </c>
      <c r="AK144">
        <v>0</v>
      </c>
      <c r="AL144">
        <v>11</v>
      </c>
      <c r="AM144">
        <v>4</v>
      </c>
      <c r="AN144">
        <v>0</v>
      </c>
      <c r="AO144">
        <v>0</v>
      </c>
      <c r="AP144">
        <v>0</v>
      </c>
      <c r="AQ144">
        <v>0</v>
      </c>
      <c r="AR144">
        <v>9</v>
      </c>
      <c r="AS144">
        <v>0</v>
      </c>
      <c r="AT144">
        <v>2</v>
      </c>
      <c r="AU144">
        <v>1</v>
      </c>
      <c r="AV144">
        <v>0</v>
      </c>
      <c r="AW144">
        <v>0</v>
      </c>
      <c r="AX144">
        <v>0</v>
      </c>
      <c r="AY144">
        <v>0</v>
      </c>
      <c r="AZ144">
        <v>2</v>
      </c>
      <c r="BA144">
        <v>0</v>
      </c>
      <c r="BB144">
        <v>0</v>
      </c>
      <c r="BC144">
        <v>0</v>
      </c>
      <c r="BD144">
        <v>2</v>
      </c>
      <c r="BE144">
        <v>8</v>
      </c>
      <c r="BF144">
        <v>0</v>
      </c>
      <c r="BG144">
        <v>2</v>
      </c>
      <c r="BH144">
        <v>0</v>
      </c>
      <c r="BI144">
        <v>3</v>
      </c>
      <c r="BJ144">
        <v>1</v>
      </c>
      <c r="BK144">
        <v>2</v>
      </c>
      <c r="BL144">
        <v>82</v>
      </c>
      <c r="BM144">
        <v>7</v>
      </c>
      <c r="BN144">
        <v>10</v>
      </c>
      <c r="BO144">
        <v>4</v>
      </c>
      <c r="BP144">
        <v>1</v>
      </c>
      <c r="BQ144">
        <v>0</v>
      </c>
      <c r="BR144">
        <v>60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  <c r="CE144" s="58" t="s">
        <v>111</v>
      </c>
    </row>
    <row r="145" spans="1:83">
      <c r="A145" t="s">
        <v>182</v>
      </c>
      <c r="B145" s="10">
        <v>24</v>
      </c>
      <c r="C145" s="4" t="s">
        <v>3</v>
      </c>
      <c r="D145" s="10" t="s">
        <v>38</v>
      </c>
      <c r="E145" s="59">
        <f t="shared" si="78"/>
        <v>25</v>
      </c>
      <c r="F145" s="59">
        <f t="shared" si="79"/>
        <v>25</v>
      </c>
      <c r="G145" s="59">
        <f t="shared" si="80"/>
        <v>25</v>
      </c>
      <c r="H145" s="59">
        <f t="shared" si="81"/>
        <v>25</v>
      </c>
      <c r="I145" s="59">
        <f t="shared" si="82"/>
        <v>0.25</v>
      </c>
      <c r="J145">
        <v>4</v>
      </c>
      <c r="K145">
        <v>1</v>
      </c>
      <c r="L145">
        <v>1</v>
      </c>
      <c r="M145">
        <v>1</v>
      </c>
      <c r="N145">
        <v>1</v>
      </c>
      <c r="O145">
        <v>0</v>
      </c>
      <c r="P145">
        <v>2761.666667</v>
      </c>
      <c r="Q145">
        <v>2857</v>
      </c>
      <c r="R145">
        <v>3062</v>
      </c>
      <c r="S145">
        <v>2366</v>
      </c>
      <c r="T145">
        <v>750.5</v>
      </c>
      <c r="U145">
        <v>286</v>
      </c>
      <c r="V145">
        <v>1215</v>
      </c>
      <c r="W145">
        <v>216.5</v>
      </c>
      <c r="X145">
        <v>149</v>
      </c>
      <c r="Y145">
        <v>284</v>
      </c>
      <c r="Z145">
        <v>4</v>
      </c>
      <c r="AA145">
        <v>4</v>
      </c>
      <c r="AB145">
        <v>4</v>
      </c>
      <c r="AC145">
        <v>6</v>
      </c>
      <c r="AD145">
        <v>3</v>
      </c>
      <c r="AE145">
        <v>2</v>
      </c>
      <c r="AF145">
        <v>1</v>
      </c>
      <c r="AG145">
        <v>3</v>
      </c>
      <c r="AH145">
        <v>2</v>
      </c>
      <c r="AI145">
        <v>1</v>
      </c>
      <c r="AJ145">
        <v>0</v>
      </c>
      <c r="AK145">
        <v>0</v>
      </c>
      <c r="AL145">
        <v>0</v>
      </c>
      <c r="AM145">
        <v>3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1</v>
      </c>
      <c r="AU145">
        <v>1</v>
      </c>
      <c r="AV145">
        <v>0</v>
      </c>
      <c r="AW145">
        <v>0</v>
      </c>
      <c r="AX145">
        <v>0</v>
      </c>
      <c r="AY145">
        <v>0</v>
      </c>
      <c r="AZ145">
        <v>1</v>
      </c>
      <c r="BA145">
        <v>0</v>
      </c>
      <c r="BB145">
        <v>0</v>
      </c>
      <c r="BC145">
        <v>0</v>
      </c>
      <c r="BD145">
        <v>0</v>
      </c>
      <c r="BE145">
        <v>5</v>
      </c>
      <c r="BF145">
        <v>0</v>
      </c>
      <c r="BG145">
        <v>0</v>
      </c>
      <c r="BH145">
        <v>0</v>
      </c>
      <c r="BI145">
        <v>1</v>
      </c>
      <c r="BJ145">
        <v>2</v>
      </c>
      <c r="BK145">
        <v>2</v>
      </c>
      <c r="BL145">
        <v>209</v>
      </c>
      <c r="BM145">
        <v>58</v>
      </c>
      <c r="BN145">
        <v>29</v>
      </c>
      <c r="BO145">
        <v>0</v>
      </c>
      <c r="BP145">
        <v>4</v>
      </c>
      <c r="BQ145">
        <v>1</v>
      </c>
      <c r="BR145">
        <v>117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  <c r="CE145" s="58"/>
    </row>
    <row r="146" spans="1:83">
      <c r="A146" t="s">
        <v>168</v>
      </c>
      <c r="B146" s="10">
        <v>20</v>
      </c>
      <c r="C146" s="4" t="s">
        <v>3</v>
      </c>
      <c r="D146" s="10" t="s">
        <v>38</v>
      </c>
      <c r="E146" s="59">
        <f t="shared" si="78"/>
        <v>0</v>
      </c>
      <c r="F146" s="59">
        <f t="shared" si="79"/>
        <v>0</v>
      </c>
      <c r="G146" s="59">
        <f t="shared" si="80"/>
        <v>50</v>
      </c>
      <c r="H146" s="59">
        <f t="shared" si="81"/>
        <v>50</v>
      </c>
      <c r="I146" s="59">
        <f t="shared" si="82"/>
        <v>0.5</v>
      </c>
      <c r="J146">
        <v>4</v>
      </c>
      <c r="K146">
        <v>0</v>
      </c>
      <c r="L146">
        <v>0</v>
      </c>
      <c r="M146">
        <v>2</v>
      </c>
      <c r="N146">
        <v>2</v>
      </c>
      <c r="O146">
        <v>0</v>
      </c>
      <c r="P146">
        <v>702.5</v>
      </c>
      <c r="Q146">
        <v>0</v>
      </c>
      <c r="R146">
        <v>715.5</v>
      </c>
      <c r="S146">
        <v>689.5</v>
      </c>
      <c r="T146">
        <v>118</v>
      </c>
      <c r="U146">
        <v>165</v>
      </c>
      <c r="V146">
        <v>71</v>
      </c>
      <c r="W146">
        <v>402</v>
      </c>
      <c r="X146">
        <v>595.5</v>
      </c>
      <c r="Y146">
        <v>208.5</v>
      </c>
      <c r="Z146">
        <v>11</v>
      </c>
      <c r="AA146">
        <v>8</v>
      </c>
      <c r="AB146">
        <v>14</v>
      </c>
      <c r="AC146">
        <v>23</v>
      </c>
      <c r="AD146">
        <v>10</v>
      </c>
      <c r="AE146">
        <v>8</v>
      </c>
      <c r="AF146">
        <v>5</v>
      </c>
      <c r="AG146">
        <v>5</v>
      </c>
      <c r="AH146">
        <v>4</v>
      </c>
      <c r="AI146">
        <v>5</v>
      </c>
      <c r="AJ146">
        <v>0</v>
      </c>
      <c r="AK146">
        <v>0</v>
      </c>
      <c r="AL146">
        <v>9</v>
      </c>
      <c r="AM146">
        <v>4</v>
      </c>
      <c r="AN146">
        <v>0</v>
      </c>
      <c r="AO146">
        <v>3</v>
      </c>
      <c r="AP146">
        <v>0</v>
      </c>
      <c r="AQ146">
        <v>0</v>
      </c>
      <c r="AR146">
        <v>3</v>
      </c>
      <c r="AS146">
        <v>1</v>
      </c>
      <c r="AT146">
        <v>2</v>
      </c>
      <c r="AU146">
        <v>2</v>
      </c>
      <c r="AV146">
        <v>0</v>
      </c>
      <c r="AW146">
        <v>0</v>
      </c>
      <c r="AX146">
        <v>3</v>
      </c>
      <c r="AY146">
        <v>0</v>
      </c>
      <c r="AZ146">
        <v>2</v>
      </c>
      <c r="BA146">
        <v>0</v>
      </c>
      <c r="BB146">
        <v>0</v>
      </c>
      <c r="BC146">
        <v>0</v>
      </c>
      <c r="BD146">
        <v>3</v>
      </c>
      <c r="BE146">
        <v>20</v>
      </c>
      <c r="BF146">
        <v>1</v>
      </c>
      <c r="BG146">
        <v>0</v>
      </c>
      <c r="BH146">
        <v>0</v>
      </c>
      <c r="BI146">
        <v>1</v>
      </c>
      <c r="BJ146">
        <v>9</v>
      </c>
      <c r="BK146">
        <v>9</v>
      </c>
      <c r="BL146">
        <v>119</v>
      </c>
      <c r="BM146">
        <v>36</v>
      </c>
      <c r="BN146">
        <v>10</v>
      </c>
      <c r="BO146">
        <v>7</v>
      </c>
      <c r="BP146">
        <v>15</v>
      </c>
      <c r="BQ146">
        <v>13</v>
      </c>
      <c r="BR146">
        <v>38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E146" s="58" t="s">
        <v>111</v>
      </c>
    </row>
    <row r="147" spans="1:83">
      <c r="A147" t="s">
        <v>169</v>
      </c>
      <c r="B147" s="10">
        <v>20</v>
      </c>
      <c r="C147" s="6" t="s">
        <v>2</v>
      </c>
      <c r="D147" s="10" t="s">
        <v>38</v>
      </c>
      <c r="E147" s="59">
        <f t="shared" si="78"/>
        <v>0</v>
      </c>
      <c r="F147" s="59">
        <f t="shared" si="79"/>
        <v>0</v>
      </c>
      <c r="G147" s="59">
        <f t="shared" si="80"/>
        <v>50</v>
      </c>
      <c r="H147" s="59">
        <f t="shared" si="81"/>
        <v>50</v>
      </c>
      <c r="I147" s="59">
        <f t="shared" si="82"/>
        <v>0.5</v>
      </c>
      <c r="J147">
        <v>4</v>
      </c>
      <c r="K147">
        <v>0</v>
      </c>
      <c r="L147">
        <v>0</v>
      </c>
      <c r="M147">
        <v>2</v>
      </c>
      <c r="N147">
        <v>2</v>
      </c>
      <c r="O147">
        <v>0</v>
      </c>
      <c r="P147">
        <v>528.25</v>
      </c>
      <c r="Q147">
        <v>0</v>
      </c>
      <c r="R147">
        <v>493.5</v>
      </c>
      <c r="S147">
        <v>563</v>
      </c>
      <c r="T147">
        <v>278</v>
      </c>
      <c r="U147">
        <v>97</v>
      </c>
      <c r="V147">
        <v>459</v>
      </c>
      <c r="W147">
        <v>179.5</v>
      </c>
      <c r="X147">
        <v>171.5</v>
      </c>
      <c r="Y147">
        <v>187.5</v>
      </c>
      <c r="Z147">
        <v>683.5</v>
      </c>
      <c r="AA147">
        <v>1012</v>
      </c>
      <c r="AB147">
        <v>355</v>
      </c>
      <c r="AC147">
        <v>20</v>
      </c>
      <c r="AD147">
        <v>12</v>
      </c>
      <c r="AE147">
        <v>5</v>
      </c>
      <c r="AF147">
        <v>3</v>
      </c>
      <c r="AG147">
        <v>4</v>
      </c>
      <c r="AH147">
        <v>11</v>
      </c>
      <c r="AI147">
        <v>0</v>
      </c>
      <c r="AJ147">
        <v>1</v>
      </c>
      <c r="AK147">
        <v>0</v>
      </c>
      <c r="AL147">
        <v>4</v>
      </c>
      <c r="AM147">
        <v>4</v>
      </c>
      <c r="AN147">
        <v>7</v>
      </c>
      <c r="AO147">
        <v>0</v>
      </c>
      <c r="AP147">
        <v>1</v>
      </c>
      <c r="AQ147">
        <v>0</v>
      </c>
      <c r="AR147">
        <v>0</v>
      </c>
      <c r="AS147">
        <v>0</v>
      </c>
      <c r="AT147">
        <v>2</v>
      </c>
      <c r="AU147">
        <v>0</v>
      </c>
      <c r="AV147">
        <v>0</v>
      </c>
      <c r="AW147">
        <v>0</v>
      </c>
      <c r="AX147">
        <v>3</v>
      </c>
      <c r="AY147">
        <v>0</v>
      </c>
      <c r="AZ147">
        <v>2</v>
      </c>
      <c r="BA147">
        <v>0</v>
      </c>
      <c r="BB147">
        <v>0</v>
      </c>
      <c r="BC147">
        <v>0</v>
      </c>
      <c r="BD147">
        <v>1</v>
      </c>
      <c r="BE147">
        <v>4</v>
      </c>
      <c r="BF147">
        <v>0</v>
      </c>
      <c r="BG147">
        <v>0</v>
      </c>
      <c r="BH147">
        <v>0</v>
      </c>
      <c r="BI147">
        <v>2</v>
      </c>
      <c r="BJ147">
        <v>2</v>
      </c>
      <c r="BK147">
        <v>0</v>
      </c>
      <c r="BL147">
        <v>43</v>
      </c>
      <c r="BM147">
        <v>11</v>
      </c>
      <c r="BN147">
        <v>0</v>
      </c>
      <c r="BO147">
        <v>0</v>
      </c>
      <c r="BP147">
        <v>5</v>
      </c>
      <c r="BQ147">
        <v>8</v>
      </c>
      <c r="BR147">
        <v>19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  <c r="CE147" s="58" t="s">
        <v>111</v>
      </c>
    </row>
    <row r="148" spans="1:83">
      <c r="A148" t="s">
        <v>170</v>
      </c>
      <c r="B148" s="10">
        <v>20</v>
      </c>
      <c r="C148" s="6" t="s">
        <v>2</v>
      </c>
      <c r="D148" s="10" t="s">
        <v>38</v>
      </c>
      <c r="E148" s="59">
        <f t="shared" si="78"/>
        <v>0</v>
      </c>
      <c r="F148" s="59">
        <f t="shared" si="79"/>
        <v>0</v>
      </c>
      <c r="G148" s="59">
        <f t="shared" si="80"/>
        <v>50</v>
      </c>
      <c r="H148" s="59">
        <f t="shared" si="81"/>
        <v>0</v>
      </c>
      <c r="I148" s="59">
        <f t="shared" si="82"/>
        <v>0.5</v>
      </c>
      <c r="J148">
        <v>4</v>
      </c>
      <c r="K148">
        <v>0</v>
      </c>
      <c r="L148">
        <v>0</v>
      </c>
      <c r="M148">
        <v>2</v>
      </c>
      <c r="N148">
        <v>0</v>
      </c>
      <c r="O148">
        <v>2</v>
      </c>
      <c r="P148">
        <v>321.5</v>
      </c>
      <c r="Q148">
        <v>0</v>
      </c>
      <c r="R148">
        <v>614</v>
      </c>
      <c r="S148">
        <v>0</v>
      </c>
      <c r="T148">
        <v>61</v>
      </c>
      <c r="U148">
        <v>61</v>
      </c>
      <c r="V148">
        <v>0</v>
      </c>
      <c r="W148">
        <v>176.5</v>
      </c>
      <c r="X148">
        <v>176.5</v>
      </c>
      <c r="Y148">
        <v>0</v>
      </c>
      <c r="Z148">
        <v>1266.5</v>
      </c>
      <c r="AA148">
        <v>1266.5</v>
      </c>
      <c r="AB148">
        <v>0</v>
      </c>
      <c r="AC148">
        <v>30</v>
      </c>
      <c r="AD148">
        <v>17</v>
      </c>
      <c r="AE148">
        <v>13</v>
      </c>
      <c r="AF148">
        <v>0</v>
      </c>
      <c r="AG148">
        <v>4</v>
      </c>
      <c r="AH148">
        <v>8</v>
      </c>
      <c r="AI148">
        <v>1</v>
      </c>
      <c r="AJ148">
        <v>1</v>
      </c>
      <c r="AK148">
        <v>0</v>
      </c>
      <c r="AL148">
        <v>16</v>
      </c>
      <c r="AM148">
        <v>4</v>
      </c>
      <c r="AN148">
        <v>4</v>
      </c>
      <c r="AO148">
        <v>1</v>
      </c>
      <c r="AP148">
        <v>1</v>
      </c>
      <c r="AQ148">
        <v>0</v>
      </c>
      <c r="AR148">
        <v>7</v>
      </c>
      <c r="AS148">
        <v>0</v>
      </c>
      <c r="AT148">
        <v>4</v>
      </c>
      <c r="AU148">
        <v>0</v>
      </c>
      <c r="AV148">
        <v>0</v>
      </c>
      <c r="AW148">
        <v>0</v>
      </c>
      <c r="AX148">
        <v>9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2</v>
      </c>
      <c r="BF148">
        <v>0</v>
      </c>
      <c r="BG148">
        <v>0</v>
      </c>
      <c r="BH148">
        <v>0</v>
      </c>
      <c r="BI148">
        <v>1</v>
      </c>
      <c r="BJ148">
        <v>1</v>
      </c>
      <c r="BK148">
        <v>0</v>
      </c>
      <c r="BL148">
        <v>36</v>
      </c>
      <c r="BM148">
        <v>6</v>
      </c>
      <c r="BN148">
        <v>0</v>
      </c>
      <c r="BO148">
        <v>0</v>
      </c>
      <c r="BP148">
        <v>3</v>
      </c>
      <c r="BQ148">
        <v>7</v>
      </c>
      <c r="BR148">
        <v>20</v>
      </c>
      <c r="BS148">
        <v>2</v>
      </c>
      <c r="BT148">
        <v>0</v>
      </c>
      <c r="BU148">
        <v>2</v>
      </c>
      <c r="BV148">
        <v>58</v>
      </c>
      <c r="BW148">
        <v>0</v>
      </c>
      <c r="BX148">
        <v>58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E148" s="58" t="s">
        <v>111</v>
      </c>
    </row>
    <row r="149" spans="1:83">
      <c r="A149" t="s">
        <v>171</v>
      </c>
      <c r="B149" s="10">
        <v>20</v>
      </c>
      <c r="C149" s="4" t="s">
        <v>3</v>
      </c>
      <c r="D149" s="10" t="s">
        <v>38</v>
      </c>
      <c r="E149" s="59">
        <f t="shared" si="78"/>
        <v>0</v>
      </c>
      <c r="F149" s="59">
        <f t="shared" si="79"/>
        <v>0</v>
      </c>
      <c r="G149" s="59">
        <f t="shared" si="80"/>
        <v>50</v>
      </c>
      <c r="H149" s="59">
        <f t="shared" si="81"/>
        <v>50</v>
      </c>
      <c r="I149" s="59">
        <f t="shared" si="82"/>
        <v>0.5</v>
      </c>
      <c r="J149">
        <v>4</v>
      </c>
      <c r="K149">
        <v>0</v>
      </c>
      <c r="L149">
        <v>0</v>
      </c>
      <c r="M149">
        <v>2</v>
      </c>
      <c r="N149">
        <v>2</v>
      </c>
      <c r="O149">
        <v>0</v>
      </c>
      <c r="P149">
        <v>429.5</v>
      </c>
      <c r="Q149">
        <v>0</v>
      </c>
      <c r="R149">
        <v>620.5</v>
      </c>
      <c r="S149">
        <v>238.5</v>
      </c>
      <c r="T149">
        <v>269.25</v>
      </c>
      <c r="U149">
        <v>470</v>
      </c>
      <c r="V149">
        <v>68.5</v>
      </c>
      <c r="W149">
        <v>217.25</v>
      </c>
      <c r="X149">
        <v>317.5</v>
      </c>
      <c r="Y149">
        <v>117</v>
      </c>
      <c r="Z149">
        <v>184.25</v>
      </c>
      <c r="AA149">
        <v>196</v>
      </c>
      <c r="AB149">
        <v>172.5</v>
      </c>
      <c r="AC149">
        <v>32</v>
      </c>
      <c r="AD149">
        <v>17</v>
      </c>
      <c r="AE149">
        <v>4</v>
      </c>
      <c r="AF149">
        <v>11</v>
      </c>
      <c r="AG149">
        <v>4</v>
      </c>
      <c r="AH149">
        <v>5</v>
      </c>
      <c r="AI149">
        <v>3</v>
      </c>
      <c r="AJ149">
        <v>0</v>
      </c>
      <c r="AK149">
        <v>0</v>
      </c>
      <c r="AL149">
        <v>20</v>
      </c>
      <c r="AM149">
        <v>4</v>
      </c>
      <c r="AN149">
        <v>1</v>
      </c>
      <c r="AO149">
        <v>2</v>
      </c>
      <c r="AP149">
        <v>0</v>
      </c>
      <c r="AQ149">
        <v>0</v>
      </c>
      <c r="AR149">
        <v>10</v>
      </c>
      <c r="AS149">
        <v>0</v>
      </c>
      <c r="AT149">
        <v>2</v>
      </c>
      <c r="AU149">
        <v>0</v>
      </c>
      <c r="AV149">
        <v>0</v>
      </c>
      <c r="AW149">
        <v>0</v>
      </c>
      <c r="AX149">
        <v>2</v>
      </c>
      <c r="AY149">
        <v>0</v>
      </c>
      <c r="AZ149">
        <v>2</v>
      </c>
      <c r="BA149">
        <v>1</v>
      </c>
      <c r="BB149">
        <v>0</v>
      </c>
      <c r="BC149">
        <v>0</v>
      </c>
      <c r="BD149">
        <v>8</v>
      </c>
      <c r="BE149">
        <v>4</v>
      </c>
      <c r="BF149">
        <v>0</v>
      </c>
      <c r="BG149">
        <v>0</v>
      </c>
      <c r="BH149">
        <v>0</v>
      </c>
      <c r="BI149">
        <v>0</v>
      </c>
      <c r="BJ149">
        <v>4</v>
      </c>
      <c r="BK149">
        <v>0</v>
      </c>
      <c r="BL149">
        <v>33</v>
      </c>
      <c r="BM149">
        <v>12</v>
      </c>
      <c r="BN149">
        <v>4</v>
      </c>
      <c r="BO149">
        <v>0</v>
      </c>
      <c r="BP149">
        <v>3</v>
      </c>
      <c r="BQ149">
        <v>1</v>
      </c>
      <c r="BR149">
        <v>13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 t="s">
        <v>111</v>
      </c>
    </row>
    <row r="150" spans="1:83">
      <c r="A150" t="s">
        <v>172</v>
      </c>
      <c r="B150" s="10">
        <v>20</v>
      </c>
      <c r="C150" s="4" t="s">
        <v>3</v>
      </c>
      <c r="D150" s="10" t="s">
        <v>38</v>
      </c>
      <c r="E150" s="59">
        <f t="shared" si="78"/>
        <v>0</v>
      </c>
      <c r="F150" s="59">
        <f t="shared" si="79"/>
        <v>0</v>
      </c>
      <c r="G150" s="59">
        <f t="shared" si="80"/>
        <v>50</v>
      </c>
      <c r="H150" s="59">
        <f t="shared" si="81"/>
        <v>50</v>
      </c>
      <c r="I150" s="59">
        <f t="shared" si="82"/>
        <v>0.5</v>
      </c>
      <c r="J150">
        <v>4</v>
      </c>
      <c r="K150">
        <v>0</v>
      </c>
      <c r="L150">
        <v>0</v>
      </c>
      <c r="M150">
        <v>2</v>
      </c>
      <c r="N150">
        <v>2</v>
      </c>
      <c r="O150">
        <v>0</v>
      </c>
      <c r="P150">
        <v>295</v>
      </c>
      <c r="Q150">
        <v>0</v>
      </c>
      <c r="R150">
        <v>270</v>
      </c>
      <c r="S150">
        <v>320</v>
      </c>
      <c r="T150">
        <v>91.25</v>
      </c>
      <c r="U150">
        <v>81.5</v>
      </c>
      <c r="V150">
        <v>101</v>
      </c>
      <c r="W150">
        <v>221</v>
      </c>
      <c r="X150">
        <v>88.5</v>
      </c>
      <c r="Y150">
        <v>353.5</v>
      </c>
      <c r="Z150">
        <v>742</v>
      </c>
      <c r="AA150">
        <v>1155</v>
      </c>
      <c r="AB150">
        <v>329</v>
      </c>
      <c r="AC150">
        <v>10</v>
      </c>
      <c r="AD150">
        <v>4</v>
      </c>
      <c r="AE150">
        <v>3</v>
      </c>
      <c r="AF150">
        <v>3</v>
      </c>
      <c r="AG150">
        <v>4</v>
      </c>
      <c r="AH150">
        <v>4</v>
      </c>
      <c r="AI150">
        <v>2</v>
      </c>
      <c r="AJ150">
        <v>0</v>
      </c>
      <c r="AK150">
        <v>0</v>
      </c>
      <c r="AL150">
        <v>0</v>
      </c>
      <c r="AM150">
        <v>4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2</v>
      </c>
      <c r="AU150">
        <v>1</v>
      </c>
      <c r="AV150">
        <v>0</v>
      </c>
      <c r="AW150">
        <v>0</v>
      </c>
      <c r="AX150">
        <v>0</v>
      </c>
      <c r="AY150">
        <v>0</v>
      </c>
      <c r="AZ150">
        <v>2</v>
      </c>
      <c r="BA150">
        <v>1</v>
      </c>
      <c r="BB150">
        <v>0</v>
      </c>
      <c r="BC150">
        <v>0</v>
      </c>
      <c r="BD150">
        <v>0</v>
      </c>
      <c r="BE150">
        <v>9</v>
      </c>
      <c r="BF150">
        <v>2</v>
      </c>
      <c r="BG150">
        <v>0</v>
      </c>
      <c r="BH150">
        <v>0</v>
      </c>
      <c r="BI150">
        <v>2</v>
      </c>
      <c r="BJ150">
        <v>2</v>
      </c>
      <c r="BK150">
        <v>3</v>
      </c>
      <c r="BL150">
        <v>37</v>
      </c>
      <c r="BM150">
        <v>8</v>
      </c>
      <c r="BN150">
        <v>0</v>
      </c>
      <c r="BO150">
        <v>1</v>
      </c>
      <c r="BP150">
        <v>2</v>
      </c>
      <c r="BQ150">
        <v>3</v>
      </c>
      <c r="BR150">
        <v>23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 t="s">
        <v>58</v>
      </c>
      <c r="CE150" s="58" t="s">
        <v>111</v>
      </c>
    </row>
    <row r="151" spans="1:83">
      <c r="A151" t="s">
        <v>173</v>
      </c>
      <c r="B151" s="10">
        <v>20</v>
      </c>
      <c r="C151" s="6" t="s">
        <v>2</v>
      </c>
      <c r="D151" s="10" t="s">
        <v>38</v>
      </c>
      <c r="E151" s="59">
        <f t="shared" si="78"/>
        <v>0</v>
      </c>
      <c r="F151" s="59">
        <f t="shared" si="79"/>
        <v>0</v>
      </c>
      <c r="G151" s="59">
        <f t="shared" si="80"/>
        <v>50</v>
      </c>
      <c r="H151" s="59">
        <f t="shared" si="81"/>
        <v>50</v>
      </c>
      <c r="I151" s="59">
        <f t="shared" si="82"/>
        <v>0.5</v>
      </c>
      <c r="J151">
        <v>4</v>
      </c>
      <c r="K151">
        <v>0</v>
      </c>
      <c r="L151">
        <v>0</v>
      </c>
      <c r="M151">
        <v>2</v>
      </c>
      <c r="N151">
        <v>2</v>
      </c>
      <c r="O151">
        <v>0</v>
      </c>
      <c r="P151">
        <v>289.5</v>
      </c>
      <c r="Q151">
        <v>0</v>
      </c>
      <c r="R151">
        <v>339.5</v>
      </c>
      <c r="S151">
        <v>239.5</v>
      </c>
      <c r="T151">
        <v>108.75</v>
      </c>
      <c r="U151">
        <v>78.5</v>
      </c>
      <c r="V151">
        <v>139</v>
      </c>
      <c r="W151">
        <v>758.25</v>
      </c>
      <c r="X151">
        <v>1144.5</v>
      </c>
      <c r="Y151">
        <v>372</v>
      </c>
      <c r="Z151">
        <v>35.25</v>
      </c>
      <c r="AA151">
        <v>50.5</v>
      </c>
      <c r="AB151">
        <v>20</v>
      </c>
      <c r="AC151">
        <v>19</v>
      </c>
      <c r="AD151">
        <v>4</v>
      </c>
      <c r="AE151">
        <v>6</v>
      </c>
      <c r="AF151">
        <v>9</v>
      </c>
      <c r="AG151">
        <v>5</v>
      </c>
      <c r="AH151">
        <v>4</v>
      </c>
      <c r="AI151">
        <v>2</v>
      </c>
      <c r="AJ151">
        <v>1</v>
      </c>
      <c r="AK151">
        <v>0</v>
      </c>
      <c r="AL151">
        <v>7</v>
      </c>
      <c r="AM151">
        <v>4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2</v>
      </c>
      <c r="AU151">
        <v>2</v>
      </c>
      <c r="AV151">
        <v>1</v>
      </c>
      <c r="AW151">
        <v>0</v>
      </c>
      <c r="AX151">
        <v>1</v>
      </c>
      <c r="AY151">
        <v>1</v>
      </c>
      <c r="AZ151">
        <v>2</v>
      </c>
      <c r="BA151">
        <v>0</v>
      </c>
      <c r="BB151">
        <v>0</v>
      </c>
      <c r="BC151">
        <v>0</v>
      </c>
      <c r="BD151">
        <v>6</v>
      </c>
      <c r="BE151">
        <v>10</v>
      </c>
      <c r="BF151">
        <v>0</v>
      </c>
      <c r="BG151">
        <v>0</v>
      </c>
      <c r="BH151">
        <v>0</v>
      </c>
      <c r="BI151">
        <v>0</v>
      </c>
      <c r="BJ151">
        <v>4</v>
      </c>
      <c r="BK151">
        <v>6</v>
      </c>
      <c r="BL151">
        <v>47</v>
      </c>
      <c r="BM151">
        <v>10</v>
      </c>
      <c r="BN151">
        <v>0</v>
      </c>
      <c r="BO151">
        <v>0</v>
      </c>
      <c r="BP151">
        <v>9</v>
      </c>
      <c r="BQ151">
        <v>4</v>
      </c>
      <c r="BR151">
        <v>24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 t="s">
        <v>58</v>
      </c>
      <c r="CE151" s="58" t="s">
        <v>111</v>
      </c>
    </row>
    <row r="152" spans="1:83">
      <c r="A152" t="s">
        <v>174</v>
      </c>
      <c r="B152" s="10">
        <v>20</v>
      </c>
      <c r="C152" s="6" t="s">
        <v>2</v>
      </c>
      <c r="D152" s="10" t="s">
        <v>38</v>
      </c>
      <c r="E152" s="59">
        <f t="shared" si="78"/>
        <v>100</v>
      </c>
      <c r="F152" s="59">
        <f t="shared" si="79"/>
        <v>0</v>
      </c>
      <c r="G152" s="59">
        <f t="shared" si="80"/>
        <v>0</v>
      </c>
      <c r="H152" s="59">
        <f t="shared" si="81"/>
        <v>0</v>
      </c>
      <c r="I152" s="59">
        <f t="shared" si="82"/>
        <v>0</v>
      </c>
      <c r="J152">
        <v>4</v>
      </c>
      <c r="K152">
        <v>4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6</v>
      </c>
      <c r="BF152">
        <v>1</v>
      </c>
      <c r="BG152">
        <v>0</v>
      </c>
      <c r="BH152">
        <v>0</v>
      </c>
      <c r="BI152">
        <v>0</v>
      </c>
      <c r="BJ152">
        <v>0</v>
      </c>
      <c r="BK152">
        <v>5</v>
      </c>
      <c r="BL152">
        <v>365</v>
      </c>
      <c r="BM152">
        <v>124</v>
      </c>
      <c r="BN152">
        <v>0</v>
      </c>
      <c r="BO152">
        <v>0</v>
      </c>
      <c r="BP152">
        <v>0</v>
      </c>
      <c r="BQ152">
        <v>0</v>
      </c>
      <c r="BR152">
        <v>241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 t="s">
        <v>58</v>
      </c>
      <c r="CE152" s="58" t="s">
        <v>111</v>
      </c>
    </row>
    <row r="153" spans="1:83">
      <c r="A153" t="s">
        <v>183</v>
      </c>
      <c r="B153" s="10">
        <v>24</v>
      </c>
      <c r="C153" s="6" t="s">
        <v>2</v>
      </c>
      <c r="D153" s="10" t="s">
        <v>38</v>
      </c>
      <c r="E153" s="59">
        <f t="shared" si="78"/>
        <v>0</v>
      </c>
      <c r="F153" s="59">
        <f t="shared" si="79"/>
        <v>0</v>
      </c>
      <c r="G153" s="59">
        <f t="shared" si="80"/>
        <v>50</v>
      </c>
      <c r="H153" s="59">
        <f t="shared" si="81"/>
        <v>50</v>
      </c>
      <c r="I153" s="59">
        <f t="shared" si="82"/>
        <v>0.5</v>
      </c>
      <c r="J153">
        <v>4</v>
      </c>
      <c r="K153">
        <v>0</v>
      </c>
      <c r="L153">
        <v>0</v>
      </c>
      <c r="M153">
        <v>2</v>
      </c>
      <c r="N153">
        <v>2</v>
      </c>
      <c r="O153">
        <v>0</v>
      </c>
      <c r="P153">
        <v>1998.25</v>
      </c>
      <c r="Q153">
        <v>0</v>
      </c>
      <c r="R153">
        <v>2086</v>
      </c>
      <c r="S153">
        <v>1910.5</v>
      </c>
      <c r="T153">
        <v>344.25</v>
      </c>
      <c r="U153">
        <v>341.5</v>
      </c>
      <c r="V153">
        <v>347</v>
      </c>
      <c r="W153">
        <v>139.75</v>
      </c>
      <c r="X153">
        <v>141.5</v>
      </c>
      <c r="Y153">
        <v>138</v>
      </c>
      <c r="Z153">
        <v>500.25</v>
      </c>
      <c r="AA153">
        <v>570.5</v>
      </c>
      <c r="AB153">
        <v>430</v>
      </c>
      <c r="AC153">
        <v>18</v>
      </c>
      <c r="AD153">
        <v>5</v>
      </c>
      <c r="AE153">
        <v>9</v>
      </c>
      <c r="AF153">
        <v>4</v>
      </c>
      <c r="AG153">
        <v>11</v>
      </c>
      <c r="AH153">
        <v>5</v>
      </c>
      <c r="AI153">
        <v>2</v>
      </c>
      <c r="AJ153">
        <v>0</v>
      </c>
      <c r="AK153">
        <v>0</v>
      </c>
      <c r="AL153">
        <v>0</v>
      </c>
      <c r="AM153">
        <v>4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6</v>
      </c>
      <c r="AT153">
        <v>2</v>
      </c>
      <c r="AU153">
        <v>1</v>
      </c>
      <c r="AV153">
        <v>0</v>
      </c>
      <c r="AW153">
        <v>0</v>
      </c>
      <c r="AX153">
        <v>0</v>
      </c>
      <c r="AY153">
        <v>1</v>
      </c>
      <c r="AZ153">
        <v>2</v>
      </c>
      <c r="BA153">
        <v>1</v>
      </c>
      <c r="BB153">
        <v>0</v>
      </c>
      <c r="BC153">
        <v>0</v>
      </c>
      <c r="BD153">
        <v>0</v>
      </c>
      <c r="BE153">
        <v>6</v>
      </c>
      <c r="BF153">
        <v>1</v>
      </c>
      <c r="BG153">
        <v>0</v>
      </c>
      <c r="BH153">
        <v>0</v>
      </c>
      <c r="BI153">
        <v>2</v>
      </c>
      <c r="BJ153">
        <v>2</v>
      </c>
      <c r="BK153">
        <v>1</v>
      </c>
      <c r="BL153">
        <v>71</v>
      </c>
      <c r="BM153">
        <v>45</v>
      </c>
      <c r="BN153">
        <v>0</v>
      </c>
      <c r="BO153">
        <v>1</v>
      </c>
      <c r="BP153">
        <v>6</v>
      </c>
      <c r="BQ153">
        <v>2</v>
      </c>
      <c r="BR153">
        <v>17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 t="s">
        <v>58</v>
      </c>
      <c r="CE153" s="58"/>
    </row>
    <row r="154" spans="1:83">
      <c r="A154" t="s">
        <v>175</v>
      </c>
      <c r="B154" s="10">
        <v>20</v>
      </c>
      <c r="C154" s="4" t="s">
        <v>3</v>
      </c>
      <c r="D154" s="10" t="s">
        <v>38</v>
      </c>
      <c r="E154" s="59">
        <f t="shared" si="78"/>
        <v>0</v>
      </c>
      <c r="F154" s="59">
        <f t="shared" si="79"/>
        <v>0</v>
      </c>
      <c r="G154" s="59">
        <f t="shared" si="80"/>
        <v>50</v>
      </c>
      <c r="H154" s="59">
        <f t="shared" si="81"/>
        <v>25</v>
      </c>
      <c r="I154" s="59">
        <f t="shared" si="82"/>
        <v>0.5</v>
      </c>
      <c r="J154">
        <v>4</v>
      </c>
      <c r="K154">
        <v>0</v>
      </c>
      <c r="L154">
        <v>0</v>
      </c>
      <c r="M154">
        <v>2</v>
      </c>
      <c r="N154">
        <v>1</v>
      </c>
      <c r="O154">
        <v>1</v>
      </c>
      <c r="P154">
        <v>228.25</v>
      </c>
      <c r="Q154">
        <v>0</v>
      </c>
      <c r="R154">
        <v>241.5</v>
      </c>
      <c r="S154">
        <v>270</v>
      </c>
      <c r="T154">
        <v>93.666666660000004</v>
      </c>
      <c r="U154">
        <v>80</v>
      </c>
      <c r="V154">
        <v>121</v>
      </c>
      <c r="W154">
        <v>292.33333340000001</v>
      </c>
      <c r="X154">
        <v>380.5</v>
      </c>
      <c r="Y154">
        <v>116</v>
      </c>
      <c r="Z154">
        <v>232</v>
      </c>
      <c r="AA154">
        <v>278.5</v>
      </c>
      <c r="AB154">
        <v>139</v>
      </c>
      <c r="AC154">
        <v>23</v>
      </c>
      <c r="AD154">
        <v>7</v>
      </c>
      <c r="AE154">
        <v>7</v>
      </c>
      <c r="AF154">
        <v>9</v>
      </c>
      <c r="AG154">
        <v>7</v>
      </c>
      <c r="AH154">
        <v>4</v>
      </c>
      <c r="AI154">
        <v>1</v>
      </c>
      <c r="AJ154">
        <v>3</v>
      </c>
      <c r="AK154">
        <v>2</v>
      </c>
      <c r="AL154">
        <v>6</v>
      </c>
      <c r="AM154">
        <v>4</v>
      </c>
      <c r="AN154">
        <v>0</v>
      </c>
      <c r="AO154">
        <v>0</v>
      </c>
      <c r="AP154">
        <v>1</v>
      </c>
      <c r="AQ154">
        <v>1</v>
      </c>
      <c r="AR154">
        <v>1</v>
      </c>
      <c r="AS154">
        <v>0</v>
      </c>
      <c r="AT154">
        <v>3</v>
      </c>
      <c r="AU154">
        <v>1</v>
      </c>
      <c r="AV154">
        <v>0</v>
      </c>
      <c r="AW154">
        <v>1</v>
      </c>
      <c r="AX154">
        <v>2</v>
      </c>
      <c r="AY154">
        <v>3</v>
      </c>
      <c r="AZ154">
        <v>1</v>
      </c>
      <c r="BA154">
        <v>0</v>
      </c>
      <c r="BB154">
        <v>2</v>
      </c>
      <c r="BC154">
        <v>0</v>
      </c>
      <c r="BD154">
        <v>3</v>
      </c>
      <c r="BE154">
        <v>13</v>
      </c>
      <c r="BF154">
        <v>0</v>
      </c>
      <c r="BG154">
        <v>0</v>
      </c>
      <c r="BH154">
        <v>0</v>
      </c>
      <c r="BI154">
        <v>0</v>
      </c>
      <c r="BJ154">
        <v>3</v>
      </c>
      <c r="BK154">
        <v>10</v>
      </c>
      <c r="BL154">
        <v>68</v>
      </c>
      <c r="BM154">
        <v>3</v>
      </c>
      <c r="BN154">
        <v>4</v>
      </c>
      <c r="BO154">
        <v>1</v>
      </c>
      <c r="BP154">
        <v>2</v>
      </c>
      <c r="BQ154">
        <v>6</v>
      </c>
      <c r="BR154">
        <v>52</v>
      </c>
      <c r="BS154">
        <v>1</v>
      </c>
      <c r="BT154">
        <v>0</v>
      </c>
      <c r="BU154">
        <v>1</v>
      </c>
      <c r="BV154">
        <v>160</v>
      </c>
      <c r="BW154">
        <v>0</v>
      </c>
      <c r="BX154">
        <v>160</v>
      </c>
      <c r="BY154">
        <v>0</v>
      </c>
      <c r="BZ154">
        <v>0</v>
      </c>
      <c r="CA154">
        <v>0</v>
      </c>
      <c r="CB154">
        <v>0</v>
      </c>
      <c r="CC154">
        <v>0</v>
      </c>
      <c r="CD154" t="s">
        <v>58</v>
      </c>
      <c r="CE154" s="58" t="s">
        <v>111</v>
      </c>
    </row>
    <row r="155" spans="1:83">
      <c r="A155" t="s">
        <v>176</v>
      </c>
      <c r="B155" s="10">
        <v>20</v>
      </c>
      <c r="C155" s="6" t="s">
        <v>2</v>
      </c>
      <c r="D155" s="10" t="s">
        <v>38</v>
      </c>
      <c r="E155" s="59">
        <f t="shared" si="78"/>
        <v>50</v>
      </c>
      <c r="F155" s="59">
        <f t="shared" si="79"/>
        <v>25</v>
      </c>
      <c r="G155" s="59">
        <f t="shared" si="80"/>
        <v>0</v>
      </c>
      <c r="H155" s="59">
        <f t="shared" si="81"/>
        <v>25</v>
      </c>
      <c r="I155" s="59">
        <f t="shared" si="82"/>
        <v>0</v>
      </c>
      <c r="J155">
        <v>4</v>
      </c>
      <c r="K155">
        <v>2</v>
      </c>
      <c r="L155">
        <v>1</v>
      </c>
      <c r="M155">
        <v>0</v>
      </c>
      <c r="N155">
        <v>1</v>
      </c>
      <c r="O155">
        <v>0</v>
      </c>
      <c r="P155">
        <v>1073</v>
      </c>
      <c r="Q155">
        <v>118</v>
      </c>
      <c r="R155">
        <v>0</v>
      </c>
      <c r="S155">
        <v>2028</v>
      </c>
      <c r="T155">
        <v>390</v>
      </c>
      <c r="U155">
        <v>0</v>
      </c>
      <c r="V155">
        <v>390</v>
      </c>
      <c r="W155">
        <v>91</v>
      </c>
      <c r="X155">
        <v>0</v>
      </c>
      <c r="Y155">
        <v>91</v>
      </c>
      <c r="Z155">
        <v>374</v>
      </c>
      <c r="AA155">
        <v>0</v>
      </c>
      <c r="AB155">
        <v>374</v>
      </c>
      <c r="AC155">
        <v>5</v>
      </c>
      <c r="AD155">
        <v>2</v>
      </c>
      <c r="AE155">
        <v>0</v>
      </c>
      <c r="AF155">
        <v>3</v>
      </c>
      <c r="AG155">
        <v>2</v>
      </c>
      <c r="AH155">
        <v>1</v>
      </c>
      <c r="AI155">
        <v>1</v>
      </c>
      <c r="AJ155">
        <v>0</v>
      </c>
      <c r="AK155">
        <v>0</v>
      </c>
      <c r="AL155">
        <v>1</v>
      </c>
      <c r="AM155">
        <v>2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1</v>
      </c>
      <c r="BA155">
        <v>1</v>
      </c>
      <c r="BB155">
        <v>0</v>
      </c>
      <c r="BC155">
        <v>0</v>
      </c>
      <c r="BD155">
        <v>1</v>
      </c>
      <c r="BE155">
        <v>8</v>
      </c>
      <c r="BF155">
        <v>3</v>
      </c>
      <c r="BG155">
        <v>1</v>
      </c>
      <c r="BH155">
        <v>0</v>
      </c>
      <c r="BI155">
        <v>0</v>
      </c>
      <c r="BJ155">
        <v>1</v>
      </c>
      <c r="BK155">
        <v>3</v>
      </c>
      <c r="BL155">
        <v>253</v>
      </c>
      <c r="BM155">
        <v>66</v>
      </c>
      <c r="BN155">
        <v>19</v>
      </c>
      <c r="BO155">
        <v>0</v>
      </c>
      <c r="BP155">
        <v>4</v>
      </c>
      <c r="BQ155">
        <v>1</v>
      </c>
      <c r="BR155">
        <v>163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 t="s">
        <v>58</v>
      </c>
      <c r="CE155" s="58" t="s">
        <v>111</v>
      </c>
    </row>
    <row r="156" spans="1:83">
      <c r="A156" t="s">
        <v>177</v>
      </c>
      <c r="B156" s="10">
        <v>20</v>
      </c>
      <c r="C156" s="6" t="s">
        <v>2</v>
      </c>
      <c r="D156" s="10" t="s">
        <v>38</v>
      </c>
      <c r="E156" s="59">
        <f t="shared" si="78"/>
        <v>25</v>
      </c>
      <c r="F156" s="59">
        <f t="shared" si="79"/>
        <v>50</v>
      </c>
      <c r="G156" s="59">
        <f t="shared" si="80"/>
        <v>25</v>
      </c>
      <c r="H156" s="59">
        <f t="shared" si="81"/>
        <v>0</v>
      </c>
      <c r="I156" s="59">
        <f t="shared" si="82"/>
        <v>0.25</v>
      </c>
      <c r="J156">
        <v>4</v>
      </c>
      <c r="K156">
        <v>1</v>
      </c>
      <c r="L156">
        <v>2</v>
      </c>
      <c r="M156">
        <v>1</v>
      </c>
      <c r="N156">
        <v>0</v>
      </c>
      <c r="O156">
        <v>0</v>
      </c>
      <c r="P156">
        <v>1058.666667</v>
      </c>
      <c r="Q156">
        <v>596.5</v>
      </c>
      <c r="R156">
        <v>1983</v>
      </c>
      <c r="S156">
        <v>0</v>
      </c>
      <c r="T156">
        <v>57</v>
      </c>
      <c r="U156">
        <v>57</v>
      </c>
      <c r="V156">
        <v>0</v>
      </c>
      <c r="W156">
        <v>97</v>
      </c>
      <c r="X156">
        <v>97</v>
      </c>
      <c r="Y156">
        <v>0</v>
      </c>
      <c r="Z156">
        <v>884</v>
      </c>
      <c r="AA156">
        <v>884</v>
      </c>
      <c r="AB156">
        <v>0</v>
      </c>
      <c r="AC156">
        <v>4</v>
      </c>
      <c r="AD156">
        <v>3</v>
      </c>
      <c r="AE156">
        <v>1</v>
      </c>
      <c r="AF156">
        <v>0</v>
      </c>
      <c r="AG156">
        <v>3</v>
      </c>
      <c r="AH156">
        <v>1</v>
      </c>
      <c r="AI156">
        <v>0</v>
      </c>
      <c r="AJ156">
        <v>0</v>
      </c>
      <c r="AK156">
        <v>0</v>
      </c>
      <c r="AL156">
        <v>0</v>
      </c>
      <c r="AM156">
        <v>3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1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3</v>
      </c>
      <c r="BF156">
        <v>0</v>
      </c>
      <c r="BG156">
        <v>0</v>
      </c>
      <c r="BH156">
        <v>0</v>
      </c>
      <c r="BI156">
        <v>1</v>
      </c>
      <c r="BJ156">
        <v>0</v>
      </c>
      <c r="BK156">
        <v>2</v>
      </c>
      <c r="BL156">
        <v>73</v>
      </c>
      <c r="BM156">
        <v>12</v>
      </c>
      <c r="BN156">
        <v>9</v>
      </c>
      <c r="BO156">
        <v>0</v>
      </c>
      <c r="BP156">
        <v>1</v>
      </c>
      <c r="BQ156">
        <v>0</v>
      </c>
      <c r="BR156">
        <v>51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 t="s">
        <v>58</v>
      </c>
      <c r="CE156" s="58" t="s">
        <v>111</v>
      </c>
    </row>
    <row r="157" spans="1:83">
      <c r="A157" s="63"/>
      <c r="C157" s="65"/>
      <c r="D157" s="65"/>
      <c r="E157" s="65"/>
      <c r="F157" s="65"/>
      <c r="G157" s="65"/>
      <c r="H157" s="65"/>
      <c r="I157" s="65"/>
      <c r="J157" s="65"/>
      <c r="K157" s="63"/>
      <c r="L157" s="63"/>
      <c r="M157" s="63"/>
      <c r="N157" s="63"/>
      <c r="O157" s="64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S157" s="63"/>
      <c r="AT157" s="63"/>
      <c r="AU157" s="63"/>
      <c r="CE157" s="58" t="s">
        <v>111</v>
      </c>
    </row>
    <row r="158" spans="1:83">
      <c r="A158" s="34" t="s">
        <v>3</v>
      </c>
      <c r="B158" s="34">
        <f>COUNTIF(C132:C156,"WT")</f>
        <v>11</v>
      </c>
      <c r="C158" s="63"/>
      <c r="D158" s="22" t="s">
        <v>41</v>
      </c>
      <c r="E158" s="24">
        <f>AVERAGE(E133:E136,E138,E143,E145:E146,E149:E150,E154)</f>
        <v>11.363636363636363</v>
      </c>
      <c r="F158" s="24">
        <f t="shared" ref="F158:BQ158" si="83">AVERAGE(F133:F136,F138,F143,F145:F146,F149:F150,F154)</f>
        <v>4.5454545454545459</v>
      </c>
      <c r="G158" s="24">
        <f t="shared" si="83"/>
        <v>40.909090909090907</v>
      </c>
      <c r="H158" s="24">
        <f t="shared" si="83"/>
        <v>36.363636363636367</v>
      </c>
      <c r="I158" s="24">
        <f t="shared" si="83"/>
        <v>0.40909090909090912</v>
      </c>
      <c r="J158" s="24">
        <f t="shared" si="83"/>
        <v>4</v>
      </c>
      <c r="K158" s="24">
        <f t="shared" si="83"/>
        <v>0.45454545454545453</v>
      </c>
      <c r="L158" s="24">
        <f t="shared" si="83"/>
        <v>0.18181818181818182</v>
      </c>
      <c r="M158" s="24">
        <f t="shared" si="83"/>
        <v>1.6363636363636365</v>
      </c>
      <c r="N158" s="24">
        <f t="shared" si="83"/>
        <v>1.4545454545454546</v>
      </c>
      <c r="O158" s="24">
        <f t="shared" si="83"/>
        <v>0.27272727272727271</v>
      </c>
      <c r="P158" s="24">
        <f t="shared" si="83"/>
        <v>975.51515150909097</v>
      </c>
      <c r="Q158" s="24">
        <f t="shared" si="83"/>
        <v>313</v>
      </c>
      <c r="R158" s="24">
        <f t="shared" si="83"/>
        <v>832.09090909090912</v>
      </c>
      <c r="S158" s="24">
        <f t="shared" si="83"/>
        <v>654.68181818181813</v>
      </c>
      <c r="T158" s="24">
        <f t="shared" si="83"/>
        <v>245.74242424181818</v>
      </c>
      <c r="U158" s="24">
        <f t="shared" si="83"/>
        <v>183.27272727272728</v>
      </c>
      <c r="V158" s="24">
        <f t="shared" si="83"/>
        <v>252.31818181818181</v>
      </c>
      <c r="W158" s="24">
        <f t="shared" si="83"/>
        <v>292.04545454545456</v>
      </c>
      <c r="X158" s="24">
        <f t="shared" si="83"/>
        <v>300.86363636363637</v>
      </c>
      <c r="Y158" s="24">
        <f t="shared" si="83"/>
        <v>188.77272727272728</v>
      </c>
      <c r="Z158" s="24">
        <f t="shared" si="83"/>
        <v>216.27272727636364</v>
      </c>
      <c r="AA158" s="24">
        <f t="shared" si="83"/>
        <v>264.22727272727275</v>
      </c>
      <c r="AB158" s="24">
        <f t="shared" si="83"/>
        <v>153.27272727272728</v>
      </c>
      <c r="AC158" s="24">
        <f t="shared" si="83"/>
        <v>17.818181818181817</v>
      </c>
      <c r="AD158" s="24">
        <f t="shared" si="83"/>
        <v>8.3636363636363633</v>
      </c>
      <c r="AE158" s="24">
        <f t="shared" si="83"/>
        <v>3.9090909090909092</v>
      </c>
      <c r="AF158" s="24">
        <f t="shared" si="83"/>
        <v>5.5454545454545459</v>
      </c>
      <c r="AG158" s="24">
        <f t="shared" si="83"/>
        <v>4.9090909090909092</v>
      </c>
      <c r="AH158" s="24">
        <f t="shared" si="83"/>
        <v>4.5454545454545459</v>
      </c>
      <c r="AI158" s="24">
        <f t="shared" si="83"/>
        <v>2.1818181818181817</v>
      </c>
      <c r="AJ158" s="24">
        <f t="shared" si="83"/>
        <v>0.36363636363636365</v>
      </c>
      <c r="AK158" s="24">
        <f t="shared" si="83"/>
        <v>0.18181818181818182</v>
      </c>
      <c r="AL158" s="24">
        <f t="shared" si="83"/>
        <v>5.6363636363636367</v>
      </c>
      <c r="AM158" s="24">
        <f t="shared" si="83"/>
        <v>3.5454545454545454</v>
      </c>
      <c r="AN158" s="24">
        <f t="shared" si="83"/>
        <v>1.1818181818181819</v>
      </c>
      <c r="AO158" s="24">
        <f t="shared" si="83"/>
        <v>0.81818181818181823</v>
      </c>
      <c r="AP158" s="24">
        <f t="shared" si="83"/>
        <v>0.18181818181818182</v>
      </c>
      <c r="AQ158" s="24">
        <f t="shared" si="83"/>
        <v>9.0909090909090912E-2</v>
      </c>
      <c r="AR158" s="24">
        <f t="shared" si="83"/>
        <v>2.5454545454545454</v>
      </c>
      <c r="AS158" s="24">
        <f t="shared" si="83"/>
        <v>0.27272727272727271</v>
      </c>
      <c r="AT158" s="24">
        <f t="shared" si="83"/>
        <v>1.8181818181818181</v>
      </c>
      <c r="AU158" s="24">
        <f t="shared" si="83"/>
        <v>0.72727272727272729</v>
      </c>
      <c r="AV158" s="24">
        <f t="shared" si="83"/>
        <v>0</v>
      </c>
      <c r="AW158" s="24">
        <f t="shared" si="83"/>
        <v>9.0909090909090912E-2</v>
      </c>
      <c r="AX158" s="24">
        <f t="shared" si="83"/>
        <v>1</v>
      </c>
      <c r="AY158" s="24">
        <f t="shared" si="83"/>
        <v>1.0909090909090908</v>
      </c>
      <c r="AZ158" s="24">
        <f t="shared" si="83"/>
        <v>1.5454545454545454</v>
      </c>
      <c r="BA158" s="24">
        <f t="shared" si="83"/>
        <v>0.63636363636363635</v>
      </c>
      <c r="BB158" s="24">
        <f t="shared" si="83"/>
        <v>0.18181818181818182</v>
      </c>
      <c r="BC158" s="24">
        <f t="shared" si="83"/>
        <v>0</v>
      </c>
      <c r="BD158" s="24">
        <f t="shared" si="83"/>
        <v>2.0909090909090908</v>
      </c>
      <c r="BE158" s="24">
        <f t="shared" si="83"/>
        <v>7.6363636363636367</v>
      </c>
      <c r="BF158" s="24">
        <f t="shared" si="83"/>
        <v>0.45454545454545453</v>
      </c>
      <c r="BG158" s="24">
        <f t="shared" si="83"/>
        <v>0</v>
      </c>
      <c r="BH158" s="24">
        <f t="shared" si="83"/>
        <v>0</v>
      </c>
      <c r="BI158" s="24">
        <f t="shared" si="83"/>
        <v>0.81818181818181823</v>
      </c>
      <c r="BJ158" s="24">
        <f t="shared" si="83"/>
        <v>3.0909090909090908</v>
      </c>
      <c r="BK158" s="24">
        <f t="shared" si="83"/>
        <v>3.2727272727272729</v>
      </c>
      <c r="BL158" s="24">
        <f t="shared" si="83"/>
        <v>102.72727272727273</v>
      </c>
      <c r="BM158" s="24">
        <f t="shared" si="83"/>
        <v>31.636363636363637</v>
      </c>
      <c r="BN158" s="24">
        <f t="shared" si="83"/>
        <v>6.3636363636363633</v>
      </c>
      <c r="BO158" s="24">
        <f t="shared" si="83"/>
        <v>1.0909090909090908</v>
      </c>
      <c r="BP158" s="24">
        <f t="shared" si="83"/>
        <v>3.9090909090909092</v>
      </c>
      <c r="BQ158" s="24">
        <f t="shared" si="83"/>
        <v>3.2727272727272729</v>
      </c>
      <c r="BR158" s="24">
        <f t="shared" ref="BR158:BX158" si="84">AVERAGE(BR133:BR136,BR138,BR143,BR145:BR146,BR149:BR150,BR154)</f>
        <v>56.454545454545453</v>
      </c>
      <c r="BS158" s="24">
        <f t="shared" si="84"/>
        <v>0.27272727272727271</v>
      </c>
      <c r="BT158" s="24">
        <f t="shared" si="84"/>
        <v>9.0909090909090912E-2</v>
      </c>
      <c r="BU158" s="24">
        <f t="shared" si="84"/>
        <v>0.18181818181818182</v>
      </c>
      <c r="BV158" s="24">
        <f t="shared" si="84"/>
        <v>464.36363636363637</v>
      </c>
      <c r="BW158" s="24">
        <f t="shared" si="84"/>
        <v>344.81818181818181</v>
      </c>
      <c r="BX158" s="24">
        <f t="shared" si="84"/>
        <v>119.54545454545455</v>
      </c>
      <c r="CE158" s="58" t="s">
        <v>111</v>
      </c>
    </row>
    <row r="159" spans="1:83">
      <c r="A159" s="35" t="s">
        <v>179</v>
      </c>
      <c r="B159" s="34">
        <f>COUNTIF(C132:C156,"+ve")</f>
        <v>13</v>
      </c>
      <c r="C159" s="63"/>
      <c r="D159" s="18" t="s">
        <v>41</v>
      </c>
      <c r="E159" s="27">
        <f>AVERAGE(E137,E139:E142,E144,E147:E148,E151:E153,E155:E156)</f>
        <v>13.461538461538462</v>
      </c>
      <c r="F159" s="27">
        <f t="shared" ref="F159:BQ159" si="85">AVERAGE(F137,F139:F142,F144,F147:F148,F151:F153,F155:F156)</f>
        <v>7.6923076923076925</v>
      </c>
      <c r="G159" s="27">
        <f t="shared" si="85"/>
        <v>40.384615384615387</v>
      </c>
      <c r="H159" s="27">
        <f t="shared" si="85"/>
        <v>30.76923076923077</v>
      </c>
      <c r="I159" s="27">
        <f t="shared" si="85"/>
        <v>0.40384615384615385</v>
      </c>
      <c r="J159" s="27">
        <f t="shared" si="85"/>
        <v>4</v>
      </c>
      <c r="K159" s="27">
        <f t="shared" si="85"/>
        <v>0.53846153846153844</v>
      </c>
      <c r="L159" s="27">
        <f t="shared" si="85"/>
        <v>0.30769230769230771</v>
      </c>
      <c r="M159" s="27">
        <f t="shared" si="85"/>
        <v>1.6153846153846154</v>
      </c>
      <c r="N159" s="27">
        <f t="shared" si="85"/>
        <v>1.2307692307692308</v>
      </c>
      <c r="O159" s="27">
        <f t="shared" si="85"/>
        <v>0.30769230769230771</v>
      </c>
      <c r="P159" s="27">
        <f t="shared" si="85"/>
        <v>610.49358976923077</v>
      </c>
      <c r="Q159" s="27">
        <f t="shared" si="85"/>
        <v>79.269230769230774</v>
      </c>
      <c r="R159" s="27">
        <f t="shared" si="85"/>
        <v>698.11538461538464</v>
      </c>
      <c r="S159" s="27">
        <f t="shared" si="85"/>
        <v>467.23076923076923</v>
      </c>
      <c r="T159" s="27">
        <f t="shared" si="85"/>
        <v>148.34615384615384</v>
      </c>
      <c r="U159" s="27">
        <f t="shared" si="85"/>
        <v>92.57692307692308</v>
      </c>
      <c r="V159" s="27">
        <f t="shared" si="85"/>
        <v>159.61538461538461</v>
      </c>
      <c r="W159" s="27">
        <f t="shared" si="85"/>
        <v>171.58333333076922</v>
      </c>
      <c r="X159" s="27">
        <f t="shared" si="85"/>
        <v>190.65384615384616</v>
      </c>
      <c r="Y159" s="27">
        <f t="shared" si="85"/>
        <v>118.26923076923077</v>
      </c>
      <c r="Z159" s="27">
        <f t="shared" si="85"/>
        <v>643.52564102307701</v>
      </c>
      <c r="AA159" s="27">
        <f t="shared" si="85"/>
        <v>718.07692307692309</v>
      </c>
      <c r="AB159" s="27">
        <f t="shared" si="85"/>
        <v>254.65384615384616</v>
      </c>
      <c r="AC159" s="27">
        <f t="shared" si="85"/>
        <v>17</v>
      </c>
      <c r="AD159" s="27">
        <f t="shared" si="85"/>
        <v>7.6923076923076925</v>
      </c>
      <c r="AE159" s="27">
        <f t="shared" si="85"/>
        <v>6.2307692307692308</v>
      </c>
      <c r="AF159" s="27">
        <f t="shared" si="85"/>
        <v>3.0769230769230771</v>
      </c>
      <c r="AG159" s="27">
        <f t="shared" si="85"/>
        <v>4.3076923076923075</v>
      </c>
      <c r="AH159" s="27">
        <f t="shared" si="85"/>
        <v>4.4615384615384617</v>
      </c>
      <c r="AI159" s="27">
        <f t="shared" si="85"/>
        <v>1.1538461538461537</v>
      </c>
      <c r="AJ159" s="27">
        <f t="shared" si="85"/>
        <v>0.38461538461538464</v>
      </c>
      <c r="AK159" s="27">
        <f t="shared" si="85"/>
        <v>7.6923076923076927E-2</v>
      </c>
      <c r="AL159" s="27">
        <f t="shared" si="85"/>
        <v>6.615384615384615</v>
      </c>
      <c r="AM159" s="27">
        <f t="shared" si="85"/>
        <v>3.4615384615384617</v>
      </c>
      <c r="AN159" s="27">
        <f t="shared" si="85"/>
        <v>1.3076923076923077</v>
      </c>
      <c r="AO159" s="27">
        <f t="shared" si="85"/>
        <v>0.30769230769230771</v>
      </c>
      <c r="AP159" s="27">
        <f t="shared" si="85"/>
        <v>0.30769230769230771</v>
      </c>
      <c r="AQ159" s="27">
        <f t="shared" si="85"/>
        <v>7.6923076923076927E-2</v>
      </c>
      <c r="AR159" s="27">
        <f t="shared" si="85"/>
        <v>2.2307692307692308</v>
      </c>
      <c r="AS159" s="27">
        <f t="shared" si="85"/>
        <v>0.53846153846153844</v>
      </c>
      <c r="AT159" s="27">
        <f t="shared" si="85"/>
        <v>1.9230769230769231</v>
      </c>
      <c r="AU159" s="27">
        <f t="shared" si="85"/>
        <v>0.53846153846153844</v>
      </c>
      <c r="AV159" s="27">
        <f t="shared" si="85"/>
        <v>7.6923076923076927E-2</v>
      </c>
      <c r="AW159" s="27">
        <f t="shared" si="85"/>
        <v>0</v>
      </c>
      <c r="AX159" s="27">
        <f t="shared" si="85"/>
        <v>3.1538461538461537</v>
      </c>
      <c r="AY159" s="27">
        <f t="shared" si="85"/>
        <v>0.30769230769230771</v>
      </c>
      <c r="AZ159" s="27">
        <f t="shared" si="85"/>
        <v>1.2307692307692308</v>
      </c>
      <c r="BA159" s="27">
        <f t="shared" si="85"/>
        <v>0.30769230769230771</v>
      </c>
      <c r="BB159" s="27">
        <f t="shared" si="85"/>
        <v>0</v>
      </c>
      <c r="BC159" s="27">
        <f t="shared" si="85"/>
        <v>0</v>
      </c>
      <c r="BD159" s="27">
        <f t="shared" si="85"/>
        <v>1.2307692307692308</v>
      </c>
      <c r="BE159" s="27">
        <f t="shared" si="85"/>
        <v>6.9230769230769234</v>
      </c>
      <c r="BF159" s="27">
        <f t="shared" si="85"/>
        <v>0.76923076923076927</v>
      </c>
      <c r="BG159" s="27">
        <f t="shared" si="85"/>
        <v>0.38461538461538464</v>
      </c>
      <c r="BH159" s="27">
        <f t="shared" si="85"/>
        <v>0</v>
      </c>
      <c r="BI159" s="27">
        <f t="shared" si="85"/>
        <v>1.3846153846153846</v>
      </c>
      <c r="BJ159" s="27">
        <f t="shared" si="85"/>
        <v>1.4615384615384615</v>
      </c>
      <c r="BK159" s="27">
        <f t="shared" si="85"/>
        <v>2.9230769230769229</v>
      </c>
      <c r="BL159" s="27">
        <f t="shared" si="85"/>
        <v>95.84615384615384</v>
      </c>
      <c r="BM159" s="27">
        <f t="shared" si="85"/>
        <v>27</v>
      </c>
      <c r="BN159" s="27">
        <f t="shared" si="85"/>
        <v>4.0769230769230766</v>
      </c>
      <c r="BO159" s="27">
        <f t="shared" si="85"/>
        <v>0.53846153846153844</v>
      </c>
      <c r="BP159" s="27">
        <f t="shared" si="85"/>
        <v>3.6153846153846154</v>
      </c>
      <c r="BQ159" s="27">
        <f t="shared" si="85"/>
        <v>2.5384615384615383</v>
      </c>
      <c r="BR159" s="27">
        <f t="shared" ref="BR159:BX159" si="86">AVERAGE(BR137,BR139:BR142,BR144,BR147:BR148,BR151:BR153,BR155:BR156)</f>
        <v>58.07692307692308</v>
      </c>
      <c r="BS159" s="27">
        <f t="shared" si="86"/>
        <v>0.30769230769230771</v>
      </c>
      <c r="BT159" s="27">
        <f t="shared" si="86"/>
        <v>0</v>
      </c>
      <c r="BU159" s="27">
        <f t="shared" si="86"/>
        <v>0.30769230769230771</v>
      </c>
      <c r="BV159" s="27">
        <f t="shared" si="86"/>
        <v>68.307692307692307</v>
      </c>
      <c r="BW159" s="27">
        <f t="shared" si="86"/>
        <v>0</v>
      </c>
      <c r="BX159" s="27">
        <f t="shared" si="86"/>
        <v>68.307692307692307</v>
      </c>
      <c r="CE159" s="58" t="s">
        <v>111</v>
      </c>
    </row>
    <row r="160" spans="1:83">
      <c r="A160" s="63"/>
      <c r="B160" s="63"/>
      <c r="C160" s="63"/>
      <c r="D160" s="22" t="s">
        <v>43</v>
      </c>
      <c r="E160" s="24">
        <f>STDEV(E133:E136,E138,E143,E145:E146,E149:E150,E154)/SQRT($B158)</f>
        <v>5.1826155686324444</v>
      </c>
      <c r="F160" s="24">
        <f t="shared" ref="F160:BQ160" si="87">STDEV(F133:F136,F138,F143,F145:F146,F149:F150,F154)/SQRT($B158)</f>
        <v>3.0491836056815318</v>
      </c>
      <c r="G160" s="24">
        <f t="shared" si="87"/>
        <v>5.0819726761358863</v>
      </c>
      <c r="H160" s="24">
        <f t="shared" si="87"/>
        <v>5.1826155686324444</v>
      </c>
      <c r="I160" s="24">
        <f t="shared" si="87"/>
        <v>5.081972676135886E-2</v>
      </c>
      <c r="J160" s="24">
        <f t="shared" si="87"/>
        <v>0</v>
      </c>
      <c r="K160" s="24">
        <f t="shared" si="87"/>
        <v>0.20730462274529782</v>
      </c>
      <c r="L160" s="24">
        <f t="shared" si="87"/>
        <v>0.12196734422726126</v>
      </c>
      <c r="M160" s="24">
        <f t="shared" si="87"/>
        <v>0.20327890704543544</v>
      </c>
      <c r="N160" s="24">
        <f t="shared" si="87"/>
        <v>0.20730462274529782</v>
      </c>
      <c r="O160" s="24">
        <f t="shared" si="87"/>
        <v>0.14083575804390605</v>
      </c>
      <c r="P160" s="24">
        <f t="shared" si="87"/>
        <v>268.18816816917388</v>
      </c>
      <c r="Q160" s="24">
        <f t="shared" si="87"/>
        <v>259.86335570134474</v>
      </c>
      <c r="R160" s="24">
        <f t="shared" si="87"/>
        <v>273.32054789354288</v>
      </c>
      <c r="S160" s="24">
        <f t="shared" si="87"/>
        <v>199.49279176687602</v>
      </c>
      <c r="T160" s="24">
        <f t="shared" si="87"/>
        <v>64.228345459312905</v>
      </c>
      <c r="U160" s="24">
        <f t="shared" si="87"/>
        <v>50.908043820400664</v>
      </c>
      <c r="V160" s="24">
        <f t="shared" si="87"/>
        <v>104.71887197998424</v>
      </c>
      <c r="W160" s="24">
        <f t="shared" si="87"/>
        <v>35.356034307165174</v>
      </c>
      <c r="X160" s="24">
        <f t="shared" si="87"/>
        <v>66.266098932777041</v>
      </c>
      <c r="Y160" s="24">
        <f t="shared" si="87"/>
        <v>37.574553988544118</v>
      </c>
      <c r="Z160" s="24">
        <f t="shared" si="87"/>
        <v>79.383821859536255</v>
      </c>
      <c r="AA160" s="24">
        <f t="shared" si="87"/>
        <v>120.92488960350484</v>
      </c>
      <c r="AB160" s="24">
        <f t="shared" si="87"/>
        <v>44.465735717432608</v>
      </c>
      <c r="AC160" s="24">
        <f t="shared" si="87"/>
        <v>3.4266818878224714</v>
      </c>
      <c r="AD160" s="24">
        <f t="shared" si="87"/>
        <v>1.917729373611726</v>
      </c>
      <c r="AE160" s="24">
        <f t="shared" si="87"/>
        <v>0.71927419799463566</v>
      </c>
      <c r="AF160" s="24">
        <f t="shared" si="87"/>
        <v>1.3575622293698253</v>
      </c>
      <c r="AG160" s="24">
        <f t="shared" si="87"/>
        <v>0.49459892759038004</v>
      </c>
      <c r="AH160" s="24">
        <f t="shared" si="87"/>
        <v>0.57782722116620733</v>
      </c>
      <c r="AI160" s="24">
        <f t="shared" si="87"/>
        <v>0.72385560863252307</v>
      </c>
      <c r="AJ160" s="24">
        <f t="shared" si="87"/>
        <v>0.27872199485010712</v>
      </c>
      <c r="AK160" s="24">
        <f t="shared" si="87"/>
        <v>0.18181818181818182</v>
      </c>
      <c r="AL160" s="24">
        <f t="shared" si="87"/>
        <v>2.6086315718563919</v>
      </c>
      <c r="AM160" s="24">
        <f t="shared" si="87"/>
        <v>0.20730462274529765</v>
      </c>
      <c r="AN160" s="24">
        <f t="shared" si="87"/>
        <v>0.53628658922736816</v>
      </c>
      <c r="AO160" s="24">
        <f t="shared" si="87"/>
        <v>0.37702620642414036</v>
      </c>
      <c r="AP160" s="24">
        <f t="shared" si="87"/>
        <v>0.12196734422726126</v>
      </c>
      <c r="AQ160" s="24">
        <f t="shared" si="87"/>
        <v>9.0909090909090912E-2</v>
      </c>
      <c r="AR160" s="24">
        <f t="shared" si="87"/>
        <v>1.4607820842003307</v>
      </c>
      <c r="AS160" s="24">
        <f t="shared" si="87"/>
        <v>0.14083575804390605</v>
      </c>
      <c r="AT160" s="24">
        <f t="shared" si="87"/>
        <v>0.26347957720344428</v>
      </c>
      <c r="AU160" s="24">
        <f t="shared" si="87"/>
        <v>0.19497827808661106</v>
      </c>
      <c r="AV160" s="24">
        <f t="shared" si="87"/>
        <v>0</v>
      </c>
      <c r="AW160" s="24">
        <f t="shared" si="87"/>
        <v>9.0909090909090912E-2</v>
      </c>
      <c r="AX160" s="24">
        <f t="shared" si="87"/>
        <v>0.33028912953790818</v>
      </c>
      <c r="AY160" s="24">
        <f t="shared" si="87"/>
        <v>0.57925572080269061</v>
      </c>
      <c r="AZ160" s="24">
        <f t="shared" si="87"/>
        <v>0.20730462274529782</v>
      </c>
      <c r="BA160" s="24">
        <f t="shared" si="87"/>
        <v>0.36363636363636365</v>
      </c>
      <c r="BB160" s="24">
        <f t="shared" si="87"/>
        <v>0.18181818181818182</v>
      </c>
      <c r="BC160" s="24">
        <f t="shared" si="87"/>
        <v>0</v>
      </c>
      <c r="BD160" s="24">
        <f t="shared" si="87"/>
        <v>1.0220704961858325</v>
      </c>
      <c r="BE160" s="24">
        <f t="shared" si="87"/>
        <v>1.6252145440062939</v>
      </c>
      <c r="BF160" s="24">
        <f t="shared" si="87"/>
        <v>0.20730462274529782</v>
      </c>
      <c r="BG160" s="24">
        <f t="shared" si="87"/>
        <v>0</v>
      </c>
      <c r="BH160" s="24">
        <f t="shared" si="87"/>
        <v>0</v>
      </c>
      <c r="BI160" s="24">
        <f t="shared" si="87"/>
        <v>0.22636181087252244</v>
      </c>
      <c r="BJ160" s="24">
        <f t="shared" si="87"/>
        <v>0.65302854531156251</v>
      </c>
      <c r="BK160" s="24">
        <f t="shared" si="87"/>
        <v>1.1527903624834444</v>
      </c>
      <c r="BL160" s="24">
        <f t="shared" si="87"/>
        <v>22.774423816318368</v>
      </c>
      <c r="BM160" s="24">
        <f t="shared" si="87"/>
        <v>8.8761915740650927</v>
      </c>
      <c r="BN160" s="24">
        <f t="shared" si="87"/>
        <v>2.4982638599734788</v>
      </c>
      <c r="BO160" s="24">
        <f t="shared" si="87"/>
        <v>0.62456596499336969</v>
      </c>
      <c r="BP160" s="24">
        <f t="shared" si="87"/>
        <v>1.1790176608635254</v>
      </c>
      <c r="BQ160" s="24">
        <f t="shared" si="87"/>
        <v>1.0878745673928432</v>
      </c>
      <c r="BR160" s="24">
        <f t="shared" ref="BR160:BX160" si="88">STDEV(BR133:BR136,BR138,BR143,BR145:BR146,BR149:BR150,BR154)/SQRT($B158)</f>
        <v>13.438319454160409</v>
      </c>
      <c r="BS160" s="24">
        <f t="shared" si="88"/>
        <v>0.14083575804390605</v>
      </c>
      <c r="BT160" s="24">
        <f t="shared" si="88"/>
        <v>9.0909090909090912E-2</v>
      </c>
      <c r="BU160" s="24">
        <f t="shared" si="88"/>
        <v>0.12196734422726126</v>
      </c>
      <c r="BV160" s="24">
        <f t="shared" si="88"/>
        <v>348.69242171099398</v>
      </c>
      <c r="BW160" s="24">
        <f t="shared" si="88"/>
        <v>344.81818181818187</v>
      </c>
      <c r="BX160" s="24">
        <f t="shared" si="88"/>
        <v>104.55197608117859</v>
      </c>
      <c r="CE160" s="58" t="s">
        <v>111</v>
      </c>
    </row>
    <row r="161" spans="1:154">
      <c r="A161" s="63"/>
      <c r="B161" s="2"/>
      <c r="C161" s="63"/>
      <c r="D161" s="18" t="s">
        <v>43</v>
      </c>
      <c r="E161" s="27">
        <f>STDEV(E137,E139:E142,E144,E147:E148,E151:E153,E155:E156)/SQRT($B159)</f>
        <v>8.3086419210357185</v>
      </c>
      <c r="F161" s="27">
        <f t="shared" ref="F161:BQ161" si="89">STDEV(F137,F139:F142,F144,F147:F148,F151:F153,F155:F156)/SQRT($B159)</f>
        <v>4.3712120823672613</v>
      </c>
      <c r="G161" s="27">
        <f t="shared" si="89"/>
        <v>5.3247588864859452</v>
      </c>
      <c r="H161" s="27">
        <f t="shared" si="89"/>
        <v>6.4262620691549426</v>
      </c>
      <c r="I161" s="27">
        <f t="shared" si="89"/>
        <v>5.3247588864859467E-2</v>
      </c>
      <c r="J161" s="27">
        <f t="shared" si="89"/>
        <v>0</v>
      </c>
      <c r="K161" s="27">
        <f t="shared" si="89"/>
        <v>0.33234567684142874</v>
      </c>
      <c r="L161" s="27">
        <f t="shared" si="89"/>
        <v>0.17484848329469047</v>
      </c>
      <c r="M161" s="27">
        <f t="shared" si="89"/>
        <v>0.21299035545943787</v>
      </c>
      <c r="N161" s="27">
        <f t="shared" si="89"/>
        <v>0.25705048276619774</v>
      </c>
      <c r="O161" s="27">
        <f t="shared" si="89"/>
        <v>0.17484848329469047</v>
      </c>
      <c r="P161" s="27">
        <f t="shared" si="89"/>
        <v>152.25667953803153</v>
      </c>
      <c r="Q161" s="27">
        <f t="shared" si="89"/>
        <v>49.865544068094763</v>
      </c>
      <c r="R161" s="27">
        <f t="shared" si="89"/>
        <v>203.43469116652579</v>
      </c>
      <c r="S161" s="27">
        <f t="shared" si="89"/>
        <v>191.51930189416319</v>
      </c>
      <c r="T161" s="27">
        <f t="shared" si="89"/>
        <v>33.285906225524911</v>
      </c>
      <c r="U161" s="27">
        <f t="shared" si="89"/>
        <v>24.475252162987303</v>
      </c>
      <c r="V161" s="27">
        <f t="shared" si="89"/>
        <v>43.274731844040005</v>
      </c>
      <c r="W161" s="27">
        <f t="shared" si="89"/>
        <v>52.451483484142628</v>
      </c>
      <c r="X161" s="27">
        <f t="shared" si="89"/>
        <v>82.98094824237161</v>
      </c>
      <c r="Y161" s="27">
        <f t="shared" si="89"/>
        <v>30.669119992339795</v>
      </c>
      <c r="Z161" s="27">
        <f t="shared" si="89"/>
        <v>115.47481695024328</v>
      </c>
      <c r="AA161" s="27">
        <f t="shared" si="89"/>
        <v>130.44150676219027</v>
      </c>
      <c r="AB161" s="27">
        <f t="shared" si="89"/>
        <v>61.8002205366829</v>
      </c>
      <c r="AC161" s="27">
        <f t="shared" si="89"/>
        <v>2.7642405179408036</v>
      </c>
      <c r="AD161" s="27">
        <f t="shared" si="89"/>
        <v>1.4736341585129242</v>
      </c>
      <c r="AE161" s="27">
        <f t="shared" si="89"/>
        <v>1.4726299783905115</v>
      </c>
      <c r="AF161" s="27">
        <f t="shared" si="89"/>
        <v>0.73782023435580302</v>
      </c>
      <c r="AG161" s="27">
        <f t="shared" si="89"/>
        <v>0.6923076923076924</v>
      </c>
      <c r="AH161" s="27">
        <f t="shared" si="89"/>
        <v>0.82131371169471623</v>
      </c>
      <c r="AI161" s="27">
        <f t="shared" si="89"/>
        <v>0.24925925763107157</v>
      </c>
      <c r="AJ161" s="27">
        <f t="shared" si="89"/>
        <v>0.180400606147055</v>
      </c>
      <c r="AK161" s="27">
        <f t="shared" si="89"/>
        <v>7.6923076923076927E-2</v>
      </c>
      <c r="AL161" s="27">
        <f t="shared" si="89"/>
        <v>1.8829139363015872</v>
      </c>
      <c r="AM161" s="27">
        <f t="shared" si="89"/>
        <v>0.33234567684142868</v>
      </c>
      <c r="AN161" s="27">
        <f t="shared" si="89"/>
        <v>0.60324565928300466</v>
      </c>
      <c r="AO161" s="27">
        <f t="shared" si="89"/>
        <v>0.13323467750529824</v>
      </c>
      <c r="AP161" s="27">
        <f t="shared" si="89"/>
        <v>0.17484848329469047</v>
      </c>
      <c r="AQ161" s="27">
        <f t="shared" si="89"/>
        <v>7.6923076923076927E-2</v>
      </c>
      <c r="AR161" s="27">
        <f t="shared" si="89"/>
        <v>0.9278721601396015</v>
      </c>
      <c r="AS161" s="27">
        <f t="shared" si="89"/>
        <v>0.46153846153846156</v>
      </c>
      <c r="AT161" s="27">
        <f t="shared" si="89"/>
        <v>0.3092907200465338</v>
      </c>
      <c r="AU161" s="27">
        <f t="shared" si="89"/>
        <v>0.21529302081726492</v>
      </c>
      <c r="AV161" s="27">
        <f t="shared" si="89"/>
        <v>7.6923076923076927E-2</v>
      </c>
      <c r="AW161" s="27">
        <f t="shared" si="89"/>
        <v>0</v>
      </c>
      <c r="AX161" s="27">
        <f t="shared" si="89"/>
        <v>1.260067935928781</v>
      </c>
      <c r="AY161" s="27">
        <f t="shared" si="89"/>
        <v>0.17484848329469047</v>
      </c>
      <c r="AZ161" s="27">
        <f t="shared" si="89"/>
        <v>0.25705048276619774</v>
      </c>
      <c r="BA161" s="27">
        <f t="shared" si="89"/>
        <v>0.13323467750529824</v>
      </c>
      <c r="BB161" s="27">
        <f t="shared" si="89"/>
        <v>0</v>
      </c>
      <c r="BC161" s="27">
        <f t="shared" si="89"/>
        <v>0</v>
      </c>
      <c r="BD161" s="27">
        <f t="shared" si="89"/>
        <v>0.50831352824612852</v>
      </c>
      <c r="BE161" s="27">
        <f t="shared" si="89"/>
        <v>1.0709541543824155</v>
      </c>
      <c r="BF161" s="27">
        <f t="shared" si="89"/>
        <v>0.25705048276619774</v>
      </c>
      <c r="BG161" s="27">
        <f t="shared" si="89"/>
        <v>0.21299035545943784</v>
      </c>
      <c r="BH161" s="27">
        <f t="shared" si="89"/>
        <v>0</v>
      </c>
      <c r="BI161" s="27">
        <f t="shared" si="89"/>
        <v>0.26646935501059649</v>
      </c>
      <c r="BJ161" s="27">
        <f t="shared" si="89"/>
        <v>0.33234567684142874</v>
      </c>
      <c r="BK161" s="27">
        <f t="shared" si="89"/>
        <v>0.88767586528788511</v>
      </c>
      <c r="BL161" s="27">
        <f t="shared" si="89"/>
        <v>27.457623796251728</v>
      </c>
      <c r="BM161" s="27">
        <f t="shared" si="89"/>
        <v>9.4597663547880249</v>
      </c>
      <c r="BN161" s="27">
        <f t="shared" si="89"/>
        <v>1.7226304366583609</v>
      </c>
      <c r="BO161" s="27">
        <f t="shared" si="89"/>
        <v>0.31246301556292155</v>
      </c>
      <c r="BP161" s="27">
        <f t="shared" si="89"/>
        <v>0.8049403667867826</v>
      </c>
      <c r="BQ161" s="27">
        <f t="shared" si="89"/>
        <v>0.781315332573979</v>
      </c>
      <c r="BR161" s="27">
        <f t="shared" ref="BR161:BX161" si="90">STDEV(BR137,BR139:BR142,BR144,BR147:BR148,BR151:BR153,BR155:BR156)/SQRT($B159)</f>
        <v>18.709130342840748</v>
      </c>
      <c r="BS161" s="27">
        <f t="shared" si="90"/>
        <v>0.17484848329469047</v>
      </c>
      <c r="BT161" s="27">
        <f t="shared" si="90"/>
        <v>0</v>
      </c>
      <c r="BU161" s="27">
        <f t="shared" si="90"/>
        <v>0.17484848329469047</v>
      </c>
      <c r="BV161" s="27">
        <f t="shared" si="90"/>
        <v>44.123861881942361</v>
      </c>
      <c r="BW161" s="27">
        <f t="shared" si="90"/>
        <v>0</v>
      </c>
      <c r="BX161" s="27">
        <f t="shared" si="90"/>
        <v>44.123861881942361</v>
      </c>
      <c r="CE161" s="58" t="s">
        <v>111</v>
      </c>
    </row>
    <row r="162" spans="1:154">
      <c r="A162" s="10"/>
      <c r="B162" s="10"/>
      <c r="C162" s="102"/>
      <c r="D162" s="10"/>
      <c r="E162" s="59"/>
      <c r="F162" s="59"/>
      <c r="G162" s="59"/>
      <c r="H162" s="59"/>
      <c r="I162" s="59"/>
      <c r="J162" s="10"/>
      <c r="K162" s="10"/>
      <c r="L162" s="10"/>
      <c r="M162" s="10"/>
      <c r="N162" s="10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CE162" s="58"/>
    </row>
    <row r="163" spans="1:154" ht="16">
      <c r="A163" s="83" t="s">
        <v>136</v>
      </c>
      <c r="B163" s="66"/>
      <c r="C163" s="66" t="s">
        <v>135</v>
      </c>
      <c r="D163" s="66"/>
      <c r="E163" s="53" t="s">
        <v>63</v>
      </c>
      <c r="F163" s="53" t="s">
        <v>64</v>
      </c>
      <c r="G163" s="53" t="s">
        <v>65</v>
      </c>
      <c r="H163" s="53" t="s">
        <v>66</v>
      </c>
      <c r="I163" s="87" t="s">
        <v>100</v>
      </c>
      <c r="J163" s="53" t="s">
        <v>62</v>
      </c>
      <c r="K163" s="53" t="s">
        <v>63</v>
      </c>
      <c r="L163" s="53" t="s">
        <v>64</v>
      </c>
      <c r="M163" s="53" t="s">
        <v>65</v>
      </c>
      <c r="N163" s="53" t="s">
        <v>66</v>
      </c>
      <c r="O163" s="87" t="s">
        <v>100</v>
      </c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CE163" s="58" t="s">
        <v>111</v>
      </c>
    </row>
    <row r="164" spans="1:154">
      <c r="A164" t="s">
        <v>158</v>
      </c>
      <c r="B164" s="10">
        <v>20</v>
      </c>
      <c r="C164" s="4" t="s">
        <v>3</v>
      </c>
      <c r="D164" s="10" t="s">
        <v>38</v>
      </c>
      <c r="E164" s="59">
        <f>(K164/$J164)*100</f>
        <v>50</v>
      </c>
      <c r="F164" s="59">
        <f>(L164/$J164)*100</f>
        <v>0</v>
      </c>
      <c r="G164" s="59">
        <f>(M164/$J164)*100</f>
        <v>0</v>
      </c>
      <c r="H164" s="59">
        <f>(N164/$J164)*100</f>
        <v>50</v>
      </c>
      <c r="I164" s="59">
        <f>M164/J164</f>
        <v>0</v>
      </c>
      <c r="J164">
        <v>4</v>
      </c>
      <c r="K164">
        <v>2</v>
      </c>
      <c r="L164">
        <v>0</v>
      </c>
      <c r="M164">
        <v>0</v>
      </c>
      <c r="N164">
        <v>2</v>
      </c>
      <c r="O164">
        <v>0</v>
      </c>
      <c r="P164">
        <v>459</v>
      </c>
      <c r="Q164">
        <v>0</v>
      </c>
      <c r="R164">
        <v>0</v>
      </c>
      <c r="S164">
        <v>459</v>
      </c>
      <c r="T164">
        <v>78.5</v>
      </c>
      <c r="U164">
        <v>0</v>
      </c>
      <c r="V164">
        <v>78.5</v>
      </c>
      <c r="W164">
        <v>114.5</v>
      </c>
      <c r="X164">
        <v>0</v>
      </c>
      <c r="Y164">
        <v>114.5</v>
      </c>
      <c r="Z164">
        <v>190</v>
      </c>
      <c r="AA164">
        <v>0</v>
      </c>
      <c r="AB164">
        <v>190</v>
      </c>
      <c r="AC164">
        <v>19</v>
      </c>
      <c r="AD164">
        <v>9</v>
      </c>
      <c r="AE164">
        <v>6</v>
      </c>
      <c r="AF164">
        <v>4</v>
      </c>
      <c r="AG164">
        <v>3</v>
      </c>
      <c r="AH164">
        <v>2</v>
      </c>
      <c r="AI164">
        <v>5</v>
      </c>
      <c r="AJ164">
        <v>1</v>
      </c>
      <c r="AK164">
        <v>0</v>
      </c>
      <c r="AL164">
        <v>8</v>
      </c>
      <c r="AM164">
        <v>2</v>
      </c>
      <c r="AN164">
        <v>0</v>
      </c>
      <c r="AO164">
        <v>3</v>
      </c>
      <c r="AP164">
        <v>1</v>
      </c>
      <c r="AQ164">
        <v>0</v>
      </c>
      <c r="AR164">
        <v>3</v>
      </c>
      <c r="AS164">
        <v>1</v>
      </c>
      <c r="AT164">
        <v>0</v>
      </c>
      <c r="AU164">
        <v>0</v>
      </c>
      <c r="AV164">
        <v>0</v>
      </c>
      <c r="AW164">
        <v>0</v>
      </c>
      <c r="AX164">
        <v>5</v>
      </c>
      <c r="AY164">
        <v>0</v>
      </c>
      <c r="AZ164">
        <v>2</v>
      </c>
      <c r="BA164">
        <v>2</v>
      </c>
      <c r="BB164">
        <v>0</v>
      </c>
      <c r="BC164">
        <v>0</v>
      </c>
      <c r="BD164">
        <v>0</v>
      </c>
      <c r="BE164">
        <v>5</v>
      </c>
      <c r="BF164">
        <v>0</v>
      </c>
      <c r="BG164">
        <v>0</v>
      </c>
      <c r="BH164">
        <v>0</v>
      </c>
      <c r="BI164">
        <v>0</v>
      </c>
      <c r="BJ164">
        <v>2</v>
      </c>
      <c r="BK164">
        <v>3</v>
      </c>
      <c r="BL164">
        <v>131</v>
      </c>
      <c r="BM164">
        <v>47</v>
      </c>
      <c r="BN164">
        <v>1</v>
      </c>
      <c r="BO164">
        <v>0</v>
      </c>
      <c r="BP164">
        <v>1</v>
      </c>
      <c r="BQ164">
        <v>2</v>
      </c>
      <c r="BR164">
        <v>80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  <c r="CE164" s="58" t="s">
        <v>111</v>
      </c>
      <c r="CG164" s="10" t="str">
        <f>$W$1</f>
        <v>FE0F</v>
      </c>
      <c r="CH164" s="10" t="str">
        <f>C140</f>
        <v>+ve</v>
      </c>
      <c r="CI164" s="59">
        <f t="shared" ref="CI164:CN164" si="91">K164</f>
        <v>2</v>
      </c>
      <c r="CJ164" s="59">
        <f t="shared" si="91"/>
        <v>0</v>
      </c>
      <c r="CK164" s="59">
        <f t="shared" si="91"/>
        <v>0</v>
      </c>
      <c r="CL164" s="59">
        <f t="shared" si="91"/>
        <v>2</v>
      </c>
      <c r="CM164" s="59">
        <f t="shared" si="91"/>
        <v>0</v>
      </c>
      <c r="CN164" s="59">
        <f t="shared" si="91"/>
        <v>459</v>
      </c>
      <c r="CO164" s="59">
        <f>R164</f>
        <v>0</v>
      </c>
      <c r="CP164" s="59">
        <f>S164</f>
        <v>459</v>
      </c>
      <c r="CQ164" s="59">
        <f>U164</f>
        <v>0</v>
      </c>
      <c r="CR164" s="59">
        <f>V164</f>
        <v>78.5</v>
      </c>
      <c r="CS164" s="59">
        <f>X164</f>
        <v>0</v>
      </c>
      <c r="CT164" s="59">
        <f>Y164</f>
        <v>114.5</v>
      </c>
      <c r="CU164" s="59">
        <f>AD164</f>
        <v>9</v>
      </c>
      <c r="CV164" s="59">
        <f>AE164</f>
        <v>6</v>
      </c>
      <c r="CW164" s="59">
        <f>AF164</f>
        <v>4</v>
      </c>
      <c r="CX164" s="59">
        <f>BE164</f>
        <v>5</v>
      </c>
      <c r="CY164" s="59">
        <f>BL164</f>
        <v>131</v>
      </c>
      <c r="CZ164" s="95">
        <f t="shared" ref="CZ164:DE164" si="92">K166</f>
        <v>4</v>
      </c>
      <c r="DA164" s="95">
        <f t="shared" si="92"/>
        <v>0</v>
      </c>
      <c r="DB164" s="95">
        <f t="shared" si="92"/>
        <v>0</v>
      </c>
      <c r="DC164" s="95">
        <f t="shared" si="92"/>
        <v>0</v>
      </c>
      <c r="DD164" s="95">
        <f t="shared" si="92"/>
        <v>0</v>
      </c>
      <c r="DE164" s="95">
        <f t="shared" si="92"/>
        <v>0</v>
      </c>
      <c r="DF164" s="95">
        <f>R166</f>
        <v>0</v>
      </c>
      <c r="DG164" s="95">
        <f>S166</f>
        <v>0</v>
      </c>
      <c r="DH164" s="95">
        <f>U166</f>
        <v>0</v>
      </c>
      <c r="DI164" s="95">
        <f>V166</f>
        <v>0</v>
      </c>
      <c r="DJ164" s="95">
        <f>X166</f>
        <v>0</v>
      </c>
      <c r="DK164" s="95">
        <f>Y166</f>
        <v>0</v>
      </c>
      <c r="DL164" s="95">
        <f>AD166</f>
        <v>0</v>
      </c>
      <c r="DM164" s="95">
        <f>AE166</f>
        <v>0</v>
      </c>
      <c r="DN164" s="95">
        <f>AF166</f>
        <v>0</v>
      </c>
      <c r="DO164" s="95">
        <f>BE166</f>
        <v>0</v>
      </c>
      <c r="DP164" s="95">
        <f>BL166</f>
        <v>164</v>
      </c>
      <c r="DQ164" s="59">
        <f t="shared" ref="DQ164:DV164" si="93">K167</f>
        <v>3</v>
      </c>
      <c r="DR164" s="59">
        <f t="shared" si="93"/>
        <v>1</v>
      </c>
      <c r="DS164" s="59">
        <f t="shared" si="93"/>
        <v>0</v>
      </c>
      <c r="DT164" s="59">
        <f t="shared" si="93"/>
        <v>0</v>
      </c>
      <c r="DU164" s="59">
        <f t="shared" si="93"/>
        <v>0</v>
      </c>
      <c r="DV164" s="59">
        <f t="shared" si="93"/>
        <v>1107</v>
      </c>
      <c r="DW164" s="59">
        <f>R167</f>
        <v>0</v>
      </c>
      <c r="DX164" s="59">
        <f>S167</f>
        <v>0</v>
      </c>
      <c r="DY164" s="59">
        <f>U167</f>
        <v>0</v>
      </c>
      <c r="DZ164" s="59">
        <f>V167</f>
        <v>0</v>
      </c>
      <c r="EA164" s="59">
        <f>X167</f>
        <v>0</v>
      </c>
      <c r="EB164" s="59">
        <f>Y167</f>
        <v>0</v>
      </c>
      <c r="EC164" s="59">
        <f>AD167</f>
        <v>1</v>
      </c>
      <c r="ED164" s="59">
        <f>AE167</f>
        <v>1</v>
      </c>
      <c r="EE164" s="59">
        <f>AF167</f>
        <v>1</v>
      </c>
      <c r="EF164" s="59">
        <f>BE167</f>
        <v>0</v>
      </c>
      <c r="EG164" s="59">
        <f>BL167</f>
        <v>164</v>
      </c>
      <c r="EH164" s="95">
        <f t="shared" ref="EH164:EM164" si="94">K169</f>
        <v>4</v>
      </c>
      <c r="EI164" s="95">
        <f t="shared" si="94"/>
        <v>0</v>
      </c>
      <c r="EJ164" s="95">
        <f t="shared" si="94"/>
        <v>0</v>
      </c>
      <c r="EK164" s="95">
        <f t="shared" si="94"/>
        <v>0</v>
      </c>
      <c r="EL164" s="95">
        <f t="shared" si="94"/>
        <v>0</v>
      </c>
      <c r="EM164" s="95">
        <f t="shared" si="94"/>
        <v>0</v>
      </c>
      <c r="EN164" s="95">
        <f>R169</f>
        <v>0</v>
      </c>
      <c r="EO164" s="95">
        <f>S169</f>
        <v>0</v>
      </c>
      <c r="EP164" s="95">
        <f>U169</f>
        <v>0</v>
      </c>
      <c r="EQ164" s="95">
        <f>V169</f>
        <v>0</v>
      </c>
      <c r="ER164" s="95">
        <f>X169</f>
        <v>0</v>
      </c>
      <c r="ES164" s="95">
        <f>Y169</f>
        <v>0</v>
      </c>
      <c r="ET164" s="95">
        <f>AD169</f>
        <v>0</v>
      </c>
      <c r="EU164" s="95">
        <f>AE169</f>
        <v>1</v>
      </c>
      <c r="EV164" s="95">
        <f>AF169</f>
        <v>1</v>
      </c>
      <c r="EW164" s="95">
        <f>BE169</f>
        <v>17</v>
      </c>
      <c r="EX164" s="95">
        <f>BL169</f>
        <v>190</v>
      </c>
    </row>
    <row r="165" spans="1:154">
      <c r="A165" t="s">
        <v>180</v>
      </c>
      <c r="B165" s="10">
        <v>24</v>
      </c>
      <c r="C165" s="4" t="s">
        <v>3</v>
      </c>
      <c r="D165" s="10" t="s">
        <v>38</v>
      </c>
      <c r="E165" s="59">
        <f t="shared" ref="E165:E187" si="95">(K165/$J165)*100</f>
        <v>50</v>
      </c>
      <c r="F165" s="59">
        <f t="shared" ref="F165:F187" si="96">(L165/$J165)*100</f>
        <v>25</v>
      </c>
      <c r="G165" s="59">
        <f t="shared" ref="G165:G187" si="97">(M165/$J165)*100</f>
        <v>25</v>
      </c>
      <c r="H165" s="59">
        <f t="shared" ref="H165:H187" si="98">(N165/$J165)*100</f>
        <v>0</v>
      </c>
      <c r="I165" s="59">
        <f t="shared" ref="I165:I187" si="99">M165/J165</f>
        <v>0.25</v>
      </c>
      <c r="J165">
        <v>4</v>
      </c>
      <c r="K165">
        <v>2</v>
      </c>
      <c r="L165">
        <v>1</v>
      </c>
      <c r="M165">
        <v>1</v>
      </c>
      <c r="N165">
        <v>0</v>
      </c>
      <c r="O165">
        <v>0</v>
      </c>
      <c r="P165">
        <v>2582</v>
      </c>
      <c r="Q165">
        <v>1394</v>
      </c>
      <c r="R165">
        <v>3770</v>
      </c>
      <c r="S165">
        <v>0</v>
      </c>
      <c r="T165">
        <v>1504</v>
      </c>
      <c r="U165">
        <v>1504</v>
      </c>
      <c r="V165">
        <v>0</v>
      </c>
      <c r="W165">
        <v>574</v>
      </c>
      <c r="X165">
        <v>574</v>
      </c>
      <c r="Y165">
        <v>0</v>
      </c>
      <c r="Z165">
        <v>473</v>
      </c>
      <c r="AA165">
        <v>473</v>
      </c>
      <c r="AB165">
        <v>0</v>
      </c>
      <c r="AC165">
        <v>13</v>
      </c>
      <c r="AD165">
        <v>2</v>
      </c>
      <c r="AE165">
        <v>7</v>
      </c>
      <c r="AF165">
        <v>4</v>
      </c>
      <c r="AG165">
        <v>3</v>
      </c>
      <c r="AH165">
        <v>1</v>
      </c>
      <c r="AI165">
        <v>1</v>
      </c>
      <c r="AJ165">
        <v>0</v>
      </c>
      <c r="AK165">
        <v>0</v>
      </c>
      <c r="AL165">
        <v>8</v>
      </c>
      <c r="AM165">
        <v>2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1</v>
      </c>
      <c r="AT165">
        <v>1</v>
      </c>
      <c r="AU165">
        <v>1</v>
      </c>
      <c r="AV165">
        <v>0</v>
      </c>
      <c r="AW165">
        <v>0</v>
      </c>
      <c r="AX165">
        <v>4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4</v>
      </c>
      <c r="BE165">
        <v>1</v>
      </c>
      <c r="BF165">
        <v>0</v>
      </c>
      <c r="BG165">
        <v>0</v>
      </c>
      <c r="BH165">
        <v>0</v>
      </c>
      <c r="BI165">
        <v>0</v>
      </c>
      <c r="BJ165">
        <v>1</v>
      </c>
      <c r="BK165">
        <v>0</v>
      </c>
      <c r="BL165">
        <v>97</v>
      </c>
      <c r="BM165">
        <v>13</v>
      </c>
      <c r="BN165">
        <v>4</v>
      </c>
      <c r="BO165">
        <v>0</v>
      </c>
      <c r="BP165">
        <v>0</v>
      </c>
      <c r="BQ165">
        <v>2</v>
      </c>
      <c r="BR165">
        <v>78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  <c r="CE165" s="58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</row>
    <row r="166" spans="1:154">
      <c r="A166" t="s">
        <v>159</v>
      </c>
      <c r="B166" s="10">
        <v>20</v>
      </c>
      <c r="C166" s="4" t="s">
        <v>3</v>
      </c>
      <c r="D166" s="10" t="s">
        <v>38</v>
      </c>
      <c r="E166" s="59">
        <f t="shared" si="95"/>
        <v>100</v>
      </c>
      <c r="F166" s="59">
        <f t="shared" si="96"/>
        <v>0</v>
      </c>
      <c r="G166" s="59">
        <f t="shared" si="97"/>
        <v>0</v>
      </c>
      <c r="H166" s="59">
        <f t="shared" si="98"/>
        <v>0</v>
      </c>
      <c r="I166" s="59">
        <f t="shared" si="99"/>
        <v>0</v>
      </c>
      <c r="J166">
        <v>4</v>
      </c>
      <c r="K166">
        <v>4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164</v>
      </c>
      <c r="BM166">
        <v>77</v>
      </c>
      <c r="BN166">
        <v>0</v>
      </c>
      <c r="BO166">
        <v>0</v>
      </c>
      <c r="BP166">
        <v>0</v>
      </c>
      <c r="BQ166">
        <v>0</v>
      </c>
      <c r="BR166">
        <v>87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  <c r="CE166" s="58" t="s">
        <v>111</v>
      </c>
    </row>
    <row r="167" spans="1:154">
      <c r="A167" t="s">
        <v>160</v>
      </c>
      <c r="B167" s="10">
        <v>20</v>
      </c>
      <c r="C167" s="4" t="s">
        <v>3</v>
      </c>
      <c r="D167" s="10" t="s">
        <v>38</v>
      </c>
      <c r="E167" s="59">
        <f t="shared" si="95"/>
        <v>75</v>
      </c>
      <c r="F167" s="59">
        <f t="shared" si="96"/>
        <v>25</v>
      </c>
      <c r="G167" s="59">
        <f t="shared" si="97"/>
        <v>0</v>
      </c>
      <c r="H167" s="59">
        <f t="shared" si="98"/>
        <v>0</v>
      </c>
      <c r="I167" s="59">
        <f t="shared" si="99"/>
        <v>0</v>
      </c>
      <c r="J167">
        <v>4</v>
      </c>
      <c r="K167">
        <v>3</v>
      </c>
      <c r="L167">
        <v>1</v>
      </c>
      <c r="M167">
        <v>0</v>
      </c>
      <c r="N167">
        <v>0</v>
      </c>
      <c r="O167">
        <v>0</v>
      </c>
      <c r="P167">
        <v>1107</v>
      </c>
      <c r="Q167">
        <v>1107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3</v>
      </c>
      <c r="AD167">
        <v>1</v>
      </c>
      <c r="AE167">
        <v>1</v>
      </c>
      <c r="AF167">
        <v>1</v>
      </c>
      <c r="AG167">
        <v>2</v>
      </c>
      <c r="AH167">
        <v>0</v>
      </c>
      <c r="AI167">
        <v>0</v>
      </c>
      <c r="AJ167">
        <v>0</v>
      </c>
      <c r="AK167">
        <v>0</v>
      </c>
      <c r="AL167">
        <v>1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AY167">
        <v>1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164</v>
      </c>
      <c r="BM167">
        <v>65</v>
      </c>
      <c r="BN167">
        <v>9</v>
      </c>
      <c r="BO167">
        <v>0</v>
      </c>
      <c r="BP167">
        <v>0</v>
      </c>
      <c r="BQ167">
        <v>0</v>
      </c>
      <c r="BR167">
        <v>90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  <c r="CE167" s="58" t="s">
        <v>111</v>
      </c>
    </row>
    <row r="168" spans="1:154">
      <c r="A168" t="s">
        <v>181</v>
      </c>
      <c r="B168" s="10">
        <v>24</v>
      </c>
      <c r="C168" s="6" t="s">
        <v>2</v>
      </c>
      <c r="D168" s="10" t="s">
        <v>38</v>
      </c>
      <c r="E168" s="59">
        <f t="shared" si="95"/>
        <v>25</v>
      </c>
      <c r="F168" s="59">
        <f t="shared" si="96"/>
        <v>0</v>
      </c>
      <c r="G168" s="59">
        <f t="shared" si="97"/>
        <v>50</v>
      </c>
      <c r="H168" s="59">
        <f t="shared" si="98"/>
        <v>0</v>
      </c>
      <c r="I168" s="59">
        <f t="shared" si="99"/>
        <v>0.5</v>
      </c>
      <c r="J168">
        <v>4</v>
      </c>
      <c r="K168">
        <v>1</v>
      </c>
      <c r="L168">
        <v>0</v>
      </c>
      <c r="M168">
        <v>2</v>
      </c>
      <c r="N168">
        <v>0</v>
      </c>
      <c r="O168">
        <v>1</v>
      </c>
      <c r="P168">
        <v>1967</v>
      </c>
      <c r="Q168">
        <v>0</v>
      </c>
      <c r="R168">
        <v>2804.5</v>
      </c>
      <c r="S168">
        <v>0</v>
      </c>
      <c r="T168">
        <v>404.5</v>
      </c>
      <c r="U168">
        <v>404.5</v>
      </c>
      <c r="V168">
        <v>0</v>
      </c>
      <c r="W168">
        <v>89.5</v>
      </c>
      <c r="X168">
        <v>89.5</v>
      </c>
      <c r="Y168">
        <v>0</v>
      </c>
      <c r="Z168">
        <v>951.5</v>
      </c>
      <c r="AA168">
        <v>951.5</v>
      </c>
      <c r="AB168">
        <v>0</v>
      </c>
      <c r="AC168">
        <v>21</v>
      </c>
      <c r="AD168">
        <v>7</v>
      </c>
      <c r="AE168">
        <v>8</v>
      </c>
      <c r="AF168">
        <v>6</v>
      </c>
      <c r="AG168">
        <v>10</v>
      </c>
      <c r="AH168">
        <v>3</v>
      </c>
      <c r="AI168">
        <v>1</v>
      </c>
      <c r="AJ168">
        <v>0</v>
      </c>
      <c r="AK168">
        <v>0</v>
      </c>
      <c r="AL168">
        <v>7</v>
      </c>
      <c r="AM168">
        <v>3</v>
      </c>
      <c r="AN168">
        <v>0</v>
      </c>
      <c r="AO168">
        <v>0</v>
      </c>
      <c r="AP168">
        <v>0</v>
      </c>
      <c r="AQ168">
        <v>0</v>
      </c>
      <c r="AR168">
        <v>4</v>
      </c>
      <c r="AS168">
        <v>3</v>
      </c>
      <c r="AT168">
        <v>3</v>
      </c>
      <c r="AU168">
        <v>1</v>
      </c>
      <c r="AV168">
        <v>0</v>
      </c>
      <c r="AW168">
        <v>0</v>
      </c>
      <c r="AX168">
        <v>1</v>
      </c>
      <c r="AY168">
        <v>4</v>
      </c>
      <c r="AZ168">
        <v>0</v>
      </c>
      <c r="BA168">
        <v>0</v>
      </c>
      <c r="BB168">
        <v>0</v>
      </c>
      <c r="BC168">
        <v>0</v>
      </c>
      <c r="BD168">
        <v>2</v>
      </c>
      <c r="BE168">
        <v>2</v>
      </c>
      <c r="BF168">
        <v>0</v>
      </c>
      <c r="BG168">
        <v>0</v>
      </c>
      <c r="BH168">
        <v>0</v>
      </c>
      <c r="BI168">
        <v>2</v>
      </c>
      <c r="BJ168">
        <v>0</v>
      </c>
      <c r="BK168">
        <v>0</v>
      </c>
      <c r="BL168">
        <v>84</v>
      </c>
      <c r="BM168">
        <v>50</v>
      </c>
      <c r="BN168">
        <v>4</v>
      </c>
      <c r="BO168">
        <v>2</v>
      </c>
      <c r="BP168">
        <v>1</v>
      </c>
      <c r="BQ168">
        <v>0</v>
      </c>
      <c r="BR168">
        <v>27</v>
      </c>
      <c r="BS168">
        <v>1</v>
      </c>
      <c r="BT168">
        <v>0</v>
      </c>
      <c r="BU168">
        <v>1</v>
      </c>
      <c r="BV168">
        <v>292</v>
      </c>
      <c r="BW168">
        <v>0</v>
      </c>
      <c r="BX168">
        <v>292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  <c r="CE168" s="58"/>
    </row>
    <row r="169" spans="1:154">
      <c r="A169" t="s">
        <v>161</v>
      </c>
      <c r="B169" s="10">
        <v>20</v>
      </c>
      <c r="C169" s="4" t="s">
        <v>3</v>
      </c>
      <c r="D169" s="10" t="s">
        <v>38</v>
      </c>
      <c r="E169" s="59">
        <f t="shared" si="95"/>
        <v>100</v>
      </c>
      <c r="F169" s="59">
        <f t="shared" si="96"/>
        <v>0</v>
      </c>
      <c r="G169" s="59">
        <f t="shared" si="97"/>
        <v>0</v>
      </c>
      <c r="H169" s="59">
        <f t="shared" si="98"/>
        <v>0</v>
      </c>
      <c r="I169" s="59">
        <f t="shared" si="99"/>
        <v>0</v>
      </c>
      <c r="J169">
        <v>4</v>
      </c>
      <c r="K169">
        <v>4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2</v>
      </c>
      <c r="AD169">
        <v>0</v>
      </c>
      <c r="AE169">
        <v>1</v>
      </c>
      <c r="AF169">
        <v>1</v>
      </c>
      <c r="AG169">
        <v>1</v>
      </c>
      <c r="AH169">
        <v>0</v>
      </c>
      <c r="AI169">
        <v>0</v>
      </c>
      <c r="AJ169">
        <v>0</v>
      </c>
      <c r="AK169">
        <v>0</v>
      </c>
      <c r="AL169">
        <v>1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1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17</v>
      </c>
      <c r="BF169">
        <v>8</v>
      </c>
      <c r="BG169">
        <v>0</v>
      </c>
      <c r="BH169">
        <v>0</v>
      </c>
      <c r="BI169">
        <v>0</v>
      </c>
      <c r="BJ169">
        <v>0</v>
      </c>
      <c r="BK169">
        <v>9</v>
      </c>
      <c r="BL169">
        <v>190</v>
      </c>
      <c r="BM169">
        <v>56</v>
      </c>
      <c r="BN169">
        <v>0</v>
      </c>
      <c r="BO169">
        <v>0</v>
      </c>
      <c r="BP169">
        <v>0</v>
      </c>
      <c r="BQ169">
        <v>0</v>
      </c>
      <c r="BR169">
        <v>134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  <c r="CE169" s="58" t="s">
        <v>111</v>
      </c>
    </row>
    <row r="170" spans="1:154">
      <c r="A170" t="s">
        <v>162</v>
      </c>
      <c r="B170" s="10">
        <v>20</v>
      </c>
      <c r="C170" s="6" t="s">
        <v>2</v>
      </c>
      <c r="D170" s="10" t="s">
        <v>38</v>
      </c>
      <c r="E170" s="59">
        <f t="shared" si="95"/>
        <v>75</v>
      </c>
      <c r="F170" s="59">
        <f t="shared" si="96"/>
        <v>0</v>
      </c>
      <c r="G170" s="59">
        <f t="shared" si="97"/>
        <v>25</v>
      </c>
      <c r="H170" s="59">
        <f t="shared" si="98"/>
        <v>0</v>
      </c>
      <c r="I170" s="59">
        <f t="shared" si="99"/>
        <v>0.25</v>
      </c>
      <c r="J170">
        <v>4</v>
      </c>
      <c r="K170">
        <v>3</v>
      </c>
      <c r="L170">
        <v>0</v>
      </c>
      <c r="M170">
        <v>1</v>
      </c>
      <c r="N170">
        <v>0</v>
      </c>
      <c r="O170">
        <v>0</v>
      </c>
      <c r="P170">
        <v>38</v>
      </c>
      <c r="Q170">
        <v>0</v>
      </c>
      <c r="R170">
        <v>38</v>
      </c>
      <c r="S170">
        <v>0</v>
      </c>
      <c r="T170">
        <v>107</v>
      </c>
      <c r="U170">
        <v>107</v>
      </c>
      <c r="V170">
        <v>0</v>
      </c>
      <c r="W170">
        <v>984</v>
      </c>
      <c r="X170">
        <v>984</v>
      </c>
      <c r="Y170">
        <v>0</v>
      </c>
      <c r="Z170">
        <v>223</v>
      </c>
      <c r="AA170">
        <v>223</v>
      </c>
      <c r="AB170">
        <v>0</v>
      </c>
      <c r="AC170">
        <v>2</v>
      </c>
      <c r="AD170">
        <v>1</v>
      </c>
      <c r="AE170">
        <v>1</v>
      </c>
      <c r="AF170">
        <v>0</v>
      </c>
      <c r="AG170">
        <v>1</v>
      </c>
      <c r="AH170">
        <v>1</v>
      </c>
      <c r="AI170">
        <v>0</v>
      </c>
      <c r="AJ170">
        <v>0</v>
      </c>
      <c r="AK170">
        <v>0</v>
      </c>
      <c r="AL170">
        <v>0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1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2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1</v>
      </c>
      <c r="BL170">
        <v>179</v>
      </c>
      <c r="BM170">
        <v>32</v>
      </c>
      <c r="BN170">
        <v>0</v>
      </c>
      <c r="BO170">
        <v>0</v>
      </c>
      <c r="BP170">
        <v>3</v>
      </c>
      <c r="BQ170">
        <v>0</v>
      </c>
      <c r="BR170">
        <v>144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  <c r="CE170" s="58" t="s">
        <v>111</v>
      </c>
    </row>
    <row r="171" spans="1:154">
      <c r="A171" t="s">
        <v>163</v>
      </c>
      <c r="B171" s="10">
        <v>20</v>
      </c>
      <c r="C171" s="6" t="s">
        <v>2</v>
      </c>
      <c r="D171" s="10" t="s">
        <v>38</v>
      </c>
      <c r="E171" s="59">
        <f t="shared" si="95"/>
        <v>0</v>
      </c>
      <c r="F171" s="59">
        <f t="shared" si="96"/>
        <v>0</v>
      </c>
      <c r="G171" s="59">
        <f t="shared" si="97"/>
        <v>50</v>
      </c>
      <c r="H171" s="59">
        <f t="shared" si="98"/>
        <v>0</v>
      </c>
      <c r="I171" s="59">
        <f t="shared" si="99"/>
        <v>0.5</v>
      </c>
      <c r="J171">
        <v>4</v>
      </c>
      <c r="K171">
        <v>0</v>
      </c>
      <c r="L171">
        <v>0</v>
      </c>
      <c r="M171">
        <v>2</v>
      </c>
      <c r="N171">
        <v>0</v>
      </c>
      <c r="O171">
        <v>2</v>
      </c>
      <c r="P171">
        <v>627.25</v>
      </c>
      <c r="Q171">
        <v>0</v>
      </c>
      <c r="R171">
        <v>754</v>
      </c>
      <c r="S171">
        <v>0</v>
      </c>
      <c r="T171">
        <v>51.5</v>
      </c>
      <c r="U171">
        <v>51.5</v>
      </c>
      <c r="V171">
        <v>0</v>
      </c>
      <c r="W171">
        <v>86</v>
      </c>
      <c r="X171">
        <v>86</v>
      </c>
      <c r="Y171">
        <v>0</v>
      </c>
      <c r="Z171">
        <v>1424</v>
      </c>
      <c r="AA171">
        <v>1424</v>
      </c>
      <c r="AB171">
        <v>0</v>
      </c>
      <c r="AC171">
        <v>11</v>
      </c>
      <c r="AD171">
        <v>5</v>
      </c>
      <c r="AE171">
        <v>6</v>
      </c>
      <c r="AF171">
        <v>0</v>
      </c>
      <c r="AG171">
        <v>4</v>
      </c>
      <c r="AH171">
        <v>5</v>
      </c>
      <c r="AI171">
        <v>1</v>
      </c>
      <c r="AJ171">
        <v>0</v>
      </c>
      <c r="AK171">
        <v>0</v>
      </c>
      <c r="AL171">
        <v>1</v>
      </c>
      <c r="AM171">
        <v>4</v>
      </c>
      <c r="AN171">
        <v>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4</v>
      </c>
      <c r="AU171">
        <v>1</v>
      </c>
      <c r="AV171">
        <v>0</v>
      </c>
      <c r="AW171">
        <v>0</v>
      </c>
      <c r="AX171">
        <v>1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3</v>
      </c>
      <c r="BF171">
        <v>1</v>
      </c>
      <c r="BG171">
        <v>0</v>
      </c>
      <c r="BH171">
        <v>0</v>
      </c>
      <c r="BI171">
        <v>2</v>
      </c>
      <c r="BJ171">
        <v>0</v>
      </c>
      <c r="BK171">
        <v>0</v>
      </c>
      <c r="BL171">
        <v>17</v>
      </c>
      <c r="BM171">
        <v>5</v>
      </c>
      <c r="BN171">
        <v>0</v>
      </c>
      <c r="BO171">
        <v>0</v>
      </c>
      <c r="BP171">
        <v>4</v>
      </c>
      <c r="BQ171">
        <v>0</v>
      </c>
      <c r="BR171">
        <v>8</v>
      </c>
      <c r="BS171">
        <v>2</v>
      </c>
      <c r="BT171">
        <v>0</v>
      </c>
      <c r="BU171">
        <v>2</v>
      </c>
      <c r="BV171">
        <v>1001</v>
      </c>
      <c r="BW171">
        <v>0</v>
      </c>
      <c r="BX171">
        <v>1001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E171" s="58" t="s">
        <v>111</v>
      </c>
    </row>
    <row r="172" spans="1:154">
      <c r="A172" t="s">
        <v>164</v>
      </c>
      <c r="B172" s="10">
        <v>20</v>
      </c>
      <c r="C172" s="6" t="s">
        <v>2</v>
      </c>
      <c r="D172" s="10" t="s">
        <v>38</v>
      </c>
      <c r="E172" s="59">
        <f t="shared" si="95"/>
        <v>25</v>
      </c>
      <c r="F172" s="59">
        <f t="shared" si="96"/>
        <v>0</v>
      </c>
      <c r="G172" s="59">
        <f t="shared" si="97"/>
        <v>25</v>
      </c>
      <c r="H172" s="59">
        <f t="shared" si="98"/>
        <v>50</v>
      </c>
      <c r="I172" s="59">
        <f t="shared" si="99"/>
        <v>0.25</v>
      </c>
      <c r="J172">
        <v>4</v>
      </c>
      <c r="K172">
        <v>1</v>
      </c>
      <c r="L172">
        <v>0</v>
      </c>
      <c r="M172">
        <v>1</v>
      </c>
      <c r="N172">
        <v>2</v>
      </c>
      <c r="O172">
        <v>0</v>
      </c>
      <c r="P172">
        <v>417.66666659999999</v>
      </c>
      <c r="Q172">
        <v>0</v>
      </c>
      <c r="R172">
        <v>605</v>
      </c>
      <c r="S172">
        <v>324</v>
      </c>
      <c r="T172">
        <v>211.66666670000001</v>
      </c>
      <c r="U172">
        <v>63</v>
      </c>
      <c r="V172">
        <v>286</v>
      </c>
      <c r="W172">
        <v>111</v>
      </c>
      <c r="X172">
        <v>85</v>
      </c>
      <c r="Y172">
        <v>124</v>
      </c>
      <c r="Z172">
        <v>209.33333329999999</v>
      </c>
      <c r="AA172">
        <v>295</v>
      </c>
      <c r="AB172">
        <v>166.5</v>
      </c>
      <c r="AC172">
        <v>8</v>
      </c>
      <c r="AD172">
        <v>4</v>
      </c>
      <c r="AE172">
        <v>1</v>
      </c>
      <c r="AF172">
        <v>3</v>
      </c>
      <c r="AG172">
        <v>4</v>
      </c>
      <c r="AH172">
        <v>3</v>
      </c>
      <c r="AI172">
        <v>0</v>
      </c>
      <c r="AJ172">
        <v>0</v>
      </c>
      <c r="AK172">
        <v>0</v>
      </c>
      <c r="AL172">
        <v>1</v>
      </c>
      <c r="AM172">
        <v>3</v>
      </c>
      <c r="AN172">
        <v>0</v>
      </c>
      <c r="AO172">
        <v>0</v>
      </c>
      <c r="AP172">
        <v>0</v>
      </c>
      <c r="AQ172">
        <v>0</v>
      </c>
      <c r="AR172">
        <v>1</v>
      </c>
      <c r="AS172">
        <v>0</v>
      </c>
      <c r="AT172">
        <v>1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2</v>
      </c>
      <c r="BA172">
        <v>0</v>
      </c>
      <c r="BB172">
        <v>0</v>
      </c>
      <c r="BC172">
        <v>0</v>
      </c>
      <c r="BD172">
        <v>0</v>
      </c>
      <c r="BE172">
        <v>17</v>
      </c>
      <c r="BF172">
        <v>8</v>
      </c>
      <c r="BG172">
        <v>0</v>
      </c>
      <c r="BH172">
        <v>0</v>
      </c>
      <c r="BI172">
        <v>1</v>
      </c>
      <c r="BJ172">
        <v>2</v>
      </c>
      <c r="BK172">
        <v>6</v>
      </c>
      <c r="BL172">
        <v>105</v>
      </c>
      <c r="BM172">
        <v>22</v>
      </c>
      <c r="BN172">
        <v>0</v>
      </c>
      <c r="BO172">
        <v>0</v>
      </c>
      <c r="BP172">
        <v>1</v>
      </c>
      <c r="BQ172">
        <v>2</v>
      </c>
      <c r="BR172">
        <v>80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  <c r="CE172" s="58" t="s">
        <v>111</v>
      </c>
    </row>
    <row r="173" spans="1:154">
      <c r="A173" t="s">
        <v>165</v>
      </c>
      <c r="B173" s="10">
        <v>20</v>
      </c>
      <c r="C173" s="6" t="s">
        <v>2</v>
      </c>
      <c r="D173" s="10" t="s">
        <v>38</v>
      </c>
      <c r="E173" s="59">
        <f t="shared" si="95"/>
        <v>25</v>
      </c>
      <c r="F173" s="59">
        <f t="shared" si="96"/>
        <v>25</v>
      </c>
      <c r="G173" s="59">
        <f t="shared" si="97"/>
        <v>50</v>
      </c>
      <c r="H173" s="59">
        <f t="shared" si="98"/>
        <v>0</v>
      </c>
      <c r="I173" s="59">
        <f t="shared" si="99"/>
        <v>0.5</v>
      </c>
      <c r="J173">
        <v>4</v>
      </c>
      <c r="K173">
        <v>1</v>
      </c>
      <c r="L173">
        <v>1</v>
      </c>
      <c r="M173">
        <v>2</v>
      </c>
      <c r="N173">
        <v>0</v>
      </c>
      <c r="O173">
        <v>0</v>
      </c>
      <c r="P173">
        <v>719</v>
      </c>
      <c r="Q173">
        <v>1663</v>
      </c>
      <c r="R173">
        <v>247</v>
      </c>
      <c r="S173">
        <v>0</v>
      </c>
      <c r="T173">
        <v>218</v>
      </c>
      <c r="U173">
        <v>218</v>
      </c>
      <c r="V173">
        <v>0</v>
      </c>
      <c r="W173">
        <v>120</v>
      </c>
      <c r="X173">
        <v>120</v>
      </c>
      <c r="Y173">
        <v>0</v>
      </c>
      <c r="Z173">
        <v>750.5</v>
      </c>
      <c r="AA173">
        <v>750.5</v>
      </c>
      <c r="AB173">
        <v>0</v>
      </c>
      <c r="AC173">
        <v>9</v>
      </c>
      <c r="AD173">
        <v>5</v>
      </c>
      <c r="AE173">
        <v>3</v>
      </c>
      <c r="AF173">
        <v>1</v>
      </c>
      <c r="AG173">
        <v>3</v>
      </c>
      <c r="AH173">
        <v>3</v>
      </c>
      <c r="AI173">
        <v>1</v>
      </c>
      <c r="AJ173">
        <v>0</v>
      </c>
      <c r="AK173">
        <v>0</v>
      </c>
      <c r="AL173">
        <v>2</v>
      </c>
      <c r="AM173">
        <v>3</v>
      </c>
      <c r="AN173">
        <v>1</v>
      </c>
      <c r="AO173">
        <v>0</v>
      </c>
      <c r="AP173">
        <v>0</v>
      </c>
      <c r="AQ173">
        <v>0</v>
      </c>
      <c r="AR173">
        <v>1</v>
      </c>
      <c r="AS173">
        <v>0</v>
      </c>
      <c r="AT173">
        <v>2</v>
      </c>
      <c r="AU173">
        <v>1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1</v>
      </c>
      <c r="BE173">
        <v>6</v>
      </c>
      <c r="BF173">
        <v>0</v>
      </c>
      <c r="BG173">
        <v>0</v>
      </c>
      <c r="BH173">
        <v>0</v>
      </c>
      <c r="BI173">
        <v>2</v>
      </c>
      <c r="BJ173">
        <v>0</v>
      </c>
      <c r="BK173">
        <v>4</v>
      </c>
      <c r="BL173">
        <v>122</v>
      </c>
      <c r="BM173">
        <v>23</v>
      </c>
      <c r="BN173">
        <v>19</v>
      </c>
      <c r="BO173">
        <v>1</v>
      </c>
      <c r="BP173">
        <v>3</v>
      </c>
      <c r="BQ173">
        <v>0</v>
      </c>
      <c r="BR173">
        <v>76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E173" s="58" t="s">
        <v>111</v>
      </c>
    </row>
    <row r="174" spans="1:154">
      <c r="A174" t="s">
        <v>166</v>
      </c>
      <c r="B174" s="10">
        <v>20</v>
      </c>
      <c r="C174" s="4" t="s">
        <v>3</v>
      </c>
      <c r="D174" s="10" t="s">
        <v>38</v>
      </c>
      <c r="E174" s="59">
        <f t="shared" si="95"/>
        <v>50</v>
      </c>
      <c r="F174" s="59">
        <f t="shared" si="96"/>
        <v>0</v>
      </c>
      <c r="G174" s="59">
        <f t="shared" si="97"/>
        <v>25</v>
      </c>
      <c r="H174" s="59">
        <f t="shared" si="98"/>
        <v>25</v>
      </c>
      <c r="I174" s="59">
        <f t="shared" si="99"/>
        <v>0.25</v>
      </c>
      <c r="J174">
        <v>4</v>
      </c>
      <c r="K174">
        <v>2</v>
      </c>
      <c r="L174">
        <v>0</v>
      </c>
      <c r="M174">
        <v>1</v>
      </c>
      <c r="N174">
        <v>1</v>
      </c>
      <c r="O174">
        <v>0</v>
      </c>
      <c r="P174">
        <v>3222</v>
      </c>
      <c r="Q174">
        <v>0</v>
      </c>
      <c r="R174">
        <v>3314</v>
      </c>
      <c r="S174">
        <v>3130</v>
      </c>
      <c r="T174">
        <v>157.5</v>
      </c>
      <c r="U174">
        <v>74</v>
      </c>
      <c r="V174">
        <v>241</v>
      </c>
      <c r="W174">
        <v>8547.5</v>
      </c>
      <c r="X174">
        <v>9791</v>
      </c>
      <c r="Y174">
        <v>7304</v>
      </c>
      <c r="Z174">
        <v>140</v>
      </c>
      <c r="AA174">
        <v>7</v>
      </c>
      <c r="AB174">
        <v>273</v>
      </c>
      <c r="AC174">
        <v>6</v>
      </c>
      <c r="AD174">
        <v>4</v>
      </c>
      <c r="AE174">
        <v>1</v>
      </c>
      <c r="AF174">
        <v>1</v>
      </c>
      <c r="AG174">
        <v>2</v>
      </c>
      <c r="AH174">
        <v>4</v>
      </c>
      <c r="AI174">
        <v>0</v>
      </c>
      <c r="AJ174">
        <v>0</v>
      </c>
      <c r="AK174">
        <v>0</v>
      </c>
      <c r="AL174">
        <v>0</v>
      </c>
      <c r="AM174">
        <v>2</v>
      </c>
      <c r="AN174">
        <v>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1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1</v>
      </c>
      <c r="BA174">
        <v>0</v>
      </c>
      <c r="BB174">
        <v>0</v>
      </c>
      <c r="BC174">
        <v>0</v>
      </c>
      <c r="BD174">
        <v>0</v>
      </c>
      <c r="BE174">
        <v>6</v>
      </c>
      <c r="BF174">
        <v>4</v>
      </c>
      <c r="BG174">
        <v>0</v>
      </c>
      <c r="BH174">
        <v>0</v>
      </c>
      <c r="BI174">
        <v>0</v>
      </c>
      <c r="BJ174">
        <v>2</v>
      </c>
      <c r="BK174">
        <v>0</v>
      </c>
      <c r="BL174">
        <v>719</v>
      </c>
      <c r="BM174">
        <v>229</v>
      </c>
      <c r="BN174">
        <v>4</v>
      </c>
      <c r="BO174">
        <v>0</v>
      </c>
      <c r="BP174">
        <v>2</v>
      </c>
      <c r="BQ174">
        <v>264</v>
      </c>
      <c r="BR174">
        <v>220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E174" s="58" t="s">
        <v>111</v>
      </c>
    </row>
    <row r="175" spans="1:154">
      <c r="A175" t="s">
        <v>167</v>
      </c>
      <c r="B175" s="10">
        <v>20</v>
      </c>
      <c r="C175" s="6" t="s">
        <v>2</v>
      </c>
      <c r="D175" s="10" t="s">
        <v>38</v>
      </c>
      <c r="E175" s="59">
        <f t="shared" si="95"/>
        <v>0</v>
      </c>
      <c r="F175" s="59">
        <f t="shared" si="96"/>
        <v>0</v>
      </c>
      <c r="G175" s="59">
        <f t="shared" si="97"/>
        <v>50</v>
      </c>
      <c r="H175" s="59">
        <f t="shared" si="98"/>
        <v>50</v>
      </c>
      <c r="I175" s="59">
        <f t="shared" si="99"/>
        <v>0.5</v>
      </c>
      <c r="J175">
        <v>4</v>
      </c>
      <c r="K175">
        <v>0</v>
      </c>
      <c r="L175">
        <v>0</v>
      </c>
      <c r="M175">
        <v>2</v>
      </c>
      <c r="N175">
        <v>2</v>
      </c>
      <c r="O175">
        <v>0</v>
      </c>
      <c r="P175">
        <v>146.75</v>
      </c>
      <c r="Q175">
        <v>0</v>
      </c>
      <c r="R175">
        <v>218.5</v>
      </c>
      <c r="S175">
        <v>75</v>
      </c>
      <c r="T175">
        <v>261</v>
      </c>
      <c r="U175">
        <v>171.5</v>
      </c>
      <c r="V175">
        <v>350.5</v>
      </c>
      <c r="W175">
        <v>19.75</v>
      </c>
      <c r="X175">
        <v>22</v>
      </c>
      <c r="Y175">
        <v>17.5</v>
      </c>
      <c r="Z175">
        <v>594</v>
      </c>
      <c r="AA175">
        <v>841</v>
      </c>
      <c r="AB175">
        <v>347</v>
      </c>
      <c r="AC175">
        <v>18</v>
      </c>
      <c r="AD175">
        <v>9</v>
      </c>
      <c r="AE175">
        <v>2</v>
      </c>
      <c r="AF175">
        <v>7</v>
      </c>
      <c r="AG175">
        <v>4</v>
      </c>
      <c r="AH175">
        <v>5</v>
      </c>
      <c r="AI175">
        <v>0</v>
      </c>
      <c r="AJ175">
        <v>0</v>
      </c>
      <c r="AK175">
        <v>0</v>
      </c>
      <c r="AL175">
        <v>9</v>
      </c>
      <c r="AM175">
        <v>4</v>
      </c>
      <c r="AN175">
        <v>1</v>
      </c>
      <c r="AO175">
        <v>0</v>
      </c>
      <c r="AP175">
        <v>0</v>
      </c>
      <c r="AQ175">
        <v>0</v>
      </c>
      <c r="AR175">
        <v>4</v>
      </c>
      <c r="AS175">
        <v>0</v>
      </c>
      <c r="AT175">
        <v>2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2</v>
      </c>
      <c r="BA175">
        <v>0</v>
      </c>
      <c r="BB175">
        <v>0</v>
      </c>
      <c r="BC175">
        <v>0</v>
      </c>
      <c r="BD175">
        <v>5</v>
      </c>
      <c r="BE175">
        <v>13</v>
      </c>
      <c r="BF175">
        <v>1</v>
      </c>
      <c r="BG175">
        <v>3</v>
      </c>
      <c r="BH175">
        <v>0</v>
      </c>
      <c r="BI175">
        <v>4</v>
      </c>
      <c r="BJ175">
        <v>0</v>
      </c>
      <c r="BK175">
        <v>5</v>
      </c>
      <c r="BL175">
        <v>73</v>
      </c>
      <c r="BM175">
        <v>10</v>
      </c>
      <c r="BN175">
        <v>10</v>
      </c>
      <c r="BO175">
        <v>7</v>
      </c>
      <c r="BP175">
        <v>0</v>
      </c>
      <c r="BQ175">
        <v>0</v>
      </c>
      <c r="BR175">
        <v>46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  <c r="CE175" s="58" t="s">
        <v>111</v>
      </c>
    </row>
    <row r="176" spans="1:154">
      <c r="A176" t="s">
        <v>182</v>
      </c>
      <c r="B176" s="10">
        <v>24</v>
      </c>
      <c r="C176" s="4" t="s">
        <v>3</v>
      </c>
      <c r="D176" s="10" t="s">
        <v>38</v>
      </c>
      <c r="E176" s="59">
        <f t="shared" si="95"/>
        <v>75</v>
      </c>
      <c r="F176" s="59">
        <f t="shared" si="96"/>
        <v>0</v>
      </c>
      <c r="G176" s="59">
        <f t="shared" si="97"/>
        <v>0</v>
      </c>
      <c r="H176" s="59">
        <f t="shared" si="98"/>
        <v>25</v>
      </c>
      <c r="I176" s="59">
        <f t="shared" si="99"/>
        <v>0</v>
      </c>
      <c r="J176">
        <v>4</v>
      </c>
      <c r="K176">
        <v>3</v>
      </c>
      <c r="L176">
        <v>0</v>
      </c>
      <c r="M176">
        <v>0</v>
      </c>
      <c r="N176">
        <v>1</v>
      </c>
      <c r="O176">
        <v>0</v>
      </c>
      <c r="P176">
        <v>2708</v>
      </c>
      <c r="Q176">
        <v>0</v>
      </c>
      <c r="R176">
        <v>0</v>
      </c>
      <c r="S176">
        <v>2708</v>
      </c>
      <c r="T176">
        <v>1369</v>
      </c>
      <c r="U176">
        <v>0</v>
      </c>
      <c r="V176">
        <v>1369</v>
      </c>
      <c r="W176">
        <v>2265</v>
      </c>
      <c r="X176">
        <v>0</v>
      </c>
      <c r="Y176">
        <v>2265</v>
      </c>
      <c r="Z176">
        <v>13558</v>
      </c>
      <c r="AA176">
        <v>0</v>
      </c>
      <c r="AB176">
        <v>13558</v>
      </c>
      <c r="AC176">
        <v>4</v>
      </c>
      <c r="AD176">
        <v>3</v>
      </c>
      <c r="AE176">
        <v>0</v>
      </c>
      <c r="AF176">
        <v>1</v>
      </c>
      <c r="AG176">
        <v>1</v>
      </c>
      <c r="AH176">
        <v>3</v>
      </c>
      <c r="AI176">
        <v>0</v>
      </c>
      <c r="AJ176">
        <v>0</v>
      </c>
      <c r="AK176">
        <v>0</v>
      </c>
      <c r="AL176">
        <v>0</v>
      </c>
      <c r="AM176">
        <v>1</v>
      </c>
      <c r="AN176">
        <v>2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1</v>
      </c>
      <c r="BA176">
        <v>0</v>
      </c>
      <c r="BB176">
        <v>0</v>
      </c>
      <c r="BC176">
        <v>0</v>
      </c>
      <c r="BD176">
        <v>0</v>
      </c>
      <c r="BE176">
        <v>2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1</v>
      </c>
      <c r="BL176">
        <v>251</v>
      </c>
      <c r="BM176">
        <v>78</v>
      </c>
      <c r="BN176">
        <v>3</v>
      </c>
      <c r="BO176">
        <v>0</v>
      </c>
      <c r="BP176">
        <v>4</v>
      </c>
      <c r="BQ176">
        <v>87</v>
      </c>
      <c r="BR176">
        <v>79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  <c r="CE176" s="58"/>
    </row>
    <row r="177" spans="1:83">
      <c r="A177" t="s">
        <v>168</v>
      </c>
      <c r="B177" s="10">
        <v>20</v>
      </c>
      <c r="C177" s="4" t="s">
        <v>3</v>
      </c>
      <c r="D177" s="10" t="s">
        <v>38</v>
      </c>
      <c r="E177" s="59">
        <f t="shared" si="95"/>
        <v>0</v>
      </c>
      <c r="F177" s="59">
        <f t="shared" si="96"/>
        <v>0</v>
      </c>
      <c r="G177" s="59">
        <f t="shared" si="97"/>
        <v>50</v>
      </c>
      <c r="H177" s="59">
        <f t="shared" si="98"/>
        <v>50</v>
      </c>
      <c r="I177" s="59">
        <f t="shared" si="99"/>
        <v>0.5</v>
      </c>
      <c r="J177">
        <v>4</v>
      </c>
      <c r="K177">
        <v>0</v>
      </c>
      <c r="L177">
        <v>0</v>
      </c>
      <c r="M177">
        <v>2</v>
      </c>
      <c r="N177">
        <v>2</v>
      </c>
      <c r="O177">
        <v>0</v>
      </c>
      <c r="P177">
        <v>656.75</v>
      </c>
      <c r="Q177">
        <v>0</v>
      </c>
      <c r="R177">
        <v>603.5</v>
      </c>
      <c r="S177">
        <v>710</v>
      </c>
      <c r="T177">
        <v>247.5</v>
      </c>
      <c r="U177">
        <v>402.5</v>
      </c>
      <c r="V177">
        <v>92.5</v>
      </c>
      <c r="W177">
        <v>403.5</v>
      </c>
      <c r="X177">
        <v>685</v>
      </c>
      <c r="Y177">
        <v>122</v>
      </c>
      <c r="Z177">
        <v>20.25</v>
      </c>
      <c r="AA177">
        <v>28</v>
      </c>
      <c r="AB177">
        <v>12.5</v>
      </c>
      <c r="AC177">
        <v>13</v>
      </c>
      <c r="AD177">
        <v>6</v>
      </c>
      <c r="AE177">
        <v>4</v>
      </c>
      <c r="AF177">
        <v>3</v>
      </c>
      <c r="AG177">
        <v>4</v>
      </c>
      <c r="AH177">
        <v>5</v>
      </c>
      <c r="AI177">
        <v>2</v>
      </c>
      <c r="AJ177">
        <v>0</v>
      </c>
      <c r="AK177">
        <v>0</v>
      </c>
      <c r="AL177">
        <v>2</v>
      </c>
      <c r="AM177">
        <v>4</v>
      </c>
      <c r="AN177">
        <v>1</v>
      </c>
      <c r="AO177">
        <v>0</v>
      </c>
      <c r="AP177">
        <v>0</v>
      </c>
      <c r="AQ177">
        <v>0</v>
      </c>
      <c r="AR177">
        <v>1</v>
      </c>
      <c r="AS177">
        <v>0</v>
      </c>
      <c r="AT177">
        <v>2</v>
      </c>
      <c r="AU177">
        <v>1</v>
      </c>
      <c r="AV177">
        <v>0</v>
      </c>
      <c r="AW177">
        <v>0</v>
      </c>
      <c r="AX177">
        <v>1</v>
      </c>
      <c r="AY177">
        <v>0</v>
      </c>
      <c r="AZ177">
        <v>2</v>
      </c>
      <c r="BA177">
        <v>1</v>
      </c>
      <c r="BB177">
        <v>0</v>
      </c>
      <c r="BC177">
        <v>0</v>
      </c>
      <c r="BD177">
        <v>0</v>
      </c>
      <c r="BE177">
        <v>21</v>
      </c>
      <c r="BF177">
        <v>5</v>
      </c>
      <c r="BG177">
        <v>0</v>
      </c>
      <c r="BH177">
        <v>0</v>
      </c>
      <c r="BI177">
        <v>1</v>
      </c>
      <c r="BJ177">
        <v>5</v>
      </c>
      <c r="BK177">
        <v>10</v>
      </c>
      <c r="BL177">
        <v>104</v>
      </c>
      <c r="BM177">
        <v>32</v>
      </c>
      <c r="BN177">
        <v>11</v>
      </c>
      <c r="BO177">
        <v>5</v>
      </c>
      <c r="BP177">
        <v>16</v>
      </c>
      <c r="BQ177">
        <v>9</v>
      </c>
      <c r="BR177">
        <v>31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 t="s">
        <v>111</v>
      </c>
    </row>
    <row r="178" spans="1:83">
      <c r="A178" t="s">
        <v>169</v>
      </c>
      <c r="B178" s="10">
        <v>20</v>
      </c>
      <c r="C178" s="6" t="s">
        <v>2</v>
      </c>
      <c r="D178" s="10" t="s">
        <v>38</v>
      </c>
      <c r="E178" s="59">
        <f t="shared" si="95"/>
        <v>50</v>
      </c>
      <c r="F178" s="59">
        <f t="shared" si="96"/>
        <v>25</v>
      </c>
      <c r="G178" s="59">
        <f t="shared" si="97"/>
        <v>0</v>
      </c>
      <c r="H178" s="59">
        <f t="shared" si="98"/>
        <v>0</v>
      </c>
      <c r="I178" s="59">
        <f t="shared" si="99"/>
        <v>0</v>
      </c>
      <c r="J178">
        <v>4</v>
      </c>
      <c r="K178">
        <v>2</v>
      </c>
      <c r="L178">
        <v>1</v>
      </c>
      <c r="M178">
        <v>0</v>
      </c>
      <c r="N178">
        <v>0</v>
      </c>
      <c r="O178">
        <v>1</v>
      </c>
      <c r="P178">
        <v>1159.5</v>
      </c>
      <c r="Q178">
        <v>937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5</v>
      </c>
      <c r="AD178">
        <v>2</v>
      </c>
      <c r="AE178">
        <v>0</v>
      </c>
      <c r="AF178">
        <v>3</v>
      </c>
      <c r="AG178">
        <v>3</v>
      </c>
      <c r="AH178">
        <v>1</v>
      </c>
      <c r="AI178">
        <v>0</v>
      </c>
      <c r="AJ178">
        <v>0</v>
      </c>
      <c r="AK178">
        <v>0</v>
      </c>
      <c r="AL178">
        <v>1</v>
      </c>
      <c r="AM178">
        <v>2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</v>
      </c>
      <c r="AZ178">
        <v>1</v>
      </c>
      <c r="BA178">
        <v>0</v>
      </c>
      <c r="BB178">
        <v>0</v>
      </c>
      <c r="BC178">
        <v>0</v>
      </c>
      <c r="BD178">
        <v>1</v>
      </c>
      <c r="BE178">
        <v>1</v>
      </c>
      <c r="BF178">
        <v>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140</v>
      </c>
      <c r="BM178">
        <v>37</v>
      </c>
      <c r="BN178">
        <v>8</v>
      </c>
      <c r="BO178">
        <v>0</v>
      </c>
      <c r="BP178">
        <v>0</v>
      </c>
      <c r="BQ178">
        <v>0</v>
      </c>
      <c r="BR178">
        <v>95</v>
      </c>
      <c r="BS178">
        <v>1</v>
      </c>
      <c r="BT178">
        <v>0</v>
      </c>
      <c r="BU178">
        <v>1</v>
      </c>
      <c r="BV178">
        <v>1382</v>
      </c>
      <c r="BW178">
        <v>0</v>
      </c>
      <c r="BX178">
        <v>1382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  <c r="CE178" s="58" t="s">
        <v>111</v>
      </c>
    </row>
    <row r="179" spans="1:83">
      <c r="A179" t="s">
        <v>170</v>
      </c>
      <c r="B179" s="10">
        <v>20</v>
      </c>
      <c r="C179" s="6" t="s">
        <v>2</v>
      </c>
      <c r="D179" s="10" t="s">
        <v>38</v>
      </c>
      <c r="E179" s="59">
        <f t="shared" si="95"/>
        <v>0</v>
      </c>
      <c r="F179" s="59">
        <f t="shared" si="96"/>
        <v>0</v>
      </c>
      <c r="G179" s="59">
        <f t="shared" si="97"/>
        <v>50</v>
      </c>
      <c r="H179" s="59">
        <f t="shared" si="98"/>
        <v>0</v>
      </c>
      <c r="I179" s="59">
        <f t="shared" si="99"/>
        <v>0.5</v>
      </c>
      <c r="J179">
        <v>4</v>
      </c>
      <c r="K179">
        <v>0</v>
      </c>
      <c r="L179">
        <v>0</v>
      </c>
      <c r="M179">
        <v>2</v>
      </c>
      <c r="N179">
        <v>0</v>
      </c>
      <c r="O179">
        <v>2</v>
      </c>
      <c r="P179">
        <v>936</v>
      </c>
      <c r="Q179">
        <v>0</v>
      </c>
      <c r="R179">
        <v>1358.5</v>
      </c>
      <c r="S179">
        <v>0</v>
      </c>
      <c r="T179">
        <v>97.5</v>
      </c>
      <c r="U179">
        <v>97.5</v>
      </c>
      <c r="V179">
        <v>0</v>
      </c>
      <c r="W179">
        <v>166.5</v>
      </c>
      <c r="X179">
        <v>166.5</v>
      </c>
      <c r="Y179">
        <v>0</v>
      </c>
      <c r="Z179">
        <v>1035.5</v>
      </c>
      <c r="AA179">
        <v>1035.5</v>
      </c>
      <c r="AB179">
        <v>0</v>
      </c>
      <c r="AC179">
        <v>59</v>
      </c>
      <c r="AD179">
        <v>38</v>
      </c>
      <c r="AE179">
        <v>21</v>
      </c>
      <c r="AF179">
        <v>0</v>
      </c>
      <c r="AG179">
        <v>6</v>
      </c>
      <c r="AH179">
        <v>19</v>
      </c>
      <c r="AI179">
        <v>4</v>
      </c>
      <c r="AJ179">
        <v>3</v>
      </c>
      <c r="AK179">
        <v>0</v>
      </c>
      <c r="AL179">
        <v>27</v>
      </c>
      <c r="AM179">
        <v>4</v>
      </c>
      <c r="AN179">
        <v>15</v>
      </c>
      <c r="AO179">
        <v>3</v>
      </c>
      <c r="AP179">
        <v>1</v>
      </c>
      <c r="AQ179">
        <v>0</v>
      </c>
      <c r="AR179">
        <v>15</v>
      </c>
      <c r="AS179">
        <v>2</v>
      </c>
      <c r="AT179">
        <v>4</v>
      </c>
      <c r="AU179">
        <v>1</v>
      </c>
      <c r="AV179">
        <v>2</v>
      </c>
      <c r="AW179">
        <v>0</v>
      </c>
      <c r="AX179">
        <v>12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7</v>
      </c>
      <c r="BF179">
        <v>2</v>
      </c>
      <c r="BG179">
        <v>2</v>
      </c>
      <c r="BH179">
        <v>0</v>
      </c>
      <c r="BI179">
        <v>1</v>
      </c>
      <c r="BJ179">
        <v>1</v>
      </c>
      <c r="BK179">
        <v>1</v>
      </c>
      <c r="BL179">
        <v>38</v>
      </c>
      <c r="BM179">
        <v>8</v>
      </c>
      <c r="BN179">
        <v>5</v>
      </c>
      <c r="BO179">
        <v>0</v>
      </c>
      <c r="BP179">
        <v>3</v>
      </c>
      <c r="BQ179">
        <v>1</v>
      </c>
      <c r="BR179">
        <v>21</v>
      </c>
      <c r="BS179">
        <v>2</v>
      </c>
      <c r="BT179">
        <v>0</v>
      </c>
      <c r="BU179">
        <v>2</v>
      </c>
      <c r="BV179">
        <v>1027</v>
      </c>
      <c r="BW179">
        <v>0</v>
      </c>
      <c r="BX179">
        <v>1027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 t="s">
        <v>111</v>
      </c>
    </row>
    <row r="180" spans="1:83">
      <c r="A180" t="s">
        <v>171</v>
      </c>
      <c r="B180" s="10">
        <v>20</v>
      </c>
      <c r="C180" s="4" t="s">
        <v>3</v>
      </c>
      <c r="D180" s="10" t="s">
        <v>38</v>
      </c>
      <c r="E180" s="59">
        <f t="shared" si="95"/>
        <v>0</v>
      </c>
      <c r="F180" s="59">
        <f t="shared" si="96"/>
        <v>0</v>
      </c>
      <c r="G180" s="59">
        <f t="shared" si="97"/>
        <v>50</v>
      </c>
      <c r="H180" s="59">
        <f t="shared" si="98"/>
        <v>50</v>
      </c>
      <c r="I180" s="59">
        <f t="shared" si="99"/>
        <v>0.5</v>
      </c>
      <c r="J180">
        <v>4</v>
      </c>
      <c r="K180">
        <v>0</v>
      </c>
      <c r="L180">
        <v>0</v>
      </c>
      <c r="M180">
        <v>2</v>
      </c>
      <c r="N180">
        <v>2</v>
      </c>
      <c r="O180">
        <v>0</v>
      </c>
      <c r="P180">
        <v>2524.25</v>
      </c>
      <c r="Q180">
        <v>0</v>
      </c>
      <c r="R180">
        <v>2076.5</v>
      </c>
      <c r="S180">
        <v>2972</v>
      </c>
      <c r="T180">
        <v>242</v>
      </c>
      <c r="U180">
        <v>98.5</v>
      </c>
      <c r="V180">
        <v>385.5</v>
      </c>
      <c r="W180">
        <v>162.5</v>
      </c>
      <c r="X180">
        <v>187</v>
      </c>
      <c r="Y180">
        <v>138</v>
      </c>
      <c r="Z180">
        <v>212</v>
      </c>
      <c r="AA180">
        <v>171</v>
      </c>
      <c r="AB180">
        <v>253</v>
      </c>
      <c r="AC180">
        <v>11</v>
      </c>
      <c r="AD180">
        <v>5</v>
      </c>
      <c r="AE180">
        <v>2</v>
      </c>
      <c r="AF180">
        <v>4</v>
      </c>
      <c r="AG180">
        <v>4</v>
      </c>
      <c r="AH180">
        <v>5</v>
      </c>
      <c r="AI180">
        <v>2</v>
      </c>
      <c r="AJ180">
        <v>0</v>
      </c>
      <c r="AK180">
        <v>0</v>
      </c>
      <c r="AL180">
        <v>0</v>
      </c>
      <c r="AM180">
        <v>4</v>
      </c>
      <c r="AN180">
        <v>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2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2</v>
      </c>
      <c r="BA180">
        <v>2</v>
      </c>
      <c r="BB180">
        <v>0</v>
      </c>
      <c r="BC180">
        <v>0</v>
      </c>
      <c r="BD180">
        <v>0</v>
      </c>
      <c r="BE180">
        <v>18</v>
      </c>
      <c r="BF180">
        <v>12</v>
      </c>
      <c r="BG180">
        <v>0</v>
      </c>
      <c r="BH180">
        <v>0</v>
      </c>
      <c r="BI180">
        <v>1</v>
      </c>
      <c r="BJ180">
        <v>3</v>
      </c>
      <c r="BK180">
        <v>2</v>
      </c>
      <c r="BL180">
        <v>55</v>
      </c>
      <c r="BM180">
        <v>32</v>
      </c>
      <c r="BN180">
        <v>0</v>
      </c>
      <c r="BO180">
        <v>0</v>
      </c>
      <c r="BP180">
        <v>1</v>
      </c>
      <c r="BQ180">
        <v>6</v>
      </c>
      <c r="BR180">
        <v>16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 t="s">
        <v>58</v>
      </c>
      <c r="CE180" s="58" t="s">
        <v>111</v>
      </c>
    </row>
    <row r="181" spans="1:83">
      <c r="A181" t="s">
        <v>172</v>
      </c>
      <c r="B181" s="10">
        <v>20</v>
      </c>
      <c r="C181" s="4" t="s">
        <v>3</v>
      </c>
      <c r="D181" s="10" t="s">
        <v>38</v>
      </c>
      <c r="E181" s="59">
        <f t="shared" si="95"/>
        <v>0</v>
      </c>
      <c r="F181" s="59">
        <f t="shared" si="96"/>
        <v>0</v>
      </c>
      <c r="G181" s="59">
        <f t="shared" si="97"/>
        <v>50</v>
      </c>
      <c r="H181" s="59">
        <f t="shared" si="98"/>
        <v>50</v>
      </c>
      <c r="I181" s="59">
        <f t="shared" si="99"/>
        <v>0.5</v>
      </c>
      <c r="J181">
        <v>4</v>
      </c>
      <c r="K181">
        <v>0</v>
      </c>
      <c r="L181">
        <v>0</v>
      </c>
      <c r="M181">
        <v>2</v>
      </c>
      <c r="N181">
        <v>2</v>
      </c>
      <c r="O181">
        <v>0</v>
      </c>
      <c r="P181">
        <v>242</v>
      </c>
      <c r="Q181">
        <v>0</v>
      </c>
      <c r="R181">
        <v>272.5</v>
      </c>
      <c r="S181">
        <v>211.5</v>
      </c>
      <c r="T181">
        <v>259.5</v>
      </c>
      <c r="U181">
        <v>307.5</v>
      </c>
      <c r="V181">
        <v>211.5</v>
      </c>
      <c r="W181">
        <v>118.25</v>
      </c>
      <c r="X181">
        <v>112</v>
      </c>
      <c r="Y181">
        <v>124.5</v>
      </c>
      <c r="Z181">
        <v>746.5</v>
      </c>
      <c r="AA181">
        <v>1134.5</v>
      </c>
      <c r="AB181">
        <v>358.5</v>
      </c>
      <c r="AC181">
        <v>10</v>
      </c>
      <c r="AD181">
        <v>5</v>
      </c>
      <c r="AE181">
        <v>3</v>
      </c>
      <c r="AF181">
        <v>2</v>
      </c>
      <c r="AG181">
        <v>5</v>
      </c>
      <c r="AH181">
        <v>4</v>
      </c>
      <c r="AI181">
        <v>0</v>
      </c>
      <c r="AJ181">
        <v>0</v>
      </c>
      <c r="AK181">
        <v>0</v>
      </c>
      <c r="AL181">
        <v>1</v>
      </c>
      <c r="AM181">
        <v>4</v>
      </c>
      <c r="AN181">
        <v>0</v>
      </c>
      <c r="AO181">
        <v>0</v>
      </c>
      <c r="AP181">
        <v>0</v>
      </c>
      <c r="AQ181">
        <v>0</v>
      </c>
      <c r="AR181">
        <v>1</v>
      </c>
      <c r="AS181">
        <v>1</v>
      </c>
      <c r="AT181">
        <v>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2</v>
      </c>
      <c r="BA181">
        <v>0</v>
      </c>
      <c r="BB181">
        <v>0</v>
      </c>
      <c r="BC181">
        <v>0</v>
      </c>
      <c r="BD181">
        <v>0</v>
      </c>
      <c r="BE181">
        <v>5</v>
      </c>
      <c r="BF181">
        <v>0</v>
      </c>
      <c r="BG181">
        <v>0</v>
      </c>
      <c r="BH181">
        <v>0</v>
      </c>
      <c r="BI181">
        <v>2</v>
      </c>
      <c r="BJ181">
        <v>2</v>
      </c>
      <c r="BK181">
        <v>1</v>
      </c>
      <c r="BL181">
        <v>43</v>
      </c>
      <c r="BM181">
        <v>8</v>
      </c>
      <c r="BN181">
        <v>4</v>
      </c>
      <c r="BO181">
        <v>2</v>
      </c>
      <c r="BP181">
        <v>2</v>
      </c>
      <c r="BQ181">
        <v>1</v>
      </c>
      <c r="BR181">
        <v>26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 t="s">
        <v>58</v>
      </c>
      <c r="CE181" s="58" t="s">
        <v>111</v>
      </c>
    </row>
    <row r="182" spans="1:83">
      <c r="A182" t="s">
        <v>173</v>
      </c>
      <c r="B182" s="10">
        <v>20</v>
      </c>
      <c r="C182" s="6" t="s">
        <v>2</v>
      </c>
      <c r="D182" s="10" t="s">
        <v>38</v>
      </c>
      <c r="E182" s="59">
        <f t="shared" si="95"/>
        <v>0</v>
      </c>
      <c r="F182" s="59">
        <f t="shared" si="96"/>
        <v>0</v>
      </c>
      <c r="G182" s="59">
        <f t="shared" si="97"/>
        <v>50</v>
      </c>
      <c r="H182" s="59">
        <f t="shared" si="98"/>
        <v>50</v>
      </c>
      <c r="I182" s="59">
        <f t="shared" si="99"/>
        <v>0.5</v>
      </c>
      <c r="J182">
        <v>4</v>
      </c>
      <c r="K182">
        <v>0</v>
      </c>
      <c r="L182">
        <v>0</v>
      </c>
      <c r="M182">
        <v>2</v>
      </c>
      <c r="N182">
        <v>2</v>
      </c>
      <c r="O182">
        <v>0</v>
      </c>
      <c r="P182">
        <v>597.25</v>
      </c>
      <c r="Q182">
        <v>0</v>
      </c>
      <c r="R182">
        <v>375</v>
      </c>
      <c r="S182">
        <v>819.5</v>
      </c>
      <c r="T182">
        <v>110.25</v>
      </c>
      <c r="U182">
        <v>125.5</v>
      </c>
      <c r="V182">
        <v>95</v>
      </c>
      <c r="W182">
        <v>4347.5</v>
      </c>
      <c r="X182">
        <v>6689.5</v>
      </c>
      <c r="Y182">
        <v>2005.5</v>
      </c>
      <c r="Z182">
        <v>21.5</v>
      </c>
      <c r="AA182">
        <v>29.5</v>
      </c>
      <c r="AB182">
        <v>13.5</v>
      </c>
      <c r="AC182">
        <v>19</v>
      </c>
      <c r="AD182">
        <v>7</v>
      </c>
      <c r="AE182">
        <v>2</v>
      </c>
      <c r="AF182">
        <v>10</v>
      </c>
      <c r="AG182">
        <v>5</v>
      </c>
      <c r="AH182">
        <v>5</v>
      </c>
      <c r="AI182">
        <v>0</v>
      </c>
      <c r="AJ182">
        <v>0</v>
      </c>
      <c r="AK182">
        <v>8</v>
      </c>
      <c r="AL182">
        <v>1</v>
      </c>
      <c r="AM182">
        <v>4</v>
      </c>
      <c r="AN182">
        <v>1</v>
      </c>
      <c r="AO182">
        <v>0</v>
      </c>
      <c r="AP182">
        <v>0</v>
      </c>
      <c r="AQ182">
        <v>2</v>
      </c>
      <c r="AR182">
        <v>0</v>
      </c>
      <c r="AS182">
        <v>0</v>
      </c>
      <c r="AT182">
        <v>2</v>
      </c>
      <c r="AU182">
        <v>0</v>
      </c>
      <c r="AV182">
        <v>0</v>
      </c>
      <c r="AW182">
        <v>0</v>
      </c>
      <c r="AX182">
        <v>0</v>
      </c>
      <c r="AY182">
        <v>1</v>
      </c>
      <c r="AZ182">
        <v>2</v>
      </c>
      <c r="BA182">
        <v>0</v>
      </c>
      <c r="BB182">
        <v>0</v>
      </c>
      <c r="BC182">
        <v>6</v>
      </c>
      <c r="BD182">
        <v>1</v>
      </c>
      <c r="BE182">
        <v>6</v>
      </c>
      <c r="BF182">
        <v>0</v>
      </c>
      <c r="BG182">
        <v>0</v>
      </c>
      <c r="BH182">
        <v>0</v>
      </c>
      <c r="BI182">
        <v>0</v>
      </c>
      <c r="BJ182">
        <v>4</v>
      </c>
      <c r="BK182">
        <v>2</v>
      </c>
      <c r="BL182">
        <v>141</v>
      </c>
      <c r="BM182">
        <v>13</v>
      </c>
      <c r="BN182">
        <v>0</v>
      </c>
      <c r="BO182">
        <v>0</v>
      </c>
      <c r="BP182">
        <v>7</v>
      </c>
      <c r="BQ182">
        <v>84</v>
      </c>
      <c r="BR182">
        <v>37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 t="s">
        <v>58</v>
      </c>
      <c r="CE182" s="58" t="s">
        <v>111</v>
      </c>
    </row>
    <row r="183" spans="1:83">
      <c r="A183" t="s">
        <v>174</v>
      </c>
      <c r="B183" s="10">
        <v>20</v>
      </c>
      <c r="C183" s="6" t="s">
        <v>2</v>
      </c>
      <c r="D183" s="10" t="s">
        <v>38</v>
      </c>
      <c r="E183" s="59">
        <f t="shared" si="95"/>
        <v>100</v>
      </c>
      <c r="F183" s="59">
        <f t="shared" si="96"/>
        <v>0</v>
      </c>
      <c r="G183" s="59">
        <f t="shared" si="97"/>
        <v>0</v>
      </c>
      <c r="H183" s="59">
        <f t="shared" si="98"/>
        <v>0</v>
      </c>
      <c r="I183" s="59">
        <f t="shared" si="99"/>
        <v>0</v>
      </c>
      <c r="J183">
        <v>4</v>
      </c>
      <c r="K183">
        <v>4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3</v>
      </c>
      <c r="AD183">
        <v>2</v>
      </c>
      <c r="AE183">
        <v>0</v>
      </c>
      <c r="AF183">
        <v>1</v>
      </c>
      <c r="AG183">
        <v>1</v>
      </c>
      <c r="AH183">
        <v>0</v>
      </c>
      <c r="AI183">
        <v>0</v>
      </c>
      <c r="AJ183">
        <v>0</v>
      </c>
      <c r="AK183">
        <v>0</v>
      </c>
      <c r="AL183">
        <v>2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2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5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5</v>
      </c>
      <c r="BL183">
        <v>266</v>
      </c>
      <c r="BM183">
        <v>73</v>
      </c>
      <c r="BN183">
        <v>0</v>
      </c>
      <c r="BO183">
        <v>0</v>
      </c>
      <c r="BP183">
        <v>0</v>
      </c>
      <c r="BQ183">
        <v>0</v>
      </c>
      <c r="BR183">
        <v>193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 t="s">
        <v>58</v>
      </c>
      <c r="CE183" s="58" t="s">
        <v>111</v>
      </c>
    </row>
    <row r="184" spans="1:83">
      <c r="A184" t="s">
        <v>183</v>
      </c>
      <c r="B184" s="10">
        <v>24</v>
      </c>
      <c r="C184" s="6" t="s">
        <v>2</v>
      </c>
      <c r="D184" s="10" t="s">
        <v>38</v>
      </c>
      <c r="E184" s="59">
        <f t="shared" si="95"/>
        <v>75</v>
      </c>
      <c r="F184" s="59">
        <f t="shared" si="96"/>
        <v>0</v>
      </c>
      <c r="G184" s="59">
        <f t="shared" si="97"/>
        <v>0</v>
      </c>
      <c r="H184" s="59">
        <f t="shared" si="98"/>
        <v>25</v>
      </c>
      <c r="I184" s="59">
        <f t="shared" si="99"/>
        <v>0</v>
      </c>
      <c r="J184">
        <v>4</v>
      </c>
      <c r="K184">
        <v>3</v>
      </c>
      <c r="L184">
        <v>0</v>
      </c>
      <c r="M184">
        <v>0</v>
      </c>
      <c r="N184">
        <v>1</v>
      </c>
      <c r="O184">
        <v>0</v>
      </c>
      <c r="P184">
        <v>1980</v>
      </c>
      <c r="Q184">
        <v>0</v>
      </c>
      <c r="R184">
        <v>0</v>
      </c>
      <c r="S184">
        <v>1980</v>
      </c>
      <c r="T184">
        <v>1223</v>
      </c>
      <c r="U184">
        <v>0</v>
      </c>
      <c r="V184">
        <v>1223</v>
      </c>
      <c r="W184">
        <v>480</v>
      </c>
      <c r="X184">
        <v>0</v>
      </c>
      <c r="Y184">
        <v>480</v>
      </c>
      <c r="Z184">
        <v>385</v>
      </c>
      <c r="AA184">
        <v>0</v>
      </c>
      <c r="AB184">
        <v>385</v>
      </c>
      <c r="AC184">
        <v>6</v>
      </c>
      <c r="AD184">
        <v>1</v>
      </c>
      <c r="AE184">
        <v>4</v>
      </c>
      <c r="AF184">
        <v>1</v>
      </c>
      <c r="AG184">
        <v>4</v>
      </c>
      <c r="AH184">
        <v>1</v>
      </c>
      <c r="AI184">
        <v>0</v>
      </c>
      <c r="AJ184">
        <v>0</v>
      </c>
      <c r="AK184">
        <v>0</v>
      </c>
      <c r="AL184">
        <v>1</v>
      </c>
      <c r="AM184">
        <v>1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3</v>
      </c>
      <c r="AT184">
        <v>0</v>
      </c>
      <c r="AU184">
        <v>0</v>
      </c>
      <c r="AV184">
        <v>0</v>
      </c>
      <c r="AW184">
        <v>0</v>
      </c>
      <c r="AX184">
        <v>1</v>
      </c>
      <c r="AY184">
        <v>0</v>
      </c>
      <c r="AZ184">
        <v>1</v>
      </c>
      <c r="BA184">
        <v>0</v>
      </c>
      <c r="BB184">
        <v>0</v>
      </c>
      <c r="BC184">
        <v>0</v>
      </c>
      <c r="BD184">
        <v>0</v>
      </c>
      <c r="BE184">
        <v>1</v>
      </c>
      <c r="BF184">
        <v>0</v>
      </c>
      <c r="BG184">
        <v>0</v>
      </c>
      <c r="BH184">
        <v>0</v>
      </c>
      <c r="BI184">
        <v>0</v>
      </c>
      <c r="BJ184">
        <v>1</v>
      </c>
      <c r="BK184">
        <v>0</v>
      </c>
      <c r="BL184">
        <v>11</v>
      </c>
      <c r="BM184">
        <v>2</v>
      </c>
      <c r="BN184">
        <v>0</v>
      </c>
      <c r="BO184">
        <v>0</v>
      </c>
      <c r="BP184">
        <v>0</v>
      </c>
      <c r="BQ184">
        <v>1</v>
      </c>
      <c r="BR184">
        <v>8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 t="s">
        <v>58</v>
      </c>
      <c r="CE184" s="58"/>
    </row>
    <row r="185" spans="1:83">
      <c r="A185" t="s">
        <v>175</v>
      </c>
      <c r="B185" s="10">
        <v>20</v>
      </c>
      <c r="C185" s="4" t="s">
        <v>3</v>
      </c>
      <c r="D185" s="10" t="s">
        <v>38</v>
      </c>
      <c r="E185" s="59">
        <f t="shared" si="95"/>
        <v>0</v>
      </c>
      <c r="F185" s="59">
        <f t="shared" si="96"/>
        <v>0</v>
      </c>
      <c r="G185" s="59">
        <f t="shared" si="97"/>
        <v>50</v>
      </c>
      <c r="H185" s="59">
        <f t="shared" si="98"/>
        <v>50</v>
      </c>
      <c r="I185" s="59">
        <f t="shared" si="99"/>
        <v>0.5</v>
      </c>
      <c r="J185">
        <v>4</v>
      </c>
      <c r="K185">
        <v>0</v>
      </c>
      <c r="L185">
        <v>0</v>
      </c>
      <c r="M185">
        <v>2</v>
      </c>
      <c r="N185">
        <v>2</v>
      </c>
      <c r="O185">
        <v>0</v>
      </c>
      <c r="P185">
        <v>662</v>
      </c>
      <c r="Q185">
        <v>0</v>
      </c>
      <c r="R185">
        <v>732</v>
      </c>
      <c r="S185">
        <v>592</v>
      </c>
      <c r="T185">
        <v>590</v>
      </c>
      <c r="U185">
        <v>874</v>
      </c>
      <c r="V185">
        <v>306</v>
      </c>
      <c r="W185">
        <v>96.5</v>
      </c>
      <c r="X185">
        <v>63</v>
      </c>
      <c r="Y185">
        <v>130</v>
      </c>
      <c r="Z185">
        <v>146.5</v>
      </c>
      <c r="AA185">
        <v>140.5</v>
      </c>
      <c r="AB185">
        <v>152.5</v>
      </c>
      <c r="AC185">
        <v>10</v>
      </c>
      <c r="AD185">
        <v>6</v>
      </c>
      <c r="AE185">
        <v>2</v>
      </c>
      <c r="AF185">
        <v>2</v>
      </c>
      <c r="AG185">
        <v>4</v>
      </c>
      <c r="AH185">
        <v>4</v>
      </c>
      <c r="AI185">
        <v>1</v>
      </c>
      <c r="AJ185">
        <v>0</v>
      </c>
      <c r="AK185">
        <v>0</v>
      </c>
      <c r="AL185">
        <v>1</v>
      </c>
      <c r="AM185">
        <v>4</v>
      </c>
      <c r="AN185">
        <v>0</v>
      </c>
      <c r="AO185">
        <v>1</v>
      </c>
      <c r="AP185">
        <v>0</v>
      </c>
      <c r="AQ185">
        <v>0</v>
      </c>
      <c r="AR185">
        <v>1</v>
      </c>
      <c r="AS185">
        <v>0</v>
      </c>
      <c r="AT185">
        <v>2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2</v>
      </c>
      <c r="BA185">
        <v>0</v>
      </c>
      <c r="BB185">
        <v>0</v>
      </c>
      <c r="BC185">
        <v>0</v>
      </c>
      <c r="BD185">
        <v>0</v>
      </c>
      <c r="BE185">
        <v>24</v>
      </c>
      <c r="BF185">
        <v>0</v>
      </c>
      <c r="BG185">
        <v>4</v>
      </c>
      <c r="BH185">
        <v>0</v>
      </c>
      <c r="BI185">
        <v>2</v>
      </c>
      <c r="BJ185">
        <v>5</v>
      </c>
      <c r="BK185">
        <v>13</v>
      </c>
      <c r="BL185">
        <v>111</v>
      </c>
      <c r="BM185">
        <v>37</v>
      </c>
      <c r="BN185">
        <v>31</v>
      </c>
      <c r="BO185">
        <v>4</v>
      </c>
      <c r="BP185">
        <v>6</v>
      </c>
      <c r="BQ185">
        <v>11</v>
      </c>
      <c r="BR185">
        <v>22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 t="s">
        <v>58</v>
      </c>
      <c r="CE185" s="58" t="s">
        <v>111</v>
      </c>
    </row>
    <row r="186" spans="1:83">
      <c r="A186" t="s">
        <v>176</v>
      </c>
      <c r="B186" s="10">
        <v>20</v>
      </c>
      <c r="C186" s="6" t="s">
        <v>2</v>
      </c>
      <c r="D186" s="10" t="s">
        <v>38</v>
      </c>
      <c r="E186" s="59">
        <f t="shared" si="95"/>
        <v>75</v>
      </c>
      <c r="F186" s="59">
        <f t="shared" si="96"/>
        <v>0</v>
      </c>
      <c r="G186" s="59">
        <f t="shared" si="97"/>
        <v>0</v>
      </c>
      <c r="H186" s="59">
        <f t="shared" si="98"/>
        <v>25</v>
      </c>
      <c r="I186" s="59">
        <f t="shared" si="99"/>
        <v>0</v>
      </c>
      <c r="J186">
        <v>4</v>
      </c>
      <c r="K186">
        <v>3</v>
      </c>
      <c r="L186">
        <v>0</v>
      </c>
      <c r="M186">
        <v>0</v>
      </c>
      <c r="N186">
        <v>1</v>
      </c>
      <c r="O186">
        <v>0</v>
      </c>
      <c r="P186">
        <v>1529</v>
      </c>
      <c r="Q186">
        <v>0</v>
      </c>
      <c r="R186">
        <v>0</v>
      </c>
      <c r="S186">
        <v>1529</v>
      </c>
      <c r="T186">
        <v>435</v>
      </c>
      <c r="U186">
        <v>0</v>
      </c>
      <c r="V186">
        <v>435</v>
      </c>
      <c r="W186">
        <v>252</v>
      </c>
      <c r="X186">
        <v>0</v>
      </c>
      <c r="Y186">
        <v>252</v>
      </c>
      <c r="Z186">
        <v>363</v>
      </c>
      <c r="AA186">
        <v>0</v>
      </c>
      <c r="AB186">
        <v>363</v>
      </c>
      <c r="AC186">
        <v>2</v>
      </c>
      <c r="AD186">
        <v>1</v>
      </c>
      <c r="AE186">
        <v>0</v>
      </c>
      <c r="AF186">
        <v>1</v>
      </c>
      <c r="AG186">
        <v>1</v>
      </c>
      <c r="AH186">
        <v>1</v>
      </c>
      <c r="AI186">
        <v>0</v>
      </c>
      <c r="AJ186">
        <v>0</v>
      </c>
      <c r="AK186">
        <v>0</v>
      </c>
      <c r="AL186">
        <v>0</v>
      </c>
      <c r="AM186">
        <v>1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1</v>
      </c>
      <c r="BA186">
        <v>0</v>
      </c>
      <c r="BB186">
        <v>0</v>
      </c>
      <c r="BC186">
        <v>0</v>
      </c>
      <c r="BD186">
        <v>0</v>
      </c>
      <c r="BE186">
        <v>27</v>
      </c>
      <c r="BF186">
        <v>10</v>
      </c>
      <c r="BG186">
        <v>0</v>
      </c>
      <c r="BH186">
        <v>0</v>
      </c>
      <c r="BI186">
        <v>0</v>
      </c>
      <c r="BJ186">
        <v>1</v>
      </c>
      <c r="BK186">
        <v>16</v>
      </c>
      <c r="BL186">
        <v>254</v>
      </c>
      <c r="BM186">
        <v>91</v>
      </c>
      <c r="BN186">
        <v>1</v>
      </c>
      <c r="BO186">
        <v>0</v>
      </c>
      <c r="BP186">
        <v>0</v>
      </c>
      <c r="BQ186">
        <v>2</v>
      </c>
      <c r="BR186">
        <v>160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 t="s">
        <v>58</v>
      </c>
      <c r="CE186" s="58" t="s">
        <v>111</v>
      </c>
    </row>
    <row r="187" spans="1:83">
      <c r="A187" t="s">
        <v>177</v>
      </c>
      <c r="B187" s="10">
        <v>20</v>
      </c>
      <c r="C187" s="6" t="s">
        <v>2</v>
      </c>
      <c r="D187" s="10" t="s">
        <v>38</v>
      </c>
      <c r="E187" s="59">
        <f t="shared" si="95"/>
        <v>100</v>
      </c>
      <c r="F187" s="59">
        <f t="shared" si="96"/>
        <v>0</v>
      </c>
      <c r="G187" s="59">
        <f t="shared" si="97"/>
        <v>0</v>
      </c>
      <c r="H187" s="59">
        <f t="shared" si="98"/>
        <v>0</v>
      </c>
      <c r="I187" s="59">
        <f t="shared" si="99"/>
        <v>0</v>
      </c>
      <c r="J187">
        <v>4</v>
      </c>
      <c r="K187">
        <v>4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5</v>
      </c>
      <c r="BF187">
        <v>3</v>
      </c>
      <c r="BG187">
        <v>0</v>
      </c>
      <c r="BH187">
        <v>0</v>
      </c>
      <c r="BI187">
        <v>0</v>
      </c>
      <c r="BJ187">
        <v>0</v>
      </c>
      <c r="BK187">
        <v>2</v>
      </c>
      <c r="BL187">
        <v>118</v>
      </c>
      <c r="BM187">
        <v>38</v>
      </c>
      <c r="BN187">
        <v>0</v>
      </c>
      <c r="BO187">
        <v>0</v>
      </c>
      <c r="BP187">
        <v>0</v>
      </c>
      <c r="BQ187">
        <v>0</v>
      </c>
      <c r="BR187">
        <v>80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 t="s">
        <v>58</v>
      </c>
      <c r="CE187" s="58" t="s">
        <v>111</v>
      </c>
    </row>
    <row r="188" spans="1:83">
      <c r="A188" s="63"/>
      <c r="C188" s="65"/>
      <c r="D188" s="65"/>
      <c r="E188" s="65"/>
      <c r="F188" s="65"/>
      <c r="G188" s="65"/>
      <c r="H188" s="65"/>
      <c r="I188" s="65"/>
      <c r="J188" s="65"/>
      <c r="K188" s="63"/>
      <c r="L188" s="63"/>
      <c r="M188" s="63"/>
      <c r="N188" s="63"/>
      <c r="O188" s="64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S188" s="63"/>
      <c r="AT188" s="63"/>
      <c r="AU188" s="63"/>
      <c r="CE188" s="58" t="s">
        <v>111</v>
      </c>
    </row>
    <row r="189" spans="1:83">
      <c r="A189" s="34" t="s">
        <v>3</v>
      </c>
      <c r="B189" s="34">
        <f>COUNTIF(C163:C187,"WT")</f>
        <v>11</v>
      </c>
      <c r="C189" s="63"/>
      <c r="D189" s="22" t="s">
        <v>41</v>
      </c>
      <c r="E189" s="24">
        <f>AVERAGE(E164:E167,E169,E174,E176:E177,E180:E181,E185)</f>
        <v>45.454545454545453</v>
      </c>
      <c r="F189" s="24">
        <f t="shared" ref="F189:BQ189" si="100">AVERAGE(F164:F167,F169,F174,F176:F177,F180:F181,F185)</f>
        <v>4.5454545454545459</v>
      </c>
      <c r="G189" s="24">
        <f t="shared" si="100"/>
        <v>22.727272727272727</v>
      </c>
      <c r="H189" s="24">
        <f t="shared" si="100"/>
        <v>27.272727272727273</v>
      </c>
      <c r="I189" s="24">
        <f t="shared" si="100"/>
        <v>0.22727272727272727</v>
      </c>
      <c r="J189" s="24">
        <f t="shared" si="100"/>
        <v>4</v>
      </c>
      <c r="K189" s="24">
        <f t="shared" si="100"/>
        <v>1.8181818181818181</v>
      </c>
      <c r="L189" s="24">
        <f t="shared" si="100"/>
        <v>0.18181818181818182</v>
      </c>
      <c r="M189" s="24">
        <f t="shared" si="100"/>
        <v>0.90909090909090906</v>
      </c>
      <c r="N189" s="24">
        <f t="shared" si="100"/>
        <v>1.0909090909090908</v>
      </c>
      <c r="O189" s="24">
        <f t="shared" si="100"/>
        <v>0</v>
      </c>
      <c r="P189" s="24">
        <f t="shared" si="100"/>
        <v>1287.5454545454545</v>
      </c>
      <c r="Q189" s="24">
        <f t="shared" si="100"/>
        <v>227.36363636363637</v>
      </c>
      <c r="R189" s="24">
        <f t="shared" si="100"/>
        <v>978.9545454545455</v>
      </c>
      <c r="S189" s="24">
        <f t="shared" si="100"/>
        <v>980.22727272727275</v>
      </c>
      <c r="T189" s="24">
        <f t="shared" si="100"/>
        <v>404.36363636363637</v>
      </c>
      <c r="U189" s="24">
        <f t="shared" si="100"/>
        <v>296.40909090909093</v>
      </c>
      <c r="V189" s="24">
        <f t="shared" si="100"/>
        <v>244</v>
      </c>
      <c r="W189" s="24">
        <f t="shared" si="100"/>
        <v>1116.5227272727273</v>
      </c>
      <c r="X189" s="24">
        <f t="shared" si="100"/>
        <v>1037.4545454545455</v>
      </c>
      <c r="Y189" s="24">
        <f t="shared" si="100"/>
        <v>927.09090909090912</v>
      </c>
      <c r="Z189" s="24">
        <f t="shared" si="100"/>
        <v>1407.840909090909</v>
      </c>
      <c r="AA189" s="24">
        <f t="shared" si="100"/>
        <v>177.63636363636363</v>
      </c>
      <c r="AB189" s="24">
        <f t="shared" si="100"/>
        <v>1345.2272727272727</v>
      </c>
      <c r="AC189" s="24">
        <f t="shared" si="100"/>
        <v>8.2727272727272734</v>
      </c>
      <c r="AD189" s="24">
        <f t="shared" si="100"/>
        <v>3.7272727272727271</v>
      </c>
      <c r="AE189" s="24">
        <f t="shared" si="100"/>
        <v>2.4545454545454546</v>
      </c>
      <c r="AF189" s="24">
        <f t="shared" si="100"/>
        <v>2.0909090909090908</v>
      </c>
      <c r="AG189" s="24">
        <f t="shared" si="100"/>
        <v>2.6363636363636362</v>
      </c>
      <c r="AH189" s="24">
        <f t="shared" si="100"/>
        <v>2.5454545454545454</v>
      </c>
      <c r="AI189" s="24">
        <f t="shared" si="100"/>
        <v>1</v>
      </c>
      <c r="AJ189" s="24">
        <f t="shared" si="100"/>
        <v>9.0909090909090912E-2</v>
      </c>
      <c r="AK189" s="24">
        <f t="shared" si="100"/>
        <v>0</v>
      </c>
      <c r="AL189" s="24">
        <f t="shared" si="100"/>
        <v>2</v>
      </c>
      <c r="AM189" s="24">
        <f t="shared" si="100"/>
        <v>2.1818181818181817</v>
      </c>
      <c r="AN189" s="24">
        <f t="shared" si="100"/>
        <v>0.54545454545454541</v>
      </c>
      <c r="AO189" s="24">
        <f t="shared" si="100"/>
        <v>0.36363636363636365</v>
      </c>
      <c r="AP189" s="24">
        <f t="shared" si="100"/>
        <v>9.0909090909090912E-2</v>
      </c>
      <c r="AQ189" s="24">
        <f t="shared" si="100"/>
        <v>0</v>
      </c>
      <c r="AR189" s="24">
        <f t="shared" si="100"/>
        <v>0.54545454545454541</v>
      </c>
      <c r="AS189" s="24">
        <f t="shared" si="100"/>
        <v>0.27272727272727271</v>
      </c>
      <c r="AT189" s="24">
        <f t="shared" si="100"/>
        <v>0.90909090909090906</v>
      </c>
      <c r="AU189" s="24">
        <f t="shared" si="100"/>
        <v>0.18181818181818182</v>
      </c>
      <c r="AV189" s="24">
        <f t="shared" si="100"/>
        <v>0</v>
      </c>
      <c r="AW189" s="24">
        <f t="shared" si="100"/>
        <v>0</v>
      </c>
      <c r="AX189" s="24">
        <f t="shared" si="100"/>
        <v>1.0909090909090908</v>
      </c>
      <c r="AY189" s="24">
        <f t="shared" si="100"/>
        <v>0.18181818181818182</v>
      </c>
      <c r="AZ189" s="24">
        <f t="shared" si="100"/>
        <v>1.0909090909090908</v>
      </c>
      <c r="BA189" s="24">
        <f t="shared" si="100"/>
        <v>0.45454545454545453</v>
      </c>
      <c r="BB189" s="24">
        <f t="shared" si="100"/>
        <v>0</v>
      </c>
      <c r="BC189" s="24">
        <f t="shared" si="100"/>
        <v>0</v>
      </c>
      <c r="BD189" s="24">
        <f t="shared" si="100"/>
        <v>0.36363636363636365</v>
      </c>
      <c r="BE189" s="24">
        <f t="shared" si="100"/>
        <v>9</v>
      </c>
      <c r="BF189" s="24">
        <f t="shared" si="100"/>
        <v>2.6363636363636362</v>
      </c>
      <c r="BG189" s="24">
        <f t="shared" si="100"/>
        <v>0.36363636363636365</v>
      </c>
      <c r="BH189" s="24">
        <f t="shared" si="100"/>
        <v>0</v>
      </c>
      <c r="BI189" s="24">
        <f t="shared" si="100"/>
        <v>0.54545454545454541</v>
      </c>
      <c r="BJ189" s="24">
        <f t="shared" si="100"/>
        <v>1.9090909090909092</v>
      </c>
      <c r="BK189" s="24">
        <f t="shared" si="100"/>
        <v>3.5454545454545454</v>
      </c>
      <c r="BL189" s="24">
        <f t="shared" si="100"/>
        <v>184.45454545454547</v>
      </c>
      <c r="BM189" s="24">
        <f t="shared" si="100"/>
        <v>61.272727272727273</v>
      </c>
      <c r="BN189" s="24">
        <f t="shared" si="100"/>
        <v>6.0909090909090908</v>
      </c>
      <c r="BO189" s="24">
        <f t="shared" si="100"/>
        <v>1</v>
      </c>
      <c r="BP189" s="24">
        <f t="shared" si="100"/>
        <v>2.9090909090909092</v>
      </c>
      <c r="BQ189" s="24">
        <f t="shared" si="100"/>
        <v>34.727272727272727</v>
      </c>
      <c r="BR189" s="24">
        <f t="shared" ref="BR189:BX189" si="101">AVERAGE(BR164:BR167,BR169,BR174,BR176:BR177,BR180:BR181,BR185)</f>
        <v>78.454545454545453</v>
      </c>
      <c r="BS189" s="24">
        <f t="shared" si="101"/>
        <v>0</v>
      </c>
      <c r="BT189" s="24">
        <f t="shared" si="101"/>
        <v>0</v>
      </c>
      <c r="BU189" s="24">
        <f t="shared" si="101"/>
        <v>0</v>
      </c>
      <c r="BV189" s="24">
        <f t="shared" si="101"/>
        <v>0</v>
      </c>
      <c r="BW189" s="24">
        <f t="shared" si="101"/>
        <v>0</v>
      </c>
      <c r="BX189" s="24">
        <f t="shared" si="101"/>
        <v>0</v>
      </c>
      <c r="CE189" s="58" t="s">
        <v>111</v>
      </c>
    </row>
    <row r="190" spans="1:83">
      <c r="A190" s="35" t="s">
        <v>179</v>
      </c>
      <c r="B190" s="34">
        <f>COUNTIF(C163:C187,"+ve")</f>
        <v>13</v>
      </c>
      <c r="C190" s="63"/>
      <c r="D190" s="18" t="s">
        <v>41</v>
      </c>
      <c r="E190" s="27">
        <f>AVERAGE(E168,E170:E173,E175,E178:E179,E182:E184,E186:E187)</f>
        <v>42.307692307692307</v>
      </c>
      <c r="F190" s="27">
        <f t="shared" ref="F190:BQ190" si="102">AVERAGE(F168,F170:F173,F175,F178:F179,F182:F184,F186:F187)</f>
        <v>3.8461538461538463</v>
      </c>
      <c r="G190" s="27">
        <f t="shared" si="102"/>
        <v>26.923076923076923</v>
      </c>
      <c r="H190" s="27">
        <f t="shared" si="102"/>
        <v>15.384615384615385</v>
      </c>
      <c r="I190" s="27">
        <f t="shared" si="102"/>
        <v>0.26923076923076922</v>
      </c>
      <c r="J190" s="27">
        <f t="shared" si="102"/>
        <v>4</v>
      </c>
      <c r="K190" s="27">
        <f t="shared" si="102"/>
        <v>1.6923076923076923</v>
      </c>
      <c r="L190" s="27">
        <f t="shared" si="102"/>
        <v>0.15384615384615385</v>
      </c>
      <c r="M190" s="27">
        <f t="shared" si="102"/>
        <v>1.0769230769230769</v>
      </c>
      <c r="N190" s="27">
        <f t="shared" si="102"/>
        <v>0.61538461538461542</v>
      </c>
      <c r="O190" s="27">
        <f t="shared" si="102"/>
        <v>0.46153846153846156</v>
      </c>
      <c r="P190" s="27">
        <f t="shared" si="102"/>
        <v>778.26282050769237</v>
      </c>
      <c r="Q190" s="27">
        <f t="shared" si="102"/>
        <v>200</v>
      </c>
      <c r="R190" s="27">
        <f t="shared" si="102"/>
        <v>492.34615384615387</v>
      </c>
      <c r="S190" s="27">
        <f t="shared" si="102"/>
        <v>363.65384615384613</v>
      </c>
      <c r="T190" s="27">
        <f t="shared" si="102"/>
        <v>239.9551282076923</v>
      </c>
      <c r="U190" s="27">
        <f t="shared" si="102"/>
        <v>95.269230769230774</v>
      </c>
      <c r="V190" s="27">
        <f t="shared" si="102"/>
        <v>183.80769230769232</v>
      </c>
      <c r="W190" s="27">
        <f t="shared" si="102"/>
        <v>512.01923076923072</v>
      </c>
      <c r="X190" s="27">
        <f t="shared" si="102"/>
        <v>634.03846153846155</v>
      </c>
      <c r="Y190" s="27">
        <f t="shared" si="102"/>
        <v>221.46153846153845</v>
      </c>
      <c r="Z190" s="27">
        <f t="shared" si="102"/>
        <v>458.25641025384618</v>
      </c>
      <c r="AA190" s="27">
        <f t="shared" si="102"/>
        <v>426.92307692307691</v>
      </c>
      <c r="AB190" s="27">
        <f t="shared" si="102"/>
        <v>98.07692307692308</v>
      </c>
      <c r="AC190" s="27">
        <f t="shared" si="102"/>
        <v>12.538461538461538</v>
      </c>
      <c r="AD190" s="27">
        <f t="shared" si="102"/>
        <v>6.3076923076923075</v>
      </c>
      <c r="AE190" s="27">
        <f t="shared" si="102"/>
        <v>3.6923076923076925</v>
      </c>
      <c r="AF190" s="27">
        <f t="shared" si="102"/>
        <v>2.5384615384615383</v>
      </c>
      <c r="AG190" s="27">
        <f t="shared" si="102"/>
        <v>3.5384615384615383</v>
      </c>
      <c r="AH190" s="27">
        <f t="shared" si="102"/>
        <v>3.6153846153846154</v>
      </c>
      <c r="AI190" s="27">
        <f t="shared" si="102"/>
        <v>0.53846153846153844</v>
      </c>
      <c r="AJ190" s="27">
        <f t="shared" si="102"/>
        <v>0.23076923076923078</v>
      </c>
      <c r="AK190" s="27">
        <f t="shared" si="102"/>
        <v>0.61538461538461542</v>
      </c>
      <c r="AL190" s="27">
        <f t="shared" si="102"/>
        <v>4</v>
      </c>
      <c r="AM190" s="27">
        <f t="shared" si="102"/>
        <v>2.3076923076923075</v>
      </c>
      <c r="AN190" s="27">
        <f t="shared" si="102"/>
        <v>1.4615384615384615</v>
      </c>
      <c r="AO190" s="27">
        <f t="shared" si="102"/>
        <v>0.23076923076923078</v>
      </c>
      <c r="AP190" s="27">
        <f t="shared" si="102"/>
        <v>7.6923076923076927E-2</v>
      </c>
      <c r="AQ190" s="27">
        <f t="shared" si="102"/>
        <v>0.15384615384615385</v>
      </c>
      <c r="AR190" s="27">
        <f t="shared" si="102"/>
        <v>2.0769230769230771</v>
      </c>
      <c r="AS190" s="27">
        <f t="shared" si="102"/>
        <v>0.61538461538461542</v>
      </c>
      <c r="AT190" s="27">
        <f t="shared" si="102"/>
        <v>1.4615384615384615</v>
      </c>
      <c r="AU190" s="27">
        <f t="shared" si="102"/>
        <v>0.30769230769230771</v>
      </c>
      <c r="AV190" s="27">
        <f t="shared" si="102"/>
        <v>0.15384615384615385</v>
      </c>
      <c r="AW190" s="27">
        <f t="shared" si="102"/>
        <v>0</v>
      </c>
      <c r="AX190" s="27">
        <f t="shared" si="102"/>
        <v>1.1538461538461537</v>
      </c>
      <c r="AY190" s="27">
        <f t="shared" si="102"/>
        <v>0.61538461538461542</v>
      </c>
      <c r="AZ190" s="27">
        <f t="shared" si="102"/>
        <v>0.69230769230769229</v>
      </c>
      <c r="BA190" s="27">
        <f t="shared" si="102"/>
        <v>0</v>
      </c>
      <c r="BB190" s="27">
        <f t="shared" si="102"/>
        <v>0</v>
      </c>
      <c r="BC190" s="27">
        <f t="shared" si="102"/>
        <v>0.46153846153846156</v>
      </c>
      <c r="BD190" s="27">
        <f t="shared" si="102"/>
        <v>0.76923076923076927</v>
      </c>
      <c r="BE190" s="27">
        <f t="shared" si="102"/>
        <v>7.3076923076923075</v>
      </c>
      <c r="BF190" s="27">
        <f t="shared" si="102"/>
        <v>2</v>
      </c>
      <c r="BG190" s="27">
        <f t="shared" si="102"/>
        <v>0.38461538461538464</v>
      </c>
      <c r="BH190" s="27">
        <f t="shared" si="102"/>
        <v>0</v>
      </c>
      <c r="BI190" s="27">
        <f t="shared" si="102"/>
        <v>0.92307692307692313</v>
      </c>
      <c r="BJ190" s="27">
        <f t="shared" si="102"/>
        <v>0.76923076923076927</v>
      </c>
      <c r="BK190" s="27">
        <f t="shared" si="102"/>
        <v>3.2307692307692308</v>
      </c>
      <c r="BL190" s="27">
        <f t="shared" si="102"/>
        <v>119.07692307692308</v>
      </c>
      <c r="BM190" s="27">
        <f t="shared" si="102"/>
        <v>31.076923076923077</v>
      </c>
      <c r="BN190" s="27">
        <f t="shared" si="102"/>
        <v>3.6153846153846154</v>
      </c>
      <c r="BO190" s="27">
        <f t="shared" si="102"/>
        <v>0.76923076923076927</v>
      </c>
      <c r="BP190" s="27">
        <f t="shared" si="102"/>
        <v>1.6923076923076923</v>
      </c>
      <c r="BQ190" s="27">
        <f t="shared" si="102"/>
        <v>6.9230769230769234</v>
      </c>
      <c r="BR190" s="27">
        <f t="shared" ref="BR190:BX190" si="103">AVERAGE(BR168,BR170:BR173,BR175,BR178:BR179,BR182:BR184,BR186:BR187)</f>
        <v>75</v>
      </c>
      <c r="BS190" s="27">
        <f t="shared" si="103"/>
        <v>0.46153846153846156</v>
      </c>
      <c r="BT190" s="27">
        <f t="shared" si="103"/>
        <v>0</v>
      </c>
      <c r="BU190" s="27">
        <f t="shared" si="103"/>
        <v>0.46153846153846156</v>
      </c>
      <c r="BV190" s="27">
        <f t="shared" si="103"/>
        <v>284.76923076923077</v>
      </c>
      <c r="BW190" s="27">
        <f t="shared" si="103"/>
        <v>0</v>
      </c>
      <c r="BX190" s="27">
        <f t="shared" si="103"/>
        <v>284.76923076923077</v>
      </c>
      <c r="CE190" s="58" t="s">
        <v>111</v>
      </c>
    </row>
    <row r="191" spans="1:83">
      <c r="A191" s="63"/>
      <c r="B191" s="63"/>
      <c r="C191" s="63"/>
      <c r="D191" s="22" t="s">
        <v>43</v>
      </c>
      <c r="E191" s="24">
        <f>STDEV(E164:E167,E169,E174,E176:E177,E180:E181,E185)/SQRT($B189)</f>
        <v>12.069016406683412</v>
      </c>
      <c r="F191" s="24">
        <f t="shared" ref="F191:BQ191" si="104">STDEV(F164:F167,F169,F174,F176:F177,F180:F181,F185)/SQRT($B189)</f>
        <v>3.0491836056815318</v>
      </c>
      <c r="G191" s="24">
        <f t="shared" si="104"/>
        <v>7.11476174659024</v>
      </c>
      <c r="H191" s="24">
        <f t="shared" si="104"/>
        <v>7.11476174659024</v>
      </c>
      <c r="I191" s="24">
        <f t="shared" si="104"/>
        <v>7.1147617465902396E-2</v>
      </c>
      <c r="J191" s="24">
        <f t="shared" si="104"/>
        <v>0</v>
      </c>
      <c r="K191" s="24">
        <f t="shared" si="104"/>
        <v>0.4827606562673365</v>
      </c>
      <c r="L191" s="24">
        <f t="shared" si="104"/>
        <v>0.12196734422726126</v>
      </c>
      <c r="M191" s="24">
        <f t="shared" si="104"/>
        <v>0.28459046986360959</v>
      </c>
      <c r="N191" s="24">
        <f t="shared" si="104"/>
        <v>0.28459046986360959</v>
      </c>
      <c r="O191" s="24">
        <f t="shared" si="104"/>
        <v>0</v>
      </c>
      <c r="P191" s="24">
        <f t="shared" si="104"/>
        <v>367.81742447569536</v>
      </c>
      <c r="Q191" s="24">
        <f t="shared" si="104"/>
        <v>153.74265822691399</v>
      </c>
      <c r="R191" s="24">
        <f t="shared" si="104"/>
        <v>425.75888105051718</v>
      </c>
      <c r="S191" s="24">
        <f t="shared" si="104"/>
        <v>387.34087268566503</v>
      </c>
      <c r="T191" s="24">
        <f t="shared" si="104"/>
        <v>162.47507628317379</v>
      </c>
      <c r="U191" s="24">
        <f t="shared" si="104"/>
        <v>145.5769371435571</v>
      </c>
      <c r="V191" s="24">
        <f t="shared" si="104"/>
        <v>119.81208771921288</v>
      </c>
      <c r="W191" s="24">
        <f t="shared" si="104"/>
        <v>768.89666114278896</v>
      </c>
      <c r="X191" s="24">
        <f t="shared" si="104"/>
        <v>878.39954011037344</v>
      </c>
      <c r="Y191" s="24">
        <f t="shared" si="104"/>
        <v>668.12904584430885</v>
      </c>
      <c r="Z191" s="24">
        <f t="shared" si="104"/>
        <v>1217.0033812012898</v>
      </c>
      <c r="AA191" s="24">
        <f t="shared" si="104"/>
        <v>105.03384932550188</v>
      </c>
      <c r="AB191" s="24">
        <f t="shared" si="104"/>
        <v>1221.9207539466788</v>
      </c>
      <c r="AC191" s="24">
        <f t="shared" si="104"/>
        <v>1.7377671624080715</v>
      </c>
      <c r="AD191" s="24">
        <f t="shared" si="104"/>
        <v>0.85377140959082898</v>
      </c>
      <c r="AE191" s="24">
        <f t="shared" si="104"/>
        <v>0.70535144513712089</v>
      </c>
      <c r="AF191" s="24">
        <f t="shared" si="104"/>
        <v>0.43598468393751999</v>
      </c>
      <c r="AG191" s="24">
        <f t="shared" si="104"/>
        <v>0.4723774929733302</v>
      </c>
      <c r="AH191" s="24">
        <f t="shared" si="104"/>
        <v>0.6084800192975095</v>
      </c>
      <c r="AI191" s="24">
        <f t="shared" si="104"/>
        <v>0.4670993664969138</v>
      </c>
      <c r="AJ191" s="24">
        <f t="shared" si="104"/>
        <v>9.0909090909090912E-2</v>
      </c>
      <c r="AK191" s="24">
        <f t="shared" si="104"/>
        <v>0</v>
      </c>
      <c r="AL191" s="24">
        <f t="shared" si="104"/>
        <v>0.91452918836067576</v>
      </c>
      <c r="AM191" s="24">
        <f t="shared" si="104"/>
        <v>0.4827606562673365</v>
      </c>
      <c r="AN191" s="24">
        <f t="shared" si="104"/>
        <v>0.24729946379518986</v>
      </c>
      <c r="AO191" s="24">
        <f t="shared" si="104"/>
        <v>0.27872199485010712</v>
      </c>
      <c r="AP191" s="24">
        <f t="shared" si="104"/>
        <v>9.0909090909090912E-2</v>
      </c>
      <c r="AQ191" s="24">
        <f t="shared" si="104"/>
        <v>0</v>
      </c>
      <c r="AR191" s="24">
        <f t="shared" si="104"/>
        <v>0.2816715160878121</v>
      </c>
      <c r="AS191" s="24">
        <f t="shared" si="104"/>
        <v>0.14083575804390605</v>
      </c>
      <c r="AT191" s="24">
        <f t="shared" si="104"/>
        <v>0.28459046986360959</v>
      </c>
      <c r="AU191" s="24">
        <f t="shared" si="104"/>
        <v>0.12196734422726126</v>
      </c>
      <c r="AV191" s="24">
        <f t="shared" si="104"/>
        <v>0</v>
      </c>
      <c r="AW191" s="24">
        <f t="shared" si="104"/>
        <v>0</v>
      </c>
      <c r="AX191" s="24">
        <f t="shared" si="104"/>
        <v>0.5300865358950273</v>
      </c>
      <c r="AY191" s="24">
        <f t="shared" si="104"/>
        <v>0.12196734422726126</v>
      </c>
      <c r="AZ191" s="24">
        <f t="shared" si="104"/>
        <v>0.28459046986360959</v>
      </c>
      <c r="BA191" s="24">
        <f t="shared" si="104"/>
        <v>0.24729946379518986</v>
      </c>
      <c r="BB191" s="24">
        <f t="shared" si="104"/>
        <v>0</v>
      </c>
      <c r="BC191" s="24">
        <f t="shared" si="104"/>
        <v>0</v>
      </c>
      <c r="BD191" s="24">
        <f t="shared" si="104"/>
        <v>0.36363636363636365</v>
      </c>
      <c r="BE191" s="24">
        <f t="shared" si="104"/>
        <v>2.7468990781342053</v>
      </c>
      <c r="BF191" s="24">
        <f t="shared" si="104"/>
        <v>1.2524356435850563</v>
      </c>
      <c r="BG191" s="24">
        <f t="shared" si="104"/>
        <v>0.36363636363636365</v>
      </c>
      <c r="BH191" s="24">
        <f t="shared" si="104"/>
        <v>0</v>
      </c>
      <c r="BI191" s="24">
        <f t="shared" si="104"/>
        <v>0.24729946379518986</v>
      </c>
      <c r="BJ191" s="24">
        <f t="shared" si="104"/>
        <v>0.54696759841786624</v>
      </c>
      <c r="BK191" s="24">
        <f t="shared" si="104"/>
        <v>1.4356730215454314</v>
      </c>
      <c r="BL191" s="24">
        <f t="shared" si="104"/>
        <v>56.421846773997302</v>
      </c>
      <c r="BM191" s="24">
        <f t="shared" si="104"/>
        <v>18.184954274989835</v>
      </c>
      <c r="BN191" s="24">
        <f t="shared" si="104"/>
        <v>2.7184706444300812</v>
      </c>
      <c r="BO191" s="24">
        <f t="shared" si="104"/>
        <v>0.55595944914256934</v>
      </c>
      <c r="BP191" s="24">
        <f t="shared" si="104"/>
        <v>1.4299049266204917</v>
      </c>
      <c r="BQ191" s="24">
        <f t="shared" si="104"/>
        <v>24.167254671292465</v>
      </c>
      <c r="BR191" s="24">
        <f t="shared" ref="BR191:BX191" si="105">STDEV(BR164:BR167,BR169,BR174,BR176:BR177,BR180:BR181,BR185)/SQRT($B189)</f>
        <v>17.944542668183217</v>
      </c>
      <c r="BS191" s="24">
        <f t="shared" si="105"/>
        <v>0</v>
      </c>
      <c r="BT191" s="24">
        <f t="shared" si="105"/>
        <v>0</v>
      </c>
      <c r="BU191" s="24">
        <f t="shared" si="105"/>
        <v>0</v>
      </c>
      <c r="BV191" s="24">
        <f t="shared" si="105"/>
        <v>0</v>
      </c>
      <c r="BW191" s="24">
        <f t="shared" si="105"/>
        <v>0</v>
      </c>
      <c r="BX191" s="24">
        <f t="shared" si="105"/>
        <v>0</v>
      </c>
      <c r="CE191" s="58" t="s">
        <v>111</v>
      </c>
    </row>
    <row r="192" spans="1:83">
      <c r="A192" s="63"/>
      <c r="B192" s="2"/>
      <c r="C192" s="63"/>
      <c r="D192" s="18" t="s">
        <v>43</v>
      </c>
      <c r="E192" s="27">
        <f>STDEV(E168,E170:E173,E175,E178:E179,E182:E184,E186:E187)/SQRT($B190)</f>
        <v>10.735983477207837</v>
      </c>
      <c r="F192" s="27">
        <f t="shared" ref="F192:BQ192" si="106">STDEV(F168,F170:F173,F175,F178:F179,F182:F184,F186:F187)/SQRT($B190)</f>
        <v>2.6038584630243462</v>
      </c>
      <c r="G192" s="27">
        <f t="shared" si="106"/>
        <v>6.6153100770994531</v>
      </c>
      <c r="H192" s="27">
        <f t="shared" si="106"/>
        <v>6.0304127314829428</v>
      </c>
      <c r="I192" s="27">
        <f t="shared" si="106"/>
        <v>6.6153100770994525E-2</v>
      </c>
      <c r="J192" s="27">
        <f t="shared" si="106"/>
        <v>0</v>
      </c>
      <c r="K192" s="27">
        <f t="shared" si="106"/>
        <v>0.4294393390883135</v>
      </c>
      <c r="L192" s="27">
        <f t="shared" si="106"/>
        <v>0.10415433852097386</v>
      </c>
      <c r="M192" s="27">
        <f t="shared" si="106"/>
        <v>0.2646124030839781</v>
      </c>
      <c r="N192" s="27">
        <f t="shared" si="106"/>
        <v>0.24121650925931767</v>
      </c>
      <c r="O192" s="27">
        <f t="shared" si="106"/>
        <v>0.21529302081726492</v>
      </c>
      <c r="P192" s="27">
        <f t="shared" si="106"/>
        <v>195.1066958380147</v>
      </c>
      <c r="Q192" s="27">
        <f t="shared" si="106"/>
        <v>141.50151761440401</v>
      </c>
      <c r="R192" s="27">
        <f t="shared" si="106"/>
        <v>222.81477578846673</v>
      </c>
      <c r="S192" s="27">
        <f t="shared" si="106"/>
        <v>184.69046683690505</v>
      </c>
      <c r="T192" s="27">
        <f t="shared" si="106"/>
        <v>91.155845843339108</v>
      </c>
      <c r="U192" s="27">
        <f t="shared" si="106"/>
        <v>32.610001974805897</v>
      </c>
      <c r="V192" s="27">
        <f t="shared" si="106"/>
        <v>96.722467401308776</v>
      </c>
      <c r="W192" s="27">
        <f t="shared" si="106"/>
        <v>328.40941271072302</v>
      </c>
      <c r="X192" s="27">
        <f t="shared" si="106"/>
        <v>509.88209880757552</v>
      </c>
      <c r="Y192" s="27">
        <f t="shared" si="106"/>
        <v>153.88200463694517</v>
      </c>
      <c r="Z192" s="27">
        <f t="shared" si="106"/>
        <v>128.23991579354779</v>
      </c>
      <c r="AA192" s="27">
        <f t="shared" si="106"/>
        <v>139.69107222993713</v>
      </c>
      <c r="AB192" s="27">
        <f t="shared" si="106"/>
        <v>44.090482654984704</v>
      </c>
      <c r="AC192" s="27">
        <f t="shared" si="106"/>
        <v>4.3169543285233187</v>
      </c>
      <c r="AD192" s="27">
        <f t="shared" si="106"/>
        <v>2.7535166684428307</v>
      </c>
      <c r="AE192" s="27">
        <f t="shared" si="106"/>
        <v>1.598816130063579</v>
      </c>
      <c r="AF192" s="27">
        <f t="shared" si="106"/>
        <v>0.88878615448394949</v>
      </c>
      <c r="AG192" s="27">
        <f t="shared" si="106"/>
        <v>0.73043177093559564</v>
      </c>
      <c r="AH192" s="27">
        <f t="shared" si="106"/>
        <v>1.3799779891335575</v>
      </c>
      <c r="AI192" s="27">
        <f t="shared" si="106"/>
        <v>0.31246301556292155</v>
      </c>
      <c r="AJ192" s="27">
        <f t="shared" si="106"/>
        <v>0.23076923076923078</v>
      </c>
      <c r="AK192" s="27">
        <f t="shared" si="106"/>
        <v>0.61538461538461542</v>
      </c>
      <c r="AL192" s="27">
        <f t="shared" si="106"/>
        <v>2.0631069425529684</v>
      </c>
      <c r="AM192" s="27">
        <f t="shared" si="106"/>
        <v>0.4294393390883135</v>
      </c>
      <c r="AN192" s="27">
        <f t="shared" si="106"/>
        <v>1.1357556200179539</v>
      </c>
      <c r="AO192" s="27">
        <f t="shared" si="106"/>
        <v>0.23076923076923078</v>
      </c>
      <c r="AP192" s="27">
        <f t="shared" si="106"/>
        <v>7.6923076923076927E-2</v>
      </c>
      <c r="AQ192" s="27">
        <f t="shared" si="106"/>
        <v>0.15384615384615385</v>
      </c>
      <c r="AR192" s="27">
        <f t="shared" si="106"/>
        <v>1.1517074195628567</v>
      </c>
      <c r="AS192" s="27">
        <f t="shared" si="106"/>
        <v>0.33085866411702414</v>
      </c>
      <c r="AT192" s="27">
        <f t="shared" si="106"/>
        <v>0.41779924966154675</v>
      </c>
      <c r="AU192" s="27">
        <f t="shared" si="106"/>
        <v>0.13323467750529824</v>
      </c>
      <c r="AV192" s="27">
        <f t="shared" si="106"/>
        <v>0.15384615384615385</v>
      </c>
      <c r="AW192" s="27">
        <f t="shared" si="106"/>
        <v>0</v>
      </c>
      <c r="AX192" s="27">
        <f t="shared" si="106"/>
        <v>0.9117899685484383</v>
      </c>
      <c r="AY192" s="27">
        <f t="shared" si="106"/>
        <v>0.31088091417902924</v>
      </c>
      <c r="AZ192" s="27">
        <f t="shared" si="106"/>
        <v>0.23709284626803759</v>
      </c>
      <c r="BA192" s="27">
        <f t="shared" si="106"/>
        <v>0</v>
      </c>
      <c r="BB192" s="27">
        <f t="shared" si="106"/>
        <v>0</v>
      </c>
      <c r="BC192" s="27">
        <f t="shared" si="106"/>
        <v>0.46153846153846156</v>
      </c>
      <c r="BD192" s="27">
        <f t="shared" si="106"/>
        <v>0.39473857226514497</v>
      </c>
      <c r="BE192" s="27">
        <f t="shared" si="106"/>
        <v>2.0920625799111026</v>
      </c>
      <c r="BF192" s="27">
        <f t="shared" si="106"/>
        <v>0.90582162731567661</v>
      </c>
      <c r="BG192" s="27">
        <f t="shared" si="106"/>
        <v>0.26646935501059649</v>
      </c>
      <c r="BH192" s="27">
        <f t="shared" si="106"/>
        <v>0</v>
      </c>
      <c r="BI192" s="27">
        <f t="shared" si="106"/>
        <v>0.34828404377451605</v>
      </c>
      <c r="BJ192" s="27">
        <f t="shared" si="106"/>
        <v>0.32332103110047411</v>
      </c>
      <c r="BK192" s="27">
        <f t="shared" si="106"/>
        <v>1.2203081060811072</v>
      </c>
      <c r="BL192" s="27">
        <f t="shared" si="106"/>
        <v>22.149683547679128</v>
      </c>
      <c r="BM192" s="27">
        <f t="shared" si="106"/>
        <v>7.4965475288342569</v>
      </c>
      <c r="BN192" s="27">
        <f t="shared" si="106"/>
        <v>1.5954199733984584</v>
      </c>
      <c r="BO192" s="27">
        <f t="shared" si="106"/>
        <v>0.54483408617630202</v>
      </c>
      <c r="BP192" s="27">
        <f t="shared" si="106"/>
        <v>0.60324565928300466</v>
      </c>
      <c r="BQ192" s="27">
        <f t="shared" si="106"/>
        <v>6.4265689877752905</v>
      </c>
      <c r="BR192" s="27">
        <f t="shared" ref="BR192:BX192" si="107">STDEV(BR168,BR170:BR173,BR175,BR178:BR179,BR182:BR184,BR186:BR187)/SQRT($B190)</f>
        <v>16.572296933166076</v>
      </c>
      <c r="BS192" s="27">
        <f t="shared" si="107"/>
        <v>0.21529302081726492</v>
      </c>
      <c r="BT192" s="27">
        <f t="shared" si="107"/>
        <v>0</v>
      </c>
      <c r="BU192" s="27">
        <f t="shared" si="107"/>
        <v>0.21529302081726492</v>
      </c>
      <c r="BV192" s="27">
        <f t="shared" si="107"/>
        <v>138.62193345183528</v>
      </c>
      <c r="BW192" s="27">
        <f t="shared" si="107"/>
        <v>0</v>
      </c>
      <c r="BX192" s="27">
        <f t="shared" si="107"/>
        <v>138.62193345183528</v>
      </c>
      <c r="CE192" s="58" t="s">
        <v>111</v>
      </c>
    </row>
    <row r="193" spans="1:154">
      <c r="A193" s="10"/>
      <c r="B193" s="10"/>
      <c r="C193" s="102"/>
      <c r="D193" s="10"/>
      <c r="E193" s="59"/>
      <c r="F193" s="59"/>
      <c r="G193" s="59"/>
      <c r="H193" s="59"/>
      <c r="I193" s="59"/>
      <c r="J193" s="10"/>
      <c r="K193" s="10"/>
      <c r="L193" s="10"/>
      <c r="M193" s="10"/>
      <c r="N193" s="10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CE193" s="58"/>
    </row>
    <row r="194" spans="1:154" ht="16">
      <c r="A194" s="83" t="s">
        <v>97</v>
      </c>
      <c r="B194" s="66"/>
      <c r="C194" s="66" t="s">
        <v>134</v>
      </c>
      <c r="D194" s="66"/>
      <c r="E194" s="53" t="s">
        <v>63</v>
      </c>
      <c r="F194" s="53" t="s">
        <v>64</v>
      </c>
      <c r="G194" s="53" t="s">
        <v>65</v>
      </c>
      <c r="H194" s="53" t="s">
        <v>66</v>
      </c>
      <c r="I194" s="66" t="s">
        <v>154</v>
      </c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CE194" s="58" t="s">
        <v>111</v>
      </c>
    </row>
    <row r="195" spans="1:154">
      <c r="A195" t="s">
        <v>158</v>
      </c>
      <c r="B195" s="10">
        <v>20</v>
      </c>
      <c r="C195" s="4" t="s">
        <v>3</v>
      </c>
      <c r="D195" s="10" t="s">
        <v>38</v>
      </c>
      <c r="E195" s="59">
        <f>(K195/$J195)*100</f>
        <v>16.666666666666664</v>
      </c>
      <c r="F195" s="59">
        <f>(L195/$J195)*100</f>
        <v>0</v>
      </c>
      <c r="G195" s="59">
        <f>(M195/$J195)*100</f>
        <v>58.333333333333336</v>
      </c>
      <c r="H195" s="59">
        <f>(N195/$J195)*100</f>
        <v>25</v>
      </c>
      <c r="I195" s="59">
        <f>M195/J195</f>
        <v>0.58333333333333337</v>
      </c>
      <c r="J195">
        <v>24</v>
      </c>
      <c r="K195">
        <v>4</v>
      </c>
      <c r="L195">
        <v>0</v>
      </c>
      <c r="M195">
        <v>14</v>
      </c>
      <c r="N195">
        <v>6</v>
      </c>
      <c r="O195">
        <v>0.7</v>
      </c>
      <c r="P195">
        <v>727.45</v>
      </c>
      <c r="Q195">
        <v>0</v>
      </c>
      <c r="R195">
        <v>703.92857149999998</v>
      </c>
      <c r="S195">
        <v>782.33333330000005</v>
      </c>
      <c r="T195">
        <v>101.35</v>
      </c>
      <c r="U195">
        <v>99.071428569999995</v>
      </c>
      <c r="V195">
        <v>106.66666669999999</v>
      </c>
      <c r="W195">
        <v>548.29999999999995</v>
      </c>
      <c r="X195">
        <v>278.85714280000002</v>
      </c>
      <c r="Y195">
        <v>1177</v>
      </c>
      <c r="Z195">
        <v>163.35</v>
      </c>
      <c r="AA195">
        <v>164.7142857</v>
      </c>
      <c r="AB195">
        <v>160.16666670000001</v>
      </c>
      <c r="AC195">
        <v>116</v>
      </c>
      <c r="AD195">
        <v>59</v>
      </c>
      <c r="AE195">
        <v>28</v>
      </c>
      <c r="AF195">
        <v>29</v>
      </c>
      <c r="AG195">
        <v>20</v>
      </c>
      <c r="AH195">
        <v>30</v>
      </c>
      <c r="AI195">
        <v>31</v>
      </c>
      <c r="AJ195">
        <v>2</v>
      </c>
      <c r="AK195">
        <v>6</v>
      </c>
      <c r="AL195">
        <v>27</v>
      </c>
      <c r="AM195">
        <v>20</v>
      </c>
      <c r="AN195">
        <v>10</v>
      </c>
      <c r="AO195">
        <v>16</v>
      </c>
      <c r="AP195">
        <v>1</v>
      </c>
      <c r="AQ195">
        <v>2</v>
      </c>
      <c r="AR195">
        <v>10</v>
      </c>
      <c r="AS195">
        <v>0</v>
      </c>
      <c r="AT195">
        <v>14</v>
      </c>
      <c r="AU195">
        <v>7</v>
      </c>
      <c r="AV195">
        <v>1</v>
      </c>
      <c r="AW195">
        <v>0</v>
      </c>
      <c r="AX195">
        <v>6</v>
      </c>
      <c r="AY195">
        <v>0</v>
      </c>
      <c r="AZ195">
        <v>6</v>
      </c>
      <c r="BA195">
        <v>8</v>
      </c>
      <c r="BB195">
        <v>0</v>
      </c>
      <c r="BC195">
        <v>4</v>
      </c>
      <c r="BD195">
        <v>11</v>
      </c>
      <c r="BE195">
        <v>105</v>
      </c>
      <c r="BF195">
        <v>41</v>
      </c>
      <c r="BG195">
        <v>0</v>
      </c>
      <c r="BH195">
        <v>0</v>
      </c>
      <c r="BI195">
        <v>8</v>
      </c>
      <c r="BJ195">
        <v>17</v>
      </c>
      <c r="BK195">
        <v>39</v>
      </c>
      <c r="BL195">
        <v>534</v>
      </c>
      <c r="BM195">
        <v>177</v>
      </c>
      <c r="BN195">
        <v>5</v>
      </c>
      <c r="BO195">
        <v>1</v>
      </c>
      <c r="BP195">
        <v>22</v>
      </c>
      <c r="BQ195">
        <v>67</v>
      </c>
      <c r="BR195">
        <v>262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  <c r="CE195" s="58" t="s">
        <v>111</v>
      </c>
      <c r="CG195" s="10" t="str">
        <f>$W$1</f>
        <v>FE0F</v>
      </c>
      <c r="CH195" s="10" t="str">
        <f>C171</f>
        <v>+ve</v>
      </c>
      <c r="CI195" s="59">
        <f t="shared" ref="CI195:CN195" si="108">K195</f>
        <v>4</v>
      </c>
      <c r="CJ195" s="59">
        <f t="shared" si="108"/>
        <v>0</v>
      </c>
      <c r="CK195" s="59">
        <f t="shared" si="108"/>
        <v>14</v>
      </c>
      <c r="CL195" s="59">
        <f t="shared" si="108"/>
        <v>6</v>
      </c>
      <c r="CM195" s="59">
        <f t="shared" si="108"/>
        <v>0.7</v>
      </c>
      <c r="CN195" s="59">
        <f t="shared" si="108"/>
        <v>727.45</v>
      </c>
      <c r="CO195" s="59">
        <f>R195</f>
        <v>703.92857149999998</v>
      </c>
      <c r="CP195" s="59">
        <f>S195</f>
        <v>782.33333330000005</v>
      </c>
      <c r="CQ195" s="59">
        <f>U195</f>
        <v>99.071428569999995</v>
      </c>
      <c r="CR195" s="59">
        <f>V195</f>
        <v>106.66666669999999</v>
      </c>
      <c r="CS195" s="59">
        <f>X195</f>
        <v>278.85714280000002</v>
      </c>
      <c r="CT195" s="59">
        <f>Y195</f>
        <v>1177</v>
      </c>
      <c r="CU195" s="59">
        <f>AD195</f>
        <v>59</v>
      </c>
      <c r="CV195" s="59">
        <f>AE195</f>
        <v>28</v>
      </c>
      <c r="CW195" s="59">
        <f>AF195</f>
        <v>29</v>
      </c>
      <c r="CX195" s="59">
        <f>BE195</f>
        <v>105</v>
      </c>
      <c r="CY195" s="59">
        <f>BL195</f>
        <v>534</v>
      </c>
      <c r="CZ195" s="95">
        <f t="shared" ref="CZ195:DE195" si="109">K197</f>
        <v>16</v>
      </c>
      <c r="DA195" s="95">
        <f t="shared" si="109"/>
        <v>1</v>
      </c>
      <c r="DB195" s="95">
        <f t="shared" si="109"/>
        <v>4</v>
      </c>
      <c r="DC195" s="95">
        <f t="shared" si="109"/>
        <v>3</v>
      </c>
      <c r="DD195" s="95">
        <f t="shared" si="109"/>
        <v>0.57142857140000003</v>
      </c>
      <c r="DE195" s="95">
        <f t="shared" si="109"/>
        <v>1699.625</v>
      </c>
      <c r="DF195" s="95">
        <f>R197</f>
        <v>1431</v>
      </c>
      <c r="DG195" s="95">
        <f>S197</f>
        <v>1448.333333</v>
      </c>
      <c r="DH195" s="95">
        <f>U197</f>
        <v>245.25</v>
      </c>
      <c r="DI195" s="95">
        <f>V197</f>
        <v>318</v>
      </c>
      <c r="DJ195" s="95">
        <f>X197</f>
        <v>735.75</v>
      </c>
      <c r="DK195" s="95">
        <f>Y197</f>
        <v>391</v>
      </c>
      <c r="DL195" s="95">
        <f>AD197</f>
        <v>11</v>
      </c>
      <c r="DM195" s="95">
        <f>AE197</f>
        <v>10</v>
      </c>
      <c r="DN195" s="95">
        <f>AF197</f>
        <v>7</v>
      </c>
      <c r="DO195" s="95">
        <f>BE197</f>
        <v>29</v>
      </c>
      <c r="DP195" s="95">
        <f>BL197</f>
        <v>1098</v>
      </c>
      <c r="DQ195" s="59">
        <f t="shared" ref="DQ195:DV195" si="110">K198</f>
        <v>10</v>
      </c>
      <c r="DR195" s="59">
        <f t="shared" si="110"/>
        <v>0</v>
      </c>
      <c r="DS195" s="59">
        <f t="shared" si="110"/>
        <v>12</v>
      </c>
      <c r="DT195" s="59">
        <f t="shared" si="110"/>
        <v>2</v>
      </c>
      <c r="DU195" s="59">
        <f t="shared" si="110"/>
        <v>0.85714285700000004</v>
      </c>
      <c r="DV195" s="59">
        <f t="shared" si="110"/>
        <v>633.5</v>
      </c>
      <c r="DW195" s="59">
        <f>R198</f>
        <v>717.41666669999995</v>
      </c>
      <c r="DX195" s="59">
        <f>S198</f>
        <v>130</v>
      </c>
      <c r="DY195" s="59">
        <f>U198</f>
        <v>347</v>
      </c>
      <c r="DZ195" s="59">
        <f>V198</f>
        <v>71</v>
      </c>
      <c r="EA195" s="59">
        <f>X198</f>
        <v>110.41666669999999</v>
      </c>
      <c r="EB195" s="59">
        <f>Y198</f>
        <v>104</v>
      </c>
      <c r="EC195" s="59">
        <f>AD198</f>
        <v>30</v>
      </c>
      <c r="ED195" s="59">
        <f>AE198</f>
        <v>21</v>
      </c>
      <c r="EE195" s="59">
        <f>AF198</f>
        <v>14</v>
      </c>
      <c r="EF195" s="59">
        <f>BE198</f>
        <v>50</v>
      </c>
      <c r="EG195" s="59">
        <f>BL198</f>
        <v>709</v>
      </c>
      <c r="EH195" s="95">
        <f t="shared" ref="EH195:EM195" si="111">K200</f>
        <v>11</v>
      </c>
      <c r="EI195" s="95">
        <f t="shared" si="111"/>
        <v>3</v>
      </c>
      <c r="EJ195" s="95">
        <f t="shared" si="111"/>
        <v>3</v>
      </c>
      <c r="EK195" s="95">
        <f t="shared" si="111"/>
        <v>7</v>
      </c>
      <c r="EL195" s="95">
        <f t="shared" si="111"/>
        <v>0.3</v>
      </c>
      <c r="EM195" s="95">
        <f t="shared" si="111"/>
        <v>1410.8461540000001</v>
      </c>
      <c r="EN195" s="95">
        <f>R200</f>
        <v>939.66666669999995</v>
      </c>
      <c r="EO195" s="95">
        <f>S200</f>
        <v>867.14285710000001</v>
      </c>
      <c r="EP195" s="95">
        <f>U200</f>
        <v>740.66666669999995</v>
      </c>
      <c r="EQ195" s="95">
        <f>V200</f>
        <v>76.142857129999996</v>
      </c>
      <c r="ER195" s="95">
        <f>X200</f>
        <v>2734</v>
      </c>
      <c r="ES195" s="95">
        <f>Y200</f>
        <v>131.2857143</v>
      </c>
      <c r="ET195" s="95">
        <f>AD200</f>
        <v>16</v>
      </c>
      <c r="EU195" s="95">
        <f>AE200</f>
        <v>8</v>
      </c>
      <c r="EV195" s="95">
        <f>AF200</f>
        <v>10</v>
      </c>
      <c r="EW195" s="95">
        <f>BE200</f>
        <v>52</v>
      </c>
      <c r="EX195" s="95">
        <f>BL200</f>
        <v>841</v>
      </c>
    </row>
    <row r="196" spans="1:154">
      <c r="A196" t="s">
        <v>180</v>
      </c>
      <c r="B196" s="10">
        <v>24</v>
      </c>
      <c r="C196" s="4" t="s">
        <v>3</v>
      </c>
      <c r="D196" s="10" t="s">
        <v>38</v>
      </c>
      <c r="E196" s="59">
        <f t="shared" ref="E196:E218" si="112">(K196/$J196)*100</f>
        <v>70.833333333333343</v>
      </c>
      <c r="F196" s="59">
        <f t="shared" ref="F196:F218" si="113">(L196/$J196)*100</f>
        <v>8.3333333333333321</v>
      </c>
      <c r="G196" s="59">
        <f t="shared" ref="G196:G218" si="114">(M196/$J196)*100</f>
        <v>16.666666666666664</v>
      </c>
      <c r="H196" s="59">
        <f t="shared" ref="H196:H218" si="115">(N196/$J196)*100</f>
        <v>4.1666666666666661</v>
      </c>
      <c r="I196" s="59">
        <f t="shared" ref="I196:I218" si="116">M196/J196</f>
        <v>0.16666666666666666</v>
      </c>
      <c r="J196">
        <v>24</v>
      </c>
      <c r="K196">
        <v>17</v>
      </c>
      <c r="L196">
        <v>2</v>
      </c>
      <c r="M196">
        <v>4</v>
      </c>
      <c r="N196">
        <v>1</v>
      </c>
      <c r="O196">
        <v>0.8</v>
      </c>
      <c r="P196">
        <v>2105</v>
      </c>
      <c r="Q196">
        <v>2734.5</v>
      </c>
      <c r="R196">
        <v>1832.75</v>
      </c>
      <c r="S196">
        <v>1935</v>
      </c>
      <c r="T196">
        <v>107.2</v>
      </c>
      <c r="U196">
        <v>89.75</v>
      </c>
      <c r="V196">
        <v>177</v>
      </c>
      <c r="W196">
        <v>474.2</v>
      </c>
      <c r="X196">
        <v>470.25</v>
      </c>
      <c r="Y196">
        <v>490</v>
      </c>
      <c r="Z196">
        <v>108.2</v>
      </c>
      <c r="AA196">
        <v>125</v>
      </c>
      <c r="AB196">
        <v>41</v>
      </c>
      <c r="AC196">
        <v>26</v>
      </c>
      <c r="AD196">
        <v>8</v>
      </c>
      <c r="AE196">
        <v>13</v>
      </c>
      <c r="AF196">
        <v>5</v>
      </c>
      <c r="AG196">
        <v>13</v>
      </c>
      <c r="AH196">
        <v>5</v>
      </c>
      <c r="AI196">
        <v>4</v>
      </c>
      <c r="AJ196">
        <v>0</v>
      </c>
      <c r="AK196">
        <v>0</v>
      </c>
      <c r="AL196">
        <v>4</v>
      </c>
      <c r="AM196">
        <v>7</v>
      </c>
      <c r="AN196">
        <v>0</v>
      </c>
      <c r="AO196">
        <v>0</v>
      </c>
      <c r="AP196">
        <v>0</v>
      </c>
      <c r="AQ196">
        <v>0</v>
      </c>
      <c r="AR196">
        <v>1</v>
      </c>
      <c r="AS196">
        <v>4</v>
      </c>
      <c r="AT196">
        <v>4</v>
      </c>
      <c r="AU196">
        <v>3</v>
      </c>
      <c r="AV196">
        <v>0</v>
      </c>
      <c r="AW196">
        <v>0</v>
      </c>
      <c r="AX196">
        <v>2</v>
      </c>
      <c r="AY196">
        <v>2</v>
      </c>
      <c r="AZ196">
        <v>1</v>
      </c>
      <c r="BA196">
        <v>1</v>
      </c>
      <c r="BB196">
        <v>0</v>
      </c>
      <c r="BC196">
        <v>0</v>
      </c>
      <c r="BD196">
        <v>1</v>
      </c>
      <c r="BE196">
        <v>15</v>
      </c>
      <c r="BF196">
        <v>3</v>
      </c>
      <c r="BG196">
        <v>0</v>
      </c>
      <c r="BH196">
        <v>0</v>
      </c>
      <c r="BI196">
        <v>1</v>
      </c>
      <c r="BJ196">
        <v>5</v>
      </c>
      <c r="BK196">
        <v>6</v>
      </c>
      <c r="BL196">
        <v>563</v>
      </c>
      <c r="BM196">
        <v>189</v>
      </c>
      <c r="BN196">
        <v>7</v>
      </c>
      <c r="BO196">
        <v>0</v>
      </c>
      <c r="BP196">
        <v>1</v>
      </c>
      <c r="BQ196">
        <v>1</v>
      </c>
      <c r="BR196">
        <v>365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  <c r="CE196" s="58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</row>
    <row r="197" spans="1:154">
      <c r="A197" t="s">
        <v>159</v>
      </c>
      <c r="B197" s="10">
        <v>20</v>
      </c>
      <c r="C197" s="4" t="s">
        <v>3</v>
      </c>
      <c r="D197" s="10" t="s">
        <v>38</v>
      </c>
      <c r="E197" s="59">
        <f t="shared" si="112"/>
        <v>66.666666666666657</v>
      </c>
      <c r="F197" s="59">
        <f t="shared" si="113"/>
        <v>4.1666666666666661</v>
      </c>
      <c r="G197" s="59">
        <f t="shared" si="114"/>
        <v>16.666666666666664</v>
      </c>
      <c r="H197" s="59">
        <f t="shared" si="115"/>
        <v>12.5</v>
      </c>
      <c r="I197" s="59">
        <f t="shared" si="116"/>
        <v>0.16666666666666666</v>
      </c>
      <c r="J197">
        <v>24</v>
      </c>
      <c r="K197">
        <v>16</v>
      </c>
      <c r="L197">
        <v>1</v>
      </c>
      <c r="M197">
        <v>4</v>
      </c>
      <c r="N197">
        <v>3</v>
      </c>
      <c r="O197">
        <v>0.57142857140000003</v>
      </c>
      <c r="P197">
        <v>1699.625</v>
      </c>
      <c r="Q197">
        <v>3528</v>
      </c>
      <c r="R197">
        <v>1431</v>
      </c>
      <c r="S197">
        <v>1448.333333</v>
      </c>
      <c r="T197">
        <v>276.42857149999998</v>
      </c>
      <c r="U197">
        <v>245.25</v>
      </c>
      <c r="V197">
        <v>318</v>
      </c>
      <c r="W197">
        <v>588</v>
      </c>
      <c r="X197">
        <v>735.75</v>
      </c>
      <c r="Y197">
        <v>391</v>
      </c>
      <c r="Z197">
        <v>165.2857143</v>
      </c>
      <c r="AA197">
        <v>178.25</v>
      </c>
      <c r="AB197">
        <v>148</v>
      </c>
      <c r="AC197">
        <v>28</v>
      </c>
      <c r="AD197">
        <v>11</v>
      </c>
      <c r="AE197">
        <v>10</v>
      </c>
      <c r="AF197">
        <v>7</v>
      </c>
      <c r="AG197">
        <v>11</v>
      </c>
      <c r="AH197">
        <v>10</v>
      </c>
      <c r="AI197">
        <v>4</v>
      </c>
      <c r="AJ197">
        <v>0</v>
      </c>
      <c r="AK197">
        <v>0</v>
      </c>
      <c r="AL197">
        <v>3</v>
      </c>
      <c r="AM197">
        <v>8</v>
      </c>
      <c r="AN197">
        <v>3</v>
      </c>
      <c r="AO197">
        <v>0</v>
      </c>
      <c r="AP197">
        <v>0</v>
      </c>
      <c r="AQ197">
        <v>0</v>
      </c>
      <c r="AR197">
        <v>0</v>
      </c>
      <c r="AS197">
        <v>1</v>
      </c>
      <c r="AT197">
        <v>4</v>
      </c>
      <c r="AU197">
        <v>3</v>
      </c>
      <c r="AV197">
        <v>0</v>
      </c>
      <c r="AW197">
        <v>0</v>
      </c>
      <c r="AX197">
        <v>2</v>
      </c>
      <c r="AY197">
        <v>2</v>
      </c>
      <c r="AZ197">
        <v>3</v>
      </c>
      <c r="BA197">
        <v>1</v>
      </c>
      <c r="BB197">
        <v>0</v>
      </c>
      <c r="BC197">
        <v>0</v>
      </c>
      <c r="BD197">
        <v>1</v>
      </c>
      <c r="BE197">
        <v>29</v>
      </c>
      <c r="BF197">
        <v>6</v>
      </c>
      <c r="BG197">
        <v>0</v>
      </c>
      <c r="BH197">
        <v>0</v>
      </c>
      <c r="BI197">
        <v>1</v>
      </c>
      <c r="BJ197">
        <v>8</v>
      </c>
      <c r="BK197">
        <v>14</v>
      </c>
      <c r="BL197">
        <v>1098</v>
      </c>
      <c r="BM197">
        <v>461</v>
      </c>
      <c r="BN197">
        <v>14</v>
      </c>
      <c r="BO197">
        <v>1</v>
      </c>
      <c r="BP197">
        <v>9</v>
      </c>
      <c r="BQ197">
        <v>5</v>
      </c>
      <c r="BR197">
        <v>608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  <c r="CE197" s="58" t="s">
        <v>111</v>
      </c>
    </row>
    <row r="198" spans="1:154">
      <c r="A198" t="s">
        <v>160</v>
      </c>
      <c r="B198" s="10">
        <v>20</v>
      </c>
      <c r="C198" s="4" t="s">
        <v>3</v>
      </c>
      <c r="D198" s="10" t="s">
        <v>38</v>
      </c>
      <c r="E198" s="59">
        <f t="shared" si="112"/>
        <v>41.666666666666671</v>
      </c>
      <c r="F198" s="59">
        <f t="shared" si="113"/>
        <v>0</v>
      </c>
      <c r="G198" s="59">
        <f t="shared" si="114"/>
        <v>50</v>
      </c>
      <c r="H198" s="59">
        <f t="shared" si="115"/>
        <v>8.3333333333333321</v>
      </c>
      <c r="I198" s="59">
        <f t="shared" si="116"/>
        <v>0.5</v>
      </c>
      <c r="J198">
        <v>24</v>
      </c>
      <c r="K198">
        <v>10</v>
      </c>
      <c r="L198">
        <v>0</v>
      </c>
      <c r="M198">
        <v>12</v>
      </c>
      <c r="N198">
        <v>2</v>
      </c>
      <c r="O198">
        <v>0.85714285700000004</v>
      </c>
      <c r="P198">
        <v>633.5</v>
      </c>
      <c r="Q198">
        <v>0</v>
      </c>
      <c r="R198">
        <v>717.41666669999995</v>
      </c>
      <c r="S198">
        <v>130</v>
      </c>
      <c r="T198">
        <v>307.57142850000002</v>
      </c>
      <c r="U198">
        <v>347</v>
      </c>
      <c r="V198">
        <v>71</v>
      </c>
      <c r="W198">
        <v>109.5</v>
      </c>
      <c r="X198">
        <v>110.41666669999999</v>
      </c>
      <c r="Y198">
        <v>104</v>
      </c>
      <c r="Z198">
        <v>874</v>
      </c>
      <c r="AA198">
        <v>952.16666669999995</v>
      </c>
      <c r="AB198">
        <v>405</v>
      </c>
      <c r="AC198">
        <v>65</v>
      </c>
      <c r="AD198">
        <v>30</v>
      </c>
      <c r="AE198">
        <v>21</v>
      </c>
      <c r="AF198">
        <v>14</v>
      </c>
      <c r="AG198">
        <v>18</v>
      </c>
      <c r="AH198">
        <v>16</v>
      </c>
      <c r="AI198">
        <v>8</v>
      </c>
      <c r="AJ198">
        <v>0</v>
      </c>
      <c r="AK198">
        <v>0</v>
      </c>
      <c r="AL198">
        <v>23</v>
      </c>
      <c r="AM198">
        <v>14</v>
      </c>
      <c r="AN198">
        <v>2</v>
      </c>
      <c r="AO198">
        <v>5</v>
      </c>
      <c r="AP198">
        <v>0</v>
      </c>
      <c r="AQ198">
        <v>0</v>
      </c>
      <c r="AR198">
        <v>9</v>
      </c>
      <c r="AS198">
        <v>1</v>
      </c>
      <c r="AT198">
        <v>12</v>
      </c>
      <c r="AU198">
        <v>3</v>
      </c>
      <c r="AV198">
        <v>0</v>
      </c>
      <c r="AW198">
        <v>0</v>
      </c>
      <c r="AX198">
        <v>5</v>
      </c>
      <c r="AY198">
        <v>3</v>
      </c>
      <c r="AZ198">
        <v>2</v>
      </c>
      <c r="BA198">
        <v>0</v>
      </c>
      <c r="BB198">
        <v>0</v>
      </c>
      <c r="BC198">
        <v>0</v>
      </c>
      <c r="BD198">
        <v>9</v>
      </c>
      <c r="BE198">
        <v>50</v>
      </c>
      <c r="BF198">
        <v>9</v>
      </c>
      <c r="BG198">
        <v>0</v>
      </c>
      <c r="BH198">
        <v>0</v>
      </c>
      <c r="BI198">
        <v>12</v>
      </c>
      <c r="BJ198">
        <v>2</v>
      </c>
      <c r="BK198">
        <v>27</v>
      </c>
      <c r="BL198">
        <v>709</v>
      </c>
      <c r="BM198">
        <v>250</v>
      </c>
      <c r="BN198">
        <v>15</v>
      </c>
      <c r="BO198">
        <v>2</v>
      </c>
      <c r="BP198">
        <v>19</v>
      </c>
      <c r="BQ198">
        <v>2</v>
      </c>
      <c r="BR198">
        <v>421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  <c r="CE198" s="58" t="s">
        <v>111</v>
      </c>
    </row>
    <row r="199" spans="1:154">
      <c r="A199" t="s">
        <v>181</v>
      </c>
      <c r="B199" s="10">
        <v>24</v>
      </c>
      <c r="C199" s="6" t="s">
        <v>2</v>
      </c>
      <c r="D199" s="10" t="s">
        <v>38</v>
      </c>
      <c r="E199" s="59">
        <f t="shared" si="112"/>
        <v>16.666666666666664</v>
      </c>
      <c r="F199" s="59">
        <f t="shared" si="113"/>
        <v>8.3333333333333321</v>
      </c>
      <c r="G199" s="59">
        <f t="shared" si="114"/>
        <v>70.833333333333343</v>
      </c>
      <c r="H199" s="59">
        <f t="shared" si="115"/>
        <v>4.1666666666666661</v>
      </c>
      <c r="I199" s="59">
        <f t="shared" si="116"/>
        <v>0.70833333333333337</v>
      </c>
      <c r="J199">
        <v>24</v>
      </c>
      <c r="K199">
        <v>4</v>
      </c>
      <c r="L199">
        <v>2</v>
      </c>
      <c r="M199">
        <v>17</v>
      </c>
      <c r="N199">
        <v>1</v>
      </c>
      <c r="O199">
        <v>0.94444444449999998</v>
      </c>
      <c r="P199">
        <v>573.79999999999995</v>
      </c>
      <c r="Q199">
        <v>363.5</v>
      </c>
      <c r="R199">
        <v>553.05882359999998</v>
      </c>
      <c r="S199">
        <v>1347</v>
      </c>
      <c r="T199">
        <v>118.55555560000001</v>
      </c>
      <c r="U199">
        <v>91.58823529</v>
      </c>
      <c r="V199">
        <v>577</v>
      </c>
      <c r="W199">
        <v>113.94444439999999</v>
      </c>
      <c r="X199">
        <v>108.3529412</v>
      </c>
      <c r="Y199">
        <v>209</v>
      </c>
      <c r="Z199">
        <v>1079.2222220000001</v>
      </c>
      <c r="AA199">
        <v>1107.4705879999999</v>
      </c>
      <c r="AB199">
        <v>599</v>
      </c>
      <c r="AC199">
        <v>118</v>
      </c>
      <c r="AD199">
        <v>50</v>
      </c>
      <c r="AE199">
        <v>36</v>
      </c>
      <c r="AF199">
        <v>32</v>
      </c>
      <c r="AG199">
        <v>37</v>
      </c>
      <c r="AH199">
        <v>21</v>
      </c>
      <c r="AI199">
        <v>2</v>
      </c>
      <c r="AJ199">
        <v>1</v>
      </c>
      <c r="AK199">
        <v>0</v>
      </c>
      <c r="AL199">
        <v>57</v>
      </c>
      <c r="AM199">
        <v>20</v>
      </c>
      <c r="AN199">
        <v>3</v>
      </c>
      <c r="AO199">
        <v>1</v>
      </c>
      <c r="AP199">
        <v>0</v>
      </c>
      <c r="AQ199">
        <v>0</v>
      </c>
      <c r="AR199">
        <v>26</v>
      </c>
      <c r="AS199">
        <v>3</v>
      </c>
      <c r="AT199">
        <v>17</v>
      </c>
      <c r="AU199">
        <v>1</v>
      </c>
      <c r="AV199">
        <v>1</v>
      </c>
      <c r="AW199">
        <v>0</v>
      </c>
      <c r="AX199">
        <v>14</v>
      </c>
      <c r="AY199">
        <v>14</v>
      </c>
      <c r="AZ199">
        <v>1</v>
      </c>
      <c r="BA199">
        <v>0</v>
      </c>
      <c r="BB199">
        <v>0</v>
      </c>
      <c r="BC199">
        <v>0</v>
      </c>
      <c r="BD199">
        <v>17</v>
      </c>
      <c r="BE199">
        <v>39</v>
      </c>
      <c r="BF199">
        <v>10</v>
      </c>
      <c r="BG199">
        <v>1</v>
      </c>
      <c r="BH199">
        <v>0</v>
      </c>
      <c r="BI199">
        <v>16</v>
      </c>
      <c r="BJ199">
        <v>2</v>
      </c>
      <c r="BK199">
        <v>10</v>
      </c>
      <c r="BL199">
        <v>336</v>
      </c>
      <c r="BM199">
        <v>78</v>
      </c>
      <c r="BN199">
        <v>32</v>
      </c>
      <c r="BO199">
        <v>3</v>
      </c>
      <c r="BP199">
        <v>17</v>
      </c>
      <c r="BQ199">
        <v>1</v>
      </c>
      <c r="BR199">
        <v>205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  <c r="CE199" s="58"/>
    </row>
    <row r="200" spans="1:154">
      <c r="A200" t="s">
        <v>161</v>
      </c>
      <c r="B200" s="10">
        <v>20</v>
      </c>
      <c r="C200" s="4" t="s">
        <v>3</v>
      </c>
      <c r="D200" s="10" t="s">
        <v>38</v>
      </c>
      <c r="E200" s="59">
        <f t="shared" si="112"/>
        <v>45.833333333333329</v>
      </c>
      <c r="F200" s="59">
        <f t="shared" si="113"/>
        <v>12.5</v>
      </c>
      <c r="G200" s="59">
        <f t="shared" si="114"/>
        <v>12.5</v>
      </c>
      <c r="H200" s="59">
        <f t="shared" si="115"/>
        <v>29.166666666666668</v>
      </c>
      <c r="I200" s="59">
        <f t="shared" si="116"/>
        <v>0.125</v>
      </c>
      <c r="J200">
        <v>24</v>
      </c>
      <c r="K200">
        <v>11</v>
      </c>
      <c r="L200">
        <v>3</v>
      </c>
      <c r="M200">
        <v>3</v>
      </c>
      <c r="N200">
        <v>7</v>
      </c>
      <c r="O200">
        <v>0.3</v>
      </c>
      <c r="P200">
        <v>1410.8461540000001</v>
      </c>
      <c r="Q200">
        <v>3150.666667</v>
      </c>
      <c r="R200">
        <v>939.66666669999995</v>
      </c>
      <c r="S200">
        <v>867.14285710000001</v>
      </c>
      <c r="T200">
        <v>275.5</v>
      </c>
      <c r="U200">
        <v>740.66666669999995</v>
      </c>
      <c r="V200">
        <v>76.142857129999996</v>
      </c>
      <c r="W200">
        <v>912.09999989999994</v>
      </c>
      <c r="X200">
        <v>2734</v>
      </c>
      <c r="Y200">
        <v>131.2857143</v>
      </c>
      <c r="Z200">
        <v>138.1</v>
      </c>
      <c r="AA200">
        <v>37.333333330000002</v>
      </c>
      <c r="AB200">
        <v>181.2857143</v>
      </c>
      <c r="AC200">
        <v>34</v>
      </c>
      <c r="AD200">
        <v>16</v>
      </c>
      <c r="AE200">
        <v>8</v>
      </c>
      <c r="AF200">
        <v>10</v>
      </c>
      <c r="AG200">
        <v>17</v>
      </c>
      <c r="AH200">
        <v>12</v>
      </c>
      <c r="AI200">
        <v>0</v>
      </c>
      <c r="AJ200">
        <v>1</v>
      </c>
      <c r="AK200">
        <v>0</v>
      </c>
      <c r="AL200">
        <v>4</v>
      </c>
      <c r="AM200">
        <v>13</v>
      </c>
      <c r="AN200">
        <v>2</v>
      </c>
      <c r="AO200">
        <v>0</v>
      </c>
      <c r="AP200">
        <v>1</v>
      </c>
      <c r="AQ200">
        <v>0</v>
      </c>
      <c r="AR200">
        <v>0</v>
      </c>
      <c r="AS200">
        <v>3</v>
      </c>
      <c r="AT200">
        <v>3</v>
      </c>
      <c r="AU200">
        <v>0</v>
      </c>
      <c r="AV200">
        <v>0</v>
      </c>
      <c r="AW200">
        <v>0</v>
      </c>
      <c r="AX200">
        <v>2</v>
      </c>
      <c r="AY200">
        <v>1</v>
      </c>
      <c r="AZ200">
        <v>7</v>
      </c>
      <c r="BA200">
        <v>0</v>
      </c>
      <c r="BB200">
        <v>0</v>
      </c>
      <c r="BC200">
        <v>0</v>
      </c>
      <c r="BD200">
        <v>2</v>
      </c>
      <c r="BE200">
        <v>52</v>
      </c>
      <c r="BF200">
        <v>8</v>
      </c>
      <c r="BG200">
        <v>0</v>
      </c>
      <c r="BH200">
        <v>0</v>
      </c>
      <c r="BI200">
        <v>1</v>
      </c>
      <c r="BJ200">
        <v>9</v>
      </c>
      <c r="BK200">
        <v>34</v>
      </c>
      <c r="BL200">
        <v>841</v>
      </c>
      <c r="BM200">
        <v>262</v>
      </c>
      <c r="BN200">
        <v>16</v>
      </c>
      <c r="BO200">
        <v>1</v>
      </c>
      <c r="BP200">
        <v>9</v>
      </c>
      <c r="BQ200">
        <v>51</v>
      </c>
      <c r="BR200">
        <v>502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  <c r="CE200" s="58" t="s">
        <v>111</v>
      </c>
    </row>
    <row r="201" spans="1:154">
      <c r="A201" t="s">
        <v>162</v>
      </c>
      <c r="B201" s="10">
        <v>20</v>
      </c>
      <c r="C201" s="6" t="s">
        <v>2</v>
      </c>
      <c r="D201" s="10" t="s">
        <v>38</v>
      </c>
      <c r="E201" s="59">
        <f t="shared" si="112"/>
        <v>12.5</v>
      </c>
      <c r="F201" s="59">
        <f t="shared" si="113"/>
        <v>0</v>
      </c>
      <c r="G201" s="59">
        <f t="shared" si="114"/>
        <v>45.833333333333329</v>
      </c>
      <c r="H201" s="59">
        <f t="shared" si="115"/>
        <v>41.666666666666671</v>
      </c>
      <c r="I201" s="59">
        <f t="shared" si="116"/>
        <v>0.45833333333333331</v>
      </c>
      <c r="J201">
        <v>24</v>
      </c>
      <c r="K201">
        <v>3</v>
      </c>
      <c r="L201">
        <v>0</v>
      </c>
      <c r="M201">
        <v>11</v>
      </c>
      <c r="N201">
        <v>10</v>
      </c>
      <c r="O201">
        <v>0.52380952380000001</v>
      </c>
      <c r="P201">
        <v>971.76190469999995</v>
      </c>
      <c r="Q201">
        <v>0</v>
      </c>
      <c r="R201">
        <v>1077.181818</v>
      </c>
      <c r="S201">
        <v>855.8</v>
      </c>
      <c r="T201">
        <v>284.2380953</v>
      </c>
      <c r="U201">
        <v>125.45454549999999</v>
      </c>
      <c r="V201">
        <v>458.9</v>
      </c>
      <c r="W201">
        <v>1017.190476</v>
      </c>
      <c r="X201">
        <v>1716.181818</v>
      </c>
      <c r="Y201">
        <v>248.3</v>
      </c>
      <c r="Z201">
        <v>355.7142857</v>
      </c>
      <c r="AA201">
        <v>358.54545450000001</v>
      </c>
      <c r="AB201">
        <v>352.6</v>
      </c>
      <c r="AC201">
        <v>61</v>
      </c>
      <c r="AD201">
        <v>27</v>
      </c>
      <c r="AE201">
        <v>18</v>
      </c>
      <c r="AF201">
        <v>16</v>
      </c>
      <c r="AG201">
        <v>24</v>
      </c>
      <c r="AH201">
        <v>24</v>
      </c>
      <c r="AI201">
        <v>5</v>
      </c>
      <c r="AJ201">
        <v>0</v>
      </c>
      <c r="AK201">
        <v>2</v>
      </c>
      <c r="AL201">
        <v>6</v>
      </c>
      <c r="AM201">
        <v>21</v>
      </c>
      <c r="AN201">
        <v>3</v>
      </c>
      <c r="AO201">
        <v>0</v>
      </c>
      <c r="AP201">
        <v>0</v>
      </c>
      <c r="AQ201">
        <v>0</v>
      </c>
      <c r="AR201">
        <v>3</v>
      </c>
      <c r="AS201">
        <v>2</v>
      </c>
      <c r="AT201">
        <v>11</v>
      </c>
      <c r="AU201">
        <v>2</v>
      </c>
      <c r="AV201">
        <v>0</v>
      </c>
      <c r="AW201">
        <v>0</v>
      </c>
      <c r="AX201">
        <v>3</v>
      </c>
      <c r="AY201">
        <v>1</v>
      </c>
      <c r="AZ201">
        <v>10</v>
      </c>
      <c r="BA201">
        <v>3</v>
      </c>
      <c r="BB201">
        <v>0</v>
      </c>
      <c r="BC201">
        <v>2</v>
      </c>
      <c r="BD201">
        <v>0</v>
      </c>
      <c r="BE201">
        <v>28</v>
      </c>
      <c r="BF201">
        <v>1</v>
      </c>
      <c r="BG201">
        <v>0</v>
      </c>
      <c r="BH201">
        <v>0</v>
      </c>
      <c r="BI201">
        <v>2</v>
      </c>
      <c r="BJ201">
        <v>19</v>
      </c>
      <c r="BK201">
        <v>6</v>
      </c>
      <c r="BL201">
        <v>832</v>
      </c>
      <c r="BM201">
        <v>219</v>
      </c>
      <c r="BN201">
        <v>40</v>
      </c>
      <c r="BO201">
        <v>3</v>
      </c>
      <c r="BP201">
        <v>33</v>
      </c>
      <c r="BQ201">
        <v>155</v>
      </c>
      <c r="BR201">
        <v>382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E201" s="58" t="s">
        <v>111</v>
      </c>
    </row>
    <row r="202" spans="1:154">
      <c r="A202" t="s">
        <v>163</v>
      </c>
      <c r="B202" s="10">
        <v>20</v>
      </c>
      <c r="C202" s="6" t="s">
        <v>2</v>
      </c>
      <c r="D202" s="10" t="s">
        <v>38</v>
      </c>
      <c r="E202" s="59">
        <f t="shared" si="112"/>
        <v>0</v>
      </c>
      <c r="F202" s="59">
        <f t="shared" si="113"/>
        <v>0</v>
      </c>
      <c r="G202" s="59">
        <f t="shared" si="114"/>
        <v>100</v>
      </c>
      <c r="H202" s="59">
        <f t="shared" si="115"/>
        <v>0</v>
      </c>
      <c r="I202" s="59">
        <f t="shared" si="116"/>
        <v>1</v>
      </c>
      <c r="J202">
        <v>24</v>
      </c>
      <c r="K202">
        <v>0</v>
      </c>
      <c r="L202">
        <v>0</v>
      </c>
      <c r="M202">
        <v>24</v>
      </c>
      <c r="N202">
        <v>0</v>
      </c>
      <c r="O202">
        <v>1</v>
      </c>
      <c r="P202">
        <v>550.29166669999995</v>
      </c>
      <c r="Q202">
        <v>0</v>
      </c>
      <c r="R202">
        <v>550.29166669999995</v>
      </c>
      <c r="S202">
        <v>0</v>
      </c>
      <c r="T202">
        <v>83.083333339999996</v>
      </c>
      <c r="U202">
        <v>83.083333339999996</v>
      </c>
      <c r="V202">
        <v>0</v>
      </c>
      <c r="W202">
        <v>84.375</v>
      </c>
      <c r="X202">
        <v>84.375</v>
      </c>
      <c r="Y202">
        <v>0</v>
      </c>
      <c r="Z202">
        <v>1407.958333</v>
      </c>
      <c r="AA202">
        <v>1407.958333</v>
      </c>
      <c r="AB202">
        <v>0</v>
      </c>
      <c r="AC202">
        <v>110</v>
      </c>
      <c r="AD202">
        <v>41</v>
      </c>
      <c r="AE202">
        <v>69</v>
      </c>
      <c r="AF202">
        <v>0</v>
      </c>
      <c r="AG202">
        <v>28</v>
      </c>
      <c r="AH202">
        <v>33</v>
      </c>
      <c r="AI202">
        <v>14</v>
      </c>
      <c r="AJ202">
        <v>1</v>
      </c>
      <c r="AK202">
        <v>0</v>
      </c>
      <c r="AL202">
        <v>34</v>
      </c>
      <c r="AM202">
        <v>24</v>
      </c>
      <c r="AN202">
        <v>9</v>
      </c>
      <c r="AO202">
        <v>0</v>
      </c>
      <c r="AP202">
        <v>0</v>
      </c>
      <c r="AQ202">
        <v>0</v>
      </c>
      <c r="AR202">
        <v>8</v>
      </c>
      <c r="AS202">
        <v>4</v>
      </c>
      <c r="AT202">
        <v>24</v>
      </c>
      <c r="AU202">
        <v>14</v>
      </c>
      <c r="AV202">
        <v>1</v>
      </c>
      <c r="AW202">
        <v>0</v>
      </c>
      <c r="AX202">
        <v>26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37</v>
      </c>
      <c r="BF202">
        <v>5</v>
      </c>
      <c r="BG202">
        <v>0</v>
      </c>
      <c r="BH202">
        <v>0</v>
      </c>
      <c r="BI202">
        <v>24</v>
      </c>
      <c r="BJ202">
        <v>0</v>
      </c>
      <c r="BK202">
        <v>8</v>
      </c>
      <c r="BL202">
        <v>162</v>
      </c>
      <c r="BM202">
        <v>39</v>
      </c>
      <c r="BN202">
        <v>0</v>
      </c>
      <c r="BO202">
        <v>0</v>
      </c>
      <c r="BP202">
        <v>37</v>
      </c>
      <c r="BQ202">
        <v>0</v>
      </c>
      <c r="BR202">
        <v>86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E202" s="58" t="s">
        <v>111</v>
      </c>
    </row>
    <row r="203" spans="1:154">
      <c r="A203" t="s">
        <v>164</v>
      </c>
      <c r="B203" s="10">
        <v>20</v>
      </c>
      <c r="C203" s="6" t="s">
        <v>2</v>
      </c>
      <c r="D203" s="10" t="s">
        <v>38</v>
      </c>
      <c r="E203" s="59">
        <f t="shared" si="112"/>
        <v>4.1666666666666661</v>
      </c>
      <c r="F203" s="59">
        <f t="shared" si="113"/>
        <v>0</v>
      </c>
      <c r="G203" s="59">
        <f t="shared" si="114"/>
        <v>45.833333333333329</v>
      </c>
      <c r="H203" s="59">
        <f t="shared" si="115"/>
        <v>50</v>
      </c>
      <c r="I203" s="59">
        <f t="shared" si="116"/>
        <v>0.45833333333333331</v>
      </c>
      <c r="J203">
        <v>24</v>
      </c>
      <c r="K203">
        <v>1</v>
      </c>
      <c r="L203">
        <v>0</v>
      </c>
      <c r="M203">
        <v>11</v>
      </c>
      <c r="N203">
        <v>12</v>
      </c>
      <c r="O203">
        <v>0.47826086950000002</v>
      </c>
      <c r="P203">
        <v>1096.3043479999999</v>
      </c>
      <c r="Q203">
        <v>0</v>
      </c>
      <c r="R203">
        <v>1159.5454549999999</v>
      </c>
      <c r="S203">
        <v>1038.333333</v>
      </c>
      <c r="T203">
        <v>158.86956520000001</v>
      </c>
      <c r="U203">
        <v>219.9090909</v>
      </c>
      <c r="V203">
        <v>102.91666669999999</v>
      </c>
      <c r="W203">
        <v>173.0434783</v>
      </c>
      <c r="X203">
        <v>197.81818179999999</v>
      </c>
      <c r="Y203">
        <v>150.33333329999999</v>
      </c>
      <c r="Z203">
        <v>284.86956520000001</v>
      </c>
      <c r="AA203">
        <v>319.54545450000001</v>
      </c>
      <c r="AB203">
        <v>253.08333329999999</v>
      </c>
      <c r="AC203">
        <v>146</v>
      </c>
      <c r="AD203">
        <v>62</v>
      </c>
      <c r="AE203">
        <v>53</v>
      </c>
      <c r="AF203">
        <v>31</v>
      </c>
      <c r="AG203">
        <v>23</v>
      </c>
      <c r="AH203">
        <v>30</v>
      </c>
      <c r="AI203">
        <v>19</v>
      </c>
      <c r="AJ203">
        <v>5</v>
      </c>
      <c r="AK203">
        <v>0</v>
      </c>
      <c r="AL203">
        <v>69</v>
      </c>
      <c r="AM203">
        <v>23</v>
      </c>
      <c r="AN203">
        <v>7</v>
      </c>
      <c r="AO203">
        <v>8</v>
      </c>
      <c r="AP203">
        <v>1</v>
      </c>
      <c r="AQ203">
        <v>0</v>
      </c>
      <c r="AR203">
        <v>23</v>
      </c>
      <c r="AS203">
        <v>0</v>
      </c>
      <c r="AT203">
        <v>11</v>
      </c>
      <c r="AU203">
        <v>9</v>
      </c>
      <c r="AV203">
        <v>3</v>
      </c>
      <c r="AW203">
        <v>0</v>
      </c>
      <c r="AX203">
        <v>30</v>
      </c>
      <c r="AY203">
        <v>0</v>
      </c>
      <c r="AZ203">
        <v>12</v>
      </c>
      <c r="BA203">
        <v>2</v>
      </c>
      <c r="BB203">
        <v>1</v>
      </c>
      <c r="BC203">
        <v>0</v>
      </c>
      <c r="BD203">
        <v>16</v>
      </c>
      <c r="BE203">
        <v>60</v>
      </c>
      <c r="BF203">
        <v>19</v>
      </c>
      <c r="BG203">
        <v>2</v>
      </c>
      <c r="BH203">
        <v>0</v>
      </c>
      <c r="BI203">
        <v>8</v>
      </c>
      <c r="BJ203">
        <v>15</v>
      </c>
      <c r="BK203">
        <v>16</v>
      </c>
      <c r="BL203">
        <v>434</v>
      </c>
      <c r="BM203">
        <v>207</v>
      </c>
      <c r="BN203">
        <v>13</v>
      </c>
      <c r="BO203">
        <v>0</v>
      </c>
      <c r="BP203">
        <v>21</v>
      </c>
      <c r="BQ203">
        <v>19</v>
      </c>
      <c r="BR203">
        <v>174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  <c r="CE203" s="58" t="s">
        <v>111</v>
      </c>
    </row>
    <row r="204" spans="1:154">
      <c r="A204" t="s">
        <v>165</v>
      </c>
      <c r="B204" s="10">
        <v>20</v>
      </c>
      <c r="C204" s="6" t="s">
        <v>2</v>
      </c>
      <c r="D204" s="10" t="s">
        <v>38</v>
      </c>
      <c r="E204" s="59">
        <f t="shared" si="112"/>
        <v>8.3333333333333321</v>
      </c>
      <c r="F204" s="59">
        <f t="shared" si="113"/>
        <v>4.1666666666666661</v>
      </c>
      <c r="G204" s="59">
        <f t="shared" si="114"/>
        <v>66.666666666666657</v>
      </c>
      <c r="H204" s="59">
        <f t="shared" si="115"/>
        <v>20.833333333333336</v>
      </c>
      <c r="I204" s="59">
        <f t="shared" si="116"/>
        <v>0.66666666666666663</v>
      </c>
      <c r="J204">
        <v>24</v>
      </c>
      <c r="K204">
        <v>2</v>
      </c>
      <c r="L204">
        <v>1</v>
      </c>
      <c r="M204">
        <v>16</v>
      </c>
      <c r="N204">
        <v>5</v>
      </c>
      <c r="O204">
        <v>0.7619047619</v>
      </c>
      <c r="P204">
        <v>684.36363630000005</v>
      </c>
      <c r="Q204">
        <v>1072</v>
      </c>
      <c r="R204">
        <v>542.875</v>
      </c>
      <c r="S204">
        <v>1059.5999999999999</v>
      </c>
      <c r="T204">
        <v>242</v>
      </c>
      <c r="U204">
        <v>182.875</v>
      </c>
      <c r="V204">
        <v>431.2</v>
      </c>
      <c r="W204">
        <v>153.2380952</v>
      </c>
      <c r="X204">
        <v>153.375</v>
      </c>
      <c r="Y204">
        <v>152.80000000000001</v>
      </c>
      <c r="Z204">
        <v>800</v>
      </c>
      <c r="AA204">
        <v>908.0625</v>
      </c>
      <c r="AB204">
        <v>454.2</v>
      </c>
      <c r="AC204">
        <v>91</v>
      </c>
      <c r="AD204">
        <v>45</v>
      </c>
      <c r="AE204">
        <v>33</v>
      </c>
      <c r="AF204">
        <v>13</v>
      </c>
      <c r="AG204">
        <v>23</v>
      </c>
      <c r="AH204">
        <v>25</v>
      </c>
      <c r="AI204">
        <v>11</v>
      </c>
      <c r="AJ204">
        <v>1</v>
      </c>
      <c r="AK204">
        <v>0</v>
      </c>
      <c r="AL204">
        <v>31</v>
      </c>
      <c r="AM204">
        <v>22</v>
      </c>
      <c r="AN204">
        <v>4</v>
      </c>
      <c r="AO204">
        <v>4</v>
      </c>
      <c r="AP204">
        <v>0</v>
      </c>
      <c r="AQ204">
        <v>0</v>
      </c>
      <c r="AR204">
        <v>15</v>
      </c>
      <c r="AS204">
        <v>0</v>
      </c>
      <c r="AT204">
        <v>16</v>
      </c>
      <c r="AU204">
        <v>4</v>
      </c>
      <c r="AV204">
        <v>1</v>
      </c>
      <c r="AW204">
        <v>0</v>
      </c>
      <c r="AX204">
        <v>12</v>
      </c>
      <c r="AY204">
        <v>1</v>
      </c>
      <c r="AZ204">
        <v>5</v>
      </c>
      <c r="BA204">
        <v>3</v>
      </c>
      <c r="BB204">
        <v>0</v>
      </c>
      <c r="BC204">
        <v>0</v>
      </c>
      <c r="BD204">
        <v>4</v>
      </c>
      <c r="BE204">
        <v>27</v>
      </c>
      <c r="BF204">
        <v>3</v>
      </c>
      <c r="BG204">
        <v>1</v>
      </c>
      <c r="BH204">
        <v>0</v>
      </c>
      <c r="BI204">
        <v>14</v>
      </c>
      <c r="BJ204">
        <v>7</v>
      </c>
      <c r="BK204">
        <v>2</v>
      </c>
      <c r="BL204">
        <v>345</v>
      </c>
      <c r="BM204">
        <v>108</v>
      </c>
      <c r="BN204">
        <v>15</v>
      </c>
      <c r="BO204">
        <v>2</v>
      </c>
      <c r="BP204">
        <v>21</v>
      </c>
      <c r="BQ204">
        <v>8</v>
      </c>
      <c r="BR204">
        <v>191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E204" s="58" t="s">
        <v>111</v>
      </c>
    </row>
    <row r="205" spans="1:154">
      <c r="A205" t="s">
        <v>166</v>
      </c>
      <c r="B205" s="10">
        <v>20</v>
      </c>
      <c r="C205" s="4" t="s">
        <v>3</v>
      </c>
      <c r="D205" s="10" t="s">
        <v>38</v>
      </c>
      <c r="E205" s="59">
        <f t="shared" si="112"/>
        <v>33.333333333333329</v>
      </c>
      <c r="F205" s="59">
        <f t="shared" si="113"/>
        <v>8.3333333333333321</v>
      </c>
      <c r="G205" s="59">
        <f t="shared" si="114"/>
        <v>45.833333333333329</v>
      </c>
      <c r="H205" s="59">
        <f t="shared" si="115"/>
        <v>12.5</v>
      </c>
      <c r="I205" s="59">
        <f t="shared" si="116"/>
        <v>0.45833333333333331</v>
      </c>
      <c r="J205">
        <v>24</v>
      </c>
      <c r="K205">
        <v>8</v>
      </c>
      <c r="L205">
        <v>2</v>
      </c>
      <c r="M205">
        <v>11</v>
      </c>
      <c r="N205">
        <v>3</v>
      </c>
      <c r="O205">
        <v>0.78571428570000001</v>
      </c>
      <c r="P205">
        <v>929.6875</v>
      </c>
      <c r="Q205">
        <v>2357.5</v>
      </c>
      <c r="R205">
        <v>661.81818180000005</v>
      </c>
      <c r="S205">
        <v>960</v>
      </c>
      <c r="T205">
        <v>151.7142857</v>
      </c>
      <c r="U205">
        <v>134.72727269999999</v>
      </c>
      <c r="V205">
        <v>214</v>
      </c>
      <c r="W205">
        <v>1264.5714290000001</v>
      </c>
      <c r="X205">
        <v>1537.4545450000001</v>
      </c>
      <c r="Y205">
        <v>264</v>
      </c>
      <c r="Z205">
        <v>164.64285709999999</v>
      </c>
      <c r="AA205">
        <v>149.36363639999999</v>
      </c>
      <c r="AB205">
        <v>220.66666670000001</v>
      </c>
      <c r="AC205">
        <v>80</v>
      </c>
      <c r="AD205">
        <v>33</v>
      </c>
      <c r="AE205">
        <v>30</v>
      </c>
      <c r="AF205">
        <v>17</v>
      </c>
      <c r="AG205">
        <v>21</v>
      </c>
      <c r="AH205">
        <v>17</v>
      </c>
      <c r="AI205">
        <v>8</v>
      </c>
      <c r="AJ205">
        <v>1</v>
      </c>
      <c r="AK205">
        <v>0</v>
      </c>
      <c r="AL205">
        <v>33</v>
      </c>
      <c r="AM205">
        <v>16</v>
      </c>
      <c r="AN205">
        <v>3</v>
      </c>
      <c r="AO205">
        <v>0</v>
      </c>
      <c r="AP205">
        <v>1</v>
      </c>
      <c r="AQ205">
        <v>0</v>
      </c>
      <c r="AR205">
        <v>13</v>
      </c>
      <c r="AS205">
        <v>2</v>
      </c>
      <c r="AT205">
        <v>11</v>
      </c>
      <c r="AU205">
        <v>6</v>
      </c>
      <c r="AV205">
        <v>0</v>
      </c>
      <c r="AW205">
        <v>0</v>
      </c>
      <c r="AX205">
        <v>11</v>
      </c>
      <c r="AY205">
        <v>3</v>
      </c>
      <c r="AZ205">
        <v>3</v>
      </c>
      <c r="BA205">
        <v>2</v>
      </c>
      <c r="BB205">
        <v>0</v>
      </c>
      <c r="BC205">
        <v>0</v>
      </c>
      <c r="BD205">
        <v>9</v>
      </c>
      <c r="BE205">
        <v>26</v>
      </c>
      <c r="BF205">
        <v>9</v>
      </c>
      <c r="BG205">
        <v>1</v>
      </c>
      <c r="BH205">
        <v>0</v>
      </c>
      <c r="BI205">
        <v>4</v>
      </c>
      <c r="BJ205">
        <v>11</v>
      </c>
      <c r="BK205">
        <v>1</v>
      </c>
      <c r="BL205">
        <v>1816</v>
      </c>
      <c r="BM205">
        <v>599</v>
      </c>
      <c r="BN205">
        <v>63</v>
      </c>
      <c r="BO205">
        <v>4</v>
      </c>
      <c r="BP205">
        <v>24</v>
      </c>
      <c r="BQ205">
        <v>137</v>
      </c>
      <c r="BR205">
        <v>989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  <c r="CE205" s="58" t="s">
        <v>111</v>
      </c>
    </row>
    <row r="206" spans="1:154">
      <c r="A206" t="s">
        <v>167</v>
      </c>
      <c r="B206" s="10">
        <v>20</v>
      </c>
      <c r="C206" s="6" t="s">
        <v>2</v>
      </c>
      <c r="D206" s="10" t="s">
        <v>38</v>
      </c>
      <c r="E206" s="59">
        <f t="shared" si="112"/>
        <v>0</v>
      </c>
      <c r="F206" s="59">
        <f t="shared" si="113"/>
        <v>0</v>
      </c>
      <c r="G206" s="59">
        <f t="shared" si="114"/>
        <v>54.166666666666664</v>
      </c>
      <c r="H206" s="59">
        <f t="shared" si="115"/>
        <v>45.833333333333329</v>
      </c>
      <c r="I206" s="59">
        <f t="shared" si="116"/>
        <v>0.54166666666666663</v>
      </c>
      <c r="J206">
        <v>24</v>
      </c>
      <c r="K206">
        <v>0</v>
      </c>
      <c r="L206">
        <v>0</v>
      </c>
      <c r="M206">
        <v>13</v>
      </c>
      <c r="N206">
        <v>11</v>
      </c>
      <c r="O206">
        <v>0.54166666669999997</v>
      </c>
      <c r="P206">
        <v>237.33333329999999</v>
      </c>
      <c r="Q206">
        <v>0</v>
      </c>
      <c r="R206">
        <v>142.84615389999999</v>
      </c>
      <c r="S206">
        <v>349</v>
      </c>
      <c r="T206">
        <v>180.125</v>
      </c>
      <c r="U206">
        <v>186.3846154</v>
      </c>
      <c r="V206">
        <v>172.72727269999999</v>
      </c>
      <c r="W206">
        <v>191.66666670000001</v>
      </c>
      <c r="X206">
        <v>181.3846154</v>
      </c>
      <c r="Y206">
        <v>203.81818179999999</v>
      </c>
      <c r="Z206">
        <v>477.45833340000001</v>
      </c>
      <c r="AA206">
        <v>671.15384630000005</v>
      </c>
      <c r="AB206">
        <v>248.5454546</v>
      </c>
      <c r="AC206">
        <v>105</v>
      </c>
      <c r="AD206">
        <v>49</v>
      </c>
      <c r="AE206">
        <v>25</v>
      </c>
      <c r="AF206">
        <v>31</v>
      </c>
      <c r="AG206">
        <v>27</v>
      </c>
      <c r="AH206">
        <v>27</v>
      </c>
      <c r="AI206">
        <v>6</v>
      </c>
      <c r="AJ206">
        <v>0</v>
      </c>
      <c r="AK206">
        <v>0</v>
      </c>
      <c r="AL206">
        <v>45</v>
      </c>
      <c r="AM206">
        <v>24</v>
      </c>
      <c r="AN206">
        <v>3</v>
      </c>
      <c r="AO206">
        <v>3</v>
      </c>
      <c r="AP206">
        <v>0</v>
      </c>
      <c r="AQ206">
        <v>0</v>
      </c>
      <c r="AR206">
        <v>19</v>
      </c>
      <c r="AS206">
        <v>1</v>
      </c>
      <c r="AT206">
        <v>13</v>
      </c>
      <c r="AU206">
        <v>1</v>
      </c>
      <c r="AV206">
        <v>0</v>
      </c>
      <c r="AW206">
        <v>0</v>
      </c>
      <c r="AX206">
        <v>10</v>
      </c>
      <c r="AY206">
        <v>2</v>
      </c>
      <c r="AZ206">
        <v>11</v>
      </c>
      <c r="BA206">
        <v>2</v>
      </c>
      <c r="BB206">
        <v>0</v>
      </c>
      <c r="BC206">
        <v>0</v>
      </c>
      <c r="BD206">
        <v>16</v>
      </c>
      <c r="BE206">
        <v>78</v>
      </c>
      <c r="BF206">
        <v>18</v>
      </c>
      <c r="BG206">
        <v>13</v>
      </c>
      <c r="BH206">
        <v>7</v>
      </c>
      <c r="BI206">
        <v>16</v>
      </c>
      <c r="BJ206">
        <v>10</v>
      </c>
      <c r="BK206">
        <v>14</v>
      </c>
      <c r="BL206">
        <v>532</v>
      </c>
      <c r="BM206">
        <v>71</v>
      </c>
      <c r="BN206">
        <v>36</v>
      </c>
      <c r="BO206">
        <v>30</v>
      </c>
      <c r="BP206">
        <v>3</v>
      </c>
      <c r="BQ206">
        <v>20</v>
      </c>
      <c r="BR206">
        <v>372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  <c r="CE206" s="58" t="s">
        <v>111</v>
      </c>
    </row>
    <row r="207" spans="1:154">
      <c r="A207" t="s">
        <v>182</v>
      </c>
      <c r="B207" s="10">
        <v>24</v>
      </c>
      <c r="C207" s="4" t="s">
        <v>3</v>
      </c>
      <c r="D207" s="10" t="s">
        <v>38</v>
      </c>
      <c r="E207" s="59">
        <f t="shared" si="112"/>
        <v>45.833333333333329</v>
      </c>
      <c r="F207" s="59">
        <f t="shared" si="113"/>
        <v>0</v>
      </c>
      <c r="G207" s="59">
        <f t="shared" si="114"/>
        <v>54.166666666666664</v>
      </c>
      <c r="H207" s="59">
        <f t="shared" si="115"/>
        <v>0</v>
      </c>
      <c r="I207" s="59">
        <f t="shared" si="116"/>
        <v>0.54166666666666663</v>
      </c>
      <c r="J207">
        <v>24</v>
      </c>
      <c r="K207">
        <v>11</v>
      </c>
      <c r="L207">
        <v>0</v>
      </c>
      <c r="M207">
        <v>13</v>
      </c>
      <c r="N207">
        <v>0</v>
      </c>
      <c r="O207">
        <v>1</v>
      </c>
      <c r="P207">
        <v>1455.692307</v>
      </c>
      <c r="Q207">
        <v>0</v>
      </c>
      <c r="R207">
        <v>1455.692307</v>
      </c>
      <c r="S207">
        <v>0</v>
      </c>
      <c r="T207">
        <v>399.38461539999997</v>
      </c>
      <c r="U207">
        <v>399.38461539999997</v>
      </c>
      <c r="V207">
        <v>0</v>
      </c>
      <c r="W207">
        <v>5228.2307700000001</v>
      </c>
      <c r="X207">
        <v>5228.2307700000001</v>
      </c>
      <c r="Y207">
        <v>0</v>
      </c>
      <c r="Z207">
        <v>93</v>
      </c>
      <c r="AA207">
        <v>93</v>
      </c>
      <c r="AB207">
        <v>0</v>
      </c>
      <c r="AC207">
        <v>37</v>
      </c>
      <c r="AD207">
        <v>18</v>
      </c>
      <c r="AE207">
        <v>15</v>
      </c>
      <c r="AF207">
        <v>4</v>
      </c>
      <c r="AG207">
        <v>18</v>
      </c>
      <c r="AH207">
        <v>17</v>
      </c>
      <c r="AI207">
        <v>1</v>
      </c>
      <c r="AJ207">
        <v>0</v>
      </c>
      <c r="AK207">
        <v>0</v>
      </c>
      <c r="AL207">
        <v>1</v>
      </c>
      <c r="AM207">
        <v>13</v>
      </c>
      <c r="AN207">
        <v>4</v>
      </c>
      <c r="AO207">
        <v>0</v>
      </c>
      <c r="AP207">
        <v>0</v>
      </c>
      <c r="AQ207">
        <v>0</v>
      </c>
      <c r="AR207">
        <v>1</v>
      </c>
      <c r="AS207">
        <v>1</v>
      </c>
      <c r="AT207">
        <v>13</v>
      </c>
      <c r="AU207">
        <v>1</v>
      </c>
      <c r="AV207">
        <v>0</v>
      </c>
      <c r="AW207">
        <v>0</v>
      </c>
      <c r="AX207">
        <v>0</v>
      </c>
      <c r="AY207">
        <v>4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40</v>
      </c>
      <c r="BF207">
        <v>9</v>
      </c>
      <c r="BG207">
        <v>0</v>
      </c>
      <c r="BH207">
        <v>0</v>
      </c>
      <c r="BI207">
        <v>3</v>
      </c>
      <c r="BJ207">
        <v>16</v>
      </c>
      <c r="BK207">
        <v>12</v>
      </c>
      <c r="BL207">
        <v>965</v>
      </c>
      <c r="BM207">
        <v>265</v>
      </c>
      <c r="BN207">
        <v>20</v>
      </c>
      <c r="BO207">
        <v>5</v>
      </c>
      <c r="BP207">
        <v>27</v>
      </c>
      <c r="BQ207">
        <v>311</v>
      </c>
      <c r="BR207">
        <v>337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  <c r="CE207" s="58"/>
    </row>
    <row r="208" spans="1:154">
      <c r="A208" t="s">
        <v>168</v>
      </c>
      <c r="B208" s="10">
        <v>20</v>
      </c>
      <c r="C208" s="4" t="s">
        <v>3</v>
      </c>
      <c r="D208" s="10" t="s">
        <v>38</v>
      </c>
      <c r="E208" s="59">
        <f t="shared" si="112"/>
        <v>0</v>
      </c>
      <c r="F208" s="59">
        <f t="shared" si="113"/>
        <v>0</v>
      </c>
      <c r="G208" s="59">
        <f t="shared" si="114"/>
        <v>37.5</v>
      </c>
      <c r="H208" s="59">
        <f t="shared" si="115"/>
        <v>62.5</v>
      </c>
      <c r="I208" s="59">
        <f t="shared" si="116"/>
        <v>0.375</v>
      </c>
      <c r="J208">
        <v>24</v>
      </c>
      <c r="K208">
        <v>0</v>
      </c>
      <c r="L208">
        <v>0</v>
      </c>
      <c r="M208">
        <v>9</v>
      </c>
      <c r="N208">
        <v>15</v>
      </c>
      <c r="O208">
        <v>0.375</v>
      </c>
      <c r="P208">
        <v>353.16666659999999</v>
      </c>
      <c r="Q208">
        <v>0</v>
      </c>
      <c r="R208">
        <v>329.66666659999999</v>
      </c>
      <c r="S208">
        <v>367.26666669999997</v>
      </c>
      <c r="T208">
        <v>93.625</v>
      </c>
      <c r="U208">
        <v>74.333333339999996</v>
      </c>
      <c r="V208">
        <v>105.2</v>
      </c>
      <c r="W208">
        <v>371.45833340000001</v>
      </c>
      <c r="X208">
        <v>698.44444439999995</v>
      </c>
      <c r="Y208">
        <v>175.2666667</v>
      </c>
      <c r="Z208">
        <v>23.666666660000001</v>
      </c>
      <c r="AA208">
        <v>24.444444449999999</v>
      </c>
      <c r="AB208">
        <v>23.2</v>
      </c>
      <c r="AC208">
        <v>114</v>
      </c>
      <c r="AD208">
        <v>52</v>
      </c>
      <c r="AE208">
        <v>27</v>
      </c>
      <c r="AF208">
        <v>35</v>
      </c>
      <c r="AG208">
        <v>28</v>
      </c>
      <c r="AH208">
        <v>25</v>
      </c>
      <c r="AI208">
        <v>11</v>
      </c>
      <c r="AJ208">
        <v>2</v>
      </c>
      <c r="AK208">
        <v>0</v>
      </c>
      <c r="AL208">
        <v>48</v>
      </c>
      <c r="AM208">
        <v>24</v>
      </c>
      <c r="AN208">
        <v>1</v>
      </c>
      <c r="AO208">
        <v>7</v>
      </c>
      <c r="AP208">
        <v>1</v>
      </c>
      <c r="AQ208">
        <v>0</v>
      </c>
      <c r="AR208">
        <v>19</v>
      </c>
      <c r="AS208">
        <v>3</v>
      </c>
      <c r="AT208">
        <v>9</v>
      </c>
      <c r="AU208">
        <v>2</v>
      </c>
      <c r="AV208">
        <v>0</v>
      </c>
      <c r="AW208">
        <v>0</v>
      </c>
      <c r="AX208">
        <v>13</v>
      </c>
      <c r="AY208">
        <v>1</v>
      </c>
      <c r="AZ208">
        <v>15</v>
      </c>
      <c r="BA208">
        <v>2</v>
      </c>
      <c r="BB208">
        <v>1</v>
      </c>
      <c r="BC208">
        <v>0</v>
      </c>
      <c r="BD208">
        <v>16</v>
      </c>
      <c r="BE208">
        <v>80</v>
      </c>
      <c r="BF208">
        <v>4</v>
      </c>
      <c r="BG208">
        <v>0</v>
      </c>
      <c r="BH208">
        <v>0</v>
      </c>
      <c r="BI208">
        <v>3</v>
      </c>
      <c r="BJ208">
        <v>31</v>
      </c>
      <c r="BK208">
        <v>42</v>
      </c>
      <c r="BL208">
        <v>563</v>
      </c>
      <c r="BM208">
        <v>113</v>
      </c>
      <c r="BN208">
        <v>48</v>
      </c>
      <c r="BO208">
        <v>34</v>
      </c>
      <c r="BP208">
        <v>49</v>
      </c>
      <c r="BQ208">
        <v>64</v>
      </c>
      <c r="BR208">
        <v>255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E208" s="58" t="s">
        <v>111</v>
      </c>
    </row>
    <row r="209" spans="1:83">
      <c r="A209" t="s">
        <v>169</v>
      </c>
      <c r="B209" s="10">
        <v>20</v>
      </c>
      <c r="C209" s="6" t="s">
        <v>2</v>
      </c>
      <c r="D209" s="10" t="s">
        <v>38</v>
      </c>
      <c r="E209" s="59">
        <f t="shared" si="112"/>
        <v>16.666666666666664</v>
      </c>
      <c r="F209" s="59">
        <f t="shared" si="113"/>
        <v>12.5</v>
      </c>
      <c r="G209" s="59">
        <f t="shared" si="114"/>
        <v>50</v>
      </c>
      <c r="H209" s="59">
        <f t="shared" si="115"/>
        <v>20.833333333333336</v>
      </c>
      <c r="I209" s="59">
        <f t="shared" si="116"/>
        <v>0.5</v>
      </c>
      <c r="J209">
        <v>24</v>
      </c>
      <c r="K209">
        <v>4</v>
      </c>
      <c r="L209">
        <v>3</v>
      </c>
      <c r="M209">
        <v>12</v>
      </c>
      <c r="N209">
        <v>5</v>
      </c>
      <c r="O209">
        <v>0.70588235300000002</v>
      </c>
      <c r="P209">
        <v>1061</v>
      </c>
      <c r="Q209">
        <v>989</v>
      </c>
      <c r="R209">
        <v>1132</v>
      </c>
      <c r="S209">
        <v>933.8</v>
      </c>
      <c r="T209">
        <v>386.70588229999998</v>
      </c>
      <c r="U209">
        <v>476.91666659999999</v>
      </c>
      <c r="V209">
        <v>170.2</v>
      </c>
      <c r="W209">
        <v>197.8823529</v>
      </c>
      <c r="X209">
        <v>215.75</v>
      </c>
      <c r="Y209">
        <v>155</v>
      </c>
      <c r="Z209">
        <v>702.52941180000005</v>
      </c>
      <c r="AA209">
        <v>843</v>
      </c>
      <c r="AB209">
        <v>365.4</v>
      </c>
      <c r="AC209">
        <v>73</v>
      </c>
      <c r="AD209">
        <v>26</v>
      </c>
      <c r="AE209">
        <v>34</v>
      </c>
      <c r="AF209">
        <v>13</v>
      </c>
      <c r="AG209">
        <v>31</v>
      </c>
      <c r="AH209">
        <v>19</v>
      </c>
      <c r="AI209">
        <v>6</v>
      </c>
      <c r="AJ209">
        <v>0</v>
      </c>
      <c r="AK209">
        <v>0</v>
      </c>
      <c r="AL209">
        <v>17</v>
      </c>
      <c r="AM209">
        <v>20</v>
      </c>
      <c r="AN209">
        <v>2</v>
      </c>
      <c r="AO209">
        <v>2</v>
      </c>
      <c r="AP209">
        <v>0</v>
      </c>
      <c r="AQ209">
        <v>0</v>
      </c>
      <c r="AR209">
        <v>2</v>
      </c>
      <c r="AS209">
        <v>6</v>
      </c>
      <c r="AT209">
        <v>12</v>
      </c>
      <c r="AU209">
        <v>4</v>
      </c>
      <c r="AV209">
        <v>0</v>
      </c>
      <c r="AW209">
        <v>0</v>
      </c>
      <c r="AX209">
        <v>12</v>
      </c>
      <c r="AY209">
        <v>5</v>
      </c>
      <c r="AZ209">
        <v>5</v>
      </c>
      <c r="BA209">
        <v>0</v>
      </c>
      <c r="BB209">
        <v>0</v>
      </c>
      <c r="BC209">
        <v>0</v>
      </c>
      <c r="BD209">
        <v>3</v>
      </c>
      <c r="BE209">
        <v>28</v>
      </c>
      <c r="BF209">
        <v>3</v>
      </c>
      <c r="BG209">
        <v>3</v>
      </c>
      <c r="BH209">
        <v>0</v>
      </c>
      <c r="BI209">
        <v>7</v>
      </c>
      <c r="BJ209">
        <v>10</v>
      </c>
      <c r="BK209">
        <v>5</v>
      </c>
      <c r="BL209">
        <v>895</v>
      </c>
      <c r="BM209">
        <v>243</v>
      </c>
      <c r="BN209">
        <v>89</v>
      </c>
      <c r="BO209">
        <v>1</v>
      </c>
      <c r="BP209">
        <v>41</v>
      </c>
      <c r="BQ209">
        <v>20</v>
      </c>
      <c r="BR209">
        <v>501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  <c r="CE209" s="58" t="s">
        <v>111</v>
      </c>
    </row>
    <row r="210" spans="1:83">
      <c r="A210" t="s">
        <v>170</v>
      </c>
      <c r="B210" s="10">
        <v>20</v>
      </c>
      <c r="C210" s="6" t="s">
        <v>2</v>
      </c>
      <c r="D210" s="10" t="s">
        <v>38</v>
      </c>
      <c r="E210" s="59">
        <f t="shared" si="112"/>
        <v>8.3333333333333321</v>
      </c>
      <c r="F210" s="59">
        <f t="shared" si="113"/>
        <v>0</v>
      </c>
      <c r="G210" s="59">
        <f t="shared" si="114"/>
        <v>91.666666666666657</v>
      </c>
      <c r="H210" s="59">
        <f t="shared" si="115"/>
        <v>0</v>
      </c>
      <c r="I210" s="59">
        <f t="shared" si="116"/>
        <v>0.91666666666666663</v>
      </c>
      <c r="J210">
        <v>24</v>
      </c>
      <c r="K210">
        <v>2</v>
      </c>
      <c r="L210">
        <v>0</v>
      </c>
      <c r="M210">
        <v>22</v>
      </c>
      <c r="N210">
        <v>0</v>
      </c>
      <c r="O210">
        <v>1</v>
      </c>
      <c r="P210">
        <v>199.0454546</v>
      </c>
      <c r="Q210">
        <v>0</v>
      </c>
      <c r="R210">
        <v>199.0454546</v>
      </c>
      <c r="S210">
        <v>0</v>
      </c>
      <c r="T210">
        <v>166.27272730000001</v>
      </c>
      <c r="U210">
        <v>166.27272730000001</v>
      </c>
      <c r="V210">
        <v>0</v>
      </c>
      <c r="W210">
        <v>162.22727269999999</v>
      </c>
      <c r="X210">
        <v>162.22727269999999</v>
      </c>
      <c r="Y210">
        <v>0</v>
      </c>
      <c r="Z210">
        <v>1029.818182</v>
      </c>
      <c r="AA210">
        <v>1029.818182</v>
      </c>
      <c r="AB210">
        <v>0</v>
      </c>
      <c r="AC210">
        <v>298</v>
      </c>
      <c r="AD210">
        <v>146</v>
      </c>
      <c r="AE210">
        <v>152</v>
      </c>
      <c r="AF210">
        <v>0</v>
      </c>
      <c r="AG210">
        <v>30</v>
      </c>
      <c r="AH210">
        <v>40</v>
      </c>
      <c r="AI210">
        <v>30</v>
      </c>
      <c r="AJ210">
        <v>20</v>
      </c>
      <c r="AK210">
        <v>0</v>
      </c>
      <c r="AL210">
        <v>178</v>
      </c>
      <c r="AM210">
        <v>22</v>
      </c>
      <c r="AN210">
        <v>18</v>
      </c>
      <c r="AO210">
        <v>14</v>
      </c>
      <c r="AP210">
        <v>11</v>
      </c>
      <c r="AQ210">
        <v>0</v>
      </c>
      <c r="AR210">
        <v>81</v>
      </c>
      <c r="AS210">
        <v>8</v>
      </c>
      <c r="AT210">
        <v>22</v>
      </c>
      <c r="AU210">
        <v>16</v>
      </c>
      <c r="AV210">
        <v>9</v>
      </c>
      <c r="AW210">
        <v>0</v>
      </c>
      <c r="AX210">
        <v>97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28</v>
      </c>
      <c r="BF210">
        <v>2</v>
      </c>
      <c r="BG210">
        <v>0</v>
      </c>
      <c r="BH210">
        <v>0</v>
      </c>
      <c r="BI210">
        <v>18</v>
      </c>
      <c r="BJ210">
        <v>4</v>
      </c>
      <c r="BK210">
        <v>4</v>
      </c>
      <c r="BL210">
        <v>174</v>
      </c>
      <c r="BM210">
        <v>30</v>
      </c>
      <c r="BN210">
        <v>12</v>
      </c>
      <c r="BO210">
        <v>1</v>
      </c>
      <c r="BP210">
        <v>42</v>
      </c>
      <c r="BQ210">
        <v>7</v>
      </c>
      <c r="BR210">
        <v>82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 t="s">
        <v>58</v>
      </c>
      <c r="CE210" s="58" t="s">
        <v>111</v>
      </c>
    </row>
    <row r="211" spans="1:83">
      <c r="A211" t="s">
        <v>171</v>
      </c>
      <c r="B211" s="10">
        <v>20</v>
      </c>
      <c r="C211" s="4" t="s">
        <v>3</v>
      </c>
      <c r="D211" s="10" t="s">
        <v>38</v>
      </c>
      <c r="E211" s="59">
        <f t="shared" si="112"/>
        <v>0</v>
      </c>
      <c r="F211" s="59">
        <f t="shared" si="113"/>
        <v>0</v>
      </c>
      <c r="G211" s="59">
        <f t="shared" si="114"/>
        <v>58.333333333333336</v>
      </c>
      <c r="H211" s="59">
        <f t="shared" si="115"/>
        <v>41.666666666666671</v>
      </c>
      <c r="I211" s="59">
        <f t="shared" si="116"/>
        <v>0.58333333333333337</v>
      </c>
      <c r="J211">
        <v>24</v>
      </c>
      <c r="K211">
        <v>0</v>
      </c>
      <c r="L211">
        <v>0</v>
      </c>
      <c r="M211">
        <v>14</v>
      </c>
      <c r="N211">
        <v>10</v>
      </c>
      <c r="O211">
        <v>0.58333333330000003</v>
      </c>
      <c r="P211">
        <v>765.08333330000005</v>
      </c>
      <c r="Q211">
        <v>0</v>
      </c>
      <c r="R211">
        <v>971.5</v>
      </c>
      <c r="S211">
        <v>476.1</v>
      </c>
      <c r="T211">
        <v>242.66666670000001</v>
      </c>
      <c r="U211">
        <v>269.57142850000002</v>
      </c>
      <c r="V211">
        <v>205</v>
      </c>
      <c r="W211">
        <v>176.79166670000001</v>
      </c>
      <c r="X211">
        <v>186.07142859999999</v>
      </c>
      <c r="Y211">
        <v>163.80000000000001</v>
      </c>
      <c r="Z211">
        <v>192.29166670000001</v>
      </c>
      <c r="AA211">
        <v>160.14285709999999</v>
      </c>
      <c r="AB211">
        <v>237.3</v>
      </c>
      <c r="AC211">
        <v>129</v>
      </c>
      <c r="AD211">
        <v>55</v>
      </c>
      <c r="AE211">
        <v>37</v>
      </c>
      <c r="AF211">
        <v>37</v>
      </c>
      <c r="AG211">
        <v>25</v>
      </c>
      <c r="AH211">
        <v>34</v>
      </c>
      <c r="AI211">
        <v>12</v>
      </c>
      <c r="AJ211">
        <v>5</v>
      </c>
      <c r="AK211">
        <v>9</v>
      </c>
      <c r="AL211">
        <v>44</v>
      </c>
      <c r="AM211">
        <v>24</v>
      </c>
      <c r="AN211">
        <v>10</v>
      </c>
      <c r="AO211">
        <v>1</v>
      </c>
      <c r="AP211">
        <v>0</v>
      </c>
      <c r="AQ211">
        <v>2</v>
      </c>
      <c r="AR211">
        <v>18</v>
      </c>
      <c r="AS211">
        <v>1</v>
      </c>
      <c r="AT211">
        <v>14</v>
      </c>
      <c r="AU211">
        <v>7</v>
      </c>
      <c r="AV211">
        <v>3</v>
      </c>
      <c r="AW211">
        <v>1</v>
      </c>
      <c r="AX211">
        <v>11</v>
      </c>
      <c r="AY211">
        <v>0</v>
      </c>
      <c r="AZ211">
        <v>10</v>
      </c>
      <c r="BA211">
        <v>4</v>
      </c>
      <c r="BB211">
        <v>2</v>
      </c>
      <c r="BC211">
        <v>6</v>
      </c>
      <c r="BD211">
        <v>15</v>
      </c>
      <c r="BE211">
        <v>49</v>
      </c>
      <c r="BF211">
        <v>11</v>
      </c>
      <c r="BG211">
        <v>1</v>
      </c>
      <c r="BH211">
        <v>0</v>
      </c>
      <c r="BI211">
        <v>7</v>
      </c>
      <c r="BJ211">
        <v>21</v>
      </c>
      <c r="BK211">
        <v>9</v>
      </c>
      <c r="BL211">
        <v>200</v>
      </c>
      <c r="BM211">
        <v>54</v>
      </c>
      <c r="BN211">
        <v>12</v>
      </c>
      <c r="BO211">
        <v>1</v>
      </c>
      <c r="BP211">
        <v>14</v>
      </c>
      <c r="BQ211">
        <v>21</v>
      </c>
      <c r="BR211">
        <v>98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 t="s">
        <v>58</v>
      </c>
      <c r="CE211" s="58" t="s">
        <v>111</v>
      </c>
    </row>
    <row r="212" spans="1:83">
      <c r="A212" t="s">
        <v>172</v>
      </c>
      <c r="B212" s="10">
        <v>20</v>
      </c>
      <c r="C212" s="4" t="s">
        <v>3</v>
      </c>
      <c r="D212" s="10" t="s">
        <v>38</v>
      </c>
      <c r="E212" s="59">
        <f t="shared" si="112"/>
        <v>4.1666666666666661</v>
      </c>
      <c r="F212" s="59">
        <f t="shared" si="113"/>
        <v>0</v>
      </c>
      <c r="G212" s="59">
        <f t="shared" si="114"/>
        <v>29.166666666666668</v>
      </c>
      <c r="H212" s="59">
        <f t="shared" si="115"/>
        <v>66.666666666666657</v>
      </c>
      <c r="I212" s="59">
        <f t="shared" si="116"/>
        <v>0.29166666666666669</v>
      </c>
      <c r="J212">
        <v>24</v>
      </c>
      <c r="K212">
        <v>1</v>
      </c>
      <c r="L212">
        <v>0</v>
      </c>
      <c r="M212">
        <v>7</v>
      </c>
      <c r="N212">
        <v>16</v>
      </c>
      <c r="O212">
        <v>0.3043478261</v>
      </c>
      <c r="P212">
        <v>548.13043479999999</v>
      </c>
      <c r="Q212">
        <v>0</v>
      </c>
      <c r="R212">
        <v>741.85714289999999</v>
      </c>
      <c r="S212">
        <v>463.375</v>
      </c>
      <c r="T212">
        <v>290.30434789999998</v>
      </c>
      <c r="U212">
        <v>378.85714280000002</v>
      </c>
      <c r="V212">
        <v>251.5625</v>
      </c>
      <c r="W212">
        <v>111.34782610000001</v>
      </c>
      <c r="X212">
        <v>115.2857143</v>
      </c>
      <c r="Y212">
        <v>109.625</v>
      </c>
      <c r="Z212">
        <v>600.13043479999999</v>
      </c>
      <c r="AA212">
        <v>1210.7142859999999</v>
      </c>
      <c r="AB212">
        <v>333</v>
      </c>
      <c r="AC212">
        <v>93</v>
      </c>
      <c r="AD212">
        <v>50</v>
      </c>
      <c r="AE212">
        <v>17</v>
      </c>
      <c r="AF212">
        <v>26</v>
      </c>
      <c r="AG212">
        <v>23</v>
      </c>
      <c r="AH212">
        <v>31</v>
      </c>
      <c r="AI212">
        <v>10</v>
      </c>
      <c r="AJ212">
        <v>3</v>
      </c>
      <c r="AK212">
        <v>0</v>
      </c>
      <c r="AL212">
        <v>26</v>
      </c>
      <c r="AM212">
        <v>23</v>
      </c>
      <c r="AN212">
        <v>8</v>
      </c>
      <c r="AO212">
        <v>4</v>
      </c>
      <c r="AP212">
        <v>3</v>
      </c>
      <c r="AQ212">
        <v>0</v>
      </c>
      <c r="AR212">
        <v>12</v>
      </c>
      <c r="AS212">
        <v>0</v>
      </c>
      <c r="AT212">
        <v>7</v>
      </c>
      <c r="AU212">
        <v>1</v>
      </c>
      <c r="AV212">
        <v>0</v>
      </c>
      <c r="AW212">
        <v>0</v>
      </c>
      <c r="AX212">
        <v>9</v>
      </c>
      <c r="AY212">
        <v>0</v>
      </c>
      <c r="AZ212">
        <v>16</v>
      </c>
      <c r="BA212">
        <v>5</v>
      </c>
      <c r="BB212">
        <v>0</v>
      </c>
      <c r="BC212">
        <v>0</v>
      </c>
      <c r="BD212">
        <v>5</v>
      </c>
      <c r="BE212">
        <v>34</v>
      </c>
      <c r="BF212">
        <v>4</v>
      </c>
      <c r="BG212">
        <v>1</v>
      </c>
      <c r="BH212">
        <v>0</v>
      </c>
      <c r="BI212">
        <v>7</v>
      </c>
      <c r="BJ212">
        <v>16</v>
      </c>
      <c r="BK212">
        <v>6</v>
      </c>
      <c r="BL212">
        <v>404</v>
      </c>
      <c r="BM212">
        <v>125</v>
      </c>
      <c r="BN212">
        <v>20</v>
      </c>
      <c r="BO212">
        <v>2</v>
      </c>
      <c r="BP212">
        <v>7</v>
      </c>
      <c r="BQ212">
        <v>18</v>
      </c>
      <c r="BR212">
        <v>232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 t="s">
        <v>58</v>
      </c>
      <c r="CE212" s="58" t="s">
        <v>111</v>
      </c>
    </row>
    <row r="213" spans="1:83">
      <c r="A213" t="s">
        <v>173</v>
      </c>
      <c r="B213" s="10">
        <v>20</v>
      </c>
      <c r="C213" s="6" t="s">
        <v>2</v>
      </c>
      <c r="D213" s="10" t="s">
        <v>38</v>
      </c>
      <c r="E213" s="59">
        <f t="shared" si="112"/>
        <v>4.1666666666666661</v>
      </c>
      <c r="F213" s="59">
        <f t="shared" si="113"/>
        <v>0</v>
      </c>
      <c r="G213" s="59">
        <f t="shared" si="114"/>
        <v>79.166666666666657</v>
      </c>
      <c r="H213" s="59">
        <f t="shared" si="115"/>
        <v>16.666666666666664</v>
      </c>
      <c r="I213" s="59">
        <f t="shared" si="116"/>
        <v>0.79166666666666663</v>
      </c>
      <c r="J213">
        <v>24</v>
      </c>
      <c r="K213">
        <v>1</v>
      </c>
      <c r="L213">
        <v>0</v>
      </c>
      <c r="M213">
        <v>19</v>
      </c>
      <c r="N213">
        <v>4</v>
      </c>
      <c r="O213">
        <v>0.82608695649999997</v>
      </c>
      <c r="P213">
        <v>334</v>
      </c>
      <c r="Q213">
        <v>0</v>
      </c>
      <c r="R213">
        <v>305.36842109999998</v>
      </c>
      <c r="S213">
        <v>470</v>
      </c>
      <c r="T213">
        <v>151.73913039999999</v>
      </c>
      <c r="U213">
        <v>148.63157889999999</v>
      </c>
      <c r="V213">
        <v>166.5</v>
      </c>
      <c r="W213">
        <v>1869.391304</v>
      </c>
      <c r="X213">
        <v>1930.052631</v>
      </c>
      <c r="Y213">
        <v>1581.25</v>
      </c>
      <c r="Z213">
        <v>44.217391300000003</v>
      </c>
      <c r="AA213">
        <v>44.684210520000001</v>
      </c>
      <c r="AB213">
        <v>42</v>
      </c>
      <c r="AC213">
        <v>121</v>
      </c>
      <c r="AD213">
        <v>51</v>
      </c>
      <c r="AE213">
        <v>32</v>
      </c>
      <c r="AF213">
        <v>38</v>
      </c>
      <c r="AG213">
        <v>25</v>
      </c>
      <c r="AH213">
        <v>26</v>
      </c>
      <c r="AI213">
        <v>13</v>
      </c>
      <c r="AJ213">
        <v>2</v>
      </c>
      <c r="AK213">
        <v>1</v>
      </c>
      <c r="AL213">
        <v>54</v>
      </c>
      <c r="AM213">
        <v>23</v>
      </c>
      <c r="AN213">
        <v>3</v>
      </c>
      <c r="AO213">
        <v>5</v>
      </c>
      <c r="AP213">
        <v>1</v>
      </c>
      <c r="AQ213">
        <v>0</v>
      </c>
      <c r="AR213">
        <v>19</v>
      </c>
      <c r="AS213">
        <v>0</v>
      </c>
      <c r="AT213">
        <v>19</v>
      </c>
      <c r="AU213">
        <v>8</v>
      </c>
      <c r="AV213">
        <v>1</v>
      </c>
      <c r="AW213">
        <v>0</v>
      </c>
      <c r="AX213">
        <v>4</v>
      </c>
      <c r="AY213">
        <v>2</v>
      </c>
      <c r="AZ213">
        <v>4</v>
      </c>
      <c r="BA213">
        <v>0</v>
      </c>
      <c r="BB213">
        <v>0</v>
      </c>
      <c r="BC213">
        <v>1</v>
      </c>
      <c r="BD213">
        <v>31</v>
      </c>
      <c r="BE213">
        <v>43</v>
      </c>
      <c r="BF213">
        <v>2</v>
      </c>
      <c r="BG213">
        <v>1</v>
      </c>
      <c r="BH213">
        <v>0</v>
      </c>
      <c r="BI213">
        <v>0</v>
      </c>
      <c r="BJ213">
        <v>23</v>
      </c>
      <c r="BK213">
        <v>17</v>
      </c>
      <c r="BL213">
        <v>512</v>
      </c>
      <c r="BM213">
        <v>59</v>
      </c>
      <c r="BN213">
        <v>24</v>
      </c>
      <c r="BO213">
        <v>7</v>
      </c>
      <c r="BP213">
        <v>75</v>
      </c>
      <c r="BQ213">
        <v>127</v>
      </c>
      <c r="BR213">
        <v>220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 t="s">
        <v>58</v>
      </c>
      <c r="CE213" s="58" t="s">
        <v>111</v>
      </c>
    </row>
    <row r="214" spans="1:83">
      <c r="A214" t="s">
        <v>174</v>
      </c>
      <c r="B214" s="10">
        <v>20</v>
      </c>
      <c r="C214" s="6" t="s">
        <v>2</v>
      </c>
      <c r="D214" s="10" t="s">
        <v>38</v>
      </c>
      <c r="E214" s="59">
        <f t="shared" si="112"/>
        <v>41.666666666666671</v>
      </c>
      <c r="F214" s="59">
        <f t="shared" si="113"/>
        <v>20.833333333333336</v>
      </c>
      <c r="G214" s="59">
        <f t="shared" si="114"/>
        <v>16.666666666666664</v>
      </c>
      <c r="H214" s="59">
        <f t="shared" si="115"/>
        <v>20.833333333333336</v>
      </c>
      <c r="I214" s="59">
        <f t="shared" si="116"/>
        <v>0.16666666666666666</v>
      </c>
      <c r="J214">
        <v>24</v>
      </c>
      <c r="K214">
        <v>10</v>
      </c>
      <c r="L214">
        <v>5</v>
      </c>
      <c r="M214">
        <v>4</v>
      </c>
      <c r="N214">
        <v>5</v>
      </c>
      <c r="O214">
        <v>0.44444444449999998</v>
      </c>
      <c r="P214">
        <v>1074.2142859999999</v>
      </c>
      <c r="Q214">
        <v>1118.5999999999999</v>
      </c>
      <c r="R214">
        <v>348.5</v>
      </c>
      <c r="S214">
        <v>1610.4</v>
      </c>
      <c r="T214">
        <v>376.22222219999998</v>
      </c>
      <c r="U214">
        <v>155.75</v>
      </c>
      <c r="V214">
        <v>552.59999989999994</v>
      </c>
      <c r="W214">
        <v>115.7777778</v>
      </c>
      <c r="X214">
        <v>108.75</v>
      </c>
      <c r="Y214">
        <v>121.4</v>
      </c>
      <c r="Z214">
        <v>525.11111119999998</v>
      </c>
      <c r="AA214">
        <v>681.75</v>
      </c>
      <c r="AB214">
        <v>399.8</v>
      </c>
      <c r="AC214">
        <v>39</v>
      </c>
      <c r="AD214">
        <v>19</v>
      </c>
      <c r="AE214">
        <v>12</v>
      </c>
      <c r="AF214">
        <v>8</v>
      </c>
      <c r="AG214">
        <v>18</v>
      </c>
      <c r="AH214">
        <v>9</v>
      </c>
      <c r="AI214">
        <v>1</v>
      </c>
      <c r="AJ214">
        <v>0</v>
      </c>
      <c r="AK214">
        <v>0</v>
      </c>
      <c r="AL214">
        <v>11</v>
      </c>
      <c r="AM214">
        <v>14</v>
      </c>
      <c r="AN214">
        <v>0</v>
      </c>
      <c r="AO214">
        <v>1</v>
      </c>
      <c r="AP214">
        <v>0</v>
      </c>
      <c r="AQ214">
        <v>0</v>
      </c>
      <c r="AR214">
        <v>4</v>
      </c>
      <c r="AS214">
        <v>3</v>
      </c>
      <c r="AT214">
        <v>4</v>
      </c>
      <c r="AU214">
        <v>0</v>
      </c>
      <c r="AV214">
        <v>0</v>
      </c>
      <c r="AW214">
        <v>0</v>
      </c>
      <c r="AX214">
        <v>5</v>
      </c>
      <c r="AY214">
        <v>1</v>
      </c>
      <c r="AZ214">
        <v>5</v>
      </c>
      <c r="BA214">
        <v>0</v>
      </c>
      <c r="BB214">
        <v>0</v>
      </c>
      <c r="BC214">
        <v>0</v>
      </c>
      <c r="BD214">
        <v>2</v>
      </c>
      <c r="BE214">
        <v>40</v>
      </c>
      <c r="BF214">
        <v>5</v>
      </c>
      <c r="BG214">
        <v>4</v>
      </c>
      <c r="BH214">
        <v>0</v>
      </c>
      <c r="BI214">
        <v>4</v>
      </c>
      <c r="BJ214">
        <v>5</v>
      </c>
      <c r="BK214">
        <v>22</v>
      </c>
      <c r="BL214">
        <v>1356</v>
      </c>
      <c r="BM214">
        <v>351</v>
      </c>
      <c r="BN214">
        <v>104</v>
      </c>
      <c r="BO214">
        <v>0</v>
      </c>
      <c r="BP214">
        <v>12</v>
      </c>
      <c r="BQ214">
        <v>6</v>
      </c>
      <c r="BR214">
        <v>883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 t="s">
        <v>58</v>
      </c>
      <c r="CE214" s="58" t="s">
        <v>111</v>
      </c>
    </row>
    <row r="215" spans="1:83">
      <c r="A215" t="s">
        <v>183</v>
      </c>
      <c r="B215" s="10">
        <v>24</v>
      </c>
      <c r="C215" s="6" t="s">
        <v>2</v>
      </c>
      <c r="D215" s="10" t="s">
        <v>38</v>
      </c>
      <c r="E215" s="59">
        <f t="shared" si="112"/>
        <v>45.833333333333329</v>
      </c>
      <c r="F215" s="59">
        <f t="shared" si="113"/>
        <v>4.1666666666666661</v>
      </c>
      <c r="G215" s="59">
        <f t="shared" si="114"/>
        <v>33.333333333333329</v>
      </c>
      <c r="H215" s="59">
        <f t="shared" si="115"/>
        <v>16.666666666666664</v>
      </c>
      <c r="I215" s="59">
        <f t="shared" si="116"/>
        <v>0.33333333333333331</v>
      </c>
      <c r="J215">
        <v>24</v>
      </c>
      <c r="K215">
        <v>11</v>
      </c>
      <c r="L215">
        <v>1</v>
      </c>
      <c r="M215">
        <v>8</v>
      </c>
      <c r="N215">
        <v>4</v>
      </c>
      <c r="O215">
        <v>0.66666666669999997</v>
      </c>
      <c r="P215">
        <v>1258.769231</v>
      </c>
      <c r="Q215">
        <v>3780</v>
      </c>
      <c r="R215">
        <v>976.75</v>
      </c>
      <c r="S215">
        <v>1192.5</v>
      </c>
      <c r="T215">
        <v>289.66666659999999</v>
      </c>
      <c r="U215">
        <v>281.125</v>
      </c>
      <c r="V215">
        <v>306.75</v>
      </c>
      <c r="W215">
        <v>134.16666670000001</v>
      </c>
      <c r="X215">
        <v>127.75</v>
      </c>
      <c r="Y215">
        <v>147</v>
      </c>
      <c r="Z215">
        <v>928.5</v>
      </c>
      <c r="AA215">
        <v>1180</v>
      </c>
      <c r="AB215">
        <v>425.5</v>
      </c>
      <c r="AC215">
        <v>52</v>
      </c>
      <c r="AD215">
        <v>23</v>
      </c>
      <c r="AE215">
        <v>20</v>
      </c>
      <c r="AF215">
        <v>9</v>
      </c>
      <c r="AG215">
        <v>20</v>
      </c>
      <c r="AH215">
        <v>20</v>
      </c>
      <c r="AI215">
        <v>5</v>
      </c>
      <c r="AJ215">
        <v>1</v>
      </c>
      <c r="AK215">
        <v>0</v>
      </c>
      <c r="AL215">
        <v>6</v>
      </c>
      <c r="AM215">
        <v>13</v>
      </c>
      <c r="AN215">
        <v>8</v>
      </c>
      <c r="AO215">
        <v>0</v>
      </c>
      <c r="AP215">
        <v>0</v>
      </c>
      <c r="AQ215">
        <v>0</v>
      </c>
      <c r="AR215">
        <v>2</v>
      </c>
      <c r="AS215">
        <v>6</v>
      </c>
      <c r="AT215">
        <v>8</v>
      </c>
      <c r="AU215">
        <v>3</v>
      </c>
      <c r="AV215">
        <v>1</v>
      </c>
      <c r="AW215">
        <v>0</v>
      </c>
      <c r="AX215">
        <v>2</v>
      </c>
      <c r="AY215">
        <v>1</v>
      </c>
      <c r="AZ215">
        <v>4</v>
      </c>
      <c r="BA215">
        <v>2</v>
      </c>
      <c r="BB215">
        <v>0</v>
      </c>
      <c r="BC215">
        <v>0</v>
      </c>
      <c r="BD215">
        <v>2</v>
      </c>
      <c r="BE215">
        <v>12</v>
      </c>
      <c r="BF215">
        <v>0</v>
      </c>
      <c r="BG215">
        <v>0</v>
      </c>
      <c r="BH215">
        <v>0</v>
      </c>
      <c r="BI215">
        <v>8</v>
      </c>
      <c r="BJ215">
        <v>4</v>
      </c>
      <c r="BK215">
        <v>0</v>
      </c>
      <c r="BL215">
        <v>306</v>
      </c>
      <c r="BM215">
        <v>78</v>
      </c>
      <c r="BN215">
        <v>1</v>
      </c>
      <c r="BO215">
        <v>2</v>
      </c>
      <c r="BP215">
        <v>23</v>
      </c>
      <c r="BQ215">
        <v>7</v>
      </c>
      <c r="BR215">
        <v>195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 t="s">
        <v>58</v>
      </c>
      <c r="CE215" s="58"/>
    </row>
    <row r="216" spans="1:83">
      <c r="A216" t="s">
        <v>175</v>
      </c>
      <c r="B216" s="10">
        <v>20</v>
      </c>
      <c r="C216" s="4" t="s">
        <v>3</v>
      </c>
      <c r="D216" s="10" t="s">
        <v>38</v>
      </c>
      <c r="E216" s="59">
        <f t="shared" si="112"/>
        <v>0</v>
      </c>
      <c r="F216" s="59">
        <f t="shared" si="113"/>
        <v>0</v>
      </c>
      <c r="G216" s="59">
        <f t="shared" si="114"/>
        <v>62.5</v>
      </c>
      <c r="H216" s="59">
        <f t="shared" si="115"/>
        <v>37.5</v>
      </c>
      <c r="I216" s="59">
        <f t="shared" si="116"/>
        <v>0.625</v>
      </c>
      <c r="J216">
        <v>24</v>
      </c>
      <c r="K216">
        <v>0</v>
      </c>
      <c r="L216">
        <v>0</v>
      </c>
      <c r="M216">
        <v>15</v>
      </c>
      <c r="N216">
        <v>9</v>
      </c>
      <c r="O216">
        <v>0.625</v>
      </c>
      <c r="P216">
        <v>559.83333330000005</v>
      </c>
      <c r="Q216">
        <v>0</v>
      </c>
      <c r="R216">
        <v>624.13333339999997</v>
      </c>
      <c r="S216">
        <v>452.66666659999999</v>
      </c>
      <c r="T216">
        <v>144.29166670000001</v>
      </c>
      <c r="U216">
        <v>121.4666667</v>
      </c>
      <c r="V216">
        <v>182.33333329999999</v>
      </c>
      <c r="W216">
        <v>205.58333329999999</v>
      </c>
      <c r="X216">
        <v>248.2666667</v>
      </c>
      <c r="Y216">
        <v>134.44444440000001</v>
      </c>
      <c r="Z216">
        <v>173.20833329999999</v>
      </c>
      <c r="AA216">
        <v>179.6</v>
      </c>
      <c r="AB216">
        <v>162.55555559999999</v>
      </c>
      <c r="AC216">
        <v>90</v>
      </c>
      <c r="AD216">
        <v>34</v>
      </c>
      <c r="AE216">
        <v>26</v>
      </c>
      <c r="AF216">
        <v>30</v>
      </c>
      <c r="AG216">
        <v>36</v>
      </c>
      <c r="AH216">
        <v>25</v>
      </c>
      <c r="AI216">
        <v>3</v>
      </c>
      <c r="AJ216">
        <v>3</v>
      </c>
      <c r="AK216">
        <v>2</v>
      </c>
      <c r="AL216">
        <v>21</v>
      </c>
      <c r="AM216">
        <v>24</v>
      </c>
      <c r="AN216">
        <v>1</v>
      </c>
      <c r="AO216">
        <v>1</v>
      </c>
      <c r="AP216">
        <v>0</v>
      </c>
      <c r="AQ216">
        <v>0</v>
      </c>
      <c r="AR216">
        <v>8</v>
      </c>
      <c r="AS216">
        <v>1</v>
      </c>
      <c r="AT216">
        <v>15</v>
      </c>
      <c r="AU216">
        <v>0</v>
      </c>
      <c r="AV216">
        <v>1</v>
      </c>
      <c r="AW216">
        <v>2</v>
      </c>
      <c r="AX216">
        <v>7</v>
      </c>
      <c r="AY216">
        <v>11</v>
      </c>
      <c r="AZ216">
        <v>9</v>
      </c>
      <c r="BA216">
        <v>2</v>
      </c>
      <c r="BB216">
        <v>2</v>
      </c>
      <c r="BC216">
        <v>0</v>
      </c>
      <c r="BD216">
        <v>6</v>
      </c>
      <c r="BE216">
        <v>93</v>
      </c>
      <c r="BF216">
        <v>0</v>
      </c>
      <c r="BG216">
        <v>0</v>
      </c>
      <c r="BH216">
        <v>0</v>
      </c>
      <c r="BI216">
        <v>11</v>
      </c>
      <c r="BJ216">
        <v>19</v>
      </c>
      <c r="BK216">
        <v>63</v>
      </c>
      <c r="BL216">
        <v>570</v>
      </c>
      <c r="BM216">
        <v>176</v>
      </c>
      <c r="BN216">
        <v>66</v>
      </c>
      <c r="BO216">
        <v>13</v>
      </c>
      <c r="BP216">
        <v>49</v>
      </c>
      <c r="BQ216">
        <v>35</v>
      </c>
      <c r="BR216">
        <v>231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 t="s">
        <v>58</v>
      </c>
      <c r="CE216" s="58" t="s">
        <v>111</v>
      </c>
    </row>
    <row r="217" spans="1:83">
      <c r="A217" t="s">
        <v>176</v>
      </c>
      <c r="B217" s="10">
        <v>20</v>
      </c>
      <c r="C217" s="6" t="s">
        <v>2</v>
      </c>
      <c r="D217" s="10" t="s">
        <v>38</v>
      </c>
      <c r="E217" s="59">
        <f t="shared" si="112"/>
        <v>29.166666666666668</v>
      </c>
      <c r="F217" s="59">
        <f t="shared" si="113"/>
        <v>8.3333333333333321</v>
      </c>
      <c r="G217" s="59">
        <f t="shared" si="114"/>
        <v>33.333333333333329</v>
      </c>
      <c r="H217" s="59">
        <f t="shared" si="115"/>
        <v>29.166666666666668</v>
      </c>
      <c r="I217" s="59">
        <f t="shared" si="116"/>
        <v>0.33333333333333331</v>
      </c>
      <c r="J217">
        <v>24</v>
      </c>
      <c r="K217">
        <v>7</v>
      </c>
      <c r="L217">
        <v>2</v>
      </c>
      <c r="M217">
        <v>8</v>
      </c>
      <c r="N217">
        <v>7</v>
      </c>
      <c r="O217">
        <v>0.5333333334</v>
      </c>
      <c r="P217">
        <v>1792.7647059999999</v>
      </c>
      <c r="Q217">
        <v>1810</v>
      </c>
      <c r="R217">
        <v>1950.625</v>
      </c>
      <c r="S217">
        <v>1607.4285709999999</v>
      </c>
      <c r="T217">
        <v>555.46666670000002</v>
      </c>
      <c r="U217">
        <v>451.375</v>
      </c>
      <c r="V217">
        <v>674.42857149999998</v>
      </c>
      <c r="W217">
        <v>152.80000000000001</v>
      </c>
      <c r="X217">
        <v>144.75</v>
      </c>
      <c r="Y217">
        <v>162</v>
      </c>
      <c r="Z217">
        <v>584.40000010000006</v>
      </c>
      <c r="AA217">
        <v>803.125</v>
      </c>
      <c r="AB217">
        <v>334.42857149999998</v>
      </c>
      <c r="AC217">
        <v>71</v>
      </c>
      <c r="AD217">
        <v>27</v>
      </c>
      <c r="AE217">
        <v>19</v>
      </c>
      <c r="AF217">
        <v>25</v>
      </c>
      <c r="AG217">
        <v>33</v>
      </c>
      <c r="AH217">
        <v>18</v>
      </c>
      <c r="AI217">
        <v>6</v>
      </c>
      <c r="AJ217">
        <v>0</v>
      </c>
      <c r="AK217">
        <v>1</v>
      </c>
      <c r="AL217">
        <v>13</v>
      </c>
      <c r="AM217">
        <v>17</v>
      </c>
      <c r="AN217">
        <v>3</v>
      </c>
      <c r="AO217">
        <v>3</v>
      </c>
      <c r="AP217">
        <v>0</v>
      </c>
      <c r="AQ217">
        <v>0</v>
      </c>
      <c r="AR217">
        <v>4</v>
      </c>
      <c r="AS217">
        <v>8</v>
      </c>
      <c r="AT217">
        <v>8</v>
      </c>
      <c r="AU217">
        <v>2</v>
      </c>
      <c r="AV217">
        <v>0</v>
      </c>
      <c r="AW217">
        <v>0</v>
      </c>
      <c r="AX217">
        <v>1</v>
      </c>
      <c r="AY217">
        <v>8</v>
      </c>
      <c r="AZ217">
        <v>7</v>
      </c>
      <c r="BA217">
        <v>1</v>
      </c>
      <c r="BB217">
        <v>0</v>
      </c>
      <c r="BC217">
        <v>1</v>
      </c>
      <c r="BD217">
        <v>8</v>
      </c>
      <c r="BE217">
        <v>42</v>
      </c>
      <c r="BF217">
        <v>14</v>
      </c>
      <c r="BG217">
        <v>4</v>
      </c>
      <c r="BH217">
        <v>0</v>
      </c>
      <c r="BI217">
        <v>7</v>
      </c>
      <c r="BJ217">
        <v>8</v>
      </c>
      <c r="BK217">
        <v>9</v>
      </c>
      <c r="BL217">
        <v>872</v>
      </c>
      <c r="BM217">
        <v>349</v>
      </c>
      <c r="BN217">
        <v>58</v>
      </c>
      <c r="BO217">
        <v>3</v>
      </c>
      <c r="BP217">
        <v>29</v>
      </c>
      <c r="BQ217">
        <v>19</v>
      </c>
      <c r="BR217">
        <v>414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 t="s">
        <v>58</v>
      </c>
      <c r="CE217" s="58" t="s">
        <v>111</v>
      </c>
    </row>
    <row r="218" spans="1:83">
      <c r="A218" t="s">
        <v>177</v>
      </c>
      <c r="B218" s="10">
        <v>20</v>
      </c>
      <c r="C218" s="6" t="s">
        <v>2</v>
      </c>
      <c r="D218" s="10" t="s">
        <v>38</v>
      </c>
      <c r="E218" s="59">
        <f t="shared" si="112"/>
        <v>54.166666666666664</v>
      </c>
      <c r="F218" s="59">
        <f t="shared" si="113"/>
        <v>8.3333333333333321</v>
      </c>
      <c r="G218" s="59">
        <f t="shared" si="114"/>
        <v>37.5</v>
      </c>
      <c r="H218" s="59">
        <f t="shared" si="115"/>
        <v>0</v>
      </c>
      <c r="I218" s="59">
        <f t="shared" si="116"/>
        <v>0.375</v>
      </c>
      <c r="J218">
        <v>24</v>
      </c>
      <c r="K218">
        <v>13</v>
      </c>
      <c r="L218">
        <v>2</v>
      </c>
      <c r="M218">
        <v>9</v>
      </c>
      <c r="N218">
        <v>0</v>
      </c>
      <c r="O218">
        <v>1</v>
      </c>
      <c r="P218">
        <v>1269.272727</v>
      </c>
      <c r="Q218">
        <v>2983</v>
      </c>
      <c r="R218">
        <v>888.44444439999995</v>
      </c>
      <c r="S218">
        <v>0</v>
      </c>
      <c r="T218">
        <v>167</v>
      </c>
      <c r="U218">
        <v>167</v>
      </c>
      <c r="V218">
        <v>0</v>
      </c>
      <c r="W218">
        <v>166.66666670000001</v>
      </c>
      <c r="X218">
        <v>166.66666670000001</v>
      </c>
      <c r="Y218">
        <v>0</v>
      </c>
      <c r="Z218">
        <v>913.55555560000005</v>
      </c>
      <c r="AA218">
        <v>913.55555560000005</v>
      </c>
      <c r="AB218">
        <v>0</v>
      </c>
      <c r="AC218">
        <v>46</v>
      </c>
      <c r="AD218">
        <v>25</v>
      </c>
      <c r="AE218">
        <v>21</v>
      </c>
      <c r="AF218">
        <v>0</v>
      </c>
      <c r="AG218">
        <v>17</v>
      </c>
      <c r="AH218">
        <v>16</v>
      </c>
      <c r="AI218">
        <v>0</v>
      </c>
      <c r="AJ218">
        <v>0</v>
      </c>
      <c r="AK218">
        <v>0</v>
      </c>
      <c r="AL218">
        <v>13</v>
      </c>
      <c r="AM218">
        <v>11</v>
      </c>
      <c r="AN218">
        <v>7</v>
      </c>
      <c r="AO218">
        <v>0</v>
      </c>
      <c r="AP218">
        <v>0</v>
      </c>
      <c r="AQ218">
        <v>0</v>
      </c>
      <c r="AR218">
        <v>7</v>
      </c>
      <c r="AS218">
        <v>6</v>
      </c>
      <c r="AT218">
        <v>9</v>
      </c>
      <c r="AU218">
        <v>0</v>
      </c>
      <c r="AV218">
        <v>0</v>
      </c>
      <c r="AW218">
        <v>0</v>
      </c>
      <c r="AX218">
        <v>6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19</v>
      </c>
      <c r="BF218">
        <v>9</v>
      </c>
      <c r="BG218">
        <v>0</v>
      </c>
      <c r="BH218">
        <v>0</v>
      </c>
      <c r="BI218">
        <v>8</v>
      </c>
      <c r="BJ218">
        <v>1</v>
      </c>
      <c r="BK218">
        <v>1</v>
      </c>
      <c r="BL218">
        <v>386</v>
      </c>
      <c r="BM218">
        <v>108</v>
      </c>
      <c r="BN218">
        <v>7</v>
      </c>
      <c r="BO218">
        <v>0</v>
      </c>
      <c r="BP218">
        <v>9</v>
      </c>
      <c r="BQ218">
        <v>0</v>
      </c>
      <c r="BR218">
        <v>262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 t="s">
        <v>58</v>
      </c>
      <c r="CE218" s="58" t="s">
        <v>111</v>
      </c>
    </row>
    <row r="219" spans="1:83">
      <c r="A219" s="63"/>
      <c r="C219" s="65"/>
      <c r="D219" s="65"/>
      <c r="E219" s="65"/>
      <c r="F219" s="65"/>
      <c r="G219" s="65"/>
      <c r="H219" s="65"/>
      <c r="I219" s="65"/>
      <c r="J219" s="65"/>
      <c r="K219" s="63"/>
      <c r="L219" s="63"/>
      <c r="M219" s="63"/>
      <c r="N219" s="63"/>
      <c r="O219" s="64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S219" s="63"/>
      <c r="AT219" s="63"/>
      <c r="AU219" s="63"/>
      <c r="CE219" s="58" t="s">
        <v>111</v>
      </c>
    </row>
    <row r="220" spans="1:83">
      <c r="A220" s="34" t="s">
        <v>3</v>
      </c>
      <c r="B220" s="34">
        <f>COUNTIF(C194:C218,"WT")</f>
        <v>11</v>
      </c>
      <c r="C220" s="63"/>
      <c r="D220" s="22" t="s">
        <v>41</v>
      </c>
      <c r="E220" s="24">
        <f>AVERAGE(E195:E198,E200,E205,E207:E208,E211:E212,E216)</f>
        <v>29.54545454545454</v>
      </c>
      <c r="F220" s="24">
        <f t="shared" ref="F220:BQ220" si="117">AVERAGE(F195:F198,F200,F205,F207:F208,F211:F212,F216)</f>
        <v>3.0303030303030298</v>
      </c>
      <c r="G220" s="24">
        <f t="shared" si="117"/>
        <v>40.151515151515149</v>
      </c>
      <c r="H220" s="24">
        <f t="shared" si="117"/>
        <v>27.272727272727273</v>
      </c>
      <c r="I220" s="24">
        <f t="shared" si="117"/>
        <v>0.40151515151515144</v>
      </c>
      <c r="J220" s="24">
        <f t="shared" si="117"/>
        <v>24</v>
      </c>
      <c r="K220" s="24">
        <f t="shared" si="117"/>
        <v>7.0909090909090908</v>
      </c>
      <c r="L220" s="24">
        <f t="shared" si="117"/>
        <v>0.72727272727272729</v>
      </c>
      <c r="M220" s="24">
        <f t="shared" si="117"/>
        <v>9.6363636363636367</v>
      </c>
      <c r="N220" s="24">
        <f t="shared" si="117"/>
        <v>6.5454545454545459</v>
      </c>
      <c r="O220" s="24">
        <f t="shared" si="117"/>
        <v>0.62745153395454534</v>
      </c>
      <c r="P220" s="24">
        <f t="shared" si="117"/>
        <v>1017.0922480909089</v>
      </c>
      <c r="Q220" s="24">
        <f t="shared" si="117"/>
        <v>1070.060606090909</v>
      </c>
      <c r="R220" s="24">
        <f t="shared" si="117"/>
        <v>946.31177605454536</v>
      </c>
      <c r="S220" s="24">
        <f t="shared" si="117"/>
        <v>716.56525969999996</v>
      </c>
      <c r="T220" s="24">
        <f t="shared" si="117"/>
        <v>217.27605294545455</v>
      </c>
      <c r="U220" s="24">
        <f t="shared" si="117"/>
        <v>263.64350497363637</v>
      </c>
      <c r="V220" s="24">
        <f t="shared" si="117"/>
        <v>155.17321428454545</v>
      </c>
      <c r="W220" s="24">
        <f t="shared" si="117"/>
        <v>908.18939621818174</v>
      </c>
      <c r="X220" s="24">
        <f t="shared" si="117"/>
        <v>1122.0933980454547</v>
      </c>
      <c r="Y220" s="24">
        <f t="shared" si="117"/>
        <v>285.49289321818185</v>
      </c>
      <c r="Z220" s="24">
        <f t="shared" si="117"/>
        <v>245.07960662363632</v>
      </c>
      <c r="AA220" s="24">
        <f t="shared" si="117"/>
        <v>297.70268269818177</v>
      </c>
      <c r="AB220" s="24">
        <f t="shared" si="117"/>
        <v>173.83405484545455</v>
      </c>
      <c r="AC220" s="24">
        <f t="shared" si="117"/>
        <v>73.818181818181813</v>
      </c>
      <c r="AD220" s="24">
        <f t="shared" si="117"/>
        <v>33.272727272727273</v>
      </c>
      <c r="AE220" s="24">
        <f t="shared" si="117"/>
        <v>21.09090909090909</v>
      </c>
      <c r="AF220" s="24">
        <f t="shared" si="117"/>
        <v>19.454545454545453</v>
      </c>
      <c r="AG220" s="24">
        <f t="shared" si="117"/>
        <v>20.90909090909091</v>
      </c>
      <c r="AH220" s="24">
        <f t="shared" si="117"/>
        <v>20.181818181818183</v>
      </c>
      <c r="AI220" s="24">
        <f t="shared" si="117"/>
        <v>8.3636363636363633</v>
      </c>
      <c r="AJ220" s="24">
        <f t="shared" si="117"/>
        <v>1.5454545454545454</v>
      </c>
      <c r="AK220" s="24">
        <f t="shared" si="117"/>
        <v>1.5454545454545454</v>
      </c>
      <c r="AL220" s="24">
        <f t="shared" si="117"/>
        <v>21.272727272727273</v>
      </c>
      <c r="AM220" s="24">
        <f t="shared" si="117"/>
        <v>16.90909090909091</v>
      </c>
      <c r="AN220" s="24">
        <f t="shared" si="117"/>
        <v>4</v>
      </c>
      <c r="AO220" s="24">
        <f t="shared" si="117"/>
        <v>3.0909090909090908</v>
      </c>
      <c r="AP220" s="24">
        <f t="shared" si="117"/>
        <v>0.63636363636363635</v>
      </c>
      <c r="AQ220" s="24">
        <f t="shared" si="117"/>
        <v>0.36363636363636365</v>
      </c>
      <c r="AR220" s="24">
        <f t="shared" si="117"/>
        <v>8.2727272727272734</v>
      </c>
      <c r="AS220" s="24">
        <f t="shared" si="117"/>
        <v>1.5454545454545454</v>
      </c>
      <c r="AT220" s="24">
        <f t="shared" si="117"/>
        <v>9.6363636363636367</v>
      </c>
      <c r="AU220" s="24">
        <f t="shared" si="117"/>
        <v>3</v>
      </c>
      <c r="AV220" s="24">
        <f t="shared" si="117"/>
        <v>0.45454545454545453</v>
      </c>
      <c r="AW220" s="24">
        <f t="shared" si="117"/>
        <v>0.27272727272727271</v>
      </c>
      <c r="AX220" s="24">
        <f t="shared" si="117"/>
        <v>6.1818181818181817</v>
      </c>
      <c r="AY220" s="24">
        <f t="shared" si="117"/>
        <v>2.4545454545454546</v>
      </c>
      <c r="AZ220" s="24">
        <f t="shared" si="117"/>
        <v>6.5454545454545459</v>
      </c>
      <c r="BA220" s="24">
        <f t="shared" si="117"/>
        <v>2.2727272727272729</v>
      </c>
      <c r="BB220" s="24">
        <f t="shared" si="117"/>
        <v>0.45454545454545453</v>
      </c>
      <c r="BC220" s="24">
        <f t="shared" si="117"/>
        <v>0.90909090909090906</v>
      </c>
      <c r="BD220" s="24">
        <f t="shared" si="117"/>
        <v>6.8181818181818183</v>
      </c>
      <c r="BE220" s="24">
        <f t="shared" si="117"/>
        <v>52.090909090909093</v>
      </c>
      <c r="BF220" s="24">
        <f t="shared" si="117"/>
        <v>9.454545454545455</v>
      </c>
      <c r="BG220" s="24">
        <f t="shared" si="117"/>
        <v>0.27272727272727271</v>
      </c>
      <c r="BH220" s="24">
        <f t="shared" si="117"/>
        <v>0</v>
      </c>
      <c r="BI220" s="24">
        <f t="shared" si="117"/>
        <v>5.2727272727272725</v>
      </c>
      <c r="BJ220" s="24">
        <f t="shared" si="117"/>
        <v>14.090909090909092</v>
      </c>
      <c r="BK220" s="24">
        <f t="shared" si="117"/>
        <v>23</v>
      </c>
      <c r="BL220" s="24">
        <f t="shared" si="117"/>
        <v>751.18181818181813</v>
      </c>
      <c r="BM220" s="24">
        <f t="shared" si="117"/>
        <v>242.81818181818181</v>
      </c>
      <c r="BN220" s="24">
        <f t="shared" si="117"/>
        <v>26</v>
      </c>
      <c r="BO220" s="24">
        <f t="shared" si="117"/>
        <v>5.8181818181818183</v>
      </c>
      <c r="BP220" s="24">
        <f t="shared" si="117"/>
        <v>20.90909090909091</v>
      </c>
      <c r="BQ220" s="24">
        <f t="shared" si="117"/>
        <v>64.727272727272734</v>
      </c>
      <c r="BR220" s="24">
        <f t="shared" ref="BR220:BX220" si="118">AVERAGE(BR195:BR198,BR200,BR205,BR207:BR208,BR211:BR212,BR216)</f>
        <v>390.90909090909093</v>
      </c>
      <c r="BS220" s="24">
        <f t="shared" si="118"/>
        <v>0</v>
      </c>
      <c r="BT220" s="24">
        <f t="shared" si="118"/>
        <v>0</v>
      </c>
      <c r="BU220" s="24">
        <f t="shared" si="118"/>
        <v>0</v>
      </c>
      <c r="BV220" s="24">
        <f t="shared" si="118"/>
        <v>0</v>
      </c>
      <c r="BW220" s="24">
        <f t="shared" si="118"/>
        <v>0</v>
      </c>
      <c r="BX220" s="24">
        <f t="shared" si="118"/>
        <v>0</v>
      </c>
      <c r="CE220" s="58" t="s">
        <v>111</v>
      </c>
    </row>
    <row r="221" spans="1:83">
      <c r="A221" s="35" t="s">
        <v>179</v>
      </c>
      <c r="B221" s="34">
        <f>COUNTIF(C194:C218,"+ve")</f>
        <v>13</v>
      </c>
      <c r="C221" s="63"/>
      <c r="D221" s="18" t="s">
        <v>41</v>
      </c>
      <c r="E221" s="27">
        <f>AVERAGE(E199,E201:E204,E206,E209:E210,E213:E215,E217:E218)</f>
        <v>18.589743589743588</v>
      </c>
      <c r="F221" s="27">
        <f t="shared" ref="F221:BQ221" si="119">AVERAGE(F199,F201:F204,F206,F209:F210,F213:F215,F217:F218)</f>
        <v>5.1282051282051277</v>
      </c>
      <c r="G221" s="27">
        <f t="shared" si="119"/>
        <v>55.769230769230766</v>
      </c>
      <c r="H221" s="27">
        <f t="shared" si="119"/>
        <v>20.512820512820515</v>
      </c>
      <c r="I221" s="27">
        <f t="shared" si="119"/>
        <v>0.55769230769230771</v>
      </c>
      <c r="J221" s="27">
        <f t="shared" si="119"/>
        <v>24</v>
      </c>
      <c r="K221" s="27">
        <f t="shared" si="119"/>
        <v>4.4615384615384617</v>
      </c>
      <c r="L221" s="27">
        <f t="shared" si="119"/>
        <v>1.2307692307692308</v>
      </c>
      <c r="M221" s="27">
        <f t="shared" si="119"/>
        <v>13.384615384615385</v>
      </c>
      <c r="N221" s="27">
        <f t="shared" si="119"/>
        <v>4.9230769230769234</v>
      </c>
      <c r="O221" s="27">
        <f t="shared" si="119"/>
        <v>0.72511538619230775</v>
      </c>
      <c r="P221" s="27">
        <f t="shared" si="119"/>
        <v>854.0708687384614</v>
      </c>
      <c r="Q221" s="27">
        <f t="shared" si="119"/>
        <v>932.00769230769231</v>
      </c>
      <c r="R221" s="27">
        <f t="shared" si="119"/>
        <v>755.88709517692303</v>
      </c>
      <c r="S221" s="27">
        <f t="shared" si="119"/>
        <v>804.91245415384628</v>
      </c>
      <c r="T221" s="27">
        <f t="shared" si="119"/>
        <v>243.07268038000001</v>
      </c>
      <c r="U221" s="27">
        <f t="shared" si="119"/>
        <v>210.48967640230771</v>
      </c>
      <c r="V221" s="27">
        <f t="shared" si="119"/>
        <v>277.94019313846155</v>
      </c>
      <c r="W221" s="27">
        <f t="shared" si="119"/>
        <v>348.64386164615382</v>
      </c>
      <c r="X221" s="27">
        <f t="shared" si="119"/>
        <v>407.49493283076924</v>
      </c>
      <c r="Y221" s="27">
        <f t="shared" si="119"/>
        <v>240.83857808461536</v>
      </c>
      <c r="Z221" s="27">
        <f t="shared" si="119"/>
        <v>702.56572240769231</v>
      </c>
      <c r="AA221" s="27">
        <f t="shared" si="119"/>
        <v>789.89762495538469</v>
      </c>
      <c r="AB221" s="27">
        <f t="shared" si="119"/>
        <v>267.27364303076922</v>
      </c>
      <c r="AC221" s="27">
        <f t="shared" si="119"/>
        <v>102.38461538461539</v>
      </c>
      <c r="AD221" s="27">
        <f t="shared" si="119"/>
        <v>45.46153846153846</v>
      </c>
      <c r="AE221" s="27">
        <f t="shared" si="119"/>
        <v>40.307692307692307</v>
      </c>
      <c r="AF221" s="27">
        <f t="shared" si="119"/>
        <v>16.615384615384617</v>
      </c>
      <c r="AG221" s="27">
        <f t="shared" si="119"/>
        <v>25.846153846153847</v>
      </c>
      <c r="AH221" s="27">
        <f t="shared" si="119"/>
        <v>23.692307692307693</v>
      </c>
      <c r="AI221" s="27">
        <f t="shared" si="119"/>
        <v>9.0769230769230766</v>
      </c>
      <c r="AJ221" s="27">
        <f t="shared" si="119"/>
        <v>2.3846153846153846</v>
      </c>
      <c r="AK221" s="27">
        <f t="shared" si="119"/>
        <v>0.30769230769230771</v>
      </c>
      <c r="AL221" s="27">
        <f t="shared" si="119"/>
        <v>41.07692307692308</v>
      </c>
      <c r="AM221" s="27">
        <f t="shared" si="119"/>
        <v>19.53846153846154</v>
      </c>
      <c r="AN221" s="27">
        <f t="shared" si="119"/>
        <v>5.384615384615385</v>
      </c>
      <c r="AO221" s="27">
        <f t="shared" si="119"/>
        <v>3.1538461538461537</v>
      </c>
      <c r="AP221" s="27">
        <f t="shared" si="119"/>
        <v>1</v>
      </c>
      <c r="AQ221" s="27">
        <f t="shared" si="119"/>
        <v>0</v>
      </c>
      <c r="AR221" s="27">
        <f t="shared" si="119"/>
        <v>16.384615384615383</v>
      </c>
      <c r="AS221" s="27">
        <f t="shared" si="119"/>
        <v>3.6153846153846154</v>
      </c>
      <c r="AT221" s="27">
        <f t="shared" si="119"/>
        <v>13.384615384615385</v>
      </c>
      <c r="AU221" s="27">
        <f t="shared" si="119"/>
        <v>4.9230769230769234</v>
      </c>
      <c r="AV221" s="27">
        <f t="shared" si="119"/>
        <v>1.3076923076923077</v>
      </c>
      <c r="AW221" s="27">
        <f t="shared" si="119"/>
        <v>0</v>
      </c>
      <c r="AX221" s="27">
        <f t="shared" si="119"/>
        <v>17.076923076923077</v>
      </c>
      <c r="AY221" s="27">
        <f t="shared" si="119"/>
        <v>2.6923076923076925</v>
      </c>
      <c r="AZ221" s="27">
        <f t="shared" si="119"/>
        <v>4.9230769230769234</v>
      </c>
      <c r="BA221" s="27">
        <f t="shared" si="119"/>
        <v>1</v>
      </c>
      <c r="BB221" s="27">
        <f t="shared" si="119"/>
        <v>7.6923076923076927E-2</v>
      </c>
      <c r="BC221" s="27">
        <f t="shared" si="119"/>
        <v>0.30769230769230771</v>
      </c>
      <c r="BD221" s="27">
        <f t="shared" si="119"/>
        <v>7.615384615384615</v>
      </c>
      <c r="BE221" s="27">
        <f t="shared" si="119"/>
        <v>37</v>
      </c>
      <c r="BF221" s="27">
        <f t="shared" si="119"/>
        <v>7</v>
      </c>
      <c r="BG221" s="27">
        <f t="shared" si="119"/>
        <v>2.2307692307692308</v>
      </c>
      <c r="BH221" s="27">
        <f t="shared" si="119"/>
        <v>0.53846153846153844</v>
      </c>
      <c r="BI221" s="27">
        <f t="shared" si="119"/>
        <v>10.153846153846153</v>
      </c>
      <c r="BJ221" s="27">
        <f t="shared" si="119"/>
        <v>8.3076923076923084</v>
      </c>
      <c r="BK221" s="27">
        <f t="shared" si="119"/>
        <v>8.7692307692307701</v>
      </c>
      <c r="BL221" s="27">
        <f t="shared" si="119"/>
        <v>549.38461538461536</v>
      </c>
      <c r="BM221" s="27">
        <f t="shared" si="119"/>
        <v>149.23076923076923</v>
      </c>
      <c r="BN221" s="27">
        <f t="shared" si="119"/>
        <v>33.153846153846153</v>
      </c>
      <c r="BO221" s="27">
        <f t="shared" si="119"/>
        <v>4</v>
      </c>
      <c r="BP221" s="27">
        <f t="shared" si="119"/>
        <v>27.923076923076923</v>
      </c>
      <c r="BQ221" s="27">
        <f t="shared" si="119"/>
        <v>29.923076923076923</v>
      </c>
      <c r="BR221" s="27">
        <f t="shared" ref="BR221:BX221" si="120">AVERAGE(BR199,BR201:BR204,BR206,BR209:BR210,BR213:BR215,BR217:BR218)</f>
        <v>305.15384615384613</v>
      </c>
      <c r="BS221" s="27">
        <f t="shared" si="120"/>
        <v>0</v>
      </c>
      <c r="BT221" s="27">
        <f t="shared" si="120"/>
        <v>0</v>
      </c>
      <c r="BU221" s="27">
        <f t="shared" si="120"/>
        <v>0</v>
      </c>
      <c r="BV221" s="27">
        <f t="shared" si="120"/>
        <v>0</v>
      </c>
      <c r="BW221" s="27">
        <f t="shared" si="120"/>
        <v>0</v>
      </c>
      <c r="BX221" s="27">
        <f t="shared" si="120"/>
        <v>0</v>
      </c>
      <c r="CE221" s="58" t="s">
        <v>111</v>
      </c>
    </row>
    <row r="222" spans="1:83">
      <c r="A222" s="63"/>
      <c r="B222" s="63"/>
      <c r="C222" s="63"/>
      <c r="D222" s="22" t="s">
        <v>43</v>
      </c>
      <c r="E222" s="24">
        <f>STDEV(E195:E198,E200,E205,E207:E208,E211:E212,E216)/SQRT($B220)</f>
        <v>8.0922425413494441</v>
      </c>
      <c r="F222" s="24">
        <f t="shared" ref="F222:BQ222" si="121">STDEV(F195:F198,F200,F205,F207:F208,F211:F212,F216)/SQRT($B220)</f>
        <v>1.3865913043729643</v>
      </c>
      <c r="G222" s="24">
        <f t="shared" si="121"/>
        <v>5.6259883327222227</v>
      </c>
      <c r="H222" s="24">
        <f t="shared" si="121"/>
        <v>6.8664119078687351</v>
      </c>
      <c r="I222" s="24">
        <f t="shared" si="121"/>
        <v>5.6259883327222225E-2</v>
      </c>
      <c r="J222" s="24">
        <f t="shared" si="121"/>
        <v>0</v>
      </c>
      <c r="K222" s="24">
        <f t="shared" si="121"/>
        <v>1.9421382099238664</v>
      </c>
      <c r="L222" s="24">
        <f t="shared" si="121"/>
        <v>0.33278191304951144</v>
      </c>
      <c r="M222" s="24">
        <f t="shared" si="121"/>
        <v>1.3502371998533325</v>
      </c>
      <c r="N222" s="24">
        <f t="shared" si="121"/>
        <v>1.6479388578884968</v>
      </c>
      <c r="O222" s="24">
        <f t="shared" si="121"/>
        <v>6.9549008435587839E-2</v>
      </c>
      <c r="P222" s="24">
        <f t="shared" si="121"/>
        <v>169.72700506247821</v>
      </c>
      <c r="Q222" s="24">
        <f t="shared" si="121"/>
        <v>455.40645420787479</v>
      </c>
      <c r="R222" s="24">
        <f t="shared" si="121"/>
        <v>134.79862286069596</v>
      </c>
      <c r="S222" s="24">
        <f t="shared" si="121"/>
        <v>172.61182549653796</v>
      </c>
      <c r="T222" s="24">
        <f t="shared" si="121"/>
        <v>30.844755410487785</v>
      </c>
      <c r="U222" s="24">
        <f t="shared" si="121"/>
        <v>60.042984872423467</v>
      </c>
      <c r="V222" s="24">
        <f t="shared" si="121"/>
        <v>27.834036974044974</v>
      </c>
      <c r="W222" s="24">
        <f t="shared" si="121"/>
        <v>445.17319134319843</v>
      </c>
      <c r="X222" s="24">
        <f t="shared" si="121"/>
        <v>474.55893927034055</v>
      </c>
      <c r="Y222" s="24">
        <f t="shared" si="121"/>
        <v>98.494652352825966</v>
      </c>
      <c r="Z222" s="24">
        <f t="shared" si="121"/>
        <v>76.95355284643594</v>
      </c>
      <c r="AA222" s="24">
        <f t="shared" si="121"/>
        <v>119.19942193922077</v>
      </c>
      <c r="AB222" s="24">
        <f t="shared" si="121"/>
        <v>37.729108959411533</v>
      </c>
      <c r="AC222" s="24">
        <f t="shared" si="121"/>
        <v>11.485815902327042</v>
      </c>
      <c r="AD222" s="24">
        <f t="shared" si="121"/>
        <v>5.5939755079434397</v>
      </c>
      <c r="AE222" s="24">
        <f t="shared" si="121"/>
        <v>2.7845500549037476</v>
      </c>
      <c r="AF222" s="24">
        <f t="shared" si="121"/>
        <v>3.7206148963056598</v>
      </c>
      <c r="AG222" s="24">
        <f t="shared" si="121"/>
        <v>2.1168353113875416</v>
      </c>
      <c r="AH222" s="24">
        <f t="shared" si="121"/>
        <v>2.8438711830505135</v>
      </c>
      <c r="AI222" s="24">
        <f t="shared" si="121"/>
        <v>2.5700114158668539</v>
      </c>
      <c r="AJ222" s="24">
        <f t="shared" si="121"/>
        <v>0.49292515315367125</v>
      </c>
      <c r="AK222" s="24">
        <f t="shared" si="121"/>
        <v>0.92798546583089792</v>
      </c>
      <c r="AL222" s="24">
        <f t="shared" si="121"/>
        <v>5.016501695025962</v>
      </c>
      <c r="AM222" s="24">
        <f t="shared" si="121"/>
        <v>1.9421382099238669</v>
      </c>
      <c r="AN222" s="24">
        <f t="shared" si="121"/>
        <v>1.0954451150103321</v>
      </c>
      <c r="AO222" s="24">
        <f t="shared" si="121"/>
        <v>1.4860230357601854</v>
      </c>
      <c r="AP222" s="24">
        <f t="shared" si="121"/>
        <v>0.27872199485010718</v>
      </c>
      <c r="AQ222" s="24">
        <f t="shared" si="121"/>
        <v>0.24393468845452251</v>
      </c>
      <c r="AR222" s="24">
        <f t="shared" si="121"/>
        <v>2.1152730710925374</v>
      </c>
      <c r="AS222" s="24">
        <f t="shared" si="121"/>
        <v>0.38995655617322211</v>
      </c>
      <c r="AT222" s="24">
        <f t="shared" si="121"/>
        <v>1.3502371998533325</v>
      </c>
      <c r="AU222" s="24">
        <f t="shared" si="121"/>
        <v>0.78624539310689645</v>
      </c>
      <c r="AV222" s="24">
        <f t="shared" si="121"/>
        <v>0.2816715160878121</v>
      </c>
      <c r="AW222" s="24">
        <f t="shared" si="121"/>
        <v>0.19497827808661106</v>
      </c>
      <c r="AX222" s="24">
        <f t="shared" si="121"/>
        <v>1.3267745017569477</v>
      </c>
      <c r="AY222" s="24">
        <f t="shared" si="121"/>
        <v>0.94737567055367478</v>
      </c>
      <c r="AZ222" s="24">
        <f t="shared" si="121"/>
        <v>1.6479388578884968</v>
      </c>
      <c r="BA222" s="24">
        <f t="shared" si="121"/>
        <v>0.7518572046594667</v>
      </c>
      <c r="BB222" s="24">
        <f t="shared" si="121"/>
        <v>0.24729946379518986</v>
      </c>
      <c r="BC222" s="24">
        <f t="shared" si="121"/>
        <v>0.62456596499336969</v>
      </c>
      <c r="BD222" s="24">
        <f t="shared" si="121"/>
        <v>1.7046363612122504</v>
      </c>
      <c r="BE222" s="24">
        <f t="shared" si="121"/>
        <v>8.7015720057872787</v>
      </c>
      <c r="BF222" s="24">
        <f t="shared" si="121"/>
        <v>3.3066424508133112</v>
      </c>
      <c r="BG222" s="24">
        <f t="shared" si="121"/>
        <v>0.14083575804390605</v>
      </c>
      <c r="BH222" s="24">
        <f t="shared" si="121"/>
        <v>0</v>
      </c>
      <c r="BI222" s="24">
        <f t="shared" si="121"/>
        <v>1.1991732689339019</v>
      </c>
      <c r="BJ222" s="24">
        <f t="shared" si="121"/>
        <v>2.4770016532256589</v>
      </c>
      <c r="BK222" s="24">
        <f t="shared" si="121"/>
        <v>5.8883552264386418</v>
      </c>
      <c r="BL222" s="24">
        <f t="shared" si="121"/>
        <v>130.9004353199108</v>
      </c>
      <c r="BM222" s="24">
        <f t="shared" si="121"/>
        <v>48.001859468115342</v>
      </c>
      <c r="BN222" s="24">
        <f t="shared" si="121"/>
        <v>6.6660605785098923</v>
      </c>
      <c r="BO222" s="24">
        <f t="shared" si="121"/>
        <v>3.0235986440548914</v>
      </c>
      <c r="BP222" s="24">
        <f t="shared" si="121"/>
        <v>4.815608232054192</v>
      </c>
      <c r="BQ222" s="24">
        <f t="shared" si="121"/>
        <v>27.404409369525958</v>
      </c>
      <c r="BR222" s="24">
        <f t="shared" ref="BR222:BX222" si="122">STDEV(BR195:BR198,BR200,BR205,BR207:BR208,BR211:BR212,BR216)/SQRT($B220)</f>
        <v>73.445892829713216</v>
      </c>
      <c r="BS222" s="24">
        <f t="shared" si="122"/>
        <v>0</v>
      </c>
      <c r="BT222" s="24">
        <f t="shared" si="122"/>
        <v>0</v>
      </c>
      <c r="BU222" s="24">
        <f t="shared" si="122"/>
        <v>0</v>
      </c>
      <c r="BV222" s="24">
        <f t="shared" si="122"/>
        <v>0</v>
      </c>
      <c r="BW222" s="24">
        <f t="shared" si="122"/>
        <v>0</v>
      </c>
      <c r="BX222" s="24">
        <f t="shared" si="122"/>
        <v>0</v>
      </c>
      <c r="CE222" s="58" t="s">
        <v>111</v>
      </c>
    </row>
    <row r="223" spans="1:83">
      <c r="A223" s="63"/>
      <c r="B223" s="2"/>
      <c r="C223" s="63"/>
      <c r="D223" s="18" t="s">
        <v>43</v>
      </c>
      <c r="E223" s="27">
        <f>STDEV(E199,E201:E204,E206,E209:E210,E213:E215,E217:E218)/SQRT($B221)</f>
        <v>5.0728178818411598</v>
      </c>
      <c r="F223" s="27">
        <f t="shared" ref="F223:BQ223" si="123">STDEV(F199,F201:F204,F206,F209:F210,F213:F215,F217:F218)/SQRT($B221)</f>
        <v>1.7749196288286488</v>
      </c>
      <c r="G223" s="27">
        <f t="shared" si="123"/>
        <v>6.8129396133946152</v>
      </c>
      <c r="H223" s="27">
        <f t="shared" si="123"/>
        <v>4.7987809148452376</v>
      </c>
      <c r="I223" s="27">
        <f t="shared" si="123"/>
        <v>6.8129396133946044E-2</v>
      </c>
      <c r="J223" s="27">
        <f t="shared" si="123"/>
        <v>0</v>
      </c>
      <c r="K223" s="27">
        <f t="shared" si="123"/>
        <v>1.217476291641878</v>
      </c>
      <c r="L223" s="27">
        <f t="shared" si="123"/>
        <v>0.42598071091887568</v>
      </c>
      <c r="M223" s="27">
        <f t="shared" si="123"/>
        <v>1.6351055072147074</v>
      </c>
      <c r="N223" s="27">
        <f t="shared" si="123"/>
        <v>1.1517074195628567</v>
      </c>
      <c r="O223" s="27">
        <f t="shared" si="123"/>
        <v>5.887818452959323E-2</v>
      </c>
      <c r="P223" s="27">
        <f t="shared" si="123"/>
        <v>130.59680055264684</v>
      </c>
      <c r="Q223" s="27">
        <f t="shared" si="123"/>
        <v>346.05092452826057</v>
      </c>
      <c r="R223" s="27">
        <f t="shared" si="123"/>
        <v>140.62561435417734</v>
      </c>
      <c r="S223" s="27">
        <f t="shared" si="123"/>
        <v>162.88962375482919</v>
      </c>
      <c r="T223" s="27">
        <f t="shared" si="123"/>
        <v>36.863993350506938</v>
      </c>
      <c r="U223" s="27">
        <f t="shared" si="123"/>
        <v>34.315749938371148</v>
      </c>
      <c r="V223" s="27">
        <f t="shared" si="123"/>
        <v>65.858480216373934</v>
      </c>
      <c r="W223" s="27">
        <f t="shared" si="123"/>
        <v>143.38820646579714</v>
      </c>
      <c r="X223" s="27">
        <f t="shared" si="123"/>
        <v>174.97003673625241</v>
      </c>
      <c r="Y223" s="27">
        <f t="shared" si="123"/>
        <v>113.95425718056771</v>
      </c>
      <c r="Z223" s="27">
        <f t="shared" si="123"/>
        <v>103.6489579295158</v>
      </c>
      <c r="AA223" s="27">
        <f t="shared" si="123"/>
        <v>104.79764676114557</v>
      </c>
      <c r="AB223" s="27">
        <f t="shared" si="123"/>
        <v>55.157567573985112</v>
      </c>
      <c r="AC223" s="27">
        <f t="shared" si="123"/>
        <v>18.648069420094057</v>
      </c>
      <c r="AD223" s="27">
        <f t="shared" si="123"/>
        <v>9.1809553331013625</v>
      </c>
      <c r="AE223" s="27">
        <f t="shared" si="123"/>
        <v>10.257195482762219</v>
      </c>
      <c r="AF223" s="27">
        <f t="shared" si="123"/>
        <v>3.7254124905642425</v>
      </c>
      <c r="AG223" s="27">
        <f t="shared" si="123"/>
        <v>1.6402241632532812</v>
      </c>
      <c r="AH223" s="27">
        <f t="shared" si="123"/>
        <v>2.2083310074045284</v>
      </c>
      <c r="AI223" s="27">
        <f t="shared" si="123"/>
        <v>2.318989441881568</v>
      </c>
      <c r="AJ223" s="27">
        <f t="shared" si="123"/>
        <v>1.517160224870463</v>
      </c>
      <c r="AK223" s="27">
        <f t="shared" si="123"/>
        <v>0.17484848329469047</v>
      </c>
      <c r="AL223" s="27">
        <f t="shared" si="123"/>
        <v>12.819487138458257</v>
      </c>
      <c r="AM223" s="27">
        <f t="shared" si="123"/>
        <v>1.2174762916418789</v>
      </c>
      <c r="AN223" s="27">
        <f t="shared" si="123"/>
        <v>1.2787136040811984</v>
      </c>
      <c r="AO223" s="27">
        <f t="shared" si="123"/>
        <v>1.1200169060431566</v>
      </c>
      <c r="AP223" s="27">
        <f t="shared" si="123"/>
        <v>0.83971912275963156</v>
      </c>
      <c r="AQ223" s="27">
        <f t="shared" si="123"/>
        <v>0</v>
      </c>
      <c r="AR223" s="27">
        <f t="shared" si="123"/>
        <v>5.8753488292932623</v>
      </c>
      <c r="AS223" s="27">
        <f t="shared" si="123"/>
        <v>0.82071311657842161</v>
      </c>
      <c r="AT223" s="27">
        <f t="shared" si="123"/>
        <v>1.6351055072147074</v>
      </c>
      <c r="AU223" s="27">
        <f t="shared" si="123"/>
        <v>1.4608635418711913</v>
      </c>
      <c r="AV223" s="27">
        <f t="shared" si="123"/>
        <v>0.68298567189062587</v>
      </c>
      <c r="AW223" s="27">
        <f t="shared" si="123"/>
        <v>0</v>
      </c>
      <c r="AX223" s="27">
        <f t="shared" si="123"/>
        <v>7.1022401110959885</v>
      </c>
      <c r="AY223" s="27">
        <f t="shared" si="123"/>
        <v>1.1400889269443955</v>
      </c>
      <c r="AZ223" s="27">
        <f t="shared" si="123"/>
        <v>1.1517074195628567</v>
      </c>
      <c r="BA223" s="27">
        <f t="shared" si="123"/>
        <v>0.33968311024337872</v>
      </c>
      <c r="BB223" s="27">
        <f t="shared" si="123"/>
        <v>7.6923076923076927E-2</v>
      </c>
      <c r="BC223" s="27">
        <f t="shared" si="123"/>
        <v>0.17484848329469047</v>
      </c>
      <c r="BD223" s="27">
        <f t="shared" si="123"/>
        <v>2.6615458722291971</v>
      </c>
      <c r="BE223" s="27">
        <f t="shared" si="123"/>
        <v>4.7878050214139805</v>
      </c>
      <c r="BF223" s="27">
        <f t="shared" si="123"/>
        <v>1.7938641860377051</v>
      </c>
      <c r="BG223" s="27">
        <f t="shared" si="123"/>
        <v>0.98809481374347152</v>
      </c>
      <c r="BH223" s="27">
        <f t="shared" si="123"/>
        <v>0.53846153846153855</v>
      </c>
      <c r="BI223" s="27">
        <f t="shared" si="123"/>
        <v>1.9243585472932099</v>
      </c>
      <c r="BJ223" s="27">
        <f t="shared" si="123"/>
        <v>1.9493082776567752</v>
      </c>
      <c r="BK223" s="27">
        <f t="shared" si="123"/>
        <v>1.8816040829699827</v>
      </c>
      <c r="BL223" s="27">
        <f t="shared" si="123"/>
        <v>95.851817958331708</v>
      </c>
      <c r="BM223" s="27">
        <f t="shared" si="123"/>
        <v>31.193390540501188</v>
      </c>
      <c r="BN223" s="27">
        <f t="shared" si="123"/>
        <v>9.0920126638758543</v>
      </c>
      <c r="BO223" s="27">
        <f t="shared" si="123"/>
        <v>2.2331993836600188</v>
      </c>
      <c r="BP223" s="27">
        <f t="shared" si="123"/>
        <v>5.1682729576611477</v>
      </c>
      <c r="BQ223" s="27">
        <f t="shared" si="123"/>
        <v>13.921695639089934</v>
      </c>
      <c r="BR223" s="27">
        <f t="shared" ref="BR223:BX223" si="124">STDEV(BR199,BR201:BR204,BR206,BR209:BR210,BR213:BR215,BR217:BR218)/SQRT($B221)</f>
        <v>59.582935751283834</v>
      </c>
      <c r="BS223" s="27">
        <f t="shared" si="124"/>
        <v>0</v>
      </c>
      <c r="BT223" s="27">
        <f t="shared" si="124"/>
        <v>0</v>
      </c>
      <c r="BU223" s="27">
        <f t="shared" si="124"/>
        <v>0</v>
      </c>
      <c r="BV223" s="27">
        <f t="shared" si="124"/>
        <v>0</v>
      </c>
      <c r="BW223" s="27">
        <f t="shared" si="124"/>
        <v>0</v>
      </c>
      <c r="BX223" s="27">
        <f t="shared" si="124"/>
        <v>0</v>
      </c>
      <c r="CE223" s="58" t="s">
        <v>111</v>
      </c>
    </row>
    <row r="224" spans="1:83">
      <c r="A224" s="10"/>
      <c r="B224" s="10"/>
      <c r="C224" s="102"/>
      <c r="D224" s="10"/>
      <c r="E224" s="59"/>
      <c r="F224" s="59"/>
      <c r="G224" s="59"/>
      <c r="H224" s="59"/>
      <c r="I224" s="59"/>
      <c r="J224" s="10"/>
      <c r="K224" s="10"/>
      <c r="L224" s="10"/>
      <c r="M224" s="10"/>
      <c r="N224" s="10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CE224" s="58"/>
    </row>
    <row r="225" spans="1:154" ht="16">
      <c r="A225" s="83" t="s">
        <v>98</v>
      </c>
      <c r="B225" s="66"/>
      <c r="C225" s="66" t="s">
        <v>133</v>
      </c>
      <c r="D225" s="66"/>
      <c r="E225" s="53" t="s">
        <v>63</v>
      </c>
      <c r="F225" s="53" t="s">
        <v>64</v>
      </c>
      <c r="G225" s="53" t="s">
        <v>65</v>
      </c>
      <c r="H225" s="53" t="s">
        <v>66</v>
      </c>
      <c r="I225" s="87" t="s">
        <v>100</v>
      </c>
      <c r="J225" s="53" t="s">
        <v>62</v>
      </c>
      <c r="K225" s="53" t="s">
        <v>63</v>
      </c>
      <c r="L225" s="53" t="s">
        <v>64</v>
      </c>
      <c r="M225" s="53" t="s">
        <v>65</v>
      </c>
      <c r="N225" s="53" t="s">
        <v>66</v>
      </c>
      <c r="O225" s="87" t="s">
        <v>100</v>
      </c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CE225" s="58" t="s">
        <v>111</v>
      </c>
    </row>
    <row r="226" spans="1:154">
      <c r="A226" t="s">
        <v>158</v>
      </c>
      <c r="B226" s="10">
        <v>20</v>
      </c>
      <c r="C226" s="4" t="s">
        <v>3</v>
      </c>
      <c r="D226" s="10" t="s">
        <v>38</v>
      </c>
      <c r="E226" s="59">
        <f>(K226/$J226)*100</f>
        <v>16.666666666666664</v>
      </c>
      <c r="F226" s="59">
        <f>(L226/$J226)*100</f>
        <v>0</v>
      </c>
      <c r="G226" s="59">
        <f>(M226/$J226)*100</f>
        <v>33.333333333333329</v>
      </c>
      <c r="H226" s="59">
        <f>(N226/$J226)*100</f>
        <v>50</v>
      </c>
      <c r="I226" s="59">
        <f>M226/J226</f>
        <v>0.33333333333333331</v>
      </c>
      <c r="J226">
        <v>12</v>
      </c>
      <c r="K226">
        <v>2</v>
      </c>
      <c r="L226">
        <v>0</v>
      </c>
      <c r="M226">
        <v>4</v>
      </c>
      <c r="N226">
        <v>6</v>
      </c>
      <c r="O226">
        <v>0</v>
      </c>
      <c r="P226">
        <v>316</v>
      </c>
      <c r="Q226">
        <v>0</v>
      </c>
      <c r="R226">
        <v>139.25</v>
      </c>
      <c r="S226">
        <v>433.83333340000001</v>
      </c>
      <c r="T226">
        <v>94.5</v>
      </c>
      <c r="U226">
        <v>100</v>
      </c>
      <c r="V226">
        <v>90.833333339999996</v>
      </c>
      <c r="W226">
        <v>323.5</v>
      </c>
      <c r="X226">
        <v>577.75</v>
      </c>
      <c r="Y226">
        <v>154</v>
      </c>
      <c r="Z226">
        <v>146.1</v>
      </c>
      <c r="AA226">
        <v>136.75</v>
      </c>
      <c r="AB226">
        <v>152.33333329999999</v>
      </c>
      <c r="AC226">
        <v>98</v>
      </c>
      <c r="AD226">
        <v>49</v>
      </c>
      <c r="AE226">
        <v>24</v>
      </c>
      <c r="AF226">
        <v>25</v>
      </c>
      <c r="AG226">
        <v>11</v>
      </c>
      <c r="AH226">
        <v>13</v>
      </c>
      <c r="AI226">
        <v>19</v>
      </c>
      <c r="AJ226">
        <v>1</v>
      </c>
      <c r="AK226">
        <v>0</v>
      </c>
      <c r="AL226">
        <v>54</v>
      </c>
      <c r="AM226">
        <v>10</v>
      </c>
      <c r="AN226">
        <v>3</v>
      </c>
      <c r="AO226">
        <v>7</v>
      </c>
      <c r="AP226">
        <v>1</v>
      </c>
      <c r="AQ226">
        <v>0</v>
      </c>
      <c r="AR226">
        <v>28</v>
      </c>
      <c r="AS226">
        <v>1</v>
      </c>
      <c r="AT226">
        <v>4</v>
      </c>
      <c r="AU226">
        <v>4</v>
      </c>
      <c r="AV226">
        <v>0</v>
      </c>
      <c r="AW226">
        <v>0</v>
      </c>
      <c r="AX226">
        <v>15</v>
      </c>
      <c r="AY226">
        <v>0</v>
      </c>
      <c r="AZ226">
        <v>6</v>
      </c>
      <c r="BA226">
        <v>8</v>
      </c>
      <c r="BB226">
        <v>0</v>
      </c>
      <c r="BC226">
        <v>0</v>
      </c>
      <c r="BD226">
        <v>11</v>
      </c>
      <c r="BE226">
        <v>17</v>
      </c>
      <c r="BF226">
        <v>0</v>
      </c>
      <c r="BG226">
        <v>0</v>
      </c>
      <c r="BH226">
        <v>0</v>
      </c>
      <c r="BI226">
        <v>0</v>
      </c>
      <c r="BJ226">
        <v>10</v>
      </c>
      <c r="BK226">
        <v>7</v>
      </c>
      <c r="BL226">
        <v>206</v>
      </c>
      <c r="BM226">
        <v>72</v>
      </c>
      <c r="BN226">
        <v>7</v>
      </c>
      <c r="BO226">
        <v>0</v>
      </c>
      <c r="BP226">
        <v>8</v>
      </c>
      <c r="BQ226">
        <v>5</v>
      </c>
      <c r="BR226">
        <v>114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E226" s="58" t="s">
        <v>111</v>
      </c>
      <c r="CG226" s="10" t="str">
        <f>$W$1</f>
        <v>FE0F</v>
      </c>
      <c r="CH226" s="10" t="str">
        <f>C202</f>
        <v>+ve</v>
      </c>
      <c r="CI226" s="59">
        <f t="shared" ref="CI226:CN226" si="125">K226</f>
        <v>2</v>
      </c>
      <c r="CJ226" s="59">
        <f t="shared" si="125"/>
        <v>0</v>
      </c>
      <c r="CK226" s="59">
        <f t="shared" si="125"/>
        <v>4</v>
      </c>
      <c r="CL226" s="59">
        <f t="shared" si="125"/>
        <v>6</v>
      </c>
      <c r="CM226" s="59">
        <f t="shared" si="125"/>
        <v>0</v>
      </c>
      <c r="CN226" s="59">
        <f t="shared" si="125"/>
        <v>316</v>
      </c>
      <c r="CO226" s="59">
        <f>R226</f>
        <v>139.25</v>
      </c>
      <c r="CP226" s="59">
        <f>S226</f>
        <v>433.83333340000001</v>
      </c>
      <c r="CQ226" s="59">
        <f>U226</f>
        <v>100</v>
      </c>
      <c r="CR226" s="59">
        <f>V226</f>
        <v>90.833333339999996</v>
      </c>
      <c r="CS226" s="59">
        <f>X226</f>
        <v>577.75</v>
      </c>
      <c r="CT226" s="59">
        <f>Y226</f>
        <v>154</v>
      </c>
      <c r="CU226" s="59">
        <f>AD226</f>
        <v>49</v>
      </c>
      <c r="CV226" s="59">
        <f>AE226</f>
        <v>24</v>
      </c>
      <c r="CW226" s="59">
        <f>AF226</f>
        <v>25</v>
      </c>
      <c r="CX226" s="59">
        <f>BE226</f>
        <v>17</v>
      </c>
      <c r="CY226" s="59">
        <f>BL226</f>
        <v>206</v>
      </c>
      <c r="CZ226" s="95">
        <f t="shared" ref="CZ226:DE226" si="126">K228</f>
        <v>6</v>
      </c>
      <c r="DA226" s="95">
        <f t="shared" si="126"/>
        <v>1</v>
      </c>
      <c r="DB226" s="95">
        <f t="shared" si="126"/>
        <v>1</v>
      </c>
      <c r="DC226" s="95">
        <f t="shared" si="126"/>
        <v>2</v>
      </c>
      <c r="DD226" s="95">
        <f t="shared" si="126"/>
        <v>2</v>
      </c>
      <c r="DE226" s="95">
        <f t="shared" si="126"/>
        <v>1945.833333</v>
      </c>
      <c r="DF226" s="95">
        <f>R228</f>
        <v>2902</v>
      </c>
      <c r="DG226" s="95">
        <f>S228</f>
        <v>1300.5</v>
      </c>
      <c r="DH226" s="95">
        <f>U228</f>
        <v>199</v>
      </c>
      <c r="DI226" s="95">
        <f>V228</f>
        <v>486.5</v>
      </c>
      <c r="DJ226" s="95">
        <f>X228</f>
        <v>1113</v>
      </c>
      <c r="DK226" s="95">
        <f>Y228</f>
        <v>312.5</v>
      </c>
      <c r="DL226" s="95">
        <f>AD228</f>
        <v>10</v>
      </c>
      <c r="DM226" s="95">
        <f>AE228</f>
        <v>5</v>
      </c>
      <c r="DN226" s="95">
        <f>AF228</f>
        <v>13</v>
      </c>
      <c r="DO226" s="95">
        <f>BE228</f>
        <v>25</v>
      </c>
      <c r="DP226" s="95">
        <f>BL228</f>
        <v>450</v>
      </c>
      <c r="DQ226" s="59">
        <f t="shared" ref="DQ226:DV226" si="127">K229</f>
        <v>3</v>
      </c>
      <c r="DR226" s="59">
        <f t="shared" si="127"/>
        <v>1</v>
      </c>
      <c r="DS226" s="59">
        <f t="shared" si="127"/>
        <v>4</v>
      </c>
      <c r="DT226" s="59">
        <f t="shared" si="127"/>
        <v>3</v>
      </c>
      <c r="DU226" s="59">
        <f t="shared" si="127"/>
        <v>1</v>
      </c>
      <c r="DV226" s="59">
        <f t="shared" si="127"/>
        <v>518.2222223</v>
      </c>
      <c r="DW226" s="59">
        <f>R229</f>
        <v>299.25</v>
      </c>
      <c r="DX226" s="59">
        <f>S229</f>
        <v>749.66666669999995</v>
      </c>
      <c r="DY226" s="59">
        <f>U229</f>
        <v>261</v>
      </c>
      <c r="DZ226" s="59">
        <f>V229</f>
        <v>319</v>
      </c>
      <c r="EA226" s="59">
        <f>X229</f>
        <v>89.75</v>
      </c>
      <c r="EB226" s="59">
        <f>Y229</f>
        <v>119.66666669999999</v>
      </c>
      <c r="EC226" s="59">
        <f>AD229</f>
        <v>18</v>
      </c>
      <c r="ED226" s="59">
        <f>AE229</f>
        <v>12</v>
      </c>
      <c r="EE226" s="59">
        <f>AF229</f>
        <v>10</v>
      </c>
      <c r="EF226" s="59">
        <f>BE229</f>
        <v>8</v>
      </c>
      <c r="EG226" s="59">
        <f>BL229</f>
        <v>287</v>
      </c>
      <c r="EH226" s="95">
        <f t="shared" ref="EH226:EM226" si="128">K231</f>
        <v>4</v>
      </c>
      <c r="EI226" s="95">
        <f t="shared" si="128"/>
        <v>1</v>
      </c>
      <c r="EJ226" s="95">
        <f t="shared" si="128"/>
        <v>4</v>
      </c>
      <c r="EK226" s="95">
        <f t="shared" si="128"/>
        <v>3</v>
      </c>
      <c r="EL226" s="95">
        <f t="shared" si="128"/>
        <v>0</v>
      </c>
      <c r="EM226" s="95">
        <f t="shared" si="128"/>
        <v>855.125</v>
      </c>
      <c r="EN226" s="95">
        <f>R231</f>
        <v>805.75</v>
      </c>
      <c r="EO226" s="95">
        <f>S231</f>
        <v>1010.666667</v>
      </c>
      <c r="EP226" s="95">
        <f>U231</f>
        <v>290.5</v>
      </c>
      <c r="EQ226" s="95">
        <f>V231</f>
        <v>115.33333330000001</v>
      </c>
      <c r="ER226" s="95">
        <f>X231</f>
        <v>336</v>
      </c>
      <c r="ES226" s="95">
        <f>Y231</f>
        <v>160</v>
      </c>
      <c r="ET226" s="95">
        <f>AD231</f>
        <v>11</v>
      </c>
      <c r="EU226" s="95">
        <f>AE231</f>
        <v>6</v>
      </c>
      <c r="EV226" s="95">
        <f>AF231</f>
        <v>4</v>
      </c>
      <c r="EW226" s="95">
        <f>BE231</f>
        <v>41</v>
      </c>
      <c r="EX226" s="95">
        <f>BL231</f>
        <v>327</v>
      </c>
    </row>
    <row r="227" spans="1:154">
      <c r="A227" t="s">
        <v>180</v>
      </c>
      <c r="B227" s="10">
        <v>24</v>
      </c>
      <c r="C227" s="4" t="s">
        <v>3</v>
      </c>
      <c r="D227" s="10" t="s">
        <v>38</v>
      </c>
      <c r="E227" s="59">
        <f t="shared" ref="E227:E248" si="129">(K227/$J227)*100</f>
        <v>33.333333333333329</v>
      </c>
      <c r="F227" s="59">
        <f t="shared" ref="F227:F248" si="130">(L227/$J227)*100</f>
        <v>25</v>
      </c>
      <c r="G227" s="59">
        <f t="shared" ref="G227:G248" si="131">(M227/$J227)*100</f>
        <v>25</v>
      </c>
      <c r="H227" s="59">
        <f t="shared" ref="H227:H248" si="132">(N227/$J227)*100</f>
        <v>8.3333333333333321</v>
      </c>
      <c r="I227" s="59">
        <f t="shared" ref="I227:I248" si="133">M227/J227</f>
        <v>0.25</v>
      </c>
      <c r="J227">
        <v>12</v>
      </c>
      <c r="K227">
        <v>4</v>
      </c>
      <c r="L227">
        <v>3</v>
      </c>
      <c r="M227">
        <v>3</v>
      </c>
      <c r="N227">
        <v>1</v>
      </c>
      <c r="O227">
        <v>1</v>
      </c>
      <c r="P227">
        <v>1798.375</v>
      </c>
      <c r="Q227">
        <v>1714.333333</v>
      </c>
      <c r="R227">
        <v>2364</v>
      </c>
      <c r="S227">
        <v>997</v>
      </c>
      <c r="T227">
        <v>417.75</v>
      </c>
      <c r="U227">
        <v>537.66666669999995</v>
      </c>
      <c r="V227">
        <v>58</v>
      </c>
      <c r="W227">
        <v>440</v>
      </c>
      <c r="X227">
        <v>457.66666659999999</v>
      </c>
      <c r="Y227">
        <v>387</v>
      </c>
      <c r="Z227">
        <v>163.25</v>
      </c>
      <c r="AA227">
        <v>192.33333329999999</v>
      </c>
      <c r="AB227">
        <v>76</v>
      </c>
      <c r="AC227">
        <v>41</v>
      </c>
      <c r="AD227">
        <v>14</v>
      </c>
      <c r="AE227">
        <v>17</v>
      </c>
      <c r="AF227">
        <v>10</v>
      </c>
      <c r="AG227">
        <v>17</v>
      </c>
      <c r="AH227">
        <v>11</v>
      </c>
      <c r="AI227">
        <v>3</v>
      </c>
      <c r="AJ227">
        <v>0</v>
      </c>
      <c r="AK227">
        <v>0</v>
      </c>
      <c r="AL227">
        <v>10</v>
      </c>
      <c r="AM227">
        <v>8</v>
      </c>
      <c r="AN227">
        <v>6</v>
      </c>
      <c r="AO227">
        <v>0</v>
      </c>
      <c r="AP227">
        <v>0</v>
      </c>
      <c r="AQ227">
        <v>0</v>
      </c>
      <c r="AR227">
        <v>0</v>
      </c>
      <c r="AS227">
        <v>5</v>
      </c>
      <c r="AT227">
        <v>4</v>
      </c>
      <c r="AU227">
        <v>2</v>
      </c>
      <c r="AV227">
        <v>0</v>
      </c>
      <c r="AW227">
        <v>0</v>
      </c>
      <c r="AX227">
        <v>6</v>
      </c>
      <c r="AY227">
        <v>4</v>
      </c>
      <c r="AZ227">
        <v>1</v>
      </c>
      <c r="BA227">
        <v>1</v>
      </c>
      <c r="BB227">
        <v>0</v>
      </c>
      <c r="BC227">
        <v>0</v>
      </c>
      <c r="BD227">
        <v>4</v>
      </c>
      <c r="BE227">
        <v>7</v>
      </c>
      <c r="BF227">
        <v>1</v>
      </c>
      <c r="BG227">
        <v>1</v>
      </c>
      <c r="BH227">
        <v>0</v>
      </c>
      <c r="BI227">
        <v>1</v>
      </c>
      <c r="BJ227">
        <v>4</v>
      </c>
      <c r="BK227">
        <v>0</v>
      </c>
      <c r="BL227">
        <v>262</v>
      </c>
      <c r="BM227">
        <v>56</v>
      </c>
      <c r="BN227">
        <v>24</v>
      </c>
      <c r="BO227">
        <v>0</v>
      </c>
      <c r="BP227">
        <v>1</v>
      </c>
      <c r="BQ227">
        <v>2</v>
      </c>
      <c r="BR227">
        <v>179</v>
      </c>
      <c r="BS227">
        <v>1</v>
      </c>
      <c r="BT227">
        <v>0</v>
      </c>
      <c r="BU227">
        <v>1</v>
      </c>
      <c r="BV227">
        <v>1155</v>
      </c>
      <c r="BW227">
        <v>0</v>
      </c>
      <c r="BX227">
        <v>1155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  <c r="CE227" s="58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</row>
    <row r="228" spans="1:154">
      <c r="A228" t="s">
        <v>159</v>
      </c>
      <c r="B228" s="10">
        <v>20</v>
      </c>
      <c r="C228" s="4" t="s">
        <v>3</v>
      </c>
      <c r="D228" s="10" t="s">
        <v>38</v>
      </c>
      <c r="E228" s="59">
        <f t="shared" si="129"/>
        <v>50</v>
      </c>
      <c r="F228" s="59">
        <f t="shared" si="130"/>
        <v>8.3333333333333321</v>
      </c>
      <c r="G228" s="59">
        <f t="shared" si="131"/>
        <v>8.3333333333333321</v>
      </c>
      <c r="H228" s="59">
        <f t="shared" si="132"/>
        <v>16.666666666666664</v>
      </c>
      <c r="I228" s="59">
        <f t="shared" si="133"/>
        <v>8.3333333333333329E-2</v>
      </c>
      <c r="J228">
        <v>12</v>
      </c>
      <c r="K228">
        <v>6</v>
      </c>
      <c r="L228">
        <v>1</v>
      </c>
      <c r="M228">
        <v>1</v>
      </c>
      <c r="N228">
        <v>2</v>
      </c>
      <c r="O228">
        <v>2</v>
      </c>
      <c r="P228">
        <v>1945.833333</v>
      </c>
      <c r="Q228">
        <v>892</v>
      </c>
      <c r="R228">
        <v>2902</v>
      </c>
      <c r="S228">
        <v>1300.5</v>
      </c>
      <c r="T228">
        <v>390.66666659999999</v>
      </c>
      <c r="U228">
        <v>199</v>
      </c>
      <c r="V228">
        <v>486.5</v>
      </c>
      <c r="W228">
        <v>579.33333330000005</v>
      </c>
      <c r="X228">
        <v>1113</v>
      </c>
      <c r="Y228">
        <v>312.5</v>
      </c>
      <c r="Z228">
        <v>109.33333330000001</v>
      </c>
      <c r="AA228">
        <v>81</v>
      </c>
      <c r="AB228">
        <v>123.5</v>
      </c>
      <c r="AC228">
        <v>28</v>
      </c>
      <c r="AD228">
        <v>10</v>
      </c>
      <c r="AE228">
        <v>5</v>
      </c>
      <c r="AF228">
        <v>13</v>
      </c>
      <c r="AG228">
        <v>13</v>
      </c>
      <c r="AH228">
        <v>7</v>
      </c>
      <c r="AI228">
        <v>1</v>
      </c>
      <c r="AJ228">
        <v>0</v>
      </c>
      <c r="AK228">
        <v>0</v>
      </c>
      <c r="AL228">
        <v>7</v>
      </c>
      <c r="AM228">
        <v>6</v>
      </c>
      <c r="AN228">
        <v>2</v>
      </c>
      <c r="AO228">
        <v>0</v>
      </c>
      <c r="AP228">
        <v>0</v>
      </c>
      <c r="AQ228">
        <v>0</v>
      </c>
      <c r="AR228">
        <v>2</v>
      </c>
      <c r="AS228">
        <v>0</v>
      </c>
      <c r="AT228">
        <v>2</v>
      </c>
      <c r="AU228">
        <v>0</v>
      </c>
      <c r="AV228">
        <v>0</v>
      </c>
      <c r="AW228">
        <v>0</v>
      </c>
      <c r="AX228">
        <v>3</v>
      </c>
      <c r="AY228">
        <v>7</v>
      </c>
      <c r="AZ228">
        <v>3</v>
      </c>
      <c r="BA228">
        <v>1</v>
      </c>
      <c r="BB228">
        <v>0</v>
      </c>
      <c r="BC228">
        <v>0</v>
      </c>
      <c r="BD228">
        <v>2</v>
      </c>
      <c r="BE228">
        <v>25</v>
      </c>
      <c r="BF228">
        <v>4</v>
      </c>
      <c r="BG228">
        <v>9</v>
      </c>
      <c r="BH228">
        <v>0</v>
      </c>
      <c r="BI228">
        <v>0</v>
      </c>
      <c r="BJ228">
        <v>3</v>
      </c>
      <c r="BK228">
        <v>9</v>
      </c>
      <c r="BL228">
        <v>450</v>
      </c>
      <c r="BM228">
        <v>181</v>
      </c>
      <c r="BN228">
        <v>25</v>
      </c>
      <c r="BO228">
        <v>0</v>
      </c>
      <c r="BP228">
        <v>3</v>
      </c>
      <c r="BQ228">
        <v>4</v>
      </c>
      <c r="BR228">
        <v>237</v>
      </c>
      <c r="BS228">
        <v>2</v>
      </c>
      <c r="BT228">
        <v>1</v>
      </c>
      <c r="BU228">
        <v>1</v>
      </c>
      <c r="BV228">
        <v>5280</v>
      </c>
      <c r="BW228">
        <v>3793</v>
      </c>
      <c r="BX228">
        <v>1487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E228" s="58" t="s">
        <v>111</v>
      </c>
    </row>
    <row r="229" spans="1:154">
      <c r="A229" t="s">
        <v>160</v>
      </c>
      <c r="B229" s="10">
        <v>20</v>
      </c>
      <c r="C229" s="4" t="s">
        <v>3</v>
      </c>
      <c r="D229" s="10" t="s">
        <v>38</v>
      </c>
      <c r="E229" s="59">
        <f t="shared" si="129"/>
        <v>25</v>
      </c>
      <c r="F229" s="59">
        <f t="shared" si="130"/>
        <v>8.3333333333333321</v>
      </c>
      <c r="G229" s="59">
        <f t="shared" si="131"/>
        <v>33.333333333333329</v>
      </c>
      <c r="H229" s="59">
        <f t="shared" si="132"/>
        <v>25</v>
      </c>
      <c r="I229" s="59">
        <f t="shared" si="133"/>
        <v>0.33333333333333331</v>
      </c>
      <c r="J229">
        <v>12</v>
      </c>
      <c r="K229">
        <v>3</v>
      </c>
      <c r="L229">
        <v>1</v>
      </c>
      <c r="M229">
        <v>4</v>
      </c>
      <c r="N229">
        <v>3</v>
      </c>
      <c r="O229">
        <v>1</v>
      </c>
      <c r="P229">
        <v>518.2222223</v>
      </c>
      <c r="Q229">
        <v>1107</v>
      </c>
      <c r="R229">
        <v>299.25</v>
      </c>
      <c r="S229">
        <v>749.66666669999995</v>
      </c>
      <c r="T229">
        <v>285.85714280000002</v>
      </c>
      <c r="U229">
        <v>261</v>
      </c>
      <c r="V229">
        <v>319</v>
      </c>
      <c r="W229">
        <v>102.5714286</v>
      </c>
      <c r="X229">
        <v>89.75</v>
      </c>
      <c r="Y229">
        <v>119.66666669999999</v>
      </c>
      <c r="Z229">
        <v>800.85714289999999</v>
      </c>
      <c r="AA229">
        <v>1046.75</v>
      </c>
      <c r="AB229">
        <v>473</v>
      </c>
      <c r="AC229">
        <v>40</v>
      </c>
      <c r="AD229">
        <v>18</v>
      </c>
      <c r="AE229">
        <v>12</v>
      </c>
      <c r="AF229">
        <v>10</v>
      </c>
      <c r="AG229">
        <v>12</v>
      </c>
      <c r="AH229">
        <v>10</v>
      </c>
      <c r="AI229">
        <v>3</v>
      </c>
      <c r="AJ229">
        <v>0</v>
      </c>
      <c r="AK229">
        <v>0</v>
      </c>
      <c r="AL229">
        <v>15</v>
      </c>
      <c r="AM229">
        <v>9</v>
      </c>
      <c r="AN229">
        <v>2</v>
      </c>
      <c r="AO229">
        <v>1</v>
      </c>
      <c r="AP229">
        <v>0</v>
      </c>
      <c r="AQ229">
        <v>0</v>
      </c>
      <c r="AR229">
        <v>6</v>
      </c>
      <c r="AS229">
        <v>2</v>
      </c>
      <c r="AT229">
        <v>5</v>
      </c>
      <c r="AU229">
        <v>0</v>
      </c>
      <c r="AV229">
        <v>0</v>
      </c>
      <c r="AW229">
        <v>0</v>
      </c>
      <c r="AX229">
        <v>5</v>
      </c>
      <c r="AY229">
        <v>1</v>
      </c>
      <c r="AZ229">
        <v>3</v>
      </c>
      <c r="BA229">
        <v>2</v>
      </c>
      <c r="BB229">
        <v>0</v>
      </c>
      <c r="BC229">
        <v>0</v>
      </c>
      <c r="BD229">
        <v>4</v>
      </c>
      <c r="BE229">
        <v>8</v>
      </c>
      <c r="BF229">
        <v>0</v>
      </c>
      <c r="BG229">
        <v>0</v>
      </c>
      <c r="BH229">
        <v>0</v>
      </c>
      <c r="BI229">
        <v>4</v>
      </c>
      <c r="BJ229">
        <v>3</v>
      </c>
      <c r="BK229">
        <v>1</v>
      </c>
      <c r="BL229">
        <v>287</v>
      </c>
      <c r="BM229">
        <v>79</v>
      </c>
      <c r="BN229">
        <v>21</v>
      </c>
      <c r="BO229">
        <v>2</v>
      </c>
      <c r="BP229">
        <v>8</v>
      </c>
      <c r="BQ229">
        <v>5</v>
      </c>
      <c r="BR229">
        <v>172</v>
      </c>
      <c r="BS229">
        <v>1</v>
      </c>
      <c r="BT229">
        <v>0</v>
      </c>
      <c r="BU229">
        <v>1</v>
      </c>
      <c r="BV229">
        <v>111</v>
      </c>
      <c r="BW229">
        <v>0</v>
      </c>
      <c r="BX229">
        <v>111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  <c r="CE229" s="58" t="s">
        <v>111</v>
      </c>
    </row>
    <row r="230" spans="1:154">
      <c r="A230" t="s">
        <v>181</v>
      </c>
      <c r="B230" s="10">
        <v>24</v>
      </c>
      <c r="C230" s="6" t="s">
        <v>2</v>
      </c>
      <c r="D230" s="10" t="s">
        <v>38</v>
      </c>
      <c r="E230" s="59">
        <f t="shared" si="129"/>
        <v>8.3333333333333321</v>
      </c>
      <c r="F230" s="59">
        <f t="shared" si="130"/>
        <v>0</v>
      </c>
      <c r="G230" s="59">
        <f t="shared" si="131"/>
        <v>50</v>
      </c>
      <c r="H230" s="59">
        <f t="shared" si="132"/>
        <v>8.3333333333333321</v>
      </c>
      <c r="I230" s="59">
        <f t="shared" si="133"/>
        <v>0.5</v>
      </c>
      <c r="J230">
        <v>12</v>
      </c>
      <c r="K230">
        <v>1</v>
      </c>
      <c r="L230">
        <v>0</v>
      </c>
      <c r="M230">
        <v>6</v>
      </c>
      <c r="N230">
        <v>1</v>
      </c>
      <c r="O230">
        <v>4</v>
      </c>
      <c r="P230">
        <v>1102.636364</v>
      </c>
      <c r="Q230">
        <v>0</v>
      </c>
      <c r="R230">
        <v>1482.833333</v>
      </c>
      <c r="S230">
        <v>262</v>
      </c>
      <c r="T230">
        <v>163.7142857</v>
      </c>
      <c r="U230">
        <v>173.16666670000001</v>
      </c>
      <c r="V230">
        <v>107</v>
      </c>
      <c r="W230">
        <v>129.57142859999999</v>
      </c>
      <c r="X230">
        <v>129.5</v>
      </c>
      <c r="Y230">
        <v>130</v>
      </c>
      <c r="Z230">
        <v>964.71428560000004</v>
      </c>
      <c r="AA230">
        <v>1030.666667</v>
      </c>
      <c r="AB230">
        <v>569</v>
      </c>
      <c r="AC230">
        <v>66</v>
      </c>
      <c r="AD230">
        <v>24</v>
      </c>
      <c r="AE230">
        <v>26</v>
      </c>
      <c r="AF230">
        <v>16</v>
      </c>
      <c r="AG230">
        <v>25</v>
      </c>
      <c r="AH230">
        <v>11</v>
      </c>
      <c r="AI230">
        <v>2</v>
      </c>
      <c r="AJ230">
        <v>1</v>
      </c>
      <c r="AK230">
        <v>0</v>
      </c>
      <c r="AL230">
        <v>27</v>
      </c>
      <c r="AM230">
        <v>11</v>
      </c>
      <c r="AN230">
        <v>0</v>
      </c>
      <c r="AO230">
        <v>1</v>
      </c>
      <c r="AP230">
        <v>0</v>
      </c>
      <c r="AQ230">
        <v>0</v>
      </c>
      <c r="AR230">
        <v>12</v>
      </c>
      <c r="AS230">
        <v>4</v>
      </c>
      <c r="AT230">
        <v>10</v>
      </c>
      <c r="AU230">
        <v>1</v>
      </c>
      <c r="AV230">
        <v>1</v>
      </c>
      <c r="AW230">
        <v>0</v>
      </c>
      <c r="AX230">
        <v>10</v>
      </c>
      <c r="AY230">
        <v>10</v>
      </c>
      <c r="AZ230">
        <v>1</v>
      </c>
      <c r="BA230">
        <v>0</v>
      </c>
      <c r="BB230">
        <v>0</v>
      </c>
      <c r="BC230">
        <v>0</v>
      </c>
      <c r="BD230">
        <v>5</v>
      </c>
      <c r="BE230">
        <v>10</v>
      </c>
      <c r="BF230">
        <v>1</v>
      </c>
      <c r="BG230">
        <v>0</v>
      </c>
      <c r="BH230">
        <v>0</v>
      </c>
      <c r="BI230">
        <v>5</v>
      </c>
      <c r="BJ230">
        <v>2</v>
      </c>
      <c r="BK230">
        <v>2</v>
      </c>
      <c r="BL230">
        <v>149</v>
      </c>
      <c r="BM230">
        <v>71</v>
      </c>
      <c r="BN230">
        <v>4</v>
      </c>
      <c r="BO230">
        <v>3</v>
      </c>
      <c r="BP230">
        <v>1</v>
      </c>
      <c r="BQ230">
        <v>1</v>
      </c>
      <c r="BR230">
        <v>69</v>
      </c>
      <c r="BS230">
        <v>4</v>
      </c>
      <c r="BT230">
        <v>0</v>
      </c>
      <c r="BU230">
        <v>4</v>
      </c>
      <c r="BV230">
        <v>2970</v>
      </c>
      <c r="BW230">
        <v>0</v>
      </c>
      <c r="BX230">
        <v>2970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  <c r="CE230" s="58"/>
    </row>
    <row r="231" spans="1:154">
      <c r="A231" t="s">
        <v>161</v>
      </c>
      <c r="B231" s="10">
        <v>20</v>
      </c>
      <c r="C231" s="4" t="s">
        <v>3</v>
      </c>
      <c r="D231" s="10" t="s">
        <v>38</v>
      </c>
      <c r="E231" s="59">
        <f t="shared" si="129"/>
        <v>33.333333333333329</v>
      </c>
      <c r="F231" s="59">
        <f t="shared" si="130"/>
        <v>8.3333333333333321</v>
      </c>
      <c r="G231" s="59">
        <f t="shared" si="131"/>
        <v>33.333333333333329</v>
      </c>
      <c r="H231" s="59">
        <f t="shared" si="132"/>
        <v>25</v>
      </c>
      <c r="I231" s="59">
        <f t="shared" si="133"/>
        <v>0.33333333333333331</v>
      </c>
      <c r="J231">
        <v>12</v>
      </c>
      <c r="K231">
        <v>4</v>
      </c>
      <c r="L231">
        <v>1</v>
      </c>
      <c r="M231">
        <v>4</v>
      </c>
      <c r="N231">
        <v>3</v>
      </c>
      <c r="O231">
        <v>0</v>
      </c>
      <c r="P231">
        <v>855.125</v>
      </c>
      <c r="Q231">
        <v>586</v>
      </c>
      <c r="R231">
        <v>805.75</v>
      </c>
      <c r="S231">
        <v>1010.666667</v>
      </c>
      <c r="T231">
        <v>215.42857140000001</v>
      </c>
      <c r="U231">
        <v>290.5</v>
      </c>
      <c r="V231">
        <v>115.33333330000001</v>
      </c>
      <c r="W231">
        <v>260.57142850000002</v>
      </c>
      <c r="X231">
        <v>336</v>
      </c>
      <c r="Y231">
        <v>160</v>
      </c>
      <c r="Z231">
        <v>83.285714299999995</v>
      </c>
      <c r="AA231">
        <v>47.25</v>
      </c>
      <c r="AB231">
        <v>131.33333329999999</v>
      </c>
      <c r="AC231">
        <v>21</v>
      </c>
      <c r="AD231">
        <v>11</v>
      </c>
      <c r="AE231">
        <v>6</v>
      </c>
      <c r="AF231">
        <v>4</v>
      </c>
      <c r="AG231">
        <v>9</v>
      </c>
      <c r="AH231">
        <v>9</v>
      </c>
      <c r="AI231">
        <v>2</v>
      </c>
      <c r="AJ231">
        <v>0</v>
      </c>
      <c r="AK231">
        <v>0</v>
      </c>
      <c r="AL231">
        <v>1</v>
      </c>
      <c r="AM231">
        <v>8</v>
      </c>
      <c r="AN231">
        <v>2</v>
      </c>
      <c r="AO231">
        <v>1</v>
      </c>
      <c r="AP231">
        <v>0</v>
      </c>
      <c r="AQ231">
        <v>0</v>
      </c>
      <c r="AR231">
        <v>0</v>
      </c>
      <c r="AS231">
        <v>0</v>
      </c>
      <c r="AT231">
        <v>4</v>
      </c>
      <c r="AU231">
        <v>1</v>
      </c>
      <c r="AV231">
        <v>0</v>
      </c>
      <c r="AW231">
        <v>0</v>
      </c>
      <c r="AX231">
        <v>1</v>
      </c>
      <c r="AY231">
        <v>1</v>
      </c>
      <c r="AZ231">
        <v>3</v>
      </c>
      <c r="BA231">
        <v>0</v>
      </c>
      <c r="BB231">
        <v>0</v>
      </c>
      <c r="BC231">
        <v>0</v>
      </c>
      <c r="BD231">
        <v>0</v>
      </c>
      <c r="BE231">
        <v>41</v>
      </c>
      <c r="BF231">
        <v>8</v>
      </c>
      <c r="BG231">
        <v>0</v>
      </c>
      <c r="BH231">
        <v>0</v>
      </c>
      <c r="BI231">
        <v>3</v>
      </c>
      <c r="BJ231">
        <v>7</v>
      </c>
      <c r="BK231">
        <v>23</v>
      </c>
      <c r="BL231">
        <v>327</v>
      </c>
      <c r="BM231">
        <v>108</v>
      </c>
      <c r="BN231">
        <v>11</v>
      </c>
      <c r="BO231">
        <v>1</v>
      </c>
      <c r="BP231">
        <v>7</v>
      </c>
      <c r="BQ231">
        <v>11</v>
      </c>
      <c r="BR231">
        <v>189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 t="s">
        <v>111</v>
      </c>
    </row>
    <row r="232" spans="1:154">
      <c r="A232" t="s">
        <v>162</v>
      </c>
      <c r="B232" s="10">
        <v>20</v>
      </c>
      <c r="C232" s="6" t="s">
        <v>2</v>
      </c>
      <c r="D232" s="10" t="s">
        <v>38</v>
      </c>
      <c r="E232" s="59">
        <f t="shared" si="129"/>
        <v>25</v>
      </c>
      <c r="F232" s="59">
        <f t="shared" si="130"/>
        <v>0</v>
      </c>
      <c r="G232" s="59">
        <f t="shared" si="131"/>
        <v>41.666666666666671</v>
      </c>
      <c r="H232" s="59">
        <f t="shared" si="132"/>
        <v>33.333333333333329</v>
      </c>
      <c r="I232" s="59">
        <f t="shared" si="133"/>
        <v>0.41666666666666669</v>
      </c>
      <c r="J232">
        <v>12</v>
      </c>
      <c r="K232">
        <v>3</v>
      </c>
      <c r="L232">
        <v>0</v>
      </c>
      <c r="M232">
        <v>5</v>
      </c>
      <c r="N232">
        <v>4</v>
      </c>
      <c r="O232">
        <v>0</v>
      </c>
      <c r="P232">
        <v>536.44444439999995</v>
      </c>
      <c r="Q232">
        <v>0</v>
      </c>
      <c r="R232">
        <v>678.59999989999994</v>
      </c>
      <c r="S232">
        <v>358.75</v>
      </c>
      <c r="T232">
        <v>78.111111100000002</v>
      </c>
      <c r="U232">
        <v>61.599999990000001</v>
      </c>
      <c r="V232">
        <v>98.75</v>
      </c>
      <c r="W232">
        <v>502</v>
      </c>
      <c r="X232">
        <v>703.8</v>
      </c>
      <c r="Y232">
        <v>249.75</v>
      </c>
      <c r="Z232">
        <v>492.11111119999998</v>
      </c>
      <c r="AA232">
        <v>557.20000000000005</v>
      </c>
      <c r="AB232">
        <v>410.75</v>
      </c>
      <c r="AC232">
        <v>44</v>
      </c>
      <c r="AD232">
        <v>25</v>
      </c>
      <c r="AE232">
        <v>14</v>
      </c>
      <c r="AF232">
        <v>5</v>
      </c>
      <c r="AG232">
        <v>9</v>
      </c>
      <c r="AH232">
        <v>10</v>
      </c>
      <c r="AI232">
        <v>3</v>
      </c>
      <c r="AJ232">
        <v>1</v>
      </c>
      <c r="AK232">
        <v>0</v>
      </c>
      <c r="AL232">
        <v>21</v>
      </c>
      <c r="AM232">
        <v>9</v>
      </c>
      <c r="AN232">
        <v>1</v>
      </c>
      <c r="AO232">
        <v>0</v>
      </c>
      <c r="AP232">
        <v>1</v>
      </c>
      <c r="AQ232">
        <v>0</v>
      </c>
      <c r="AR232">
        <v>14</v>
      </c>
      <c r="AS232">
        <v>0</v>
      </c>
      <c r="AT232">
        <v>5</v>
      </c>
      <c r="AU232">
        <v>2</v>
      </c>
      <c r="AV232">
        <v>0</v>
      </c>
      <c r="AW232">
        <v>0</v>
      </c>
      <c r="AX232">
        <v>7</v>
      </c>
      <c r="AY232">
        <v>0</v>
      </c>
      <c r="AZ232">
        <v>4</v>
      </c>
      <c r="BA232">
        <v>1</v>
      </c>
      <c r="BB232">
        <v>0</v>
      </c>
      <c r="BC232">
        <v>0</v>
      </c>
      <c r="BD232">
        <v>0</v>
      </c>
      <c r="BE232">
        <v>18</v>
      </c>
      <c r="BF232">
        <v>2</v>
      </c>
      <c r="BG232">
        <v>0</v>
      </c>
      <c r="BH232">
        <v>0</v>
      </c>
      <c r="BI232">
        <v>1</v>
      </c>
      <c r="BJ232">
        <v>8</v>
      </c>
      <c r="BK232">
        <v>7</v>
      </c>
      <c r="BL232">
        <v>331</v>
      </c>
      <c r="BM232">
        <v>71</v>
      </c>
      <c r="BN232">
        <v>4</v>
      </c>
      <c r="BO232">
        <v>0</v>
      </c>
      <c r="BP232">
        <v>15</v>
      </c>
      <c r="BQ232">
        <v>13</v>
      </c>
      <c r="BR232">
        <v>228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 t="s">
        <v>111</v>
      </c>
    </row>
    <row r="233" spans="1:154">
      <c r="A233" t="s">
        <v>163</v>
      </c>
      <c r="B233" s="10">
        <v>20</v>
      </c>
      <c r="C233" s="6" t="s">
        <v>2</v>
      </c>
      <c r="D233" s="10" t="s">
        <v>38</v>
      </c>
      <c r="E233" s="59">
        <f t="shared" si="129"/>
        <v>0</v>
      </c>
      <c r="F233" s="59">
        <f t="shared" si="130"/>
        <v>8.3333333333333321</v>
      </c>
      <c r="G233" s="59">
        <f t="shared" si="131"/>
        <v>50</v>
      </c>
      <c r="H233" s="59">
        <f t="shared" si="132"/>
        <v>0</v>
      </c>
      <c r="I233" s="59">
        <f t="shared" si="133"/>
        <v>0.5</v>
      </c>
      <c r="J233">
        <v>12</v>
      </c>
      <c r="K233">
        <v>0</v>
      </c>
      <c r="L233">
        <v>1</v>
      </c>
      <c r="M233">
        <v>6</v>
      </c>
      <c r="N233">
        <v>0</v>
      </c>
      <c r="O233">
        <v>5</v>
      </c>
      <c r="P233">
        <v>460.58333340000001</v>
      </c>
      <c r="Q233">
        <v>316</v>
      </c>
      <c r="R233">
        <v>476</v>
      </c>
      <c r="S233">
        <v>0</v>
      </c>
      <c r="T233">
        <v>62.666666669999998</v>
      </c>
      <c r="U233">
        <v>62.666666669999998</v>
      </c>
      <c r="V233">
        <v>0</v>
      </c>
      <c r="W233">
        <v>87.833333339999996</v>
      </c>
      <c r="X233">
        <v>87.833333339999996</v>
      </c>
      <c r="Y233">
        <v>0</v>
      </c>
      <c r="Z233">
        <v>1521</v>
      </c>
      <c r="AA233">
        <v>1521</v>
      </c>
      <c r="AB233">
        <v>0</v>
      </c>
      <c r="AC233">
        <v>59</v>
      </c>
      <c r="AD233">
        <v>22</v>
      </c>
      <c r="AE233">
        <v>37</v>
      </c>
      <c r="AF233">
        <v>0</v>
      </c>
      <c r="AG233">
        <v>13</v>
      </c>
      <c r="AH233">
        <v>18</v>
      </c>
      <c r="AI233">
        <v>4</v>
      </c>
      <c r="AJ233">
        <v>0</v>
      </c>
      <c r="AK233">
        <v>0</v>
      </c>
      <c r="AL233">
        <v>24</v>
      </c>
      <c r="AM233">
        <v>12</v>
      </c>
      <c r="AN233">
        <v>7</v>
      </c>
      <c r="AO233">
        <v>0</v>
      </c>
      <c r="AP233">
        <v>0</v>
      </c>
      <c r="AQ233">
        <v>0</v>
      </c>
      <c r="AR233">
        <v>3</v>
      </c>
      <c r="AS233">
        <v>1</v>
      </c>
      <c r="AT233">
        <v>11</v>
      </c>
      <c r="AU233">
        <v>4</v>
      </c>
      <c r="AV233">
        <v>0</v>
      </c>
      <c r="AW233">
        <v>0</v>
      </c>
      <c r="AX233">
        <v>21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29</v>
      </c>
      <c r="BF233">
        <v>6</v>
      </c>
      <c r="BG233">
        <v>2</v>
      </c>
      <c r="BH233">
        <v>0</v>
      </c>
      <c r="BI233">
        <v>6</v>
      </c>
      <c r="BJ233">
        <v>0</v>
      </c>
      <c r="BK233">
        <v>15</v>
      </c>
      <c r="BL233">
        <v>138</v>
      </c>
      <c r="BM233">
        <v>32</v>
      </c>
      <c r="BN233">
        <v>11</v>
      </c>
      <c r="BO233">
        <v>0</v>
      </c>
      <c r="BP233">
        <v>11</v>
      </c>
      <c r="BQ233">
        <v>0</v>
      </c>
      <c r="BR233">
        <v>84</v>
      </c>
      <c r="BS233">
        <v>5</v>
      </c>
      <c r="BT233">
        <v>0</v>
      </c>
      <c r="BU233">
        <v>5</v>
      </c>
      <c r="BV233">
        <v>2355</v>
      </c>
      <c r="BW233">
        <v>0</v>
      </c>
      <c r="BX233">
        <v>2355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E233" s="58" t="s">
        <v>111</v>
      </c>
    </row>
    <row r="234" spans="1:154">
      <c r="A234" t="s">
        <v>164</v>
      </c>
      <c r="B234" s="10">
        <v>20</v>
      </c>
      <c r="C234" s="6" t="s">
        <v>2</v>
      </c>
      <c r="D234" s="10" t="s">
        <v>38</v>
      </c>
      <c r="E234" s="59">
        <f t="shared" si="129"/>
        <v>8.3333333333333321</v>
      </c>
      <c r="F234" s="59">
        <f t="shared" si="130"/>
        <v>0</v>
      </c>
      <c r="G234" s="59">
        <f t="shared" si="131"/>
        <v>41.666666666666671</v>
      </c>
      <c r="H234" s="59">
        <f t="shared" si="132"/>
        <v>50</v>
      </c>
      <c r="I234" s="59">
        <f t="shared" si="133"/>
        <v>0.41666666666666669</v>
      </c>
      <c r="J234">
        <v>12</v>
      </c>
      <c r="K234">
        <v>1</v>
      </c>
      <c r="L234">
        <v>0</v>
      </c>
      <c r="M234">
        <v>5</v>
      </c>
      <c r="N234">
        <v>6</v>
      </c>
      <c r="O234">
        <v>0</v>
      </c>
      <c r="P234">
        <v>419.72727270000001</v>
      </c>
      <c r="Q234">
        <v>0</v>
      </c>
      <c r="R234">
        <v>300.8</v>
      </c>
      <c r="S234">
        <v>518.83333330000005</v>
      </c>
      <c r="T234">
        <v>122.7272727</v>
      </c>
      <c r="U234">
        <v>94.800000010000005</v>
      </c>
      <c r="V234">
        <v>146</v>
      </c>
      <c r="W234">
        <v>153.36363639999999</v>
      </c>
      <c r="X234">
        <v>138.80000000000001</v>
      </c>
      <c r="Y234">
        <v>165.5</v>
      </c>
      <c r="Z234">
        <v>310.81818190000001</v>
      </c>
      <c r="AA234">
        <v>402.8</v>
      </c>
      <c r="AB234">
        <v>234.16666670000001</v>
      </c>
      <c r="AC234">
        <v>87</v>
      </c>
      <c r="AD234">
        <v>38</v>
      </c>
      <c r="AE234">
        <v>28</v>
      </c>
      <c r="AF234">
        <v>21</v>
      </c>
      <c r="AG234">
        <v>12</v>
      </c>
      <c r="AH234">
        <v>13</v>
      </c>
      <c r="AI234">
        <v>5</v>
      </c>
      <c r="AJ234">
        <v>3</v>
      </c>
      <c r="AK234">
        <v>1</v>
      </c>
      <c r="AL234">
        <v>53</v>
      </c>
      <c r="AM234">
        <v>11</v>
      </c>
      <c r="AN234">
        <v>2</v>
      </c>
      <c r="AO234">
        <v>3</v>
      </c>
      <c r="AP234">
        <v>2</v>
      </c>
      <c r="AQ234">
        <v>1</v>
      </c>
      <c r="AR234">
        <v>19</v>
      </c>
      <c r="AS234">
        <v>0</v>
      </c>
      <c r="AT234">
        <v>5</v>
      </c>
      <c r="AU234">
        <v>0</v>
      </c>
      <c r="AV234">
        <v>1</v>
      </c>
      <c r="AW234">
        <v>0</v>
      </c>
      <c r="AX234">
        <v>22</v>
      </c>
      <c r="AY234">
        <v>1</v>
      </c>
      <c r="AZ234">
        <v>6</v>
      </c>
      <c r="BA234">
        <v>2</v>
      </c>
      <c r="BB234">
        <v>0</v>
      </c>
      <c r="BC234">
        <v>0</v>
      </c>
      <c r="BD234">
        <v>12</v>
      </c>
      <c r="BE234">
        <v>31</v>
      </c>
      <c r="BF234">
        <v>10</v>
      </c>
      <c r="BG234">
        <v>0</v>
      </c>
      <c r="BH234">
        <v>0</v>
      </c>
      <c r="BI234">
        <v>4</v>
      </c>
      <c r="BJ234">
        <v>7</v>
      </c>
      <c r="BK234">
        <v>10</v>
      </c>
      <c r="BL234">
        <v>208</v>
      </c>
      <c r="BM234">
        <v>58</v>
      </c>
      <c r="BN234">
        <v>0</v>
      </c>
      <c r="BO234">
        <v>0</v>
      </c>
      <c r="BP234">
        <v>6</v>
      </c>
      <c r="BQ234">
        <v>6</v>
      </c>
      <c r="BR234">
        <v>138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  <c r="CE234" s="58" t="s">
        <v>111</v>
      </c>
    </row>
    <row r="235" spans="1:154">
      <c r="A235" t="s">
        <v>165</v>
      </c>
      <c r="B235" s="10">
        <v>20</v>
      </c>
      <c r="C235" s="6" t="s">
        <v>2</v>
      </c>
      <c r="D235" s="10" t="s">
        <v>38</v>
      </c>
      <c r="E235" s="59">
        <f t="shared" si="129"/>
        <v>8.3333333333333321</v>
      </c>
      <c r="F235" s="59">
        <f t="shared" si="130"/>
        <v>8.3333333333333321</v>
      </c>
      <c r="G235" s="59">
        <f t="shared" si="131"/>
        <v>50</v>
      </c>
      <c r="H235" s="59">
        <f t="shared" si="132"/>
        <v>33.333333333333329</v>
      </c>
      <c r="I235" s="59">
        <f t="shared" si="133"/>
        <v>0.5</v>
      </c>
      <c r="J235">
        <v>12</v>
      </c>
      <c r="K235">
        <v>1</v>
      </c>
      <c r="L235">
        <v>1</v>
      </c>
      <c r="M235">
        <v>6</v>
      </c>
      <c r="N235">
        <v>4</v>
      </c>
      <c r="O235">
        <v>0</v>
      </c>
      <c r="P235">
        <v>337</v>
      </c>
      <c r="Q235">
        <v>1663</v>
      </c>
      <c r="R235">
        <v>188</v>
      </c>
      <c r="S235">
        <v>229</v>
      </c>
      <c r="T235">
        <v>125.6</v>
      </c>
      <c r="U235">
        <v>128.5</v>
      </c>
      <c r="V235">
        <v>121.25</v>
      </c>
      <c r="W235">
        <v>109.4</v>
      </c>
      <c r="X235">
        <v>101.16666669999999</v>
      </c>
      <c r="Y235">
        <v>121.75</v>
      </c>
      <c r="Z235">
        <v>756.8</v>
      </c>
      <c r="AA235">
        <v>951.66666669999995</v>
      </c>
      <c r="AB235">
        <v>464.5</v>
      </c>
      <c r="AC235">
        <v>71</v>
      </c>
      <c r="AD235">
        <v>39</v>
      </c>
      <c r="AE235">
        <v>19</v>
      </c>
      <c r="AF235">
        <v>13</v>
      </c>
      <c r="AG235">
        <v>11</v>
      </c>
      <c r="AH235">
        <v>13</v>
      </c>
      <c r="AI235">
        <v>9</v>
      </c>
      <c r="AJ235">
        <v>0</v>
      </c>
      <c r="AK235">
        <v>0</v>
      </c>
      <c r="AL235">
        <v>38</v>
      </c>
      <c r="AM235">
        <v>11</v>
      </c>
      <c r="AN235">
        <v>3</v>
      </c>
      <c r="AO235">
        <v>4</v>
      </c>
      <c r="AP235">
        <v>0</v>
      </c>
      <c r="AQ235">
        <v>0</v>
      </c>
      <c r="AR235">
        <v>21</v>
      </c>
      <c r="AS235">
        <v>0</v>
      </c>
      <c r="AT235">
        <v>6</v>
      </c>
      <c r="AU235">
        <v>5</v>
      </c>
      <c r="AV235">
        <v>0</v>
      </c>
      <c r="AW235">
        <v>0</v>
      </c>
      <c r="AX235">
        <v>8</v>
      </c>
      <c r="AY235">
        <v>0</v>
      </c>
      <c r="AZ235">
        <v>4</v>
      </c>
      <c r="BA235">
        <v>0</v>
      </c>
      <c r="BB235">
        <v>0</v>
      </c>
      <c r="BC235">
        <v>0</v>
      </c>
      <c r="BD235">
        <v>9</v>
      </c>
      <c r="BE235">
        <v>15</v>
      </c>
      <c r="BF235">
        <v>1</v>
      </c>
      <c r="BG235">
        <v>0</v>
      </c>
      <c r="BH235">
        <v>0</v>
      </c>
      <c r="BI235">
        <v>6</v>
      </c>
      <c r="BJ235">
        <v>4</v>
      </c>
      <c r="BK235">
        <v>4</v>
      </c>
      <c r="BL235">
        <v>182</v>
      </c>
      <c r="BM235">
        <v>36</v>
      </c>
      <c r="BN235">
        <v>19</v>
      </c>
      <c r="BO235">
        <v>2</v>
      </c>
      <c r="BP235">
        <v>7</v>
      </c>
      <c r="BQ235">
        <v>4</v>
      </c>
      <c r="BR235">
        <v>114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  <c r="CE235" s="58" t="s">
        <v>111</v>
      </c>
    </row>
    <row r="236" spans="1:154">
      <c r="A236" t="s">
        <v>166</v>
      </c>
      <c r="B236" s="10">
        <v>20</v>
      </c>
      <c r="C236" s="4" t="s">
        <v>3</v>
      </c>
      <c r="D236" s="10" t="s">
        <v>38</v>
      </c>
      <c r="E236" s="59">
        <f t="shared" si="129"/>
        <v>25</v>
      </c>
      <c r="F236" s="59">
        <f t="shared" si="130"/>
        <v>0</v>
      </c>
      <c r="G236" s="59">
        <f t="shared" si="131"/>
        <v>33.333333333333329</v>
      </c>
      <c r="H236" s="59">
        <f t="shared" si="132"/>
        <v>33.333333333333329</v>
      </c>
      <c r="I236" s="59">
        <f t="shared" si="133"/>
        <v>0.33333333333333331</v>
      </c>
      <c r="J236">
        <v>12</v>
      </c>
      <c r="K236">
        <v>3</v>
      </c>
      <c r="L236">
        <v>0</v>
      </c>
      <c r="M236">
        <v>4</v>
      </c>
      <c r="N236">
        <v>4</v>
      </c>
      <c r="O236">
        <v>1</v>
      </c>
      <c r="P236">
        <v>967.88888880000002</v>
      </c>
      <c r="Q236">
        <v>0</v>
      </c>
      <c r="R236">
        <v>1028.5</v>
      </c>
      <c r="S236">
        <v>1138.75</v>
      </c>
      <c r="T236">
        <v>161.125</v>
      </c>
      <c r="U236">
        <v>132.25</v>
      </c>
      <c r="V236">
        <v>190</v>
      </c>
      <c r="W236">
        <v>2390.125</v>
      </c>
      <c r="X236">
        <v>2796.5</v>
      </c>
      <c r="Y236">
        <v>1983.75</v>
      </c>
      <c r="Z236">
        <v>159.875</v>
      </c>
      <c r="AA236">
        <v>144</v>
      </c>
      <c r="AB236">
        <v>175.75</v>
      </c>
      <c r="AC236">
        <v>66</v>
      </c>
      <c r="AD236">
        <v>29</v>
      </c>
      <c r="AE236">
        <v>21</v>
      </c>
      <c r="AF236">
        <v>16</v>
      </c>
      <c r="AG236">
        <v>12</v>
      </c>
      <c r="AH236">
        <v>14</v>
      </c>
      <c r="AI236">
        <v>5</v>
      </c>
      <c r="AJ236">
        <v>2</v>
      </c>
      <c r="AK236">
        <v>2</v>
      </c>
      <c r="AL236">
        <v>31</v>
      </c>
      <c r="AM236">
        <v>9</v>
      </c>
      <c r="AN236">
        <v>5</v>
      </c>
      <c r="AO236">
        <v>1</v>
      </c>
      <c r="AP236">
        <v>2</v>
      </c>
      <c r="AQ236">
        <v>1</v>
      </c>
      <c r="AR236">
        <v>11</v>
      </c>
      <c r="AS236">
        <v>3</v>
      </c>
      <c r="AT236">
        <v>5</v>
      </c>
      <c r="AU236">
        <v>3</v>
      </c>
      <c r="AV236">
        <v>0</v>
      </c>
      <c r="AW236">
        <v>0</v>
      </c>
      <c r="AX236">
        <v>10</v>
      </c>
      <c r="AY236">
        <v>0</v>
      </c>
      <c r="AZ236">
        <v>4</v>
      </c>
      <c r="BA236">
        <v>1</v>
      </c>
      <c r="BB236">
        <v>0</v>
      </c>
      <c r="BC236">
        <v>1</v>
      </c>
      <c r="BD236">
        <v>10</v>
      </c>
      <c r="BE236">
        <v>16</v>
      </c>
      <c r="BF236">
        <v>6</v>
      </c>
      <c r="BG236">
        <v>0</v>
      </c>
      <c r="BH236">
        <v>0</v>
      </c>
      <c r="BI236">
        <v>2</v>
      </c>
      <c r="BJ236">
        <v>7</v>
      </c>
      <c r="BK236">
        <v>1</v>
      </c>
      <c r="BL236">
        <v>1010</v>
      </c>
      <c r="BM236">
        <v>328</v>
      </c>
      <c r="BN236">
        <v>17</v>
      </c>
      <c r="BO236">
        <v>0</v>
      </c>
      <c r="BP236">
        <v>10</v>
      </c>
      <c r="BQ236">
        <v>273</v>
      </c>
      <c r="BR236">
        <v>382</v>
      </c>
      <c r="BS236">
        <v>1</v>
      </c>
      <c r="BT236">
        <v>1</v>
      </c>
      <c r="BU236">
        <v>0</v>
      </c>
      <c r="BV236">
        <v>42</v>
      </c>
      <c r="BW236">
        <v>42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 t="s">
        <v>111</v>
      </c>
    </row>
    <row r="237" spans="1:154">
      <c r="A237" t="s">
        <v>167</v>
      </c>
      <c r="B237" s="10">
        <v>20</v>
      </c>
      <c r="C237" s="6" t="s">
        <v>2</v>
      </c>
      <c r="D237" s="10" t="s">
        <v>38</v>
      </c>
      <c r="E237" s="59">
        <f t="shared" si="129"/>
        <v>0</v>
      </c>
      <c r="F237" s="59">
        <f t="shared" si="130"/>
        <v>0</v>
      </c>
      <c r="G237" s="59">
        <f t="shared" si="131"/>
        <v>50</v>
      </c>
      <c r="H237" s="59">
        <f t="shared" si="132"/>
        <v>50</v>
      </c>
      <c r="I237" s="59">
        <f t="shared" si="133"/>
        <v>0.5</v>
      </c>
      <c r="J237">
        <v>12</v>
      </c>
      <c r="K237">
        <v>0</v>
      </c>
      <c r="L237">
        <v>0</v>
      </c>
      <c r="M237">
        <v>6</v>
      </c>
      <c r="N237">
        <v>6</v>
      </c>
      <c r="O237">
        <v>0</v>
      </c>
      <c r="P237">
        <v>175.83333329999999</v>
      </c>
      <c r="Q237">
        <v>0</v>
      </c>
      <c r="R237">
        <v>226</v>
      </c>
      <c r="S237">
        <v>125.66666669999999</v>
      </c>
      <c r="T237">
        <v>186.5</v>
      </c>
      <c r="U237">
        <v>147.33333329999999</v>
      </c>
      <c r="V237">
        <v>225.66666670000001</v>
      </c>
      <c r="W237">
        <v>54.166666669999998</v>
      </c>
      <c r="X237">
        <v>52.833333330000002</v>
      </c>
      <c r="Y237">
        <v>55.5</v>
      </c>
      <c r="Z237">
        <v>606.91666669999995</v>
      </c>
      <c r="AA237">
        <v>854</v>
      </c>
      <c r="AB237">
        <v>359.83333340000001</v>
      </c>
      <c r="AC237">
        <v>71</v>
      </c>
      <c r="AD237">
        <v>43</v>
      </c>
      <c r="AE237">
        <v>9</v>
      </c>
      <c r="AF237">
        <v>19</v>
      </c>
      <c r="AG237">
        <v>12</v>
      </c>
      <c r="AH237">
        <v>13</v>
      </c>
      <c r="AI237">
        <v>5</v>
      </c>
      <c r="AJ237">
        <v>1</v>
      </c>
      <c r="AK237">
        <v>0</v>
      </c>
      <c r="AL237">
        <v>40</v>
      </c>
      <c r="AM237">
        <v>12</v>
      </c>
      <c r="AN237">
        <v>1</v>
      </c>
      <c r="AO237">
        <v>2</v>
      </c>
      <c r="AP237">
        <v>1</v>
      </c>
      <c r="AQ237">
        <v>0</v>
      </c>
      <c r="AR237">
        <v>27</v>
      </c>
      <c r="AS237">
        <v>0</v>
      </c>
      <c r="AT237">
        <v>6</v>
      </c>
      <c r="AU237">
        <v>1</v>
      </c>
      <c r="AV237">
        <v>0</v>
      </c>
      <c r="AW237">
        <v>0</v>
      </c>
      <c r="AX237">
        <v>2</v>
      </c>
      <c r="AY237">
        <v>0</v>
      </c>
      <c r="AZ237">
        <v>6</v>
      </c>
      <c r="BA237">
        <v>2</v>
      </c>
      <c r="BB237">
        <v>0</v>
      </c>
      <c r="BC237">
        <v>0</v>
      </c>
      <c r="BD237">
        <v>11</v>
      </c>
      <c r="BE237">
        <v>27</v>
      </c>
      <c r="BF237">
        <v>2</v>
      </c>
      <c r="BG237">
        <v>5</v>
      </c>
      <c r="BH237">
        <v>0</v>
      </c>
      <c r="BI237">
        <v>9</v>
      </c>
      <c r="BJ237">
        <v>3</v>
      </c>
      <c r="BK237">
        <v>8</v>
      </c>
      <c r="BL237">
        <v>221</v>
      </c>
      <c r="BM237">
        <v>22</v>
      </c>
      <c r="BN237">
        <v>21</v>
      </c>
      <c r="BO237">
        <v>11</v>
      </c>
      <c r="BP237">
        <v>6</v>
      </c>
      <c r="BQ237">
        <v>1</v>
      </c>
      <c r="BR237">
        <v>160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  <c r="CE237" s="58" t="s">
        <v>111</v>
      </c>
    </row>
    <row r="238" spans="1:154">
      <c r="A238" t="s">
        <v>182</v>
      </c>
      <c r="B238" s="10">
        <v>24</v>
      </c>
      <c r="C238" s="4" t="s">
        <v>3</v>
      </c>
      <c r="D238" s="10" t="s">
        <v>38</v>
      </c>
      <c r="E238" s="59">
        <f t="shared" si="129"/>
        <v>33.333333333333329</v>
      </c>
      <c r="F238" s="59">
        <f t="shared" si="130"/>
        <v>8.3333333333333321</v>
      </c>
      <c r="G238" s="59">
        <f t="shared" si="131"/>
        <v>25</v>
      </c>
      <c r="H238" s="59">
        <f t="shared" si="132"/>
        <v>33.333333333333329</v>
      </c>
      <c r="I238" s="59">
        <f t="shared" si="133"/>
        <v>0.25</v>
      </c>
      <c r="J238">
        <v>12</v>
      </c>
      <c r="K238">
        <v>4</v>
      </c>
      <c r="L238">
        <v>1</v>
      </c>
      <c r="M238">
        <v>3</v>
      </c>
      <c r="N238">
        <v>4</v>
      </c>
      <c r="O238">
        <v>0</v>
      </c>
      <c r="P238">
        <v>1782.125</v>
      </c>
      <c r="Q238">
        <v>2857</v>
      </c>
      <c r="R238">
        <v>1490</v>
      </c>
      <c r="S238">
        <v>1732.5</v>
      </c>
      <c r="T238">
        <v>651.85714289999999</v>
      </c>
      <c r="U238">
        <v>133.33333329999999</v>
      </c>
      <c r="V238">
        <v>1040.75</v>
      </c>
      <c r="W238">
        <v>730.14285710000001</v>
      </c>
      <c r="X238">
        <v>617</v>
      </c>
      <c r="Y238">
        <v>815</v>
      </c>
      <c r="Z238">
        <v>2003.142857</v>
      </c>
      <c r="AA238">
        <v>68.333333339999996</v>
      </c>
      <c r="AB238">
        <v>3454.25</v>
      </c>
      <c r="AC238">
        <v>38</v>
      </c>
      <c r="AD238">
        <v>16</v>
      </c>
      <c r="AE238">
        <v>10</v>
      </c>
      <c r="AF238">
        <v>12</v>
      </c>
      <c r="AG238">
        <v>10</v>
      </c>
      <c r="AH238">
        <v>10</v>
      </c>
      <c r="AI238">
        <v>3</v>
      </c>
      <c r="AJ238">
        <v>0</v>
      </c>
      <c r="AK238">
        <v>0</v>
      </c>
      <c r="AL238">
        <v>15</v>
      </c>
      <c r="AM238">
        <v>8</v>
      </c>
      <c r="AN238">
        <v>3</v>
      </c>
      <c r="AO238">
        <v>0</v>
      </c>
      <c r="AP238">
        <v>0</v>
      </c>
      <c r="AQ238">
        <v>0</v>
      </c>
      <c r="AR238">
        <v>5</v>
      </c>
      <c r="AS238">
        <v>1</v>
      </c>
      <c r="AT238">
        <v>3</v>
      </c>
      <c r="AU238">
        <v>2</v>
      </c>
      <c r="AV238">
        <v>0</v>
      </c>
      <c r="AW238">
        <v>0</v>
      </c>
      <c r="AX238">
        <v>4</v>
      </c>
      <c r="AY238">
        <v>1</v>
      </c>
      <c r="AZ238">
        <v>4</v>
      </c>
      <c r="BA238">
        <v>1</v>
      </c>
      <c r="BB238">
        <v>0</v>
      </c>
      <c r="BC238">
        <v>0</v>
      </c>
      <c r="BD238">
        <v>6</v>
      </c>
      <c r="BE238">
        <v>12</v>
      </c>
      <c r="BF238">
        <v>0</v>
      </c>
      <c r="BG238">
        <v>0</v>
      </c>
      <c r="BH238">
        <v>0</v>
      </c>
      <c r="BI238">
        <v>1</v>
      </c>
      <c r="BJ238">
        <v>7</v>
      </c>
      <c r="BK238">
        <v>4</v>
      </c>
      <c r="BL238">
        <v>510</v>
      </c>
      <c r="BM238">
        <v>147</v>
      </c>
      <c r="BN238">
        <v>37</v>
      </c>
      <c r="BO238">
        <v>3</v>
      </c>
      <c r="BP238">
        <v>12</v>
      </c>
      <c r="BQ238">
        <v>90</v>
      </c>
      <c r="BR238">
        <v>221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  <c r="CE238" s="58"/>
    </row>
    <row r="239" spans="1:154">
      <c r="A239" t="s">
        <v>168</v>
      </c>
      <c r="B239" s="10">
        <v>20</v>
      </c>
      <c r="C239" s="4" t="s">
        <v>3</v>
      </c>
      <c r="D239" s="10" t="s">
        <v>38</v>
      </c>
      <c r="E239" s="59">
        <f t="shared" si="129"/>
        <v>0</v>
      </c>
      <c r="F239" s="59">
        <f t="shared" si="130"/>
        <v>0</v>
      </c>
      <c r="G239" s="59">
        <f t="shared" si="131"/>
        <v>50</v>
      </c>
      <c r="H239" s="59">
        <f t="shared" si="132"/>
        <v>50</v>
      </c>
      <c r="I239" s="59">
        <f t="shared" si="133"/>
        <v>0.5</v>
      </c>
      <c r="J239">
        <v>12</v>
      </c>
      <c r="K239">
        <v>0</v>
      </c>
      <c r="L239">
        <v>0</v>
      </c>
      <c r="M239">
        <v>6</v>
      </c>
      <c r="N239">
        <v>6</v>
      </c>
      <c r="O239">
        <v>0</v>
      </c>
      <c r="P239">
        <v>726</v>
      </c>
      <c r="Q239">
        <v>0</v>
      </c>
      <c r="R239">
        <v>638.83333330000005</v>
      </c>
      <c r="S239">
        <v>813.16666669999995</v>
      </c>
      <c r="T239">
        <v>148.83333329999999</v>
      </c>
      <c r="U239">
        <v>222.5</v>
      </c>
      <c r="V239">
        <v>75.166666660000004</v>
      </c>
      <c r="W239">
        <v>447.58333340000001</v>
      </c>
      <c r="X239">
        <v>741.83333330000005</v>
      </c>
      <c r="Y239">
        <v>153.33333329999999</v>
      </c>
      <c r="Z239">
        <v>16.083333339999999</v>
      </c>
      <c r="AA239">
        <v>15.5</v>
      </c>
      <c r="AB239">
        <v>16.666666660000001</v>
      </c>
      <c r="AC239">
        <v>53</v>
      </c>
      <c r="AD239">
        <v>24</v>
      </c>
      <c r="AE239">
        <v>16</v>
      </c>
      <c r="AF239">
        <v>13</v>
      </c>
      <c r="AG239">
        <v>13</v>
      </c>
      <c r="AH239">
        <v>14</v>
      </c>
      <c r="AI239">
        <v>8</v>
      </c>
      <c r="AJ239">
        <v>0</v>
      </c>
      <c r="AK239">
        <v>0</v>
      </c>
      <c r="AL239">
        <v>18</v>
      </c>
      <c r="AM239">
        <v>12</v>
      </c>
      <c r="AN239">
        <v>2</v>
      </c>
      <c r="AO239">
        <v>3</v>
      </c>
      <c r="AP239">
        <v>0</v>
      </c>
      <c r="AQ239">
        <v>0</v>
      </c>
      <c r="AR239">
        <v>7</v>
      </c>
      <c r="AS239">
        <v>1</v>
      </c>
      <c r="AT239">
        <v>6</v>
      </c>
      <c r="AU239">
        <v>3</v>
      </c>
      <c r="AV239">
        <v>0</v>
      </c>
      <c r="AW239">
        <v>0</v>
      </c>
      <c r="AX239">
        <v>6</v>
      </c>
      <c r="AY239">
        <v>0</v>
      </c>
      <c r="AZ239">
        <v>6</v>
      </c>
      <c r="BA239">
        <v>2</v>
      </c>
      <c r="BB239">
        <v>0</v>
      </c>
      <c r="BC239">
        <v>0</v>
      </c>
      <c r="BD239">
        <v>5</v>
      </c>
      <c r="BE239">
        <v>55</v>
      </c>
      <c r="BF239">
        <v>9</v>
      </c>
      <c r="BG239">
        <v>0</v>
      </c>
      <c r="BH239">
        <v>0</v>
      </c>
      <c r="BI239">
        <v>2</v>
      </c>
      <c r="BJ239">
        <v>18</v>
      </c>
      <c r="BK239">
        <v>26</v>
      </c>
      <c r="BL239">
        <v>364</v>
      </c>
      <c r="BM239">
        <v>133</v>
      </c>
      <c r="BN239">
        <v>23</v>
      </c>
      <c r="BO239">
        <v>15</v>
      </c>
      <c r="BP239">
        <v>35</v>
      </c>
      <c r="BQ239">
        <v>24</v>
      </c>
      <c r="BR239">
        <v>134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 t="s">
        <v>111</v>
      </c>
    </row>
    <row r="240" spans="1:154">
      <c r="A240" t="s">
        <v>169</v>
      </c>
      <c r="B240" s="10">
        <v>20</v>
      </c>
      <c r="C240" s="6" t="s">
        <v>2</v>
      </c>
      <c r="D240" s="10" t="s">
        <v>38</v>
      </c>
      <c r="E240" s="59">
        <f t="shared" si="129"/>
        <v>16.666666666666664</v>
      </c>
      <c r="F240" s="59">
        <f t="shared" si="130"/>
        <v>8.3333333333333321</v>
      </c>
      <c r="G240" s="59">
        <f t="shared" si="131"/>
        <v>25</v>
      </c>
      <c r="H240" s="59">
        <f t="shared" si="132"/>
        <v>25</v>
      </c>
      <c r="I240" s="59">
        <f t="shared" si="133"/>
        <v>0.25</v>
      </c>
      <c r="J240">
        <v>12</v>
      </c>
      <c r="K240">
        <v>2</v>
      </c>
      <c r="L240">
        <v>1</v>
      </c>
      <c r="M240">
        <v>3</v>
      </c>
      <c r="N240">
        <v>3</v>
      </c>
      <c r="O240">
        <v>3</v>
      </c>
      <c r="P240">
        <v>573.5</v>
      </c>
      <c r="Q240">
        <v>937</v>
      </c>
      <c r="R240">
        <v>547.66666669999995</v>
      </c>
      <c r="S240">
        <v>483.66666659999999</v>
      </c>
      <c r="T240">
        <v>267.33333340000001</v>
      </c>
      <c r="U240">
        <v>88.666666660000004</v>
      </c>
      <c r="V240">
        <v>446</v>
      </c>
      <c r="W240">
        <v>160</v>
      </c>
      <c r="X240">
        <v>133.66666670000001</v>
      </c>
      <c r="Y240">
        <v>186.33333329999999</v>
      </c>
      <c r="Z240">
        <v>676</v>
      </c>
      <c r="AA240">
        <v>1016.333333</v>
      </c>
      <c r="AB240">
        <v>335.66666659999999</v>
      </c>
      <c r="AC240">
        <v>46</v>
      </c>
      <c r="AD240">
        <v>25</v>
      </c>
      <c r="AE240">
        <v>12</v>
      </c>
      <c r="AF240">
        <v>9</v>
      </c>
      <c r="AG240">
        <v>11</v>
      </c>
      <c r="AH240">
        <v>17</v>
      </c>
      <c r="AI240">
        <v>1</v>
      </c>
      <c r="AJ240">
        <v>1</v>
      </c>
      <c r="AK240">
        <v>0</v>
      </c>
      <c r="AL240">
        <v>16</v>
      </c>
      <c r="AM240">
        <v>10</v>
      </c>
      <c r="AN240">
        <v>8</v>
      </c>
      <c r="AO240">
        <v>1</v>
      </c>
      <c r="AP240">
        <v>1</v>
      </c>
      <c r="AQ240">
        <v>0</v>
      </c>
      <c r="AR240">
        <v>5</v>
      </c>
      <c r="AS240">
        <v>0</v>
      </c>
      <c r="AT240">
        <v>4</v>
      </c>
      <c r="AU240">
        <v>0</v>
      </c>
      <c r="AV240">
        <v>0</v>
      </c>
      <c r="AW240">
        <v>0</v>
      </c>
      <c r="AX240">
        <v>8</v>
      </c>
      <c r="AY240">
        <v>1</v>
      </c>
      <c r="AZ240">
        <v>5</v>
      </c>
      <c r="BA240">
        <v>0</v>
      </c>
      <c r="BB240">
        <v>0</v>
      </c>
      <c r="BC240">
        <v>0</v>
      </c>
      <c r="BD240">
        <v>3</v>
      </c>
      <c r="BE240">
        <v>11</v>
      </c>
      <c r="BF240">
        <v>2</v>
      </c>
      <c r="BG240">
        <v>0</v>
      </c>
      <c r="BH240">
        <v>0</v>
      </c>
      <c r="BI240">
        <v>3</v>
      </c>
      <c r="BJ240">
        <v>3</v>
      </c>
      <c r="BK240">
        <v>3</v>
      </c>
      <c r="BL240">
        <v>247</v>
      </c>
      <c r="BM240">
        <v>66</v>
      </c>
      <c r="BN240">
        <v>10</v>
      </c>
      <c r="BO240">
        <v>2</v>
      </c>
      <c r="BP240">
        <v>5</v>
      </c>
      <c r="BQ240">
        <v>10</v>
      </c>
      <c r="BR240">
        <v>154</v>
      </c>
      <c r="BS240">
        <v>3</v>
      </c>
      <c r="BT240">
        <v>1</v>
      </c>
      <c r="BU240">
        <v>2</v>
      </c>
      <c r="BV240">
        <v>1704</v>
      </c>
      <c r="BW240">
        <v>105</v>
      </c>
      <c r="BX240">
        <v>1599</v>
      </c>
      <c r="BY240">
        <v>0</v>
      </c>
      <c r="BZ240">
        <v>0</v>
      </c>
      <c r="CA240">
        <v>0</v>
      </c>
      <c r="CB240">
        <v>0</v>
      </c>
      <c r="CC240">
        <v>0</v>
      </c>
      <c r="CD240" t="s">
        <v>58</v>
      </c>
      <c r="CE240" s="58" t="s">
        <v>111</v>
      </c>
    </row>
    <row r="241" spans="1:83">
      <c r="A241" t="s">
        <v>170</v>
      </c>
      <c r="B241" s="10">
        <v>20</v>
      </c>
      <c r="C241" s="6" t="s">
        <v>2</v>
      </c>
      <c r="D241" s="10" t="s">
        <v>38</v>
      </c>
      <c r="E241" s="59">
        <f t="shared" si="129"/>
        <v>0</v>
      </c>
      <c r="F241" s="59">
        <f t="shared" si="130"/>
        <v>8.3333333333333321</v>
      </c>
      <c r="G241" s="59">
        <f t="shared" si="131"/>
        <v>50</v>
      </c>
      <c r="H241" s="59">
        <f t="shared" si="132"/>
        <v>0</v>
      </c>
      <c r="I241" s="59">
        <f t="shared" si="133"/>
        <v>0.5</v>
      </c>
      <c r="J241">
        <v>12</v>
      </c>
      <c r="K241">
        <v>0</v>
      </c>
      <c r="L241">
        <v>1</v>
      </c>
      <c r="M241">
        <v>6</v>
      </c>
      <c r="N241">
        <v>0</v>
      </c>
      <c r="O241">
        <v>5</v>
      </c>
      <c r="P241">
        <v>522.16666669999995</v>
      </c>
      <c r="Q241">
        <v>174</v>
      </c>
      <c r="R241">
        <v>752.16666669999995</v>
      </c>
      <c r="S241">
        <v>0</v>
      </c>
      <c r="T241">
        <v>68.666666660000004</v>
      </c>
      <c r="U241">
        <v>68.666666660000004</v>
      </c>
      <c r="V241">
        <v>0</v>
      </c>
      <c r="W241">
        <v>147.5</v>
      </c>
      <c r="X241">
        <v>147.5</v>
      </c>
      <c r="Y241">
        <v>0</v>
      </c>
      <c r="Z241">
        <v>1057.833333</v>
      </c>
      <c r="AA241">
        <v>1057.833333</v>
      </c>
      <c r="AB241">
        <v>0</v>
      </c>
      <c r="AC241">
        <v>138</v>
      </c>
      <c r="AD241">
        <v>84</v>
      </c>
      <c r="AE241">
        <v>54</v>
      </c>
      <c r="AF241">
        <v>0</v>
      </c>
      <c r="AG241">
        <v>14</v>
      </c>
      <c r="AH241">
        <v>36</v>
      </c>
      <c r="AI241">
        <v>5</v>
      </c>
      <c r="AJ241">
        <v>4</v>
      </c>
      <c r="AK241">
        <v>0</v>
      </c>
      <c r="AL241">
        <v>79</v>
      </c>
      <c r="AM241">
        <v>12</v>
      </c>
      <c r="AN241">
        <v>25</v>
      </c>
      <c r="AO241">
        <v>4</v>
      </c>
      <c r="AP241">
        <v>2</v>
      </c>
      <c r="AQ241">
        <v>0</v>
      </c>
      <c r="AR241">
        <v>41</v>
      </c>
      <c r="AS241">
        <v>2</v>
      </c>
      <c r="AT241">
        <v>11</v>
      </c>
      <c r="AU241">
        <v>1</v>
      </c>
      <c r="AV241">
        <v>2</v>
      </c>
      <c r="AW241">
        <v>0</v>
      </c>
      <c r="AX241">
        <v>38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28</v>
      </c>
      <c r="BF241">
        <v>3</v>
      </c>
      <c r="BG241">
        <v>3</v>
      </c>
      <c r="BH241">
        <v>0</v>
      </c>
      <c r="BI241">
        <v>4</v>
      </c>
      <c r="BJ241">
        <v>2</v>
      </c>
      <c r="BK241">
        <v>16</v>
      </c>
      <c r="BL241">
        <v>159</v>
      </c>
      <c r="BM241">
        <v>24</v>
      </c>
      <c r="BN241">
        <v>20</v>
      </c>
      <c r="BO241">
        <v>0</v>
      </c>
      <c r="BP241">
        <v>12</v>
      </c>
      <c r="BQ241">
        <v>8</v>
      </c>
      <c r="BR241">
        <v>95</v>
      </c>
      <c r="BS241">
        <v>5</v>
      </c>
      <c r="BT241">
        <v>0</v>
      </c>
      <c r="BU241">
        <v>5</v>
      </c>
      <c r="BV241">
        <v>1579</v>
      </c>
      <c r="BW241">
        <v>0</v>
      </c>
      <c r="BX241">
        <v>1579</v>
      </c>
      <c r="BY241">
        <v>0</v>
      </c>
      <c r="BZ241">
        <v>0</v>
      </c>
      <c r="CA241">
        <v>0</v>
      </c>
      <c r="CB241">
        <v>0</v>
      </c>
      <c r="CC241">
        <v>0</v>
      </c>
      <c r="CD241" t="s">
        <v>58</v>
      </c>
      <c r="CE241" s="58" t="s">
        <v>111</v>
      </c>
    </row>
    <row r="242" spans="1:83">
      <c r="A242" t="s">
        <v>171</v>
      </c>
      <c r="B242" s="10">
        <v>20</v>
      </c>
      <c r="C242" s="4" t="s">
        <v>3</v>
      </c>
      <c r="D242" s="10" t="s">
        <v>38</v>
      </c>
      <c r="E242" s="59">
        <f t="shared" si="129"/>
        <v>0</v>
      </c>
      <c r="F242" s="59">
        <f t="shared" si="130"/>
        <v>0</v>
      </c>
      <c r="G242" s="59">
        <f t="shared" si="131"/>
        <v>50</v>
      </c>
      <c r="H242" s="59">
        <f t="shared" si="132"/>
        <v>50</v>
      </c>
      <c r="I242" s="59">
        <f t="shared" si="133"/>
        <v>0.5</v>
      </c>
      <c r="J242">
        <v>12</v>
      </c>
      <c r="K242">
        <v>0</v>
      </c>
      <c r="L242">
        <v>0</v>
      </c>
      <c r="M242">
        <v>6</v>
      </c>
      <c r="N242">
        <v>6</v>
      </c>
      <c r="O242">
        <v>0</v>
      </c>
      <c r="P242">
        <v>1116.333333</v>
      </c>
      <c r="Q242">
        <v>0</v>
      </c>
      <c r="R242">
        <v>1060.833333</v>
      </c>
      <c r="S242">
        <v>1171.833333</v>
      </c>
      <c r="T242">
        <v>207.75</v>
      </c>
      <c r="U242">
        <v>221.33333329999999</v>
      </c>
      <c r="V242">
        <v>194.16666670000001</v>
      </c>
      <c r="W242">
        <v>188.33333329999999</v>
      </c>
      <c r="X242">
        <v>247.5</v>
      </c>
      <c r="Y242">
        <v>129.16666670000001</v>
      </c>
      <c r="Z242">
        <v>209.33333329999999</v>
      </c>
      <c r="AA242">
        <v>188.5</v>
      </c>
      <c r="AB242">
        <v>230.16666670000001</v>
      </c>
      <c r="AC242">
        <v>77</v>
      </c>
      <c r="AD242">
        <v>38</v>
      </c>
      <c r="AE242">
        <v>10</v>
      </c>
      <c r="AF242">
        <v>29</v>
      </c>
      <c r="AG242">
        <v>12</v>
      </c>
      <c r="AH242">
        <v>15</v>
      </c>
      <c r="AI242">
        <v>9</v>
      </c>
      <c r="AJ242">
        <v>1</v>
      </c>
      <c r="AK242">
        <v>0</v>
      </c>
      <c r="AL242">
        <v>40</v>
      </c>
      <c r="AM242">
        <v>12</v>
      </c>
      <c r="AN242">
        <v>3</v>
      </c>
      <c r="AO242">
        <v>3</v>
      </c>
      <c r="AP242">
        <v>0</v>
      </c>
      <c r="AQ242">
        <v>0</v>
      </c>
      <c r="AR242">
        <v>20</v>
      </c>
      <c r="AS242">
        <v>0</v>
      </c>
      <c r="AT242">
        <v>6</v>
      </c>
      <c r="AU242">
        <v>1</v>
      </c>
      <c r="AV242">
        <v>0</v>
      </c>
      <c r="AW242">
        <v>0</v>
      </c>
      <c r="AX242">
        <v>3</v>
      </c>
      <c r="AY242">
        <v>0</v>
      </c>
      <c r="AZ242">
        <v>6</v>
      </c>
      <c r="BA242">
        <v>5</v>
      </c>
      <c r="BB242">
        <v>1</v>
      </c>
      <c r="BC242">
        <v>0</v>
      </c>
      <c r="BD242">
        <v>17</v>
      </c>
      <c r="BE242">
        <v>35</v>
      </c>
      <c r="BF242">
        <v>15</v>
      </c>
      <c r="BG242">
        <v>0</v>
      </c>
      <c r="BH242">
        <v>0</v>
      </c>
      <c r="BI242">
        <v>1</v>
      </c>
      <c r="BJ242">
        <v>11</v>
      </c>
      <c r="BK242">
        <v>8</v>
      </c>
      <c r="BL242">
        <v>117</v>
      </c>
      <c r="BM242">
        <v>48</v>
      </c>
      <c r="BN242">
        <v>5</v>
      </c>
      <c r="BO242">
        <v>0</v>
      </c>
      <c r="BP242">
        <v>8</v>
      </c>
      <c r="BQ242">
        <v>7</v>
      </c>
      <c r="BR242">
        <v>49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 t="s">
        <v>58</v>
      </c>
      <c r="CE242" s="58" t="s">
        <v>111</v>
      </c>
    </row>
    <row r="243" spans="1:83">
      <c r="A243" t="s">
        <v>172</v>
      </c>
      <c r="B243" s="10">
        <v>20</v>
      </c>
      <c r="C243" s="4" t="s">
        <v>3</v>
      </c>
      <c r="D243" s="10" t="s">
        <v>38</v>
      </c>
      <c r="E243" s="59">
        <f t="shared" si="129"/>
        <v>0</v>
      </c>
      <c r="F243" s="59">
        <f t="shared" si="130"/>
        <v>0</v>
      </c>
      <c r="G243" s="59">
        <f t="shared" si="131"/>
        <v>50</v>
      </c>
      <c r="H243" s="59">
        <f t="shared" si="132"/>
        <v>50</v>
      </c>
      <c r="I243" s="59">
        <f t="shared" si="133"/>
        <v>0.5</v>
      </c>
      <c r="J243">
        <v>12</v>
      </c>
      <c r="K243">
        <v>0</v>
      </c>
      <c r="L243">
        <v>0</v>
      </c>
      <c r="M243">
        <v>6</v>
      </c>
      <c r="N243">
        <v>6</v>
      </c>
      <c r="O243">
        <v>0</v>
      </c>
      <c r="P243">
        <v>211.5</v>
      </c>
      <c r="Q243">
        <v>0</v>
      </c>
      <c r="R243">
        <v>214.16666670000001</v>
      </c>
      <c r="S243">
        <v>208.83333329999999</v>
      </c>
      <c r="T243">
        <v>149.16666670000001</v>
      </c>
      <c r="U243">
        <v>170.66666670000001</v>
      </c>
      <c r="V243">
        <v>127.66666669999999</v>
      </c>
      <c r="W243">
        <v>151.75</v>
      </c>
      <c r="X243">
        <v>106.33333330000001</v>
      </c>
      <c r="Y243">
        <v>197.16666670000001</v>
      </c>
      <c r="Z243">
        <v>730.75</v>
      </c>
      <c r="AA243">
        <v>1093.166667</v>
      </c>
      <c r="AB243">
        <v>368.33333340000001</v>
      </c>
      <c r="AC243">
        <v>66</v>
      </c>
      <c r="AD243">
        <v>31</v>
      </c>
      <c r="AE243">
        <v>24</v>
      </c>
      <c r="AF243">
        <v>11</v>
      </c>
      <c r="AG243">
        <v>14</v>
      </c>
      <c r="AH243">
        <v>12</v>
      </c>
      <c r="AI243">
        <v>6</v>
      </c>
      <c r="AJ243">
        <v>0</v>
      </c>
      <c r="AK243">
        <v>0</v>
      </c>
      <c r="AL243">
        <v>34</v>
      </c>
      <c r="AM243">
        <v>12</v>
      </c>
      <c r="AN243">
        <v>0</v>
      </c>
      <c r="AO243">
        <v>0</v>
      </c>
      <c r="AP243">
        <v>0</v>
      </c>
      <c r="AQ243">
        <v>0</v>
      </c>
      <c r="AR243">
        <v>19</v>
      </c>
      <c r="AS243">
        <v>2</v>
      </c>
      <c r="AT243">
        <v>6</v>
      </c>
      <c r="AU243">
        <v>3</v>
      </c>
      <c r="AV243">
        <v>0</v>
      </c>
      <c r="AW243">
        <v>0</v>
      </c>
      <c r="AX243">
        <v>13</v>
      </c>
      <c r="AY243">
        <v>0</v>
      </c>
      <c r="AZ243">
        <v>6</v>
      </c>
      <c r="BA243">
        <v>3</v>
      </c>
      <c r="BB243">
        <v>0</v>
      </c>
      <c r="BC243">
        <v>0</v>
      </c>
      <c r="BD243">
        <v>2</v>
      </c>
      <c r="BE243">
        <v>20</v>
      </c>
      <c r="BF243">
        <v>2</v>
      </c>
      <c r="BG243">
        <v>0</v>
      </c>
      <c r="BH243">
        <v>0</v>
      </c>
      <c r="BI243">
        <v>6</v>
      </c>
      <c r="BJ243">
        <v>6</v>
      </c>
      <c r="BK243">
        <v>6</v>
      </c>
      <c r="BL243">
        <v>113</v>
      </c>
      <c r="BM243">
        <v>19</v>
      </c>
      <c r="BN243">
        <v>7</v>
      </c>
      <c r="BO243">
        <v>3</v>
      </c>
      <c r="BP243">
        <v>7</v>
      </c>
      <c r="BQ243">
        <v>6</v>
      </c>
      <c r="BR243">
        <v>71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 t="s">
        <v>58</v>
      </c>
      <c r="CE243" s="58" t="s">
        <v>111</v>
      </c>
    </row>
    <row r="244" spans="1:83">
      <c r="A244" t="s">
        <v>173</v>
      </c>
      <c r="B244" s="10">
        <v>20</v>
      </c>
      <c r="C244" s="6" t="s">
        <v>2</v>
      </c>
      <c r="D244" s="10" t="s">
        <v>38</v>
      </c>
      <c r="E244" s="59">
        <f t="shared" si="129"/>
        <v>0</v>
      </c>
      <c r="F244" s="59">
        <f t="shared" si="130"/>
        <v>0</v>
      </c>
      <c r="G244" s="59">
        <f t="shared" si="131"/>
        <v>50</v>
      </c>
      <c r="H244" s="59">
        <f t="shared" si="132"/>
        <v>50</v>
      </c>
      <c r="I244" s="59">
        <f t="shared" si="133"/>
        <v>0.5</v>
      </c>
      <c r="J244">
        <v>12</v>
      </c>
      <c r="K244">
        <v>0</v>
      </c>
      <c r="L244">
        <v>0</v>
      </c>
      <c r="M244">
        <v>6</v>
      </c>
      <c r="N244">
        <v>6</v>
      </c>
      <c r="O244">
        <v>0</v>
      </c>
      <c r="P244">
        <v>337.66666659999999</v>
      </c>
      <c r="Q244">
        <v>0</v>
      </c>
      <c r="R244">
        <v>252.5</v>
      </c>
      <c r="S244">
        <v>422.83333340000001</v>
      </c>
      <c r="T244">
        <v>103.75</v>
      </c>
      <c r="U244">
        <v>103.83333330000001</v>
      </c>
      <c r="V244">
        <v>103.66666669999999</v>
      </c>
      <c r="W244">
        <v>1988.166667</v>
      </c>
      <c r="X244">
        <v>3034.5</v>
      </c>
      <c r="Y244">
        <v>941.83333330000005</v>
      </c>
      <c r="Z244">
        <v>29.25</v>
      </c>
      <c r="AA244">
        <v>34.333333330000002</v>
      </c>
      <c r="AB244">
        <v>24.166666660000001</v>
      </c>
      <c r="AC244">
        <v>67</v>
      </c>
      <c r="AD244">
        <v>28</v>
      </c>
      <c r="AE244">
        <v>13</v>
      </c>
      <c r="AF244">
        <v>26</v>
      </c>
      <c r="AG244">
        <v>14</v>
      </c>
      <c r="AH244">
        <v>13</v>
      </c>
      <c r="AI244">
        <v>2</v>
      </c>
      <c r="AJ244">
        <v>2</v>
      </c>
      <c r="AK244">
        <v>8</v>
      </c>
      <c r="AL244">
        <v>28</v>
      </c>
      <c r="AM244">
        <v>12</v>
      </c>
      <c r="AN244">
        <v>1</v>
      </c>
      <c r="AO244">
        <v>0</v>
      </c>
      <c r="AP244">
        <v>1</v>
      </c>
      <c r="AQ244">
        <v>2</v>
      </c>
      <c r="AR244">
        <v>12</v>
      </c>
      <c r="AS244">
        <v>0</v>
      </c>
      <c r="AT244">
        <v>6</v>
      </c>
      <c r="AU244">
        <v>2</v>
      </c>
      <c r="AV244">
        <v>1</v>
      </c>
      <c r="AW244">
        <v>0</v>
      </c>
      <c r="AX244">
        <v>4</v>
      </c>
      <c r="AY244">
        <v>2</v>
      </c>
      <c r="AZ244">
        <v>6</v>
      </c>
      <c r="BA244">
        <v>0</v>
      </c>
      <c r="BB244">
        <v>0</v>
      </c>
      <c r="BC244">
        <v>6</v>
      </c>
      <c r="BD244">
        <v>12</v>
      </c>
      <c r="BE244">
        <v>26</v>
      </c>
      <c r="BF244">
        <v>0</v>
      </c>
      <c r="BG244">
        <v>0</v>
      </c>
      <c r="BH244">
        <v>0</v>
      </c>
      <c r="BI244">
        <v>0</v>
      </c>
      <c r="BJ244">
        <v>12</v>
      </c>
      <c r="BK244">
        <v>14</v>
      </c>
      <c r="BL244">
        <v>273</v>
      </c>
      <c r="BM244">
        <v>35</v>
      </c>
      <c r="BN244">
        <v>1</v>
      </c>
      <c r="BO244">
        <v>3</v>
      </c>
      <c r="BP244">
        <v>27</v>
      </c>
      <c r="BQ244">
        <v>99</v>
      </c>
      <c r="BR244">
        <v>108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 t="s">
        <v>58</v>
      </c>
      <c r="CE244" s="58" t="s">
        <v>111</v>
      </c>
    </row>
    <row r="245" spans="1:83">
      <c r="A245" t="s">
        <v>174</v>
      </c>
      <c r="B245" s="10">
        <v>20</v>
      </c>
      <c r="C245" s="6" t="s">
        <v>2</v>
      </c>
      <c r="D245" s="10" t="s">
        <v>38</v>
      </c>
      <c r="E245" s="59">
        <f t="shared" si="129"/>
        <v>66.666666666666657</v>
      </c>
      <c r="F245" s="59">
        <f t="shared" si="130"/>
        <v>0</v>
      </c>
      <c r="G245" s="59">
        <f t="shared" si="131"/>
        <v>16.666666666666664</v>
      </c>
      <c r="H245" s="59">
        <f t="shared" si="132"/>
        <v>16.666666666666664</v>
      </c>
      <c r="I245" s="59">
        <f t="shared" si="133"/>
        <v>0.16666666666666666</v>
      </c>
      <c r="J245">
        <v>12</v>
      </c>
      <c r="K245">
        <v>8</v>
      </c>
      <c r="L245">
        <v>0</v>
      </c>
      <c r="M245">
        <v>2</v>
      </c>
      <c r="N245">
        <v>2</v>
      </c>
      <c r="O245">
        <v>0</v>
      </c>
      <c r="P245">
        <v>269.75</v>
      </c>
      <c r="Q245">
        <v>0</v>
      </c>
      <c r="R245">
        <v>352.5</v>
      </c>
      <c r="S245">
        <v>187</v>
      </c>
      <c r="T245">
        <v>304.25</v>
      </c>
      <c r="U245">
        <v>264.5</v>
      </c>
      <c r="V245">
        <v>344</v>
      </c>
      <c r="W245">
        <v>128.5</v>
      </c>
      <c r="X245">
        <v>100.5</v>
      </c>
      <c r="Y245">
        <v>156.5</v>
      </c>
      <c r="Z245">
        <v>429.5</v>
      </c>
      <c r="AA245">
        <v>577.5</v>
      </c>
      <c r="AB245">
        <v>281.5</v>
      </c>
      <c r="AC245">
        <v>25</v>
      </c>
      <c r="AD245">
        <v>11</v>
      </c>
      <c r="AE245">
        <v>6</v>
      </c>
      <c r="AF245">
        <v>8</v>
      </c>
      <c r="AG245">
        <v>6</v>
      </c>
      <c r="AH245">
        <v>4</v>
      </c>
      <c r="AI245">
        <v>4</v>
      </c>
      <c r="AJ245">
        <v>0</v>
      </c>
      <c r="AK245">
        <v>0</v>
      </c>
      <c r="AL245">
        <v>11</v>
      </c>
      <c r="AM245">
        <v>4</v>
      </c>
      <c r="AN245">
        <v>0</v>
      </c>
      <c r="AO245">
        <v>0</v>
      </c>
      <c r="AP245">
        <v>0</v>
      </c>
      <c r="AQ245">
        <v>0</v>
      </c>
      <c r="AR245">
        <v>7</v>
      </c>
      <c r="AS245">
        <v>1</v>
      </c>
      <c r="AT245">
        <v>2</v>
      </c>
      <c r="AU245">
        <v>1</v>
      </c>
      <c r="AV245">
        <v>0</v>
      </c>
      <c r="AW245">
        <v>0</v>
      </c>
      <c r="AX245">
        <v>2</v>
      </c>
      <c r="AY245">
        <v>1</v>
      </c>
      <c r="AZ245">
        <v>2</v>
      </c>
      <c r="BA245">
        <v>3</v>
      </c>
      <c r="BB245">
        <v>0</v>
      </c>
      <c r="BC245">
        <v>0</v>
      </c>
      <c r="BD245">
        <v>2</v>
      </c>
      <c r="BE245">
        <v>18</v>
      </c>
      <c r="BF245">
        <v>1</v>
      </c>
      <c r="BG245">
        <v>2</v>
      </c>
      <c r="BH245">
        <v>0</v>
      </c>
      <c r="BI245">
        <v>2</v>
      </c>
      <c r="BJ245">
        <v>2</v>
      </c>
      <c r="BK245">
        <v>11</v>
      </c>
      <c r="BL245">
        <v>711</v>
      </c>
      <c r="BM245">
        <v>203</v>
      </c>
      <c r="BN245">
        <v>8</v>
      </c>
      <c r="BO245">
        <v>1</v>
      </c>
      <c r="BP245">
        <v>6</v>
      </c>
      <c r="BQ245">
        <v>4</v>
      </c>
      <c r="BR245">
        <v>489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 t="s">
        <v>58</v>
      </c>
      <c r="CE245" s="58" t="s">
        <v>111</v>
      </c>
    </row>
    <row r="246" spans="1:83">
      <c r="A246" t="s">
        <v>183</v>
      </c>
      <c r="B246" s="10">
        <v>24</v>
      </c>
      <c r="C246" s="6" t="s">
        <v>2</v>
      </c>
      <c r="D246" s="10" t="s">
        <v>38</v>
      </c>
      <c r="E246" s="59">
        <f t="shared" si="129"/>
        <v>25</v>
      </c>
      <c r="F246" s="59">
        <f t="shared" si="130"/>
        <v>0</v>
      </c>
      <c r="G246" s="59">
        <f t="shared" si="131"/>
        <v>33.333333333333329</v>
      </c>
      <c r="H246" s="59">
        <f t="shared" si="132"/>
        <v>41.666666666666671</v>
      </c>
      <c r="I246" s="59">
        <f t="shared" si="133"/>
        <v>0.33333333333333331</v>
      </c>
      <c r="J246">
        <v>12</v>
      </c>
      <c r="K246">
        <v>3</v>
      </c>
      <c r="L246">
        <v>0</v>
      </c>
      <c r="M246">
        <v>4</v>
      </c>
      <c r="N246">
        <v>5</v>
      </c>
      <c r="O246">
        <v>0</v>
      </c>
      <c r="P246">
        <v>1507.5555549999999</v>
      </c>
      <c r="Q246">
        <v>0</v>
      </c>
      <c r="R246">
        <v>1502.75</v>
      </c>
      <c r="S246">
        <v>1511.4</v>
      </c>
      <c r="T246">
        <v>365.77777780000002</v>
      </c>
      <c r="U246">
        <v>283.5</v>
      </c>
      <c r="V246">
        <v>431.6</v>
      </c>
      <c r="W246">
        <v>174.11111109999999</v>
      </c>
      <c r="X246">
        <v>124.25</v>
      </c>
      <c r="Y246">
        <v>214</v>
      </c>
      <c r="Z246">
        <v>657</v>
      </c>
      <c r="AA246">
        <v>926</v>
      </c>
      <c r="AB246">
        <v>441.8</v>
      </c>
      <c r="AC246">
        <v>36</v>
      </c>
      <c r="AD246">
        <v>11</v>
      </c>
      <c r="AE246">
        <v>18</v>
      </c>
      <c r="AF246">
        <v>7</v>
      </c>
      <c r="AG246">
        <v>19</v>
      </c>
      <c r="AH246">
        <v>10</v>
      </c>
      <c r="AI246">
        <v>4</v>
      </c>
      <c r="AJ246">
        <v>0</v>
      </c>
      <c r="AK246">
        <v>0</v>
      </c>
      <c r="AL246">
        <v>3</v>
      </c>
      <c r="AM246">
        <v>9</v>
      </c>
      <c r="AN246">
        <v>1</v>
      </c>
      <c r="AO246">
        <v>0</v>
      </c>
      <c r="AP246">
        <v>0</v>
      </c>
      <c r="AQ246">
        <v>0</v>
      </c>
      <c r="AR246">
        <v>1</v>
      </c>
      <c r="AS246">
        <v>9</v>
      </c>
      <c r="AT246">
        <v>4</v>
      </c>
      <c r="AU246">
        <v>3</v>
      </c>
      <c r="AV246">
        <v>0</v>
      </c>
      <c r="AW246">
        <v>0</v>
      </c>
      <c r="AX246">
        <v>2</v>
      </c>
      <c r="AY246">
        <v>1</v>
      </c>
      <c r="AZ246">
        <v>5</v>
      </c>
      <c r="BA246">
        <v>1</v>
      </c>
      <c r="BB246">
        <v>0</v>
      </c>
      <c r="BC246">
        <v>0</v>
      </c>
      <c r="BD246">
        <v>0</v>
      </c>
      <c r="BE246">
        <v>14</v>
      </c>
      <c r="BF246">
        <v>3</v>
      </c>
      <c r="BG246">
        <v>0</v>
      </c>
      <c r="BH246">
        <v>0</v>
      </c>
      <c r="BI246">
        <v>4</v>
      </c>
      <c r="BJ246">
        <v>5</v>
      </c>
      <c r="BK246">
        <v>2</v>
      </c>
      <c r="BL246">
        <v>164</v>
      </c>
      <c r="BM246">
        <v>81</v>
      </c>
      <c r="BN246">
        <v>0</v>
      </c>
      <c r="BO246">
        <v>1</v>
      </c>
      <c r="BP246">
        <v>9</v>
      </c>
      <c r="BQ246">
        <v>9</v>
      </c>
      <c r="BR246">
        <v>64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 t="s">
        <v>58</v>
      </c>
      <c r="CE246" s="58"/>
    </row>
    <row r="247" spans="1:83">
      <c r="A247" t="s">
        <v>175</v>
      </c>
      <c r="B247" s="10">
        <v>20</v>
      </c>
      <c r="C247" s="4" t="s">
        <v>3</v>
      </c>
      <c r="D247" s="10" t="s">
        <v>38</v>
      </c>
      <c r="E247" s="59">
        <f t="shared" si="129"/>
        <v>0</v>
      </c>
      <c r="F247" s="59">
        <f t="shared" si="130"/>
        <v>0</v>
      </c>
      <c r="G247" s="59">
        <f t="shared" si="131"/>
        <v>41.666666666666671</v>
      </c>
      <c r="H247" s="59">
        <f t="shared" si="132"/>
        <v>33.333333333333329</v>
      </c>
      <c r="I247" s="59">
        <f t="shared" si="133"/>
        <v>0.41666666666666669</v>
      </c>
      <c r="J247">
        <v>12</v>
      </c>
      <c r="K247">
        <v>0</v>
      </c>
      <c r="L247">
        <v>0</v>
      </c>
      <c r="M247">
        <v>5</v>
      </c>
      <c r="N247">
        <v>4</v>
      </c>
      <c r="O247">
        <v>3</v>
      </c>
      <c r="P247">
        <v>376.41666659999999</v>
      </c>
      <c r="Q247">
        <v>0</v>
      </c>
      <c r="R247">
        <v>398</v>
      </c>
      <c r="S247">
        <v>457.5</v>
      </c>
      <c r="T247">
        <v>353.33333340000001</v>
      </c>
      <c r="U247">
        <v>471.8</v>
      </c>
      <c r="V247">
        <v>205.25</v>
      </c>
      <c r="W247">
        <v>194</v>
      </c>
      <c r="X247">
        <v>223.4</v>
      </c>
      <c r="Y247">
        <v>157.25</v>
      </c>
      <c r="Z247">
        <v>183.33333329999999</v>
      </c>
      <c r="AA247">
        <v>240</v>
      </c>
      <c r="AB247">
        <v>112.5</v>
      </c>
      <c r="AC247">
        <v>51</v>
      </c>
      <c r="AD247">
        <v>22</v>
      </c>
      <c r="AE247">
        <v>13</v>
      </c>
      <c r="AF247">
        <v>16</v>
      </c>
      <c r="AG247">
        <v>15</v>
      </c>
      <c r="AH247">
        <v>13</v>
      </c>
      <c r="AI247">
        <v>3</v>
      </c>
      <c r="AJ247">
        <v>3</v>
      </c>
      <c r="AK247">
        <v>2</v>
      </c>
      <c r="AL247">
        <v>15</v>
      </c>
      <c r="AM247">
        <v>12</v>
      </c>
      <c r="AN247">
        <v>1</v>
      </c>
      <c r="AO247">
        <v>2</v>
      </c>
      <c r="AP247">
        <v>1</v>
      </c>
      <c r="AQ247">
        <v>1</v>
      </c>
      <c r="AR247">
        <v>5</v>
      </c>
      <c r="AS247">
        <v>0</v>
      </c>
      <c r="AT247">
        <v>7</v>
      </c>
      <c r="AU247">
        <v>1</v>
      </c>
      <c r="AV247">
        <v>0</v>
      </c>
      <c r="AW247">
        <v>1</v>
      </c>
      <c r="AX247">
        <v>4</v>
      </c>
      <c r="AY247">
        <v>3</v>
      </c>
      <c r="AZ247">
        <v>5</v>
      </c>
      <c r="BA247">
        <v>0</v>
      </c>
      <c r="BB247">
        <v>2</v>
      </c>
      <c r="BC247">
        <v>0</v>
      </c>
      <c r="BD247">
        <v>6</v>
      </c>
      <c r="BE247">
        <v>43</v>
      </c>
      <c r="BF247">
        <v>0</v>
      </c>
      <c r="BG247">
        <v>4</v>
      </c>
      <c r="BH247">
        <v>0</v>
      </c>
      <c r="BI247">
        <v>2</v>
      </c>
      <c r="BJ247">
        <v>10</v>
      </c>
      <c r="BK247">
        <v>27</v>
      </c>
      <c r="BL247">
        <v>255</v>
      </c>
      <c r="BM247">
        <v>49</v>
      </c>
      <c r="BN247">
        <v>43</v>
      </c>
      <c r="BO247">
        <v>6</v>
      </c>
      <c r="BP247">
        <v>11</v>
      </c>
      <c r="BQ247">
        <v>21</v>
      </c>
      <c r="BR247">
        <v>125</v>
      </c>
      <c r="BS247">
        <v>3</v>
      </c>
      <c r="BT247">
        <v>1</v>
      </c>
      <c r="BU247">
        <v>2</v>
      </c>
      <c r="BV247">
        <v>697</v>
      </c>
      <c r="BW247">
        <v>290</v>
      </c>
      <c r="BX247">
        <v>407</v>
      </c>
      <c r="BY247">
        <v>0</v>
      </c>
      <c r="BZ247">
        <v>0</v>
      </c>
      <c r="CA247">
        <v>0</v>
      </c>
      <c r="CB247">
        <v>0</v>
      </c>
      <c r="CC247">
        <v>0</v>
      </c>
      <c r="CD247" t="s">
        <v>58</v>
      </c>
      <c r="CE247" s="58" t="s">
        <v>111</v>
      </c>
    </row>
    <row r="248" spans="1:83">
      <c r="A248" t="s">
        <v>176</v>
      </c>
      <c r="B248" s="10">
        <v>20</v>
      </c>
      <c r="C248" s="6" t="s">
        <v>2</v>
      </c>
      <c r="D248" s="10" t="s">
        <v>38</v>
      </c>
      <c r="E248" s="59">
        <f t="shared" si="129"/>
        <v>41.666666666666671</v>
      </c>
      <c r="F248" s="59">
        <f t="shared" si="130"/>
        <v>8.3333333333333321</v>
      </c>
      <c r="G248" s="59">
        <f t="shared" si="131"/>
        <v>16.666666666666664</v>
      </c>
      <c r="H248" s="59">
        <f t="shared" si="132"/>
        <v>33.333333333333329</v>
      </c>
      <c r="I248" s="59">
        <f t="shared" si="133"/>
        <v>0.16666666666666666</v>
      </c>
      <c r="J248">
        <v>12</v>
      </c>
      <c r="K248">
        <v>5</v>
      </c>
      <c r="L248">
        <v>1</v>
      </c>
      <c r="M248">
        <v>2</v>
      </c>
      <c r="N248">
        <v>4</v>
      </c>
      <c r="O248">
        <v>0</v>
      </c>
      <c r="P248">
        <v>664</v>
      </c>
      <c r="Q248">
        <v>118</v>
      </c>
      <c r="R248">
        <v>160</v>
      </c>
      <c r="S248">
        <v>1052.5</v>
      </c>
      <c r="T248">
        <v>262.66666659999999</v>
      </c>
      <c r="U248">
        <v>39</v>
      </c>
      <c r="V248">
        <v>374.5</v>
      </c>
      <c r="W248">
        <v>115.33333330000001</v>
      </c>
      <c r="X248">
        <v>83.5</v>
      </c>
      <c r="Y248">
        <v>131.25</v>
      </c>
      <c r="Z248">
        <v>488</v>
      </c>
      <c r="AA248">
        <v>789.5</v>
      </c>
      <c r="AB248">
        <v>337.25</v>
      </c>
      <c r="AC248">
        <v>23</v>
      </c>
      <c r="AD248">
        <v>9</v>
      </c>
      <c r="AE248">
        <v>6</v>
      </c>
      <c r="AF248">
        <v>8</v>
      </c>
      <c r="AG248">
        <v>9</v>
      </c>
      <c r="AH248">
        <v>6</v>
      </c>
      <c r="AI248">
        <v>5</v>
      </c>
      <c r="AJ248">
        <v>0</v>
      </c>
      <c r="AK248">
        <v>0</v>
      </c>
      <c r="AL248">
        <v>3</v>
      </c>
      <c r="AM248">
        <v>7</v>
      </c>
      <c r="AN248">
        <v>0</v>
      </c>
      <c r="AO248">
        <v>1</v>
      </c>
      <c r="AP248">
        <v>0</v>
      </c>
      <c r="AQ248">
        <v>0</v>
      </c>
      <c r="AR248">
        <v>1</v>
      </c>
      <c r="AS248">
        <v>2</v>
      </c>
      <c r="AT248">
        <v>2</v>
      </c>
      <c r="AU248">
        <v>2</v>
      </c>
      <c r="AV248">
        <v>0</v>
      </c>
      <c r="AW248">
        <v>0</v>
      </c>
      <c r="AX248">
        <v>0</v>
      </c>
      <c r="AY248">
        <v>0</v>
      </c>
      <c r="AZ248">
        <v>4</v>
      </c>
      <c r="BA248">
        <v>2</v>
      </c>
      <c r="BB248">
        <v>0</v>
      </c>
      <c r="BC248">
        <v>0</v>
      </c>
      <c r="BD248">
        <v>2</v>
      </c>
      <c r="BE248">
        <v>42</v>
      </c>
      <c r="BF248">
        <v>13</v>
      </c>
      <c r="BG248">
        <v>3</v>
      </c>
      <c r="BH248">
        <v>0</v>
      </c>
      <c r="BI248">
        <v>2</v>
      </c>
      <c r="BJ248">
        <v>4</v>
      </c>
      <c r="BK248">
        <v>20</v>
      </c>
      <c r="BL248">
        <v>589</v>
      </c>
      <c r="BM248">
        <v>166</v>
      </c>
      <c r="BN248">
        <v>29</v>
      </c>
      <c r="BO248">
        <v>0</v>
      </c>
      <c r="BP248">
        <v>12</v>
      </c>
      <c r="BQ248">
        <v>5</v>
      </c>
      <c r="BR248">
        <v>377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 t="s">
        <v>58</v>
      </c>
      <c r="CE248" s="58" t="s">
        <v>111</v>
      </c>
    </row>
    <row r="249" spans="1:83">
      <c r="A249" t="s">
        <v>177</v>
      </c>
      <c r="B249" s="10">
        <v>20</v>
      </c>
      <c r="C249" s="6" t="s">
        <v>2</v>
      </c>
      <c r="D249" s="10" t="s">
        <v>38</v>
      </c>
      <c r="E249" s="59">
        <f>(K249/$J249)*100</f>
        <v>41.666666666666671</v>
      </c>
      <c r="F249" s="59">
        <f>(L249/$J249)*100</f>
        <v>25</v>
      </c>
      <c r="G249" s="59">
        <f>(M249/$J249)*100</f>
        <v>25</v>
      </c>
      <c r="H249" s="59">
        <f>(N249/$J249)*100</f>
        <v>0</v>
      </c>
      <c r="I249" s="59">
        <f>M249/J249</f>
        <v>0.25</v>
      </c>
      <c r="J249">
        <v>12</v>
      </c>
      <c r="K249">
        <v>5</v>
      </c>
      <c r="L249">
        <v>3</v>
      </c>
      <c r="M249">
        <v>3</v>
      </c>
      <c r="N249">
        <v>0</v>
      </c>
      <c r="O249">
        <v>1</v>
      </c>
      <c r="P249">
        <v>855.71428560000004</v>
      </c>
      <c r="Q249">
        <v>523.33333330000005</v>
      </c>
      <c r="R249">
        <v>1366.333333</v>
      </c>
      <c r="S249">
        <v>0</v>
      </c>
      <c r="T249">
        <v>57</v>
      </c>
      <c r="U249">
        <v>57</v>
      </c>
      <c r="V249">
        <v>0</v>
      </c>
      <c r="W249">
        <v>124.66666669999999</v>
      </c>
      <c r="X249">
        <v>124.66666669999999</v>
      </c>
      <c r="Y249">
        <v>0</v>
      </c>
      <c r="Z249">
        <v>1063.666667</v>
      </c>
      <c r="AA249">
        <v>1063.666667</v>
      </c>
      <c r="AB249">
        <v>0</v>
      </c>
      <c r="AC249">
        <v>25</v>
      </c>
      <c r="AD249">
        <v>17</v>
      </c>
      <c r="AE249">
        <v>8</v>
      </c>
      <c r="AF249">
        <v>0</v>
      </c>
      <c r="AG249">
        <v>8</v>
      </c>
      <c r="AH249">
        <v>6</v>
      </c>
      <c r="AI249">
        <v>1</v>
      </c>
      <c r="AJ249">
        <v>0</v>
      </c>
      <c r="AK249">
        <v>0</v>
      </c>
      <c r="AL249">
        <v>10</v>
      </c>
      <c r="AM249">
        <v>7</v>
      </c>
      <c r="AN249">
        <v>2</v>
      </c>
      <c r="AO249">
        <v>0</v>
      </c>
      <c r="AP249">
        <v>0</v>
      </c>
      <c r="AQ249">
        <v>0</v>
      </c>
      <c r="AR249">
        <v>8</v>
      </c>
      <c r="AS249">
        <v>1</v>
      </c>
      <c r="AT249">
        <v>4</v>
      </c>
      <c r="AU249">
        <v>1</v>
      </c>
      <c r="AV249">
        <v>0</v>
      </c>
      <c r="AW249">
        <v>0</v>
      </c>
      <c r="AX249">
        <v>2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20</v>
      </c>
      <c r="BF249">
        <v>4</v>
      </c>
      <c r="BG249">
        <v>2</v>
      </c>
      <c r="BH249">
        <v>0</v>
      </c>
      <c r="BI249">
        <v>3</v>
      </c>
      <c r="BJ249">
        <v>0</v>
      </c>
      <c r="BK249">
        <v>11</v>
      </c>
      <c r="BL249">
        <v>232</v>
      </c>
      <c r="BM249">
        <v>54</v>
      </c>
      <c r="BN249">
        <v>13</v>
      </c>
      <c r="BO249">
        <v>0</v>
      </c>
      <c r="BP249">
        <v>5</v>
      </c>
      <c r="BQ249">
        <v>0</v>
      </c>
      <c r="BR249">
        <v>160</v>
      </c>
      <c r="BS249">
        <v>1</v>
      </c>
      <c r="BT249">
        <v>0</v>
      </c>
      <c r="BU249">
        <v>1</v>
      </c>
      <c r="BV249">
        <v>321</v>
      </c>
      <c r="BW249">
        <v>0</v>
      </c>
      <c r="BX249">
        <v>321</v>
      </c>
      <c r="BY249">
        <v>0</v>
      </c>
      <c r="BZ249">
        <v>0</v>
      </c>
      <c r="CA249">
        <v>0</v>
      </c>
      <c r="CB249">
        <v>0</v>
      </c>
      <c r="CC249">
        <v>0</v>
      </c>
      <c r="CD249" t="s">
        <v>58</v>
      </c>
      <c r="CE249" s="58" t="s">
        <v>111</v>
      </c>
    </row>
    <row r="250" spans="1:83">
      <c r="A250" s="63"/>
      <c r="C250" s="65"/>
      <c r="D250" s="65"/>
      <c r="E250" s="65"/>
      <c r="F250" s="65"/>
      <c r="G250" s="65"/>
      <c r="H250" s="65"/>
      <c r="I250" s="65"/>
      <c r="J250" s="65"/>
      <c r="K250" s="63"/>
      <c r="L250" s="63"/>
      <c r="M250" s="63"/>
      <c r="N250" s="63"/>
      <c r="O250" s="64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S250" s="63"/>
      <c r="AT250" s="63"/>
      <c r="AU250" s="63"/>
      <c r="CE250" s="58" t="s">
        <v>111</v>
      </c>
    </row>
    <row r="251" spans="1:83">
      <c r="A251" s="34" t="s">
        <v>3</v>
      </c>
      <c r="B251" s="34">
        <f>COUNTIF(C225:C249,"WT")</f>
        <v>11</v>
      </c>
      <c r="C251" s="63"/>
      <c r="D251" s="22" t="s">
        <v>41</v>
      </c>
      <c r="E251" s="24">
        <f>AVERAGE(E226:E229,E231,E236,E238:E239,E242:E243,E247)</f>
        <v>19.696969696969692</v>
      </c>
      <c r="F251" s="24">
        <f t="shared" ref="F251:BQ251" si="134">AVERAGE(F226:F229,F231,F236,F238:F239,F242:F243,F247)</f>
        <v>5.303030303030301</v>
      </c>
      <c r="G251" s="24">
        <f t="shared" si="134"/>
        <v>34.848484848484844</v>
      </c>
      <c r="H251" s="24">
        <f t="shared" si="134"/>
        <v>34.090909090909086</v>
      </c>
      <c r="I251" s="24">
        <f t="shared" si="134"/>
        <v>0.34848484848484845</v>
      </c>
      <c r="J251" s="24">
        <f t="shared" si="134"/>
        <v>12</v>
      </c>
      <c r="K251" s="24">
        <f t="shared" si="134"/>
        <v>2.3636363636363638</v>
      </c>
      <c r="L251" s="24">
        <f t="shared" si="134"/>
        <v>0.63636363636363635</v>
      </c>
      <c r="M251" s="24">
        <f t="shared" si="134"/>
        <v>4.1818181818181817</v>
      </c>
      <c r="N251" s="24">
        <f t="shared" si="134"/>
        <v>4.0909090909090908</v>
      </c>
      <c r="O251" s="24">
        <f t="shared" si="134"/>
        <v>0.72727272727272729</v>
      </c>
      <c r="P251" s="24">
        <f t="shared" si="134"/>
        <v>964.89267670000015</v>
      </c>
      <c r="Q251" s="24">
        <f t="shared" si="134"/>
        <v>650.57575754545462</v>
      </c>
      <c r="R251" s="24">
        <f t="shared" si="134"/>
        <v>1030.9621211818185</v>
      </c>
      <c r="S251" s="24">
        <f t="shared" si="134"/>
        <v>910.38636364545448</v>
      </c>
      <c r="T251" s="24">
        <f t="shared" si="134"/>
        <v>279.66071428181817</v>
      </c>
      <c r="U251" s="24">
        <f t="shared" si="134"/>
        <v>249.09545454545457</v>
      </c>
      <c r="V251" s="24">
        <f t="shared" si="134"/>
        <v>263.87878788181814</v>
      </c>
      <c r="W251" s="24">
        <f t="shared" si="134"/>
        <v>527.99188310909096</v>
      </c>
      <c r="X251" s="24">
        <f t="shared" si="134"/>
        <v>664.24848483636367</v>
      </c>
      <c r="Y251" s="24">
        <f t="shared" si="134"/>
        <v>415.34848485454546</v>
      </c>
      <c r="Z251" s="24">
        <f t="shared" si="134"/>
        <v>418.66764067636365</v>
      </c>
      <c r="AA251" s="24">
        <f t="shared" si="134"/>
        <v>295.7803030581818</v>
      </c>
      <c r="AB251" s="24">
        <f t="shared" si="134"/>
        <v>483.07575757818182</v>
      </c>
      <c r="AC251" s="24">
        <f t="shared" si="134"/>
        <v>52.636363636363633</v>
      </c>
      <c r="AD251" s="24">
        <f t="shared" si="134"/>
        <v>23.818181818181817</v>
      </c>
      <c r="AE251" s="24">
        <f t="shared" si="134"/>
        <v>14.363636363636363</v>
      </c>
      <c r="AF251" s="24">
        <f t="shared" si="134"/>
        <v>14.454545454545455</v>
      </c>
      <c r="AG251" s="24">
        <f t="shared" si="134"/>
        <v>12.545454545454545</v>
      </c>
      <c r="AH251" s="24">
        <f t="shared" si="134"/>
        <v>11.636363636363637</v>
      </c>
      <c r="AI251" s="24">
        <f t="shared" si="134"/>
        <v>5.6363636363636367</v>
      </c>
      <c r="AJ251" s="24">
        <f t="shared" si="134"/>
        <v>0.63636363636363635</v>
      </c>
      <c r="AK251" s="24">
        <f t="shared" si="134"/>
        <v>0.36363636363636365</v>
      </c>
      <c r="AL251" s="24">
        <f t="shared" si="134"/>
        <v>21.818181818181817</v>
      </c>
      <c r="AM251" s="24">
        <f t="shared" si="134"/>
        <v>9.6363636363636367</v>
      </c>
      <c r="AN251" s="24">
        <f t="shared" si="134"/>
        <v>2.6363636363636362</v>
      </c>
      <c r="AO251" s="24">
        <f t="shared" si="134"/>
        <v>1.6363636363636365</v>
      </c>
      <c r="AP251" s="24">
        <f t="shared" si="134"/>
        <v>0.36363636363636365</v>
      </c>
      <c r="AQ251" s="24">
        <f t="shared" si="134"/>
        <v>0.18181818181818182</v>
      </c>
      <c r="AR251" s="24">
        <f t="shared" si="134"/>
        <v>9.3636363636363633</v>
      </c>
      <c r="AS251" s="24">
        <f t="shared" si="134"/>
        <v>1.3636363636363635</v>
      </c>
      <c r="AT251" s="24">
        <f t="shared" si="134"/>
        <v>4.7272727272727275</v>
      </c>
      <c r="AU251" s="24">
        <f t="shared" si="134"/>
        <v>1.8181818181818181</v>
      </c>
      <c r="AV251" s="24">
        <f t="shared" si="134"/>
        <v>0</v>
      </c>
      <c r="AW251" s="24">
        <f t="shared" si="134"/>
        <v>9.0909090909090912E-2</v>
      </c>
      <c r="AX251" s="24">
        <f t="shared" si="134"/>
        <v>6.3636363636363633</v>
      </c>
      <c r="AY251" s="24">
        <f t="shared" si="134"/>
        <v>1.5454545454545454</v>
      </c>
      <c r="AZ251" s="24">
        <f t="shared" si="134"/>
        <v>4.2727272727272725</v>
      </c>
      <c r="BA251" s="24">
        <f t="shared" si="134"/>
        <v>2.1818181818181817</v>
      </c>
      <c r="BB251" s="24">
        <f t="shared" si="134"/>
        <v>0.27272727272727271</v>
      </c>
      <c r="BC251" s="24">
        <f t="shared" si="134"/>
        <v>9.0909090909090912E-2</v>
      </c>
      <c r="BD251" s="24">
        <f t="shared" si="134"/>
        <v>6.0909090909090908</v>
      </c>
      <c r="BE251" s="24">
        <f t="shared" si="134"/>
        <v>25.363636363636363</v>
      </c>
      <c r="BF251" s="24">
        <f t="shared" si="134"/>
        <v>4.0909090909090908</v>
      </c>
      <c r="BG251" s="24">
        <f t="shared" si="134"/>
        <v>1.2727272727272727</v>
      </c>
      <c r="BH251" s="24">
        <f t="shared" si="134"/>
        <v>0</v>
      </c>
      <c r="BI251" s="24">
        <f t="shared" si="134"/>
        <v>2</v>
      </c>
      <c r="BJ251" s="24">
        <f t="shared" si="134"/>
        <v>7.8181818181818183</v>
      </c>
      <c r="BK251" s="24">
        <f t="shared" si="134"/>
        <v>10.181818181818182</v>
      </c>
      <c r="BL251" s="24">
        <f t="shared" si="134"/>
        <v>354.63636363636363</v>
      </c>
      <c r="BM251" s="24">
        <f t="shared" si="134"/>
        <v>110.90909090909091</v>
      </c>
      <c r="BN251" s="24">
        <f t="shared" si="134"/>
        <v>20</v>
      </c>
      <c r="BO251" s="24">
        <f t="shared" si="134"/>
        <v>2.7272727272727271</v>
      </c>
      <c r="BP251" s="24">
        <f t="shared" si="134"/>
        <v>10</v>
      </c>
      <c r="BQ251" s="24">
        <f t="shared" si="134"/>
        <v>40.727272727272727</v>
      </c>
      <c r="BR251" s="24">
        <f t="shared" ref="BR251:BX251" si="135">AVERAGE(BR226:BR229,BR231,BR236,BR238:BR239,BR242:BR243,BR247)</f>
        <v>170.27272727272728</v>
      </c>
      <c r="BS251" s="24">
        <f t="shared" si="135"/>
        <v>0.72727272727272729</v>
      </c>
      <c r="BT251" s="24">
        <f t="shared" si="135"/>
        <v>0.27272727272727271</v>
      </c>
      <c r="BU251" s="24">
        <f t="shared" si="135"/>
        <v>0.45454545454545453</v>
      </c>
      <c r="BV251" s="24">
        <f t="shared" si="135"/>
        <v>662.27272727272725</v>
      </c>
      <c r="BW251" s="24">
        <f t="shared" si="135"/>
        <v>375</v>
      </c>
      <c r="BX251" s="24">
        <f t="shared" si="135"/>
        <v>287.27272727272725</v>
      </c>
      <c r="CE251" s="58" t="s">
        <v>111</v>
      </c>
    </row>
    <row r="252" spans="1:83">
      <c r="A252" s="35" t="s">
        <v>179</v>
      </c>
      <c r="B252" s="34">
        <f>COUNTIF(C225:C249,"+ve")</f>
        <v>13</v>
      </c>
      <c r="C252" s="63"/>
      <c r="D252" s="18" t="s">
        <v>41</v>
      </c>
      <c r="E252" s="27">
        <f>AVERAGE(E230,E232:E235,E237,E240:E241,E244:E246,E248:E249)</f>
        <v>18.589743589743591</v>
      </c>
      <c r="F252" s="27">
        <f t="shared" ref="F252:BQ252" si="136">AVERAGE(F230,F232:F235,F237,F240:F241,F244:F246,F248:F249)</f>
        <v>5.1282051282051277</v>
      </c>
      <c r="G252" s="27">
        <f t="shared" si="136"/>
        <v>38.461538461538467</v>
      </c>
      <c r="H252" s="27">
        <f t="shared" si="136"/>
        <v>26.282051282051285</v>
      </c>
      <c r="I252" s="27">
        <f t="shared" si="136"/>
        <v>0.38461538461538469</v>
      </c>
      <c r="J252" s="27">
        <f t="shared" si="136"/>
        <v>12</v>
      </c>
      <c r="K252" s="27">
        <f t="shared" si="136"/>
        <v>2.2307692307692308</v>
      </c>
      <c r="L252" s="27">
        <f t="shared" si="136"/>
        <v>0.61538461538461542</v>
      </c>
      <c r="M252" s="27">
        <f t="shared" si="136"/>
        <v>4.615384615384615</v>
      </c>
      <c r="N252" s="27">
        <f t="shared" si="136"/>
        <v>3.1538461538461537</v>
      </c>
      <c r="O252" s="27">
        <f t="shared" si="136"/>
        <v>1.3846153846153846</v>
      </c>
      <c r="P252" s="27">
        <f t="shared" si="136"/>
        <v>597.12137859230768</v>
      </c>
      <c r="Q252" s="27">
        <f t="shared" si="136"/>
        <v>287.0256410230769</v>
      </c>
      <c r="R252" s="27">
        <f t="shared" si="136"/>
        <v>637.3961537923077</v>
      </c>
      <c r="S252" s="27">
        <f t="shared" si="136"/>
        <v>396.28076923076918</v>
      </c>
      <c r="T252" s="27">
        <f t="shared" si="136"/>
        <v>166.82798312538461</v>
      </c>
      <c r="U252" s="27">
        <f t="shared" si="136"/>
        <v>121.0179487146154</v>
      </c>
      <c r="V252" s="27">
        <f t="shared" si="136"/>
        <v>184.4948718</v>
      </c>
      <c r="W252" s="27">
        <f t="shared" si="136"/>
        <v>298.04714177769227</v>
      </c>
      <c r="X252" s="27">
        <f t="shared" si="136"/>
        <v>381.73205128999996</v>
      </c>
      <c r="Y252" s="27">
        <f t="shared" si="136"/>
        <v>180.95512820000002</v>
      </c>
      <c r="Z252" s="27">
        <f t="shared" si="136"/>
        <v>696.43155733846152</v>
      </c>
      <c r="AA252" s="27">
        <f t="shared" si="136"/>
        <v>829.42307692538463</v>
      </c>
      <c r="AB252" s="27">
        <f t="shared" si="136"/>
        <v>266.04871795076923</v>
      </c>
      <c r="AC252" s="27">
        <f t="shared" si="136"/>
        <v>58.307692307692307</v>
      </c>
      <c r="AD252" s="27">
        <f t="shared" si="136"/>
        <v>28.923076923076923</v>
      </c>
      <c r="AE252" s="27">
        <f t="shared" si="136"/>
        <v>19.23076923076923</v>
      </c>
      <c r="AF252" s="27">
        <f t="shared" si="136"/>
        <v>10.153846153846153</v>
      </c>
      <c r="AG252" s="27">
        <f t="shared" si="136"/>
        <v>12.538461538461538</v>
      </c>
      <c r="AH252" s="27">
        <f t="shared" si="136"/>
        <v>13.076923076923077</v>
      </c>
      <c r="AI252" s="27">
        <f t="shared" si="136"/>
        <v>3.8461538461538463</v>
      </c>
      <c r="AJ252" s="27">
        <f t="shared" si="136"/>
        <v>1</v>
      </c>
      <c r="AK252" s="27">
        <f t="shared" si="136"/>
        <v>0.69230769230769229</v>
      </c>
      <c r="AL252" s="27">
        <f t="shared" si="136"/>
        <v>27.153846153846153</v>
      </c>
      <c r="AM252" s="27">
        <f t="shared" si="136"/>
        <v>9.7692307692307701</v>
      </c>
      <c r="AN252" s="27">
        <f t="shared" si="136"/>
        <v>3.9230769230769229</v>
      </c>
      <c r="AO252" s="27">
        <f t="shared" si="136"/>
        <v>1.2307692307692308</v>
      </c>
      <c r="AP252" s="27">
        <f t="shared" si="136"/>
        <v>0.61538461538461542</v>
      </c>
      <c r="AQ252" s="27">
        <f t="shared" si="136"/>
        <v>0.23076923076923078</v>
      </c>
      <c r="AR252" s="27">
        <f t="shared" si="136"/>
        <v>13.153846153846153</v>
      </c>
      <c r="AS252" s="27">
        <f t="shared" si="136"/>
        <v>1.5384615384615385</v>
      </c>
      <c r="AT252" s="27">
        <f t="shared" si="136"/>
        <v>5.8461538461538458</v>
      </c>
      <c r="AU252" s="27">
        <f t="shared" si="136"/>
        <v>1.7692307692307692</v>
      </c>
      <c r="AV252" s="27">
        <f t="shared" si="136"/>
        <v>0.38461538461538464</v>
      </c>
      <c r="AW252" s="27">
        <f t="shared" si="136"/>
        <v>0</v>
      </c>
      <c r="AX252" s="27">
        <f t="shared" si="136"/>
        <v>9.6923076923076916</v>
      </c>
      <c r="AY252" s="27">
        <f t="shared" si="136"/>
        <v>1.2307692307692308</v>
      </c>
      <c r="AZ252" s="27">
        <f t="shared" si="136"/>
        <v>3.3076923076923075</v>
      </c>
      <c r="BA252" s="27">
        <f t="shared" si="136"/>
        <v>0.84615384615384615</v>
      </c>
      <c r="BB252" s="27">
        <f t="shared" si="136"/>
        <v>0</v>
      </c>
      <c r="BC252" s="27">
        <f t="shared" si="136"/>
        <v>0.46153846153846156</v>
      </c>
      <c r="BD252" s="27">
        <f t="shared" si="136"/>
        <v>4.3076923076923075</v>
      </c>
      <c r="BE252" s="27">
        <f t="shared" si="136"/>
        <v>22.23076923076923</v>
      </c>
      <c r="BF252" s="27">
        <f t="shared" si="136"/>
        <v>3.6923076923076925</v>
      </c>
      <c r="BG252" s="27">
        <f t="shared" si="136"/>
        <v>1.3076923076923077</v>
      </c>
      <c r="BH252" s="27">
        <f t="shared" si="136"/>
        <v>0</v>
      </c>
      <c r="BI252" s="27">
        <f t="shared" si="136"/>
        <v>3.7692307692307692</v>
      </c>
      <c r="BJ252" s="27">
        <f t="shared" si="136"/>
        <v>4</v>
      </c>
      <c r="BK252" s="27">
        <f t="shared" si="136"/>
        <v>9.4615384615384617</v>
      </c>
      <c r="BL252" s="27">
        <f t="shared" si="136"/>
        <v>277.23076923076923</v>
      </c>
      <c r="BM252" s="27">
        <f t="shared" si="136"/>
        <v>70.692307692307693</v>
      </c>
      <c r="BN252" s="27">
        <f t="shared" si="136"/>
        <v>10.76923076923077</v>
      </c>
      <c r="BO252" s="27">
        <f t="shared" si="136"/>
        <v>1.7692307692307692</v>
      </c>
      <c r="BP252" s="27">
        <f t="shared" si="136"/>
        <v>9.384615384615385</v>
      </c>
      <c r="BQ252" s="27">
        <f t="shared" si="136"/>
        <v>12.307692307692308</v>
      </c>
      <c r="BR252" s="27">
        <f t="shared" ref="BR252:BX252" si="137">AVERAGE(BR230,BR232:BR235,BR237,BR240:BR241,BR244:BR246,BR248:BR249)</f>
        <v>172.30769230769232</v>
      </c>
      <c r="BS252" s="27">
        <f t="shared" si="137"/>
        <v>1.3846153846153846</v>
      </c>
      <c r="BT252" s="27">
        <f t="shared" si="137"/>
        <v>7.6923076923076927E-2</v>
      </c>
      <c r="BU252" s="27">
        <f t="shared" si="137"/>
        <v>1.3076923076923077</v>
      </c>
      <c r="BV252" s="27">
        <f t="shared" si="137"/>
        <v>686.84615384615381</v>
      </c>
      <c r="BW252" s="27">
        <f t="shared" si="137"/>
        <v>8.0769230769230766</v>
      </c>
      <c r="BX252" s="27">
        <f t="shared" si="137"/>
        <v>678.76923076923072</v>
      </c>
      <c r="CE252" s="58" t="s">
        <v>111</v>
      </c>
    </row>
    <row r="253" spans="1:83">
      <c r="A253" s="63"/>
      <c r="B253" s="63"/>
      <c r="C253" s="63"/>
      <c r="D253" s="22" t="s">
        <v>43</v>
      </c>
      <c r="E253" s="24">
        <f>STDEV(E226:E229,E231,E236,E238:E239,E242:E243,E247)/SQRT($B251)</f>
        <v>5.3030303030303045</v>
      </c>
      <c r="F253" s="24">
        <f t="shared" ref="F253:BQ253" si="138">STDEV(F226:F229,F231,F236,F238:F239,F242:F243,F247)/SQRT($B251)</f>
        <v>2.3226832904175598</v>
      </c>
      <c r="G253" s="24">
        <f t="shared" si="138"/>
        <v>3.8628935709036223</v>
      </c>
      <c r="H253" s="24">
        <f t="shared" si="138"/>
        <v>4.4173877991252315</v>
      </c>
      <c r="I253" s="24">
        <f t="shared" si="138"/>
        <v>3.8628935709036277E-2</v>
      </c>
      <c r="J253" s="24">
        <f t="shared" si="138"/>
        <v>0</v>
      </c>
      <c r="K253" s="24">
        <f t="shared" si="138"/>
        <v>0.63636363636363635</v>
      </c>
      <c r="L253" s="24">
        <f t="shared" si="138"/>
        <v>0.27872199485010718</v>
      </c>
      <c r="M253" s="24">
        <f t="shared" si="138"/>
        <v>0.46354722850843488</v>
      </c>
      <c r="N253" s="24">
        <f t="shared" si="138"/>
        <v>0.5300865358950273</v>
      </c>
      <c r="O253" s="24">
        <f t="shared" si="138"/>
        <v>0.30424000964875475</v>
      </c>
      <c r="P253" s="24">
        <f t="shared" si="138"/>
        <v>189.52928938091677</v>
      </c>
      <c r="Q253" s="24">
        <f t="shared" si="138"/>
        <v>283.00593950192871</v>
      </c>
      <c r="R253" s="24">
        <f t="shared" si="138"/>
        <v>271.22988133744354</v>
      </c>
      <c r="S253" s="24">
        <f t="shared" si="138"/>
        <v>132.31470761533473</v>
      </c>
      <c r="T253" s="24">
        <f t="shared" si="138"/>
        <v>49.28247236277825</v>
      </c>
      <c r="U253" s="24">
        <f t="shared" si="138"/>
        <v>42.011749446822243</v>
      </c>
      <c r="V253" s="24">
        <f t="shared" si="138"/>
        <v>86.257815751409112</v>
      </c>
      <c r="W253" s="24">
        <f t="shared" si="138"/>
        <v>195.12323537462251</v>
      </c>
      <c r="X253" s="24">
        <f t="shared" si="138"/>
        <v>232.05359665389571</v>
      </c>
      <c r="Y253" s="24">
        <f t="shared" si="138"/>
        <v>168.32570745387761</v>
      </c>
      <c r="Z253" s="24">
        <f t="shared" si="138"/>
        <v>176.58314574628955</v>
      </c>
      <c r="AA253" s="24">
        <f t="shared" si="138"/>
        <v>117.22616991542633</v>
      </c>
      <c r="AB253" s="24">
        <f t="shared" si="138"/>
        <v>299.7353130444472</v>
      </c>
      <c r="AC253" s="24">
        <f t="shared" si="138"/>
        <v>6.8281139779493856</v>
      </c>
      <c r="AD253" s="24">
        <f t="shared" si="138"/>
        <v>3.6477095723161606</v>
      </c>
      <c r="AE253" s="24">
        <f t="shared" si="138"/>
        <v>2.0057767811667797</v>
      </c>
      <c r="AF253" s="24">
        <f t="shared" si="138"/>
        <v>2.1292919709426088</v>
      </c>
      <c r="AG253" s="24">
        <f t="shared" si="138"/>
        <v>0.67908543261756737</v>
      </c>
      <c r="AH253" s="24">
        <f t="shared" si="138"/>
        <v>0.74189839138556934</v>
      </c>
      <c r="AI253" s="24">
        <f t="shared" si="138"/>
        <v>1.5331057442787488</v>
      </c>
      <c r="AJ253" s="24">
        <f t="shared" si="138"/>
        <v>0.30962520665320736</v>
      </c>
      <c r="AK253" s="24">
        <f t="shared" si="138"/>
        <v>0.24393468845452251</v>
      </c>
      <c r="AL253" s="24">
        <f t="shared" si="138"/>
        <v>4.8106287281737492</v>
      </c>
      <c r="AM253" s="24">
        <f t="shared" si="138"/>
        <v>0.63636363636363613</v>
      </c>
      <c r="AN253" s="24">
        <f t="shared" si="138"/>
        <v>0.50941548094988731</v>
      </c>
      <c r="AO253" s="24">
        <f t="shared" si="138"/>
        <v>0.63636363636363635</v>
      </c>
      <c r="AP253" s="24">
        <f t="shared" si="138"/>
        <v>0.20327890704543541</v>
      </c>
      <c r="AQ253" s="24">
        <f t="shared" si="138"/>
        <v>0.12196734422726126</v>
      </c>
      <c r="AR253" s="24">
        <f t="shared" si="138"/>
        <v>2.7642941800845993</v>
      </c>
      <c r="AS253" s="24">
        <f t="shared" si="138"/>
        <v>0.4723774929733302</v>
      </c>
      <c r="AT253" s="24">
        <f t="shared" si="138"/>
        <v>0.44905778309921712</v>
      </c>
      <c r="AU253" s="24">
        <f t="shared" si="138"/>
        <v>0.4004130099190043</v>
      </c>
      <c r="AV253" s="24">
        <f t="shared" si="138"/>
        <v>0</v>
      </c>
      <c r="AW253" s="24">
        <f t="shared" si="138"/>
        <v>9.0909090909090912E-2</v>
      </c>
      <c r="AX253" s="24">
        <f t="shared" si="138"/>
        <v>1.3367037291427493</v>
      </c>
      <c r="AY253" s="24">
        <f t="shared" si="138"/>
        <v>0.67908543261756715</v>
      </c>
      <c r="AZ253" s="24">
        <f t="shared" si="138"/>
        <v>0.50616039662091106</v>
      </c>
      <c r="BA253" s="24">
        <f t="shared" si="138"/>
        <v>0.72385560863252307</v>
      </c>
      <c r="BB253" s="24">
        <f t="shared" si="138"/>
        <v>0.19497827808661106</v>
      </c>
      <c r="BC253" s="24">
        <f t="shared" si="138"/>
        <v>9.0909090909090912E-2</v>
      </c>
      <c r="BD253" s="24">
        <f t="shared" si="138"/>
        <v>1.4737370275752326</v>
      </c>
      <c r="BE253" s="24">
        <f t="shared" si="138"/>
        <v>4.7963484733373942</v>
      </c>
      <c r="BF253" s="24">
        <f t="shared" si="138"/>
        <v>1.4860230357601854</v>
      </c>
      <c r="BG253" s="24">
        <f t="shared" si="138"/>
        <v>0.85377140959082898</v>
      </c>
      <c r="BH253" s="24">
        <f t="shared" si="138"/>
        <v>0</v>
      </c>
      <c r="BI253" s="24">
        <f t="shared" si="138"/>
        <v>0.5393598899705937</v>
      </c>
      <c r="BJ253" s="24">
        <f t="shared" si="138"/>
        <v>1.3129992163549682</v>
      </c>
      <c r="BK253" s="24">
        <f t="shared" si="138"/>
        <v>3.0772425136156083</v>
      </c>
      <c r="BL253" s="24">
        <f t="shared" si="138"/>
        <v>75.294605955210457</v>
      </c>
      <c r="BM253" s="24">
        <f t="shared" si="138"/>
        <v>26.22020544453683</v>
      </c>
      <c r="BN253" s="24">
        <f t="shared" si="138"/>
        <v>3.7197262851402972</v>
      </c>
      <c r="BO253" s="24">
        <f t="shared" si="138"/>
        <v>1.3557346823496181</v>
      </c>
      <c r="BP253" s="24">
        <f t="shared" si="138"/>
        <v>2.6798914496333954</v>
      </c>
      <c r="BQ253" s="24">
        <f t="shared" si="138"/>
        <v>24.43473344129433</v>
      </c>
      <c r="BR253" s="24">
        <f t="shared" ref="BR253:BX253" si="139">STDEV(BR226:BR229,BR231,BR236,BR238:BR239,BR242:BR243,BR247)/SQRT($B251)</f>
        <v>27.531499615429237</v>
      </c>
      <c r="BS253" s="24">
        <f t="shared" si="139"/>
        <v>0.30424000964875475</v>
      </c>
      <c r="BT253" s="24">
        <f t="shared" si="139"/>
        <v>0.14083575804390605</v>
      </c>
      <c r="BU253" s="24">
        <f t="shared" si="139"/>
        <v>0.20730462274529782</v>
      </c>
      <c r="BV253" s="24">
        <f t="shared" si="139"/>
        <v>475.65898959250762</v>
      </c>
      <c r="BW253" s="24">
        <f t="shared" si="139"/>
        <v>342.79384210020191</v>
      </c>
      <c r="BX253" s="24">
        <f t="shared" si="139"/>
        <v>159.98244738431271</v>
      </c>
      <c r="CE253" s="58" t="s">
        <v>111</v>
      </c>
    </row>
    <row r="254" spans="1:83">
      <c r="A254" s="63"/>
      <c r="B254" s="2"/>
      <c r="C254" s="63"/>
      <c r="D254" s="18" t="s">
        <v>43</v>
      </c>
      <c r="E254" s="27">
        <f>STDEV(E230,E232:E235,E237,E240:E241,E244:E246,E248:E249)/SQRT($B252)</f>
        <v>5.7513969374763976</v>
      </c>
      <c r="F254" s="27">
        <f t="shared" ref="F254:BQ254" si="140">STDEV(F230,F232:F235,F237,F240:F241,F244:F246,F248:F249)/SQRT($B252)</f>
        <v>2.0101375771609811</v>
      </c>
      <c r="G254" s="27">
        <f t="shared" si="140"/>
        <v>3.7194220481899976</v>
      </c>
      <c r="H254" s="27">
        <f t="shared" si="140"/>
        <v>5.4077139892494719</v>
      </c>
      <c r="I254" s="27">
        <f t="shared" si="140"/>
        <v>3.7194220481899978E-2</v>
      </c>
      <c r="J254" s="27">
        <f t="shared" si="140"/>
        <v>0</v>
      </c>
      <c r="K254" s="27">
        <f t="shared" si="140"/>
        <v>0.69016763249716773</v>
      </c>
      <c r="L254" s="27">
        <f t="shared" si="140"/>
        <v>0.24121650925931767</v>
      </c>
      <c r="M254" s="27">
        <f t="shared" si="140"/>
        <v>0.44633064578280041</v>
      </c>
      <c r="N254" s="27">
        <f t="shared" si="140"/>
        <v>0.64892567870993667</v>
      </c>
      <c r="O254" s="27">
        <f t="shared" si="140"/>
        <v>0.57220291293388192</v>
      </c>
      <c r="P254" s="27">
        <f t="shared" si="140"/>
        <v>102.38763455416272</v>
      </c>
      <c r="Q254" s="27">
        <f t="shared" si="140"/>
        <v>138.45492268108842</v>
      </c>
      <c r="R254" s="27">
        <f t="shared" si="140"/>
        <v>138.34274293829867</v>
      </c>
      <c r="S254" s="27">
        <f t="shared" si="140"/>
        <v>122.29230322472071</v>
      </c>
      <c r="T254" s="27">
        <f t="shared" si="140"/>
        <v>28.44139700596839</v>
      </c>
      <c r="U254" s="27">
        <f t="shared" si="140"/>
        <v>21.630054739940149</v>
      </c>
      <c r="V254" s="27">
        <f t="shared" si="140"/>
        <v>45.303287569453829</v>
      </c>
      <c r="W254" s="27">
        <f t="shared" si="140"/>
        <v>144.02515781959184</v>
      </c>
      <c r="X254" s="27">
        <f t="shared" si="140"/>
        <v>225.79808360502398</v>
      </c>
      <c r="Y254" s="27">
        <f t="shared" si="140"/>
        <v>67.376273920179358</v>
      </c>
      <c r="Z254" s="27">
        <f t="shared" si="140"/>
        <v>106.8566944070687</v>
      </c>
      <c r="AA254" s="27">
        <f t="shared" si="140"/>
        <v>102.49979476018065</v>
      </c>
      <c r="AB254" s="27">
        <f t="shared" si="140"/>
        <v>55.111140345059979</v>
      </c>
      <c r="AC254" s="27">
        <f t="shared" si="140"/>
        <v>8.7525707691531149</v>
      </c>
      <c r="AD254" s="27">
        <f t="shared" si="140"/>
        <v>5.4894555547857777</v>
      </c>
      <c r="AE254" s="27">
        <f t="shared" si="140"/>
        <v>3.87985237320569</v>
      </c>
      <c r="AF254" s="27">
        <f t="shared" si="140"/>
        <v>2.3283265528033543</v>
      </c>
      <c r="AG254" s="27">
        <f t="shared" si="140"/>
        <v>1.3756834414088401</v>
      </c>
      <c r="AH254" s="27">
        <f t="shared" si="140"/>
        <v>2.2230192522020027</v>
      </c>
      <c r="AI254" s="27">
        <f t="shared" si="140"/>
        <v>0.59749642039646378</v>
      </c>
      <c r="AJ254" s="27">
        <f t="shared" si="140"/>
        <v>0.35805743701971643</v>
      </c>
      <c r="AK254" s="27">
        <f t="shared" si="140"/>
        <v>0.61377995915824735</v>
      </c>
      <c r="AL254" s="27">
        <f t="shared" si="140"/>
        <v>5.9558699270359501</v>
      </c>
      <c r="AM254" s="27">
        <f t="shared" si="140"/>
        <v>0.69016763249716806</v>
      </c>
      <c r="AN254" s="27">
        <f t="shared" si="140"/>
        <v>1.8928391999021974</v>
      </c>
      <c r="AO254" s="27">
        <f t="shared" si="140"/>
        <v>0.42598071091887568</v>
      </c>
      <c r="AP254" s="27">
        <f t="shared" si="140"/>
        <v>0.21299035545943784</v>
      </c>
      <c r="AQ254" s="27">
        <f t="shared" si="140"/>
        <v>0.16617283842071437</v>
      </c>
      <c r="AR254" s="27">
        <f t="shared" si="140"/>
        <v>3.1982490278559395</v>
      </c>
      <c r="AS254" s="27">
        <f t="shared" si="140"/>
        <v>0.7036114222570381</v>
      </c>
      <c r="AT254" s="27">
        <f t="shared" si="140"/>
        <v>0.84615384615384626</v>
      </c>
      <c r="AU254" s="27">
        <f t="shared" si="140"/>
        <v>0.41065685584735812</v>
      </c>
      <c r="AV254" s="27">
        <f t="shared" si="140"/>
        <v>0.180400606147055</v>
      </c>
      <c r="AW254" s="27">
        <f t="shared" si="140"/>
        <v>0</v>
      </c>
      <c r="AX254" s="27">
        <f t="shared" si="140"/>
        <v>3.0558573755662688</v>
      </c>
      <c r="AY254" s="27">
        <f t="shared" si="140"/>
        <v>0.75237952569852362</v>
      </c>
      <c r="AZ254" s="27">
        <f t="shared" si="140"/>
        <v>0.66394909621661813</v>
      </c>
      <c r="BA254" s="27">
        <f t="shared" si="140"/>
        <v>0.29626205149464979</v>
      </c>
      <c r="BB254" s="27">
        <f t="shared" si="140"/>
        <v>0</v>
      </c>
      <c r="BC254" s="27">
        <f t="shared" si="140"/>
        <v>0.46153846153846156</v>
      </c>
      <c r="BD254" s="27">
        <f t="shared" si="140"/>
        <v>1.365249180715296</v>
      </c>
      <c r="BE254" s="27">
        <f t="shared" si="140"/>
        <v>2.5574272081623968</v>
      </c>
      <c r="BF254" s="27">
        <f t="shared" si="140"/>
        <v>1.0644886540844654</v>
      </c>
      <c r="BG254" s="27">
        <f t="shared" si="140"/>
        <v>0.45832212645434561</v>
      </c>
      <c r="BH254" s="27">
        <f t="shared" si="140"/>
        <v>0</v>
      </c>
      <c r="BI254" s="27">
        <f t="shared" si="140"/>
        <v>0.66171732823404827</v>
      </c>
      <c r="BJ254" s="27">
        <f t="shared" si="140"/>
        <v>0.93369956184785263</v>
      </c>
      <c r="BK254" s="27">
        <f t="shared" si="140"/>
        <v>1.6037431560114759</v>
      </c>
      <c r="BL254" s="27">
        <f t="shared" si="140"/>
        <v>48.75871438826956</v>
      </c>
      <c r="BM254" s="27">
        <f t="shared" si="140"/>
        <v>15.124010717968918</v>
      </c>
      <c r="BN254" s="27">
        <f t="shared" si="140"/>
        <v>2.5599325065067289</v>
      </c>
      <c r="BO254" s="27">
        <f t="shared" si="140"/>
        <v>0.83323470816779088</v>
      </c>
      <c r="BP254" s="27">
        <f t="shared" si="140"/>
        <v>1.8029123929484048</v>
      </c>
      <c r="BQ254" s="27">
        <f t="shared" si="140"/>
        <v>7.3120769571994995</v>
      </c>
      <c r="BR254" s="27">
        <f t="shared" ref="BR254:BX254" si="141">STDEV(BR230,BR232:BR235,BR237,BR240:BR241,BR244:BR246,BR248:BR249)/SQRT($B252)</f>
        <v>34.974603352781834</v>
      </c>
      <c r="BS254" s="27">
        <f t="shared" si="141"/>
        <v>0.57220291293388192</v>
      </c>
      <c r="BT254" s="27">
        <f t="shared" si="141"/>
        <v>7.6923076923076927E-2</v>
      </c>
      <c r="BU254" s="27">
        <f t="shared" si="141"/>
        <v>0.55912724326555197</v>
      </c>
      <c r="BV254" s="27">
        <f t="shared" si="141"/>
        <v>296.71247513275927</v>
      </c>
      <c r="BW254" s="27">
        <f t="shared" si="141"/>
        <v>8.0769230769230766</v>
      </c>
      <c r="BX254" s="27">
        <f t="shared" si="141"/>
        <v>294.50684885698098</v>
      </c>
      <c r="CE254" s="58" t="s">
        <v>111</v>
      </c>
    </row>
    <row r="255" spans="1:83">
      <c r="A255" s="1"/>
      <c r="B255" s="1"/>
      <c r="C255" s="102"/>
      <c r="D255" s="1"/>
      <c r="E255" s="105"/>
      <c r="F255" s="105"/>
      <c r="G255" s="105"/>
      <c r="H255" s="105"/>
      <c r="I255" s="105"/>
      <c r="J255" s="1"/>
      <c r="K255" s="1"/>
      <c r="L255" s="1"/>
      <c r="M255" s="1"/>
      <c r="N255" s="1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01"/>
      <c r="BW255" s="101"/>
      <c r="BX255" s="101"/>
      <c r="CE255" s="58"/>
    </row>
    <row r="256" spans="1:83" ht="15">
      <c r="A256" s="124"/>
      <c r="B256" s="76"/>
      <c r="C256" s="106"/>
      <c r="D256" s="106"/>
      <c r="E256" s="106"/>
      <c r="F256" s="106"/>
      <c r="G256" s="106"/>
      <c r="H256" s="106"/>
      <c r="I256" s="106"/>
      <c r="J256" s="101"/>
      <c r="K256" s="101"/>
      <c r="L256" s="101"/>
      <c r="M256" s="101"/>
      <c r="N256" s="101"/>
      <c r="O256" s="125"/>
      <c r="P256" s="101"/>
      <c r="Q256" s="101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22"/>
      <c r="BZ256" s="122"/>
      <c r="CA256" s="122"/>
      <c r="CB256" s="122"/>
      <c r="CC256" s="122"/>
      <c r="CD256" s="122"/>
      <c r="CE256" s="58"/>
    </row>
    <row r="257" spans="1:154">
      <c r="A257" s="76"/>
      <c r="B257" s="76"/>
      <c r="C257" s="76"/>
      <c r="D257" s="76"/>
      <c r="E257" s="76"/>
      <c r="F257" s="76"/>
      <c r="G257" s="76"/>
      <c r="H257" s="76"/>
      <c r="I257" s="76"/>
      <c r="J257" s="71"/>
      <c r="K257" s="71"/>
      <c r="L257" s="71"/>
      <c r="M257" s="71"/>
      <c r="N257" s="71"/>
      <c r="O257" s="72"/>
      <c r="P257" s="71"/>
      <c r="Q257" s="71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1"/>
      <c r="AE257" s="71"/>
      <c r="AF257" s="71"/>
      <c r="AG257" s="73"/>
      <c r="AH257" s="73"/>
      <c r="AI257" s="74"/>
      <c r="AJ257" s="73"/>
      <c r="AK257" s="75"/>
      <c r="AL257" s="75"/>
      <c r="AM257" s="101"/>
      <c r="AN257" s="101"/>
      <c r="AO257" s="101"/>
      <c r="AP257" s="101"/>
      <c r="AQ257" s="101"/>
      <c r="AR257" s="101"/>
      <c r="AS257" s="76"/>
      <c r="AT257" s="76"/>
      <c r="AU257" s="76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CE257" s="58"/>
    </row>
    <row r="258" spans="1:154" ht="16">
      <c r="A258" s="126"/>
      <c r="B258" s="76"/>
      <c r="C258" s="76"/>
      <c r="D258" s="76"/>
      <c r="E258" s="76"/>
      <c r="F258" s="76"/>
      <c r="G258" s="76"/>
      <c r="H258" s="76"/>
      <c r="I258" s="76"/>
      <c r="J258" s="71"/>
      <c r="K258" s="71"/>
      <c r="L258" s="71"/>
      <c r="M258" s="71"/>
      <c r="N258" s="71"/>
      <c r="O258" s="72"/>
      <c r="P258" s="71"/>
      <c r="Q258" s="71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1"/>
      <c r="AE258" s="71"/>
      <c r="AF258" s="71"/>
      <c r="AG258" s="73"/>
      <c r="AH258" s="73"/>
      <c r="AI258" s="74"/>
      <c r="AJ258" s="73"/>
      <c r="AK258" s="75"/>
      <c r="AL258" s="75"/>
      <c r="AM258" s="75"/>
      <c r="AN258" s="75"/>
      <c r="AO258" s="75"/>
      <c r="AP258" s="75"/>
      <c r="AQ258" s="75"/>
      <c r="AR258" s="75"/>
      <c r="AS258" s="76"/>
      <c r="AT258" s="76"/>
      <c r="AU258" s="76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CE258" s="58"/>
    </row>
    <row r="259" spans="1:154">
      <c r="A259" s="114"/>
      <c r="B259" s="1"/>
      <c r="C259" s="9"/>
      <c r="D259" s="1"/>
      <c r="E259" s="105"/>
      <c r="F259" s="105"/>
      <c r="G259" s="105"/>
      <c r="H259" s="105"/>
      <c r="I259" s="105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>
        <v>0</v>
      </c>
      <c r="BZ259">
        <v>0</v>
      </c>
      <c r="CA259">
        <v>0</v>
      </c>
      <c r="CB259">
        <v>0</v>
      </c>
      <c r="CC259">
        <v>0</v>
      </c>
      <c r="CD259" t="s">
        <v>58</v>
      </c>
      <c r="CE259" s="58"/>
    </row>
    <row r="260" spans="1:154">
      <c r="A260" s="114"/>
      <c r="B260" s="1"/>
      <c r="C260" s="9"/>
      <c r="D260" s="1"/>
      <c r="E260" s="105"/>
      <c r="F260" s="105"/>
      <c r="G260" s="105"/>
      <c r="H260" s="105"/>
      <c r="I260" s="105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>
        <v>0</v>
      </c>
      <c r="BZ260">
        <v>0</v>
      </c>
      <c r="CA260">
        <v>0</v>
      </c>
      <c r="CB260">
        <v>0</v>
      </c>
      <c r="CC260">
        <v>0</v>
      </c>
      <c r="CD260" t="s">
        <v>58</v>
      </c>
      <c r="CE260" s="58"/>
    </row>
    <row r="261" spans="1:154">
      <c r="A261" s="114"/>
      <c r="B261" s="1"/>
      <c r="C261" s="9"/>
      <c r="D261" s="1"/>
      <c r="E261" s="105"/>
      <c r="F261" s="105"/>
      <c r="G261" s="105"/>
      <c r="H261" s="105"/>
      <c r="I261" s="105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>
        <v>0</v>
      </c>
      <c r="BZ261">
        <v>0</v>
      </c>
      <c r="CA261">
        <v>0</v>
      </c>
      <c r="CB261">
        <v>0</v>
      </c>
      <c r="CC261">
        <v>0</v>
      </c>
      <c r="CD261" t="s">
        <v>58</v>
      </c>
      <c r="CE261" s="58" t="s">
        <v>111</v>
      </c>
      <c r="CG261" s="10" t="str">
        <f>$W$1</f>
        <v>FE0F</v>
      </c>
      <c r="CH261" s="10" t="str">
        <f>C233</f>
        <v>+ve</v>
      </c>
      <c r="CI261" s="59">
        <f>E263</f>
        <v>0</v>
      </c>
      <c r="CJ261" s="59">
        <f>F263</f>
        <v>0</v>
      </c>
      <c r="CK261" s="59">
        <f>G263</f>
        <v>0</v>
      </c>
      <c r="CL261" s="59">
        <f>H263</f>
        <v>0</v>
      </c>
      <c r="CM261" s="59">
        <f>I263</f>
        <v>0</v>
      </c>
      <c r="CN261" s="95">
        <f>E264</f>
        <v>0</v>
      </c>
      <c r="CO261" s="95">
        <f>F264</f>
        <v>0</v>
      </c>
      <c r="CP261" s="95">
        <f>G264</f>
        <v>0</v>
      </c>
      <c r="CQ261" s="95">
        <f>H264</f>
        <v>0</v>
      </c>
      <c r="CR261" s="95">
        <f>I264</f>
        <v>0</v>
      </c>
      <c r="CS261" s="59">
        <f>E266</f>
        <v>0</v>
      </c>
      <c r="CT261" s="59">
        <f>F266</f>
        <v>0</v>
      </c>
      <c r="CU261" s="59">
        <f>G266</f>
        <v>0</v>
      </c>
      <c r="CV261" s="59">
        <f>H266</f>
        <v>0</v>
      </c>
      <c r="CW261" s="59">
        <f>I266</f>
        <v>0</v>
      </c>
      <c r="CX261" s="95">
        <f>E267</f>
        <v>0</v>
      </c>
      <c r="CY261" s="95">
        <f>F267</f>
        <v>0</v>
      </c>
      <c r="CZ261" s="95">
        <f>G267</f>
        <v>0</v>
      </c>
      <c r="DA261" s="95">
        <f>H267</f>
        <v>0</v>
      </c>
      <c r="DB261" s="95">
        <f>I267</f>
        <v>0</v>
      </c>
    </row>
    <row r="262" spans="1:154" s="10" customFormat="1">
      <c r="A262" s="114"/>
      <c r="B262" s="1"/>
      <c r="C262" s="9"/>
      <c r="D262" s="1"/>
      <c r="E262" s="105"/>
      <c r="F262" s="105"/>
      <c r="G262" s="105"/>
      <c r="H262" s="105"/>
      <c r="I262" s="105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>
        <v>0</v>
      </c>
      <c r="BZ262">
        <v>0</v>
      </c>
      <c r="CA262">
        <v>0</v>
      </c>
      <c r="CB262">
        <v>0</v>
      </c>
      <c r="CC262">
        <v>0</v>
      </c>
      <c r="CD262" t="s">
        <v>58</v>
      </c>
      <c r="CE262" s="58" t="s">
        <v>111</v>
      </c>
      <c r="CI262" s="53" t="s">
        <v>63</v>
      </c>
      <c r="CJ262" s="53" t="s">
        <v>64</v>
      </c>
      <c r="CK262" s="53" t="s">
        <v>65</v>
      </c>
      <c r="CL262" s="53" t="s">
        <v>66</v>
      </c>
      <c r="CM262" s="87" t="s">
        <v>100</v>
      </c>
      <c r="CN262" s="58" t="s">
        <v>126</v>
      </c>
      <c r="CO262" s="58" t="s">
        <v>127</v>
      </c>
      <c r="CP262" s="58" t="s">
        <v>128</v>
      </c>
      <c r="CQ262" s="58" t="s">
        <v>129</v>
      </c>
      <c r="CR262" s="58" t="s">
        <v>130</v>
      </c>
      <c r="CS262" s="58" t="s">
        <v>131</v>
      </c>
      <c r="CT262" s="58" t="s">
        <v>132</v>
      </c>
      <c r="CU262" s="58" t="s">
        <v>123</v>
      </c>
      <c r="CV262" s="58" t="s">
        <v>124</v>
      </c>
      <c r="CW262" s="58" t="s">
        <v>125</v>
      </c>
      <c r="CX262" s="58" t="s">
        <v>74</v>
      </c>
      <c r="CY262" s="58" t="s">
        <v>75</v>
      </c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</row>
    <row r="263" spans="1:154">
      <c r="A263" s="114"/>
      <c r="B263" s="1"/>
      <c r="C263" s="102"/>
      <c r="D263" s="1"/>
      <c r="E263" s="105"/>
      <c r="F263" s="105"/>
      <c r="G263" s="105"/>
      <c r="H263" s="105"/>
      <c r="I263" s="105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>
        <v>0</v>
      </c>
      <c r="BZ263">
        <v>0</v>
      </c>
      <c r="CA263">
        <v>0</v>
      </c>
      <c r="CB263">
        <v>0</v>
      </c>
      <c r="CC263">
        <v>0</v>
      </c>
      <c r="CD263" t="s">
        <v>58</v>
      </c>
      <c r="CE263" s="58" t="s">
        <v>111</v>
      </c>
      <c r="CG263" s="10" t="str">
        <f>$W$1</f>
        <v>FE0F</v>
      </c>
      <c r="CH263" s="10" t="str">
        <f>C233</f>
        <v>+ve</v>
      </c>
      <c r="CI263" s="59">
        <f t="shared" ref="CI263:CN263" si="142">K263</f>
        <v>0</v>
      </c>
      <c r="CJ263" s="59">
        <f t="shared" si="142"/>
        <v>0</v>
      </c>
      <c r="CK263" s="59">
        <f t="shared" si="142"/>
        <v>0</v>
      </c>
      <c r="CL263" s="59">
        <f t="shared" si="142"/>
        <v>0</v>
      </c>
      <c r="CM263" s="59">
        <f t="shared" si="142"/>
        <v>0</v>
      </c>
      <c r="CN263" s="59">
        <f t="shared" si="142"/>
        <v>0</v>
      </c>
      <c r="CO263" s="59">
        <f>R263</f>
        <v>0</v>
      </c>
      <c r="CP263" s="59">
        <f>S263</f>
        <v>0</v>
      </c>
      <c r="CQ263" s="59">
        <f>U263</f>
        <v>0</v>
      </c>
      <c r="CR263" s="59">
        <f>V263</f>
        <v>0</v>
      </c>
      <c r="CS263" s="59">
        <f>X263</f>
        <v>0</v>
      </c>
      <c r="CT263" s="59">
        <f>Y263</f>
        <v>0</v>
      </c>
      <c r="CU263" s="59">
        <f>AD263</f>
        <v>0</v>
      </c>
      <c r="CV263" s="59">
        <f>AE263</f>
        <v>0</v>
      </c>
      <c r="CW263" s="59">
        <f>AF263</f>
        <v>0</v>
      </c>
      <c r="CX263" s="59">
        <f>BE263</f>
        <v>0</v>
      </c>
      <c r="CY263" s="59">
        <f>BL263</f>
        <v>0</v>
      </c>
      <c r="CZ263" s="95">
        <f t="shared" ref="CZ263:DE263" si="143">K264</f>
        <v>0</v>
      </c>
      <c r="DA263" s="95">
        <f t="shared" si="143"/>
        <v>0</v>
      </c>
      <c r="DB263" s="95">
        <f t="shared" si="143"/>
        <v>0</v>
      </c>
      <c r="DC263" s="95">
        <f t="shared" si="143"/>
        <v>0</v>
      </c>
      <c r="DD263" s="95">
        <f t="shared" si="143"/>
        <v>0</v>
      </c>
      <c r="DE263" s="95">
        <f t="shared" si="143"/>
        <v>0</v>
      </c>
      <c r="DF263" s="95">
        <f>R264</f>
        <v>0</v>
      </c>
      <c r="DG263" s="95">
        <f>S264</f>
        <v>0</v>
      </c>
      <c r="DH263" s="95">
        <f>U264</f>
        <v>0</v>
      </c>
      <c r="DI263" s="95">
        <f>V264</f>
        <v>0</v>
      </c>
      <c r="DJ263" s="95">
        <f>X264</f>
        <v>0</v>
      </c>
      <c r="DK263" s="95">
        <f>Y264</f>
        <v>0</v>
      </c>
      <c r="DL263" s="95">
        <f>AD264</f>
        <v>0</v>
      </c>
      <c r="DM263" s="95">
        <f>AE264</f>
        <v>0</v>
      </c>
      <c r="DN263" s="95">
        <f>AF264</f>
        <v>0</v>
      </c>
      <c r="DO263" s="95">
        <f>BE264</f>
        <v>0</v>
      </c>
      <c r="DP263" s="95">
        <f>BL264</f>
        <v>0</v>
      </c>
      <c r="DQ263" s="59">
        <f t="shared" ref="DQ263:DV263" si="144">K266</f>
        <v>0</v>
      </c>
      <c r="DR263" s="59">
        <f t="shared" si="144"/>
        <v>0</v>
      </c>
      <c r="DS263" s="59">
        <f t="shared" si="144"/>
        <v>0</v>
      </c>
      <c r="DT263" s="59">
        <f t="shared" si="144"/>
        <v>0</v>
      </c>
      <c r="DU263" s="59">
        <f t="shared" si="144"/>
        <v>0</v>
      </c>
      <c r="DV263" s="59">
        <f t="shared" si="144"/>
        <v>0</v>
      </c>
      <c r="DW263" s="59">
        <f>R266</f>
        <v>0</v>
      </c>
      <c r="DX263" s="59">
        <f>S266</f>
        <v>0</v>
      </c>
      <c r="DY263" s="59">
        <f>U266</f>
        <v>0</v>
      </c>
      <c r="DZ263" s="59">
        <f>V266</f>
        <v>0</v>
      </c>
      <c r="EA263" s="59">
        <f>X266</f>
        <v>0</v>
      </c>
      <c r="EB263" s="59">
        <f>Y266</f>
        <v>0</v>
      </c>
      <c r="EC263" s="59">
        <f>AD266</f>
        <v>0</v>
      </c>
      <c r="ED263" s="59">
        <f>AE266</f>
        <v>0</v>
      </c>
      <c r="EE263" s="59">
        <f>AF266</f>
        <v>0</v>
      </c>
      <c r="EF263" s="59">
        <f>BE266</f>
        <v>0</v>
      </c>
      <c r="EG263" s="59">
        <f>BL266</f>
        <v>0</v>
      </c>
      <c r="EH263" s="95">
        <f t="shared" ref="EH263:EM263" si="145">K267</f>
        <v>0</v>
      </c>
      <c r="EI263" s="95">
        <f t="shared" si="145"/>
        <v>0</v>
      </c>
      <c r="EJ263" s="95">
        <f t="shared" si="145"/>
        <v>0</v>
      </c>
      <c r="EK263" s="95">
        <f t="shared" si="145"/>
        <v>0</v>
      </c>
      <c r="EL263" s="95">
        <f t="shared" si="145"/>
        <v>0</v>
      </c>
      <c r="EM263" s="95">
        <f t="shared" si="145"/>
        <v>0</v>
      </c>
      <c r="EN263" s="95">
        <f>R267</f>
        <v>0</v>
      </c>
      <c r="EO263" s="95">
        <f>S267</f>
        <v>0</v>
      </c>
      <c r="EP263" s="95">
        <f>U267</f>
        <v>0</v>
      </c>
      <c r="EQ263" s="95">
        <f>V267</f>
        <v>0</v>
      </c>
      <c r="ER263" s="95">
        <f>X267</f>
        <v>0</v>
      </c>
      <c r="ES263" s="95">
        <f>Y267</f>
        <v>0</v>
      </c>
      <c r="ET263" s="95">
        <f>AD267</f>
        <v>0</v>
      </c>
      <c r="EU263" s="95">
        <f>AE267</f>
        <v>0</v>
      </c>
      <c r="EV263" s="95">
        <f>AF267</f>
        <v>0</v>
      </c>
      <c r="EW263" s="95">
        <f>BE267</f>
        <v>0</v>
      </c>
      <c r="EX263" s="95">
        <f>BL267</f>
        <v>0</v>
      </c>
    </row>
    <row r="264" spans="1:154">
      <c r="A264" s="114"/>
      <c r="B264" s="1"/>
      <c r="C264" s="102"/>
      <c r="D264" s="1"/>
      <c r="E264" s="105"/>
      <c r="F264" s="105"/>
      <c r="G264" s="105"/>
      <c r="H264" s="105"/>
      <c r="I264" s="10"/>
      <c r="J264" s="10"/>
      <c r="K264" s="10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31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>
        <v>0</v>
      </c>
      <c r="BZ264">
        <v>0</v>
      </c>
      <c r="CA264">
        <v>0</v>
      </c>
      <c r="CB264">
        <v>0</v>
      </c>
      <c r="CC264">
        <v>0</v>
      </c>
      <c r="CD264" t="s">
        <v>58</v>
      </c>
      <c r="CE264" s="58" t="s">
        <v>111</v>
      </c>
    </row>
    <row r="265" spans="1:154">
      <c r="A265" s="114"/>
      <c r="B265" s="1"/>
      <c r="C265" s="102"/>
      <c r="D265" s="1"/>
      <c r="E265" s="105"/>
      <c r="F265" s="105"/>
      <c r="G265" s="105"/>
      <c r="H265" s="105"/>
      <c r="I265" s="105"/>
      <c r="J265" s="131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05"/>
      <c r="W265" s="105"/>
      <c r="X265" s="105"/>
      <c r="Y265" s="131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/>
      <c r="BZ265"/>
      <c r="CA265"/>
      <c r="CB265"/>
      <c r="CC265"/>
      <c r="CD265"/>
      <c r="CE265" s="58"/>
    </row>
    <row r="266" spans="1:154">
      <c r="A266" s="114"/>
      <c r="B266" s="1"/>
      <c r="C266" s="102"/>
      <c r="D266" s="1"/>
      <c r="E266" s="105"/>
      <c r="F266" s="105"/>
      <c r="G266" s="105"/>
      <c r="H266" s="105"/>
      <c r="I266" s="105"/>
      <c r="J266" s="105"/>
      <c r="K266" s="105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05"/>
      <c r="W266" s="105"/>
      <c r="X266" s="105"/>
      <c r="Y266" s="105"/>
      <c r="Z266" s="105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>
        <v>0</v>
      </c>
      <c r="BZ266">
        <v>0</v>
      </c>
      <c r="CA266">
        <v>0</v>
      </c>
      <c r="CB266">
        <v>0</v>
      </c>
      <c r="CC266">
        <v>0</v>
      </c>
      <c r="CD266" t="s">
        <v>58</v>
      </c>
      <c r="CE266" s="58" t="s">
        <v>111</v>
      </c>
    </row>
    <row r="267" spans="1:154">
      <c r="A267" s="114"/>
      <c r="B267" s="1"/>
      <c r="C267" s="102"/>
      <c r="D267" s="1"/>
      <c r="E267" s="105"/>
      <c r="F267" s="105"/>
      <c r="G267" s="105"/>
      <c r="H267" s="105"/>
      <c r="I267" s="105"/>
      <c r="J267" s="130"/>
      <c r="K267" s="130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05"/>
      <c r="W267" s="105"/>
      <c r="X267" s="105"/>
      <c r="Y267" s="130"/>
      <c r="Z267" s="130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>
        <v>0</v>
      </c>
      <c r="BZ267">
        <v>0</v>
      </c>
      <c r="CA267">
        <v>0</v>
      </c>
      <c r="CB267">
        <v>0</v>
      </c>
      <c r="CC267">
        <v>0</v>
      </c>
      <c r="CD267" t="s">
        <v>58</v>
      </c>
      <c r="CE267" s="58" t="s">
        <v>111</v>
      </c>
    </row>
    <row r="268" spans="1:154">
      <c r="A268" s="114"/>
      <c r="B268" s="1"/>
      <c r="C268" s="9"/>
      <c r="D268" s="1"/>
      <c r="E268" s="105"/>
      <c r="F268" s="105"/>
      <c r="G268" s="105"/>
      <c r="H268" s="105"/>
      <c r="I268" s="105"/>
      <c r="J268" s="130"/>
      <c r="K268" s="130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05"/>
      <c r="W268" s="105"/>
      <c r="X268" s="105"/>
      <c r="Y268" s="130"/>
      <c r="Z268" s="130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>
        <v>0</v>
      </c>
      <c r="BZ268">
        <v>0</v>
      </c>
      <c r="CA268">
        <v>0</v>
      </c>
      <c r="CB268">
        <v>0</v>
      </c>
      <c r="CC268">
        <v>0</v>
      </c>
      <c r="CD268" t="s">
        <v>58</v>
      </c>
      <c r="CE268" s="58" t="s">
        <v>111</v>
      </c>
    </row>
    <row r="269" spans="1:154">
      <c r="A269" s="114"/>
      <c r="B269" s="1"/>
      <c r="C269" s="102"/>
      <c r="D269" s="1"/>
      <c r="E269" s="105"/>
      <c r="F269" s="105"/>
      <c r="G269" s="105"/>
      <c r="H269" s="105"/>
      <c r="I269" s="105"/>
      <c r="J269" s="130"/>
      <c r="K269" s="130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05"/>
      <c r="W269" s="105"/>
      <c r="X269" s="105"/>
      <c r="Y269" s="130"/>
      <c r="Z269" s="130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>
        <v>0</v>
      </c>
      <c r="BZ269">
        <v>0</v>
      </c>
      <c r="CA269">
        <v>0</v>
      </c>
      <c r="CB269">
        <v>0</v>
      </c>
      <c r="CC269">
        <v>0</v>
      </c>
      <c r="CD269" t="s">
        <v>58</v>
      </c>
      <c r="CE269" s="58" t="s">
        <v>111</v>
      </c>
    </row>
    <row r="270" spans="1:154">
      <c r="A270" s="114"/>
      <c r="B270" s="1"/>
      <c r="C270" s="9"/>
      <c r="D270" s="1"/>
      <c r="E270" s="105"/>
      <c r="F270" s="105"/>
      <c r="G270" s="105"/>
      <c r="H270" s="105"/>
      <c r="I270" s="105"/>
      <c r="J270" s="130"/>
      <c r="K270" s="130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05"/>
      <c r="W270" s="105"/>
      <c r="X270" s="105"/>
      <c r="Y270" s="130"/>
      <c r="Z270" s="130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>
        <v>0</v>
      </c>
      <c r="BZ270">
        <v>0</v>
      </c>
      <c r="CA270">
        <v>0</v>
      </c>
      <c r="CB270">
        <v>0</v>
      </c>
      <c r="CC270">
        <v>0</v>
      </c>
      <c r="CD270" t="s">
        <v>58</v>
      </c>
      <c r="CE270" s="58" t="s">
        <v>111</v>
      </c>
    </row>
    <row r="271" spans="1:154">
      <c r="A271" s="114"/>
      <c r="B271" s="1"/>
      <c r="C271" s="102"/>
      <c r="D271" s="1"/>
      <c r="E271" s="105"/>
      <c r="F271" s="105"/>
      <c r="G271" s="105"/>
      <c r="H271" s="105"/>
      <c r="I271" s="105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05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>
        <v>0</v>
      </c>
      <c r="BZ271">
        <v>0</v>
      </c>
      <c r="CA271">
        <v>0</v>
      </c>
      <c r="CB271">
        <v>0</v>
      </c>
      <c r="CC271">
        <v>0</v>
      </c>
      <c r="CD271" t="s">
        <v>58</v>
      </c>
      <c r="CE271" s="58" t="s">
        <v>111</v>
      </c>
    </row>
    <row r="272" spans="1:154">
      <c r="A272" s="114"/>
      <c r="B272" s="1"/>
      <c r="C272" s="102"/>
      <c r="D272" s="1"/>
      <c r="E272" s="105"/>
      <c r="F272" s="105"/>
      <c r="G272" s="105"/>
      <c r="H272" s="105"/>
      <c r="I272" s="105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>
        <v>0</v>
      </c>
      <c r="BZ272">
        <v>0</v>
      </c>
      <c r="CA272">
        <v>0</v>
      </c>
      <c r="CB272">
        <v>0</v>
      </c>
      <c r="CC272">
        <v>0</v>
      </c>
      <c r="CD272" t="s">
        <v>58</v>
      </c>
      <c r="CE272" s="58" t="s">
        <v>111</v>
      </c>
    </row>
    <row r="273" spans="1:106">
      <c r="A273" s="114"/>
      <c r="B273" s="1"/>
      <c r="C273" s="9"/>
      <c r="D273" s="1"/>
      <c r="E273" s="105"/>
      <c r="F273" s="105"/>
      <c r="G273" s="105"/>
      <c r="H273" s="105"/>
      <c r="I273" s="105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>
        <v>0</v>
      </c>
      <c r="BZ273">
        <v>0</v>
      </c>
      <c r="CA273">
        <v>0</v>
      </c>
      <c r="CB273">
        <v>0</v>
      </c>
      <c r="CC273">
        <v>0</v>
      </c>
      <c r="CD273" t="s">
        <v>58</v>
      </c>
      <c r="CE273" s="58" t="s">
        <v>111</v>
      </c>
    </row>
    <row r="274" spans="1:106">
      <c r="A274" s="114"/>
      <c r="B274" s="1"/>
      <c r="C274" s="9"/>
      <c r="D274" s="1"/>
      <c r="E274" s="105"/>
      <c r="F274" s="105"/>
      <c r="G274" s="105"/>
      <c r="H274" s="105"/>
      <c r="I274" s="105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>
        <v>0</v>
      </c>
      <c r="BZ274">
        <v>0</v>
      </c>
      <c r="CA274">
        <v>0</v>
      </c>
      <c r="CB274">
        <v>0</v>
      </c>
      <c r="CC274">
        <v>0</v>
      </c>
      <c r="CD274" t="s">
        <v>58</v>
      </c>
    </row>
    <row r="275" spans="1:106">
      <c r="A275" s="114"/>
      <c r="B275" s="1"/>
      <c r="C275" s="102"/>
      <c r="D275" s="1"/>
      <c r="E275" s="105"/>
      <c r="F275" s="105"/>
      <c r="G275" s="105"/>
      <c r="H275" s="105"/>
      <c r="I275" s="105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>
        <v>0</v>
      </c>
      <c r="BZ275">
        <v>0</v>
      </c>
      <c r="CA275">
        <v>0</v>
      </c>
      <c r="CB275">
        <v>0</v>
      </c>
      <c r="CC275">
        <v>0</v>
      </c>
      <c r="CD275" t="s">
        <v>58</v>
      </c>
    </row>
    <row r="276" spans="1:106">
      <c r="A276" s="114"/>
      <c r="B276" s="1"/>
      <c r="C276" s="102"/>
      <c r="D276" s="1"/>
      <c r="E276" s="105"/>
      <c r="F276" s="105"/>
      <c r="G276" s="105"/>
      <c r="H276" s="105"/>
      <c r="I276" s="105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>
        <v>0</v>
      </c>
      <c r="BZ276">
        <v>0</v>
      </c>
      <c r="CA276">
        <v>0</v>
      </c>
      <c r="CB276">
        <v>0</v>
      </c>
      <c r="CC276">
        <v>0</v>
      </c>
      <c r="CD276" t="s">
        <v>58</v>
      </c>
    </row>
    <row r="277" spans="1:106">
      <c r="A277" s="114"/>
      <c r="B277" s="1"/>
      <c r="C277" s="9"/>
      <c r="D277" s="1"/>
      <c r="E277" s="105"/>
      <c r="F277" s="105"/>
      <c r="G277" s="105"/>
      <c r="H277" s="105"/>
      <c r="I277" s="105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>
        <v>0</v>
      </c>
      <c r="BZ277">
        <v>0</v>
      </c>
      <c r="CA277">
        <v>0</v>
      </c>
      <c r="CB277">
        <v>0</v>
      </c>
      <c r="CC277">
        <v>0</v>
      </c>
      <c r="CD277" t="s">
        <v>58</v>
      </c>
    </row>
    <row r="278" spans="1:106">
      <c r="A278" s="114"/>
      <c r="B278" s="1"/>
      <c r="C278" s="102"/>
      <c r="D278" s="1"/>
      <c r="E278" s="105"/>
      <c r="F278" s="105"/>
      <c r="G278" s="105"/>
      <c r="H278" s="105"/>
      <c r="I278" s="105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>
        <v>0</v>
      </c>
      <c r="BZ278">
        <v>0</v>
      </c>
      <c r="CA278">
        <v>0</v>
      </c>
      <c r="CB278">
        <v>0</v>
      </c>
      <c r="CC278">
        <v>0</v>
      </c>
      <c r="CD278" t="s">
        <v>58</v>
      </c>
    </row>
    <row r="279" spans="1:106">
      <c r="A279" s="114"/>
      <c r="B279" s="1"/>
      <c r="C279" s="102"/>
      <c r="D279" s="1"/>
      <c r="E279" s="105"/>
      <c r="F279" s="105"/>
      <c r="G279" s="105"/>
      <c r="H279" s="105"/>
      <c r="I279" s="105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>
        <v>0</v>
      </c>
      <c r="BZ279">
        <v>0</v>
      </c>
      <c r="CA279">
        <v>0</v>
      </c>
      <c r="CB279">
        <v>0</v>
      </c>
      <c r="CC279">
        <v>0</v>
      </c>
      <c r="CD279" t="s">
        <v>58</v>
      </c>
    </row>
    <row r="280" spans="1:106">
      <c r="A280" s="76"/>
      <c r="B280" s="101"/>
      <c r="C280" s="106"/>
      <c r="D280" s="106"/>
      <c r="E280" s="106"/>
      <c r="F280" s="106"/>
      <c r="G280" s="106"/>
      <c r="H280" s="106"/>
      <c r="I280" s="106"/>
      <c r="J280" s="106"/>
      <c r="K280" s="76"/>
      <c r="L280" s="76"/>
      <c r="M280" s="76"/>
      <c r="N280" s="76"/>
      <c r="O280" s="127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101"/>
      <c r="AO280" s="101"/>
      <c r="AP280" s="101"/>
      <c r="AQ280" s="101"/>
      <c r="AR280" s="101"/>
      <c r="AS280" s="76"/>
      <c r="AT280" s="76"/>
      <c r="AU280" s="76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</row>
    <row r="281" spans="1:106">
      <c r="A281" s="22"/>
      <c r="B281" s="22"/>
      <c r="C281" s="76"/>
      <c r="D281" s="22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</row>
    <row r="282" spans="1:106">
      <c r="A282" s="18"/>
      <c r="B282" s="22"/>
      <c r="C282" s="76"/>
      <c r="D282" s="18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</row>
    <row r="283" spans="1:106">
      <c r="A283" s="76"/>
      <c r="B283" s="76"/>
      <c r="C283" s="76"/>
      <c r="D283" s="22"/>
      <c r="E283" s="23"/>
      <c r="F283" s="23"/>
      <c r="G283" s="105"/>
      <c r="H283" s="105"/>
      <c r="I283" s="100"/>
      <c r="J283" s="10"/>
      <c r="K283" s="10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</row>
    <row r="284" spans="1:106">
      <c r="A284" s="76"/>
      <c r="B284" s="108"/>
      <c r="C284" s="76"/>
      <c r="D284" s="18"/>
      <c r="E284" s="107"/>
      <c r="F284" s="107"/>
      <c r="G284" s="105"/>
      <c r="H284" s="105"/>
      <c r="I284" s="105"/>
      <c r="J284" s="131"/>
      <c r="K284" s="114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</row>
    <row r="285" spans="1:106">
      <c r="A285" s="76"/>
      <c r="B285" s="108"/>
      <c r="C285" s="76"/>
      <c r="D285" s="76"/>
      <c r="E285" s="76"/>
      <c r="F285" s="76"/>
      <c r="G285" s="105"/>
      <c r="H285" s="105"/>
      <c r="I285" s="105"/>
      <c r="J285" s="105"/>
      <c r="K285" s="105"/>
      <c r="L285" s="76"/>
      <c r="M285" s="76"/>
      <c r="N285" s="76"/>
      <c r="O285" s="127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101"/>
      <c r="AO285" s="101"/>
      <c r="AP285" s="101"/>
      <c r="AQ285" s="101"/>
      <c r="AR285" s="101"/>
      <c r="AS285" s="76"/>
      <c r="AT285" s="76"/>
      <c r="AU285" s="76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</row>
    <row r="286" spans="1:106" ht="16">
      <c r="A286" s="126"/>
      <c r="B286" s="76"/>
      <c r="C286" s="76"/>
      <c r="D286" s="76"/>
      <c r="E286" s="76"/>
      <c r="F286" s="76"/>
      <c r="G286" s="105"/>
      <c r="H286" s="105"/>
      <c r="I286" s="105"/>
      <c r="J286" s="130"/>
      <c r="K286" s="130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101"/>
      <c r="BW286" s="101"/>
      <c r="BX286" s="101"/>
    </row>
    <row r="287" spans="1:106">
      <c r="A287" s="114"/>
      <c r="B287" s="1"/>
      <c r="C287" s="9"/>
      <c r="D287" s="1"/>
      <c r="E287" s="105"/>
      <c r="F287" s="105"/>
      <c r="G287" s="105"/>
      <c r="H287" s="105"/>
      <c r="I287" s="105"/>
      <c r="J287" s="130"/>
      <c r="K287" s="130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>
        <v>0</v>
      </c>
      <c r="BZ287">
        <v>0</v>
      </c>
      <c r="CA287">
        <v>0</v>
      </c>
      <c r="CB287">
        <v>0</v>
      </c>
      <c r="CC287">
        <v>0</v>
      </c>
      <c r="CD287" t="s">
        <v>58</v>
      </c>
      <c r="CG287" s="10" t="str">
        <f>$W$1</f>
        <v>FE0F</v>
      </c>
      <c r="CH287" s="10">
        <f>C260</f>
        <v>0</v>
      </c>
      <c r="CI287" s="59">
        <f>E289</f>
        <v>0</v>
      </c>
      <c r="CJ287" s="59">
        <f>F289</f>
        <v>0</v>
      </c>
      <c r="CK287" s="59">
        <f>G289</f>
        <v>0</v>
      </c>
      <c r="CL287" s="59">
        <f>H289</f>
        <v>0</v>
      </c>
      <c r="CM287" s="59">
        <f>I289</f>
        <v>0</v>
      </c>
      <c r="CN287" s="95">
        <f>E290</f>
        <v>0</v>
      </c>
      <c r="CO287" s="95">
        <f>F290</f>
        <v>0</v>
      </c>
      <c r="CP287" s="95">
        <f>G290</f>
        <v>0</v>
      </c>
      <c r="CQ287" s="95">
        <f>H290</f>
        <v>0</v>
      </c>
      <c r="CR287" s="95">
        <f>I290</f>
        <v>0</v>
      </c>
      <c r="CS287" s="59">
        <f>E291</f>
        <v>0</v>
      </c>
      <c r="CT287" s="59">
        <f>F291</f>
        <v>0</v>
      </c>
      <c r="CU287" s="59">
        <f>G291</f>
        <v>0</v>
      </c>
      <c r="CV287" s="59">
        <f>H291</f>
        <v>0</v>
      </c>
      <c r="CW287" s="59">
        <f>I291</f>
        <v>0</v>
      </c>
      <c r="CX287" s="95">
        <f>E292</f>
        <v>0</v>
      </c>
      <c r="CY287" s="95">
        <f>F292</f>
        <v>0</v>
      </c>
      <c r="CZ287" s="95">
        <f>G292</f>
        <v>0</v>
      </c>
      <c r="DA287" s="95">
        <f>H292</f>
        <v>0</v>
      </c>
      <c r="DB287" s="95">
        <f>I292</f>
        <v>0</v>
      </c>
    </row>
    <row r="288" spans="1:106">
      <c r="A288" s="114"/>
      <c r="B288" s="1"/>
      <c r="C288" s="9"/>
      <c r="D288" s="1"/>
      <c r="E288" s="105"/>
      <c r="F288" s="105"/>
      <c r="G288" s="105"/>
      <c r="H288" s="105"/>
      <c r="I288" s="105"/>
      <c r="J288" s="130"/>
      <c r="K288" s="130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>
        <v>0</v>
      </c>
      <c r="BZ288">
        <v>0</v>
      </c>
      <c r="CA288">
        <v>0</v>
      </c>
      <c r="CB288">
        <v>0</v>
      </c>
      <c r="CC288">
        <v>0</v>
      </c>
      <c r="CD288" t="s">
        <v>58</v>
      </c>
    </row>
    <row r="289" spans="1:154">
      <c r="A289" s="114"/>
      <c r="B289" s="1"/>
      <c r="C289" s="9"/>
      <c r="D289" s="1"/>
      <c r="E289" s="105"/>
      <c r="F289" s="105"/>
      <c r="G289" s="105"/>
      <c r="H289" s="105"/>
      <c r="I289" s="105"/>
      <c r="J289" s="130"/>
      <c r="K289" s="130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>
        <v>0</v>
      </c>
      <c r="BZ289">
        <v>0</v>
      </c>
      <c r="CA289">
        <v>0</v>
      </c>
      <c r="CB289">
        <v>0</v>
      </c>
      <c r="CC289">
        <v>0</v>
      </c>
      <c r="CD289" t="s">
        <v>58</v>
      </c>
      <c r="CG289" s="10" t="str">
        <f>$W$1</f>
        <v>FE0F</v>
      </c>
      <c r="CH289" s="10">
        <f>C260</f>
        <v>0</v>
      </c>
      <c r="CI289" s="59">
        <f t="shared" ref="CI289:CN289" si="146">K289</f>
        <v>0</v>
      </c>
      <c r="CJ289" s="59">
        <f t="shared" si="146"/>
        <v>0</v>
      </c>
      <c r="CK289" s="59">
        <f t="shared" si="146"/>
        <v>0</v>
      </c>
      <c r="CL289" s="59">
        <f t="shared" si="146"/>
        <v>0</v>
      </c>
      <c r="CM289" s="59">
        <f t="shared" si="146"/>
        <v>0</v>
      </c>
      <c r="CN289" s="59">
        <f t="shared" si="146"/>
        <v>0</v>
      </c>
      <c r="CO289" s="59">
        <f>R289</f>
        <v>0</v>
      </c>
      <c r="CP289" s="59">
        <f>S289</f>
        <v>0</v>
      </c>
      <c r="CQ289" s="59">
        <f>U289</f>
        <v>0</v>
      </c>
      <c r="CR289" s="59">
        <f>V289</f>
        <v>0</v>
      </c>
      <c r="CS289" s="59">
        <f>X289</f>
        <v>0</v>
      </c>
      <c r="CT289" s="59">
        <f>Y289</f>
        <v>0</v>
      </c>
      <c r="CU289" s="59">
        <f>AD289</f>
        <v>0</v>
      </c>
      <c r="CV289" s="59">
        <f>AE289</f>
        <v>0</v>
      </c>
      <c r="CW289" s="59">
        <f>AF289</f>
        <v>0</v>
      </c>
      <c r="CX289" s="59">
        <f>BE289</f>
        <v>0</v>
      </c>
      <c r="CY289" s="59">
        <f>BL289</f>
        <v>0</v>
      </c>
      <c r="CZ289" s="95">
        <f t="shared" ref="CZ289:DE289" si="147">K290</f>
        <v>0</v>
      </c>
      <c r="DA289" s="95">
        <f t="shared" si="147"/>
        <v>0</v>
      </c>
      <c r="DB289" s="95">
        <f t="shared" si="147"/>
        <v>0</v>
      </c>
      <c r="DC289" s="95">
        <f t="shared" si="147"/>
        <v>0</v>
      </c>
      <c r="DD289" s="95">
        <f t="shared" si="147"/>
        <v>0</v>
      </c>
      <c r="DE289" s="95">
        <f t="shared" si="147"/>
        <v>0</v>
      </c>
      <c r="DF289" s="95">
        <f>R290</f>
        <v>0</v>
      </c>
      <c r="DG289" s="95">
        <f>S290</f>
        <v>0</v>
      </c>
      <c r="DH289" s="95">
        <f>U290</f>
        <v>0</v>
      </c>
      <c r="DI289" s="95">
        <f>V290</f>
        <v>0</v>
      </c>
      <c r="DJ289" s="95">
        <f>X290</f>
        <v>0</v>
      </c>
      <c r="DK289" s="95">
        <f>Y290</f>
        <v>0</v>
      </c>
      <c r="DL289" s="95">
        <f>AD290</f>
        <v>0</v>
      </c>
      <c r="DM289" s="95">
        <f>AE290</f>
        <v>0</v>
      </c>
      <c r="DN289" s="95">
        <f>AF290</f>
        <v>0</v>
      </c>
      <c r="DO289" s="95">
        <f>BE290</f>
        <v>0</v>
      </c>
      <c r="DP289" s="95">
        <f>BL290</f>
        <v>0</v>
      </c>
      <c r="DQ289" s="59">
        <f t="shared" ref="DQ289:DV289" si="148">K291</f>
        <v>0</v>
      </c>
      <c r="DR289" s="59">
        <f t="shared" si="148"/>
        <v>0</v>
      </c>
      <c r="DS289" s="59">
        <f t="shared" si="148"/>
        <v>0</v>
      </c>
      <c r="DT289" s="59">
        <f t="shared" si="148"/>
        <v>0</v>
      </c>
      <c r="DU289" s="59">
        <f t="shared" si="148"/>
        <v>0</v>
      </c>
      <c r="DV289" s="59">
        <f t="shared" si="148"/>
        <v>0</v>
      </c>
      <c r="DW289" s="59">
        <f>R291</f>
        <v>0</v>
      </c>
      <c r="DX289" s="59">
        <f>S291</f>
        <v>0</v>
      </c>
      <c r="DY289" s="59">
        <f>U291</f>
        <v>0</v>
      </c>
      <c r="DZ289" s="59">
        <f>V291</f>
        <v>0</v>
      </c>
      <c r="EA289" s="59">
        <f>X291</f>
        <v>0</v>
      </c>
      <c r="EB289" s="59">
        <f>Y291</f>
        <v>0</v>
      </c>
      <c r="EC289" s="59">
        <f>AD291</f>
        <v>0</v>
      </c>
      <c r="ED289" s="59">
        <f>AE291</f>
        <v>0</v>
      </c>
      <c r="EE289" s="59">
        <f>AF291</f>
        <v>0</v>
      </c>
      <c r="EF289" s="59">
        <f>BE291</f>
        <v>0</v>
      </c>
      <c r="EG289" s="59">
        <f>BL291</f>
        <v>0</v>
      </c>
      <c r="EH289" s="95">
        <f t="shared" ref="EH289:EM289" si="149">K292</f>
        <v>0</v>
      </c>
      <c r="EI289" s="95">
        <f t="shared" si="149"/>
        <v>0</v>
      </c>
      <c r="EJ289" s="95">
        <f t="shared" si="149"/>
        <v>0</v>
      </c>
      <c r="EK289" s="95">
        <f t="shared" si="149"/>
        <v>0</v>
      </c>
      <c r="EL289" s="95">
        <f t="shared" si="149"/>
        <v>0</v>
      </c>
      <c r="EM289" s="95">
        <f t="shared" si="149"/>
        <v>0</v>
      </c>
      <c r="EN289" s="95">
        <f>R292</f>
        <v>0</v>
      </c>
      <c r="EO289" s="95">
        <f>S292</f>
        <v>0</v>
      </c>
      <c r="EP289" s="95">
        <f>U292</f>
        <v>0</v>
      </c>
      <c r="EQ289" s="95">
        <f>V292</f>
        <v>0</v>
      </c>
      <c r="ER289" s="95">
        <f>X292</f>
        <v>0</v>
      </c>
      <c r="ES289" s="95">
        <f>Y292</f>
        <v>0</v>
      </c>
      <c r="ET289" s="95">
        <f>AD292</f>
        <v>0</v>
      </c>
      <c r="EU289" s="95">
        <f>AE292</f>
        <v>0</v>
      </c>
      <c r="EV289" s="95">
        <f>AF292</f>
        <v>0</v>
      </c>
      <c r="EW289" s="95">
        <f>BE292</f>
        <v>0</v>
      </c>
      <c r="EX289" s="95">
        <f>BL292</f>
        <v>0</v>
      </c>
    </row>
    <row r="290" spans="1:154">
      <c r="A290" s="114"/>
      <c r="B290" s="1"/>
      <c r="C290" s="9"/>
      <c r="D290" s="1"/>
      <c r="E290" s="105"/>
      <c r="F290" s="105"/>
      <c r="G290" s="105"/>
      <c r="H290" s="105"/>
      <c r="I290" s="105"/>
      <c r="J290" s="130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>
        <v>0</v>
      </c>
      <c r="BZ290">
        <v>0</v>
      </c>
      <c r="CA290">
        <v>0</v>
      </c>
      <c r="CB290">
        <v>0</v>
      </c>
      <c r="CC290">
        <v>0</v>
      </c>
      <c r="CD290" t="s">
        <v>58</v>
      </c>
    </row>
    <row r="291" spans="1:154">
      <c r="A291" s="114"/>
      <c r="B291" s="1"/>
      <c r="C291" s="102"/>
      <c r="D291" s="1"/>
      <c r="E291" s="105"/>
      <c r="F291" s="105"/>
      <c r="G291" s="105"/>
      <c r="H291" s="105"/>
      <c r="I291" s="105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>
        <v>0</v>
      </c>
      <c r="BZ291">
        <v>0</v>
      </c>
      <c r="CA291">
        <v>0</v>
      </c>
      <c r="CB291">
        <v>0</v>
      </c>
      <c r="CC291">
        <v>0</v>
      </c>
      <c r="CD291" t="s">
        <v>58</v>
      </c>
    </row>
    <row r="292" spans="1:154">
      <c r="A292" s="114"/>
      <c r="B292" s="1"/>
      <c r="C292" s="102"/>
      <c r="D292" s="1"/>
      <c r="E292" s="105"/>
      <c r="F292" s="105"/>
      <c r="G292" s="105"/>
      <c r="H292" s="105"/>
      <c r="I292" s="105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>
        <v>0</v>
      </c>
      <c r="BZ292">
        <v>0</v>
      </c>
      <c r="CA292">
        <v>0</v>
      </c>
      <c r="CB292">
        <v>0</v>
      </c>
      <c r="CC292">
        <v>0</v>
      </c>
      <c r="CD292" t="s">
        <v>58</v>
      </c>
    </row>
    <row r="293" spans="1:154">
      <c r="A293" s="114"/>
      <c r="B293" s="1"/>
      <c r="C293" s="102"/>
      <c r="D293" s="1"/>
      <c r="E293" s="105"/>
      <c r="F293" s="105"/>
      <c r="G293" s="105"/>
      <c r="H293" s="105"/>
      <c r="I293" s="105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>
        <v>0</v>
      </c>
      <c r="BZ293">
        <v>0</v>
      </c>
      <c r="CA293">
        <v>0</v>
      </c>
      <c r="CB293">
        <v>0</v>
      </c>
      <c r="CC293">
        <v>0</v>
      </c>
      <c r="CD293" t="s">
        <v>58</v>
      </c>
    </row>
    <row r="294" spans="1:154">
      <c r="A294" s="114"/>
      <c r="B294" s="1"/>
      <c r="C294" s="102"/>
      <c r="D294" s="1"/>
      <c r="E294" s="105"/>
      <c r="F294" s="105"/>
      <c r="G294" s="105"/>
      <c r="H294" s="105"/>
      <c r="I294" s="105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>
        <v>0</v>
      </c>
      <c r="BZ294">
        <v>0</v>
      </c>
      <c r="CA294">
        <v>0</v>
      </c>
      <c r="CB294">
        <v>0</v>
      </c>
      <c r="CC294">
        <v>0</v>
      </c>
      <c r="CD294" t="s">
        <v>58</v>
      </c>
    </row>
    <row r="295" spans="1:154">
      <c r="A295" s="114"/>
      <c r="B295" s="1"/>
      <c r="C295" s="9"/>
      <c r="D295" s="1"/>
      <c r="E295" s="105"/>
      <c r="F295" s="105"/>
      <c r="G295" s="105"/>
      <c r="H295" s="105"/>
      <c r="I295" s="105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/>
      <c r="BY295">
        <v>0</v>
      </c>
      <c r="BZ295">
        <v>0</v>
      </c>
      <c r="CA295">
        <v>0</v>
      </c>
      <c r="CB295">
        <v>0</v>
      </c>
      <c r="CC295">
        <v>0</v>
      </c>
      <c r="CD295" t="s">
        <v>58</v>
      </c>
    </row>
    <row r="296" spans="1:154">
      <c r="A296" s="114"/>
      <c r="B296" s="1"/>
      <c r="C296" s="102"/>
      <c r="D296" s="1"/>
      <c r="E296" s="105"/>
      <c r="F296" s="105"/>
      <c r="G296" s="105"/>
      <c r="H296" s="105"/>
      <c r="I296" s="105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>
        <v>0</v>
      </c>
      <c r="BZ296">
        <v>0</v>
      </c>
      <c r="CA296">
        <v>0</v>
      </c>
      <c r="CB296">
        <v>0</v>
      </c>
      <c r="CC296">
        <v>0</v>
      </c>
      <c r="CD296" t="s">
        <v>58</v>
      </c>
    </row>
    <row r="297" spans="1:154">
      <c r="A297" s="114"/>
      <c r="B297" s="1"/>
      <c r="C297" s="9"/>
      <c r="D297" s="1"/>
      <c r="E297" s="105"/>
      <c r="F297" s="105"/>
      <c r="G297" s="105"/>
      <c r="H297" s="105"/>
      <c r="I297" s="105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>
        <v>0</v>
      </c>
      <c r="BZ297">
        <v>0</v>
      </c>
      <c r="CA297">
        <v>0</v>
      </c>
      <c r="CB297">
        <v>0</v>
      </c>
      <c r="CC297">
        <v>0</v>
      </c>
      <c r="CD297" t="s">
        <v>58</v>
      </c>
    </row>
    <row r="298" spans="1:154">
      <c r="A298" s="114"/>
      <c r="B298" s="1"/>
      <c r="C298" s="102"/>
      <c r="D298" s="1"/>
      <c r="E298" s="105"/>
      <c r="F298" s="105"/>
      <c r="G298" s="105"/>
      <c r="H298" s="105"/>
      <c r="I298" s="105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>
        <v>0</v>
      </c>
      <c r="BZ298">
        <v>0</v>
      </c>
      <c r="CA298">
        <v>0</v>
      </c>
      <c r="CB298">
        <v>0</v>
      </c>
      <c r="CC298">
        <v>0</v>
      </c>
      <c r="CD298" t="s">
        <v>58</v>
      </c>
    </row>
    <row r="299" spans="1:154">
      <c r="A299" s="114"/>
      <c r="B299" s="1"/>
      <c r="C299" s="102"/>
      <c r="D299" s="1"/>
      <c r="E299" s="105"/>
      <c r="F299" s="105"/>
      <c r="G299" s="105"/>
      <c r="H299" s="105"/>
      <c r="I299" s="105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>
        <v>0</v>
      </c>
      <c r="BZ299">
        <v>0</v>
      </c>
      <c r="CA299">
        <v>0</v>
      </c>
      <c r="CB299">
        <v>0</v>
      </c>
      <c r="CC299">
        <v>0</v>
      </c>
      <c r="CD299" t="s">
        <v>58</v>
      </c>
    </row>
    <row r="300" spans="1:154">
      <c r="A300" s="114"/>
      <c r="B300" s="1"/>
      <c r="C300" s="9"/>
      <c r="D300" s="1"/>
      <c r="E300" s="105"/>
      <c r="F300" s="105"/>
      <c r="G300" s="105"/>
      <c r="H300" s="105"/>
      <c r="I300" s="105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>
        <v>0</v>
      </c>
      <c r="BZ300">
        <v>0</v>
      </c>
      <c r="CA300">
        <v>0</v>
      </c>
      <c r="CB300">
        <v>0</v>
      </c>
      <c r="CC300">
        <v>0</v>
      </c>
      <c r="CD300" t="s">
        <v>58</v>
      </c>
    </row>
    <row r="301" spans="1:154">
      <c r="A301" s="114"/>
      <c r="B301" s="1"/>
      <c r="C301" s="9"/>
      <c r="D301" s="1"/>
      <c r="E301" s="105"/>
      <c r="F301" s="105"/>
      <c r="G301" s="105"/>
      <c r="H301" s="105"/>
      <c r="I301" s="105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>
        <v>0</v>
      </c>
      <c r="BZ301">
        <v>0</v>
      </c>
      <c r="CA301">
        <v>0</v>
      </c>
      <c r="CB301">
        <v>0</v>
      </c>
      <c r="CC301">
        <v>0</v>
      </c>
      <c r="CD301" t="s">
        <v>58</v>
      </c>
    </row>
    <row r="302" spans="1:154">
      <c r="A302" s="114"/>
      <c r="B302" s="1"/>
      <c r="C302" s="102"/>
      <c r="D302" s="1"/>
      <c r="E302" s="105"/>
      <c r="F302" s="105"/>
      <c r="G302" s="105"/>
      <c r="H302" s="105"/>
      <c r="I302" s="105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>
        <v>0</v>
      </c>
      <c r="BZ302">
        <v>0</v>
      </c>
      <c r="CA302">
        <v>0</v>
      </c>
      <c r="CB302">
        <v>0</v>
      </c>
      <c r="CC302">
        <v>0</v>
      </c>
      <c r="CD302" t="s">
        <v>58</v>
      </c>
    </row>
    <row r="303" spans="1:154">
      <c r="A303" s="114"/>
      <c r="B303" s="1"/>
      <c r="C303" s="102"/>
      <c r="D303" s="1"/>
      <c r="E303" s="105"/>
      <c r="F303" s="105"/>
      <c r="G303" s="105"/>
      <c r="H303" s="105"/>
      <c r="I303" s="105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>
        <v>0</v>
      </c>
      <c r="BZ303">
        <v>0</v>
      </c>
      <c r="CA303">
        <v>0</v>
      </c>
      <c r="CB303">
        <v>0</v>
      </c>
      <c r="CC303">
        <v>0</v>
      </c>
      <c r="CD303" t="s">
        <v>58</v>
      </c>
    </row>
    <row r="304" spans="1:154">
      <c r="A304" s="114"/>
      <c r="B304" s="1"/>
      <c r="C304" s="9"/>
      <c r="D304" s="1"/>
      <c r="E304" s="105"/>
      <c r="F304" s="105"/>
      <c r="G304" s="105"/>
      <c r="H304" s="105"/>
      <c r="I304" s="105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/>
      <c r="BX304" s="114"/>
      <c r="BY304">
        <v>0</v>
      </c>
      <c r="BZ304">
        <v>0</v>
      </c>
      <c r="CA304">
        <v>0</v>
      </c>
      <c r="CB304">
        <v>0</v>
      </c>
      <c r="CC304">
        <v>0</v>
      </c>
      <c r="CD304" t="s">
        <v>58</v>
      </c>
    </row>
    <row r="305" spans="1:106">
      <c r="A305" s="114"/>
      <c r="B305" s="1"/>
      <c r="C305" s="102"/>
      <c r="D305" s="1"/>
      <c r="E305" s="105"/>
      <c r="F305" s="105"/>
      <c r="G305" s="105"/>
      <c r="H305" s="105"/>
      <c r="I305" s="105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>
        <v>0</v>
      </c>
      <c r="BZ305">
        <v>0</v>
      </c>
      <c r="CA305">
        <v>0</v>
      </c>
      <c r="CB305">
        <v>0</v>
      </c>
      <c r="CC305">
        <v>0</v>
      </c>
      <c r="CD305" t="s">
        <v>58</v>
      </c>
    </row>
    <row r="306" spans="1:106">
      <c r="A306" s="114"/>
      <c r="B306" s="1"/>
      <c r="C306" s="102"/>
      <c r="D306" s="1"/>
      <c r="E306" s="105"/>
      <c r="F306" s="105"/>
      <c r="G306" s="105"/>
      <c r="H306" s="105"/>
      <c r="I306" s="105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>
        <v>0</v>
      </c>
      <c r="BZ306">
        <v>0</v>
      </c>
      <c r="CA306">
        <v>0</v>
      </c>
      <c r="CB306">
        <v>0</v>
      </c>
      <c r="CC306">
        <v>0</v>
      </c>
      <c r="CD306" t="s">
        <v>58</v>
      </c>
    </row>
    <row r="307" spans="1:106">
      <c r="A307" s="76"/>
      <c r="B307" s="101"/>
      <c r="C307" s="106"/>
      <c r="D307" s="106"/>
      <c r="E307" s="106"/>
      <c r="F307" s="106"/>
      <c r="G307" s="106"/>
      <c r="H307" s="106"/>
      <c r="I307" s="106"/>
      <c r="J307" s="106"/>
      <c r="K307" s="76"/>
      <c r="L307" s="76"/>
      <c r="M307" s="76"/>
      <c r="N307" s="76"/>
      <c r="O307" s="127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101"/>
      <c r="AO307" s="101"/>
      <c r="AP307" s="101"/>
      <c r="AQ307" s="101"/>
      <c r="AR307" s="101"/>
      <c r="AS307" s="76"/>
      <c r="AT307" s="76"/>
      <c r="AU307" s="76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</row>
    <row r="308" spans="1:106">
      <c r="A308" s="22"/>
      <c r="B308" s="22"/>
      <c r="C308" s="76"/>
      <c r="D308" s="2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</row>
    <row r="309" spans="1:106">
      <c r="A309" s="18"/>
      <c r="B309" s="22"/>
      <c r="C309" s="76"/>
      <c r="D309" s="18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106">
      <c r="A310" s="76"/>
      <c r="B310" s="76"/>
      <c r="C310" s="76"/>
      <c r="D310" s="2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</row>
    <row r="311" spans="1:106">
      <c r="A311" s="76"/>
      <c r="B311" s="108"/>
      <c r="C311" s="76"/>
      <c r="D311" s="18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106">
      <c r="A312" s="76"/>
      <c r="B312" s="108"/>
      <c r="C312" s="76"/>
      <c r="D312" s="18"/>
      <c r="E312" s="18"/>
      <c r="F312" s="18"/>
      <c r="G312" s="18"/>
      <c r="H312" s="18"/>
      <c r="I312" s="1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76"/>
      <c r="AJ312" s="107"/>
      <c r="AK312" s="107"/>
      <c r="AL312" s="107"/>
      <c r="AM312" s="107"/>
      <c r="AN312" s="107"/>
      <c r="AO312" s="107"/>
      <c r="AP312" s="107"/>
      <c r="AQ312" s="107"/>
      <c r="AR312" s="101"/>
      <c r="AS312" s="76"/>
      <c r="AT312" s="76"/>
      <c r="AU312" s="76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</row>
    <row r="313" spans="1:106" ht="16">
      <c r="A313" s="12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101"/>
      <c r="BW313" s="101"/>
      <c r="BX313" s="101"/>
    </row>
    <row r="314" spans="1:106">
      <c r="A314" s="114"/>
      <c r="B314" s="1"/>
      <c r="C314" s="9"/>
      <c r="D314" s="1"/>
      <c r="E314" s="105"/>
      <c r="F314" s="105"/>
      <c r="G314" s="105"/>
      <c r="H314" s="105"/>
      <c r="I314" s="105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>
        <v>0</v>
      </c>
      <c r="BZ314">
        <v>0</v>
      </c>
      <c r="CA314">
        <v>0</v>
      </c>
      <c r="CB314">
        <v>0</v>
      </c>
      <c r="CC314">
        <v>0</v>
      </c>
      <c r="CD314" t="s">
        <v>58</v>
      </c>
    </row>
    <row r="315" spans="1:106">
      <c r="A315" s="114"/>
      <c r="B315" s="1"/>
      <c r="C315" s="9"/>
      <c r="D315" s="1"/>
      <c r="E315" s="105"/>
      <c r="F315" s="105"/>
      <c r="G315" s="105"/>
      <c r="H315" s="105"/>
      <c r="I315" s="105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>
        <v>0</v>
      </c>
      <c r="BZ315">
        <v>0</v>
      </c>
      <c r="CA315">
        <v>0</v>
      </c>
      <c r="CB315">
        <v>0</v>
      </c>
      <c r="CC315">
        <v>0</v>
      </c>
      <c r="CD315" t="s">
        <v>58</v>
      </c>
    </row>
    <row r="316" spans="1:106">
      <c r="A316" s="114"/>
      <c r="B316" s="1"/>
      <c r="C316" s="9"/>
      <c r="D316" s="1"/>
      <c r="E316" s="105"/>
      <c r="F316" s="105"/>
      <c r="G316" s="105"/>
      <c r="H316" s="105"/>
      <c r="I316" s="105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>
        <v>0</v>
      </c>
      <c r="BZ316">
        <v>0</v>
      </c>
      <c r="CA316">
        <v>0</v>
      </c>
      <c r="CB316">
        <v>0</v>
      </c>
      <c r="CC316">
        <v>0</v>
      </c>
      <c r="CD316" t="s">
        <v>58</v>
      </c>
    </row>
    <row r="317" spans="1:106">
      <c r="A317" s="114"/>
      <c r="B317" s="1"/>
      <c r="C317" s="9"/>
      <c r="D317" s="1"/>
      <c r="E317" s="105"/>
      <c r="F317" s="105"/>
      <c r="G317" s="105"/>
      <c r="H317" s="105"/>
      <c r="I317" s="105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>
        <v>0</v>
      </c>
      <c r="BZ317">
        <v>0</v>
      </c>
      <c r="CA317">
        <v>0</v>
      </c>
      <c r="CB317">
        <v>0</v>
      </c>
      <c r="CC317">
        <v>0</v>
      </c>
      <c r="CD317" t="s">
        <v>58</v>
      </c>
    </row>
    <row r="318" spans="1:106">
      <c r="A318" s="114"/>
      <c r="B318" s="1"/>
      <c r="C318" s="102"/>
      <c r="D318" s="1"/>
      <c r="E318" s="105"/>
      <c r="F318" s="105"/>
      <c r="G318" s="105"/>
      <c r="H318" s="105"/>
      <c r="I318" s="105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>
        <v>0</v>
      </c>
      <c r="BZ318">
        <v>0</v>
      </c>
      <c r="CA318">
        <v>0</v>
      </c>
      <c r="CB318">
        <v>0</v>
      </c>
      <c r="CC318">
        <v>0</v>
      </c>
      <c r="CD318" t="s">
        <v>58</v>
      </c>
    </row>
    <row r="319" spans="1:106">
      <c r="A319" s="114"/>
      <c r="B319" s="1"/>
      <c r="C319" s="102"/>
      <c r="D319" s="1"/>
      <c r="E319" s="105"/>
      <c r="F319" s="105"/>
      <c r="G319" s="105"/>
      <c r="H319" s="105"/>
      <c r="I319" s="105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>
        <v>0</v>
      </c>
      <c r="BZ319">
        <v>0</v>
      </c>
      <c r="CA319">
        <v>0</v>
      </c>
      <c r="CB319">
        <v>0</v>
      </c>
      <c r="CC319">
        <v>0</v>
      </c>
      <c r="CD319" t="s">
        <v>58</v>
      </c>
    </row>
    <row r="320" spans="1:106">
      <c r="A320" s="114"/>
      <c r="B320" s="1"/>
      <c r="C320" s="102"/>
      <c r="D320" s="1"/>
      <c r="E320" s="105"/>
      <c r="F320" s="105"/>
      <c r="G320" s="105"/>
      <c r="H320" s="105"/>
      <c r="I320" s="105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>
        <v>0</v>
      </c>
      <c r="BZ320">
        <v>0</v>
      </c>
      <c r="CA320">
        <v>0</v>
      </c>
      <c r="CB320">
        <v>0</v>
      </c>
      <c r="CC320">
        <v>0</v>
      </c>
      <c r="CD320" t="s">
        <v>58</v>
      </c>
      <c r="CG320" s="10" t="str">
        <f>$W$1</f>
        <v>FE0F</v>
      </c>
      <c r="CH320" s="10">
        <f>C294</f>
        <v>0</v>
      </c>
      <c r="CI320" s="59">
        <f>E322</f>
        <v>0</v>
      </c>
      <c r="CJ320" s="59">
        <f>F322</f>
        <v>0</v>
      </c>
      <c r="CK320" s="59">
        <f>G322</f>
        <v>0</v>
      </c>
      <c r="CL320" s="59">
        <f>H322</f>
        <v>0</v>
      </c>
      <c r="CM320" s="59">
        <f>I322</f>
        <v>0</v>
      </c>
      <c r="CN320" s="95">
        <f>E323</f>
        <v>0</v>
      </c>
      <c r="CO320" s="95">
        <f>F323</f>
        <v>0</v>
      </c>
      <c r="CP320" s="95">
        <f>G323</f>
        <v>0</v>
      </c>
      <c r="CQ320" s="95">
        <f>H323</f>
        <v>0</v>
      </c>
      <c r="CR320" s="95">
        <f>I323</f>
        <v>0</v>
      </c>
      <c r="CS320" s="59">
        <f>E324</f>
        <v>0</v>
      </c>
      <c r="CT320" s="59">
        <f>F324</f>
        <v>0</v>
      </c>
      <c r="CU320" s="59">
        <f>G324</f>
        <v>0</v>
      </c>
      <c r="CV320" s="59">
        <f>H324</f>
        <v>0</v>
      </c>
      <c r="CW320" s="59">
        <f>I324</f>
        <v>0</v>
      </c>
      <c r="CX320" s="95">
        <f>E325</f>
        <v>0</v>
      </c>
      <c r="CY320" s="95">
        <f>F325</f>
        <v>0</v>
      </c>
      <c r="CZ320" s="95">
        <f>G325</f>
        <v>0</v>
      </c>
      <c r="DA320" s="95">
        <f>H325</f>
        <v>0</v>
      </c>
      <c r="DB320" s="95">
        <f>I325</f>
        <v>0</v>
      </c>
    </row>
    <row r="321" spans="1:154">
      <c r="A321" s="114"/>
      <c r="B321" s="1"/>
      <c r="C321" s="102"/>
      <c r="D321" s="1"/>
      <c r="E321" s="105"/>
      <c r="F321" s="105"/>
      <c r="G321" s="105"/>
      <c r="H321" s="105"/>
      <c r="I321" s="105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>
        <v>0</v>
      </c>
      <c r="BZ321">
        <v>0</v>
      </c>
      <c r="CA321">
        <v>0</v>
      </c>
      <c r="CB321">
        <v>0</v>
      </c>
      <c r="CC321">
        <v>0</v>
      </c>
      <c r="CD321" t="s">
        <v>58</v>
      </c>
    </row>
    <row r="322" spans="1:154">
      <c r="A322" s="114"/>
      <c r="B322" s="1"/>
      <c r="C322" s="9"/>
      <c r="D322" s="1"/>
      <c r="E322" s="105"/>
      <c r="F322" s="105"/>
      <c r="G322" s="105"/>
      <c r="H322" s="105"/>
      <c r="I322" s="105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>
        <v>0</v>
      </c>
      <c r="BZ322">
        <v>0</v>
      </c>
      <c r="CA322">
        <v>0</v>
      </c>
      <c r="CB322">
        <v>0</v>
      </c>
      <c r="CC322">
        <v>0</v>
      </c>
      <c r="CD322" t="s">
        <v>58</v>
      </c>
      <c r="CG322" s="10" t="str">
        <f>$W$1</f>
        <v>FE0F</v>
      </c>
      <c r="CH322" s="10">
        <f>C294</f>
        <v>0</v>
      </c>
      <c r="CI322" s="59">
        <f t="shared" ref="CI322:CN322" si="150">K322</f>
        <v>0</v>
      </c>
      <c r="CJ322" s="59">
        <f t="shared" si="150"/>
        <v>0</v>
      </c>
      <c r="CK322" s="59">
        <f t="shared" si="150"/>
        <v>0</v>
      </c>
      <c r="CL322" s="59">
        <f t="shared" si="150"/>
        <v>0</v>
      </c>
      <c r="CM322" s="59">
        <f t="shared" si="150"/>
        <v>0</v>
      </c>
      <c r="CN322" s="59">
        <f t="shared" si="150"/>
        <v>0</v>
      </c>
      <c r="CO322" s="59">
        <f>R322</f>
        <v>0</v>
      </c>
      <c r="CP322" s="59">
        <f>S322</f>
        <v>0</v>
      </c>
      <c r="CQ322" s="59">
        <f>U322</f>
        <v>0</v>
      </c>
      <c r="CR322" s="59">
        <f>V322</f>
        <v>0</v>
      </c>
      <c r="CS322" s="59">
        <f>X322</f>
        <v>0</v>
      </c>
      <c r="CT322" s="59">
        <f>Y322</f>
        <v>0</v>
      </c>
      <c r="CU322" s="59">
        <f>AD322</f>
        <v>0</v>
      </c>
      <c r="CV322" s="59">
        <f>AE322</f>
        <v>0</v>
      </c>
      <c r="CW322" s="59">
        <f>AF322</f>
        <v>0</v>
      </c>
      <c r="CX322" s="59">
        <f>BE322</f>
        <v>0</v>
      </c>
      <c r="CY322" s="59">
        <f>BL322</f>
        <v>0</v>
      </c>
      <c r="CZ322" s="95">
        <f t="shared" ref="CZ322:DE322" si="151">K323</f>
        <v>0</v>
      </c>
      <c r="DA322" s="95">
        <f t="shared" si="151"/>
        <v>0</v>
      </c>
      <c r="DB322" s="95">
        <f t="shared" si="151"/>
        <v>0</v>
      </c>
      <c r="DC322" s="95">
        <f t="shared" si="151"/>
        <v>0</v>
      </c>
      <c r="DD322" s="95">
        <f t="shared" si="151"/>
        <v>0</v>
      </c>
      <c r="DE322" s="95">
        <f t="shared" si="151"/>
        <v>0</v>
      </c>
      <c r="DF322" s="95">
        <f>R323</f>
        <v>0</v>
      </c>
      <c r="DG322" s="95">
        <f>S323</f>
        <v>0</v>
      </c>
      <c r="DH322" s="95">
        <f>U323</f>
        <v>0</v>
      </c>
      <c r="DI322" s="95">
        <f>V323</f>
        <v>0</v>
      </c>
      <c r="DJ322" s="95">
        <f>X323</f>
        <v>0</v>
      </c>
      <c r="DK322" s="95">
        <f>Y323</f>
        <v>0</v>
      </c>
      <c r="DL322" s="95">
        <f>AD323</f>
        <v>0</v>
      </c>
      <c r="DM322" s="95">
        <f>AE323</f>
        <v>0</v>
      </c>
      <c r="DN322" s="95">
        <f>AF323</f>
        <v>0</v>
      </c>
      <c r="DO322" s="95">
        <f>BE323</f>
        <v>0</v>
      </c>
      <c r="DP322" s="95">
        <f>BL323</f>
        <v>0</v>
      </c>
      <c r="DQ322" s="59">
        <f t="shared" ref="DQ322:DV322" si="152">K324</f>
        <v>0</v>
      </c>
      <c r="DR322" s="59">
        <f t="shared" si="152"/>
        <v>0</v>
      </c>
      <c r="DS322" s="59">
        <f t="shared" si="152"/>
        <v>0</v>
      </c>
      <c r="DT322" s="59">
        <f t="shared" si="152"/>
        <v>0</v>
      </c>
      <c r="DU322" s="59">
        <f t="shared" si="152"/>
        <v>0</v>
      </c>
      <c r="DV322" s="59">
        <f t="shared" si="152"/>
        <v>0</v>
      </c>
      <c r="DW322" s="59">
        <f>R324</f>
        <v>0</v>
      </c>
      <c r="DX322" s="59">
        <f>S324</f>
        <v>0</v>
      </c>
      <c r="DY322" s="59">
        <f>U324</f>
        <v>0</v>
      </c>
      <c r="DZ322" s="59">
        <f>V324</f>
        <v>0</v>
      </c>
      <c r="EA322" s="59">
        <f>X324</f>
        <v>0</v>
      </c>
      <c r="EB322" s="59">
        <f>Y324</f>
        <v>0</v>
      </c>
      <c r="EC322" s="59">
        <f>AD324</f>
        <v>0</v>
      </c>
      <c r="ED322" s="59">
        <f>AE324</f>
        <v>0</v>
      </c>
      <c r="EE322" s="59">
        <f>AF324</f>
        <v>0</v>
      </c>
      <c r="EF322" s="59">
        <f>BE324</f>
        <v>0</v>
      </c>
      <c r="EG322" s="59">
        <f>BL324</f>
        <v>0</v>
      </c>
      <c r="EH322" s="95">
        <f t="shared" ref="EH322:EM322" si="153">K325</f>
        <v>0</v>
      </c>
      <c r="EI322" s="95">
        <f t="shared" si="153"/>
        <v>0</v>
      </c>
      <c r="EJ322" s="95">
        <f t="shared" si="153"/>
        <v>0</v>
      </c>
      <c r="EK322" s="95">
        <f t="shared" si="153"/>
        <v>0</v>
      </c>
      <c r="EL322" s="95">
        <f t="shared" si="153"/>
        <v>0</v>
      </c>
      <c r="EM322" s="95">
        <f t="shared" si="153"/>
        <v>0</v>
      </c>
      <c r="EN322" s="95">
        <f>R325</f>
        <v>0</v>
      </c>
      <c r="EO322" s="95">
        <f>S325</f>
        <v>0</v>
      </c>
      <c r="EP322" s="95">
        <f>U325</f>
        <v>0</v>
      </c>
      <c r="EQ322" s="95">
        <f>V325</f>
        <v>0</v>
      </c>
      <c r="ER322" s="95">
        <f>X325</f>
        <v>0</v>
      </c>
      <c r="ES322" s="95">
        <f>Y325</f>
        <v>0</v>
      </c>
      <c r="ET322" s="95">
        <f>AD325</f>
        <v>0</v>
      </c>
      <c r="EU322" s="95">
        <f>AE325</f>
        <v>0</v>
      </c>
      <c r="EV322" s="95">
        <f>AF325</f>
        <v>0</v>
      </c>
      <c r="EW322" s="95">
        <f>BE325</f>
        <v>0</v>
      </c>
      <c r="EX322" s="95">
        <f>BL325</f>
        <v>0</v>
      </c>
    </row>
    <row r="323" spans="1:154">
      <c r="A323" s="114"/>
      <c r="B323" s="1"/>
      <c r="C323" s="102"/>
      <c r="D323" s="1"/>
      <c r="E323" s="105"/>
      <c r="F323" s="105"/>
      <c r="G323" s="105"/>
      <c r="H323" s="105"/>
      <c r="I323" s="105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>
        <v>0</v>
      </c>
      <c r="BZ323">
        <v>0</v>
      </c>
      <c r="CA323">
        <v>0</v>
      </c>
      <c r="CB323">
        <v>0</v>
      </c>
      <c r="CC323">
        <v>0</v>
      </c>
      <c r="CD323" t="s">
        <v>58</v>
      </c>
    </row>
    <row r="324" spans="1:154">
      <c r="A324" s="114"/>
      <c r="B324" s="1"/>
      <c r="C324" s="9"/>
      <c r="D324" s="1"/>
      <c r="E324" s="105"/>
      <c r="F324" s="105"/>
      <c r="G324" s="105"/>
      <c r="H324" s="105"/>
      <c r="I324" s="105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>
        <v>0</v>
      </c>
      <c r="BZ324">
        <v>0</v>
      </c>
      <c r="CA324">
        <v>0</v>
      </c>
      <c r="CB324">
        <v>0</v>
      </c>
      <c r="CC324">
        <v>0</v>
      </c>
      <c r="CD324" t="s">
        <v>58</v>
      </c>
    </row>
    <row r="325" spans="1:154">
      <c r="A325" s="114"/>
      <c r="B325" s="1"/>
      <c r="C325" s="102"/>
      <c r="D325" s="1"/>
      <c r="E325" s="105"/>
      <c r="F325" s="105"/>
      <c r="G325" s="105"/>
      <c r="H325" s="105"/>
      <c r="I325" s="105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>
        <v>0</v>
      </c>
      <c r="BZ325">
        <v>0</v>
      </c>
      <c r="CA325">
        <v>0</v>
      </c>
      <c r="CB325">
        <v>0</v>
      </c>
      <c r="CC325">
        <v>0</v>
      </c>
      <c r="CD325" t="s">
        <v>58</v>
      </c>
    </row>
    <row r="326" spans="1:154">
      <c r="A326" s="114"/>
      <c r="B326" s="1"/>
      <c r="C326" s="102"/>
      <c r="D326" s="1"/>
      <c r="E326" s="105"/>
      <c r="F326" s="105"/>
      <c r="G326" s="105"/>
      <c r="H326" s="105"/>
      <c r="I326" s="105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>
        <v>0</v>
      </c>
      <c r="BZ326">
        <v>0</v>
      </c>
      <c r="CA326">
        <v>0</v>
      </c>
      <c r="CB326">
        <v>0</v>
      </c>
      <c r="CC326">
        <v>0</v>
      </c>
      <c r="CD326" t="s">
        <v>58</v>
      </c>
    </row>
    <row r="327" spans="1:154">
      <c r="A327" s="114"/>
      <c r="B327" s="1"/>
      <c r="C327" s="9"/>
      <c r="D327" s="1"/>
      <c r="E327" s="105"/>
      <c r="F327" s="105"/>
      <c r="G327" s="105"/>
      <c r="H327" s="105"/>
      <c r="I327" s="105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>
        <v>0</v>
      </c>
      <c r="BZ327">
        <v>0</v>
      </c>
      <c r="CA327">
        <v>0</v>
      </c>
      <c r="CB327">
        <v>0</v>
      </c>
      <c r="CC327">
        <v>0</v>
      </c>
      <c r="CD327" t="s">
        <v>58</v>
      </c>
    </row>
    <row r="328" spans="1:154">
      <c r="A328" s="114"/>
      <c r="B328" s="1"/>
      <c r="C328" s="9"/>
      <c r="D328" s="1"/>
      <c r="E328" s="105"/>
      <c r="F328" s="105"/>
      <c r="G328" s="105"/>
      <c r="H328" s="105"/>
      <c r="I328" s="105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>
        <v>0</v>
      </c>
      <c r="BZ328">
        <v>0</v>
      </c>
      <c r="CA328">
        <v>0</v>
      </c>
      <c r="CB328">
        <v>0</v>
      </c>
      <c r="CC328">
        <v>0</v>
      </c>
      <c r="CD328" t="s">
        <v>58</v>
      </c>
    </row>
    <row r="329" spans="1:154">
      <c r="A329" s="114"/>
      <c r="B329" s="1"/>
      <c r="C329" s="102"/>
      <c r="D329" s="1"/>
      <c r="E329" s="105"/>
      <c r="F329" s="105"/>
      <c r="G329" s="105"/>
      <c r="H329" s="105"/>
      <c r="I329" s="105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>
        <v>0</v>
      </c>
      <c r="BZ329">
        <v>0</v>
      </c>
      <c r="CA329">
        <v>0</v>
      </c>
      <c r="CB329">
        <v>0</v>
      </c>
      <c r="CC329">
        <v>0</v>
      </c>
      <c r="CD329" t="s">
        <v>58</v>
      </c>
    </row>
    <row r="330" spans="1:154">
      <c r="A330" s="114"/>
      <c r="B330" s="1"/>
      <c r="C330" s="102"/>
      <c r="D330" s="1"/>
      <c r="E330" s="105"/>
      <c r="F330" s="105"/>
      <c r="G330" s="105"/>
      <c r="H330" s="105"/>
      <c r="I330" s="105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>
        <v>0</v>
      </c>
      <c r="BZ330">
        <v>0</v>
      </c>
      <c r="CA330">
        <v>0</v>
      </c>
      <c r="CB330">
        <v>0</v>
      </c>
      <c r="CC330">
        <v>0</v>
      </c>
      <c r="CD330" t="s">
        <v>58</v>
      </c>
    </row>
    <row r="331" spans="1:154">
      <c r="A331" s="114"/>
      <c r="B331" s="1"/>
      <c r="C331" s="9"/>
      <c r="D331" s="1"/>
      <c r="E331" s="105"/>
      <c r="F331" s="105"/>
      <c r="G331" s="105"/>
      <c r="H331" s="105"/>
      <c r="I331" s="105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>
        <v>0</v>
      </c>
      <c r="BZ331">
        <v>0</v>
      </c>
      <c r="CA331">
        <v>0</v>
      </c>
      <c r="CB331">
        <v>0</v>
      </c>
      <c r="CC331">
        <v>0</v>
      </c>
      <c r="CD331" t="s">
        <v>58</v>
      </c>
    </row>
    <row r="332" spans="1:154">
      <c r="A332" s="114"/>
      <c r="B332" s="1"/>
      <c r="C332" s="102"/>
      <c r="D332" s="1"/>
      <c r="E332" s="105"/>
      <c r="F332" s="105"/>
      <c r="G332" s="105"/>
      <c r="H332" s="105"/>
      <c r="I332" s="105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>
        <v>0</v>
      </c>
      <c r="BZ332">
        <v>0</v>
      </c>
      <c r="CA332">
        <v>0</v>
      </c>
      <c r="CB332">
        <v>0</v>
      </c>
      <c r="CC332">
        <v>0</v>
      </c>
      <c r="CD332" t="s">
        <v>58</v>
      </c>
    </row>
    <row r="333" spans="1:154">
      <c r="A333" s="114"/>
      <c r="B333" s="1"/>
      <c r="C333" s="102"/>
      <c r="D333" s="1"/>
      <c r="E333" s="105"/>
      <c r="F333" s="105"/>
      <c r="G333" s="105"/>
      <c r="H333" s="105"/>
      <c r="I333" s="105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>
        <v>0</v>
      </c>
      <c r="BZ333">
        <v>0</v>
      </c>
      <c r="CA333">
        <v>0</v>
      </c>
      <c r="CB333">
        <v>0</v>
      </c>
      <c r="CC333">
        <v>0</v>
      </c>
      <c r="CD333" t="s">
        <v>58</v>
      </c>
    </row>
    <row r="334" spans="1:154">
      <c r="A334" s="76"/>
      <c r="B334" s="101"/>
      <c r="C334" s="106"/>
      <c r="D334" s="106"/>
      <c r="E334" s="106"/>
      <c r="F334" s="106"/>
      <c r="G334" s="106"/>
      <c r="H334" s="106"/>
      <c r="I334" s="106"/>
      <c r="J334" s="106"/>
      <c r="K334" s="76"/>
      <c r="L334" s="76"/>
      <c r="M334" s="76"/>
      <c r="N334" s="76"/>
      <c r="O334" s="127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101"/>
      <c r="AO334" s="101"/>
      <c r="AP334" s="101"/>
      <c r="AQ334" s="101"/>
      <c r="AR334" s="101"/>
      <c r="AS334" s="76"/>
      <c r="AT334" s="76"/>
      <c r="AU334" s="76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</row>
    <row r="335" spans="1:154">
      <c r="A335" s="22"/>
      <c r="B335" s="22"/>
      <c r="C335" s="76"/>
      <c r="D335" s="2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</row>
    <row r="336" spans="1:154">
      <c r="A336" s="18"/>
      <c r="B336" s="22"/>
      <c r="C336" s="76"/>
      <c r="D336" s="18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82">
      <c r="A337" s="76"/>
      <c r="B337" s="76"/>
      <c r="C337" s="76"/>
      <c r="D337" s="2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</row>
    <row r="338" spans="1:82">
      <c r="A338" s="76"/>
      <c r="B338" s="108"/>
      <c r="C338" s="76"/>
      <c r="D338" s="18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82">
      <c r="A339" s="1"/>
      <c r="B339" s="1"/>
      <c r="C339" s="102"/>
      <c r="D339" s="1"/>
      <c r="E339" s="105"/>
      <c r="F339" s="105"/>
      <c r="G339" s="105"/>
      <c r="H339" s="105"/>
      <c r="I339" s="105"/>
      <c r="J339" s="1"/>
      <c r="K339" s="1"/>
      <c r="L339" s="1"/>
      <c r="M339" s="1"/>
      <c r="N339" s="1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01"/>
      <c r="BW339" s="101"/>
      <c r="BX339" s="101"/>
    </row>
    <row r="340" spans="1:82" ht="16">
      <c r="A340" s="126"/>
      <c r="B340" s="76"/>
      <c r="C340" s="76"/>
      <c r="D340" s="76"/>
      <c r="E340" s="71"/>
      <c r="F340" s="71"/>
      <c r="G340" s="71"/>
      <c r="H340" s="71"/>
      <c r="I340" s="128"/>
      <c r="J340" s="71"/>
      <c r="K340" s="71"/>
      <c r="L340" s="71"/>
      <c r="M340" s="71"/>
      <c r="N340" s="71"/>
      <c r="O340" s="128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101"/>
      <c r="BW340" s="101"/>
      <c r="BX340" s="101"/>
    </row>
    <row r="341" spans="1:82">
      <c r="A341" s="114"/>
      <c r="B341" s="1"/>
      <c r="C341" s="9"/>
      <c r="D341" s="1"/>
      <c r="E341" s="105"/>
      <c r="F341" s="105"/>
      <c r="G341" s="105"/>
      <c r="H341" s="105"/>
      <c r="I341" s="105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>
        <v>0</v>
      </c>
      <c r="BZ341">
        <v>0</v>
      </c>
      <c r="CA341">
        <v>0</v>
      </c>
      <c r="CB341">
        <v>0</v>
      </c>
      <c r="CC341">
        <v>0</v>
      </c>
      <c r="CD341" t="s">
        <v>58</v>
      </c>
    </row>
    <row r="342" spans="1:82">
      <c r="A342" s="114"/>
      <c r="B342" s="1"/>
      <c r="C342" s="9"/>
      <c r="D342" s="1"/>
      <c r="E342" s="105"/>
      <c r="F342" s="105"/>
      <c r="G342" s="105"/>
      <c r="H342" s="105"/>
      <c r="I342" s="105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>
        <v>0</v>
      </c>
      <c r="BZ342">
        <v>0</v>
      </c>
      <c r="CA342">
        <v>0</v>
      </c>
      <c r="CB342">
        <v>0</v>
      </c>
      <c r="CC342">
        <v>0</v>
      </c>
      <c r="CD342" t="s">
        <v>58</v>
      </c>
    </row>
    <row r="343" spans="1:82">
      <c r="A343" s="114"/>
      <c r="B343" s="1"/>
      <c r="C343" s="9"/>
      <c r="D343" s="1"/>
      <c r="E343" s="105"/>
      <c r="F343" s="105"/>
      <c r="G343" s="105"/>
      <c r="H343" s="105"/>
      <c r="I343" s="105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4"/>
      <c r="BP343" s="114"/>
      <c r="BQ343" s="114"/>
      <c r="BR343" s="114"/>
      <c r="BS343" s="114"/>
      <c r="BT343" s="114"/>
      <c r="BU343" s="114"/>
      <c r="BV343" s="114"/>
      <c r="BW343" s="114"/>
      <c r="BX343" s="114"/>
      <c r="BY343">
        <v>0</v>
      </c>
      <c r="BZ343">
        <v>0</v>
      </c>
      <c r="CA343">
        <v>0</v>
      </c>
      <c r="CB343">
        <v>0</v>
      </c>
      <c r="CC343">
        <v>0</v>
      </c>
      <c r="CD343" t="s">
        <v>58</v>
      </c>
    </row>
    <row r="344" spans="1:82">
      <c r="A344" s="114"/>
      <c r="B344" s="1"/>
      <c r="C344" s="9"/>
      <c r="D344" s="1"/>
      <c r="E344" s="105"/>
      <c r="F344" s="105"/>
      <c r="G344" s="105"/>
      <c r="H344" s="105"/>
      <c r="I344" s="105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>
        <v>0</v>
      </c>
      <c r="BZ344">
        <v>0</v>
      </c>
      <c r="CA344">
        <v>0</v>
      </c>
      <c r="CB344">
        <v>0</v>
      </c>
      <c r="CC344">
        <v>0</v>
      </c>
      <c r="CD344" t="s">
        <v>58</v>
      </c>
    </row>
    <row r="345" spans="1:82">
      <c r="A345" s="114"/>
      <c r="B345" s="1"/>
      <c r="C345" s="102"/>
      <c r="D345" s="1"/>
      <c r="E345" s="105"/>
      <c r="F345" s="105"/>
      <c r="G345" s="105"/>
      <c r="H345" s="105"/>
      <c r="I345" s="105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>
        <v>0</v>
      </c>
      <c r="BZ345">
        <v>0</v>
      </c>
      <c r="CA345">
        <v>0</v>
      </c>
      <c r="CB345">
        <v>0</v>
      </c>
      <c r="CC345">
        <v>0</v>
      </c>
      <c r="CD345" t="s">
        <v>58</v>
      </c>
    </row>
    <row r="346" spans="1:82">
      <c r="A346" s="114"/>
      <c r="B346" s="1"/>
      <c r="C346" s="102"/>
      <c r="D346" s="1"/>
      <c r="E346" s="105"/>
      <c r="F346" s="105"/>
      <c r="G346" s="105"/>
      <c r="H346" s="105"/>
      <c r="I346" s="105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>
        <v>0</v>
      </c>
      <c r="BZ346">
        <v>0</v>
      </c>
      <c r="CA346">
        <v>0</v>
      </c>
      <c r="CB346">
        <v>0</v>
      </c>
      <c r="CC346">
        <v>0</v>
      </c>
      <c r="CD346" t="s">
        <v>58</v>
      </c>
    </row>
    <row r="347" spans="1:82">
      <c r="A347" s="114"/>
      <c r="B347" s="1"/>
      <c r="C347" s="102"/>
      <c r="D347" s="1"/>
      <c r="E347" s="105"/>
      <c r="F347" s="105"/>
      <c r="G347" s="105"/>
      <c r="H347" s="105"/>
      <c r="I347" s="105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>
        <v>0</v>
      </c>
      <c r="BZ347">
        <v>0</v>
      </c>
      <c r="CA347">
        <v>0</v>
      </c>
      <c r="CB347">
        <v>0</v>
      </c>
      <c r="CC347">
        <v>0</v>
      </c>
      <c r="CD347" t="s">
        <v>58</v>
      </c>
    </row>
    <row r="348" spans="1:82">
      <c r="A348" s="114"/>
      <c r="B348" s="1"/>
      <c r="C348" s="102"/>
      <c r="D348" s="1"/>
      <c r="E348" s="105"/>
      <c r="F348" s="105"/>
      <c r="G348" s="105"/>
      <c r="H348" s="105"/>
      <c r="I348" s="105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>
        <v>0</v>
      </c>
      <c r="BZ348">
        <v>0</v>
      </c>
      <c r="CA348">
        <v>0</v>
      </c>
      <c r="CB348">
        <v>0</v>
      </c>
      <c r="CC348">
        <v>0</v>
      </c>
      <c r="CD348" t="s">
        <v>58</v>
      </c>
    </row>
    <row r="349" spans="1:82">
      <c r="A349" s="114"/>
      <c r="B349" s="1"/>
      <c r="C349" s="9"/>
      <c r="D349" s="1"/>
      <c r="E349" s="105"/>
      <c r="F349" s="105"/>
      <c r="G349" s="105"/>
      <c r="H349" s="105"/>
      <c r="I349" s="105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>
        <v>0</v>
      </c>
      <c r="BZ349">
        <v>0</v>
      </c>
      <c r="CA349">
        <v>0</v>
      </c>
      <c r="CB349">
        <v>0</v>
      </c>
      <c r="CC349">
        <v>0</v>
      </c>
      <c r="CD349" t="s">
        <v>58</v>
      </c>
    </row>
    <row r="350" spans="1:82">
      <c r="A350" s="114"/>
      <c r="B350" s="1"/>
      <c r="C350" s="102"/>
      <c r="D350" s="1"/>
      <c r="E350" s="105"/>
      <c r="F350" s="105"/>
      <c r="G350" s="105"/>
      <c r="H350" s="105"/>
      <c r="I350" s="105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/>
      <c r="BT350" s="114"/>
      <c r="BU350" s="114"/>
      <c r="BV350" s="114"/>
      <c r="BW350" s="114"/>
      <c r="BX350" s="114"/>
      <c r="BY350">
        <v>0</v>
      </c>
      <c r="BZ350">
        <v>0</v>
      </c>
      <c r="CA350">
        <v>0</v>
      </c>
      <c r="CB350">
        <v>0</v>
      </c>
      <c r="CC350">
        <v>0</v>
      </c>
      <c r="CD350" t="s">
        <v>58</v>
      </c>
    </row>
    <row r="351" spans="1:82">
      <c r="A351" s="114"/>
      <c r="B351" s="1"/>
      <c r="C351" s="9"/>
      <c r="D351" s="1"/>
      <c r="E351" s="105"/>
      <c r="F351" s="105"/>
      <c r="G351" s="105"/>
      <c r="H351" s="105"/>
      <c r="I351" s="105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>
        <v>0</v>
      </c>
      <c r="BZ351">
        <v>0</v>
      </c>
      <c r="CA351">
        <v>0</v>
      </c>
      <c r="CB351">
        <v>0</v>
      </c>
      <c r="CC351">
        <v>0</v>
      </c>
      <c r="CD351" t="s">
        <v>58</v>
      </c>
    </row>
    <row r="352" spans="1:82">
      <c r="A352" s="114"/>
      <c r="B352" s="1"/>
      <c r="C352" s="102"/>
      <c r="D352" s="1"/>
      <c r="E352" s="105"/>
      <c r="F352" s="105"/>
      <c r="G352" s="105"/>
      <c r="H352" s="105"/>
      <c r="I352" s="105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>
        <v>0</v>
      </c>
      <c r="BZ352">
        <v>0</v>
      </c>
      <c r="CA352">
        <v>0</v>
      </c>
      <c r="CB352">
        <v>0</v>
      </c>
      <c r="CC352">
        <v>0</v>
      </c>
      <c r="CD352" t="s">
        <v>58</v>
      </c>
    </row>
    <row r="353" spans="1:154">
      <c r="A353" s="114"/>
      <c r="B353" s="1"/>
      <c r="C353" s="102"/>
      <c r="D353" s="1"/>
      <c r="E353" s="105"/>
      <c r="F353" s="105"/>
      <c r="G353" s="105"/>
      <c r="H353" s="105"/>
      <c r="I353" s="105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>
        <v>0</v>
      </c>
      <c r="BZ353">
        <v>0</v>
      </c>
      <c r="CA353">
        <v>0</v>
      </c>
      <c r="CB353">
        <v>0</v>
      </c>
      <c r="CC353">
        <v>0</v>
      </c>
      <c r="CD353" t="s">
        <v>58</v>
      </c>
      <c r="CG353" s="10" t="str">
        <f>$W$1</f>
        <v>FE0F</v>
      </c>
      <c r="CH353" s="10">
        <f>C327</f>
        <v>0</v>
      </c>
      <c r="CI353" s="59">
        <f>E355</f>
        <v>0</v>
      </c>
      <c r="CJ353" s="59">
        <f>F355</f>
        <v>0</v>
      </c>
      <c r="CK353" s="59">
        <f>G355</f>
        <v>0</v>
      </c>
      <c r="CL353" s="59">
        <f>H355</f>
        <v>0</v>
      </c>
      <c r="CM353" s="59">
        <f>I355</f>
        <v>0</v>
      </c>
      <c r="CN353" s="95">
        <f>E356</f>
        <v>0</v>
      </c>
      <c r="CO353" s="95">
        <f>F356</f>
        <v>0</v>
      </c>
      <c r="CP353" s="95">
        <f>G356</f>
        <v>0</v>
      </c>
      <c r="CQ353" s="95">
        <f>H356</f>
        <v>0</v>
      </c>
      <c r="CR353" s="95">
        <f>I356</f>
        <v>0</v>
      </c>
      <c r="CS353" s="59">
        <f>E357</f>
        <v>0</v>
      </c>
      <c r="CT353" s="59">
        <f>F357</f>
        <v>0</v>
      </c>
      <c r="CU353" s="59">
        <f>G357</f>
        <v>0</v>
      </c>
      <c r="CV353" s="59">
        <f>H357</f>
        <v>0</v>
      </c>
      <c r="CW353" s="59">
        <f>I357</f>
        <v>0</v>
      </c>
      <c r="CX353" s="95">
        <f>E358</f>
        <v>0</v>
      </c>
      <c r="CY353" s="95">
        <f>F358</f>
        <v>0</v>
      </c>
      <c r="CZ353" s="95">
        <f>G358</f>
        <v>0</v>
      </c>
      <c r="DA353" s="95">
        <f>H358</f>
        <v>0</v>
      </c>
      <c r="DB353" s="95">
        <f>I358</f>
        <v>0</v>
      </c>
    </row>
    <row r="354" spans="1:154">
      <c r="A354" s="114"/>
      <c r="B354" s="1"/>
      <c r="C354" s="9"/>
      <c r="D354" s="1"/>
      <c r="E354" s="105"/>
      <c r="F354" s="105"/>
      <c r="G354" s="105"/>
      <c r="H354" s="105"/>
      <c r="I354" s="105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>
        <v>0</v>
      </c>
      <c r="BZ354">
        <v>0</v>
      </c>
      <c r="CA354">
        <v>0</v>
      </c>
      <c r="CB354">
        <v>0</v>
      </c>
      <c r="CC354">
        <v>0</v>
      </c>
      <c r="CD354" t="s">
        <v>58</v>
      </c>
    </row>
    <row r="355" spans="1:154">
      <c r="A355" s="114"/>
      <c r="B355" s="1"/>
      <c r="C355" s="9"/>
      <c r="D355" s="1"/>
      <c r="E355" s="105"/>
      <c r="F355" s="105"/>
      <c r="G355" s="105"/>
      <c r="H355" s="105"/>
      <c r="I355" s="105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>
        <v>0</v>
      </c>
      <c r="BZ355">
        <v>0</v>
      </c>
      <c r="CA355">
        <v>0</v>
      </c>
      <c r="CB355">
        <v>0</v>
      </c>
      <c r="CC355">
        <v>0</v>
      </c>
      <c r="CD355" t="s">
        <v>58</v>
      </c>
      <c r="CG355" s="10" t="str">
        <f>$W$1</f>
        <v>FE0F</v>
      </c>
      <c r="CH355" s="10">
        <f>C327</f>
        <v>0</v>
      </c>
      <c r="CI355" s="59">
        <f t="shared" ref="CI355:CN355" si="154">K355</f>
        <v>0</v>
      </c>
      <c r="CJ355" s="59">
        <f t="shared" si="154"/>
        <v>0</v>
      </c>
      <c r="CK355" s="59">
        <f t="shared" si="154"/>
        <v>0</v>
      </c>
      <c r="CL355" s="59">
        <f t="shared" si="154"/>
        <v>0</v>
      </c>
      <c r="CM355" s="59">
        <f t="shared" si="154"/>
        <v>0</v>
      </c>
      <c r="CN355" s="59">
        <f t="shared" si="154"/>
        <v>0</v>
      </c>
      <c r="CO355" s="59">
        <f>R355</f>
        <v>0</v>
      </c>
      <c r="CP355" s="59">
        <f>S355</f>
        <v>0</v>
      </c>
      <c r="CQ355" s="59">
        <f>U355</f>
        <v>0</v>
      </c>
      <c r="CR355" s="59">
        <f>V355</f>
        <v>0</v>
      </c>
      <c r="CS355" s="59">
        <f>X355</f>
        <v>0</v>
      </c>
      <c r="CT355" s="59">
        <f>Y355</f>
        <v>0</v>
      </c>
      <c r="CU355" s="59">
        <f>AD355</f>
        <v>0</v>
      </c>
      <c r="CV355" s="59">
        <f>AE355</f>
        <v>0</v>
      </c>
      <c r="CW355" s="59">
        <f>AF355</f>
        <v>0</v>
      </c>
      <c r="CX355" s="59">
        <f>BE355</f>
        <v>0</v>
      </c>
      <c r="CY355" s="59">
        <f>BL355</f>
        <v>0</v>
      </c>
      <c r="CZ355" s="95">
        <f t="shared" ref="CZ355:DE355" si="155">K356</f>
        <v>0</v>
      </c>
      <c r="DA355" s="95">
        <f t="shared" si="155"/>
        <v>0</v>
      </c>
      <c r="DB355" s="95">
        <f t="shared" si="155"/>
        <v>0</v>
      </c>
      <c r="DC355" s="95">
        <f t="shared" si="155"/>
        <v>0</v>
      </c>
      <c r="DD355" s="95">
        <f t="shared" si="155"/>
        <v>0</v>
      </c>
      <c r="DE355" s="95">
        <f t="shared" si="155"/>
        <v>0</v>
      </c>
      <c r="DF355" s="95">
        <f>R356</f>
        <v>0</v>
      </c>
      <c r="DG355" s="95">
        <f>S356</f>
        <v>0</v>
      </c>
      <c r="DH355" s="95">
        <f>U356</f>
        <v>0</v>
      </c>
      <c r="DI355" s="95">
        <f>V356</f>
        <v>0</v>
      </c>
      <c r="DJ355" s="95">
        <f>X356</f>
        <v>0</v>
      </c>
      <c r="DK355" s="95">
        <f>Y356</f>
        <v>0</v>
      </c>
      <c r="DL355" s="95">
        <f>AD356</f>
        <v>0</v>
      </c>
      <c r="DM355" s="95">
        <f>AE356</f>
        <v>0</v>
      </c>
      <c r="DN355" s="95">
        <f>AF356</f>
        <v>0</v>
      </c>
      <c r="DO355" s="95">
        <f>BE356</f>
        <v>0</v>
      </c>
      <c r="DP355" s="95">
        <f>BL356</f>
        <v>0</v>
      </c>
      <c r="DQ355" s="59">
        <f t="shared" ref="DQ355:DV355" si="156">K357</f>
        <v>0</v>
      </c>
      <c r="DR355" s="59">
        <f t="shared" si="156"/>
        <v>0</v>
      </c>
      <c r="DS355" s="59">
        <f t="shared" si="156"/>
        <v>0</v>
      </c>
      <c r="DT355" s="59">
        <f t="shared" si="156"/>
        <v>0</v>
      </c>
      <c r="DU355" s="59">
        <f t="shared" si="156"/>
        <v>0</v>
      </c>
      <c r="DV355" s="59">
        <f t="shared" si="156"/>
        <v>0</v>
      </c>
      <c r="DW355" s="59">
        <f>R357</f>
        <v>0</v>
      </c>
      <c r="DX355" s="59">
        <f>S357</f>
        <v>0</v>
      </c>
      <c r="DY355" s="59">
        <f>U357</f>
        <v>0</v>
      </c>
      <c r="DZ355" s="59">
        <f>V357</f>
        <v>0</v>
      </c>
      <c r="EA355" s="59">
        <f>X357</f>
        <v>0</v>
      </c>
      <c r="EB355" s="59">
        <f>Y357</f>
        <v>0</v>
      </c>
      <c r="EC355" s="59">
        <f>AD357</f>
        <v>0</v>
      </c>
      <c r="ED355" s="59">
        <f>AE357</f>
        <v>0</v>
      </c>
      <c r="EE355" s="59">
        <f>AF357</f>
        <v>0</v>
      </c>
      <c r="EF355" s="59">
        <f>BE357</f>
        <v>0</v>
      </c>
      <c r="EG355" s="59">
        <f>BL357</f>
        <v>0</v>
      </c>
      <c r="EH355" s="95">
        <f t="shared" ref="EH355:EM355" si="157">K358</f>
        <v>0</v>
      </c>
      <c r="EI355" s="95">
        <f t="shared" si="157"/>
        <v>0</v>
      </c>
      <c r="EJ355" s="95">
        <f t="shared" si="157"/>
        <v>0</v>
      </c>
      <c r="EK355" s="95">
        <f t="shared" si="157"/>
        <v>0</v>
      </c>
      <c r="EL355" s="95">
        <f t="shared" si="157"/>
        <v>0</v>
      </c>
      <c r="EM355" s="95">
        <f t="shared" si="157"/>
        <v>0</v>
      </c>
      <c r="EN355" s="95">
        <f>R358</f>
        <v>0</v>
      </c>
      <c r="EO355" s="95">
        <f>S358</f>
        <v>0</v>
      </c>
      <c r="EP355" s="95">
        <f>U358</f>
        <v>0</v>
      </c>
      <c r="EQ355" s="95">
        <f>V358</f>
        <v>0</v>
      </c>
      <c r="ER355" s="95">
        <f>X358</f>
        <v>0</v>
      </c>
      <c r="ES355" s="95">
        <f>Y358</f>
        <v>0</v>
      </c>
      <c r="ET355" s="95">
        <f>AD358</f>
        <v>0</v>
      </c>
      <c r="EU355" s="95">
        <f>AE358</f>
        <v>0</v>
      </c>
      <c r="EV355" s="95">
        <f>AF358</f>
        <v>0</v>
      </c>
      <c r="EW355" s="95">
        <f>BE358</f>
        <v>0</v>
      </c>
      <c r="EX355" s="95">
        <f>BL358</f>
        <v>0</v>
      </c>
    </row>
    <row r="356" spans="1:154">
      <c r="A356" s="114"/>
      <c r="B356" s="1"/>
      <c r="C356" s="102"/>
      <c r="D356" s="1"/>
      <c r="E356" s="105"/>
      <c r="F356" s="105"/>
      <c r="G356" s="105"/>
      <c r="H356" s="105"/>
      <c r="I356" s="105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/>
      <c r="BT356" s="114"/>
      <c r="BU356" s="114"/>
      <c r="BV356" s="114"/>
      <c r="BW356" s="114"/>
      <c r="BX356" s="114"/>
      <c r="BY356">
        <v>0</v>
      </c>
      <c r="BZ356">
        <v>0</v>
      </c>
      <c r="CA356">
        <v>0</v>
      </c>
      <c r="CB356">
        <v>0</v>
      </c>
      <c r="CC356">
        <v>0</v>
      </c>
      <c r="CD356" t="s">
        <v>58</v>
      </c>
    </row>
    <row r="357" spans="1:154">
      <c r="A357" s="114"/>
      <c r="B357" s="1"/>
      <c r="C357" s="102"/>
      <c r="D357" s="1"/>
      <c r="E357" s="105"/>
      <c r="F357" s="105"/>
      <c r="G357" s="105"/>
      <c r="H357" s="105"/>
      <c r="I357" s="105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>
        <v>0</v>
      </c>
      <c r="BZ357">
        <v>0</v>
      </c>
      <c r="CA357">
        <v>0</v>
      </c>
      <c r="CB357">
        <v>0</v>
      </c>
      <c r="CC357">
        <v>0</v>
      </c>
      <c r="CD357" t="s">
        <v>58</v>
      </c>
    </row>
    <row r="358" spans="1:154">
      <c r="A358" s="114"/>
      <c r="B358" s="1"/>
      <c r="C358" s="9"/>
      <c r="D358" s="1"/>
      <c r="E358" s="105"/>
      <c r="F358" s="105"/>
      <c r="G358" s="105"/>
      <c r="H358" s="105"/>
      <c r="I358" s="105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>
        <v>0</v>
      </c>
      <c r="BZ358">
        <v>0</v>
      </c>
      <c r="CA358">
        <v>0</v>
      </c>
      <c r="CB358">
        <v>0</v>
      </c>
      <c r="CC358">
        <v>0</v>
      </c>
      <c r="CD358" t="s">
        <v>58</v>
      </c>
    </row>
    <row r="359" spans="1:154">
      <c r="A359" s="114"/>
      <c r="B359" s="1"/>
      <c r="C359" s="102"/>
      <c r="D359" s="1"/>
      <c r="E359" s="105"/>
      <c r="F359" s="105"/>
      <c r="G359" s="105"/>
      <c r="H359" s="105"/>
      <c r="I359" s="105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>
        <v>0</v>
      </c>
      <c r="BZ359">
        <v>0</v>
      </c>
      <c r="CA359">
        <v>0</v>
      </c>
      <c r="CB359">
        <v>0</v>
      </c>
      <c r="CC359">
        <v>0</v>
      </c>
      <c r="CD359" t="s">
        <v>58</v>
      </c>
    </row>
    <row r="360" spans="1:154">
      <c r="A360" s="114"/>
      <c r="B360" s="1"/>
      <c r="C360" s="102"/>
      <c r="D360" s="1"/>
      <c r="E360" s="105"/>
      <c r="F360" s="105"/>
      <c r="G360" s="105"/>
      <c r="H360" s="105"/>
      <c r="I360" s="105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/>
      <c r="BT360" s="114"/>
      <c r="BU360" s="114"/>
      <c r="BV360" s="114"/>
      <c r="BW360" s="114"/>
      <c r="BX360" s="114"/>
      <c r="BY360">
        <v>0</v>
      </c>
      <c r="BZ360">
        <v>0</v>
      </c>
      <c r="CA360">
        <v>0</v>
      </c>
      <c r="CB360">
        <v>0</v>
      </c>
      <c r="CC360">
        <v>0</v>
      </c>
      <c r="CD360" t="s">
        <v>58</v>
      </c>
    </row>
    <row r="361" spans="1:154">
      <c r="A361" s="76"/>
      <c r="B361" s="101"/>
      <c r="C361" s="106"/>
      <c r="D361" s="106"/>
      <c r="E361" s="106"/>
      <c r="F361" s="106"/>
      <c r="G361" s="106"/>
      <c r="H361" s="106"/>
      <c r="I361" s="106"/>
      <c r="J361" s="106"/>
      <c r="K361" s="76"/>
      <c r="L361" s="76"/>
      <c r="M361" s="76"/>
      <c r="N361" s="76"/>
      <c r="O361" s="127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101"/>
      <c r="AO361" s="101"/>
      <c r="AP361" s="101"/>
      <c r="AQ361" s="101"/>
      <c r="AR361" s="101"/>
      <c r="AS361" s="76"/>
      <c r="AT361" s="76"/>
      <c r="AU361" s="76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</row>
    <row r="362" spans="1:154">
      <c r="A362" s="22"/>
      <c r="B362" s="22"/>
      <c r="C362" s="76"/>
      <c r="D362" s="22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</row>
    <row r="363" spans="1:154">
      <c r="A363" s="18"/>
      <c r="B363" s="22"/>
      <c r="C363" s="76"/>
      <c r="D363" s="18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154">
      <c r="A364" s="76"/>
      <c r="B364" s="76"/>
      <c r="C364" s="76"/>
      <c r="D364" s="22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</row>
    <row r="365" spans="1:154">
      <c r="A365" s="76"/>
      <c r="B365" s="108"/>
      <c r="C365" s="76"/>
      <c r="D365" s="18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154">
      <c r="A366" s="1"/>
      <c r="B366" s="1"/>
      <c r="C366" s="102"/>
      <c r="D366" s="1"/>
      <c r="E366" s="105"/>
      <c r="F366" s="105"/>
      <c r="G366" s="105"/>
      <c r="H366" s="105"/>
      <c r="I366" s="105"/>
      <c r="J366" s="1"/>
      <c r="K366" s="1"/>
      <c r="L366" s="1"/>
      <c r="M366" s="1"/>
      <c r="N366" s="1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01"/>
      <c r="BW366" s="101"/>
      <c r="BX366" s="101"/>
    </row>
    <row r="367" spans="1:154" ht="16">
      <c r="A367" s="126"/>
      <c r="B367" s="76"/>
      <c r="C367" s="76"/>
      <c r="D367" s="76"/>
      <c r="E367" s="71"/>
      <c r="F367" s="71"/>
      <c r="G367" s="71"/>
      <c r="H367" s="71"/>
      <c r="I367" s="128"/>
      <c r="J367" s="71"/>
      <c r="K367" s="71"/>
      <c r="L367" s="71"/>
      <c r="M367" s="71"/>
      <c r="N367" s="71"/>
      <c r="O367" s="128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101"/>
      <c r="BW367" s="101"/>
      <c r="BX367" s="101"/>
    </row>
    <row r="368" spans="1:154">
      <c r="A368" s="114"/>
      <c r="B368" s="1"/>
      <c r="C368" s="9"/>
      <c r="D368" s="1"/>
      <c r="E368" s="105"/>
      <c r="F368" s="105"/>
      <c r="G368" s="105"/>
      <c r="H368" s="105"/>
      <c r="I368" s="105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>
        <v>0</v>
      </c>
      <c r="BZ368">
        <v>0</v>
      </c>
      <c r="CA368">
        <v>0</v>
      </c>
      <c r="CB368">
        <v>0</v>
      </c>
      <c r="CC368">
        <v>0</v>
      </c>
      <c r="CD368" t="s">
        <v>58</v>
      </c>
    </row>
    <row r="369" spans="1:82">
      <c r="A369" s="114"/>
      <c r="B369" s="1"/>
      <c r="C369" s="9"/>
      <c r="D369" s="1"/>
      <c r="E369" s="105"/>
      <c r="F369" s="105"/>
      <c r="G369" s="105"/>
      <c r="H369" s="105"/>
      <c r="I369" s="105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>
        <v>0</v>
      </c>
      <c r="BZ369">
        <v>0</v>
      </c>
      <c r="CA369">
        <v>0</v>
      </c>
      <c r="CB369">
        <v>0</v>
      </c>
      <c r="CC369">
        <v>0</v>
      </c>
      <c r="CD369" t="s">
        <v>58</v>
      </c>
    </row>
    <row r="370" spans="1:82">
      <c r="A370" s="114"/>
      <c r="B370" s="1"/>
      <c r="C370" s="9"/>
      <c r="D370" s="1"/>
      <c r="E370" s="105"/>
      <c r="F370" s="105"/>
      <c r="G370" s="105"/>
      <c r="H370" s="105"/>
      <c r="I370" s="105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>
        <v>0</v>
      </c>
      <c r="BZ370">
        <v>0</v>
      </c>
      <c r="CA370">
        <v>0</v>
      </c>
      <c r="CB370">
        <v>0</v>
      </c>
      <c r="CC370">
        <v>0</v>
      </c>
      <c r="CD370" t="s">
        <v>58</v>
      </c>
    </row>
    <row r="371" spans="1:82">
      <c r="A371" s="114"/>
      <c r="B371" s="1"/>
      <c r="C371" s="9"/>
      <c r="D371" s="1"/>
      <c r="E371" s="105"/>
      <c r="F371" s="105"/>
      <c r="G371" s="105"/>
      <c r="H371" s="105"/>
      <c r="I371" s="105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>
        <v>0</v>
      </c>
      <c r="BZ371">
        <v>0</v>
      </c>
      <c r="CA371">
        <v>0</v>
      </c>
      <c r="CB371">
        <v>0</v>
      </c>
      <c r="CC371">
        <v>0</v>
      </c>
      <c r="CD371" t="s">
        <v>58</v>
      </c>
    </row>
    <row r="372" spans="1:82">
      <c r="A372" s="114"/>
      <c r="B372" s="1"/>
      <c r="C372" s="102"/>
      <c r="D372" s="1"/>
      <c r="E372" s="105"/>
      <c r="F372" s="105"/>
      <c r="G372" s="105"/>
      <c r="H372" s="105"/>
      <c r="I372" s="105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  <c r="BR372" s="114"/>
      <c r="BS372" s="114"/>
      <c r="BT372" s="114"/>
      <c r="BU372" s="114"/>
      <c r="BV372" s="114"/>
      <c r="BW372" s="114"/>
      <c r="BX372" s="114"/>
      <c r="BY372">
        <v>0</v>
      </c>
      <c r="BZ372">
        <v>0</v>
      </c>
      <c r="CA372">
        <v>0</v>
      </c>
      <c r="CB372">
        <v>0</v>
      </c>
      <c r="CC372">
        <v>0</v>
      </c>
      <c r="CD372" t="s">
        <v>58</v>
      </c>
    </row>
    <row r="373" spans="1:82">
      <c r="A373" s="114"/>
      <c r="B373" s="1"/>
      <c r="C373" s="102"/>
      <c r="D373" s="1"/>
      <c r="E373" s="105"/>
      <c r="F373" s="105"/>
      <c r="G373" s="105"/>
      <c r="H373" s="105"/>
      <c r="I373" s="105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>
        <v>0</v>
      </c>
      <c r="BZ373">
        <v>0</v>
      </c>
      <c r="CA373">
        <v>0</v>
      </c>
      <c r="CB373">
        <v>0</v>
      </c>
      <c r="CC373">
        <v>0</v>
      </c>
      <c r="CD373" t="s">
        <v>58</v>
      </c>
    </row>
    <row r="374" spans="1:82">
      <c r="A374" s="114"/>
      <c r="B374" s="1"/>
      <c r="C374" s="102"/>
      <c r="D374" s="1"/>
      <c r="E374" s="105"/>
      <c r="F374" s="105"/>
      <c r="G374" s="105"/>
      <c r="H374" s="105"/>
      <c r="I374" s="105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/>
      <c r="BT374" s="114"/>
      <c r="BU374" s="114"/>
      <c r="BV374" s="114"/>
      <c r="BW374" s="114"/>
      <c r="BX374" s="114"/>
      <c r="BY374">
        <v>0</v>
      </c>
      <c r="BZ374">
        <v>0</v>
      </c>
      <c r="CA374">
        <v>0</v>
      </c>
      <c r="CB374">
        <v>0</v>
      </c>
      <c r="CC374">
        <v>0</v>
      </c>
      <c r="CD374" t="s">
        <v>58</v>
      </c>
    </row>
    <row r="375" spans="1:82">
      <c r="A375" s="114"/>
      <c r="B375" s="1"/>
      <c r="C375" s="102"/>
      <c r="D375" s="1"/>
      <c r="E375" s="105"/>
      <c r="F375" s="105"/>
      <c r="G375" s="105"/>
      <c r="H375" s="105"/>
      <c r="I375" s="105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>
        <v>0</v>
      </c>
      <c r="BZ375">
        <v>0</v>
      </c>
      <c r="CA375">
        <v>0</v>
      </c>
      <c r="CB375">
        <v>0</v>
      </c>
      <c r="CC375">
        <v>0</v>
      </c>
      <c r="CD375" t="s">
        <v>58</v>
      </c>
    </row>
    <row r="376" spans="1:82">
      <c r="A376" s="114"/>
      <c r="B376" s="1"/>
      <c r="C376" s="9"/>
      <c r="D376" s="1"/>
      <c r="E376" s="105"/>
      <c r="F376" s="105"/>
      <c r="G376" s="105"/>
      <c r="H376" s="105"/>
      <c r="I376" s="105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>
        <v>0</v>
      </c>
      <c r="BZ376">
        <v>0</v>
      </c>
      <c r="CA376">
        <v>0</v>
      </c>
      <c r="CB376">
        <v>0</v>
      </c>
      <c r="CC376">
        <v>0</v>
      </c>
      <c r="CD376" t="s">
        <v>58</v>
      </c>
    </row>
    <row r="377" spans="1:82">
      <c r="A377" s="114"/>
      <c r="B377" s="1"/>
      <c r="C377" s="102"/>
      <c r="D377" s="1"/>
      <c r="E377" s="105"/>
      <c r="F377" s="105"/>
      <c r="G377" s="105"/>
      <c r="H377" s="105"/>
      <c r="I377" s="105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>
        <v>0</v>
      </c>
      <c r="BZ377">
        <v>0</v>
      </c>
      <c r="CA377">
        <v>0</v>
      </c>
      <c r="CB377">
        <v>0</v>
      </c>
      <c r="CC377">
        <v>0</v>
      </c>
      <c r="CD377" t="s">
        <v>58</v>
      </c>
    </row>
    <row r="378" spans="1:82">
      <c r="A378" s="114"/>
      <c r="B378" s="1"/>
      <c r="C378" s="9"/>
      <c r="D378" s="1"/>
      <c r="E378" s="105"/>
      <c r="F378" s="105"/>
      <c r="G378" s="105"/>
      <c r="H378" s="105"/>
      <c r="I378" s="105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>
        <v>0</v>
      </c>
      <c r="BZ378">
        <v>0</v>
      </c>
      <c r="CA378">
        <v>0</v>
      </c>
      <c r="CB378">
        <v>0</v>
      </c>
      <c r="CC378">
        <v>0</v>
      </c>
      <c r="CD378" t="s">
        <v>58</v>
      </c>
    </row>
    <row r="379" spans="1:82">
      <c r="A379" s="114"/>
      <c r="B379" s="1"/>
      <c r="C379" s="102"/>
      <c r="D379" s="1"/>
      <c r="E379" s="105"/>
      <c r="F379" s="105"/>
      <c r="G379" s="105"/>
      <c r="H379" s="105"/>
      <c r="I379" s="105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>
        <v>0</v>
      </c>
      <c r="BZ379">
        <v>0</v>
      </c>
      <c r="CA379">
        <v>0</v>
      </c>
      <c r="CB379">
        <v>0</v>
      </c>
      <c r="CC379">
        <v>0</v>
      </c>
      <c r="CD379" t="s">
        <v>58</v>
      </c>
    </row>
    <row r="380" spans="1:82">
      <c r="A380" s="114"/>
      <c r="B380" s="1"/>
      <c r="C380" s="102"/>
      <c r="D380" s="1"/>
      <c r="E380" s="105"/>
      <c r="F380" s="105"/>
      <c r="G380" s="105"/>
      <c r="H380" s="105"/>
      <c r="I380" s="105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>
        <v>0</v>
      </c>
      <c r="BZ380">
        <v>0</v>
      </c>
      <c r="CA380">
        <v>0</v>
      </c>
      <c r="CB380">
        <v>0</v>
      </c>
      <c r="CC380">
        <v>0</v>
      </c>
      <c r="CD380" t="s">
        <v>58</v>
      </c>
    </row>
    <row r="381" spans="1:82">
      <c r="A381" s="114"/>
      <c r="B381" s="1"/>
      <c r="C381" s="9"/>
      <c r="D381" s="1"/>
      <c r="E381" s="105"/>
      <c r="F381" s="105"/>
      <c r="G381" s="105"/>
      <c r="H381" s="105"/>
      <c r="I381" s="105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>
        <v>0</v>
      </c>
      <c r="BZ381">
        <v>0</v>
      </c>
      <c r="CA381">
        <v>0</v>
      </c>
      <c r="CB381">
        <v>0</v>
      </c>
      <c r="CC381">
        <v>0</v>
      </c>
      <c r="CD381" t="s">
        <v>58</v>
      </c>
    </row>
    <row r="382" spans="1:82">
      <c r="A382" s="114"/>
      <c r="B382" s="1"/>
      <c r="C382" s="9"/>
      <c r="D382" s="1"/>
      <c r="E382" s="105"/>
      <c r="F382" s="105"/>
      <c r="G382" s="105"/>
      <c r="H382" s="105"/>
      <c r="I382" s="105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>
        <v>0</v>
      </c>
      <c r="BZ382">
        <v>0</v>
      </c>
      <c r="CA382">
        <v>0</v>
      </c>
      <c r="CB382">
        <v>0</v>
      </c>
      <c r="CC382">
        <v>0</v>
      </c>
      <c r="CD382" t="s">
        <v>58</v>
      </c>
    </row>
    <row r="383" spans="1:82">
      <c r="A383" s="114"/>
      <c r="B383" s="1"/>
      <c r="C383" s="102"/>
      <c r="D383" s="1"/>
      <c r="E383" s="105"/>
      <c r="F383" s="105"/>
      <c r="G383" s="105"/>
      <c r="H383" s="105"/>
      <c r="I383" s="105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>
        <v>0</v>
      </c>
      <c r="BZ383">
        <v>0</v>
      </c>
      <c r="CA383">
        <v>0</v>
      </c>
      <c r="CB383">
        <v>0</v>
      </c>
      <c r="CC383">
        <v>0</v>
      </c>
      <c r="CD383" t="s">
        <v>58</v>
      </c>
    </row>
    <row r="384" spans="1:82">
      <c r="A384" s="114"/>
      <c r="B384" s="1"/>
      <c r="C384" s="102"/>
      <c r="D384" s="1"/>
      <c r="E384" s="105"/>
      <c r="F384" s="105"/>
      <c r="G384" s="105"/>
      <c r="H384" s="105"/>
      <c r="I384" s="105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>
        <v>0</v>
      </c>
      <c r="BZ384">
        <v>0</v>
      </c>
      <c r="CA384">
        <v>0</v>
      </c>
      <c r="CB384">
        <v>0</v>
      </c>
      <c r="CC384">
        <v>0</v>
      </c>
      <c r="CD384" t="s">
        <v>58</v>
      </c>
    </row>
    <row r="385" spans="1:154">
      <c r="A385" s="114"/>
      <c r="B385" s="1"/>
      <c r="C385" s="9"/>
      <c r="D385" s="1"/>
      <c r="E385" s="105"/>
      <c r="F385" s="105"/>
      <c r="G385" s="105"/>
      <c r="H385" s="105"/>
      <c r="I385" s="105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>
        <v>0</v>
      </c>
      <c r="BZ385">
        <v>0</v>
      </c>
      <c r="CA385">
        <v>0</v>
      </c>
      <c r="CB385">
        <v>0</v>
      </c>
      <c r="CC385">
        <v>0</v>
      </c>
      <c r="CD385" t="s">
        <v>58</v>
      </c>
    </row>
    <row r="386" spans="1:154">
      <c r="A386" s="114"/>
      <c r="B386" s="1"/>
      <c r="C386" s="102"/>
      <c r="D386" s="1"/>
      <c r="E386" s="105"/>
      <c r="F386" s="105"/>
      <c r="G386" s="105"/>
      <c r="H386" s="105"/>
      <c r="I386" s="105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>
        <v>0</v>
      </c>
      <c r="BZ386">
        <v>0</v>
      </c>
      <c r="CA386">
        <v>0</v>
      </c>
      <c r="CB386">
        <v>0</v>
      </c>
      <c r="CC386">
        <v>0</v>
      </c>
      <c r="CD386" t="s">
        <v>58</v>
      </c>
      <c r="CG386" s="10" t="str">
        <f>$W$1</f>
        <v>FE0F</v>
      </c>
      <c r="CH386" s="10">
        <f>C360</f>
        <v>0</v>
      </c>
      <c r="CI386" s="59">
        <f>E388</f>
        <v>0</v>
      </c>
      <c r="CJ386" s="59">
        <f>F388</f>
        <v>0</v>
      </c>
      <c r="CK386" s="59">
        <f>G388</f>
        <v>0</v>
      </c>
      <c r="CL386" s="59">
        <f>H388</f>
        <v>0</v>
      </c>
      <c r="CM386" s="59">
        <f>I388</f>
        <v>0</v>
      </c>
      <c r="CN386" s="95">
        <f>E389</f>
        <v>0</v>
      </c>
      <c r="CO386" s="95">
        <f>F389</f>
        <v>0</v>
      </c>
      <c r="CP386" s="95">
        <f>G389</f>
        <v>0</v>
      </c>
      <c r="CQ386" s="95">
        <f>H389</f>
        <v>0</v>
      </c>
      <c r="CR386" s="95">
        <f>I389</f>
        <v>0</v>
      </c>
      <c r="CS386" s="59">
        <f>E390</f>
        <v>0</v>
      </c>
      <c r="CT386" s="59">
        <f>F390</f>
        <v>0</v>
      </c>
      <c r="CU386" s="59">
        <f>G390</f>
        <v>0</v>
      </c>
      <c r="CV386" s="59">
        <f>H390</f>
        <v>0</v>
      </c>
      <c r="CW386" s="59">
        <f>I390</f>
        <v>0</v>
      </c>
      <c r="CX386" s="95">
        <f>E391</f>
        <v>0</v>
      </c>
      <c r="CY386" s="95">
        <f>F391</f>
        <v>0</v>
      </c>
      <c r="CZ386" s="95">
        <f>G391</f>
        <v>0</v>
      </c>
      <c r="DA386" s="95">
        <f>H391</f>
        <v>0</v>
      </c>
      <c r="DB386" s="95">
        <f>I391</f>
        <v>0</v>
      </c>
    </row>
    <row r="387" spans="1:154">
      <c r="A387" s="114"/>
      <c r="B387" s="1"/>
      <c r="C387" s="102"/>
      <c r="D387" s="1"/>
      <c r="E387" s="105"/>
      <c r="F387" s="105"/>
      <c r="G387" s="105"/>
      <c r="H387" s="105"/>
      <c r="I387" s="105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>
        <v>0</v>
      </c>
      <c r="BZ387">
        <v>0</v>
      </c>
      <c r="CA387">
        <v>0</v>
      </c>
      <c r="CB387">
        <v>0</v>
      </c>
      <c r="CC387">
        <v>0</v>
      </c>
      <c r="CD387" t="s">
        <v>58</v>
      </c>
    </row>
    <row r="388" spans="1:154">
      <c r="A388" s="76"/>
      <c r="B388" s="101"/>
      <c r="C388" s="106"/>
      <c r="D388" s="106"/>
      <c r="E388" s="106"/>
      <c r="F388" s="106"/>
      <c r="G388" s="106"/>
      <c r="H388" s="106"/>
      <c r="I388" s="106"/>
      <c r="J388" s="106"/>
      <c r="K388" s="76"/>
      <c r="L388" s="76"/>
      <c r="M388" s="76"/>
      <c r="N388" s="76"/>
      <c r="O388" s="127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101"/>
      <c r="AO388" s="101"/>
      <c r="AP388" s="101"/>
      <c r="AQ388" s="101"/>
      <c r="AR388" s="101"/>
      <c r="AS388" s="76"/>
      <c r="AT388" s="76"/>
      <c r="AU388" s="76"/>
      <c r="AV388" s="101"/>
      <c r="AW388" s="101"/>
      <c r="AX388" s="101"/>
      <c r="AY388" s="101"/>
      <c r="AZ388" s="101"/>
      <c r="BA388" s="101"/>
      <c r="BB388" s="101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1"/>
      <c r="BN388" s="101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CG388" s="10" t="str">
        <f>$W$1</f>
        <v>FE0F</v>
      </c>
      <c r="CH388" s="10">
        <f>C360</f>
        <v>0</v>
      </c>
      <c r="CI388" s="59">
        <f t="shared" ref="CI388:CN388" si="158">K388</f>
        <v>0</v>
      </c>
      <c r="CJ388" s="59">
        <f t="shared" si="158"/>
        <v>0</v>
      </c>
      <c r="CK388" s="59">
        <f t="shared" si="158"/>
        <v>0</v>
      </c>
      <c r="CL388" s="59">
        <f t="shared" si="158"/>
        <v>0</v>
      </c>
      <c r="CM388" s="59">
        <f t="shared" si="158"/>
        <v>0</v>
      </c>
      <c r="CN388" s="59">
        <f t="shared" si="158"/>
        <v>0</v>
      </c>
      <c r="CO388" s="59">
        <f>R388</f>
        <v>0</v>
      </c>
      <c r="CP388" s="59">
        <f>S388</f>
        <v>0</v>
      </c>
      <c r="CQ388" s="59">
        <f>U388</f>
        <v>0</v>
      </c>
      <c r="CR388" s="59">
        <f>V388</f>
        <v>0</v>
      </c>
      <c r="CS388" s="59">
        <f>X388</f>
        <v>0</v>
      </c>
      <c r="CT388" s="59">
        <f>Y388</f>
        <v>0</v>
      </c>
      <c r="CU388" s="59">
        <f>AD388</f>
        <v>0</v>
      </c>
      <c r="CV388" s="59">
        <f>AE388</f>
        <v>0</v>
      </c>
      <c r="CW388" s="59">
        <f>AF388</f>
        <v>0</v>
      </c>
      <c r="CX388" s="59">
        <f>BE388</f>
        <v>0</v>
      </c>
      <c r="CY388" s="59">
        <f>BL388</f>
        <v>0</v>
      </c>
      <c r="CZ388" s="95">
        <f t="shared" ref="CZ388:DE388" si="159">K389</f>
        <v>0</v>
      </c>
      <c r="DA388" s="95">
        <f t="shared" si="159"/>
        <v>0</v>
      </c>
      <c r="DB388" s="95">
        <f t="shared" si="159"/>
        <v>0</v>
      </c>
      <c r="DC388" s="95">
        <f t="shared" si="159"/>
        <v>0</v>
      </c>
      <c r="DD388" s="95">
        <f t="shared" si="159"/>
        <v>0</v>
      </c>
      <c r="DE388" s="95">
        <f t="shared" si="159"/>
        <v>0</v>
      </c>
      <c r="DF388" s="95">
        <f>R389</f>
        <v>0</v>
      </c>
      <c r="DG388" s="95">
        <f>S389</f>
        <v>0</v>
      </c>
      <c r="DH388" s="95">
        <f>U389</f>
        <v>0</v>
      </c>
      <c r="DI388" s="95">
        <f>V389</f>
        <v>0</v>
      </c>
      <c r="DJ388" s="95">
        <f>X389</f>
        <v>0</v>
      </c>
      <c r="DK388" s="95">
        <f>Y389</f>
        <v>0</v>
      </c>
      <c r="DL388" s="95">
        <f>AD389</f>
        <v>0</v>
      </c>
      <c r="DM388" s="95">
        <f>AE389</f>
        <v>0</v>
      </c>
      <c r="DN388" s="95">
        <f>AF389</f>
        <v>0</v>
      </c>
      <c r="DO388" s="95">
        <f>BE389</f>
        <v>0</v>
      </c>
      <c r="DP388" s="95">
        <f>BL389</f>
        <v>0</v>
      </c>
      <c r="DQ388" s="59">
        <f t="shared" ref="DQ388:DV388" si="160">K390</f>
        <v>0</v>
      </c>
      <c r="DR388" s="59">
        <f t="shared" si="160"/>
        <v>0</v>
      </c>
      <c r="DS388" s="59">
        <f t="shared" si="160"/>
        <v>0</v>
      </c>
      <c r="DT388" s="59">
        <f t="shared" si="160"/>
        <v>0</v>
      </c>
      <c r="DU388" s="59">
        <f t="shared" si="160"/>
        <v>0</v>
      </c>
      <c r="DV388" s="59">
        <f t="shared" si="160"/>
        <v>0</v>
      </c>
      <c r="DW388" s="59">
        <f>R390</f>
        <v>0</v>
      </c>
      <c r="DX388" s="59">
        <f>S390</f>
        <v>0</v>
      </c>
      <c r="DY388" s="59">
        <f>U390</f>
        <v>0</v>
      </c>
      <c r="DZ388" s="59">
        <f>V390</f>
        <v>0</v>
      </c>
      <c r="EA388" s="59">
        <f>X390</f>
        <v>0</v>
      </c>
      <c r="EB388" s="59">
        <f>Y390</f>
        <v>0</v>
      </c>
      <c r="EC388" s="59">
        <f>AD390</f>
        <v>0</v>
      </c>
      <c r="ED388" s="59">
        <f>AE390</f>
        <v>0</v>
      </c>
      <c r="EE388" s="59">
        <f>AF390</f>
        <v>0</v>
      </c>
      <c r="EF388" s="59">
        <f>BE390</f>
        <v>0</v>
      </c>
      <c r="EG388" s="59">
        <f>BL390</f>
        <v>0</v>
      </c>
      <c r="EH388" s="95">
        <f t="shared" ref="EH388:EM388" si="161">K391</f>
        <v>0</v>
      </c>
      <c r="EI388" s="95">
        <f t="shared" si="161"/>
        <v>0</v>
      </c>
      <c r="EJ388" s="95">
        <f t="shared" si="161"/>
        <v>0</v>
      </c>
      <c r="EK388" s="95">
        <f t="shared" si="161"/>
        <v>0</v>
      </c>
      <c r="EL388" s="95">
        <f t="shared" si="161"/>
        <v>0</v>
      </c>
      <c r="EM388" s="95">
        <f t="shared" si="161"/>
        <v>0</v>
      </c>
      <c r="EN388" s="95">
        <f>R391</f>
        <v>0</v>
      </c>
      <c r="EO388" s="95">
        <f>S391</f>
        <v>0</v>
      </c>
      <c r="EP388" s="95">
        <f>U391</f>
        <v>0</v>
      </c>
      <c r="EQ388" s="95">
        <f>V391</f>
        <v>0</v>
      </c>
      <c r="ER388" s="95">
        <f>X391</f>
        <v>0</v>
      </c>
      <c r="ES388" s="95">
        <f>Y391</f>
        <v>0</v>
      </c>
      <c r="ET388" s="95">
        <f>AD391</f>
        <v>0</v>
      </c>
      <c r="EU388" s="95">
        <f>AE391</f>
        <v>0</v>
      </c>
      <c r="EV388" s="95">
        <f>AF391</f>
        <v>0</v>
      </c>
      <c r="EW388" s="95">
        <f>BE391</f>
        <v>0</v>
      </c>
      <c r="EX388" s="95">
        <f>BL391</f>
        <v>0</v>
      </c>
    </row>
    <row r="389" spans="1:154">
      <c r="A389" s="22"/>
      <c r="B389" s="22"/>
      <c r="C389" s="76"/>
      <c r="D389" s="22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</row>
    <row r="390" spans="1:154">
      <c r="A390" s="18"/>
      <c r="B390" s="22"/>
      <c r="C390" s="76"/>
      <c r="D390" s="18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154">
      <c r="A391" s="76"/>
      <c r="B391" s="76"/>
      <c r="C391" s="76"/>
      <c r="D391" s="22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</row>
    <row r="392" spans="1:154">
      <c r="A392" s="76"/>
      <c r="B392" s="108"/>
      <c r="C392" s="76"/>
      <c r="D392" s="18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154">
      <c r="A393" s="1"/>
      <c r="B393" s="1"/>
      <c r="C393" s="102"/>
      <c r="D393" s="1"/>
      <c r="E393" s="105"/>
      <c r="F393" s="105"/>
      <c r="G393" s="105"/>
      <c r="H393" s="105"/>
      <c r="I393" s="105"/>
      <c r="J393" s="1"/>
      <c r="K393" s="1"/>
      <c r="L393" s="1"/>
      <c r="M393" s="1"/>
      <c r="N393" s="1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01"/>
      <c r="BW393" s="101"/>
      <c r="BX393" s="101"/>
    </row>
    <row r="394" spans="1:154" ht="16">
      <c r="A394" s="126"/>
      <c r="B394" s="76"/>
      <c r="C394" s="76"/>
      <c r="D394" s="76"/>
      <c r="E394" s="71"/>
      <c r="F394" s="71"/>
      <c r="G394" s="71"/>
      <c r="H394" s="71"/>
      <c r="I394" s="128"/>
      <c r="J394" s="71"/>
      <c r="K394" s="71"/>
      <c r="L394" s="71"/>
      <c r="M394" s="71"/>
      <c r="N394" s="71"/>
      <c r="O394" s="128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101"/>
      <c r="BW394" s="101"/>
      <c r="BX394" s="101"/>
    </row>
    <row r="395" spans="1:154">
      <c r="A395" s="114"/>
      <c r="B395" s="1"/>
      <c r="C395" s="9"/>
      <c r="D395" s="1"/>
      <c r="E395" s="105"/>
      <c r="F395" s="105"/>
      <c r="G395" s="105"/>
      <c r="H395" s="105"/>
      <c r="I395" s="105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>
        <v>0</v>
      </c>
      <c r="BZ395">
        <v>0</v>
      </c>
      <c r="CA395">
        <v>0</v>
      </c>
      <c r="CB395">
        <v>0</v>
      </c>
      <c r="CC395">
        <v>0</v>
      </c>
      <c r="CD395" t="s">
        <v>58</v>
      </c>
    </row>
    <row r="396" spans="1:154">
      <c r="A396" s="114"/>
      <c r="B396" s="1"/>
      <c r="C396" s="9"/>
      <c r="D396" s="1"/>
      <c r="E396" s="105"/>
      <c r="F396" s="105"/>
      <c r="G396" s="105"/>
      <c r="H396" s="105"/>
      <c r="I396" s="105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>
        <v>0</v>
      </c>
      <c r="BZ396">
        <v>0</v>
      </c>
      <c r="CA396">
        <v>0</v>
      </c>
      <c r="CB396">
        <v>0</v>
      </c>
      <c r="CC396">
        <v>0</v>
      </c>
      <c r="CD396" t="s">
        <v>58</v>
      </c>
    </row>
    <row r="397" spans="1:154">
      <c r="A397" s="114"/>
      <c r="B397" s="1"/>
      <c r="C397" s="9"/>
      <c r="D397" s="1"/>
      <c r="E397" s="105"/>
      <c r="F397" s="105"/>
      <c r="G397" s="105"/>
      <c r="H397" s="105"/>
      <c r="I397" s="105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>
        <v>0</v>
      </c>
      <c r="BZ397">
        <v>0</v>
      </c>
      <c r="CA397">
        <v>0</v>
      </c>
      <c r="CB397">
        <v>0</v>
      </c>
      <c r="CC397">
        <v>0</v>
      </c>
      <c r="CD397" t="s">
        <v>58</v>
      </c>
    </row>
    <row r="398" spans="1:154">
      <c r="A398" s="114"/>
      <c r="B398" s="1"/>
      <c r="C398" s="9"/>
      <c r="D398" s="1"/>
      <c r="E398" s="105"/>
      <c r="F398" s="105"/>
      <c r="G398" s="105"/>
      <c r="H398" s="105"/>
      <c r="I398" s="105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>
        <v>0</v>
      </c>
      <c r="BZ398">
        <v>0</v>
      </c>
      <c r="CA398">
        <v>0</v>
      </c>
      <c r="CB398">
        <v>0</v>
      </c>
      <c r="CC398">
        <v>0</v>
      </c>
      <c r="CD398" t="s">
        <v>58</v>
      </c>
    </row>
    <row r="399" spans="1:154">
      <c r="A399" s="114"/>
      <c r="B399" s="1"/>
      <c r="C399" s="102"/>
      <c r="D399" s="1"/>
      <c r="E399" s="105"/>
      <c r="F399" s="105"/>
      <c r="G399" s="105"/>
      <c r="H399" s="105"/>
      <c r="I399" s="105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>
        <v>0</v>
      </c>
      <c r="BZ399">
        <v>0</v>
      </c>
      <c r="CA399">
        <v>0</v>
      </c>
      <c r="CB399">
        <v>0</v>
      </c>
      <c r="CC399">
        <v>0</v>
      </c>
      <c r="CD399" t="s">
        <v>58</v>
      </c>
    </row>
    <row r="400" spans="1:154">
      <c r="A400" s="114"/>
      <c r="B400" s="1"/>
      <c r="C400" s="102"/>
      <c r="D400" s="1"/>
      <c r="E400" s="105"/>
      <c r="F400" s="105"/>
      <c r="G400" s="105"/>
      <c r="H400" s="105"/>
      <c r="I400" s="105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>
        <v>0</v>
      </c>
      <c r="BZ400">
        <v>0</v>
      </c>
      <c r="CA400">
        <v>0</v>
      </c>
      <c r="CB400">
        <v>0</v>
      </c>
      <c r="CC400">
        <v>0</v>
      </c>
      <c r="CD400" t="s">
        <v>58</v>
      </c>
    </row>
    <row r="401" spans="1:82">
      <c r="A401" s="114"/>
      <c r="B401" s="1"/>
      <c r="C401" s="102"/>
      <c r="D401" s="1"/>
      <c r="E401" s="105"/>
      <c r="F401" s="105"/>
      <c r="G401" s="105"/>
      <c r="H401" s="105"/>
      <c r="I401" s="105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>
        <v>0</v>
      </c>
      <c r="BZ401">
        <v>0</v>
      </c>
      <c r="CA401">
        <v>0</v>
      </c>
      <c r="CB401">
        <v>0</v>
      </c>
      <c r="CC401">
        <v>0</v>
      </c>
      <c r="CD401" t="s">
        <v>58</v>
      </c>
    </row>
    <row r="402" spans="1:82">
      <c r="A402" s="114"/>
      <c r="B402" s="1"/>
      <c r="C402" s="102"/>
      <c r="D402" s="1"/>
      <c r="E402" s="105"/>
      <c r="F402" s="105"/>
      <c r="G402" s="105"/>
      <c r="H402" s="105"/>
      <c r="I402" s="105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>
        <v>0</v>
      </c>
      <c r="BZ402">
        <v>0</v>
      </c>
      <c r="CA402">
        <v>0</v>
      </c>
      <c r="CB402">
        <v>0</v>
      </c>
      <c r="CC402">
        <v>0</v>
      </c>
      <c r="CD402" t="s">
        <v>58</v>
      </c>
    </row>
    <row r="403" spans="1:82">
      <c r="A403" s="114"/>
      <c r="B403" s="1"/>
      <c r="C403" s="9"/>
      <c r="D403" s="1"/>
      <c r="E403" s="105"/>
      <c r="F403" s="105"/>
      <c r="G403" s="105"/>
      <c r="H403" s="105"/>
      <c r="I403" s="105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>
        <v>0</v>
      </c>
      <c r="BZ403">
        <v>0</v>
      </c>
      <c r="CA403">
        <v>0</v>
      </c>
      <c r="CB403">
        <v>0</v>
      </c>
      <c r="CC403">
        <v>0</v>
      </c>
      <c r="CD403" t="s">
        <v>58</v>
      </c>
    </row>
    <row r="404" spans="1:82">
      <c r="A404" s="114"/>
      <c r="B404" s="1"/>
      <c r="C404" s="102"/>
      <c r="D404" s="1"/>
      <c r="E404" s="105"/>
      <c r="F404" s="105"/>
      <c r="G404" s="105"/>
      <c r="H404" s="105"/>
      <c r="I404" s="105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>
        <v>0</v>
      </c>
      <c r="BZ404">
        <v>0</v>
      </c>
      <c r="CA404">
        <v>0</v>
      </c>
      <c r="CB404">
        <v>0</v>
      </c>
      <c r="CC404">
        <v>0</v>
      </c>
      <c r="CD404" t="s">
        <v>58</v>
      </c>
    </row>
    <row r="405" spans="1:82">
      <c r="A405" s="114"/>
      <c r="B405" s="1"/>
      <c r="C405" s="9"/>
      <c r="D405" s="1"/>
      <c r="E405" s="105"/>
      <c r="F405" s="105"/>
      <c r="G405" s="105"/>
      <c r="H405" s="105"/>
      <c r="I405" s="105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>
        <v>0</v>
      </c>
      <c r="BZ405">
        <v>0</v>
      </c>
      <c r="CA405">
        <v>0</v>
      </c>
      <c r="CB405">
        <v>0</v>
      </c>
      <c r="CC405">
        <v>0</v>
      </c>
      <c r="CD405" t="s">
        <v>58</v>
      </c>
    </row>
    <row r="406" spans="1:82">
      <c r="A406" s="114"/>
      <c r="B406" s="1"/>
      <c r="C406" s="102"/>
      <c r="D406" s="1"/>
      <c r="E406" s="105"/>
      <c r="F406" s="105"/>
      <c r="G406" s="105"/>
      <c r="H406" s="105"/>
      <c r="I406" s="105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>
        <v>0</v>
      </c>
      <c r="BZ406">
        <v>0</v>
      </c>
      <c r="CA406">
        <v>0</v>
      </c>
      <c r="CB406">
        <v>0</v>
      </c>
      <c r="CC406">
        <v>0</v>
      </c>
      <c r="CD406" t="s">
        <v>58</v>
      </c>
    </row>
    <row r="407" spans="1:82">
      <c r="A407" s="114"/>
      <c r="B407" s="1"/>
      <c r="C407" s="102"/>
      <c r="D407" s="1"/>
      <c r="E407" s="105"/>
      <c r="F407" s="105"/>
      <c r="G407" s="105"/>
      <c r="H407" s="105"/>
      <c r="I407" s="105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>
        <v>0</v>
      </c>
      <c r="BZ407">
        <v>0</v>
      </c>
      <c r="CA407">
        <v>0</v>
      </c>
      <c r="CB407">
        <v>0</v>
      </c>
      <c r="CC407">
        <v>0</v>
      </c>
      <c r="CD407" t="s">
        <v>58</v>
      </c>
    </row>
    <row r="408" spans="1:82">
      <c r="A408" s="114"/>
      <c r="B408" s="1"/>
      <c r="C408" s="9"/>
      <c r="D408" s="1"/>
      <c r="E408" s="105"/>
      <c r="F408" s="105"/>
      <c r="G408" s="105"/>
      <c r="H408" s="105"/>
      <c r="I408" s="105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>
        <v>0</v>
      </c>
      <c r="BZ408">
        <v>0</v>
      </c>
      <c r="CA408">
        <v>0</v>
      </c>
      <c r="CB408">
        <v>0</v>
      </c>
      <c r="CC408">
        <v>0</v>
      </c>
      <c r="CD408" t="s">
        <v>58</v>
      </c>
    </row>
    <row r="409" spans="1:82">
      <c r="A409" s="114"/>
      <c r="B409" s="1"/>
      <c r="C409" s="9"/>
      <c r="D409" s="1"/>
      <c r="E409" s="105"/>
      <c r="F409" s="105"/>
      <c r="G409" s="105"/>
      <c r="H409" s="105"/>
      <c r="I409" s="105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>
        <v>0</v>
      </c>
      <c r="BZ409">
        <v>0</v>
      </c>
      <c r="CA409">
        <v>0</v>
      </c>
      <c r="CB409">
        <v>0</v>
      </c>
      <c r="CC409">
        <v>0</v>
      </c>
      <c r="CD409" t="s">
        <v>58</v>
      </c>
    </row>
    <row r="410" spans="1:82">
      <c r="A410" s="114"/>
      <c r="B410" s="1"/>
      <c r="C410" s="102"/>
      <c r="D410" s="1"/>
      <c r="E410" s="105"/>
      <c r="F410" s="105"/>
      <c r="G410" s="105"/>
      <c r="H410" s="105"/>
      <c r="I410" s="105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>
        <v>0</v>
      </c>
      <c r="BZ410">
        <v>0</v>
      </c>
      <c r="CA410">
        <v>0</v>
      </c>
      <c r="CB410">
        <v>0</v>
      </c>
      <c r="CC410">
        <v>0</v>
      </c>
      <c r="CD410" t="s">
        <v>58</v>
      </c>
    </row>
    <row r="411" spans="1:82">
      <c r="A411" s="114"/>
      <c r="B411" s="1"/>
      <c r="C411" s="102"/>
      <c r="D411" s="1"/>
      <c r="E411" s="105"/>
      <c r="F411" s="105"/>
      <c r="G411" s="105"/>
      <c r="H411" s="105"/>
      <c r="I411" s="105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>
        <v>0</v>
      </c>
      <c r="BZ411">
        <v>0</v>
      </c>
      <c r="CA411">
        <v>0</v>
      </c>
      <c r="CB411">
        <v>0</v>
      </c>
      <c r="CC411">
        <v>0</v>
      </c>
      <c r="CD411" t="s">
        <v>58</v>
      </c>
    </row>
    <row r="412" spans="1:82">
      <c r="A412" s="114"/>
      <c r="B412" s="1"/>
      <c r="C412" s="9"/>
      <c r="D412" s="1"/>
      <c r="E412" s="105"/>
      <c r="F412" s="105"/>
      <c r="G412" s="105"/>
      <c r="H412" s="105"/>
      <c r="I412" s="105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>
        <v>0</v>
      </c>
      <c r="BZ412">
        <v>0</v>
      </c>
      <c r="CA412">
        <v>0</v>
      </c>
      <c r="CB412">
        <v>0</v>
      </c>
      <c r="CC412">
        <v>0</v>
      </c>
      <c r="CD412" t="s">
        <v>58</v>
      </c>
    </row>
    <row r="413" spans="1:82">
      <c r="A413" s="114"/>
      <c r="B413" s="1"/>
      <c r="C413" s="102"/>
      <c r="D413" s="1"/>
      <c r="E413" s="105"/>
      <c r="F413" s="105"/>
      <c r="G413" s="105"/>
      <c r="H413" s="105"/>
      <c r="I413" s="105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>
        <v>0</v>
      </c>
      <c r="BZ413">
        <v>0</v>
      </c>
      <c r="CA413">
        <v>0</v>
      </c>
      <c r="CB413">
        <v>0</v>
      </c>
      <c r="CC413">
        <v>0</v>
      </c>
      <c r="CD413" t="s">
        <v>58</v>
      </c>
    </row>
    <row r="414" spans="1:82">
      <c r="A414" s="114"/>
      <c r="B414" s="1"/>
      <c r="C414" s="102"/>
      <c r="D414" s="1"/>
      <c r="E414" s="105"/>
      <c r="F414" s="105"/>
      <c r="G414" s="105"/>
      <c r="H414" s="105"/>
      <c r="I414" s="105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>
        <v>0</v>
      </c>
      <c r="BZ414">
        <v>0</v>
      </c>
      <c r="CA414">
        <v>0</v>
      </c>
      <c r="CB414">
        <v>0</v>
      </c>
      <c r="CC414">
        <v>0</v>
      </c>
      <c r="CD414" t="s">
        <v>58</v>
      </c>
    </row>
    <row r="415" spans="1:82">
      <c r="A415" s="76"/>
      <c r="B415" s="101"/>
      <c r="C415" s="106"/>
      <c r="D415" s="106"/>
      <c r="E415" s="106"/>
      <c r="F415" s="106"/>
      <c r="G415" s="106"/>
      <c r="H415" s="106"/>
      <c r="I415" s="106"/>
      <c r="J415" s="106"/>
      <c r="K415" s="76"/>
      <c r="L415" s="76"/>
      <c r="M415" s="76"/>
      <c r="N415" s="76"/>
      <c r="O415" s="127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101"/>
      <c r="AO415" s="101"/>
      <c r="AP415" s="101"/>
      <c r="AQ415" s="101"/>
      <c r="AR415" s="101"/>
      <c r="AS415" s="76"/>
      <c r="AT415" s="76"/>
      <c r="AU415" s="76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/>
      <c r="BK415" s="101"/>
      <c r="BL415" s="101"/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</row>
    <row r="416" spans="1:82">
      <c r="A416" s="22"/>
      <c r="B416" s="22"/>
      <c r="C416" s="76"/>
      <c r="D416" s="22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</row>
    <row r="417" spans="1:154">
      <c r="A417" s="18"/>
      <c r="B417" s="22"/>
      <c r="C417" s="76"/>
      <c r="D417" s="18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154">
      <c r="A418" s="76"/>
      <c r="B418" s="76"/>
      <c r="C418" s="76"/>
      <c r="D418" s="22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</row>
    <row r="419" spans="1:154">
      <c r="A419" s="76"/>
      <c r="B419" s="108"/>
      <c r="C419" s="76"/>
      <c r="D419" s="18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CG419" s="10" t="str">
        <f>$W$1</f>
        <v>FE0F</v>
      </c>
      <c r="CH419" s="10">
        <f>C393</f>
        <v>0</v>
      </c>
      <c r="CI419" s="59">
        <f>E421</f>
        <v>0</v>
      </c>
      <c r="CJ419" s="59">
        <f>F421</f>
        <v>0</v>
      </c>
      <c r="CK419" s="59">
        <f>G421</f>
        <v>0</v>
      </c>
      <c r="CL419" s="59">
        <f>H421</f>
        <v>0</v>
      </c>
      <c r="CM419" s="59">
        <f>I421</f>
        <v>0</v>
      </c>
      <c r="CN419" s="95">
        <f>E422</f>
        <v>0</v>
      </c>
      <c r="CO419" s="95">
        <f>F422</f>
        <v>0</v>
      </c>
      <c r="CP419" s="95">
        <f>G422</f>
        <v>0</v>
      </c>
      <c r="CQ419" s="95">
        <f>H422</f>
        <v>0</v>
      </c>
      <c r="CR419" s="95">
        <f>I422</f>
        <v>0</v>
      </c>
      <c r="CS419" s="59">
        <f>E423</f>
        <v>0</v>
      </c>
      <c r="CT419" s="59">
        <f>F423</f>
        <v>0</v>
      </c>
      <c r="CU419" s="59">
        <f>G423</f>
        <v>0</v>
      </c>
      <c r="CV419" s="59">
        <f>H423</f>
        <v>0</v>
      </c>
      <c r="CW419" s="59">
        <f>I423</f>
        <v>0</v>
      </c>
      <c r="CX419" s="95">
        <f>E424</f>
        <v>0</v>
      </c>
      <c r="CY419" s="95">
        <f>F424</f>
        <v>0</v>
      </c>
      <c r="CZ419" s="95">
        <f>G424</f>
        <v>0</v>
      </c>
      <c r="DA419" s="95">
        <f>H424</f>
        <v>0</v>
      </c>
      <c r="DB419" s="95">
        <f>I424</f>
        <v>0</v>
      </c>
    </row>
    <row r="420" spans="1:154">
      <c r="A420" s="1"/>
      <c r="B420" s="1"/>
      <c r="C420" s="102"/>
      <c r="D420" s="1"/>
      <c r="E420" s="105"/>
      <c r="F420" s="105"/>
      <c r="G420" s="105"/>
      <c r="H420" s="105"/>
      <c r="I420" s="105"/>
      <c r="J420" s="1"/>
      <c r="K420" s="1"/>
      <c r="L420" s="1"/>
      <c r="M420" s="1"/>
      <c r="N420" s="1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01"/>
      <c r="BW420" s="101"/>
      <c r="BX420" s="101"/>
      <c r="CI420" s="53" t="s">
        <v>63</v>
      </c>
      <c r="CJ420" s="53" t="s">
        <v>64</v>
      </c>
      <c r="CK420" s="53" t="s">
        <v>65</v>
      </c>
      <c r="CL420" s="53" t="s">
        <v>66</v>
      </c>
      <c r="CM420" s="87" t="s">
        <v>100</v>
      </c>
      <c r="CN420" s="58" t="s">
        <v>126</v>
      </c>
      <c r="CO420" s="58" t="s">
        <v>127</v>
      </c>
      <c r="CP420" s="58" t="s">
        <v>128</v>
      </c>
      <c r="CQ420" s="58" t="s">
        <v>129</v>
      </c>
      <c r="CR420" s="58" t="s">
        <v>130</v>
      </c>
      <c r="CS420" s="58" t="s">
        <v>131</v>
      </c>
      <c r="CT420" s="58" t="s">
        <v>132</v>
      </c>
      <c r="CU420" s="58" t="s">
        <v>123</v>
      </c>
      <c r="CV420" s="58" t="s">
        <v>124</v>
      </c>
      <c r="CW420" s="58" t="s">
        <v>125</v>
      </c>
      <c r="CX420" s="58" t="s">
        <v>74</v>
      </c>
      <c r="CY420" s="58" t="s">
        <v>75</v>
      </c>
    </row>
    <row r="421" spans="1:154" ht="16">
      <c r="A421" s="126"/>
      <c r="B421" s="76"/>
      <c r="C421" s="76"/>
      <c r="D421" s="76"/>
      <c r="E421" s="71"/>
      <c r="F421" s="71"/>
      <c r="G421" s="71"/>
      <c r="H421" s="71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CG421" s="10" t="str">
        <f>$W$1</f>
        <v>FE0F</v>
      </c>
      <c r="CH421" s="10">
        <f>C393</f>
        <v>0</v>
      </c>
      <c r="CI421" s="59">
        <f t="shared" ref="CI421:CN421" si="162">K421</f>
        <v>0</v>
      </c>
      <c r="CJ421" s="59">
        <f t="shared" si="162"/>
        <v>0</v>
      </c>
      <c r="CK421" s="59">
        <f t="shared" si="162"/>
        <v>0</v>
      </c>
      <c r="CL421" s="59">
        <f t="shared" si="162"/>
        <v>0</v>
      </c>
      <c r="CM421" s="59">
        <f t="shared" si="162"/>
        <v>0</v>
      </c>
      <c r="CN421" s="59">
        <f t="shared" si="162"/>
        <v>0</v>
      </c>
      <c r="CO421" s="59">
        <f>R421</f>
        <v>0</v>
      </c>
      <c r="CP421" s="59">
        <f>S421</f>
        <v>0</v>
      </c>
      <c r="CQ421" s="59">
        <f>U421</f>
        <v>0</v>
      </c>
      <c r="CR421" s="59">
        <f>V421</f>
        <v>0</v>
      </c>
      <c r="CS421" s="59">
        <f>X421</f>
        <v>0</v>
      </c>
      <c r="CT421" s="59">
        <f>Y421</f>
        <v>0</v>
      </c>
      <c r="CU421" s="59">
        <f>AD421</f>
        <v>0</v>
      </c>
      <c r="CV421" s="59">
        <f>AE421</f>
        <v>0</v>
      </c>
      <c r="CW421" s="59">
        <f>AF421</f>
        <v>0</v>
      </c>
      <c r="CX421" s="59">
        <f>BE421</f>
        <v>0</v>
      </c>
      <c r="CY421" s="59">
        <f>BL421</f>
        <v>0</v>
      </c>
      <c r="CZ421" s="95">
        <f t="shared" ref="CZ421:DE421" si="163">K422</f>
        <v>0</v>
      </c>
      <c r="DA421" s="95">
        <f t="shared" si="163"/>
        <v>0</v>
      </c>
      <c r="DB421" s="95">
        <f t="shared" si="163"/>
        <v>0</v>
      </c>
      <c r="DC421" s="95">
        <f t="shared" si="163"/>
        <v>0</v>
      </c>
      <c r="DD421" s="95">
        <f t="shared" si="163"/>
        <v>0</v>
      </c>
      <c r="DE421" s="95">
        <f t="shared" si="163"/>
        <v>0</v>
      </c>
      <c r="DF421" s="95">
        <f>R422</f>
        <v>0</v>
      </c>
      <c r="DG421" s="95">
        <f>S422</f>
        <v>0</v>
      </c>
      <c r="DH421" s="95">
        <f>U422</f>
        <v>0</v>
      </c>
      <c r="DI421" s="95">
        <f>V422</f>
        <v>0</v>
      </c>
      <c r="DJ421" s="95">
        <f>X422</f>
        <v>0</v>
      </c>
      <c r="DK421" s="95">
        <f>Y422</f>
        <v>0</v>
      </c>
      <c r="DL421" s="95">
        <f>AD422</f>
        <v>0</v>
      </c>
      <c r="DM421" s="95">
        <f>AE422</f>
        <v>0</v>
      </c>
      <c r="DN421" s="95">
        <f>AF422</f>
        <v>0</v>
      </c>
      <c r="DO421" s="95">
        <f>BE422</f>
        <v>0</v>
      </c>
      <c r="DP421" s="95">
        <f>BL422</f>
        <v>0</v>
      </c>
      <c r="DQ421" s="59">
        <f t="shared" ref="DQ421:DV421" si="164">K423</f>
        <v>0</v>
      </c>
      <c r="DR421" s="59">
        <f t="shared" si="164"/>
        <v>0</v>
      </c>
      <c r="DS421" s="59">
        <f t="shared" si="164"/>
        <v>0</v>
      </c>
      <c r="DT421" s="59">
        <f t="shared" si="164"/>
        <v>0</v>
      </c>
      <c r="DU421" s="59">
        <f t="shared" si="164"/>
        <v>0</v>
      </c>
      <c r="DV421" s="59">
        <f t="shared" si="164"/>
        <v>0</v>
      </c>
      <c r="DW421" s="59">
        <f>R423</f>
        <v>0</v>
      </c>
      <c r="DX421" s="59">
        <f>S423</f>
        <v>0</v>
      </c>
      <c r="DY421" s="59">
        <f>U423</f>
        <v>0</v>
      </c>
      <c r="DZ421" s="59">
        <f>V423</f>
        <v>0</v>
      </c>
      <c r="EA421" s="59">
        <f>X423</f>
        <v>0</v>
      </c>
      <c r="EB421" s="59">
        <f>Y423</f>
        <v>0</v>
      </c>
      <c r="EC421" s="59">
        <f>AD423</f>
        <v>0</v>
      </c>
      <c r="ED421" s="59">
        <f>AE423</f>
        <v>0</v>
      </c>
      <c r="EE421" s="59">
        <f>AF423</f>
        <v>0</v>
      </c>
      <c r="EF421" s="59">
        <f>BE423</f>
        <v>0</v>
      </c>
      <c r="EG421" s="59">
        <f>BL423</f>
        <v>0</v>
      </c>
      <c r="EH421" s="95">
        <f t="shared" ref="EH421:EM421" si="165">K424</f>
        <v>0</v>
      </c>
      <c r="EI421" s="95">
        <f t="shared" si="165"/>
        <v>0</v>
      </c>
      <c r="EJ421" s="95">
        <f t="shared" si="165"/>
        <v>0</v>
      </c>
      <c r="EK421" s="95">
        <f t="shared" si="165"/>
        <v>0</v>
      </c>
      <c r="EL421" s="95">
        <f t="shared" si="165"/>
        <v>0</v>
      </c>
      <c r="EM421" s="95">
        <f t="shared" si="165"/>
        <v>0</v>
      </c>
      <c r="EN421" s="95">
        <f>R424</f>
        <v>0</v>
      </c>
      <c r="EO421" s="95">
        <f>S424</f>
        <v>0</v>
      </c>
      <c r="EP421" s="95">
        <f>U424</f>
        <v>0</v>
      </c>
      <c r="EQ421" s="95">
        <f>V424</f>
        <v>0</v>
      </c>
      <c r="ER421" s="95">
        <f>X424</f>
        <v>0</v>
      </c>
      <c r="ES421" s="95">
        <f>Y424</f>
        <v>0</v>
      </c>
      <c r="ET421" s="95">
        <f>AD424</f>
        <v>0</v>
      </c>
      <c r="EU421" s="95">
        <f>AE424</f>
        <v>0</v>
      </c>
      <c r="EV421" s="95">
        <f>AF424</f>
        <v>0</v>
      </c>
      <c r="EW421" s="95">
        <f>BE424</f>
        <v>0</v>
      </c>
      <c r="EX421" s="95">
        <f>BL424</f>
        <v>0</v>
      </c>
    </row>
    <row r="422" spans="1:154">
      <c r="A422" s="114"/>
      <c r="B422" s="1"/>
      <c r="C422" s="9"/>
      <c r="D422" s="1"/>
      <c r="E422" s="105"/>
      <c r="F422" s="105"/>
      <c r="G422" s="105"/>
      <c r="H422" s="105"/>
      <c r="I422" s="105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>
        <v>0</v>
      </c>
      <c r="BZ422">
        <v>0</v>
      </c>
      <c r="CA422">
        <v>0</v>
      </c>
      <c r="CB422">
        <v>0</v>
      </c>
      <c r="CC422">
        <v>0</v>
      </c>
      <c r="CD422" t="s">
        <v>58</v>
      </c>
    </row>
    <row r="423" spans="1:154">
      <c r="A423" s="114"/>
      <c r="B423" s="1"/>
      <c r="C423" s="9"/>
      <c r="D423" s="1"/>
      <c r="E423" s="105"/>
      <c r="F423" s="105"/>
      <c r="G423" s="105"/>
      <c r="H423" s="105"/>
      <c r="I423" s="105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>
        <v>0</v>
      </c>
      <c r="BZ423">
        <v>0</v>
      </c>
      <c r="CA423">
        <v>0</v>
      </c>
      <c r="CB423">
        <v>0</v>
      </c>
      <c r="CC423">
        <v>0</v>
      </c>
      <c r="CD423" t="s">
        <v>58</v>
      </c>
    </row>
    <row r="424" spans="1:154">
      <c r="A424" s="114"/>
      <c r="B424" s="1"/>
      <c r="C424" s="9"/>
      <c r="D424" s="1"/>
      <c r="E424" s="105"/>
      <c r="F424" s="105"/>
      <c r="G424" s="105"/>
      <c r="H424" s="105"/>
      <c r="I424" s="105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>
        <v>0</v>
      </c>
      <c r="BZ424">
        <v>0</v>
      </c>
      <c r="CA424">
        <v>0</v>
      </c>
      <c r="CB424">
        <v>0</v>
      </c>
      <c r="CC424">
        <v>0</v>
      </c>
      <c r="CD424" t="s">
        <v>58</v>
      </c>
    </row>
    <row r="425" spans="1:154">
      <c r="A425" s="114"/>
      <c r="B425" s="1"/>
      <c r="C425" s="9"/>
      <c r="D425" s="1"/>
      <c r="E425" s="105"/>
      <c r="F425" s="105"/>
      <c r="G425" s="105"/>
      <c r="H425" s="105"/>
      <c r="I425" s="105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>
        <v>0</v>
      </c>
      <c r="BZ425">
        <v>0</v>
      </c>
      <c r="CA425">
        <v>0</v>
      </c>
      <c r="CB425">
        <v>0</v>
      </c>
      <c r="CC425">
        <v>0</v>
      </c>
      <c r="CD425" t="s">
        <v>58</v>
      </c>
    </row>
    <row r="426" spans="1:154">
      <c r="A426" s="114"/>
      <c r="B426" s="1"/>
      <c r="C426" s="102"/>
      <c r="D426" s="1"/>
      <c r="E426" s="105"/>
      <c r="F426" s="105"/>
      <c r="G426" s="105"/>
      <c r="H426" s="105"/>
      <c r="I426" s="105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>
        <v>0</v>
      </c>
      <c r="BZ426">
        <v>0</v>
      </c>
      <c r="CA426">
        <v>0</v>
      </c>
      <c r="CB426">
        <v>0</v>
      </c>
      <c r="CC426">
        <v>0</v>
      </c>
      <c r="CD426" t="s">
        <v>58</v>
      </c>
    </row>
    <row r="427" spans="1:154">
      <c r="A427" s="114"/>
      <c r="B427" s="1"/>
      <c r="C427" s="102"/>
      <c r="D427" s="1"/>
      <c r="E427" s="105"/>
      <c r="F427" s="105"/>
      <c r="G427" s="105"/>
      <c r="H427" s="105"/>
      <c r="I427" s="105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>
        <v>0</v>
      </c>
      <c r="BZ427">
        <v>0</v>
      </c>
      <c r="CA427">
        <v>0</v>
      </c>
      <c r="CB427">
        <v>0</v>
      </c>
      <c r="CC427">
        <v>0</v>
      </c>
      <c r="CD427" t="s">
        <v>58</v>
      </c>
    </row>
    <row r="428" spans="1:154">
      <c r="A428" s="114"/>
      <c r="B428" s="1"/>
      <c r="C428" s="102"/>
      <c r="D428" s="1"/>
      <c r="E428" s="105"/>
      <c r="F428" s="105"/>
      <c r="G428" s="105"/>
      <c r="H428" s="105"/>
      <c r="I428" s="105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>
        <v>0</v>
      </c>
      <c r="BZ428">
        <v>0</v>
      </c>
      <c r="CA428">
        <v>0</v>
      </c>
      <c r="CB428">
        <v>0</v>
      </c>
      <c r="CC428">
        <v>0</v>
      </c>
      <c r="CD428" t="s">
        <v>58</v>
      </c>
    </row>
    <row r="429" spans="1:154">
      <c r="A429" s="114"/>
      <c r="B429" s="1"/>
      <c r="C429" s="102"/>
      <c r="D429" s="1"/>
      <c r="E429" s="105"/>
      <c r="F429" s="105"/>
      <c r="G429" s="105"/>
      <c r="H429" s="105"/>
      <c r="I429" s="105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>
        <v>0</v>
      </c>
      <c r="BZ429">
        <v>0</v>
      </c>
      <c r="CA429">
        <v>0</v>
      </c>
      <c r="CB429">
        <v>0</v>
      </c>
      <c r="CC429">
        <v>0</v>
      </c>
      <c r="CD429" t="s">
        <v>58</v>
      </c>
    </row>
    <row r="430" spans="1:154">
      <c r="A430" s="114"/>
      <c r="B430" s="1"/>
      <c r="C430" s="9"/>
      <c r="D430" s="1"/>
      <c r="E430" s="105"/>
      <c r="F430" s="105"/>
      <c r="G430" s="105"/>
      <c r="H430" s="105"/>
      <c r="I430" s="105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>
        <v>0</v>
      </c>
      <c r="BZ430">
        <v>0</v>
      </c>
      <c r="CA430">
        <v>0</v>
      </c>
      <c r="CB430">
        <v>0</v>
      </c>
      <c r="CC430">
        <v>0</v>
      </c>
      <c r="CD430" t="s">
        <v>58</v>
      </c>
    </row>
    <row r="431" spans="1:154">
      <c r="A431" s="114"/>
      <c r="B431" s="1"/>
      <c r="C431" s="102"/>
      <c r="D431" s="1"/>
      <c r="E431" s="105"/>
      <c r="F431" s="105"/>
      <c r="G431" s="105"/>
      <c r="H431" s="105"/>
      <c r="I431" s="105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>
        <v>0</v>
      </c>
      <c r="BZ431">
        <v>0</v>
      </c>
      <c r="CA431">
        <v>0</v>
      </c>
      <c r="CB431">
        <v>0</v>
      </c>
      <c r="CC431">
        <v>0</v>
      </c>
      <c r="CD431" t="s">
        <v>58</v>
      </c>
    </row>
    <row r="432" spans="1:154">
      <c r="A432" s="114"/>
      <c r="B432" s="1"/>
      <c r="C432" s="9"/>
      <c r="D432" s="1"/>
      <c r="E432" s="105"/>
      <c r="F432" s="105"/>
      <c r="G432" s="105"/>
      <c r="H432" s="105"/>
      <c r="I432" s="105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>
        <v>0</v>
      </c>
      <c r="BZ432">
        <v>0</v>
      </c>
      <c r="CA432">
        <v>0</v>
      </c>
      <c r="CB432">
        <v>0</v>
      </c>
      <c r="CC432">
        <v>0</v>
      </c>
      <c r="CD432" t="s">
        <v>58</v>
      </c>
    </row>
    <row r="433" spans="1:82">
      <c r="A433" s="114"/>
      <c r="B433" s="1"/>
      <c r="C433" s="102"/>
      <c r="D433" s="1"/>
      <c r="E433" s="105"/>
      <c r="F433" s="105"/>
      <c r="G433" s="105"/>
      <c r="H433" s="105"/>
      <c r="I433" s="105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>
        <v>0</v>
      </c>
      <c r="BZ433">
        <v>0</v>
      </c>
      <c r="CA433">
        <v>0</v>
      </c>
      <c r="CB433">
        <v>0</v>
      </c>
      <c r="CC433">
        <v>0</v>
      </c>
      <c r="CD433" t="s">
        <v>58</v>
      </c>
    </row>
    <row r="434" spans="1:82">
      <c r="A434" s="114"/>
      <c r="B434" s="1"/>
      <c r="C434" s="102"/>
      <c r="D434" s="1"/>
      <c r="E434" s="105"/>
      <c r="F434" s="105"/>
      <c r="G434" s="105"/>
      <c r="H434" s="105"/>
      <c r="I434" s="105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>
        <v>0</v>
      </c>
      <c r="BZ434">
        <v>0</v>
      </c>
      <c r="CA434">
        <v>0</v>
      </c>
      <c r="CB434">
        <v>0</v>
      </c>
      <c r="CC434">
        <v>0</v>
      </c>
      <c r="CD434" t="s">
        <v>58</v>
      </c>
    </row>
    <row r="435" spans="1:82">
      <c r="A435" s="114"/>
      <c r="B435" s="1"/>
      <c r="C435" s="9"/>
      <c r="D435" s="1"/>
      <c r="E435" s="105"/>
      <c r="F435" s="105"/>
      <c r="G435" s="105"/>
      <c r="H435" s="105"/>
      <c r="I435" s="105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>
        <v>0</v>
      </c>
      <c r="BZ435">
        <v>0</v>
      </c>
      <c r="CA435">
        <v>0</v>
      </c>
      <c r="CB435">
        <v>0</v>
      </c>
      <c r="CC435">
        <v>0</v>
      </c>
      <c r="CD435" t="s">
        <v>58</v>
      </c>
    </row>
    <row r="436" spans="1:82">
      <c r="A436" s="114"/>
      <c r="B436" s="1"/>
      <c r="C436" s="9"/>
      <c r="D436" s="1"/>
      <c r="E436" s="105"/>
      <c r="F436" s="105"/>
      <c r="G436" s="105"/>
      <c r="H436" s="105"/>
      <c r="I436" s="105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>
        <v>0</v>
      </c>
      <c r="BZ436">
        <v>0</v>
      </c>
      <c r="CA436">
        <v>0</v>
      </c>
      <c r="CB436">
        <v>0</v>
      </c>
      <c r="CC436">
        <v>0</v>
      </c>
      <c r="CD436" t="s">
        <v>58</v>
      </c>
    </row>
    <row r="437" spans="1:82">
      <c r="A437" s="114"/>
      <c r="B437" s="1"/>
      <c r="C437" s="102"/>
      <c r="D437" s="1"/>
      <c r="E437" s="105"/>
      <c r="F437" s="105"/>
      <c r="G437" s="105"/>
      <c r="H437" s="105"/>
      <c r="I437" s="105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>
        <v>0</v>
      </c>
      <c r="BZ437">
        <v>0</v>
      </c>
      <c r="CA437">
        <v>0</v>
      </c>
      <c r="CB437">
        <v>0</v>
      </c>
      <c r="CC437">
        <v>0</v>
      </c>
      <c r="CD437" t="s">
        <v>58</v>
      </c>
    </row>
    <row r="438" spans="1:82">
      <c r="A438" s="114"/>
      <c r="B438" s="1"/>
      <c r="C438" s="102"/>
      <c r="D438" s="1"/>
      <c r="E438" s="105"/>
      <c r="F438" s="105"/>
      <c r="G438" s="105"/>
      <c r="H438" s="105"/>
      <c r="I438" s="105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>
        <v>0</v>
      </c>
      <c r="BZ438">
        <v>0</v>
      </c>
      <c r="CA438">
        <v>0</v>
      </c>
      <c r="CB438">
        <v>0</v>
      </c>
      <c r="CC438">
        <v>0</v>
      </c>
      <c r="CD438" t="s">
        <v>58</v>
      </c>
    </row>
    <row r="439" spans="1:82">
      <c r="A439" s="114"/>
      <c r="B439" s="1"/>
      <c r="C439" s="9"/>
      <c r="D439" s="1"/>
      <c r="E439" s="105"/>
      <c r="F439" s="105"/>
      <c r="G439" s="105"/>
      <c r="H439" s="105"/>
      <c r="I439" s="105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>
        <v>0</v>
      </c>
      <c r="BZ439">
        <v>0</v>
      </c>
      <c r="CA439">
        <v>0</v>
      </c>
      <c r="CB439">
        <v>0</v>
      </c>
      <c r="CC439">
        <v>0</v>
      </c>
      <c r="CD439" t="s">
        <v>58</v>
      </c>
    </row>
    <row r="440" spans="1:82">
      <c r="A440" s="114"/>
      <c r="B440" s="1"/>
      <c r="C440" s="102"/>
      <c r="D440" s="1"/>
      <c r="E440" s="105"/>
      <c r="F440" s="105"/>
      <c r="G440" s="105"/>
      <c r="H440" s="105"/>
      <c r="I440" s="105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>
        <v>0</v>
      </c>
      <c r="BZ440">
        <v>0</v>
      </c>
      <c r="CA440">
        <v>0</v>
      </c>
      <c r="CB440">
        <v>0</v>
      </c>
      <c r="CC440">
        <v>0</v>
      </c>
      <c r="CD440" t="s">
        <v>58</v>
      </c>
    </row>
    <row r="441" spans="1:82">
      <c r="A441" s="114"/>
      <c r="B441" s="1"/>
      <c r="C441" s="102"/>
      <c r="D441" s="1"/>
      <c r="E441" s="105"/>
      <c r="F441" s="105"/>
      <c r="G441" s="105"/>
      <c r="H441" s="105"/>
      <c r="I441" s="105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>
        <v>0</v>
      </c>
      <c r="BZ441">
        <v>0</v>
      </c>
      <c r="CA441">
        <v>0</v>
      </c>
      <c r="CB441">
        <v>0</v>
      </c>
      <c r="CC441">
        <v>0</v>
      </c>
      <c r="CD441" t="s">
        <v>58</v>
      </c>
    </row>
    <row r="442" spans="1:82">
      <c r="A442" s="76"/>
      <c r="B442" s="101"/>
      <c r="C442" s="106"/>
      <c r="D442" s="106"/>
      <c r="E442" s="106"/>
      <c r="F442" s="106"/>
      <c r="G442" s="106"/>
      <c r="H442" s="106"/>
      <c r="I442" s="106"/>
      <c r="J442" s="106"/>
      <c r="K442" s="76"/>
      <c r="L442" s="76"/>
      <c r="M442" s="76"/>
      <c r="N442" s="76"/>
      <c r="O442" s="127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101"/>
      <c r="AO442" s="101"/>
      <c r="AP442" s="101"/>
      <c r="AQ442" s="101"/>
      <c r="AR442" s="101"/>
      <c r="AS442" s="76"/>
      <c r="AT442" s="76"/>
      <c r="AU442" s="76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1"/>
      <c r="BM442" s="101"/>
      <c r="BN442" s="101"/>
      <c r="BO442" s="101"/>
      <c r="BP442" s="101"/>
      <c r="BQ442" s="101"/>
      <c r="BR442" s="101"/>
      <c r="BS442" s="101"/>
      <c r="BT442" s="101"/>
      <c r="BU442" s="101"/>
      <c r="BV442" s="101"/>
      <c r="BW442" s="101"/>
      <c r="BX442" s="101"/>
    </row>
    <row r="443" spans="1:82">
      <c r="A443" s="22"/>
      <c r="B443" s="22"/>
      <c r="C443" s="76"/>
      <c r="D443" s="22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</row>
    <row r="444" spans="1:82">
      <c r="A444" s="18"/>
      <c r="B444" s="22"/>
      <c r="C444" s="76"/>
      <c r="D444" s="18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82">
      <c r="A445" s="76"/>
      <c r="B445" s="76"/>
      <c r="C445" s="76"/>
      <c r="D445" s="22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</row>
    <row r="446" spans="1:82">
      <c r="A446" s="76"/>
      <c r="B446" s="108"/>
      <c r="C446" s="76"/>
      <c r="D446" s="18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82">
      <c r="A447" s="1"/>
      <c r="B447" s="1"/>
      <c r="C447" s="102"/>
      <c r="D447" s="1"/>
      <c r="E447" s="105"/>
      <c r="F447" s="105"/>
      <c r="G447" s="105"/>
      <c r="H447" s="105"/>
      <c r="I447" s="105"/>
      <c r="J447" s="1"/>
      <c r="K447" s="1"/>
      <c r="L447" s="1"/>
      <c r="M447" s="1"/>
      <c r="N447" s="1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01"/>
      <c r="BW447" s="101"/>
      <c r="BX447" s="101"/>
    </row>
    <row r="448" spans="1:82" ht="16">
      <c r="A448" s="126"/>
      <c r="B448" s="76"/>
      <c r="C448" s="76"/>
      <c r="D448" s="76"/>
      <c r="E448" s="71"/>
      <c r="F448" s="71"/>
      <c r="G448" s="71"/>
      <c r="H448" s="71"/>
      <c r="I448" s="128"/>
      <c r="J448" s="71"/>
      <c r="K448" s="71"/>
      <c r="L448" s="71"/>
      <c r="M448" s="71"/>
      <c r="N448" s="71"/>
      <c r="O448" s="128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101"/>
      <c r="BW448" s="101"/>
      <c r="BX448" s="101"/>
    </row>
    <row r="449" spans="1:82">
      <c r="A449" s="114"/>
      <c r="B449" s="1"/>
      <c r="C449" s="9"/>
      <c r="D449" s="1"/>
      <c r="E449" s="105"/>
      <c r="F449" s="105"/>
      <c r="G449" s="105"/>
      <c r="H449" s="105"/>
      <c r="I449" s="105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>
        <v>0</v>
      </c>
      <c r="BZ449">
        <v>0</v>
      </c>
      <c r="CA449">
        <v>0</v>
      </c>
      <c r="CB449">
        <v>0</v>
      </c>
      <c r="CC449">
        <v>0</v>
      </c>
      <c r="CD449" t="s">
        <v>58</v>
      </c>
    </row>
    <row r="450" spans="1:82">
      <c r="A450" s="114"/>
      <c r="B450" s="1"/>
      <c r="C450" s="9"/>
      <c r="D450" s="1"/>
      <c r="E450" s="105"/>
      <c r="F450" s="105"/>
      <c r="G450" s="105"/>
      <c r="H450" s="105"/>
      <c r="I450" s="105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>
        <v>0</v>
      </c>
      <c r="BZ450">
        <v>0</v>
      </c>
      <c r="CA450">
        <v>0</v>
      </c>
      <c r="CB450">
        <v>0</v>
      </c>
      <c r="CC450">
        <v>0</v>
      </c>
      <c r="CD450" t="s">
        <v>58</v>
      </c>
    </row>
    <row r="451" spans="1:82">
      <c r="A451" s="114"/>
      <c r="B451" s="1"/>
      <c r="C451" s="9"/>
      <c r="D451" s="1"/>
      <c r="E451" s="105"/>
      <c r="F451" s="105"/>
      <c r="G451" s="105"/>
      <c r="H451" s="105"/>
      <c r="I451" s="105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/>
      <c r="BX451" s="114"/>
      <c r="BY451">
        <v>0</v>
      </c>
      <c r="BZ451">
        <v>0</v>
      </c>
      <c r="CA451">
        <v>0</v>
      </c>
      <c r="CB451">
        <v>0</v>
      </c>
      <c r="CC451">
        <v>0</v>
      </c>
      <c r="CD451" t="s">
        <v>58</v>
      </c>
    </row>
    <row r="452" spans="1:82">
      <c r="A452" s="114"/>
      <c r="B452" s="1"/>
      <c r="C452" s="9"/>
      <c r="D452" s="1"/>
      <c r="E452" s="105"/>
      <c r="F452" s="105"/>
      <c r="G452" s="105"/>
      <c r="H452" s="105"/>
      <c r="I452" s="105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>
        <v>0</v>
      </c>
      <c r="BZ452">
        <v>0</v>
      </c>
      <c r="CA452">
        <v>0</v>
      </c>
      <c r="CB452">
        <v>0</v>
      </c>
      <c r="CC452">
        <v>0</v>
      </c>
      <c r="CD452" t="s">
        <v>58</v>
      </c>
    </row>
    <row r="453" spans="1:82">
      <c r="A453" s="114"/>
      <c r="B453" s="1"/>
      <c r="C453" s="102"/>
      <c r="D453" s="1"/>
      <c r="E453" s="105"/>
      <c r="F453" s="105"/>
      <c r="G453" s="105"/>
      <c r="H453" s="105"/>
      <c r="I453" s="105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>
        <v>0</v>
      </c>
      <c r="BZ453">
        <v>0</v>
      </c>
      <c r="CA453">
        <v>0</v>
      </c>
      <c r="CB453">
        <v>0</v>
      </c>
      <c r="CC453">
        <v>0</v>
      </c>
      <c r="CD453" t="s">
        <v>58</v>
      </c>
    </row>
    <row r="454" spans="1:82">
      <c r="A454" s="114"/>
      <c r="B454" s="1"/>
      <c r="C454" s="102"/>
      <c r="D454" s="1"/>
      <c r="E454" s="105"/>
      <c r="F454" s="105"/>
      <c r="G454" s="105"/>
      <c r="H454" s="105"/>
      <c r="I454" s="105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/>
      <c r="BX454" s="114"/>
      <c r="BY454">
        <v>0</v>
      </c>
      <c r="BZ454">
        <v>0</v>
      </c>
      <c r="CA454">
        <v>0</v>
      </c>
      <c r="CB454">
        <v>0</v>
      </c>
      <c r="CC454">
        <v>0</v>
      </c>
      <c r="CD454" t="s">
        <v>58</v>
      </c>
    </row>
    <row r="455" spans="1:82">
      <c r="A455" s="114"/>
      <c r="B455" s="1"/>
      <c r="C455" s="102"/>
      <c r="D455" s="1"/>
      <c r="E455" s="105"/>
      <c r="F455" s="105"/>
      <c r="G455" s="105"/>
      <c r="H455" s="105"/>
      <c r="I455" s="105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>
        <v>0</v>
      </c>
      <c r="BZ455">
        <v>0</v>
      </c>
      <c r="CA455">
        <v>0</v>
      </c>
      <c r="CB455">
        <v>0</v>
      </c>
      <c r="CC455">
        <v>0</v>
      </c>
      <c r="CD455" t="s">
        <v>58</v>
      </c>
    </row>
    <row r="456" spans="1:82">
      <c r="A456" s="114"/>
      <c r="B456" s="1"/>
      <c r="C456" s="102"/>
      <c r="D456" s="1"/>
      <c r="E456" s="105"/>
      <c r="F456" s="105"/>
      <c r="G456" s="105"/>
      <c r="H456" s="105"/>
      <c r="I456" s="105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>
        <v>0</v>
      </c>
      <c r="BZ456">
        <v>0</v>
      </c>
      <c r="CA456">
        <v>0</v>
      </c>
      <c r="CB456">
        <v>0</v>
      </c>
      <c r="CC456">
        <v>0</v>
      </c>
      <c r="CD456" t="s">
        <v>58</v>
      </c>
    </row>
    <row r="457" spans="1:82">
      <c r="A457" s="114"/>
      <c r="B457" s="1"/>
      <c r="C457" s="9"/>
      <c r="D457" s="1"/>
      <c r="E457" s="105"/>
      <c r="F457" s="105"/>
      <c r="G457" s="105"/>
      <c r="H457" s="105"/>
      <c r="I457" s="105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>
        <v>0</v>
      </c>
      <c r="BZ457">
        <v>0</v>
      </c>
      <c r="CA457">
        <v>0</v>
      </c>
      <c r="CB457">
        <v>0</v>
      </c>
      <c r="CC457">
        <v>0</v>
      </c>
      <c r="CD457" t="s">
        <v>58</v>
      </c>
    </row>
    <row r="458" spans="1:82">
      <c r="A458" s="114"/>
      <c r="B458" s="1"/>
      <c r="C458" s="102"/>
      <c r="D458" s="1"/>
      <c r="E458" s="105"/>
      <c r="F458" s="105"/>
      <c r="G458" s="105"/>
      <c r="H458" s="105"/>
      <c r="I458" s="105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>
        <v>0</v>
      </c>
      <c r="BZ458">
        <v>0</v>
      </c>
      <c r="CA458">
        <v>0</v>
      </c>
      <c r="CB458">
        <v>0</v>
      </c>
      <c r="CC458">
        <v>0</v>
      </c>
      <c r="CD458" t="s">
        <v>58</v>
      </c>
    </row>
    <row r="459" spans="1:82">
      <c r="A459" s="114"/>
      <c r="B459" s="1"/>
      <c r="C459" s="9"/>
      <c r="D459" s="1"/>
      <c r="E459" s="105"/>
      <c r="F459" s="105"/>
      <c r="G459" s="105"/>
      <c r="H459" s="105"/>
      <c r="I459" s="105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>
        <v>0</v>
      </c>
      <c r="BZ459">
        <v>0</v>
      </c>
      <c r="CA459">
        <v>0</v>
      </c>
      <c r="CB459">
        <v>0</v>
      </c>
      <c r="CC459">
        <v>0</v>
      </c>
      <c r="CD459" t="s">
        <v>58</v>
      </c>
    </row>
    <row r="460" spans="1:82">
      <c r="A460" s="114"/>
      <c r="B460" s="1"/>
      <c r="C460" s="102"/>
      <c r="D460" s="1"/>
      <c r="E460" s="105"/>
      <c r="F460" s="105"/>
      <c r="G460" s="105"/>
      <c r="H460" s="105"/>
      <c r="I460" s="105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>
        <v>0</v>
      </c>
      <c r="BZ460">
        <v>0</v>
      </c>
      <c r="CA460">
        <v>0</v>
      </c>
      <c r="CB460">
        <v>0</v>
      </c>
      <c r="CC460">
        <v>0</v>
      </c>
      <c r="CD460" t="s">
        <v>58</v>
      </c>
    </row>
    <row r="461" spans="1:82">
      <c r="A461" s="114"/>
      <c r="B461" s="1"/>
      <c r="C461" s="102"/>
      <c r="D461" s="1"/>
      <c r="E461" s="105"/>
      <c r="F461" s="105"/>
      <c r="G461" s="105"/>
      <c r="H461" s="105"/>
      <c r="I461" s="105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>
        <v>0</v>
      </c>
      <c r="BZ461">
        <v>0</v>
      </c>
      <c r="CA461">
        <v>0</v>
      </c>
      <c r="CB461">
        <v>0</v>
      </c>
      <c r="CC461">
        <v>0</v>
      </c>
      <c r="CD461" t="s">
        <v>58</v>
      </c>
    </row>
    <row r="462" spans="1:82">
      <c r="A462" s="114"/>
      <c r="B462" s="1"/>
      <c r="C462" s="9"/>
      <c r="D462" s="1"/>
      <c r="E462" s="105"/>
      <c r="F462" s="105"/>
      <c r="G462" s="105"/>
      <c r="H462" s="105"/>
      <c r="I462" s="105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>
        <v>0</v>
      </c>
      <c r="BZ462">
        <v>0</v>
      </c>
      <c r="CA462">
        <v>0</v>
      </c>
      <c r="CB462">
        <v>0</v>
      </c>
      <c r="CC462">
        <v>0</v>
      </c>
      <c r="CD462" t="s">
        <v>58</v>
      </c>
    </row>
    <row r="463" spans="1:82">
      <c r="A463" s="114"/>
      <c r="B463" s="1"/>
      <c r="C463" s="9"/>
      <c r="D463" s="1"/>
      <c r="E463" s="105"/>
      <c r="F463" s="105"/>
      <c r="G463" s="105"/>
      <c r="H463" s="105"/>
      <c r="I463" s="105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>
        <v>0</v>
      </c>
      <c r="BZ463">
        <v>0</v>
      </c>
      <c r="CA463">
        <v>0</v>
      </c>
      <c r="CB463">
        <v>0</v>
      </c>
      <c r="CC463">
        <v>0</v>
      </c>
      <c r="CD463" t="s">
        <v>58</v>
      </c>
    </row>
    <row r="464" spans="1:82">
      <c r="A464" s="114"/>
      <c r="B464" s="1"/>
      <c r="C464" s="102"/>
      <c r="D464" s="1"/>
      <c r="E464" s="105"/>
      <c r="F464" s="105"/>
      <c r="G464" s="105"/>
      <c r="H464" s="105"/>
      <c r="I464" s="105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>
        <v>0</v>
      </c>
      <c r="BZ464">
        <v>0</v>
      </c>
      <c r="CA464">
        <v>0</v>
      </c>
      <c r="CB464">
        <v>0</v>
      </c>
      <c r="CC464">
        <v>0</v>
      </c>
      <c r="CD464" t="s">
        <v>58</v>
      </c>
    </row>
    <row r="465" spans="1:86">
      <c r="A465" s="114"/>
      <c r="B465" s="1"/>
      <c r="C465" s="102"/>
      <c r="D465" s="1"/>
      <c r="E465" s="105"/>
      <c r="F465" s="105"/>
      <c r="G465" s="105"/>
      <c r="H465" s="105"/>
      <c r="I465" s="105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>
        <v>0</v>
      </c>
      <c r="BZ465">
        <v>0</v>
      </c>
      <c r="CA465">
        <v>0</v>
      </c>
      <c r="CB465">
        <v>0</v>
      </c>
      <c r="CC465">
        <v>0</v>
      </c>
      <c r="CD465" t="s">
        <v>58</v>
      </c>
    </row>
    <row r="466" spans="1:86">
      <c r="A466" s="114"/>
      <c r="B466" s="1"/>
      <c r="C466" s="9"/>
      <c r="D466" s="1"/>
      <c r="E466" s="105"/>
      <c r="F466" s="105"/>
      <c r="G466" s="105"/>
      <c r="H466" s="105"/>
      <c r="I466" s="105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>
        <v>0</v>
      </c>
      <c r="BZ466">
        <v>0</v>
      </c>
      <c r="CA466">
        <v>0</v>
      </c>
      <c r="CB466">
        <v>0</v>
      </c>
      <c r="CC466">
        <v>0</v>
      </c>
      <c r="CD466" t="s">
        <v>58</v>
      </c>
    </row>
    <row r="467" spans="1:86">
      <c r="A467" s="114"/>
      <c r="B467" s="1"/>
      <c r="C467" s="102"/>
      <c r="D467" s="1"/>
      <c r="E467" s="105"/>
      <c r="F467" s="105"/>
      <c r="G467" s="105"/>
      <c r="H467" s="105"/>
      <c r="I467" s="105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>
        <v>0</v>
      </c>
      <c r="BZ467">
        <v>0</v>
      </c>
      <c r="CA467">
        <v>0</v>
      </c>
      <c r="CB467">
        <v>0</v>
      </c>
      <c r="CC467">
        <v>0</v>
      </c>
      <c r="CD467" t="s">
        <v>58</v>
      </c>
    </row>
    <row r="468" spans="1:86">
      <c r="A468" s="114"/>
      <c r="B468" s="1"/>
      <c r="C468" s="102"/>
      <c r="D468" s="1"/>
      <c r="E468" s="105"/>
      <c r="F468" s="105"/>
      <c r="G468" s="105"/>
      <c r="H468" s="105"/>
      <c r="I468" s="105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>
        <v>0</v>
      </c>
      <c r="BZ468">
        <v>0</v>
      </c>
      <c r="CA468">
        <v>0</v>
      </c>
      <c r="CB468">
        <v>0</v>
      </c>
      <c r="CC468">
        <v>0</v>
      </c>
      <c r="CD468" t="s">
        <v>58</v>
      </c>
    </row>
    <row r="469" spans="1:86">
      <c r="A469" s="76"/>
      <c r="B469" s="101"/>
      <c r="C469" s="106"/>
      <c r="D469" s="106"/>
      <c r="E469" s="106"/>
      <c r="F469" s="106"/>
      <c r="G469" s="106"/>
      <c r="H469" s="106"/>
      <c r="I469" s="106"/>
      <c r="J469" s="106"/>
      <c r="K469" s="76"/>
      <c r="L469" s="76"/>
      <c r="M469" s="76"/>
      <c r="N469" s="76"/>
      <c r="O469" s="127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101"/>
      <c r="AO469" s="101"/>
      <c r="AP469" s="101"/>
      <c r="AQ469" s="101"/>
      <c r="AR469" s="101"/>
      <c r="AS469" s="76"/>
      <c r="AT469" s="76"/>
      <c r="AU469" s="76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1"/>
      <c r="BM469" s="101"/>
      <c r="BN469" s="101"/>
      <c r="BO469" s="101"/>
      <c r="BP469" s="101"/>
      <c r="BQ469" s="101"/>
      <c r="BR469" s="101"/>
      <c r="BS469" s="101"/>
      <c r="BT469" s="101"/>
      <c r="BU469" s="101"/>
      <c r="BV469" s="101"/>
      <c r="BW469" s="101"/>
      <c r="BX469" s="101"/>
    </row>
    <row r="470" spans="1:86">
      <c r="A470" s="22"/>
      <c r="B470" s="22"/>
      <c r="C470" s="76"/>
      <c r="D470" s="22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</row>
    <row r="471" spans="1:86">
      <c r="A471" s="18"/>
      <c r="B471" s="22"/>
      <c r="C471" s="76"/>
      <c r="D471" s="18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86">
      <c r="A472" s="76"/>
      <c r="B472" s="76"/>
      <c r="C472" s="76"/>
      <c r="D472" s="22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</row>
    <row r="473" spans="1:86">
      <c r="A473" s="76"/>
      <c r="B473" s="108"/>
      <c r="C473" s="76"/>
      <c r="D473" s="18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86" s="122" customFormat="1" ht="16">
      <c r="A474" s="129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25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  <c r="BI474" s="101"/>
      <c r="BJ474" s="101"/>
      <c r="BK474" s="101"/>
      <c r="BL474" s="101"/>
      <c r="BM474" s="101"/>
      <c r="BN474" s="101"/>
      <c r="BO474" s="101"/>
      <c r="BP474" s="101"/>
      <c r="BQ474" s="101"/>
      <c r="BR474" s="101"/>
      <c r="BS474" s="101"/>
      <c r="BT474" s="101"/>
      <c r="BU474" s="101"/>
      <c r="BV474" s="101"/>
      <c r="BW474" s="101"/>
      <c r="BX474" s="101"/>
      <c r="CG474" s="123"/>
      <c r="CH474" s="123"/>
    </row>
    <row r="475" spans="1:86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25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  <c r="BE475" s="101"/>
      <c r="BF475" s="101"/>
      <c r="BG475" s="101"/>
      <c r="BH475" s="101"/>
      <c r="BI475" s="101"/>
      <c r="BJ475" s="101"/>
      <c r="BK475" s="101"/>
      <c r="BL475" s="101"/>
      <c r="BM475" s="101"/>
      <c r="BN475" s="101"/>
      <c r="BO475" s="101"/>
      <c r="BP475" s="101"/>
      <c r="BQ475" s="101"/>
      <c r="BR475" s="101"/>
      <c r="BS475" s="101"/>
      <c r="BT475" s="101"/>
      <c r="BU475" s="101"/>
      <c r="BV475" s="101"/>
      <c r="BW475" s="101"/>
      <c r="BX475" s="101"/>
    </row>
    <row r="476" spans="1:86" ht="16">
      <c r="A476" s="126"/>
      <c r="B476" s="76"/>
      <c r="C476" s="76"/>
      <c r="D476" s="76"/>
      <c r="E476" s="76"/>
      <c r="F476" s="76"/>
      <c r="G476" s="76"/>
      <c r="H476" s="76"/>
      <c r="I476" s="76"/>
      <c r="J476" s="71"/>
      <c r="K476" s="71"/>
      <c r="L476" s="71"/>
      <c r="M476" s="71"/>
      <c r="N476" s="71"/>
      <c r="O476" s="72"/>
      <c r="P476" s="71"/>
      <c r="Q476" s="71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1"/>
      <c r="AE476" s="71"/>
      <c r="AF476" s="71"/>
      <c r="AG476" s="73"/>
      <c r="AH476" s="73"/>
      <c r="AI476" s="74"/>
      <c r="AJ476" s="73"/>
      <c r="AK476" s="75"/>
      <c r="AL476" s="75"/>
      <c r="AM476" s="75"/>
      <c r="AN476" s="75"/>
      <c r="AO476" s="75"/>
      <c r="AP476" s="75"/>
      <c r="AQ476" s="75"/>
      <c r="AR476" s="75"/>
      <c r="AS476" s="76"/>
      <c r="AT476" s="76"/>
      <c r="AU476" s="76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101"/>
      <c r="BL476" s="101"/>
      <c r="BM476" s="101"/>
      <c r="BN476" s="101"/>
      <c r="BO476" s="101"/>
      <c r="BP476" s="101"/>
      <c r="BQ476" s="101"/>
      <c r="BR476" s="101"/>
      <c r="BS476" s="101"/>
      <c r="BT476" s="101"/>
      <c r="BU476" s="101"/>
      <c r="BV476" s="101"/>
      <c r="BW476" s="101"/>
      <c r="BX476" s="101"/>
    </row>
    <row r="477" spans="1:86">
      <c r="A477" s="114"/>
      <c r="B477" s="1"/>
      <c r="C477" s="9"/>
      <c r="D477" s="1"/>
      <c r="E477" s="105"/>
      <c r="F477" s="105"/>
      <c r="G477" s="105"/>
      <c r="H477" s="105"/>
      <c r="I477" s="105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>
        <v>0</v>
      </c>
      <c r="BZ477">
        <v>0</v>
      </c>
      <c r="CA477">
        <v>0</v>
      </c>
      <c r="CB477">
        <v>0</v>
      </c>
      <c r="CC477">
        <v>0</v>
      </c>
      <c r="CD477" t="s">
        <v>58</v>
      </c>
    </row>
    <row r="478" spans="1:86">
      <c r="A478" s="114"/>
      <c r="B478" s="1"/>
      <c r="C478" s="9"/>
      <c r="D478" s="1"/>
      <c r="E478" s="105"/>
      <c r="F478" s="105"/>
      <c r="G478" s="105"/>
      <c r="H478" s="105"/>
      <c r="I478" s="105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>
        <v>0</v>
      </c>
      <c r="BZ478">
        <v>0</v>
      </c>
      <c r="CA478">
        <v>0</v>
      </c>
      <c r="CB478">
        <v>0</v>
      </c>
      <c r="CC478">
        <v>0</v>
      </c>
      <c r="CD478" t="s">
        <v>58</v>
      </c>
    </row>
    <row r="479" spans="1:86">
      <c r="A479" s="114"/>
      <c r="B479" s="1"/>
      <c r="C479" s="9"/>
      <c r="D479" s="1"/>
      <c r="E479" s="105"/>
      <c r="F479" s="105"/>
      <c r="G479" s="105"/>
      <c r="H479" s="105"/>
      <c r="I479" s="105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>
        <v>0</v>
      </c>
      <c r="BZ479">
        <v>0</v>
      </c>
      <c r="CA479">
        <v>0</v>
      </c>
      <c r="CB479">
        <v>0</v>
      </c>
      <c r="CC479">
        <v>0</v>
      </c>
      <c r="CD479" t="s">
        <v>58</v>
      </c>
    </row>
    <row r="480" spans="1:86">
      <c r="A480" s="114"/>
      <c r="B480" s="1"/>
      <c r="C480" s="9"/>
      <c r="D480" s="1"/>
      <c r="E480" s="105"/>
      <c r="F480" s="105"/>
      <c r="G480" s="105"/>
      <c r="H480" s="105"/>
      <c r="I480" s="105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>
        <v>0</v>
      </c>
      <c r="BZ480">
        <v>0</v>
      </c>
      <c r="CA480">
        <v>0</v>
      </c>
      <c r="CB480">
        <v>0</v>
      </c>
      <c r="CC480">
        <v>0</v>
      </c>
      <c r="CD480" t="s">
        <v>58</v>
      </c>
    </row>
    <row r="481" spans="1:82">
      <c r="A481" s="114"/>
      <c r="B481" s="1"/>
      <c r="C481" s="102"/>
      <c r="D481" s="1"/>
      <c r="E481" s="105"/>
      <c r="F481" s="105"/>
      <c r="G481" s="105"/>
      <c r="H481" s="105"/>
      <c r="I481" s="105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>
        <v>0</v>
      </c>
      <c r="BZ481">
        <v>0</v>
      </c>
      <c r="CA481">
        <v>0</v>
      </c>
      <c r="CB481">
        <v>0</v>
      </c>
      <c r="CC481">
        <v>0</v>
      </c>
      <c r="CD481" t="s">
        <v>58</v>
      </c>
    </row>
    <row r="482" spans="1:82">
      <c r="A482" s="114"/>
      <c r="B482" s="1"/>
      <c r="C482" s="102"/>
      <c r="D482" s="1"/>
      <c r="E482" s="105"/>
      <c r="F482" s="105"/>
      <c r="G482" s="105"/>
      <c r="H482" s="105"/>
      <c r="I482" s="105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>
        <v>0</v>
      </c>
      <c r="BZ482">
        <v>0</v>
      </c>
      <c r="CA482">
        <v>0</v>
      </c>
      <c r="CB482">
        <v>0</v>
      </c>
      <c r="CC482">
        <v>0</v>
      </c>
      <c r="CD482" t="s">
        <v>58</v>
      </c>
    </row>
    <row r="483" spans="1:82">
      <c r="A483" s="114"/>
      <c r="B483" s="1"/>
      <c r="C483" s="102"/>
      <c r="D483" s="1"/>
      <c r="E483" s="105"/>
      <c r="F483" s="105"/>
      <c r="G483" s="105"/>
      <c r="H483" s="105"/>
      <c r="I483" s="105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>
        <v>0</v>
      </c>
      <c r="BZ483">
        <v>0</v>
      </c>
      <c r="CA483">
        <v>0</v>
      </c>
      <c r="CB483">
        <v>0</v>
      </c>
      <c r="CC483">
        <v>0</v>
      </c>
      <c r="CD483" t="s">
        <v>58</v>
      </c>
    </row>
    <row r="484" spans="1:82">
      <c r="A484" s="114"/>
      <c r="B484" s="1"/>
      <c r="C484" s="102"/>
      <c r="D484" s="1"/>
      <c r="E484" s="105"/>
      <c r="F484" s="105"/>
      <c r="G484" s="105"/>
      <c r="H484" s="105"/>
      <c r="I484" s="105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>
        <v>0</v>
      </c>
      <c r="BZ484">
        <v>0</v>
      </c>
      <c r="CA484">
        <v>0</v>
      </c>
      <c r="CB484">
        <v>0</v>
      </c>
      <c r="CC484">
        <v>0</v>
      </c>
      <c r="CD484" t="s">
        <v>58</v>
      </c>
    </row>
    <row r="485" spans="1:82">
      <c r="A485" s="114"/>
      <c r="B485" s="1"/>
      <c r="C485" s="9"/>
      <c r="D485" s="1"/>
      <c r="E485" s="105"/>
      <c r="F485" s="105"/>
      <c r="G485" s="105"/>
      <c r="H485" s="105"/>
      <c r="I485" s="105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>
        <v>0</v>
      </c>
      <c r="BZ485">
        <v>0</v>
      </c>
      <c r="CA485">
        <v>0</v>
      </c>
      <c r="CB485">
        <v>0</v>
      </c>
      <c r="CC485">
        <v>0</v>
      </c>
      <c r="CD485" t="s">
        <v>58</v>
      </c>
    </row>
    <row r="486" spans="1:82">
      <c r="A486" s="114"/>
      <c r="B486" s="1"/>
      <c r="C486" s="102"/>
      <c r="D486" s="1"/>
      <c r="E486" s="105"/>
      <c r="F486" s="105"/>
      <c r="G486" s="105"/>
      <c r="H486" s="105"/>
      <c r="I486" s="105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>
        <v>0</v>
      </c>
      <c r="BZ486">
        <v>0</v>
      </c>
      <c r="CA486">
        <v>0</v>
      </c>
      <c r="CB486">
        <v>0</v>
      </c>
      <c r="CC486">
        <v>0</v>
      </c>
      <c r="CD486" t="s">
        <v>58</v>
      </c>
    </row>
    <row r="487" spans="1:82">
      <c r="A487" s="114"/>
      <c r="B487" s="1"/>
      <c r="C487" s="9"/>
      <c r="D487" s="1"/>
      <c r="E487" s="105"/>
      <c r="F487" s="105"/>
      <c r="G487" s="105"/>
      <c r="H487" s="105"/>
      <c r="I487" s="105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>
        <v>0</v>
      </c>
      <c r="BZ487">
        <v>0</v>
      </c>
      <c r="CA487">
        <v>0</v>
      </c>
      <c r="CB487">
        <v>0</v>
      </c>
      <c r="CC487">
        <v>0</v>
      </c>
      <c r="CD487" t="s">
        <v>58</v>
      </c>
    </row>
    <row r="488" spans="1:82">
      <c r="A488" s="114"/>
      <c r="B488" s="1"/>
      <c r="C488" s="102"/>
      <c r="D488" s="1"/>
      <c r="E488" s="105"/>
      <c r="F488" s="105"/>
      <c r="G488" s="105"/>
      <c r="H488" s="105"/>
      <c r="I488" s="105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>
        <v>0</v>
      </c>
      <c r="BZ488">
        <v>0</v>
      </c>
      <c r="CA488">
        <v>0</v>
      </c>
      <c r="CB488">
        <v>0</v>
      </c>
      <c r="CC488">
        <v>0</v>
      </c>
      <c r="CD488" t="s">
        <v>58</v>
      </c>
    </row>
    <row r="489" spans="1:82">
      <c r="A489" s="114"/>
      <c r="B489" s="1"/>
      <c r="C489" s="102"/>
      <c r="D489" s="1"/>
      <c r="E489" s="105"/>
      <c r="F489" s="105"/>
      <c r="G489" s="105"/>
      <c r="H489" s="105"/>
      <c r="I489" s="105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>
        <v>0</v>
      </c>
      <c r="BZ489">
        <v>0</v>
      </c>
      <c r="CA489">
        <v>0</v>
      </c>
      <c r="CB489">
        <v>0</v>
      </c>
      <c r="CC489">
        <v>0</v>
      </c>
      <c r="CD489" t="s">
        <v>58</v>
      </c>
    </row>
    <row r="490" spans="1:82">
      <c r="A490" s="114"/>
      <c r="B490" s="1"/>
      <c r="C490" s="9"/>
      <c r="D490" s="1"/>
      <c r="E490" s="105"/>
      <c r="F490" s="105"/>
      <c r="G490" s="105"/>
      <c r="H490" s="105"/>
      <c r="I490" s="105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>
        <v>0</v>
      </c>
      <c r="BZ490">
        <v>0</v>
      </c>
      <c r="CA490">
        <v>0</v>
      </c>
      <c r="CB490">
        <v>0</v>
      </c>
      <c r="CC490">
        <v>0</v>
      </c>
      <c r="CD490" t="s">
        <v>58</v>
      </c>
    </row>
    <row r="491" spans="1:82">
      <c r="A491" s="114"/>
      <c r="B491" s="1"/>
      <c r="C491" s="9"/>
      <c r="D491" s="1"/>
      <c r="E491" s="105"/>
      <c r="F491" s="105"/>
      <c r="G491" s="105"/>
      <c r="H491" s="105"/>
      <c r="I491" s="105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>
        <v>0</v>
      </c>
      <c r="BZ491">
        <v>0</v>
      </c>
      <c r="CA491">
        <v>0</v>
      </c>
      <c r="CB491">
        <v>0</v>
      </c>
      <c r="CC491">
        <v>0</v>
      </c>
      <c r="CD491" t="s">
        <v>58</v>
      </c>
    </row>
    <row r="492" spans="1:82">
      <c r="A492" s="114"/>
      <c r="B492" s="1"/>
      <c r="C492" s="102"/>
      <c r="D492" s="1"/>
      <c r="E492" s="105"/>
      <c r="F492" s="105"/>
      <c r="G492" s="105"/>
      <c r="H492" s="105"/>
      <c r="I492" s="105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>
        <v>0</v>
      </c>
      <c r="BZ492">
        <v>0</v>
      </c>
      <c r="CA492">
        <v>0</v>
      </c>
      <c r="CB492">
        <v>0</v>
      </c>
      <c r="CC492">
        <v>0</v>
      </c>
      <c r="CD492" t="s">
        <v>58</v>
      </c>
    </row>
    <row r="493" spans="1:82">
      <c r="A493" s="114"/>
      <c r="B493" s="1"/>
      <c r="C493" s="102"/>
      <c r="D493" s="1"/>
      <c r="E493" s="105"/>
      <c r="F493" s="105"/>
      <c r="G493" s="105"/>
      <c r="H493" s="105"/>
      <c r="I493" s="105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>
        <v>0</v>
      </c>
      <c r="BZ493">
        <v>0</v>
      </c>
      <c r="CA493">
        <v>0</v>
      </c>
      <c r="CB493">
        <v>0</v>
      </c>
      <c r="CC493">
        <v>0</v>
      </c>
      <c r="CD493" t="s">
        <v>58</v>
      </c>
    </row>
    <row r="494" spans="1:82">
      <c r="A494" s="114"/>
      <c r="B494" s="1"/>
      <c r="C494" s="9"/>
      <c r="D494" s="1"/>
      <c r="E494" s="105"/>
      <c r="F494" s="105"/>
      <c r="G494" s="105"/>
      <c r="H494" s="105"/>
      <c r="I494" s="105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>
        <v>0</v>
      </c>
      <c r="BZ494">
        <v>0</v>
      </c>
      <c r="CA494">
        <v>0</v>
      </c>
      <c r="CB494">
        <v>0</v>
      </c>
      <c r="CC494">
        <v>0</v>
      </c>
      <c r="CD494" t="s">
        <v>58</v>
      </c>
    </row>
    <row r="495" spans="1:82">
      <c r="A495" s="114"/>
      <c r="B495" s="1"/>
      <c r="C495" s="102"/>
      <c r="D495" s="1"/>
      <c r="E495" s="105"/>
      <c r="F495" s="105"/>
      <c r="G495" s="105"/>
      <c r="H495" s="105"/>
      <c r="I495" s="105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>
        <v>0</v>
      </c>
      <c r="BZ495">
        <v>0</v>
      </c>
      <c r="CA495">
        <v>0</v>
      </c>
      <c r="CB495">
        <v>0</v>
      </c>
      <c r="CC495">
        <v>0</v>
      </c>
      <c r="CD495" t="s">
        <v>58</v>
      </c>
    </row>
    <row r="496" spans="1:82">
      <c r="A496" s="114"/>
      <c r="B496" s="1"/>
      <c r="C496" s="102"/>
      <c r="D496" s="1"/>
      <c r="E496" s="105"/>
      <c r="F496" s="105"/>
      <c r="G496" s="105"/>
      <c r="H496" s="105"/>
      <c r="I496" s="105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>
        <v>0</v>
      </c>
      <c r="BZ496">
        <v>0</v>
      </c>
      <c r="CA496">
        <v>0</v>
      </c>
      <c r="CB496">
        <v>0</v>
      </c>
      <c r="CC496">
        <v>0</v>
      </c>
      <c r="CD496" t="s">
        <v>58</v>
      </c>
    </row>
    <row r="497" spans="1:82">
      <c r="A497" s="76"/>
      <c r="B497" s="101"/>
      <c r="C497" s="106"/>
      <c r="D497" s="106"/>
      <c r="E497" s="106"/>
      <c r="F497" s="106"/>
      <c r="G497" s="106"/>
      <c r="H497" s="106"/>
      <c r="I497" s="106"/>
      <c r="J497" s="106"/>
      <c r="K497" s="76"/>
      <c r="L497" s="76"/>
      <c r="M497" s="76"/>
      <c r="N497" s="76"/>
      <c r="O497" s="127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101"/>
      <c r="AO497" s="101"/>
      <c r="AP497" s="101"/>
      <c r="AQ497" s="101"/>
      <c r="AR497" s="101"/>
      <c r="AS497" s="76"/>
      <c r="AT497" s="76"/>
      <c r="AU497" s="76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/>
      <c r="BK497" s="101"/>
      <c r="BL497" s="101"/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</row>
    <row r="498" spans="1:82">
      <c r="A498" s="22"/>
      <c r="B498" s="22"/>
      <c r="C498" s="76"/>
      <c r="D498" s="22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</row>
    <row r="499" spans="1:82">
      <c r="A499" s="18"/>
      <c r="B499" s="22"/>
      <c r="C499" s="76"/>
      <c r="D499" s="18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82">
      <c r="A500" s="76"/>
      <c r="B500" s="76"/>
      <c r="C500" s="76"/>
      <c r="D500" s="22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</row>
    <row r="501" spans="1:82">
      <c r="A501" s="76"/>
      <c r="B501" s="108"/>
      <c r="C501" s="76"/>
      <c r="D501" s="18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82">
      <c r="A502" s="76"/>
      <c r="B502" s="108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127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101"/>
      <c r="AO502" s="101"/>
      <c r="AP502" s="101"/>
      <c r="AQ502" s="101"/>
      <c r="AR502" s="101"/>
      <c r="AS502" s="76"/>
      <c r="AT502" s="76"/>
      <c r="AU502" s="76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  <c r="BI502" s="101"/>
      <c r="BJ502" s="101"/>
      <c r="BK502" s="101"/>
      <c r="BL502" s="101"/>
      <c r="BM502" s="101"/>
      <c r="BN502" s="101"/>
      <c r="BO502" s="101"/>
      <c r="BP502" s="101"/>
      <c r="BQ502" s="101"/>
      <c r="BR502" s="101"/>
      <c r="BS502" s="101"/>
      <c r="BT502" s="101"/>
      <c r="BU502" s="101"/>
      <c r="BV502" s="101"/>
      <c r="BW502" s="101"/>
      <c r="BX502" s="101"/>
    </row>
    <row r="503" spans="1:82" ht="16">
      <c r="A503" s="12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101"/>
      <c r="BW503" s="101"/>
      <c r="BX503" s="101"/>
    </row>
    <row r="504" spans="1:82">
      <c r="A504" s="114"/>
      <c r="B504" s="1"/>
      <c r="C504" s="9"/>
      <c r="D504" s="1"/>
      <c r="E504" s="105"/>
      <c r="F504" s="105"/>
      <c r="G504" s="105"/>
      <c r="H504" s="105"/>
      <c r="I504" s="105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>
        <v>0</v>
      </c>
      <c r="BZ504">
        <v>0</v>
      </c>
      <c r="CA504">
        <v>0</v>
      </c>
      <c r="CB504">
        <v>0</v>
      </c>
      <c r="CC504">
        <v>0</v>
      </c>
      <c r="CD504" t="s">
        <v>58</v>
      </c>
    </row>
    <row r="505" spans="1:82">
      <c r="A505" s="114"/>
      <c r="B505" s="1"/>
      <c r="C505" s="9"/>
      <c r="D505" s="1"/>
      <c r="E505" s="105"/>
      <c r="F505" s="105"/>
      <c r="G505" s="105"/>
      <c r="H505" s="105"/>
      <c r="I505" s="105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>
        <v>0</v>
      </c>
      <c r="BZ505">
        <v>0</v>
      </c>
      <c r="CA505">
        <v>0</v>
      </c>
      <c r="CB505">
        <v>0</v>
      </c>
      <c r="CC505">
        <v>0</v>
      </c>
      <c r="CD505" t="s">
        <v>58</v>
      </c>
    </row>
    <row r="506" spans="1:82">
      <c r="A506" s="114"/>
      <c r="B506" s="1"/>
      <c r="C506" s="9"/>
      <c r="D506" s="1"/>
      <c r="E506" s="105"/>
      <c r="F506" s="105"/>
      <c r="G506" s="105"/>
      <c r="H506" s="105"/>
      <c r="I506" s="105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>
        <v>0</v>
      </c>
      <c r="BZ506">
        <v>0</v>
      </c>
      <c r="CA506">
        <v>0</v>
      </c>
      <c r="CB506">
        <v>0</v>
      </c>
      <c r="CC506">
        <v>0</v>
      </c>
      <c r="CD506" t="s">
        <v>58</v>
      </c>
    </row>
    <row r="507" spans="1:82">
      <c r="A507" s="114"/>
      <c r="B507" s="1"/>
      <c r="C507" s="9"/>
      <c r="D507" s="1"/>
      <c r="E507" s="105"/>
      <c r="F507" s="105"/>
      <c r="G507" s="105"/>
      <c r="H507" s="105"/>
      <c r="I507" s="105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>
        <v>0</v>
      </c>
      <c r="BZ507">
        <v>0</v>
      </c>
      <c r="CA507">
        <v>0</v>
      </c>
      <c r="CB507">
        <v>0</v>
      </c>
      <c r="CC507">
        <v>0</v>
      </c>
      <c r="CD507" t="s">
        <v>58</v>
      </c>
    </row>
    <row r="508" spans="1:82">
      <c r="A508" s="114"/>
      <c r="B508" s="1"/>
      <c r="C508" s="102"/>
      <c r="D508" s="1"/>
      <c r="E508" s="105"/>
      <c r="F508" s="105"/>
      <c r="G508" s="105"/>
      <c r="H508" s="105"/>
      <c r="I508" s="105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>
        <v>0</v>
      </c>
      <c r="BZ508">
        <v>0</v>
      </c>
      <c r="CA508">
        <v>0</v>
      </c>
      <c r="CB508">
        <v>0</v>
      </c>
      <c r="CC508">
        <v>0</v>
      </c>
      <c r="CD508" t="s">
        <v>58</v>
      </c>
    </row>
    <row r="509" spans="1:82">
      <c r="A509" s="114"/>
      <c r="B509" s="1"/>
      <c r="C509" s="102"/>
      <c r="D509" s="1"/>
      <c r="E509" s="105"/>
      <c r="F509" s="105"/>
      <c r="G509" s="105"/>
      <c r="H509" s="105"/>
      <c r="I509" s="105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>
        <v>0</v>
      </c>
      <c r="BZ509">
        <v>0</v>
      </c>
      <c r="CA509">
        <v>0</v>
      </c>
      <c r="CB509">
        <v>0</v>
      </c>
      <c r="CC509">
        <v>0</v>
      </c>
      <c r="CD509" t="s">
        <v>58</v>
      </c>
    </row>
    <row r="510" spans="1:82">
      <c r="A510" s="114"/>
      <c r="B510" s="1"/>
      <c r="C510" s="102"/>
      <c r="D510" s="1"/>
      <c r="E510" s="105"/>
      <c r="F510" s="105"/>
      <c r="G510" s="105"/>
      <c r="H510" s="105"/>
      <c r="I510" s="105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>
        <v>0</v>
      </c>
      <c r="BZ510">
        <v>0</v>
      </c>
      <c r="CA510">
        <v>0</v>
      </c>
      <c r="CB510">
        <v>0</v>
      </c>
      <c r="CC510">
        <v>0</v>
      </c>
      <c r="CD510" t="s">
        <v>58</v>
      </c>
    </row>
    <row r="511" spans="1:82">
      <c r="A511" s="114"/>
      <c r="B511" s="1"/>
      <c r="C511" s="102"/>
      <c r="D511" s="1"/>
      <c r="E511" s="105"/>
      <c r="F511" s="105"/>
      <c r="G511" s="105"/>
      <c r="H511" s="105"/>
      <c r="I511" s="105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>
        <v>0</v>
      </c>
      <c r="BZ511">
        <v>0</v>
      </c>
      <c r="CA511">
        <v>0</v>
      </c>
      <c r="CB511">
        <v>0</v>
      </c>
      <c r="CC511">
        <v>0</v>
      </c>
      <c r="CD511" t="s">
        <v>58</v>
      </c>
    </row>
    <row r="512" spans="1:82">
      <c r="A512" s="114"/>
      <c r="B512" s="1"/>
      <c r="C512" s="9"/>
      <c r="D512" s="1"/>
      <c r="E512" s="105"/>
      <c r="F512" s="105"/>
      <c r="G512" s="105"/>
      <c r="H512" s="105"/>
      <c r="I512" s="105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>
        <v>0</v>
      </c>
      <c r="BZ512">
        <v>0</v>
      </c>
      <c r="CA512">
        <v>0</v>
      </c>
      <c r="CB512">
        <v>0</v>
      </c>
      <c r="CC512">
        <v>0</v>
      </c>
      <c r="CD512" t="s">
        <v>58</v>
      </c>
    </row>
    <row r="513" spans="1:82">
      <c r="A513" s="114"/>
      <c r="B513" s="1"/>
      <c r="C513" s="102"/>
      <c r="D513" s="1"/>
      <c r="E513" s="105"/>
      <c r="F513" s="105"/>
      <c r="G513" s="105"/>
      <c r="H513" s="105"/>
      <c r="I513" s="105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>
        <v>0</v>
      </c>
      <c r="BZ513">
        <v>0</v>
      </c>
      <c r="CA513">
        <v>0</v>
      </c>
      <c r="CB513">
        <v>0</v>
      </c>
      <c r="CC513">
        <v>0</v>
      </c>
      <c r="CD513" t="s">
        <v>58</v>
      </c>
    </row>
    <row r="514" spans="1:82">
      <c r="A514" s="114"/>
      <c r="B514" s="1"/>
      <c r="C514" s="9"/>
      <c r="D514" s="1"/>
      <c r="E514" s="105"/>
      <c r="F514" s="105"/>
      <c r="G514" s="105"/>
      <c r="H514" s="105"/>
      <c r="I514" s="105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>
        <v>0</v>
      </c>
      <c r="BZ514">
        <v>0</v>
      </c>
      <c r="CA514">
        <v>0</v>
      </c>
      <c r="CB514">
        <v>0</v>
      </c>
      <c r="CC514">
        <v>0</v>
      </c>
      <c r="CD514" t="s">
        <v>58</v>
      </c>
    </row>
    <row r="515" spans="1:82">
      <c r="A515" s="114"/>
      <c r="B515" s="1"/>
      <c r="C515" s="102"/>
      <c r="D515" s="1"/>
      <c r="E515" s="105"/>
      <c r="F515" s="105"/>
      <c r="G515" s="105"/>
      <c r="H515" s="105"/>
      <c r="I515" s="105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>
        <v>0</v>
      </c>
      <c r="BZ515">
        <v>0</v>
      </c>
      <c r="CA515">
        <v>0</v>
      </c>
      <c r="CB515">
        <v>0</v>
      </c>
      <c r="CC515">
        <v>0</v>
      </c>
      <c r="CD515" t="s">
        <v>58</v>
      </c>
    </row>
    <row r="516" spans="1:82">
      <c r="A516" s="114"/>
      <c r="B516" s="1"/>
      <c r="C516" s="102"/>
      <c r="D516" s="1"/>
      <c r="E516" s="105"/>
      <c r="F516" s="105"/>
      <c r="G516" s="105"/>
      <c r="H516" s="105"/>
      <c r="I516" s="105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>
        <v>0</v>
      </c>
      <c r="BZ516">
        <v>0</v>
      </c>
      <c r="CA516">
        <v>0</v>
      </c>
      <c r="CB516">
        <v>0</v>
      </c>
      <c r="CC516">
        <v>0</v>
      </c>
      <c r="CD516" t="s">
        <v>58</v>
      </c>
    </row>
    <row r="517" spans="1:82">
      <c r="A517" s="114"/>
      <c r="B517" s="1"/>
      <c r="C517" s="9"/>
      <c r="D517" s="1"/>
      <c r="E517" s="105"/>
      <c r="F517" s="105"/>
      <c r="G517" s="105"/>
      <c r="H517" s="105"/>
      <c r="I517" s="105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>
        <v>0</v>
      </c>
      <c r="BZ517">
        <v>0</v>
      </c>
      <c r="CA517">
        <v>0</v>
      </c>
      <c r="CB517">
        <v>0</v>
      </c>
      <c r="CC517">
        <v>0</v>
      </c>
      <c r="CD517" t="s">
        <v>58</v>
      </c>
    </row>
    <row r="518" spans="1:82">
      <c r="A518" s="114"/>
      <c r="B518" s="1"/>
      <c r="C518" s="9"/>
      <c r="D518" s="1"/>
      <c r="E518" s="105"/>
      <c r="F518" s="105"/>
      <c r="G518" s="105"/>
      <c r="H518" s="105"/>
      <c r="I518" s="105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>
        <v>0</v>
      </c>
      <c r="BZ518">
        <v>0</v>
      </c>
      <c r="CA518">
        <v>0</v>
      </c>
      <c r="CB518">
        <v>0</v>
      </c>
      <c r="CC518">
        <v>0</v>
      </c>
      <c r="CD518" t="s">
        <v>58</v>
      </c>
    </row>
    <row r="519" spans="1:82">
      <c r="A519" s="114"/>
      <c r="B519" s="1"/>
      <c r="C519" s="102"/>
      <c r="D519" s="1"/>
      <c r="E519" s="105"/>
      <c r="F519" s="105"/>
      <c r="G519" s="105"/>
      <c r="H519" s="105"/>
      <c r="I519" s="105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>
        <v>0</v>
      </c>
      <c r="BZ519">
        <v>0</v>
      </c>
      <c r="CA519">
        <v>0</v>
      </c>
      <c r="CB519">
        <v>0</v>
      </c>
      <c r="CC519">
        <v>0</v>
      </c>
      <c r="CD519" t="s">
        <v>58</v>
      </c>
    </row>
    <row r="520" spans="1:82">
      <c r="A520" s="114"/>
      <c r="B520" s="1"/>
      <c r="C520" s="102"/>
      <c r="D520" s="1"/>
      <c r="E520" s="105"/>
      <c r="F520" s="105"/>
      <c r="G520" s="105"/>
      <c r="H520" s="105"/>
      <c r="I520" s="105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>
        <v>0</v>
      </c>
      <c r="BZ520">
        <v>0</v>
      </c>
      <c r="CA520">
        <v>0</v>
      </c>
      <c r="CB520">
        <v>0</v>
      </c>
      <c r="CC520">
        <v>0</v>
      </c>
      <c r="CD520" t="s">
        <v>58</v>
      </c>
    </row>
    <row r="521" spans="1:82">
      <c r="A521" s="114"/>
      <c r="B521" s="1"/>
      <c r="C521" s="9"/>
      <c r="D521" s="1"/>
      <c r="E521" s="105"/>
      <c r="F521" s="105"/>
      <c r="G521" s="105"/>
      <c r="H521" s="105"/>
      <c r="I521" s="105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>
        <v>0</v>
      </c>
      <c r="BZ521">
        <v>0</v>
      </c>
      <c r="CA521">
        <v>0</v>
      </c>
      <c r="CB521">
        <v>0</v>
      </c>
      <c r="CC521">
        <v>0</v>
      </c>
      <c r="CD521" t="s">
        <v>58</v>
      </c>
    </row>
    <row r="522" spans="1:82">
      <c r="A522" s="114"/>
      <c r="B522" s="1"/>
      <c r="C522" s="102"/>
      <c r="D522" s="1"/>
      <c r="E522" s="105"/>
      <c r="F522" s="105"/>
      <c r="G522" s="105"/>
      <c r="H522" s="105"/>
      <c r="I522" s="105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>
        <v>0</v>
      </c>
      <c r="BZ522">
        <v>0</v>
      </c>
      <c r="CA522">
        <v>0</v>
      </c>
      <c r="CB522">
        <v>0</v>
      </c>
      <c r="CC522">
        <v>0</v>
      </c>
      <c r="CD522" t="s">
        <v>58</v>
      </c>
    </row>
    <row r="523" spans="1:82">
      <c r="A523" s="114"/>
      <c r="B523" s="1"/>
      <c r="C523" s="102"/>
      <c r="D523" s="1"/>
      <c r="E523" s="105"/>
      <c r="F523" s="105"/>
      <c r="G523" s="105"/>
      <c r="H523" s="105"/>
      <c r="I523" s="105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>
        <v>0</v>
      </c>
      <c r="BZ523">
        <v>0</v>
      </c>
      <c r="CA523">
        <v>0</v>
      </c>
      <c r="CB523">
        <v>0</v>
      </c>
      <c r="CC523">
        <v>0</v>
      </c>
      <c r="CD523" t="s">
        <v>58</v>
      </c>
    </row>
    <row r="524" spans="1:82">
      <c r="A524" s="76"/>
      <c r="B524" s="101"/>
      <c r="C524" s="106"/>
      <c r="D524" s="106"/>
      <c r="E524" s="106"/>
      <c r="F524" s="106"/>
      <c r="G524" s="106"/>
      <c r="H524" s="106"/>
      <c r="I524" s="106"/>
      <c r="J524" s="106"/>
      <c r="K524" s="76"/>
      <c r="L524" s="76"/>
      <c r="M524" s="76"/>
      <c r="N524" s="76"/>
      <c r="O524" s="127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101"/>
      <c r="AO524" s="101"/>
      <c r="AP524" s="101"/>
      <c r="AQ524" s="101"/>
      <c r="AR524" s="101"/>
      <c r="AS524" s="76"/>
      <c r="AT524" s="76"/>
      <c r="AU524" s="76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101"/>
      <c r="BG524" s="101"/>
      <c r="BH524" s="101"/>
      <c r="BI524" s="101"/>
      <c r="BJ524" s="101"/>
      <c r="BK524" s="101"/>
      <c r="BL524" s="101"/>
      <c r="BM524" s="101"/>
      <c r="BN524" s="101"/>
      <c r="BO524" s="101"/>
      <c r="BP524" s="101"/>
      <c r="BQ524" s="101"/>
      <c r="BR524" s="101"/>
      <c r="BS524" s="101"/>
      <c r="BT524" s="101"/>
      <c r="BU524" s="101"/>
      <c r="BV524" s="101"/>
      <c r="BW524" s="101"/>
      <c r="BX524" s="101"/>
    </row>
    <row r="525" spans="1:82">
      <c r="A525" s="22"/>
      <c r="B525" s="22"/>
      <c r="C525" s="76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</row>
    <row r="526" spans="1:82">
      <c r="A526" s="18"/>
      <c r="B526" s="22"/>
      <c r="C526" s="76"/>
      <c r="D526" s="18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82">
      <c r="A527" s="76"/>
      <c r="B527" s="76"/>
      <c r="C527" s="76"/>
      <c r="D527" s="22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</row>
    <row r="528" spans="1:82">
      <c r="A528" s="76"/>
      <c r="B528" s="108"/>
      <c r="C528" s="76"/>
      <c r="D528" s="18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82">
      <c r="A529" s="76"/>
      <c r="B529" s="108"/>
      <c r="C529" s="76"/>
      <c r="D529" s="18"/>
      <c r="E529" s="18"/>
      <c r="F529" s="18"/>
      <c r="G529" s="18"/>
      <c r="H529" s="18"/>
      <c r="I529" s="18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76"/>
      <c r="AJ529" s="107"/>
      <c r="AK529" s="107"/>
      <c r="AL529" s="107"/>
      <c r="AM529" s="107"/>
      <c r="AN529" s="107"/>
      <c r="AO529" s="107"/>
      <c r="AP529" s="107"/>
      <c r="AQ529" s="107"/>
      <c r="AR529" s="101"/>
      <c r="AS529" s="76"/>
      <c r="AT529" s="76"/>
      <c r="AU529" s="76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  <c r="BI529" s="101"/>
      <c r="BJ529" s="101"/>
      <c r="BK529" s="101"/>
      <c r="BL529" s="101"/>
      <c r="BM529" s="101"/>
      <c r="BN529" s="101"/>
      <c r="BO529" s="101"/>
      <c r="BP529" s="101"/>
      <c r="BQ529" s="101"/>
      <c r="BR529" s="101"/>
      <c r="BS529" s="101"/>
      <c r="BT529" s="101"/>
      <c r="BU529" s="101"/>
      <c r="BV529" s="101"/>
      <c r="BW529" s="101"/>
      <c r="BX529" s="101"/>
    </row>
    <row r="530" spans="1:82" ht="16">
      <c r="A530" s="12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101"/>
      <c r="BW530" s="101"/>
      <c r="BX530" s="101"/>
    </row>
    <row r="531" spans="1:82">
      <c r="A531" s="114"/>
      <c r="B531" s="1"/>
      <c r="C531" s="9"/>
      <c r="D531" s="1"/>
      <c r="E531" s="105"/>
      <c r="F531" s="105"/>
      <c r="G531" s="105"/>
      <c r="H531" s="105"/>
      <c r="I531" s="105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>
        <v>0</v>
      </c>
      <c r="BZ531">
        <v>0</v>
      </c>
      <c r="CA531">
        <v>0</v>
      </c>
      <c r="CB531">
        <v>0</v>
      </c>
      <c r="CC531">
        <v>0</v>
      </c>
      <c r="CD531" t="s">
        <v>58</v>
      </c>
    </row>
    <row r="532" spans="1:82">
      <c r="A532" s="114"/>
      <c r="B532" s="1"/>
      <c r="C532" s="9"/>
      <c r="D532" s="1"/>
      <c r="E532" s="105"/>
      <c r="F532" s="105"/>
      <c r="G532" s="105"/>
      <c r="H532" s="105"/>
      <c r="I532" s="105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/>
      <c r="BX532" s="114"/>
      <c r="BY532">
        <v>0</v>
      </c>
      <c r="BZ532">
        <v>0</v>
      </c>
      <c r="CA532">
        <v>0</v>
      </c>
      <c r="CB532">
        <v>0</v>
      </c>
      <c r="CC532">
        <v>0</v>
      </c>
      <c r="CD532" t="s">
        <v>58</v>
      </c>
    </row>
    <row r="533" spans="1:82">
      <c r="A533" s="114"/>
      <c r="B533" s="1"/>
      <c r="C533" s="9"/>
      <c r="D533" s="1"/>
      <c r="E533" s="105"/>
      <c r="F533" s="105"/>
      <c r="G533" s="105"/>
      <c r="H533" s="105"/>
      <c r="I533" s="105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>
        <v>0</v>
      </c>
      <c r="BZ533">
        <v>0</v>
      </c>
      <c r="CA533">
        <v>0</v>
      </c>
      <c r="CB533">
        <v>0</v>
      </c>
      <c r="CC533">
        <v>0</v>
      </c>
      <c r="CD533" t="s">
        <v>58</v>
      </c>
    </row>
    <row r="534" spans="1:82">
      <c r="A534" s="114"/>
      <c r="B534" s="1"/>
      <c r="C534" s="9"/>
      <c r="D534" s="1"/>
      <c r="E534" s="105"/>
      <c r="F534" s="105"/>
      <c r="G534" s="105"/>
      <c r="H534" s="105"/>
      <c r="I534" s="105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>
        <v>0</v>
      </c>
      <c r="BZ534">
        <v>0</v>
      </c>
      <c r="CA534">
        <v>0</v>
      </c>
      <c r="CB534">
        <v>0</v>
      </c>
      <c r="CC534">
        <v>0</v>
      </c>
      <c r="CD534" t="s">
        <v>58</v>
      </c>
    </row>
    <row r="535" spans="1:82">
      <c r="A535" s="114"/>
      <c r="B535" s="1"/>
      <c r="C535" s="102"/>
      <c r="D535" s="1"/>
      <c r="E535" s="105"/>
      <c r="F535" s="105"/>
      <c r="G535" s="105"/>
      <c r="H535" s="105"/>
      <c r="I535" s="105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>
        <v>0</v>
      </c>
      <c r="BZ535">
        <v>0</v>
      </c>
      <c r="CA535">
        <v>0</v>
      </c>
      <c r="CB535">
        <v>0</v>
      </c>
      <c r="CC535">
        <v>0</v>
      </c>
      <c r="CD535" t="s">
        <v>58</v>
      </c>
    </row>
    <row r="536" spans="1:82">
      <c r="A536" s="114"/>
      <c r="B536" s="1"/>
      <c r="C536" s="102"/>
      <c r="D536" s="1"/>
      <c r="E536" s="105"/>
      <c r="F536" s="105"/>
      <c r="G536" s="105"/>
      <c r="H536" s="105"/>
      <c r="I536" s="105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>
        <v>0</v>
      </c>
      <c r="BZ536">
        <v>0</v>
      </c>
      <c r="CA536">
        <v>0</v>
      </c>
      <c r="CB536">
        <v>0</v>
      </c>
      <c r="CC536">
        <v>0</v>
      </c>
      <c r="CD536" t="s">
        <v>58</v>
      </c>
    </row>
    <row r="537" spans="1:82">
      <c r="A537" s="114"/>
      <c r="B537" s="1"/>
      <c r="C537" s="102"/>
      <c r="D537" s="1"/>
      <c r="E537" s="105"/>
      <c r="F537" s="105"/>
      <c r="G537" s="105"/>
      <c r="H537" s="105"/>
      <c r="I537" s="105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>
        <v>0</v>
      </c>
      <c r="BZ537">
        <v>0</v>
      </c>
      <c r="CA537">
        <v>0</v>
      </c>
      <c r="CB537">
        <v>0</v>
      </c>
      <c r="CC537">
        <v>0</v>
      </c>
      <c r="CD537" t="s">
        <v>58</v>
      </c>
    </row>
    <row r="538" spans="1:82">
      <c r="A538" s="114"/>
      <c r="B538" s="1"/>
      <c r="C538" s="102"/>
      <c r="D538" s="1"/>
      <c r="E538" s="105"/>
      <c r="F538" s="105"/>
      <c r="G538" s="105"/>
      <c r="H538" s="105"/>
      <c r="I538" s="105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>
        <v>0</v>
      </c>
      <c r="BZ538">
        <v>0</v>
      </c>
      <c r="CA538">
        <v>0</v>
      </c>
      <c r="CB538">
        <v>0</v>
      </c>
      <c r="CC538">
        <v>0</v>
      </c>
      <c r="CD538" t="s">
        <v>58</v>
      </c>
    </row>
    <row r="539" spans="1:82">
      <c r="A539" s="114"/>
      <c r="B539" s="1"/>
      <c r="C539" s="9"/>
      <c r="D539" s="1"/>
      <c r="E539" s="105"/>
      <c r="F539" s="105"/>
      <c r="G539" s="105"/>
      <c r="H539" s="105"/>
      <c r="I539" s="105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>
        <v>0</v>
      </c>
      <c r="BZ539">
        <v>0</v>
      </c>
      <c r="CA539">
        <v>0</v>
      </c>
      <c r="CB539">
        <v>0</v>
      </c>
      <c r="CC539">
        <v>0</v>
      </c>
      <c r="CD539" t="s">
        <v>58</v>
      </c>
    </row>
    <row r="540" spans="1:82">
      <c r="A540" s="114"/>
      <c r="B540" s="1"/>
      <c r="C540" s="102"/>
      <c r="D540" s="1"/>
      <c r="E540" s="105"/>
      <c r="F540" s="105"/>
      <c r="G540" s="105"/>
      <c r="H540" s="105"/>
      <c r="I540" s="105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>
        <v>0</v>
      </c>
      <c r="BZ540">
        <v>0</v>
      </c>
      <c r="CA540">
        <v>0</v>
      </c>
      <c r="CB540">
        <v>0</v>
      </c>
      <c r="CC540">
        <v>0</v>
      </c>
      <c r="CD540" t="s">
        <v>58</v>
      </c>
    </row>
    <row r="541" spans="1:82">
      <c r="A541" s="114"/>
      <c r="B541" s="1"/>
      <c r="C541" s="9"/>
      <c r="D541" s="1"/>
      <c r="E541" s="105"/>
      <c r="F541" s="105"/>
      <c r="G541" s="105"/>
      <c r="H541" s="105"/>
      <c r="I541" s="105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>
        <v>0</v>
      </c>
      <c r="BZ541">
        <v>0</v>
      </c>
      <c r="CA541">
        <v>0</v>
      </c>
      <c r="CB541">
        <v>0</v>
      </c>
      <c r="CC541">
        <v>0</v>
      </c>
      <c r="CD541" t="s">
        <v>58</v>
      </c>
    </row>
    <row r="542" spans="1:82">
      <c r="A542" s="114"/>
      <c r="B542" s="1"/>
      <c r="C542" s="102"/>
      <c r="D542" s="1"/>
      <c r="E542" s="105"/>
      <c r="F542" s="105"/>
      <c r="G542" s="105"/>
      <c r="H542" s="105"/>
      <c r="I542" s="105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>
        <v>0</v>
      </c>
      <c r="BZ542">
        <v>0</v>
      </c>
      <c r="CA542">
        <v>0</v>
      </c>
      <c r="CB542">
        <v>0</v>
      </c>
      <c r="CC542">
        <v>0</v>
      </c>
      <c r="CD542" t="s">
        <v>58</v>
      </c>
    </row>
    <row r="543" spans="1:82">
      <c r="A543" s="114"/>
      <c r="B543" s="1"/>
      <c r="C543" s="102"/>
      <c r="D543" s="1"/>
      <c r="E543" s="105"/>
      <c r="F543" s="105"/>
      <c r="G543" s="105"/>
      <c r="H543" s="105"/>
      <c r="I543" s="105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>
        <v>0</v>
      </c>
      <c r="BZ543">
        <v>0</v>
      </c>
      <c r="CA543">
        <v>0</v>
      </c>
      <c r="CB543">
        <v>0</v>
      </c>
      <c r="CC543">
        <v>0</v>
      </c>
      <c r="CD543" t="s">
        <v>58</v>
      </c>
    </row>
    <row r="544" spans="1:82">
      <c r="A544" s="114"/>
      <c r="B544" s="1"/>
      <c r="C544" s="9"/>
      <c r="D544" s="1"/>
      <c r="E544" s="105"/>
      <c r="F544" s="105"/>
      <c r="G544" s="105"/>
      <c r="H544" s="105"/>
      <c r="I544" s="105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>
        <v>0</v>
      </c>
      <c r="BZ544">
        <v>0</v>
      </c>
      <c r="CA544">
        <v>0</v>
      </c>
      <c r="CB544">
        <v>0</v>
      </c>
      <c r="CC544">
        <v>0</v>
      </c>
      <c r="CD544" t="s">
        <v>58</v>
      </c>
    </row>
    <row r="545" spans="1:82">
      <c r="A545" s="114"/>
      <c r="B545" s="1"/>
      <c r="C545" s="9"/>
      <c r="D545" s="1"/>
      <c r="E545" s="105"/>
      <c r="F545" s="105"/>
      <c r="G545" s="105"/>
      <c r="H545" s="105"/>
      <c r="I545" s="105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>
        <v>0</v>
      </c>
      <c r="BZ545">
        <v>0</v>
      </c>
      <c r="CA545">
        <v>0</v>
      </c>
      <c r="CB545">
        <v>0</v>
      </c>
      <c r="CC545">
        <v>0</v>
      </c>
      <c r="CD545" t="s">
        <v>58</v>
      </c>
    </row>
    <row r="546" spans="1:82">
      <c r="A546" s="114"/>
      <c r="B546" s="1"/>
      <c r="C546" s="102"/>
      <c r="D546" s="1"/>
      <c r="E546" s="105"/>
      <c r="F546" s="105"/>
      <c r="G546" s="105"/>
      <c r="H546" s="105"/>
      <c r="I546" s="105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>
        <v>0</v>
      </c>
      <c r="BZ546">
        <v>0</v>
      </c>
      <c r="CA546">
        <v>0</v>
      </c>
      <c r="CB546">
        <v>0</v>
      </c>
      <c r="CC546">
        <v>0</v>
      </c>
      <c r="CD546" t="s">
        <v>58</v>
      </c>
    </row>
    <row r="547" spans="1:82">
      <c r="A547" s="114"/>
      <c r="B547" s="1"/>
      <c r="C547" s="102"/>
      <c r="D547" s="1"/>
      <c r="E547" s="105"/>
      <c r="F547" s="105"/>
      <c r="G547" s="105"/>
      <c r="H547" s="105"/>
      <c r="I547" s="105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>
        <v>0</v>
      </c>
      <c r="BZ547">
        <v>0</v>
      </c>
      <c r="CA547">
        <v>0</v>
      </c>
      <c r="CB547">
        <v>0</v>
      </c>
      <c r="CC547">
        <v>0</v>
      </c>
      <c r="CD547" t="s">
        <v>58</v>
      </c>
    </row>
    <row r="548" spans="1:82">
      <c r="A548" s="114"/>
      <c r="B548" s="1"/>
      <c r="C548" s="9"/>
      <c r="D548" s="1"/>
      <c r="E548" s="105"/>
      <c r="F548" s="105"/>
      <c r="G548" s="105"/>
      <c r="H548" s="105"/>
      <c r="I548" s="105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>
        <v>0</v>
      </c>
      <c r="BZ548">
        <v>0</v>
      </c>
      <c r="CA548">
        <v>0</v>
      </c>
      <c r="CB548">
        <v>0</v>
      </c>
      <c r="CC548">
        <v>0</v>
      </c>
      <c r="CD548" t="s">
        <v>58</v>
      </c>
    </row>
    <row r="549" spans="1:82">
      <c r="A549" s="114"/>
      <c r="B549" s="1"/>
      <c r="C549" s="102"/>
      <c r="D549" s="1"/>
      <c r="E549" s="105"/>
      <c r="F549" s="105"/>
      <c r="G549" s="105"/>
      <c r="H549" s="105"/>
      <c r="I549" s="105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>
        <v>0</v>
      </c>
      <c r="BZ549">
        <v>0</v>
      </c>
      <c r="CA549">
        <v>0</v>
      </c>
      <c r="CB549">
        <v>0</v>
      </c>
      <c r="CC549">
        <v>0</v>
      </c>
      <c r="CD549" t="s">
        <v>58</v>
      </c>
    </row>
    <row r="550" spans="1:82">
      <c r="A550" s="114"/>
      <c r="B550" s="1"/>
      <c r="C550" s="102"/>
      <c r="D550" s="1"/>
      <c r="E550" s="105"/>
      <c r="F550" s="105"/>
      <c r="G550" s="105"/>
      <c r="H550" s="105"/>
      <c r="I550" s="105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>
        <v>0</v>
      </c>
      <c r="BZ550">
        <v>0</v>
      </c>
      <c r="CA550">
        <v>0</v>
      </c>
      <c r="CB550">
        <v>0</v>
      </c>
      <c r="CC550">
        <v>0</v>
      </c>
      <c r="CD550" t="s">
        <v>58</v>
      </c>
    </row>
    <row r="551" spans="1:82">
      <c r="A551" s="76"/>
      <c r="B551" s="101"/>
      <c r="C551" s="106"/>
      <c r="D551" s="106"/>
      <c r="E551" s="106"/>
      <c r="F551" s="106"/>
      <c r="G551" s="106"/>
      <c r="H551" s="106"/>
      <c r="I551" s="106"/>
      <c r="J551" s="106"/>
      <c r="K551" s="76"/>
      <c r="L551" s="76"/>
      <c r="M551" s="76"/>
      <c r="N551" s="76"/>
      <c r="O551" s="127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101"/>
      <c r="AO551" s="101"/>
      <c r="AP551" s="101"/>
      <c r="AQ551" s="101"/>
      <c r="AR551" s="101"/>
      <c r="AS551" s="76"/>
      <c r="AT551" s="76"/>
      <c r="AU551" s="76"/>
      <c r="AV551" s="101"/>
      <c r="AW551" s="101"/>
      <c r="AX551" s="101"/>
      <c r="AY551" s="101"/>
      <c r="AZ551" s="101"/>
      <c r="BA551" s="101"/>
      <c r="BB551" s="101"/>
      <c r="BC551" s="101"/>
      <c r="BD551" s="101"/>
      <c r="BE551" s="101"/>
      <c r="BF551" s="101"/>
      <c r="BG551" s="101"/>
      <c r="BH551" s="101"/>
      <c r="BI551" s="101"/>
      <c r="BJ551" s="101"/>
      <c r="BK551" s="101"/>
      <c r="BL551" s="101"/>
      <c r="BM551" s="101"/>
      <c r="BN551" s="101"/>
      <c r="BO551" s="101"/>
      <c r="BP551" s="101"/>
      <c r="BQ551" s="101"/>
      <c r="BR551" s="101"/>
      <c r="BS551" s="101"/>
      <c r="BT551" s="101"/>
      <c r="BU551" s="101"/>
      <c r="BV551" s="101"/>
      <c r="BW551" s="101"/>
      <c r="BX551" s="101"/>
    </row>
    <row r="552" spans="1:82">
      <c r="A552" s="22"/>
      <c r="B552" s="22"/>
      <c r="C552" s="76"/>
      <c r="D552" s="22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</row>
    <row r="553" spans="1:82">
      <c r="A553" s="18"/>
      <c r="B553" s="22"/>
      <c r="C553" s="76"/>
      <c r="D553" s="18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82">
      <c r="A554" s="76"/>
      <c r="B554" s="76"/>
      <c r="C554" s="76"/>
      <c r="D554" s="22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</row>
    <row r="555" spans="1:82">
      <c r="A555" s="76"/>
      <c r="B555" s="108"/>
      <c r="C555" s="76"/>
      <c r="D555" s="18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82">
      <c r="A556" s="1"/>
      <c r="B556" s="1"/>
      <c r="C556" s="102"/>
      <c r="D556" s="1"/>
      <c r="E556" s="105"/>
      <c r="F556" s="105"/>
      <c r="G556" s="105"/>
      <c r="H556" s="105"/>
      <c r="I556" s="105"/>
      <c r="J556" s="1"/>
      <c r="K556" s="1"/>
      <c r="L556" s="1"/>
      <c r="M556" s="1"/>
      <c r="N556" s="1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01"/>
      <c r="BW556" s="101"/>
      <c r="BX556" s="101"/>
    </row>
    <row r="557" spans="1:82" ht="16">
      <c r="A557" s="126"/>
      <c r="B557" s="76"/>
      <c r="C557" s="76"/>
      <c r="D557" s="76"/>
      <c r="E557" s="71"/>
      <c r="F557" s="71"/>
      <c r="G557" s="71"/>
      <c r="H557" s="71"/>
      <c r="I557" s="128"/>
      <c r="J557" s="71"/>
      <c r="K557" s="71"/>
      <c r="L557" s="71"/>
      <c r="M557" s="71"/>
      <c r="N557" s="71"/>
      <c r="O557" s="128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101"/>
      <c r="BW557" s="101"/>
      <c r="BX557" s="101"/>
    </row>
    <row r="558" spans="1:82">
      <c r="A558" s="114"/>
      <c r="B558" s="1"/>
      <c r="C558" s="9"/>
      <c r="D558" s="1"/>
      <c r="E558" s="105"/>
      <c r="F558" s="105"/>
      <c r="G558" s="105"/>
      <c r="H558" s="105"/>
      <c r="I558" s="105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>
        <v>0</v>
      </c>
      <c r="BZ558">
        <v>0</v>
      </c>
      <c r="CA558">
        <v>0</v>
      </c>
      <c r="CB558">
        <v>0</v>
      </c>
      <c r="CC558">
        <v>0</v>
      </c>
      <c r="CD558" t="s">
        <v>58</v>
      </c>
    </row>
    <row r="559" spans="1:82">
      <c r="A559" s="114"/>
      <c r="B559" s="1"/>
      <c r="C559" s="9"/>
      <c r="D559" s="1"/>
      <c r="E559" s="105"/>
      <c r="F559" s="105"/>
      <c r="G559" s="105"/>
      <c r="H559" s="105"/>
      <c r="I559" s="105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>
        <v>0</v>
      </c>
      <c r="BZ559">
        <v>0</v>
      </c>
      <c r="CA559">
        <v>0</v>
      </c>
      <c r="CB559">
        <v>0</v>
      </c>
      <c r="CC559">
        <v>0</v>
      </c>
      <c r="CD559" t="s">
        <v>58</v>
      </c>
    </row>
    <row r="560" spans="1:82">
      <c r="A560" s="114"/>
      <c r="B560" s="1"/>
      <c r="C560" s="9"/>
      <c r="D560" s="1"/>
      <c r="E560" s="105"/>
      <c r="F560" s="105"/>
      <c r="G560" s="105"/>
      <c r="H560" s="105"/>
      <c r="I560" s="105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>
        <v>0</v>
      </c>
      <c r="BZ560">
        <v>0</v>
      </c>
      <c r="CA560">
        <v>0</v>
      </c>
      <c r="CB560">
        <v>0</v>
      </c>
      <c r="CC560">
        <v>0</v>
      </c>
      <c r="CD560" t="s">
        <v>58</v>
      </c>
    </row>
    <row r="561" spans="1:82">
      <c r="A561" s="114"/>
      <c r="B561" s="1"/>
      <c r="C561" s="9"/>
      <c r="D561" s="1"/>
      <c r="E561" s="105"/>
      <c r="F561" s="105"/>
      <c r="G561" s="105"/>
      <c r="H561" s="105"/>
      <c r="I561" s="105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>
        <v>0</v>
      </c>
      <c r="BZ561">
        <v>0</v>
      </c>
      <c r="CA561">
        <v>0</v>
      </c>
      <c r="CB561">
        <v>0</v>
      </c>
      <c r="CC561">
        <v>0</v>
      </c>
      <c r="CD561" t="s">
        <v>58</v>
      </c>
    </row>
    <row r="562" spans="1:82">
      <c r="A562" s="114"/>
      <c r="B562" s="1"/>
      <c r="C562" s="102"/>
      <c r="D562" s="1"/>
      <c r="E562" s="105"/>
      <c r="F562" s="105"/>
      <c r="G562" s="105"/>
      <c r="H562" s="105"/>
      <c r="I562" s="105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>
        <v>0</v>
      </c>
      <c r="BZ562">
        <v>0</v>
      </c>
      <c r="CA562">
        <v>0</v>
      </c>
      <c r="CB562">
        <v>0</v>
      </c>
      <c r="CC562">
        <v>0</v>
      </c>
      <c r="CD562" t="s">
        <v>58</v>
      </c>
    </row>
    <row r="563" spans="1:82">
      <c r="A563" s="114"/>
      <c r="B563" s="1"/>
      <c r="C563" s="102"/>
      <c r="D563" s="1"/>
      <c r="E563" s="105"/>
      <c r="F563" s="105"/>
      <c r="G563" s="105"/>
      <c r="H563" s="105"/>
      <c r="I563" s="105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>
        <v>0</v>
      </c>
      <c r="BZ563">
        <v>0</v>
      </c>
      <c r="CA563">
        <v>0</v>
      </c>
      <c r="CB563">
        <v>0</v>
      </c>
      <c r="CC563">
        <v>0</v>
      </c>
      <c r="CD563" t="s">
        <v>58</v>
      </c>
    </row>
    <row r="564" spans="1:82">
      <c r="A564" s="114"/>
      <c r="B564" s="1"/>
      <c r="C564" s="102"/>
      <c r="D564" s="1"/>
      <c r="E564" s="105"/>
      <c r="F564" s="105"/>
      <c r="G564" s="105"/>
      <c r="H564" s="105"/>
      <c r="I564" s="105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>
        <v>0</v>
      </c>
      <c r="BZ564">
        <v>0</v>
      </c>
      <c r="CA564">
        <v>0</v>
      </c>
      <c r="CB564">
        <v>0</v>
      </c>
      <c r="CC564">
        <v>0</v>
      </c>
      <c r="CD564" t="s">
        <v>58</v>
      </c>
    </row>
    <row r="565" spans="1:82">
      <c r="A565" s="114"/>
      <c r="B565" s="1"/>
      <c r="C565" s="102"/>
      <c r="D565" s="1"/>
      <c r="E565" s="105"/>
      <c r="F565" s="105"/>
      <c r="G565" s="105"/>
      <c r="H565" s="105"/>
      <c r="I565" s="105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>
        <v>0</v>
      </c>
      <c r="BZ565">
        <v>0</v>
      </c>
      <c r="CA565">
        <v>0</v>
      </c>
      <c r="CB565">
        <v>0</v>
      </c>
      <c r="CC565">
        <v>0</v>
      </c>
      <c r="CD565" t="s">
        <v>58</v>
      </c>
    </row>
    <row r="566" spans="1:82">
      <c r="A566" s="114"/>
      <c r="B566" s="1"/>
      <c r="C566" s="9"/>
      <c r="D566" s="1"/>
      <c r="E566" s="105"/>
      <c r="F566" s="105"/>
      <c r="G566" s="105"/>
      <c r="H566" s="105"/>
      <c r="I566" s="105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>
        <v>0</v>
      </c>
      <c r="BZ566">
        <v>0</v>
      </c>
      <c r="CA566">
        <v>0</v>
      </c>
      <c r="CB566">
        <v>0</v>
      </c>
      <c r="CC566">
        <v>0</v>
      </c>
      <c r="CD566" t="s">
        <v>58</v>
      </c>
    </row>
    <row r="567" spans="1:82">
      <c r="A567" s="114"/>
      <c r="B567" s="1"/>
      <c r="C567" s="102"/>
      <c r="D567" s="1"/>
      <c r="E567" s="105"/>
      <c r="F567" s="105"/>
      <c r="G567" s="105"/>
      <c r="H567" s="105"/>
      <c r="I567" s="105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>
        <v>0</v>
      </c>
      <c r="BZ567">
        <v>0</v>
      </c>
      <c r="CA567">
        <v>0</v>
      </c>
      <c r="CB567">
        <v>0</v>
      </c>
      <c r="CC567">
        <v>0</v>
      </c>
      <c r="CD567" t="s">
        <v>58</v>
      </c>
    </row>
    <row r="568" spans="1:82">
      <c r="A568" s="114"/>
      <c r="B568" s="1"/>
      <c r="C568" s="9"/>
      <c r="D568" s="1"/>
      <c r="E568" s="105"/>
      <c r="F568" s="105"/>
      <c r="G568" s="105"/>
      <c r="H568" s="105"/>
      <c r="I568" s="105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>
        <v>0</v>
      </c>
      <c r="BZ568">
        <v>0</v>
      </c>
      <c r="CA568">
        <v>0</v>
      </c>
      <c r="CB568">
        <v>0</v>
      </c>
      <c r="CC568">
        <v>0</v>
      </c>
      <c r="CD568" t="s">
        <v>58</v>
      </c>
    </row>
    <row r="569" spans="1:82">
      <c r="A569" s="114"/>
      <c r="B569" s="1"/>
      <c r="C569" s="102"/>
      <c r="D569" s="1"/>
      <c r="E569" s="105"/>
      <c r="F569" s="105"/>
      <c r="G569" s="105"/>
      <c r="H569" s="105"/>
      <c r="I569" s="105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>
        <v>0</v>
      </c>
      <c r="BZ569">
        <v>0</v>
      </c>
      <c r="CA569">
        <v>0</v>
      </c>
      <c r="CB569">
        <v>0</v>
      </c>
      <c r="CC569">
        <v>0</v>
      </c>
      <c r="CD569" t="s">
        <v>58</v>
      </c>
    </row>
    <row r="570" spans="1:82">
      <c r="A570" s="114"/>
      <c r="B570" s="1"/>
      <c r="C570" s="102"/>
      <c r="D570" s="1"/>
      <c r="E570" s="105"/>
      <c r="F570" s="105"/>
      <c r="G570" s="105"/>
      <c r="H570" s="105"/>
      <c r="I570" s="105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>
        <v>0</v>
      </c>
      <c r="BZ570">
        <v>0</v>
      </c>
      <c r="CA570">
        <v>0</v>
      </c>
      <c r="CB570">
        <v>0</v>
      </c>
      <c r="CC570">
        <v>0</v>
      </c>
      <c r="CD570" t="s">
        <v>58</v>
      </c>
    </row>
    <row r="571" spans="1:82">
      <c r="A571" s="114"/>
      <c r="B571" s="1"/>
      <c r="C571" s="9"/>
      <c r="D571" s="1"/>
      <c r="E571" s="105"/>
      <c r="F571" s="105"/>
      <c r="G571" s="105"/>
      <c r="H571" s="105"/>
      <c r="I571" s="105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>
        <v>0</v>
      </c>
      <c r="BZ571">
        <v>0</v>
      </c>
      <c r="CA571">
        <v>0</v>
      </c>
      <c r="CB571">
        <v>0</v>
      </c>
      <c r="CC571">
        <v>0</v>
      </c>
      <c r="CD571" t="s">
        <v>58</v>
      </c>
    </row>
    <row r="572" spans="1:82">
      <c r="A572" s="114"/>
      <c r="B572" s="1"/>
      <c r="C572" s="9"/>
      <c r="D572" s="1"/>
      <c r="E572" s="105"/>
      <c r="F572" s="105"/>
      <c r="G572" s="105"/>
      <c r="H572" s="105"/>
      <c r="I572" s="105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>
        <v>0</v>
      </c>
      <c r="BZ572">
        <v>0</v>
      </c>
      <c r="CA572">
        <v>0</v>
      </c>
      <c r="CB572">
        <v>0</v>
      </c>
      <c r="CC572">
        <v>0</v>
      </c>
      <c r="CD572" t="s">
        <v>58</v>
      </c>
    </row>
    <row r="573" spans="1:82">
      <c r="A573" s="114"/>
      <c r="B573" s="1"/>
      <c r="C573" s="102"/>
      <c r="D573" s="1"/>
      <c r="E573" s="105"/>
      <c r="F573" s="105"/>
      <c r="G573" s="105"/>
      <c r="H573" s="105"/>
      <c r="I573" s="105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>
        <v>0</v>
      </c>
      <c r="BZ573">
        <v>0</v>
      </c>
      <c r="CA573">
        <v>0</v>
      </c>
      <c r="CB573">
        <v>0</v>
      </c>
      <c r="CC573">
        <v>0</v>
      </c>
      <c r="CD573" t="s">
        <v>58</v>
      </c>
    </row>
    <row r="574" spans="1:82">
      <c r="A574" s="114"/>
      <c r="B574" s="1"/>
      <c r="C574" s="102"/>
      <c r="D574" s="1"/>
      <c r="E574" s="105"/>
      <c r="F574" s="105"/>
      <c r="G574" s="105"/>
      <c r="H574" s="105"/>
      <c r="I574" s="105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>
        <v>0</v>
      </c>
      <c r="BZ574">
        <v>0</v>
      </c>
      <c r="CA574">
        <v>0</v>
      </c>
      <c r="CB574">
        <v>0</v>
      </c>
      <c r="CC574">
        <v>0</v>
      </c>
      <c r="CD574" t="s">
        <v>58</v>
      </c>
    </row>
    <row r="575" spans="1:82">
      <c r="A575" s="114"/>
      <c r="B575" s="1"/>
      <c r="C575" s="9"/>
      <c r="D575" s="1"/>
      <c r="E575" s="105"/>
      <c r="F575" s="105"/>
      <c r="G575" s="105"/>
      <c r="H575" s="105"/>
      <c r="I575" s="105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>
        <v>0</v>
      </c>
      <c r="BZ575">
        <v>0</v>
      </c>
      <c r="CA575">
        <v>0</v>
      </c>
      <c r="CB575">
        <v>0</v>
      </c>
      <c r="CC575">
        <v>0</v>
      </c>
      <c r="CD575" t="s">
        <v>58</v>
      </c>
    </row>
    <row r="576" spans="1:82">
      <c r="A576" s="114"/>
      <c r="B576" s="1"/>
      <c r="C576" s="102"/>
      <c r="D576" s="1"/>
      <c r="E576" s="105"/>
      <c r="F576" s="105"/>
      <c r="G576" s="105"/>
      <c r="H576" s="105"/>
      <c r="I576" s="105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>
        <v>0</v>
      </c>
      <c r="BZ576">
        <v>0</v>
      </c>
      <c r="CA576">
        <v>0</v>
      </c>
      <c r="CB576">
        <v>0</v>
      </c>
      <c r="CC576">
        <v>0</v>
      </c>
      <c r="CD576" t="s">
        <v>58</v>
      </c>
    </row>
    <row r="577" spans="1:82">
      <c r="A577" s="114"/>
      <c r="B577" s="1"/>
      <c r="C577" s="102"/>
      <c r="D577" s="1"/>
      <c r="E577" s="105"/>
      <c r="F577" s="105"/>
      <c r="G577" s="105"/>
      <c r="H577" s="105"/>
      <c r="I577" s="105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>
        <v>0</v>
      </c>
      <c r="BZ577">
        <v>0</v>
      </c>
      <c r="CA577">
        <v>0</v>
      </c>
      <c r="CB577">
        <v>0</v>
      </c>
      <c r="CC577">
        <v>0</v>
      </c>
      <c r="CD577" t="s">
        <v>58</v>
      </c>
    </row>
    <row r="578" spans="1:82">
      <c r="A578" s="76"/>
      <c r="B578" s="101"/>
      <c r="C578" s="106"/>
      <c r="D578" s="106"/>
      <c r="E578" s="106"/>
      <c r="F578" s="106"/>
      <c r="G578" s="106"/>
      <c r="H578" s="106"/>
      <c r="I578" s="106"/>
      <c r="J578" s="106"/>
      <c r="K578" s="76"/>
      <c r="L578" s="76"/>
      <c r="M578" s="76"/>
      <c r="N578" s="76"/>
      <c r="O578" s="127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101"/>
      <c r="AO578" s="101"/>
      <c r="AP578" s="101"/>
      <c r="AQ578" s="101"/>
      <c r="AR578" s="101"/>
      <c r="AS578" s="76"/>
      <c r="AT578" s="76"/>
      <c r="AU578" s="76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</row>
    <row r="579" spans="1:82">
      <c r="A579" s="22"/>
      <c r="B579" s="22"/>
      <c r="C579" s="76"/>
      <c r="D579" s="22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</row>
    <row r="580" spans="1:82">
      <c r="A580" s="18"/>
      <c r="B580" s="22"/>
      <c r="C580" s="76"/>
      <c r="D580" s="18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82">
      <c r="A581" s="76"/>
      <c r="B581" s="76"/>
      <c r="C581" s="76"/>
      <c r="D581" s="22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</row>
    <row r="582" spans="1:82">
      <c r="A582" s="76"/>
      <c r="B582" s="108"/>
      <c r="C582" s="76"/>
      <c r="D582" s="18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82">
      <c r="A583" s="1"/>
      <c r="B583" s="1"/>
      <c r="C583" s="102"/>
      <c r="D583" s="1"/>
      <c r="E583" s="105"/>
      <c r="F583" s="105"/>
      <c r="G583" s="105"/>
      <c r="H583" s="105"/>
      <c r="I583" s="105"/>
      <c r="J583" s="1"/>
      <c r="K583" s="1"/>
      <c r="L583" s="1"/>
      <c r="M583" s="1"/>
      <c r="N583" s="1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01"/>
      <c r="BW583" s="101"/>
      <c r="BX583" s="101"/>
    </row>
    <row r="584" spans="1:82" ht="16">
      <c r="A584" s="126"/>
      <c r="B584" s="76"/>
      <c r="C584" s="76"/>
      <c r="D584" s="76"/>
      <c r="E584" s="71"/>
      <c r="F584" s="71"/>
      <c r="G584" s="71"/>
      <c r="H584" s="71"/>
      <c r="I584" s="128"/>
      <c r="J584" s="71"/>
      <c r="K584" s="71"/>
      <c r="L584" s="71"/>
      <c r="M584" s="71"/>
      <c r="N584" s="71"/>
      <c r="O584" s="128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101"/>
      <c r="BW584" s="101"/>
      <c r="BX584" s="101"/>
    </row>
    <row r="585" spans="1:82">
      <c r="A585" s="114"/>
      <c r="B585" s="1"/>
      <c r="C585" s="9"/>
      <c r="D585" s="1"/>
      <c r="E585" s="105"/>
      <c r="F585" s="105"/>
      <c r="G585" s="105"/>
      <c r="H585" s="105"/>
      <c r="I585" s="105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>
        <v>0</v>
      </c>
      <c r="BZ585">
        <v>0</v>
      </c>
      <c r="CA585">
        <v>0</v>
      </c>
      <c r="CB585">
        <v>0</v>
      </c>
      <c r="CC585">
        <v>0</v>
      </c>
      <c r="CD585" t="s">
        <v>58</v>
      </c>
    </row>
    <row r="586" spans="1:82">
      <c r="A586" s="114"/>
      <c r="B586" s="1"/>
      <c r="C586" s="9"/>
      <c r="D586" s="1"/>
      <c r="E586" s="105"/>
      <c r="F586" s="105"/>
      <c r="G586" s="105"/>
      <c r="H586" s="105"/>
      <c r="I586" s="105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>
        <v>0</v>
      </c>
      <c r="BZ586">
        <v>0</v>
      </c>
      <c r="CA586">
        <v>0</v>
      </c>
      <c r="CB586">
        <v>0</v>
      </c>
      <c r="CC586">
        <v>0</v>
      </c>
      <c r="CD586" t="s">
        <v>58</v>
      </c>
    </row>
    <row r="587" spans="1:82">
      <c r="A587" s="114"/>
      <c r="B587" s="1"/>
      <c r="C587" s="9"/>
      <c r="D587" s="1"/>
      <c r="E587" s="105"/>
      <c r="F587" s="105"/>
      <c r="G587" s="105"/>
      <c r="H587" s="105"/>
      <c r="I587" s="105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>
        <v>0</v>
      </c>
      <c r="BZ587">
        <v>0</v>
      </c>
      <c r="CA587">
        <v>0</v>
      </c>
      <c r="CB587">
        <v>0</v>
      </c>
      <c r="CC587">
        <v>0</v>
      </c>
      <c r="CD587" t="s">
        <v>58</v>
      </c>
    </row>
    <row r="588" spans="1:82">
      <c r="A588" s="114"/>
      <c r="B588" s="1"/>
      <c r="C588" s="9"/>
      <c r="D588" s="1"/>
      <c r="E588" s="105"/>
      <c r="F588" s="105"/>
      <c r="G588" s="105"/>
      <c r="H588" s="105"/>
      <c r="I588" s="105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>
        <v>0</v>
      </c>
      <c r="BZ588">
        <v>0</v>
      </c>
      <c r="CA588">
        <v>0</v>
      </c>
      <c r="CB588">
        <v>0</v>
      </c>
      <c r="CC588">
        <v>0</v>
      </c>
      <c r="CD588" t="s">
        <v>58</v>
      </c>
    </row>
    <row r="589" spans="1:82">
      <c r="A589" s="114"/>
      <c r="B589" s="1"/>
      <c r="C589" s="102"/>
      <c r="D589" s="1"/>
      <c r="E589" s="105"/>
      <c r="F589" s="105"/>
      <c r="G589" s="105"/>
      <c r="H589" s="105"/>
      <c r="I589" s="105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>
        <v>0</v>
      </c>
      <c r="BZ589">
        <v>0</v>
      </c>
      <c r="CA589">
        <v>0</v>
      </c>
      <c r="CB589">
        <v>0</v>
      </c>
      <c r="CC589">
        <v>0</v>
      </c>
      <c r="CD589" t="s">
        <v>58</v>
      </c>
    </row>
    <row r="590" spans="1:82">
      <c r="A590" s="114"/>
      <c r="B590" s="1"/>
      <c r="C590" s="102"/>
      <c r="D590" s="1"/>
      <c r="E590" s="105"/>
      <c r="F590" s="105"/>
      <c r="G590" s="105"/>
      <c r="H590" s="105"/>
      <c r="I590" s="105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>
        <v>0</v>
      </c>
      <c r="BZ590">
        <v>0</v>
      </c>
      <c r="CA590">
        <v>0</v>
      </c>
      <c r="CB590">
        <v>0</v>
      </c>
      <c r="CC590">
        <v>0</v>
      </c>
      <c r="CD590" t="s">
        <v>58</v>
      </c>
    </row>
    <row r="591" spans="1:82">
      <c r="A591" s="114"/>
      <c r="B591" s="1"/>
      <c r="C591" s="102"/>
      <c r="D591" s="1"/>
      <c r="E591" s="105"/>
      <c r="F591" s="105"/>
      <c r="G591" s="105"/>
      <c r="H591" s="105"/>
      <c r="I591" s="105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>
        <v>0</v>
      </c>
      <c r="BZ591">
        <v>0</v>
      </c>
      <c r="CA591">
        <v>0</v>
      </c>
      <c r="CB591">
        <v>0</v>
      </c>
      <c r="CC591">
        <v>0</v>
      </c>
      <c r="CD591" t="s">
        <v>58</v>
      </c>
    </row>
    <row r="592" spans="1:82">
      <c r="A592" s="114"/>
      <c r="B592" s="1"/>
      <c r="C592" s="102"/>
      <c r="D592" s="1"/>
      <c r="E592" s="105"/>
      <c r="F592" s="105"/>
      <c r="G592" s="105"/>
      <c r="H592" s="105"/>
      <c r="I592" s="105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>
        <v>0</v>
      </c>
      <c r="BZ592">
        <v>0</v>
      </c>
      <c r="CA592">
        <v>0</v>
      </c>
      <c r="CB592">
        <v>0</v>
      </c>
      <c r="CC592">
        <v>0</v>
      </c>
      <c r="CD592" t="s">
        <v>58</v>
      </c>
    </row>
    <row r="593" spans="1:82">
      <c r="A593" s="114"/>
      <c r="B593" s="1"/>
      <c r="C593" s="9"/>
      <c r="D593" s="1"/>
      <c r="E593" s="105"/>
      <c r="F593" s="105"/>
      <c r="G593" s="105"/>
      <c r="H593" s="105"/>
      <c r="I593" s="105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>
        <v>0</v>
      </c>
      <c r="BZ593">
        <v>0</v>
      </c>
      <c r="CA593">
        <v>0</v>
      </c>
      <c r="CB593">
        <v>0</v>
      </c>
      <c r="CC593">
        <v>0</v>
      </c>
      <c r="CD593" t="s">
        <v>58</v>
      </c>
    </row>
    <row r="594" spans="1:82">
      <c r="A594" s="114"/>
      <c r="B594" s="1"/>
      <c r="C594" s="102"/>
      <c r="D594" s="1"/>
      <c r="E594" s="105"/>
      <c r="F594" s="105"/>
      <c r="G594" s="105"/>
      <c r="H594" s="105"/>
      <c r="I594" s="105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>
        <v>0</v>
      </c>
      <c r="BZ594">
        <v>0</v>
      </c>
      <c r="CA594">
        <v>0</v>
      </c>
      <c r="CB594">
        <v>0</v>
      </c>
      <c r="CC594">
        <v>0</v>
      </c>
      <c r="CD594" t="s">
        <v>58</v>
      </c>
    </row>
    <row r="595" spans="1:82">
      <c r="A595" s="114"/>
      <c r="B595" s="1"/>
      <c r="C595" s="9"/>
      <c r="D595" s="1"/>
      <c r="E595" s="105"/>
      <c r="F595" s="105"/>
      <c r="G595" s="105"/>
      <c r="H595" s="105"/>
      <c r="I595" s="105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>
        <v>0</v>
      </c>
      <c r="BZ595">
        <v>0</v>
      </c>
      <c r="CA595">
        <v>0</v>
      </c>
      <c r="CB595">
        <v>0</v>
      </c>
      <c r="CC595">
        <v>0</v>
      </c>
      <c r="CD595" t="s">
        <v>58</v>
      </c>
    </row>
    <row r="596" spans="1:82">
      <c r="A596" s="114"/>
      <c r="B596" s="1"/>
      <c r="C596" s="102"/>
      <c r="D596" s="1"/>
      <c r="E596" s="105"/>
      <c r="F596" s="105"/>
      <c r="G596" s="105"/>
      <c r="H596" s="105"/>
      <c r="I596" s="105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>
        <v>0</v>
      </c>
      <c r="BZ596">
        <v>0</v>
      </c>
      <c r="CA596">
        <v>0</v>
      </c>
      <c r="CB596">
        <v>0</v>
      </c>
      <c r="CC596">
        <v>0</v>
      </c>
      <c r="CD596" t="s">
        <v>58</v>
      </c>
    </row>
    <row r="597" spans="1:82">
      <c r="A597" s="114"/>
      <c r="B597" s="1"/>
      <c r="C597" s="102"/>
      <c r="D597" s="1"/>
      <c r="E597" s="105"/>
      <c r="F597" s="105"/>
      <c r="G597" s="105"/>
      <c r="H597" s="105"/>
      <c r="I597" s="105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>
        <v>0</v>
      </c>
      <c r="BZ597">
        <v>0</v>
      </c>
      <c r="CA597">
        <v>0</v>
      </c>
      <c r="CB597">
        <v>0</v>
      </c>
      <c r="CC597">
        <v>0</v>
      </c>
      <c r="CD597" t="s">
        <v>58</v>
      </c>
    </row>
    <row r="598" spans="1:82">
      <c r="A598" s="114"/>
      <c r="B598" s="1"/>
      <c r="C598" s="9"/>
      <c r="D598" s="1"/>
      <c r="E598" s="105"/>
      <c r="F598" s="105"/>
      <c r="G598" s="105"/>
      <c r="H598" s="105"/>
      <c r="I598" s="105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>
        <v>0</v>
      </c>
      <c r="BZ598">
        <v>0</v>
      </c>
      <c r="CA598">
        <v>0</v>
      </c>
      <c r="CB598">
        <v>0</v>
      </c>
      <c r="CC598">
        <v>0</v>
      </c>
      <c r="CD598" t="s">
        <v>58</v>
      </c>
    </row>
    <row r="599" spans="1:82">
      <c r="A599" s="114"/>
      <c r="B599" s="1"/>
      <c r="C599" s="9"/>
      <c r="D599" s="1"/>
      <c r="E599" s="105"/>
      <c r="F599" s="105"/>
      <c r="G599" s="105"/>
      <c r="H599" s="105"/>
      <c r="I599" s="105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>
        <v>0</v>
      </c>
      <c r="BZ599">
        <v>0</v>
      </c>
      <c r="CA599">
        <v>0</v>
      </c>
      <c r="CB599">
        <v>0</v>
      </c>
      <c r="CC599">
        <v>0</v>
      </c>
      <c r="CD599" t="s">
        <v>58</v>
      </c>
    </row>
    <row r="600" spans="1:82">
      <c r="A600" s="114"/>
      <c r="B600" s="1"/>
      <c r="C600" s="102"/>
      <c r="D600" s="1"/>
      <c r="E600" s="105"/>
      <c r="F600" s="105"/>
      <c r="G600" s="105"/>
      <c r="H600" s="105"/>
      <c r="I600" s="105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>
        <v>0</v>
      </c>
      <c r="BZ600">
        <v>0</v>
      </c>
      <c r="CA600">
        <v>0</v>
      </c>
      <c r="CB600">
        <v>0</v>
      </c>
      <c r="CC600">
        <v>0</v>
      </c>
      <c r="CD600" t="s">
        <v>58</v>
      </c>
    </row>
    <row r="601" spans="1:82">
      <c r="A601" s="114"/>
      <c r="B601" s="1"/>
      <c r="C601" s="102"/>
      <c r="D601" s="1"/>
      <c r="E601" s="105"/>
      <c r="F601" s="105"/>
      <c r="G601" s="105"/>
      <c r="H601" s="105"/>
      <c r="I601" s="105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>
        <v>0</v>
      </c>
      <c r="BZ601">
        <v>0</v>
      </c>
      <c r="CA601">
        <v>0</v>
      </c>
      <c r="CB601">
        <v>0</v>
      </c>
      <c r="CC601">
        <v>0</v>
      </c>
      <c r="CD601" t="s">
        <v>58</v>
      </c>
    </row>
    <row r="602" spans="1:82">
      <c r="A602" s="114"/>
      <c r="B602" s="1"/>
      <c r="C602" s="9"/>
      <c r="D602" s="1"/>
      <c r="E602" s="105"/>
      <c r="F602" s="105"/>
      <c r="G602" s="105"/>
      <c r="H602" s="105"/>
      <c r="I602" s="105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>
        <v>0</v>
      </c>
      <c r="BZ602">
        <v>0</v>
      </c>
      <c r="CA602">
        <v>0</v>
      </c>
      <c r="CB602">
        <v>0</v>
      </c>
      <c r="CC602">
        <v>0</v>
      </c>
      <c r="CD602" t="s">
        <v>58</v>
      </c>
    </row>
    <row r="603" spans="1:82">
      <c r="A603" s="114"/>
      <c r="B603" s="1"/>
      <c r="C603" s="102"/>
      <c r="D603" s="1"/>
      <c r="E603" s="105"/>
      <c r="F603" s="105"/>
      <c r="G603" s="105"/>
      <c r="H603" s="105"/>
      <c r="I603" s="105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>
        <v>0</v>
      </c>
      <c r="BZ603">
        <v>0</v>
      </c>
      <c r="CA603">
        <v>0</v>
      </c>
      <c r="CB603">
        <v>0</v>
      </c>
      <c r="CC603">
        <v>0</v>
      </c>
      <c r="CD603" t="s">
        <v>58</v>
      </c>
    </row>
    <row r="604" spans="1:82">
      <c r="A604" s="114"/>
      <c r="B604" s="1"/>
      <c r="C604" s="102"/>
      <c r="D604" s="1"/>
      <c r="E604" s="105"/>
      <c r="F604" s="105"/>
      <c r="G604" s="105"/>
      <c r="H604" s="105"/>
      <c r="I604" s="105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>
        <v>0</v>
      </c>
      <c r="BZ604">
        <v>0</v>
      </c>
      <c r="CA604">
        <v>0</v>
      </c>
      <c r="CB604">
        <v>0</v>
      </c>
      <c r="CC604">
        <v>0</v>
      </c>
      <c r="CD604" t="s">
        <v>58</v>
      </c>
    </row>
    <row r="605" spans="1:82">
      <c r="A605" s="76"/>
      <c r="B605" s="101"/>
      <c r="C605" s="106"/>
      <c r="D605" s="106"/>
      <c r="E605" s="106"/>
      <c r="F605" s="106"/>
      <c r="G605" s="106"/>
      <c r="H605" s="106"/>
      <c r="I605" s="106"/>
      <c r="J605" s="106"/>
      <c r="K605" s="76"/>
      <c r="L605" s="76"/>
      <c r="M605" s="76"/>
      <c r="N605" s="76"/>
      <c r="O605" s="127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101"/>
      <c r="AO605" s="101"/>
      <c r="AP605" s="101"/>
      <c r="AQ605" s="101"/>
      <c r="AR605" s="101"/>
      <c r="AS605" s="76"/>
      <c r="AT605" s="76"/>
      <c r="AU605" s="76"/>
      <c r="AV605" s="101"/>
      <c r="AW605" s="101"/>
      <c r="AX605" s="101"/>
      <c r="AY605" s="101"/>
      <c r="AZ605" s="101"/>
      <c r="BA605" s="101"/>
      <c r="BB605" s="101"/>
      <c r="BC605" s="101"/>
      <c r="BD605" s="101"/>
      <c r="BE605" s="101"/>
      <c r="BF605" s="101"/>
      <c r="BG605" s="101"/>
      <c r="BH605" s="101"/>
      <c r="BI605" s="101"/>
      <c r="BJ605" s="101"/>
      <c r="BK605" s="101"/>
      <c r="BL605" s="101"/>
      <c r="BM605" s="101"/>
      <c r="BN605" s="101"/>
      <c r="BO605" s="101"/>
      <c r="BP605" s="101"/>
      <c r="BQ605" s="101"/>
      <c r="BR605" s="101"/>
      <c r="BS605" s="101"/>
      <c r="BT605" s="101"/>
      <c r="BU605" s="101"/>
      <c r="BV605" s="101"/>
      <c r="BW605" s="101"/>
      <c r="BX605" s="101"/>
    </row>
    <row r="606" spans="1:82">
      <c r="A606" s="22"/>
      <c r="B606" s="22"/>
      <c r="C606" s="76"/>
      <c r="D606" s="22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</row>
    <row r="607" spans="1:82">
      <c r="A607" s="18"/>
      <c r="B607" s="22"/>
      <c r="C607" s="76"/>
      <c r="D607" s="18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82">
      <c r="A608" s="76"/>
      <c r="B608" s="76"/>
      <c r="C608" s="76"/>
      <c r="D608" s="22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</row>
    <row r="609" spans="1:82">
      <c r="A609" s="76"/>
      <c r="B609" s="108"/>
      <c r="C609" s="76"/>
      <c r="D609" s="18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82">
      <c r="A610" s="1"/>
      <c r="B610" s="1"/>
      <c r="C610" s="102"/>
      <c r="D610" s="1"/>
      <c r="E610" s="105"/>
      <c r="F610" s="105"/>
      <c r="G610" s="105"/>
      <c r="H610" s="105"/>
      <c r="I610" s="105"/>
      <c r="J610" s="1"/>
      <c r="K610" s="1"/>
      <c r="L610" s="1"/>
      <c r="M610" s="1"/>
      <c r="N610" s="1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01"/>
      <c r="BW610" s="101"/>
      <c r="BX610" s="101"/>
    </row>
    <row r="611" spans="1:82" ht="16">
      <c r="A611" s="126"/>
      <c r="B611" s="76"/>
      <c r="C611" s="76"/>
      <c r="D611" s="76"/>
      <c r="E611" s="71"/>
      <c r="F611" s="71"/>
      <c r="G611" s="71"/>
      <c r="H611" s="71"/>
      <c r="I611" s="128"/>
      <c r="J611" s="71"/>
      <c r="K611" s="71"/>
      <c r="L611" s="71"/>
      <c r="M611" s="71"/>
      <c r="N611" s="71"/>
      <c r="O611" s="128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101"/>
      <c r="BW611" s="101"/>
      <c r="BX611" s="101"/>
    </row>
    <row r="612" spans="1:82">
      <c r="A612" s="114"/>
      <c r="B612" s="1"/>
      <c r="C612" s="9"/>
      <c r="D612" s="1"/>
      <c r="E612" s="105"/>
      <c r="F612" s="105"/>
      <c r="G612" s="105"/>
      <c r="H612" s="105"/>
      <c r="I612" s="105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>
        <v>0</v>
      </c>
      <c r="BZ612">
        <v>0</v>
      </c>
      <c r="CA612">
        <v>0</v>
      </c>
      <c r="CB612">
        <v>0</v>
      </c>
      <c r="CC612">
        <v>0</v>
      </c>
      <c r="CD612" t="s">
        <v>58</v>
      </c>
    </row>
    <row r="613" spans="1:82">
      <c r="A613" s="114"/>
      <c r="B613" s="1"/>
      <c r="C613" s="9"/>
      <c r="D613" s="1"/>
      <c r="E613" s="105"/>
      <c r="F613" s="105"/>
      <c r="G613" s="105"/>
      <c r="H613" s="105"/>
      <c r="I613" s="105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>
        <v>0</v>
      </c>
      <c r="BZ613">
        <v>0</v>
      </c>
      <c r="CA613">
        <v>0</v>
      </c>
      <c r="CB613">
        <v>0</v>
      </c>
      <c r="CC613">
        <v>0</v>
      </c>
      <c r="CD613" t="s">
        <v>58</v>
      </c>
    </row>
    <row r="614" spans="1:82">
      <c r="A614" s="114"/>
      <c r="B614" s="1"/>
      <c r="C614" s="9"/>
      <c r="D614" s="1"/>
      <c r="E614" s="105"/>
      <c r="F614" s="105"/>
      <c r="G614" s="105"/>
      <c r="H614" s="105"/>
      <c r="I614" s="105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>
        <v>0</v>
      </c>
      <c r="BZ614">
        <v>0</v>
      </c>
      <c r="CA614">
        <v>0</v>
      </c>
      <c r="CB614">
        <v>0</v>
      </c>
      <c r="CC614">
        <v>0</v>
      </c>
      <c r="CD614" t="s">
        <v>58</v>
      </c>
    </row>
    <row r="615" spans="1:82">
      <c r="A615" s="114"/>
      <c r="B615" s="1"/>
      <c r="C615" s="9"/>
      <c r="D615" s="1"/>
      <c r="E615" s="105"/>
      <c r="F615" s="105"/>
      <c r="G615" s="105"/>
      <c r="H615" s="105"/>
      <c r="I615" s="105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>
        <v>0</v>
      </c>
      <c r="BZ615">
        <v>0</v>
      </c>
      <c r="CA615">
        <v>0</v>
      </c>
      <c r="CB615">
        <v>0</v>
      </c>
      <c r="CC615">
        <v>0</v>
      </c>
      <c r="CD615" t="s">
        <v>58</v>
      </c>
    </row>
    <row r="616" spans="1:82">
      <c r="A616" s="114"/>
      <c r="B616" s="1"/>
      <c r="C616" s="102"/>
      <c r="D616" s="1"/>
      <c r="E616" s="105"/>
      <c r="F616" s="105"/>
      <c r="G616" s="105"/>
      <c r="H616" s="105"/>
      <c r="I616" s="105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>
        <v>0</v>
      </c>
      <c r="BZ616">
        <v>0</v>
      </c>
      <c r="CA616">
        <v>0</v>
      </c>
      <c r="CB616">
        <v>0</v>
      </c>
      <c r="CC616">
        <v>0</v>
      </c>
      <c r="CD616" t="s">
        <v>58</v>
      </c>
    </row>
    <row r="617" spans="1:82">
      <c r="A617" s="114"/>
      <c r="B617" s="1"/>
      <c r="C617" s="102"/>
      <c r="D617" s="1"/>
      <c r="E617" s="105"/>
      <c r="F617" s="105"/>
      <c r="G617" s="105"/>
      <c r="H617" s="105"/>
      <c r="I617" s="105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>
        <v>0</v>
      </c>
      <c r="BZ617">
        <v>0</v>
      </c>
      <c r="CA617">
        <v>0</v>
      </c>
      <c r="CB617">
        <v>0</v>
      </c>
      <c r="CC617">
        <v>0</v>
      </c>
      <c r="CD617" t="s">
        <v>58</v>
      </c>
    </row>
    <row r="618" spans="1:82">
      <c r="A618" s="114"/>
      <c r="B618" s="1"/>
      <c r="C618" s="102"/>
      <c r="D618" s="1"/>
      <c r="E618" s="105"/>
      <c r="F618" s="105"/>
      <c r="G618" s="105"/>
      <c r="H618" s="105"/>
      <c r="I618" s="105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>
        <v>0</v>
      </c>
      <c r="BZ618">
        <v>0</v>
      </c>
      <c r="CA618">
        <v>0</v>
      </c>
      <c r="CB618">
        <v>0</v>
      </c>
      <c r="CC618">
        <v>0</v>
      </c>
      <c r="CD618" t="s">
        <v>58</v>
      </c>
    </row>
    <row r="619" spans="1:82">
      <c r="A619" s="114"/>
      <c r="B619" s="1"/>
      <c r="C619" s="102"/>
      <c r="D619" s="1"/>
      <c r="E619" s="105"/>
      <c r="F619" s="105"/>
      <c r="G619" s="105"/>
      <c r="H619" s="105"/>
      <c r="I619" s="105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>
        <v>0</v>
      </c>
      <c r="BZ619">
        <v>0</v>
      </c>
      <c r="CA619">
        <v>0</v>
      </c>
      <c r="CB619">
        <v>0</v>
      </c>
      <c r="CC619">
        <v>0</v>
      </c>
      <c r="CD619" t="s">
        <v>58</v>
      </c>
    </row>
    <row r="620" spans="1:82">
      <c r="A620" s="114"/>
      <c r="B620" s="1"/>
      <c r="C620" s="9"/>
      <c r="D620" s="1"/>
      <c r="E620" s="105"/>
      <c r="F620" s="105"/>
      <c r="G620" s="105"/>
      <c r="H620" s="105"/>
      <c r="I620" s="105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>
        <v>0</v>
      </c>
      <c r="BZ620">
        <v>0</v>
      </c>
      <c r="CA620">
        <v>0</v>
      </c>
      <c r="CB620">
        <v>0</v>
      </c>
      <c r="CC620">
        <v>0</v>
      </c>
      <c r="CD620" t="s">
        <v>58</v>
      </c>
    </row>
    <row r="621" spans="1:82">
      <c r="A621" s="114"/>
      <c r="B621" s="1"/>
      <c r="C621" s="102"/>
      <c r="D621" s="1"/>
      <c r="E621" s="105"/>
      <c r="F621" s="105"/>
      <c r="G621" s="105"/>
      <c r="H621" s="105"/>
      <c r="I621" s="105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>
        <v>0</v>
      </c>
      <c r="BZ621">
        <v>0</v>
      </c>
      <c r="CA621">
        <v>0</v>
      </c>
      <c r="CB621">
        <v>0</v>
      </c>
      <c r="CC621">
        <v>0</v>
      </c>
      <c r="CD621" t="s">
        <v>58</v>
      </c>
    </row>
    <row r="622" spans="1:82">
      <c r="A622" s="114"/>
      <c r="B622" s="1"/>
      <c r="C622" s="9"/>
      <c r="D622" s="1"/>
      <c r="E622" s="105"/>
      <c r="F622" s="105"/>
      <c r="G622" s="105"/>
      <c r="H622" s="105"/>
      <c r="I622" s="105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>
        <v>0</v>
      </c>
      <c r="BZ622">
        <v>0</v>
      </c>
      <c r="CA622">
        <v>0</v>
      </c>
      <c r="CB622">
        <v>0</v>
      </c>
      <c r="CC622">
        <v>0</v>
      </c>
      <c r="CD622" t="s">
        <v>58</v>
      </c>
    </row>
    <row r="623" spans="1:82">
      <c r="A623" s="114"/>
      <c r="B623" s="1"/>
      <c r="C623" s="102"/>
      <c r="D623" s="1"/>
      <c r="E623" s="105"/>
      <c r="F623" s="105"/>
      <c r="G623" s="105"/>
      <c r="H623" s="105"/>
      <c r="I623" s="105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>
        <v>0</v>
      </c>
      <c r="BZ623">
        <v>0</v>
      </c>
      <c r="CA623">
        <v>0</v>
      </c>
      <c r="CB623">
        <v>0</v>
      </c>
      <c r="CC623">
        <v>0</v>
      </c>
      <c r="CD623" t="s">
        <v>58</v>
      </c>
    </row>
    <row r="624" spans="1:82">
      <c r="A624" s="114"/>
      <c r="B624" s="1"/>
      <c r="C624" s="102"/>
      <c r="D624" s="1"/>
      <c r="E624" s="105"/>
      <c r="F624" s="105"/>
      <c r="G624" s="105"/>
      <c r="H624" s="105"/>
      <c r="I624" s="105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>
        <v>0</v>
      </c>
      <c r="BZ624">
        <v>0</v>
      </c>
      <c r="CA624">
        <v>0</v>
      </c>
      <c r="CB624">
        <v>0</v>
      </c>
      <c r="CC624">
        <v>0</v>
      </c>
      <c r="CD624" t="s">
        <v>58</v>
      </c>
    </row>
    <row r="625" spans="1:82">
      <c r="A625" s="114"/>
      <c r="B625" s="1"/>
      <c r="C625" s="9"/>
      <c r="D625" s="1"/>
      <c r="E625" s="105"/>
      <c r="F625" s="105"/>
      <c r="G625" s="105"/>
      <c r="H625" s="105"/>
      <c r="I625" s="105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>
        <v>0</v>
      </c>
      <c r="BZ625">
        <v>0</v>
      </c>
      <c r="CA625">
        <v>0</v>
      </c>
      <c r="CB625">
        <v>0</v>
      </c>
      <c r="CC625">
        <v>0</v>
      </c>
      <c r="CD625" t="s">
        <v>58</v>
      </c>
    </row>
    <row r="626" spans="1:82">
      <c r="A626" s="114"/>
      <c r="B626" s="1"/>
      <c r="C626" s="9"/>
      <c r="D626" s="1"/>
      <c r="E626" s="105"/>
      <c r="F626" s="105"/>
      <c r="G626" s="105"/>
      <c r="H626" s="105"/>
      <c r="I626" s="105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>
        <v>0</v>
      </c>
      <c r="BZ626">
        <v>0</v>
      </c>
      <c r="CA626">
        <v>0</v>
      </c>
      <c r="CB626">
        <v>0</v>
      </c>
      <c r="CC626">
        <v>0</v>
      </c>
      <c r="CD626" t="s">
        <v>58</v>
      </c>
    </row>
    <row r="627" spans="1:82">
      <c r="A627" s="114"/>
      <c r="B627" s="1"/>
      <c r="C627" s="102"/>
      <c r="D627" s="1"/>
      <c r="E627" s="105"/>
      <c r="F627" s="105"/>
      <c r="G627" s="105"/>
      <c r="H627" s="105"/>
      <c r="I627" s="105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>
        <v>0</v>
      </c>
      <c r="BZ627">
        <v>0</v>
      </c>
      <c r="CA627">
        <v>0</v>
      </c>
      <c r="CB627">
        <v>0</v>
      </c>
      <c r="CC627">
        <v>0</v>
      </c>
      <c r="CD627" t="s">
        <v>58</v>
      </c>
    </row>
    <row r="628" spans="1:82">
      <c r="A628" s="114"/>
      <c r="B628" s="1"/>
      <c r="C628" s="102"/>
      <c r="D628" s="1"/>
      <c r="E628" s="105"/>
      <c r="F628" s="105"/>
      <c r="G628" s="105"/>
      <c r="H628" s="105"/>
      <c r="I628" s="105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>
        <v>0</v>
      </c>
      <c r="BZ628">
        <v>0</v>
      </c>
      <c r="CA628">
        <v>0</v>
      </c>
      <c r="CB628">
        <v>0</v>
      </c>
      <c r="CC628">
        <v>0</v>
      </c>
      <c r="CD628" t="s">
        <v>58</v>
      </c>
    </row>
    <row r="629" spans="1:82">
      <c r="A629" s="114"/>
      <c r="B629" s="1"/>
      <c r="C629" s="9"/>
      <c r="D629" s="1"/>
      <c r="E629" s="105"/>
      <c r="F629" s="105"/>
      <c r="G629" s="105"/>
      <c r="H629" s="105"/>
      <c r="I629" s="105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>
        <v>0</v>
      </c>
      <c r="BZ629">
        <v>0</v>
      </c>
      <c r="CA629">
        <v>0</v>
      </c>
      <c r="CB629">
        <v>0</v>
      </c>
      <c r="CC629">
        <v>0</v>
      </c>
      <c r="CD629" t="s">
        <v>58</v>
      </c>
    </row>
    <row r="630" spans="1:82">
      <c r="A630" s="114"/>
      <c r="B630" s="1"/>
      <c r="C630" s="102"/>
      <c r="D630" s="1"/>
      <c r="E630" s="105"/>
      <c r="F630" s="105"/>
      <c r="G630" s="105"/>
      <c r="H630" s="105"/>
      <c r="I630" s="105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>
        <v>0</v>
      </c>
      <c r="BZ630">
        <v>0</v>
      </c>
      <c r="CA630">
        <v>0</v>
      </c>
      <c r="CB630">
        <v>0</v>
      </c>
      <c r="CC630">
        <v>0</v>
      </c>
      <c r="CD630" t="s">
        <v>58</v>
      </c>
    </row>
    <row r="631" spans="1:82">
      <c r="A631" s="114"/>
      <c r="B631" s="1"/>
      <c r="C631" s="102"/>
      <c r="D631" s="1"/>
      <c r="E631" s="105"/>
      <c r="F631" s="105"/>
      <c r="G631" s="105"/>
      <c r="H631" s="105"/>
      <c r="I631" s="105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>
        <v>0</v>
      </c>
      <c r="BZ631">
        <v>0</v>
      </c>
      <c r="CA631">
        <v>0</v>
      </c>
      <c r="CB631">
        <v>0</v>
      </c>
      <c r="CC631">
        <v>0</v>
      </c>
      <c r="CD631" t="s">
        <v>58</v>
      </c>
    </row>
    <row r="632" spans="1:82">
      <c r="A632" s="76"/>
      <c r="B632" s="101"/>
      <c r="C632" s="106"/>
      <c r="D632" s="106"/>
      <c r="E632" s="106"/>
      <c r="F632" s="106"/>
      <c r="G632" s="106"/>
      <c r="H632" s="106"/>
      <c r="I632" s="106"/>
      <c r="J632" s="106"/>
      <c r="K632" s="76"/>
      <c r="L632" s="76"/>
      <c r="M632" s="76"/>
      <c r="N632" s="76"/>
      <c r="O632" s="127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101"/>
      <c r="AO632" s="101"/>
      <c r="AP632" s="101"/>
      <c r="AQ632" s="101"/>
      <c r="AR632" s="101"/>
      <c r="AS632" s="76"/>
      <c r="AT632" s="76"/>
      <c r="AU632" s="76"/>
      <c r="AV632" s="101"/>
      <c r="AW632" s="101"/>
      <c r="AX632" s="101"/>
      <c r="AY632" s="101"/>
      <c r="AZ632" s="101"/>
      <c r="BA632" s="101"/>
      <c r="BB632" s="101"/>
      <c r="BC632" s="101"/>
      <c r="BD632" s="101"/>
      <c r="BE632" s="101"/>
      <c r="BF632" s="101"/>
      <c r="BG632" s="101"/>
      <c r="BH632" s="101"/>
      <c r="BI632" s="101"/>
      <c r="BJ632" s="101"/>
      <c r="BK632" s="101"/>
      <c r="BL632" s="101"/>
      <c r="BM632" s="101"/>
      <c r="BN632" s="101"/>
      <c r="BO632" s="101"/>
      <c r="BP632" s="101"/>
      <c r="BQ632" s="101"/>
      <c r="BR632" s="101"/>
      <c r="BS632" s="101"/>
      <c r="BT632" s="101"/>
      <c r="BU632" s="101"/>
      <c r="BV632" s="101"/>
      <c r="BW632" s="101"/>
      <c r="BX632" s="101"/>
    </row>
    <row r="633" spans="1:82">
      <c r="A633" s="22"/>
      <c r="B633" s="22"/>
      <c r="C633" s="76"/>
      <c r="D633" s="22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</row>
    <row r="634" spans="1:82">
      <c r="A634" s="18"/>
      <c r="B634" s="22"/>
      <c r="C634" s="76"/>
      <c r="D634" s="18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82">
      <c r="A635" s="76"/>
      <c r="B635" s="76"/>
      <c r="C635" s="76"/>
      <c r="D635" s="22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</row>
    <row r="636" spans="1:82">
      <c r="A636" s="76"/>
      <c r="B636" s="108"/>
      <c r="C636" s="76"/>
      <c r="D636" s="18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82">
      <c r="A637" s="1"/>
      <c r="B637" s="1"/>
      <c r="C637" s="102"/>
      <c r="D637" s="1"/>
      <c r="E637" s="105"/>
      <c r="F637" s="105"/>
      <c r="G637" s="105"/>
      <c r="H637" s="105"/>
      <c r="I637" s="105"/>
      <c r="J637" s="1"/>
      <c r="K637" s="1"/>
      <c r="L637" s="1"/>
      <c r="M637" s="1"/>
      <c r="N637" s="1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01"/>
      <c r="BW637" s="101"/>
      <c r="BX637" s="101"/>
    </row>
    <row r="638" spans="1:82" ht="16">
      <c r="A638" s="126"/>
      <c r="B638" s="76"/>
      <c r="C638" s="76"/>
      <c r="D638" s="76"/>
      <c r="E638" s="71"/>
      <c r="F638" s="71"/>
      <c r="G638" s="71"/>
      <c r="H638" s="71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</row>
    <row r="639" spans="1:82">
      <c r="A639" s="114"/>
      <c r="B639" s="1"/>
      <c r="C639" s="9"/>
      <c r="D639" s="1"/>
      <c r="E639" s="105"/>
      <c r="F639" s="105"/>
      <c r="G639" s="105"/>
      <c r="H639" s="105"/>
      <c r="I639" s="105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>
        <v>0</v>
      </c>
      <c r="BZ639">
        <v>0</v>
      </c>
      <c r="CA639">
        <v>0</v>
      </c>
      <c r="CB639">
        <v>0</v>
      </c>
      <c r="CC639">
        <v>0</v>
      </c>
      <c r="CD639" t="s">
        <v>58</v>
      </c>
    </row>
    <row r="640" spans="1:82">
      <c r="A640" s="114"/>
      <c r="B640" s="1"/>
      <c r="C640" s="9"/>
      <c r="D640" s="1"/>
      <c r="E640" s="105"/>
      <c r="F640" s="105"/>
      <c r="G640" s="105"/>
      <c r="H640" s="105"/>
      <c r="I640" s="105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>
        <v>0</v>
      </c>
      <c r="BZ640">
        <v>0</v>
      </c>
      <c r="CA640">
        <v>0</v>
      </c>
      <c r="CB640">
        <v>0</v>
      </c>
      <c r="CC640">
        <v>0</v>
      </c>
      <c r="CD640" t="s">
        <v>58</v>
      </c>
    </row>
    <row r="641" spans="1:82">
      <c r="A641" s="114"/>
      <c r="B641" s="1"/>
      <c r="C641" s="9"/>
      <c r="D641" s="1"/>
      <c r="E641" s="105"/>
      <c r="F641" s="105"/>
      <c r="G641" s="105"/>
      <c r="H641" s="105"/>
      <c r="I641" s="105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>
        <v>0</v>
      </c>
      <c r="BZ641">
        <v>0</v>
      </c>
      <c r="CA641">
        <v>0</v>
      </c>
      <c r="CB641">
        <v>0</v>
      </c>
      <c r="CC641">
        <v>0</v>
      </c>
      <c r="CD641" t="s">
        <v>58</v>
      </c>
    </row>
    <row r="642" spans="1:82">
      <c r="A642" s="114"/>
      <c r="B642" s="1"/>
      <c r="C642" s="9"/>
      <c r="D642" s="1"/>
      <c r="E642" s="105"/>
      <c r="F642" s="105"/>
      <c r="G642" s="105"/>
      <c r="H642" s="105"/>
      <c r="I642" s="105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>
        <v>0</v>
      </c>
      <c r="BZ642">
        <v>0</v>
      </c>
      <c r="CA642">
        <v>0</v>
      </c>
      <c r="CB642">
        <v>0</v>
      </c>
      <c r="CC642">
        <v>0</v>
      </c>
      <c r="CD642" t="s">
        <v>58</v>
      </c>
    </row>
    <row r="643" spans="1:82">
      <c r="A643" s="114"/>
      <c r="B643" s="1"/>
      <c r="C643" s="102"/>
      <c r="D643" s="1"/>
      <c r="E643" s="105"/>
      <c r="F643" s="105"/>
      <c r="G643" s="105"/>
      <c r="H643" s="105"/>
      <c r="I643" s="105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>
        <v>0</v>
      </c>
      <c r="BZ643">
        <v>0</v>
      </c>
      <c r="CA643">
        <v>0</v>
      </c>
      <c r="CB643">
        <v>0</v>
      </c>
      <c r="CC643">
        <v>0</v>
      </c>
      <c r="CD643" t="s">
        <v>58</v>
      </c>
    </row>
    <row r="644" spans="1:82">
      <c r="A644" s="114"/>
      <c r="B644" s="1"/>
      <c r="C644" s="102"/>
      <c r="D644" s="1"/>
      <c r="E644" s="105"/>
      <c r="F644" s="105"/>
      <c r="G644" s="105"/>
      <c r="H644" s="105"/>
      <c r="I644" s="105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>
        <v>0</v>
      </c>
      <c r="BZ644">
        <v>0</v>
      </c>
      <c r="CA644">
        <v>0</v>
      </c>
      <c r="CB644">
        <v>0</v>
      </c>
      <c r="CC644">
        <v>0</v>
      </c>
      <c r="CD644" t="s">
        <v>58</v>
      </c>
    </row>
    <row r="645" spans="1:82">
      <c r="A645" s="114"/>
      <c r="B645" s="1"/>
      <c r="C645" s="102"/>
      <c r="D645" s="1"/>
      <c r="E645" s="105"/>
      <c r="F645" s="105"/>
      <c r="G645" s="105"/>
      <c r="H645" s="105"/>
      <c r="I645" s="105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>
        <v>0</v>
      </c>
      <c r="BZ645">
        <v>0</v>
      </c>
      <c r="CA645">
        <v>0</v>
      </c>
      <c r="CB645">
        <v>0</v>
      </c>
      <c r="CC645">
        <v>0</v>
      </c>
      <c r="CD645" t="s">
        <v>58</v>
      </c>
    </row>
    <row r="646" spans="1:82">
      <c r="A646" s="114"/>
      <c r="B646" s="1"/>
      <c r="C646" s="102"/>
      <c r="D646" s="1"/>
      <c r="E646" s="105"/>
      <c r="F646" s="105"/>
      <c r="G646" s="105"/>
      <c r="H646" s="105"/>
      <c r="I646" s="105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>
        <v>0</v>
      </c>
      <c r="BZ646">
        <v>0</v>
      </c>
      <c r="CA646">
        <v>0</v>
      </c>
      <c r="CB646">
        <v>0</v>
      </c>
      <c r="CC646">
        <v>0</v>
      </c>
      <c r="CD646" t="s">
        <v>58</v>
      </c>
    </row>
    <row r="647" spans="1:82">
      <c r="A647" s="114"/>
      <c r="B647" s="1"/>
      <c r="C647" s="9"/>
      <c r="D647" s="1"/>
      <c r="E647" s="105"/>
      <c r="F647" s="105"/>
      <c r="G647" s="105"/>
      <c r="H647" s="105"/>
      <c r="I647" s="105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/>
      <c r="BY647">
        <v>0</v>
      </c>
      <c r="BZ647">
        <v>0</v>
      </c>
      <c r="CA647">
        <v>0</v>
      </c>
      <c r="CB647">
        <v>0</v>
      </c>
      <c r="CC647">
        <v>0</v>
      </c>
      <c r="CD647" t="s">
        <v>58</v>
      </c>
    </row>
    <row r="648" spans="1:82">
      <c r="A648" s="114"/>
      <c r="B648" s="1"/>
      <c r="C648" s="102"/>
      <c r="D648" s="1"/>
      <c r="E648" s="105"/>
      <c r="F648" s="105"/>
      <c r="G648" s="105"/>
      <c r="H648" s="105"/>
      <c r="I648" s="105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/>
      <c r="BU648" s="114"/>
      <c r="BV648" s="114"/>
      <c r="BW648" s="114"/>
      <c r="BX648" s="114"/>
      <c r="BY648">
        <v>0</v>
      </c>
      <c r="BZ648">
        <v>0</v>
      </c>
      <c r="CA648">
        <v>0</v>
      </c>
      <c r="CB648">
        <v>0</v>
      </c>
      <c r="CC648">
        <v>0</v>
      </c>
      <c r="CD648" t="s">
        <v>58</v>
      </c>
    </row>
    <row r="649" spans="1:82">
      <c r="A649" s="114"/>
      <c r="B649" s="1"/>
      <c r="C649" s="9"/>
      <c r="D649" s="1"/>
      <c r="E649" s="105"/>
      <c r="F649" s="105"/>
      <c r="G649" s="105"/>
      <c r="H649" s="105"/>
      <c r="I649" s="105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>
        <v>0</v>
      </c>
      <c r="BZ649">
        <v>0</v>
      </c>
      <c r="CA649">
        <v>0</v>
      </c>
      <c r="CB649">
        <v>0</v>
      </c>
      <c r="CC649">
        <v>0</v>
      </c>
      <c r="CD649" t="s">
        <v>58</v>
      </c>
    </row>
    <row r="650" spans="1:82">
      <c r="A650" s="114"/>
      <c r="B650" s="1"/>
      <c r="C650" s="102"/>
      <c r="D650" s="1"/>
      <c r="E650" s="105"/>
      <c r="F650" s="105"/>
      <c r="G650" s="105"/>
      <c r="H650" s="105"/>
      <c r="I650" s="105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>
        <v>0</v>
      </c>
      <c r="BZ650">
        <v>0</v>
      </c>
      <c r="CA650">
        <v>0</v>
      </c>
      <c r="CB650">
        <v>0</v>
      </c>
      <c r="CC650">
        <v>0</v>
      </c>
      <c r="CD650" t="s">
        <v>58</v>
      </c>
    </row>
    <row r="651" spans="1:82">
      <c r="A651" s="114"/>
      <c r="B651" s="1"/>
      <c r="C651" s="102"/>
      <c r="D651" s="1"/>
      <c r="E651" s="105"/>
      <c r="F651" s="105"/>
      <c r="G651" s="105"/>
      <c r="H651" s="105"/>
      <c r="I651" s="105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14"/>
      <c r="BV651" s="114"/>
      <c r="BW651" s="114"/>
      <c r="BX651" s="114"/>
      <c r="BY651">
        <v>0</v>
      </c>
      <c r="BZ651">
        <v>0</v>
      </c>
      <c r="CA651">
        <v>0</v>
      </c>
      <c r="CB651">
        <v>0</v>
      </c>
      <c r="CC651">
        <v>0</v>
      </c>
      <c r="CD651" t="s">
        <v>58</v>
      </c>
    </row>
    <row r="652" spans="1:82">
      <c r="A652" s="114"/>
      <c r="B652" s="1"/>
      <c r="C652" s="9"/>
      <c r="D652" s="1"/>
      <c r="E652" s="105"/>
      <c r="F652" s="105"/>
      <c r="G652" s="105"/>
      <c r="H652" s="105"/>
      <c r="I652" s="105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>
        <v>0</v>
      </c>
      <c r="BZ652">
        <v>0</v>
      </c>
      <c r="CA652">
        <v>0</v>
      </c>
      <c r="CB652">
        <v>0</v>
      </c>
      <c r="CC652">
        <v>0</v>
      </c>
      <c r="CD652" t="s">
        <v>58</v>
      </c>
    </row>
    <row r="653" spans="1:82">
      <c r="A653" s="114"/>
      <c r="B653" s="1"/>
      <c r="C653" s="9"/>
      <c r="D653" s="1"/>
      <c r="E653" s="105"/>
      <c r="F653" s="105"/>
      <c r="G653" s="105"/>
      <c r="H653" s="105"/>
      <c r="I653" s="105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>
        <v>0</v>
      </c>
      <c r="BZ653">
        <v>0</v>
      </c>
      <c r="CA653">
        <v>0</v>
      </c>
      <c r="CB653">
        <v>0</v>
      </c>
      <c r="CC653">
        <v>0</v>
      </c>
      <c r="CD653" t="s">
        <v>58</v>
      </c>
    </row>
    <row r="654" spans="1:82">
      <c r="A654" s="114"/>
      <c r="B654" s="1"/>
      <c r="C654" s="102"/>
      <c r="D654" s="1"/>
      <c r="E654" s="105"/>
      <c r="F654" s="105"/>
      <c r="G654" s="105"/>
      <c r="H654" s="105"/>
      <c r="I654" s="105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>
        <v>0</v>
      </c>
      <c r="BZ654">
        <v>0</v>
      </c>
      <c r="CA654">
        <v>0</v>
      </c>
      <c r="CB654">
        <v>0</v>
      </c>
      <c r="CC654">
        <v>0</v>
      </c>
      <c r="CD654" t="s">
        <v>58</v>
      </c>
    </row>
    <row r="655" spans="1:82">
      <c r="A655" s="114"/>
      <c r="B655" s="1"/>
      <c r="C655" s="102"/>
      <c r="D655" s="1"/>
      <c r="E655" s="105"/>
      <c r="F655" s="105"/>
      <c r="G655" s="105"/>
      <c r="H655" s="105"/>
      <c r="I655" s="105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>
        <v>0</v>
      </c>
      <c r="BZ655">
        <v>0</v>
      </c>
      <c r="CA655">
        <v>0</v>
      </c>
      <c r="CB655">
        <v>0</v>
      </c>
      <c r="CC655">
        <v>0</v>
      </c>
      <c r="CD655" t="s">
        <v>58</v>
      </c>
    </row>
    <row r="656" spans="1:82">
      <c r="A656" s="114"/>
      <c r="B656" s="1"/>
      <c r="C656" s="9"/>
      <c r="D656" s="1"/>
      <c r="E656" s="105"/>
      <c r="F656" s="105"/>
      <c r="G656" s="105"/>
      <c r="H656" s="105"/>
      <c r="I656" s="105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>
        <v>0</v>
      </c>
      <c r="BZ656">
        <v>0</v>
      </c>
      <c r="CA656">
        <v>0</v>
      </c>
      <c r="CB656">
        <v>0</v>
      </c>
      <c r="CC656">
        <v>0</v>
      </c>
      <c r="CD656" t="s">
        <v>58</v>
      </c>
    </row>
    <row r="657" spans="1:82">
      <c r="A657" s="114"/>
      <c r="B657" s="1"/>
      <c r="C657" s="102"/>
      <c r="D657" s="1"/>
      <c r="E657" s="105"/>
      <c r="F657" s="105"/>
      <c r="G657" s="105"/>
      <c r="H657" s="105"/>
      <c r="I657" s="105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>
        <v>0</v>
      </c>
      <c r="BZ657">
        <v>0</v>
      </c>
      <c r="CA657">
        <v>0</v>
      </c>
      <c r="CB657">
        <v>0</v>
      </c>
      <c r="CC657">
        <v>0</v>
      </c>
      <c r="CD657" t="s">
        <v>58</v>
      </c>
    </row>
    <row r="658" spans="1:82">
      <c r="A658" s="114"/>
      <c r="B658" s="1"/>
      <c r="C658" s="102"/>
      <c r="D658" s="1"/>
      <c r="E658" s="105"/>
      <c r="F658" s="105"/>
      <c r="G658" s="105"/>
      <c r="H658" s="105"/>
      <c r="I658" s="105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>
        <v>0</v>
      </c>
      <c r="BZ658">
        <v>0</v>
      </c>
      <c r="CA658">
        <v>0</v>
      </c>
      <c r="CB658">
        <v>0</v>
      </c>
      <c r="CC658">
        <v>0</v>
      </c>
      <c r="CD658" t="s">
        <v>58</v>
      </c>
    </row>
    <row r="659" spans="1:82">
      <c r="A659" s="76"/>
      <c r="B659" s="101"/>
      <c r="C659" s="106"/>
      <c r="D659" s="106"/>
      <c r="E659" s="106"/>
      <c r="F659" s="106"/>
      <c r="G659" s="106"/>
      <c r="H659" s="106"/>
      <c r="I659" s="106"/>
      <c r="J659" s="106"/>
      <c r="K659" s="76"/>
      <c r="L659" s="76"/>
      <c r="M659" s="76"/>
      <c r="N659" s="76"/>
      <c r="O659" s="127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101"/>
      <c r="AO659" s="101"/>
      <c r="AP659" s="101"/>
      <c r="AQ659" s="101"/>
      <c r="AR659" s="101"/>
      <c r="AS659" s="76"/>
      <c r="AT659" s="76"/>
      <c r="AU659" s="76"/>
      <c r="AV659" s="101"/>
      <c r="AW659" s="101"/>
      <c r="AX659" s="101"/>
      <c r="AY659" s="101"/>
      <c r="AZ659" s="101"/>
      <c r="BA659" s="101"/>
      <c r="BB659" s="101"/>
      <c r="BC659" s="101"/>
      <c r="BD659" s="101"/>
      <c r="BE659" s="101"/>
      <c r="BF659" s="101"/>
      <c r="BG659" s="101"/>
      <c r="BH659" s="101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</row>
    <row r="660" spans="1:82">
      <c r="A660" s="22"/>
      <c r="B660" s="22"/>
      <c r="C660" s="76"/>
      <c r="D660" s="22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</row>
    <row r="661" spans="1:82">
      <c r="A661" s="18"/>
      <c r="B661" s="22"/>
      <c r="C661" s="76"/>
      <c r="D661" s="18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82">
      <c r="A662" s="76"/>
      <c r="B662" s="76"/>
      <c r="C662" s="76"/>
      <c r="D662" s="22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</row>
    <row r="663" spans="1:82">
      <c r="A663" s="76"/>
      <c r="B663" s="108"/>
      <c r="C663" s="76"/>
      <c r="D663" s="18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82">
      <c r="A664" s="1"/>
      <c r="B664" s="1"/>
      <c r="C664" s="102"/>
      <c r="D664" s="1"/>
      <c r="E664" s="105"/>
      <c r="F664" s="105"/>
      <c r="G664" s="105"/>
      <c r="H664" s="105"/>
      <c r="I664" s="105"/>
      <c r="J664" s="1"/>
      <c r="K664" s="1"/>
      <c r="L664" s="1"/>
      <c r="M664" s="1"/>
      <c r="N664" s="1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01"/>
      <c r="BW664" s="101"/>
      <c r="BX664" s="101"/>
    </row>
    <row r="665" spans="1:82" ht="16">
      <c r="A665" s="126"/>
      <c r="B665" s="76"/>
      <c r="C665" s="76"/>
      <c r="D665" s="76"/>
      <c r="E665" s="71"/>
      <c r="F665" s="71"/>
      <c r="G665" s="71"/>
      <c r="H665" s="71"/>
      <c r="I665" s="128"/>
      <c r="J665" s="71"/>
      <c r="K665" s="71"/>
      <c r="L665" s="71"/>
      <c r="M665" s="71"/>
      <c r="N665" s="71"/>
      <c r="O665" s="128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101"/>
      <c r="BW665" s="101"/>
      <c r="BX665" s="101"/>
    </row>
    <row r="666" spans="1:82">
      <c r="A666" s="114"/>
      <c r="B666" s="1"/>
      <c r="C666" s="9"/>
      <c r="D666" s="1"/>
      <c r="E666" s="105"/>
      <c r="F666" s="105"/>
      <c r="G666" s="105"/>
      <c r="H666" s="105"/>
      <c r="I666" s="105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>
        <v>0</v>
      </c>
      <c r="BZ666">
        <v>0</v>
      </c>
      <c r="CA666">
        <v>0</v>
      </c>
      <c r="CB666">
        <v>0</v>
      </c>
      <c r="CC666">
        <v>0</v>
      </c>
      <c r="CD666" t="s">
        <v>58</v>
      </c>
    </row>
    <row r="667" spans="1:82">
      <c r="A667" s="114"/>
      <c r="B667" s="1"/>
      <c r="C667" s="9"/>
      <c r="D667" s="1"/>
      <c r="E667" s="105"/>
      <c r="F667" s="105"/>
      <c r="G667" s="105"/>
      <c r="H667" s="105"/>
      <c r="I667" s="105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>
        <v>0</v>
      </c>
      <c r="BZ667">
        <v>0</v>
      </c>
      <c r="CA667">
        <v>0</v>
      </c>
      <c r="CB667">
        <v>0</v>
      </c>
      <c r="CC667">
        <v>0</v>
      </c>
      <c r="CD667" t="s">
        <v>58</v>
      </c>
    </row>
    <row r="668" spans="1:82">
      <c r="A668" s="114"/>
      <c r="B668" s="1"/>
      <c r="C668" s="9"/>
      <c r="D668" s="1"/>
      <c r="E668" s="105"/>
      <c r="F668" s="105"/>
      <c r="G668" s="105"/>
      <c r="H668" s="105"/>
      <c r="I668" s="105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>
        <v>0</v>
      </c>
      <c r="BZ668">
        <v>0</v>
      </c>
      <c r="CA668">
        <v>0</v>
      </c>
      <c r="CB668">
        <v>0</v>
      </c>
      <c r="CC668">
        <v>0</v>
      </c>
      <c r="CD668" t="s">
        <v>58</v>
      </c>
    </row>
    <row r="669" spans="1:82">
      <c r="A669" s="114"/>
      <c r="B669" s="1"/>
      <c r="C669" s="9"/>
      <c r="D669" s="1"/>
      <c r="E669" s="105"/>
      <c r="F669" s="105"/>
      <c r="G669" s="105"/>
      <c r="H669" s="105"/>
      <c r="I669" s="105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>
        <v>0</v>
      </c>
      <c r="BZ669">
        <v>0</v>
      </c>
      <c r="CA669">
        <v>0</v>
      </c>
      <c r="CB669">
        <v>0</v>
      </c>
      <c r="CC669">
        <v>0</v>
      </c>
      <c r="CD669" t="s">
        <v>58</v>
      </c>
    </row>
    <row r="670" spans="1:82">
      <c r="A670" s="114"/>
      <c r="B670" s="1"/>
      <c r="C670" s="102"/>
      <c r="D670" s="1"/>
      <c r="E670" s="105"/>
      <c r="F670" s="105"/>
      <c r="G670" s="105"/>
      <c r="H670" s="105"/>
      <c r="I670" s="105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>
        <v>0</v>
      </c>
      <c r="BZ670">
        <v>0</v>
      </c>
      <c r="CA670">
        <v>0</v>
      </c>
      <c r="CB670">
        <v>0</v>
      </c>
      <c r="CC670">
        <v>0</v>
      </c>
      <c r="CD670" t="s">
        <v>58</v>
      </c>
    </row>
    <row r="671" spans="1:82">
      <c r="A671" s="114"/>
      <c r="B671" s="1"/>
      <c r="C671" s="102"/>
      <c r="D671" s="1"/>
      <c r="E671" s="105"/>
      <c r="F671" s="105"/>
      <c r="G671" s="105"/>
      <c r="H671" s="105"/>
      <c r="I671" s="105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>
        <v>0</v>
      </c>
      <c r="BZ671">
        <v>0</v>
      </c>
      <c r="CA671">
        <v>0</v>
      </c>
      <c r="CB671">
        <v>0</v>
      </c>
      <c r="CC671">
        <v>0</v>
      </c>
      <c r="CD671" t="s">
        <v>58</v>
      </c>
    </row>
    <row r="672" spans="1:82">
      <c r="A672" s="114"/>
      <c r="B672" s="1"/>
      <c r="C672" s="102"/>
      <c r="D672" s="1"/>
      <c r="E672" s="105"/>
      <c r="F672" s="105"/>
      <c r="G672" s="105"/>
      <c r="H672" s="105"/>
      <c r="I672" s="105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>
        <v>0</v>
      </c>
      <c r="BZ672">
        <v>0</v>
      </c>
      <c r="CA672">
        <v>0</v>
      </c>
      <c r="CB672">
        <v>0</v>
      </c>
      <c r="CC672">
        <v>0</v>
      </c>
      <c r="CD672" t="s">
        <v>58</v>
      </c>
    </row>
    <row r="673" spans="1:82">
      <c r="A673" s="114"/>
      <c r="B673" s="1"/>
      <c r="C673" s="102"/>
      <c r="D673" s="1"/>
      <c r="E673" s="105"/>
      <c r="F673" s="105"/>
      <c r="G673" s="105"/>
      <c r="H673" s="105"/>
      <c r="I673" s="105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>
        <v>0</v>
      </c>
      <c r="BZ673">
        <v>0</v>
      </c>
      <c r="CA673">
        <v>0</v>
      </c>
      <c r="CB673">
        <v>0</v>
      </c>
      <c r="CC673">
        <v>0</v>
      </c>
      <c r="CD673" t="s">
        <v>58</v>
      </c>
    </row>
    <row r="674" spans="1:82">
      <c r="A674" s="114"/>
      <c r="B674" s="1"/>
      <c r="C674" s="9"/>
      <c r="D674" s="1"/>
      <c r="E674" s="105"/>
      <c r="F674" s="105"/>
      <c r="G674" s="105"/>
      <c r="H674" s="105"/>
      <c r="I674" s="105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>
        <v>0</v>
      </c>
      <c r="BZ674">
        <v>0</v>
      </c>
      <c r="CA674">
        <v>0</v>
      </c>
      <c r="CB674">
        <v>0</v>
      </c>
      <c r="CC674">
        <v>0</v>
      </c>
      <c r="CD674" t="s">
        <v>58</v>
      </c>
    </row>
    <row r="675" spans="1:82">
      <c r="A675" s="114"/>
      <c r="B675" s="1"/>
      <c r="C675" s="102"/>
      <c r="D675" s="1"/>
      <c r="E675" s="105"/>
      <c r="F675" s="105"/>
      <c r="G675" s="105"/>
      <c r="H675" s="105"/>
      <c r="I675" s="105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>
        <v>0</v>
      </c>
      <c r="BZ675">
        <v>0</v>
      </c>
      <c r="CA675">
        <v>0</v>
      </c>
      <c r="CB675">
        <v>0</v>
      </c>
      <c r="CC675">
        <v>0</v>
      </c>
      <c r="CD675" t="s">
        <v>58</v>
      </c>
    </row>
    <row r="676" spans="1:82">
      <c r="A676" s="114"/>
      <c r="B676" s="1"/>
      <c r="C676" s="9"/>
      <c r="D676" s="1"/>
      <c r="E676" s="105"/>
      <c r="F676" s="105"/>
      <c r="G676" s="105"/>
      <c r="H676" s="105"/>
      <c r="I676" s="105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>
        <v>0</v>
      </c>
      <c r="BZ676">
        <v>0</v>
      </c>
      <c r="CA676">
        <v>0</v>
      </c>
      <c r="CB676">
        <v>0</v>
      </c>
      <c r="CC676">
        <v>0</v>
      </c>
      <c r="CD676" t="s">
        <v>58</v>
      </c>
    </row>
    <row r="677" spans="1:82">
      <c r="A677" s="114"/>
      <c r="B677" s="1"/>
      <c r="C677" s="102"/>
      <c r="D677" s="1"/>
      <c r="E677" s="105"/>
      <c r="F677" s="105"/>
      <c r="G677" s="105"/>
      <c r="H677" s="105"/>
      <c r="I677" s="105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>
        <v>0</v>
      </c>
      <c r="BZ677">
        <v>0</v>
      </c>
      <c r="CA677">
        <v>0</v>
      </c>
      <c r="CB677">
        <v>0</v>
      </c>
      <c r="CC677">
        <v>0</v>
      </c>
      <c r="CD677" t="s">
        <v>58</v>
      </c>
    </row>
    <row r="678" spans="1:82">
      <c r="A678" s="114"/>
      <c r="B678" s="1"/>
      <c r="C678" s="102"/>
      <c r="D678" s="1"/>
      <c r="E678" s="105"/>
      <c r="F678" s="105"/>
      <c r="G678" s="105"/>
      <c r="H678" s="105"/>
      <c r="I678" s="105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>
        <v>0</v>
      </c>
      <c r="BZ678">
        <v>0</v>
      </c>
      <c r="CA678">
        <v>0</v>
      </c>
      <c r="CB678">
        <v>0</v>
      </c>
      <c r="CC678">
        <v>0</v>
      </c>
      <c r="CD678" t="s">
        <v>58</v>
      </c>
    </row>
    <row r="679" spans="1:82">
      <c r="A679" s="114"/>
      <c r="B679" s="1"/>
      <c r="C679" s="9"/>
      <c r="D679" s="1"/>
      <c r="E679" s="105"/>
      <c r="F679" s="105"/>
      <c r="G679" s="105"/>
      <c r="H679" s="105"/>
      <c r="I679" s="105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>
        <v>0</v>
      </c>
      <c r="BZ679">
        <v>0</v>
      </c>
      <c r="CA679">
        <v>0</v>
      </c>
      <c r="CB679">
        <v>0</v>
      </c>
      <c r="CC679">
        <v>0</v>
      </c>
      <c r="CD679" t="s">
        <v>58</v>
      </c>
    </row>
    <row r="680" spans="1:82">
      <c r="A680" s="114"/>
      <c r="B680" s="1"/>
      <c r="C680" s="9"/>
      <c r="D680" s="1"/>
      <c r="E680" s="105"/>
      <c r="F680" s="105"/>
      <c r="G680" s="105"/>
      <c r="H680" s="105"/>
      <c r="I680" s="105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>
        <v>0</v>
      </c>
      <c r="BZ680">
        <v>0</v>
      </c>
      <c r="CA680">
        <v>0</v>
      </c>
      <c r="CB680">
        <v>0</v>
      </c>
      <c r="CC680">
        <v>0</v>
      </c>
      <c r="CD680" t="s">
        <v>58</v>
      </c>
    </row>
    <row r="681" spans="1:82">
      <c r="A681" s="114"/>
      <c r="B681" s="1"/>
      <c r="C681" s="102"/>
      <c r="D681" s="1"/>
      <c r="E681" s="105"/>
      <c r="F681" s="105"/>
      <c r="G681" s="105"/>
      <c r="H681" s="105"/>
      <c r="I681" s="105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/>
      <c r="BV681" s="114"/>
      <c r="BW681" s="114"/>
      <c r="BX681" s="114"/>
      <c r="BY681">
        <v>0</v>
      </c>
      <c r="BZ681">
        <v>0</v>
      </c>
      <c r="CA681">
        <v>0</v>
      </c>
      <c r="CB681">
        <v>0</v>
      </c>
      <c r="CC681">
        <v>0</v>
      </c>
      <c r="CD681" t="s">
        <v>58</v>
      </c>
    </row>
    <row r="682" spans="1:82">
      <c r="A682" s="114"/>
      <c r="B682" s="1"/>
      <c r="C682" s="102"/>
      <c r="D682" s="1"/>
      <c r="E682" s="105"/>
      <c r="F682" s="105"/>
      <c r="G682" s="105"/>
      <c r="H682" s="105"/>
      <c r="I682" s="105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>
        <v>0</v>
      </c>
      <c r="BZ682">
        <v>0</v>
      </c>
      <c r="CA682">
        <v>0</v>
      </c>
      <c r="CB682">
        <v>0</v>
      </c>
      <c r="CC682">
        <v>0</v>
      </c>
      <c r="CD682" t="s">
        <v>58</v>
      </c>
    </row>
    <row r="683" spans="1:82">
      <c r="A683" s="114"/>
      <c r="B683" s="1"/>
      <c r="C683" s="9"/>
      <c r="D683" s="1"/>
      <c r="E683" s="105"/>
      <c r="F683" s="105"/>
      <c r="G683" s="105"/>
      <c r="H683" s="105"/>
      <c r="I683" s="105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>
        <v>0</v>
      </c>
      <c r="BZ683">
        <v>0</v>
      </c>
      <c r="CA683">
        <v>0</v>
      </c>
      <c r="CB683">
        <v>0</v>
      </c>
      <c r="CC683">
        <v>0</v>
      </c>
      <c r="CD683" t="s">
        <v>58</v>
      </c>
    </row>
    <row r="684" spans="1:82">
      <c r="A684" s="114"/>
      <c r="B684" s="1"/>
      <c r="C684" s="102"/>
      <c r="D684" s="1"/>
      <c r="E684" s="105"/>
      <c r="F684" s="105"/>
      <c r="G684" s="105"/>
      <c r="H684" s="105"/>
      <c r="I684" s="105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>
        <v>0</v>
      </c>
      <c r="BZ684">
        <v>0</v>
      </c>
      <c r="CA684">
        <v>0</v>
      </c>
      <c r="CB684">
        <v>0</v>
      </c>
      <c r="CC684">
        <v>0</v>
      </c>
      <c r="CD684" t="s">
        <v>58</v>
      </c>
    </row>
    <row r="685" spans="1:82">
      <c r="A685" s="114"/>
      <c r="B685" s="1"/>
      <c r="C685" s="102"/>
      <c r="D685" s="1"/>
      <c r="E685" s="105"/>
      <c r="F685" s="105"/>
      <c r="G685" s="105"/>
      <c r="H685" s="105"/>
      <c r="I685" s="105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>
        <v>0</v>
      </c>
      <c r="BZ685">
        <v>0</v>
      </c>
      <c r="CA685">
        <v>0</v>
      </c>
      <c r="CB685">
        <v>0</v>
      </c>
      <c r="CC685">
        <v>0</v>
      </c>
      <c r="CD685" t="s">
        <v>58</v>
      </c>
    </row>
    <row r="686" spans="1:82">
      <c r="A686" s="76"/>
      <c r="B686" s="101"/>
      <c r="C686" s="106"/>
      <c r="D686" s="106"/>
      <c r="E686" s="106"/>
      <c r="F686" s="106"/>
      <c r="G686" s="106"/>
      <c r="H686" s="106"/>
      <c r="I686" s="106"/>
      <c r="J686" s="106"/>
      <c r="K686" s="76"/>
      <c r="L686" s="76"/>
      <c r="M686" s="76"/>
      <c r="N686" s="76"/>
      <c r="O686" s="127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101"/>
      <c r="AO686" s="101"/>
      <c r="AP686" s="101"/>
      <c r="AQ686" s="101"/>
      <c r="AR686" s="101"/>
      <c r="AS686" s="76"/>
      <c r="AT686" s="76"/>
      <c r="AU686" s="76"/>
      <c r="AV686" s="101"/>
      <c r="AW686" s="101"/>
      <c r="AX686" s="101"/>
      <c r="AY686" s="101"/>
      <c r="AZ686" s="101"/>
      <c r="BA686" s="101"/>
      <c r="BB686" s="101"/>
      <c r="BC686" s="101"/>
      <c r="BD686" s="101"/>
      <c r="BE686" s="101"/>
      <c r="BF686" s="101"/>
      <c r="BG686" s="101"/>
      <c r="BH686" s="101"/>
      <c r="BI686" s="101"/>
      <c r="BJ686" s="101"/>
      <c r="BK686" s="101"/>
      <c r="BL686" s="101"/>
      <c r="BM686" s="101"/>
      <c r="BN686" s="101"/>
      <c r="BO686" s="101"/>
      <c r="BP686" s="101"/>
      <c r="BQ686" s="101"/>
      <c r="BR686" s="101"/>
      <c r="BS686" s="101"/>
      <c r="BT686" s="101"/>
      <c r="BU686" s="101"/>
      <c r="BV686" s="101"/>
      <c r="BW686" s="101"/>
      <c r="BX686" s="101"/>
    </row>
    <row r="687" spans="1:82">
      <c r="A687" s="22"/>
      <c r="B687" s="22"/>
      <c r="C687" s="76"/>
      <c r="D687" s="22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</row>
    <row r="688" spans="1:82">
      <c r="A688" s="18"/>
      <c r="B688" s="22"/>
      <c r="C688" s="76"/>
      <c r="D688" s="18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>
      <c r="A689" s="76"/>
      <c r="B689" s="76"/>
      <c r="C689" s="76"/>
      <c r="D689" s="22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</row>
    <row r="690" spans="1:76">
      <c r="A690" s="76"/>
      <c r="B690" s="108"/>
      <c r="C690" s="76"/>
      <c r="D690" s="18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EX411"/>
  <sheetViews>
    <sheetView zoomScale="60" zoomScaleNormal="60" zoomScalePageLayoutView="60" workbookViewId="0">
      <pane ySplit="4" topLeftCell="A111" activePane="bottomLeft" state="frozen"/>
      <selection pane="bottomLeft" activeCell="B255" sqref="B255:AJ283"/>
    </sheetView>
  </sheetViews>
  <sheetFormatPr baseColWidth="10" defaultColWidth="8.83203125" defaultRowHeight="12" x14ac:dyDescent="0"/>
  <cols>
    <col min="1" max="2" width="10.33203125" style="38" customWidth="1"/>
    <col min="3" max="4" width="8.83203125" style="38"/>
    <col min="5" max="5" width="10.83203125" style="38" bestFit="1" customWidth="1"/>
    <col min="6" max="14" width="8.83203125" style="38"/>
    <col min="15" max="15" width="14.1640625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J1" s="67" t="s">
        <v>185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ht="15">
      <c r="R2" s="68" t="s">
        <v>81</v>
      </c>
      <c r="V2" s="68" t="s">
        <v>81</v>
      </c>
      <c r="Z2" s="68" t="s">
        <v>81</v>
      </c>
      <c r="BS2" s="94" t="s">
        <v>121</v>
      </c>
      <c r="CE2" s="58" t="s">
        <v>111</v>
      </c>
    </row>
    <row r="3" spans="1:154">
      <c r="A3" s="63"/>
      <c r="B3" s="63"/>
      <c r="C3" s="63"/>
      <c r="D3" s="63"/>
      <c r="E3" s="88" t="s">
        <v>155</v>
      </c>
      <c r="F3" s="88"/>
      <c r="G3" s="88"/>
      <c r="H3" s="88"/>
      <c r="I3" s="78" t="s">
        <v>108</v>
      </c>
      <c r="J3" s="88"/>
      <c r="K3" s="88" t="s">
        <v>101</v>
      </c>
      <c r="L3" s="88"/>
      <c r="M3" s="88"/>
      <c r="N3" s="88"/>
      <c r="O3" s="89" t="s">
        <v>102</v>
      </c>
      <c r="P3" s="90" t="s">
        <v>103</v>
      </c>
      <c r="Q3" s="89"/>
      <c r="R3" s="89"/>
      <c r="S3" s="89"/>
      <c r="T3" s="90" t="s">
        <v>104</v>
      </c>
      <c r="U3" s="89"/>
      <c r="V3" s="89"/>
      <c r="W3" s="90" t="s">
        <v>105</v>
      </c>
      <c r="X3" s="89"/>
      <c r="Y3" s="89"/>
      <c r="Z3" s="90" t="s">
        <v>106</v>
      </c>
      <c r="AA3" s="89"/>
      <c r="AB3" s="89"/>
      <c r="AC3" s="88" t="s">
        <v>107</v>
      </c>
      <c r="AD3" s="88"/>
      <c r="AE3" s="88"/>
      <c r="AF3" s="88"/>
      <c r="AG3" s="88" t="s">
        <v>114</v>
      </c>
      <c r="AH3" s="55"/>
      <c r="AI3" s="58"/>
      <c r="AJ3" s="58"/>
      <c r="AK3" s="55"/>
      <c r="AL3" s="55"/>
      <c r="AM3" s="93" t="s">
        <v>115</v>
      </c>
      <c r="AN3" s="55"/>
      <c r="AO3" s="55"/>
      <c r="AP3" s="91"/>
      <c r="AQ3" s="92"/>
      <c r="AR3" s="91"/>
      <c r="AS3" s="90" t="s">
        <v>116</v>
      </c>
      <c r="AT3" s="91"/>
      <c r="AU3" s="92"/>
      <c r="AV3" s="91"/>
      <c r="AW3" s="91"/>
      <c r="AX3" s="92"/>
      <c r="AY3" s="90" t="s">
        <v>117</v>
      </c>
      <c r="AZ3" s="89"/>
      <c r="BA3" s="90"/>
      <c r="BB3" s="89"/>
      <c r="BC3" s="89"/>
      <c r="BD3" s="88"/>
      <c r="BE3" s="88" t="s">
        <v>110</v>
      </c>
      <c r="BF3" s="88"/>
      <c r="BG3" s="88"/>
      <c r="BH3" s="88"/>
      <c r="BI3" s="88"/>
      <c r="BJ3" s="97"/>
      <c r="BK3" s="97"/>
      <c r="BL3" s="88" t="s">
        <v>56</v>
      </c>
      <c r="BM3" s="97"/>
      <c r="BN3" s="97"/>
      <c r="BO3" s="97"/>
      <c r="BP3" s="97"/>
      <c r="BQ3" s="97"/>
      <c r="BR3" s="97"/>
      <c r="BS3" s="98" t="s">
        <v>101</v>
      </c>
      <c r="BT3" s="98"/>
      <c r="BU3" s="98"/>
      <c r="BV3" s="98" t="s">
        <v>122</v>
      </c>
      <c r="BW3" s="99"/>
      <c r="BX3" s="97"/>
      <c r="CE3" s="58" t="s">
        <v>111</v>
      </c>
      <c r="CI3" s="38" t="s">
        <v>3</v>
      </c>
      <c r="CZ3" s="38" t="s">
        <v>42</v>
      </c>
      <c r="DQ3" s="38" t="s">
        <v>143</v>
      </c>
      <c r="EH3" s="38" t="s">
        <v>142</v>
      </c>
    </row>
    <row r="4" spans="1:154">
      <c r="A4" s="78" t="s">
        <v>83</v>
      </c>
      <c r="B4" s="58" t="s">
        <v>86</v>
      </c>
      <c r="C4" s="78" t="s">
        <v>84</v>
      </c>
      <c r="D4" s="78" t="s">
        <v>85</v>
      </c>
      <c r="E4" s="53" t="s">
        <v>63</v>
      </c>
      <c r="F4" s="53" t="s">
        <v>64</v>
      </c>
      <c r="G4" s="53" t="s">
        <v>109</v>
      </c>
      <c r="H4" s="53" t="s">
        <v>96</v>
      </c>
      <c r="I4" s="53" t="s">
        <v>99</v>
      </c>
      <c r="J4" s="53" t="s">
        <v>62</v>
      </c>
      <c r="K4" s="53" t="s">
        <v>63</v>
      </c>
      <c r="L4" s="53" t="s">
        <v>64</v>
      </c>
      <c r="M4" s="53" t="s">
        <v>109</v>
      </c>
      <c r="N4" s="53" t="s">
        <v>96</v>
      </c>
      <c r="O4" s="54" t="s">
        <v>99</v>
      </c>
      <c r="P4" s="91" t="s">
        <v>108</v>
      </c>
      <c r="Q4" s="54" t="s">
        <v>64</v>
      </c>
      <c r="R4" s="54" t="s">
        <v>109</v>
      </c>
      <c r="S4" s="54" t="s">
        <v>96</v>
      </c>
      <c r="T4" s="91" t="s">
        <v>108</v>
      </c>
      <c r="U4" s="54" t="s">
        <v>109</v>
      </c>
      <c r="V4" s="54" t="s">
        <v>96</v>
      </c>
      <c r="W4" s="91" t="s">
        <v>108</v>
      </c>
      <c r="X4" s="54" t="s">
        <v>109</v>
      </c>
      <c r="Y4" s="54" t="s">
        <v>96</v>
      </c>
      <c r="Z4" s="91" t="s">
        <v>108</v>
      </c>
      <c r="AA4" s="54" t="s">
        <v>109</v>
      </c>
      <c r="AB4" s="54" t="s">
        <v>96</v>
      </c>
      <c r="AC4" s="91" t="s">
        <v>108</v>
      </c>
      <c r="AD4" s="91" t="s">
        <v>119</v>
      </c>
      <c r="AE4" s="53" t="s">
        <v>109</v>
      </c>
      <c r="AF4" s="53" t="s">
        <v>96</v>
      </c>
      <c r="AG4" s="58">
        <v>0</v>
      </c>
      <c r="AH4" s="58">
        <v>1</v>
      </c>
      <c r="AI4" s="58">
        <v>2</v>
      </c>
      <c r="AJ4" s="58">
        <v>3</v>
      </c>
      <c r="AK4" s="58">
        <v>4</v>
      </c>
      <c r="AL4" s="58">
        <v>5</v>
      </c>
      <c r="AM4" s="58">
        <v>0</v>
      </c>
      <c r="AN4" s="58">
        <v>1</v>
      </c>
      <c r="AO4" s="58">
        <v>2</v>
      </c>
      <c r="AP4" s="58">
        <v>3</v>
      </c>
      <c r="AQ4" s="58">
        <v>4</v>
      </c>
      <c r="AR4" s="58">
        <v>5</v>
      </c>
      <c r="AS4" s="58">
        <v>0</v>
      </c>
      <c r="AT4" s="58">
        <v>1</v>
      </c>
      <c r="AU4" s="58">
        <v>2</v>
      </c>
      <c r="AV4" s="58">
        <v>3</v>
      </c>
      <c r="AW4" s="58">
        <v>4</v>
      </c>
      <c r="AX4" s="58">
        <v>5</v>
      </c>
      <c r="AY4" s="58">
        <v>0</v>
      </c>
      <c r="AZ4" s="58">
        <v>1</v>
      </c>
      <c r="BA4" s="58">
        <v>2</v>
      </c>
      <c r="BB4" s="58">
        <v>3</v>
      </c>
      <c r="BC4" s="58">
        <v>4</v>
      </c>
      <c r="BD4" s="58">
        <v>5</v>
      </c>
      <c r="BE4" s="58" t="s">
        <v>112</v>
      </c>
      <c r="BF4" s="58">
        <v>0</v>
      </c>
      <c r="BG4" s="58">
        <v>1</v>
      </c>
      <c r="BH4" s="58">
        <v>2</v>
      </c>
      <c r="BI4" s="58">
        <v>3</v>
      </c>
      <c r="BJ4" s="58">
        <v>4</v>
      </c>
      <c r="BK4" s="58">
        <v>5</v>
      </c>
      <c r="BL4" s="58" t="s">
        <v>112</v>
      </c>
      <c r="BM4" s="58">
        <v>0</v>
      </c>
      <c r="BN4" s="58">
        <v>1</v>
      </c>
      <c r="BO4" s="58">
        <v>2</v>
      </c>
      <c r="BP4" s="58">
        <v>3</v>
      </c>
      <c r="BQ4" s="58">
        <v>4</v>
      </c>
      <c r="BR4" s="58">
        <v>5</v>
      </c>
      <c r="BS4" s="58" t="s">
        <v>108</v>
      </c>
      <c r="BT4" s="58" t="s">
        <v>65</v>
      </c>
      <c r="BU4" s="58" t="s">
        <v>66</v>
      </c>
      <c r="BV4" s="58" t="s">
        <v>108</v>
      </c>
      <c r="BW4" s="58" t="s">
        <v>65</v>
      </c>
      <c r="BX4" s="58" t="s">
        <v>66</v>
      </c>
      <c r="CE4" s="58" t="s">
        <v>111</v>
      </c>
      <c r="CI4" s="53" t="s">
        <v>63</v>
      </c>
      <c r="CJ4" s="53" t="s">
        <v>64</v>
      </c>
      <c r="CK4" s="53" t="s">
        <v>65</v>
      </c>
      <c r="CL4" s="53" t="s">
        <v>66</v>
      </c>
      <c r="CM4" s="87" t="s">
        <v>100</v>
      </c>
      <c r="CN4" s="58" t="s">
        <v>126</v>
      </c>
      <c r="CO4" s="58" t="s">
        <v>127</v>
      </c>
      <c r="CP4" s="58" t="s">
        <v>128</v>
      </c>
      <c r="CQ4" s="58" t="s">
        <v>129</v>
      </c>
      <c r="CR4" s="58" t="s">
        <v>130</v>
      </c>
      <c r="CS4" s="58" t="s">
        <v>131</v>
      </c>
      <c r="CT4" s="58" t="s">
        <v>132</v>
      </c>
      <c r="CU4" s="58" t="s">
        <v>123</v>
      </c>
      <c r="CV4" s="58" t="s">
        <v>124</v>
      </c>
      <c r="CW4" s="58" t="s">
        <v>125</v>
      </c>
      <c r="CX4" s="58" t="s">
        <v>74</v>
      </c>
      <c r="CY4" s="58" t="s">
        <v>75</v>
      </c>
      <c r="CZ4" s="53" t="s">
        <v>63</v>
      </c>
      <c r="DA4" s="53" t="s">
        <v>64</v>
      </c>
      <c r="DB4" s="53" t="s">
        <v>65</v>
      </c>
      <c r="DC4" s="53" t="s">
        <v>66</v>
      </c>
      <c r="DD4" s="87" t="s">
        <v>100</v>
      </c>
      <c r="DE4" s="58" t="s">
        <v>126</v>
      </c>
      <c r="DF4" s="58" t="s">
        <v>127</v>
      </c>
      <c r="DG4" s="58" t="s">
        <v>128</v>
      </c>
      <c r="DH4" s="58" t="s">
        <v>129</v>
      </c>
      <c r="DI4" s="58" t="s">
        <v>130</v>
      </c>
      <c r="DJ4" s="58" t="s">
        <v>131</v>
      </c>
      <c r="DK4" s="58" t="s">
        <v>132</v>
      </c>
      <c r="DL4" s="58" t="s">
        <v>123</v>
      </c>
      <c r="DM4" s="58" t="s">
        <v>124</v>
      </c>
      <c r="DN4" s="58" t="s">
        <v>125</v>
      </c>
      <c r="DO4" s="58" t="s">
        <v>74</v>
      </c>
      <c r="DP4" s="58" t="s">
        <v>75</v>
      </c>
      <c r="DQ4" s="53" t="s">
        <v>63</v>
      </c>
      <c r="DR4" s="53" t="s">
        <v>64</v>
      </c>
      <c r="DS4" s="53" t="s">
        <v>65</v>
      </c>
      <c r="DT4" s="53" t="s">
        <v>66</v>
      </c>
      <c r="DU4" s="87" t="s">
        <v>100</v>
      </c>
      <c r="DV4" s="58" t="s">
        <v>126</v>
      </c>
      <c r="DW4" s="58" t="s">
        <v>127</v>
      </c>
      <c r="DX4" s="58" t="s">
        <v>128</v>
      </c>
      <c r="DY4" s="58" t="s">
        <v>129</v>
      </c>
      <c r="DZ4" s="58" t="s">
        <v>130</v>
      </c>
      <c r="EA4" s="58" t="s">
        <v>131</v>
      </c>
      <c r="EB4" s="58" t="s">
        <v>132</v>
      </c>
      <c r="EC4" s="58" t="s">
        <v>123</v>
      </c>
      <c r="ED4" s="58" t="s">
        <v>124</v>
      </c>
      <c r="EE4" s="58" t="s">
        <v>125</v>
      </c>
      <c r="EF4" s="58" t="s">
        <v>74</v>
      </c>
      <c r="EG4" s="58" t="s">
        <v>75</v>
      </c>
      <c r="EH4" s="53" t="s">
        <v>63</v>
      </c>
      <c r="EI4" s="53" t="s">
        <v>64</v>
      </c>
      <c r="EJ4" s="53" t="s">
        <v>65</v>
      </c>
      <c r="EK4" s="53" t="s">
        <v>66</v>
      </c>
      <c r="EL4" s="87" t="s">
        <v>100</v>
      </c>
      <c r="EM4" s="58" t="s">
        <v>126</v>
      </c>
      <c r="EN4" s="58" t="s">
        <v>127</v>
      </c>
      <c r="EO4" s="58" t="s">
        <v>128</v>
      </c>
      <c r="EP4" s="58" t="s">
        <v>129</v>
      </c>
      <c r="EQ4" s="58" t="s">
        <v>130</v>
      </c>
      <c r="ER4" s="58" t="s">
        <v>131</v>
      </c>
      <c r="ES4" s="58" t="s">
        <v>132</v>
      </c>
      <c r="ET4" s="58" t="s">
        <v>123</v>
      </c>
      <c r="EU4" s="58" t="s">
        <v>124</v>
      </c>
      <c r="EV4" s="58" t="s">
        <v>125</v>
      </c>
      <c r="EW4" s="58" t="s">
        <v>74</v>
      </c>
      <c r="EX4" s="58" t="s">
        <v>75</v>
      </c>
    </row>
    <row r="5" spans="1:154">
      <c r="A5" s="63"/>
      <c r="B5" s="63"/>
      <c r="C5" s="63"/>
      <c r="D5" s="63"/>
      <c r="E5" s="63"/>
      <c r="F5" s="63"/>
      <c r="G5" s="63"/>
      <c r="H5" s="63"/>
      <c r="I5" s="63"/>
      <c r="J5" s="71"/>
      <c r="K5" s="71"/>
      <c r="L5" s="71"/>
      <c r="M5" s="71"/>
      <c r="N5" s="71"/>
      <c r="O5" s="72"/>
      <c r="P5" s="71"/>
      <c r="Q5" s="7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1"/>
      <c r="AE5" s="71"/>
      <c r="AF5" s="71"/>
      <c r="AG5" s="73"/>
      <c r="AH5" s="73"/>
      <c r="AI5" s="74"/>
      <c r="AJ5" s="73"/>
      <c r="AK5" s="75"/>
      <c r="AL5" s="75"/>
      <c r="AS5" s="76"/>
      <c r="AT5" s="63"/>
      <c r="AU5" s="63"/>
      <c r="CE5" s="58" t="s">
        <v>111</v>
      </c>
    </row>
    <row r="6" spans="1:154" ht="16">
      <c r="A6" s="83" t="s">
        <v>147</v>
      </c>
      <c r="B6" s="66"/>
      <c r="C6" s="66" t="s">
        <v>146</v>
      </c>
      <c r="D6" s="66"/>
      <c r="E6" s="66"/>
      <c r="F6" s="66"/>
      <c r="G6" s="66"/>
      <c r="H6" s="66"/>
      <c r="I6" s="66"/>
      <c r="J6" s="53"/>
      <c r="K6" s="53"/>
      <c r="L6" s="53"/>
      <c r="M6" s="53"/>
      <c r="N6" s="53"/>
      <c r="O6" s="54"/>
      <c r="P6" s="53"/>
      <c r="Q6" s="53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3"/>
      <c r="AE6" s="53"/>
      <c r="AF6" s="53"/>
      <c r="AG6" s="55"/>
      <c r="AH6" s="55"/>
      <c r="AI6" s="77"/>
      <c r="AJ6" s="55"/>
      <c r="AK6" s="58"/>
      <c r="AL6" s="58"/>
      <c r="AM6" s="58"/>
      <c r="AN6" s="58"/>
      <c r="AO6" s="58"/>
      <c r="AP6" s="58"/>
      <c r="AQ6" s="58"/>
      <c r="AR6" s="58"/>
      <c r="AS6" s="66"/>
      <c r="AT6" s="66"/>
      <c r="AU6" s="66"/>
      <c r="CE6" s="58" t="s">
        <v>111</v>
      </c>
    </row>
    <row r="7" spans="1:154">
      <c r="A7" t="s">
        <v>158</v>
      </c>
      <c r="B7" s="10">
        <v>29</v>
      </c>
      <c r="C7" s="4" t="s">
        <v>3</v>
      </c>
      <c r="D7" s="10" t="s">
        <v>38</v>
      </c>
      <c r="E7" s="59">
        <f t="shared" ref="E7:E30" si="0">(K7/$J7)*100</f>
        <v>0</v>
      </c>
      <c r="F7" s="59">
        <f t="shared" ref="F7:F30" si="1">(L7/$J7)*100</f>
        <v>0</v>
      </c>
      <c r="G7" s="59">
        <f t="shared" ref="G7:G30" si="2">(M7/$J7)*100</f>
        <v>100</v>
      </c>
      <c r="H7" s="59">
        <f t="shared" ref="H7:H30" si="3">(N7/$J7)*100</f>
        <v>0</v>
      </c>
      <c r="I7" s="59">
        <f t="shared" ref="I7:I30" si="4">M7/J7</f>
        <v>1</v>
      </c>
      <c r="J7">
        <v>8</v>
      </c>
      <c r="K7">
        <v>0</v>
      </c>
      <c r="L7">
        <v>0</v>
      </c>
      <c r="M7">
        <v>8</v>
      </c>
      <c r="N7">
        <v>0</v>
      </c>
      <c r="O7">
        <v>1</v>
      </c>
      <c r="P7">
        <v>389.375</v>
      </c>
      <c r="Q7">
        <v>0</v>
      </c>
      <c r="R7">
        <v>389.375</v>
      </c>
      <c r="S7">
        <v>0</v>
      </c>
      <c r="T7">
        <v>84.625</v>
      </c>
      <c r="U7">
        <v>84.625</v>
      </c>
      <c r="V7">
        <v>0</v>
      </c>
      <c r="W7">
        <v>1612.625</v>
      </c>
      <c r="X7">
        <v>1612.625</v>
      </c>
      <c r="Y7">
        <v>0</v>
      </c>
      <c r="Z7">
        <v>113</v>
      </c>
      <c r="AA7">
        <v>113</v>
      </c>
      <c r="AB7">
        <v>0</v>
      </c>
      <c r="AC7">
        <v>83</v>
      </c>
      <c r="AD7">
        <v>28</v>
      </c>
      <c r="AE7">
        <v>43</v>
      </c>
      <c r="AF7">
        <v>12</v>
      </c>
      <c r="AG7">
        <v>23</v>
      </c>
      <c r="AH7">
        <v>10</v>
      </c>
      <c r="AI7">
        <v>6</v>
      </c>
      <c r="AJ7">
        <v>0</v>
      </c>
      <c r="AK7">
        <v>16</v>
      </c>
      <c r="AL7">
        <v>28</v>
      </c>
      <c r="AM7">
        <v>8</v>
      </c>
      <c r="AN7">
        <v>2</v>
      </c>
      <c r="AO7">
        <v>0</v>
      </c>
      <c r="AP7">
        <v>0</v>
      </c>
      <c r="AQ7">
        <v>4</v>
      </c>
      <c r="AR7">
        <v>14</v>
      </c>
      <c r="AS7">
        <v>14</v>
      </c>
      <c r="AT7">
        <v>8</v>
      </c>
      <c r="AU7">
        <v>6</v>
      </c>
      <c r="AV7">
        <v>0</v>
      </c>
      <c r="AW7">
        <v>6</v>
      </c>
      <c r="AX7">
        <v>9</v>
      </c>
      <c r="AY7">
        <v>1</v>
      </c>
      <c r="AZ7">
        <v>0</v>
      </c>
      <c r="BA7">
        <v>0</v>
      </c>
      <c r="BB7">
        <v>0</v>
      </c>
      <c r="BC7">
        <v>6</v>
      </c>
      <c r="BD7">
        <v>5</v>
      </c>
      <c r="BE7">
        <v>16</v>
      </c>
      <c r="BF7">
        <v>0</v>
      </c>
      <c r="BG7">
        <v>0</v>
      </c>
      <c r="BH7">
        <v>0</v>
      </c>
      <c r="BI7">
        <v>2</v>
      </c>
      <c r="BJ7">
        <v>8</v>
      </c>
      <c r="BK7">
        <v>6</v>
      </c>
      <c r="BL7">
        <v>89</v>
      </c>
      <c r="BM7">
        <v>5</v>
      </c>
      <c r="BN7">
        <v>0</v>
      </c>
      <c r="BO7">
        <v>0</v>
      </c>
      <c r="BP7">
        <v>15</v>
      </c>
      <c r="BQ7">
        <v>43</v>
      </c>
      <c r="BR7">
        <v>26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t="s">
        <v>58</v>
      </c>
      <c r="CE7" s="58" t="s">
        <v>111</v>
      </c>
      <c r="CG7" s="10" t="str">
        <f t="shared" ref="CG7:DB7" si="5">CG36</f>
        <v>FE0F</v>
      </c>
      <c r="CH7" s="10" t="str">
        <f t="shared" si="5"/>
        <v>C1</v>
      </c>
      <c r="CI7" s="59">
        <f t="shared" si="5"/>
        <v>0</v>
      </c>
      <c r="CJ7" s="59">
        <f t="shared" si="5"/>
        <v>0</v>
      </c>
      <c r="CK7" s="59">
        <f t="shared" si="5"/>
        <v>100</v>
      </c>
      <c r="CL7" s="59">
        <f t="shared" si="5"/>
        <v>0</v>
      </c>
      <c r="CM7" s="59">
        <f t="shared" si="5"/>
        <v>1</v>
      </c>
      <c r="CN7" s="95">
        <f t="shared" si="5"/>
        <v>87.5</v>
      </c>
      <c r="CO7" s="95">
        <f t="shared" si="5"/>
        <v>0</v>
      </c>
      <c r="CP7" s="95">
        <f t="shared" si="5"/>
        <v>0</v>
      </c>
      <c r="CQ7" s="95">
        <f t="shared" si="5"/>
        <v>12.5</v>
      </c>
      <c r="CR7" s="95">
        <f t="shared" si="5"/>
        <v>0</v>
      </c>
      <c r="CS7" s="59">
        <f t="shared" si="5"/>
        <v>12.5</v>
      </c>
      <c r="CT7" s="59">
        <f t="shared" si="5"/>
        <v>0</v>
      </c>
      <c r="CU7" s="59">
        <f t="shared" si="5"/>
        <v>50</v>
      </c>
      <c r="CV7" s="59">
        <f t="shared" si="5"/>
        <v>37.5</v>
      </c>
      <c r="CW7" s="59">
        <f t="shared" si="5"/>
        <v>0.5</v>
      </c>
      <c r="CX7" s="95">
        <f t="shared" si="5"/>
        <v>0</v>
      </c>
      <c r="CY7" s="95">
        <f t="shared" si="5"/>
        <v>0</v>
      </c>
      <c r="CZ7" s="95">
        <f t="shared" si="5"/>
        <v>75</v>
      </c>
      <c r="DA7" s="95">
        <f t="shared" si="5"/>
        <v>25</v>
      </c>
      <c r="DB7" s="95">
        <f t="shared" si="5"/>
        <v>0.75</v>
      </c>
    </row>
    <row r="8" spans="1:154">
      <c r="A8" t="s">
        <v>180</v>
      </c>
      <c r="B8" s="10">
        <v>36</v>
      </c>
      <c r="C8" s="4" t="s">
        <v>3</v>
      </c>
      <c r="D8" s="10" t="s">
        <v>38</v>
      </c>
      <c r="E8" s="59">
        <f t="shared" si="0"/>
        <v>12.5</v>
      </c>
      <c r="F8" s="59">
        <f t="shared" si="1"/>
        <v>0</v>
      </c>
      <c r="G8" s="59">
        <f t="shared" si="2"/>
        <v>75</v>
      </c>
      <c r="H8" s="59">
        <f t="shared" si="3"/>
        <v>12.5</v>
      </c>
      <c r="I8" s="59">
        <f t="shared" si="4"/>
        <v>0.75</v>
      </c>
      <c r="J8">
        <v>8</v>
      </c>
      <c r="K8">
        <v>1</v>
      </c>
      <c r="L8">
        <v>0</v>
      </c>
      <c r="M8">
        <v>6</v>
      </c>
      <c r="N8">
        <v>1</v>
      </c>
      <c r="O8">
        <v>0.85714285700000004</v>
      </c>
      <c r="P8">
        <v>1809.5714290000001</v>
      </c>
      <c r="Q8">
        <v>0</v>
      </c>
      <c r="R8">
        <v>1839.833333</v>
      </c>
      <c r="S8">
        <v>1628</v>
      </c>
      <c r="T8">
        <v>381</v>
      </c>
      <c r="U8">
        <v>423.66666659999999</v>
      </c>
      <c r="V8">
        <v>125</v>
      </c>
      <c r="W8">
        <v>75.285714299999995</v>
      </c>
      <c r="X8">
        <v>68</v>
      </c>
      <c r="Y8">
        <v>119</v>
      </c>
      <c r="Z8">
        <v>1062.7142859999999</v>
      </c>
      <c r="AA8">
        <v>1169.166667</v>
      </c>
      <c r="AB8">
        <v>424</v>
      </c>
      <c r="AC8">
        <v>20</v>
      </c>
      <c r="AD8">
        <v>9</v>
      </c>
      <c r="AE8">
        <v>10</v>
      </c>
      <c r="AF8">
        <v>1</v>
      </c>
      <c r="AG8">
        <v>10</v>
      </c>
      <c r="AH8">
        <v>9</v>
      </c>
      <c r="AI8">
        <v>1</v>
      </c>
      <c r="AJ8">
        <v>0</v>
      </c>
      <c r="AK8">
        <v>0</v>
      </c>
      <c r="AL8">
        <v>0</v>
      </c>
      <c r="AM8">
        <v>7</v>
      </c>
      <c r="AN8">
        <v>2</v>
      </c>
      <c r="AO8">
        <v>0</v>
      </c>
      <c r="AP8">
        <v>0</v>
      </c>
      <c r="AQ8">
        <v>0</v>
      </c>
      <c r="AR8">
        <v>0</v>
      </c>
      <c r="AS8">
        <v>3</v>
      </c>
      <c r="AT8">
        <v>6</v>
      </c>
      <c r="AU8">
        <v>1</v>
      </c>
      <c r="AV8">
        <v>0</v>
      </c>
      <c r="AW8">
        <v>0</v>
      </c>
      <c r="AX8">
        <v>0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10</v>
      </c>
      <c r="BF8">
        <v>2</v>
      </c>
      <c r="BG8">
        <v>1</v>
      </c>
      <c r="BH8">
        <v>0</v>
      </c>
      <c r="BI8">
        <v>6</v>
      </c>
      <c r="BJ8">
        <v>1</v>
      </c>
      <c r="BK8">
        <v>0</v>
      </c>
      <c r="BL8">
        <v>102</v>
      </c>
      <c r="BM8">
        <v>51</v>
      </c>
      <c r="BN8">
        <v>3</v>
      </c>
      <c r="BO8">
        <v>0</v>
      </c>
      <c r="BP8">
        <v>5</v>
      </c>
      <c r="BQ8">
        <v>1</v>
      </c>
      <c r="BR8">
        <v>42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/>
      <c r="CI8" s="59"/>
      <c r="CJ8" s="59"/>
      <c r="CK8" s="59"/>
      <c r="CL8" s="59"/>
      <c r="CM8" s="59"/>
      <c r="CN8" s="95"/>
      <c r="CO8" s="95"/>
      <c r="CP8" s="95"/>
      <c r="CQ8" s="95"/>
      <c r="CR8" s="95"/>
      <c r="CS8" s="59"/>
      <c r="CT8" s="59"/>
      <c r="CU8" s="59"/>
      <c r="CV8" s="59"/>
      <c r="CW8" s="59"/>
      <c r="CX8" s="95"/>
      <c r="CY8" s="95"/>
      <c r="CZ8" s="95"/>
      <c r="DA8" s="95"/>
      <c r="DB8" s="95"/>
    </row>
    <row r="9" spans="1:154">
      <c r="A9" t="s">
        <v>159</v>
      </c>
      <c r="B9" s="10">
        <v>34</v>
      </c>
      <c r="C9" s="4" t="s">
        <v>3</v>
      </c>
      <c r="D9" s="10" t="s">
        <v>38</v>
      </c>
      <c r="E9" s="59">
        <f t="shared" si="0"/>
        <v>12.5</v>
      </c>
      <c r="F9" s="59">
        <f t="shared" si="1"/>
        <v>0</v>
      </c>
      <c r="G9" s="59">
        <f t="shared" si="2"/>
        <v>50</v>
      </c>
      <c r="H9" s="59">
        <f t="shared" si="3"/>
        <v>37.5</v>
      </c>
      <c r="I9" s="59">
        <f t="shared" si="4"/>
        <v>0.5</v>
      </c>
      <c r="J9">
        <v>8</v>
      </c>
      <c r="K9">
        <v>1</v>
      </c>
      <c r="L9">
        <v>0</v>
      </c>
      <c r="M9">
        <v>4</v>
      </c>
      <c r="N9">
        <v>3</v>
      </c>
      <c r="O9">
        <v>0.57142857140000003</v>
      </c>
      <c r="P9">
        <v>785</v>
      </c>
      <c r="Q9">
        <v>0</v>
      </c>
      <c r="R9">
        <v>691.25</v>
      </c>
      <c r="S9">
        <v>910</v>
      </c>
      <c r="T9">
        <v>532.14285710000001</v>
      </c>
      <c r="U9">
        <v>838.5</v>
      </c>
      <c r="V9">
        <v>123.66666669999999</v>
      </c>
      <c r="W9">
        <v>479.7142857</v>
      </c>
      <c r="X9">
        <v>664.75</v>
      </c>
      <c r="Y9">
        <v>233</v>
      </c>
      <c r="Z9">
        <v>146.7142857</v>
      </c>
      <c r="AA9">
        <v>110.75</v>
      </c>
      <c r="AB9">
        <v>194.66666670000001</v>
      </c>
      <c r="AC9">
        <v>24</v>
      </c>
      <c r="AD9">
        <v>12</v>
      </c>
      <c r="AE9">
        <v>9</v>
      </c>
      <c r="AF9">
        <v>3</v>
      </c>
      <c r="AG9">
        <v>8</v>
      </c>
      <c r="AH9">
        <v>12</v>
      </c>
      <c r="AI9">
        <v>1</v>
      </c>
      <c r="AJ9">
        <v>0</v>
      </c>
      <c r="AK9">
        <v>0</v>
      </c>
      <c r="AL9">
        <v>3</v>
      </c>
      <c r="AM9">
        <v>7</v>
      </c>
      <c r="AN9">
        <v>5</v>
      </c>
      <c r="AO9">
        <v>0</v>
      </c>
      <c r="AP9">
        <v>0</v>
      </c>
      <c r="AQ9">
        <v>0</v>
      </c>
      <c r="AR9">
        <v>0</v>
      </c>
      <c r="AS9">
        <v>1</v>
      </c>
      <c r="AT9">
        <v>4</v>
      </c>
      <c r="AU9">
        <v>1</v>
      </c>
      <c r="AV9">
        <v>0</v>
      </c>
      <c r="AW9">
        <v>0</v>
      </c>
      <c r="AX9">
        <v>3</v>
      </c>
      <c r="AY9">
        <v>0</v>
      </c>
      <c r="AZ9">
        <v>3</v>
      </c>
      <c r="BA9">
        <v>0</v>
      </c>
      <c r="BB9">
        <v>0</v>
      </c>
      <c r="BC9">
        <v>0</v>
      </c>
      <c r="BD9">
        <v>0</v>
      </c>
      <c r="BE9">
        <v>21</v>
      </c>
      <c r="BF9">
        <v>0</v>
      </c>
      <c r="BG9">
        <v>0</v>
      </c>
      <c r="BH9">
        <v>0</v>
      </c>
      <c r="BI9">
        <v>2</v>
      </c>
      <c r="BJ9">
        <v>9</v>
      </c>
      <c r="BK9">
        <v>10</v>
      </c>
      <c r="BL9">
        <v>181</v>
      </c>
      <c r="BM9">
        <v>47</v>
      </c>
      <c r="BN9">
        <v>12</v>
      </c>
      <c r="BO9">
        <v>0</v>
      </c>
      <c r="BP9">
        <v>9</v>
      </c>
      <c r="BQ9">
        <v>8</v>
      </c>
      <c r="BR9">
        <v>105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E9" s="58" t="s">
        <v>111</v>
      </c>
      <c r="CG9" s="10" t="str">
        <f t="shared" ref="CG9:DB9" si="6">CG67</f>
        <v>FE0F</v>
      </c>
      <c r="CH9" s="10" t="str">
        <f t="shared" si="6"/>
        <v>+ve</v>
      </c>
      <c r="CI9" s="59">
        <f t="shared" si="6"/>
        <v>12.5</v>
      </c>
      <c r="CJ9" s="59">
        <f t="shared" si="6"/>
        <v>0</v>
      </c>
      <c r="CK9" s="59">
        <f t="shared" si="6"/>
        <v>87.5</v>
      </c>
      <c r="CL9" s="59">
        <f t="shared" si="6"/>
        <v>0</v>
      </c>
      <c r="CM9" s="59">
        <f t="shared" si="6"/>
        <v>0.875</v>
      </c>
      <c r="CN9" s="95">
        <f t="shared" si="6"/>
        <v>75</v>
      </c>
      <c r="CO9" s="95">
        <f t="shared" si="6"/>
        <v>0</v>
      </c>
      <c r="CP9" s="95">
        <f t="shared" si="6"/>
        <v>25</v>
      </c>
      <c r="CQ9" s="95">
        <f t="shared" si="6"/>
        <v>0</v>
      </c>
      <c r="CR9" s="95">
        <f t="shared" si="6"/>
        <v>0.25</v>
      </c>
      <c r="CS9" s="59">
        <f t="shared" si="6"/>
        <v>50</v>
      </c>
      <c r="CT9" s="59">
        <f t="shared" si="6"/>
        <v>0</v>
      </c>
      <c r="CU9" s="59">
        <f t="shared" si="6"/>
        <v>37.5</v>
      </c>
      <c r="CV9" s="59">
        <f t="shared" si="6"/>
        <v>12.5</v>
      </c>
      <c r="CW9" s="59">
        <f t="shared" si="6"/>
        <v>0.375</v>
      </c>
      <c r="CX9" s="95">
        <f t="shared" si="6"/>
        <v>0</v>
      </c>
      <c r="CY9" s="95">
        <f t="shared" si="6"/>
        <v>12.5</v>
      </c>
      <c r="CZ9" s="95">
        <f t="shared" si="6"/>
        <v>75</v>
      </c>
      <c r="DA9" s="95">
        <f t="shared" si="6"/>
        <v>12.5</v>
      </c>
      <c r="DB9" s="95">
        <f t="shared" si="6"/>
        <v>0.75</v>
      </c>
    </row>
    <row r="10" spans="1:154">
      <c r="A10" t="s">
        <v>160</v>
      </c>
      <c r="B10" s="10">
        <v>34</v>
      </c>
      <c r="C10" s="4" t="s">
        <v>3</v>
      </c>
      <c r="D10" s="10" t="s">
        <v>38</v>
      </c>
      <c r="E10" s="59">
        <f t="shared" si="0"/>
        <v>0</v>
      </c>
      <c r="F10" s="59">
        <f t="shared" si="1"/>
        <v>0</v>
      </c>
      <c r="G10" s="59">
        <f t="shared" si="2"/>
        <v>100</v>
      </c>
      <c r="H10" s="59">
        <f t="shared" si="3"/>
        <v>0</v>
      </c>
      <c r="I10" s="59">
        <f t="shared" si="4"/>
        <v>1</v>
      </c>
      <c r="J10">
        <v>8</v>
      </c>
      <c r="K10">
        <v>0</v>
      </c>
      <c r="L10">
        <v>0</v>
      </c>
      <c r="M10">
        <v>8</v>
      </c>
      <c r="N10">
        <v>0</v>
      </c>
      <c r="O10">
        <v>1</v>
      </c>
      <c r="P10">
        <v>531.625</v>
      </c>
      <c r="Q10">
        <v>0</v>
      </c>
      <c r="R10">
        <v>531.625</v>
      </c>
      <c r="S10">
        <v>0</v>
      </c>
      <c r="T10">
        <v>285.875</v>
      </c>
      <c r="U10">
        <v>285.875</v>
      </c>
      <c r="V10">
        <v>0</v>
      </c>
      <c r="W10">
        <v>77.75</v>
      </c>
      <c r="X10">
        <v>77.75</v>
      </c>
      <c r="Y10">
        <v>0</v>
      </c>
      <c r="Z10">
        <v>1318.25</v>
      </c>
      <c r="AA10">
        <v>1318.25</v>
      </c>
      <c r="AB10">
        <v>0</v>
      </c>
      <c r="AC10">
        <v>31</v>
      </c>
      <c r="AD10">
        <v>14</v>
      </c>
      <c r="AE10">
        <v>15</v>
      </c>
      <c r="AF10">
        <v>2</v>
      </c>
      <c r="AG10">
        <v>10</v>
      </c>
      <c r="AH10">
        <v>9</v>
      </c>
      <c r="AI10">
        <v>2</v>
      </c>
      <c r="AJ10">
        <v>0</v>
      </c>
      <c r="AK10">
        <v>0</v>
      </c>
      <c r="AL10">
        <v>10</v>
      </c>
      <c r="AM10">
        <v>8</v>
      </c>
      <c r="AN10">
        <v>1</v>
      </c>
      <c r="AO10">
        <v>0</v>
      </c>
      <c r="AP10">
        <v>0</v>
      </c>
      <c r="AQ10">
        <v>0</v>
      </c>
      <c r="AR10">
        <v>5</v>
      </c>
      <c r="AS10">
        <v>2</v>
      </c>
      <c r="AT10">
        <v>8</v>
      </c>
      <c r="AU10">
        <v>2</v>
      </c>
      <c r="AV10">
        <v>0</v>
      </c>
      <c r="AW10">
        <v>0</v>
      </c>
      <c r="AX10">
        <v>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</v>
      </c>
      <c r="BE10">
        <v>8</v>
      </c>
      <c r="BF10">
        <v>0</v>
      </c>
      <c r="BG10">
        <v>0</v>
      </c>
      <c r="BH10">
        <v>0</v>
      </c>
      <c r="BI10">
        <v>8</v>
      </c>
      <c r="BJ10">
        <v>0</v>
      </c>
      <c r="BK10">
        <v>0</v>
      </c>
      <c r="BL10">
        <v>55</v>
      </c>
      <c r="BM10">
        <v>4</v>
      </c>
      <c r="BN10">
        <v>0</v>
      </c>
      <c r="BO10">
        <v>3</v>
      </c>
      <c r="BP10">
        <v>12</v>
      </c>
      <c r="BQ10">
        <v>0</v>
      </c>
      <c r="BR10">
        <v>36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E10" s="58" t="s">
        <v>111</v>
      </c>
      <c r="CG10" s="10" t="e">
        <f>#REF!</f>
        <v>#REF!</v>
      </c>
      <c r="CH10" s="10" t="e">
        <f>#REF!</f>
        <v>#REF!</v>
      </c>
      <c r="CI10" s="59" t="e">
        <f>#REF!</f>
        <v>#REF!</v>
      </c>
      <c r="CJ10" s="59" t="e">
        <f>#REF!</f>
        <v>#REF!</v>
      </c>
      <c r="CK10" s="59" t="e">
        <f>#REF!</f>
        <v>#REF!</v>
      </c>
      <c r="CL10" s="59" t="e">
        <f>#REF!</f>
        <v>#REF!</v>
      </c>
      <c r="CM10" s="59" t="e">
        <f>#REF!</f>
        <v>#REF!</v>
      </c>
      <c r="CN10" s="95" t="e">
        <f>#REF!</f>
        <v>#REF!</v>
      </c>
      <c r="CO10" s="95" t="e">
        <f>#REF!</f>
        <v>#REF!</v>
      </c>
      <c r="CP10" s="95" t="e">
        <f>#REF!</f>
        <v>#REF!</v>
      </c>
      <c r="CQ10" s="95" t="e">
        <f>#REF!</f>
        <v>#REF!</v>
      </c>
      <c r="CR10" s="95" t="e">
        <f>#REF!</f>
        <v>#REF!</v>
      </c>
      <c r="CS10" s="59" t="e">
        <f>#REF!</f>
        <v>#REF!</v>
      </c>
      <c r="CT10" s="59" t="e">
        <f>#REF!</f>
        <v>#REF!</v>
      </c>
      <c r="CU10" s="59" t="e">
        <f>#REF!</f>
        <v>#REF!</v>
      </c>
      <c r="CV10" s="59" t="e">
        <f>#REF!</f>
        <v>#REF!</v>
      </c>
      <c r="CW10" s="59" t="e">
        <f>#REF!</f>
        <v>#REF!</v>
      </c>
      <c r="CX10" s="95" t="e">
        <f>#REF!</f>
        <v>#REF!</v>
      </c>
      <c r="CY10" s="95" t="e">
        <f>#REF!</f>
        <v>#REF!</v>
      </c>
      <c r="CZ10" s="95" t="e">
        <f>#REF!</f>
        <v>#REF!</v>
      </c>
      <c r="DA10" s="95" t="e">
        <f>#REF!</f>
        <v>#REF!</v>
      </c>
      <c r="DB10" s="95" t="e">
        <f>#REF!</f>
        <v>#REF!</v>
      </c>
    </row>
    <row r="11" spans="1:154">
      <c r="A11" t="s">
        <v>181</v>
      </c>
      <c r="B11" s="10">
        <v>36</v>
      </c>
      <c r="C11" s="6" t="s">
        <v>2</v>
      </c>
      <c r="D11" s="10" t="s">
        <v>38</v>
      </c>
      <c r="E11" s="59">
        <f t="shared" si="0"/>
        <v>0</v>
      </c>
      <c r="F11" s="59">
        <f t="shared" si="1"/>
        <v>0</v>
      </c>
      <c r="G11" s="59">
        <f t="shared" si="2"/>
        <v>87.5</v>
      </c>
      <c r="H11" s="59">
        <f t="shared" si="3"/>
        <v>12.5</v>
      </c>
      <c r="I11" s="59">
        <f t="shared" si="4"/>
        <v>0.875</v>
      </c>
      <c r="J11">
        <v>8</v>
      </c>
      <c r="K11">
        <v>0</v>
      </c>
      <c r="L11">
        <v>0</v>
      </c>
      <c r="M11">
        <v>7</v>
      </c>
      <c r="N11">
        <v>1</v>
      </c>
      <c r="O11">
        <v>0.875</v>
      </c>
      <c r="P11">
        <v>618.25</v>
      </c>
      <c r="Q11">
        <v>0</v>
      </c>
      <c r="R11">
        <v>662</v>
      </c>
      <c r="S11">
        <v>312</v>
      </c>
      <c r="T11">
        <v>273.625</v>
      </c>
      <c r="U11">
        <v>124.1428571</v>
      </c>
      <c r="V11">
        <v>1320</v>
      </c>
      <c r="W11">
        <v>90.25</v>
      </c>
      <c r="X11">
        <v>84.428571430000005</v>
      </c>
      <c r="Y11">
        <v>131</v>
      </c>
      <c r="Z11">
        <v>1147.25</v>
      </c>
      <c r="AA11">
        <v>1183</v>
      </c>
      <c r="AB11">
        <v>897</v>
      </c>
      <c r="AC11">
        <v>50</v>
      </c>
      <c r="AD11">
        <v>18</v>
      </c>
      <c r="AE11">
        <v>13</v>
      </c>
      <c r="AF11">
        <v>19</v>
      </c>
      <c r="AG11">
        <v>21</v>
      </c>
      <c r="AH11">
        <v>9</v>
      </c>
      <c r="AI11">
        <v>3</v>
      </c>
      <c r="AJ11">
        <v>0</v>
      </c>
      <c r="AK11">
        <v>0</v>
      </c>
      <c r="AL11">
        <v>17</v>
      </c>
      <c r="AM11">
        <v>8</v>
      </c>
      <c r="AN11">
        <v>1</v>
      </c>
      <c r="AO11">
        <v>1</v>
      </c>
      <c r="AP11">
        <v>0</v>
      </c>
      <c r="AQ11">
        <v>0</v>
      </c>
      <c r="AR11">
        <v>8</v>
      </c>
      <c r="AS11">
        <v>4</v>
      </c>
      <c r="AT11">
        <v>7</v>
      </c>
      <c r="AU11">
        <v>0</v>
      </c>
      <c r="AV11">
        <v>0</v>
      </c>
      <c r="AW11">
        <v>0</v>
      </c>
      <c r="AX11">
        <v>2</v>
      </c>
      <c r="AY11">
        <v>9</v>
      </c>
      <c r="AZ11">
        <v>1</v>
      </c>
      <c r="BA11">
        <v>2</v>
      </c>
      <c r="BB11">
        <v>0</v>
      </c>
      <c r="BC11">
        <v>0</v>
      </c>
      <c r="BD11">
        <v>7</v>
      </c>
      <c r="BE11">
        <v>12</v>
      </c>
      <c r="BF11">
        <v>3</v>
      </c>
      <c r="BG11">
        <v>0</v>
      </c>
      <c r="BH11">
        <v>0</v>
      </c>
      <c r="BI11">
        <v>7</v>
      </c>
      <c r="BJ11">
        <v>1</v>
      </c>
      <c r="BK11">
        <v>1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E11" s="58"/>
      <c r="CI11" s="59"/>
      <c r="CJ11" s="59"/>
      <c r="CK11" s="59"/>
      <c r="CL11" s="59"/>
      <c r="CM11" s="59"/>
      <c r="CN11" s="95"/>
      <c r="CO11" s="95"/>
      <c r="CP11" s="95"/>
      <c r="CQ11" s="95"/>
      <c r="CR11" s="95"/>
      <c r="CS11" s="59"/>
      <c r="CT11" s="59"/>
      <c r="CU11" s="59"/>
      <c r="CV11" s="59"/>
      <c r="CW11" s="59"/>
      <c r="CX11" s="95"/>
      <c r="CY11" s="95"/>
      <c r="CZ11" s="95"/>
      <c r="DA11" s="95"/>
      <c r="DB11" s="95"/>
    </row>
    <row r="12" spans="1:154">
      <c r="A12" t="s">
        <v>161</v>
      </c>
      <c r="B12" s="10">
        <v>35</v>
      </c>
      <c r="C12" s="4" t="s">
        <v>3</v>
      </c>
      <c r="D12" s="10" t="s">
        <v>38</v>
      </c>
      <c r="E12" s="59">
        <f t="shared" si="0"/>
        <v>0</v>
      </c>
      <c r="F12" s="59">
        <f t="shared" si="1"/>
        <v>0</v>
      </c>
      <c r="G12" s="59">
        <f t="shared" si="2"/>
        <v>62.5</v>
      </c>
      <c r="H12" s="59">
        <f t="shared" si="3"/>
        <v>37.5</v>
      </c>
      <c r="I12" s="59">
        <f t="shared" si="4"/>
        <v>0.625</v>
      </c>
      <c r="J12">
        <v>8</v>
      </c>
      <c r="K12">
        <v>0</v>
      </c>
      <c r="L12">
        <v>0</v>
      </c>
      <c r="M12">
        <v>5</v>
      </c>
      <c r="N12">
        <v>3</v>
      </c>
      <c r="O12">
        <v>0.625</v>
      </c>
      <c r="P12">
        <v>348.625</v>
      </c>
      <c r="Q12">
        <v>0</v>
      </c>
      <c r="R12">
        <v>454.4</v>
      </c>
      <c r="S12">
        <v>172.33333329999999</v>
      </c>
      <c r="T12">
        <v>248.375</v>
      </c>
      <c r="U12">
        <v>185.4</v>
      </c>
      <c r="V12">
        <v>353.33333340000001</v>
      </c>
      <c r="W12">
        <v>136</v>
      </c>
      <c r="X12">
        <v>153</v>
      </c>
      <c r="Y12">
        <v>107.66666669999999</v>
      </c>
      <c r="Z12">
        <v>323.375</v>
      </c>
      <c r="AA12">
        <v>306.39999999999998</v>
      </c>
      <c r="AB12">
        <v>351.66666659999999</v>
      </c>
      <c r="AC12">
        <v>31</v>
      </c>
      <c r="AD12">
        <v>15</v>
      </c>
      <c r="AE12">
        <v>13</v>
      </c>
      <c r="AF12">
        <v>3</v>
      </c>
      <c r="AG12">
        <v>8</v>
      </c>
      <c r="AH12">
        <v>14</v>
      </c>
      <c r="AI12">
        <v>2</v>
      </c>
      <c r="AJ12">
        <v>0</v>
      </c>
      <c r="AK12">
        <v>0</v>
      </c>
      <c r="AL12">
        <v>7</v>
      </c>
      <c r="AM12">
        <v>8</v>
      </c>
      <c r="AN12">
        <v>6</v>
      </c>
      <c r="AO12">
        <v>0</v>
      </c>
      <c r="AP12">
        <v>0</v>
      </c>
      <c r="AQ12">
        <v>0</v>
      </c>
      <c r="AR12">
        <v>1</v>
      </c>
      <c r="AS12">
        <v>0</v>
      </c>
      <c r="AT12">
        <v>5</v>
      </c>
      <c r="AU12">
        <v>2</v>
      </c>
      <c r="AV12">
        <v>0</v>
      </c>
      <c r="AW12">
        <v>0</v>
      </c>
      <c r="AX12">
        <v>6</v>
      </c>
      <c r="AY12">
        <v>0</v>
      </c>
      <c r="AZ12">
        <v>3</v>
      </c>
      <c r="BA12">
        <v>0</v>
      </c>
      <c r="BB12">
        <v>0</v>
      </c>
      <c r="BC12">
        <v>0</v>
      </c>
      <c r="BD12">
        <v>0</v>
      </c>
      <c r="BE12">
        <v>38</v>
      </c>
      <c r="BF12">
        <v>6</v>
      </c>
      <c r="BG12">
        <v>0</v>
      </c>
      <c r="BH12">
        <v>0</v>
      </c>
      <c r="BI12">
        <v>4</v>
      </c>
      <c r="BJ12">
        <v>4</v>
      </c>
      <c r="BK12">
        <v>24</v>
      </c>
      <c r="BL12">
        <v>84</v>
      </c>
      <c r="BM12">
        <v>25</v>
      </c>
      <c r="BN12">
        <v>3</v>
      </c>
      <c r="BO12">
        <v>0</v>
      </c>
      <c r="BP12">
        <v>20</v>
      </c>
      <c r="BQ12">
        <v>5</v>
      </c>
      <c r="BR12">
        <v>31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E12" s="58" t="s">
        <v>111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162</v>
      </c>
      <c r="B13" s="10">
        <v>34</v>
      </c>
      <c r="C13" s="6" t="s">
        <v>2</v>
      </c>
      <c r="D13" s="10" t="s">
        <v>38</v>
      </c>
      <c r="E13" s="59">
        <f t="shared" si="0"/>
        <v>0</v>
      </c>
      <c r="F13" s="59">
        <f t="shared" si="1"/>
        <v>0</v>
      </c>
      <c r="G13" s="59">
        <f t="shared" si="2"/>
        <v>100</v>
      </c>
      <c r="H13" s="59">
        <f t="shared" si="3"/>
        <v>0</v>
      </c>
      <c r="I13" s="59">
        <f t="shared" si="4"/>
        <v>1</v>
      </c>
      <c r="J13">
        <v>8</v>
      </c>
      <c r="K13">
        <v>0</v>
      </c>
      <c r="L13">
        <v>0</v>
      </c>
      <c r="M13">
        <v>8</v>
      </c>
      <c r="N13">
        <v>0</v>
      </c>
      <c r="O13">
        <v>1</v>
      </c>
      <c r="P13">
        <v>312.25</v>
      </c>
      <c r="Q13">
        <v>0</v>
      </c>
      <c r="R13">
        <v>312.25</v>
      </c>
      <c r="S13">
        <v>0</v>
      </c>
      <c r="T13">
        <v>58.25</v>
      </c>
      <c r="U13">
        <v>58.25</v>
      </c>
      <c r="V13">
        <v>0</v>
      </c>
      <c r="W13">
        <v>75.625</v>
      </c>
      <c r="X13">
        <v>75.625</v>
      </c>
      <c r="Y13">
        <v>0</v>
      </c>
      <c r="Z13">
        <v>1050.875</v>
      </c>
      <c r="AA13">
        <v>1050.875</v>
      </c>
      <c r="AB13">
        <v>0</v>
      </c>
      <c r="AC13">
        <v>34</v>
      </c>
      <c r="AD13">
        <v>18</v>
      </c>
      <c r="AE13">
        <v>14</v>
      </c>
      <c r="AF13">
        <v>2</v>
      </c>
      <c r="AG13">
        <v>8</v>
      </c>
      <c r="AH13">
        <v>11</v>
      </c>
      <c r="AI13">
        <v>1</v>
      </c>
      <c r="AJ13">
        <v>0</v>
      </c>
      <c r="AK13">
        <v>0</v>
      </c>
      <c r="AL13">
        <v>14</v>
      </c>
      <c r="AM13">
        <v>8</v>
      </c>
      <c r="AN13">
        <v>3</v>
      </c>
      <c r="AO13">
        <v>0</v>
      </c>
      <c r="AP13">
        <v>0</v>
      </c>
      <c r="AQ13">
        <v>0</v>
      </c>
      <c r="AR13">
        <v>7</v>
      </c>
      <c r="AS13">
        <v>0</v>
      </c>
      <c r="AT13">
        <v>8</v>
      </c>
      <c r="AU13">
        <v>1</v>
      </c>
      <c r="AV13">
        <v>0</v>
      </c>
      <c r="AW13">
        <v>0</v>
      </c>
      <c r="AX13">
        <v>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2</v>
      </c>
      <c r="BE13">
        <v>12</v>
      </c>
      <c r="BF13">
        <v>2</v>
      </c>
      <c r="BG13">
        <v>0</v>
      </c>
      <c r="BH13">
        <v>0</v>
      </c>
      <c r="BI13">
        <v>8</v>
      </c>
      <c r="BJ13">
        <v>0</v>
      </c>
      <c r="BK13">
        <v>2</v>
      </c>
      <c r="BL13">
        <v>109</v>
      </c>
      <c r="BM13">
        <v>21</v>
      </c>
      <c r="BN13">
        <v>0</v>
      </c>
      <c r="BO13">
        <v>5</v>
      </c>
      <c r="BP13">
        <v>14</v>
      </c>
      <c r="BQ13">
        <v>0</v>
      </c>
      <c r="BR13">
        <v>69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E13" s="58" t="s">
        <v>111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54">
      <c r="A14" t="s">
        <v>163</v>
      </c>
      <c r="B14" s="10">
        <v>29</v>
      </c>
      <c r="C14" s="6" t="s">
        <v>2</v>
      </c>
      <c r="D14" s="10" t="s">
        <v>38</v>
      </c>
      <c r="E14" s="59">
        <f t="shared" si="0"/>
        <v>12.5</v>
      </c>
      <c r="F14" s="59">
        <f t="shared" si="1"/>
        <v>0</v>
      </c>
      <c r="G14" s="59">
        <f t="shared" si="2"/>
        <v>87.5</v>
      </c>
      <c r="H14" s="59">
        <f t="shared" si="3"/>
        <v>0</v>
      </c>
      <c r="I14" s="59">
        <f t="shared" si="4"/>
        <v>0.875</v>
      </c>
      <c r="J14">
        <v>8</v>
      </c>
      <c r="K14">
        <v>1</v>
      </c>
      <c r="L14">
        <v>0</v>
      </c>
      <c r="M14">
        <v>7</v>
      </c>
      <c r="N14">
        <v>0</v>
      </c>
      <c r="O14">
        <v>1</v>
      </c>
      <c r="P14">
        <v>134.14285709999999</v>
      </c>
      <c r="Q14">
        <v>0</v>
      </c>
      <c r="R14">
        <v>134.14285709999999</v>
      </c>
      <c r="S14">
        <v>0</v>
      </c>
      <c r="T14">
        <v>41.857142850000002</v>
      </c>
      <c r="U14">
        <v>41.857142850000002</v>
      </c>
      <c r="V14">
        <v>0</v>
      </c>
      <c r="W14">
        <v>74.428571430000005</v>
      </c>
      <c r="X14">
        <v>74.428571430000005</v>
      </c>
      <c r="Y14">
        <v>0</v>
      </c>
      <c r="Z14">
        <v>1126.4285709999999</v>
      </c>
      <c r="AA14">
        <v>1126.4285709999999</v>
      </c>
      <c r="AB14">
        <v>0</v>
      </c>
      <c r="AC14">
        <v>31</v>
      </c>
      <c r="AD14">
        <v>8</v>
      </c>
      <c r="AE14">
        <v>23</v>
      </c>
      <c r="AF14">
        <v>0</v>
      </c>
      <c r="AG14">
        <v>7</v>
      </c>
      <c r="AH14">
        <v>7</v>
      </c>
      <c r="AI14">
        <v>11</v>
      </c>
      <c r="AJ14">
        <v>1</v>
      </c>
      <c r="AK14">
        <v>0</v>
      </c>
      <c r="AL14">
        <v>5</v>
      </c>
      <c r="AM14">
        <v>7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0</v>
      </c>
      <c r="AT14">
        <v>7</v>
      </c>
      <c r="AU14">
        <v>11</v>
      </c>
      <c r="AV14">
        <v>1</v>
      </c>
      <c r="AW14">
        <v>0</v>
      </c>
      <c r="AX14">
        <v>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13</v>
      </c>
      <c r="BF14">
        <v>0</v>
      </c>
      <c r="BG14">
        <v>0</v>
      </c>
      <c r="BH14">
        <v>0</v>
      </c>
      <c r="BI14">
        <v>7</v>
      </c>
      <c r="BJ14">
        <v>0</v>
      </c>
      <c r="BK14">
        <v>6</v>
      </c>
      <c r="BL14">
        <v>70</v>
      </c>
      <c r="BM14">
        <v>6</v>
      </c>
      <c r="BN14">
        <v>0</v>
      </c>
      <c r="BO14">
        <v>0</v>
      </c>
      <c r="BP14">
        <v>12</v>
      </c>
      <c r="BQ14">
        <v>1</v>
      </c>
      <c r="BR14">
        <v>51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E14" s="58" t="s">
        <v>111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164</v>
      </c>
      <c r="B15" s="10">
        <v>29</v>
      </c>
      <c r="C15" s="6" t="s">
        <v>2</v>
      </c>
      <c r="D15" s="10" t="s">
        <v>38</v>
      </c>
      <c r="E15" s="59">
        <f t="shared" si="0"/>
        <v>0</v>
      </c>
      <c r="F15" s="59">
        <f t="shared" si="1"/>
        <v>0</v>
      </c>
      <c r="G15" s="59">
        <f t="shared" si="2"/>
        <v>100</v>
      </c>
      <c r="H15" s="59">
        <f t="shared" si="3"/>
        <v>0</v>
      </c>
      <c r="I15" s="59">
        <f t="shared" si="4"/>
        <v>1</v>
      </c>
      <c r="J15">
        <v>8</v>
      </c>
      <c r="K15">
        <v>0</v>
      </c>
      <c r="L15">
        <v>0</v>
      </c>
      <c r="M15">
        <v>8</v>
      </c>
      <c r="N15">
        <v>0</v>
      </c>
      <c r="O15">
        <v>1</v>
      </c>
      <c r="P15">
        <v>493.625</v>
      </c>
      <c r="Q15">
        <v>0</v>
      </c>
      <c r="R15">
        <v>493.625</v>
      </c>
      <c r="S15">
        <v>0</v>
      </c>
      <c r="T15">
        <v>100.625</v>
      </c>
      <c r="U15">
        <v>100.625</v>
      </c>
      <c r="V15">
        <v>0</v>
      </c>
      <c r="W15">
        <v>59</v>
      </c>
      <c r="X15">
        <v>59</v>
      </c>
      <c r="Y15">
        <v>0</v>
      </c>
      <c r="Z15">
        <v>537.375</v>
      </c>
      <c r="AA15">
        <v>537.375</v>
      </c>
      <c r="AB15">
        <v>0</v>
      </c>
      <c r="AC15">
        <v>44</v>
      </c>
      <c r="AD15">
        <v>14</v>
      </c>
      <c r="AE15">
        <v>27</v>
      </c>
      <c r="AF15">
        <v>3</v>
      </c>
      <c r="AG15">
        <v>17</v>
      </c>
      <c r="AH15">
        <v>10</v>
      </c>
      <c r="AI15">
        <v>3</v>
      </c>
      <c r="AJ15">
        <v>0</v>
      </c>
      <c r="AK15">
        <v>0</v>
      </c>
      <c r="AL15">
        <v>14</v>
      </c>
      <c r="AM15">
        <v>8</v>
      </c>
      <c r="AN15">
        <v>2</v>
      </c>
      <c r="AO15">
        <v>0</v>
      </c>
      <c r="AP15">
        <v>0</v>
      </c>
      <c r="AQ15">
        <v>0</v>
      </c>
      <c r="AR15">
        <v>4</v>
      </c>
      <c r="AS15">
        <v>9</v>
      </c>
      <c r="AT15">
        <v>8</v>
      </c>
      <c r="AU15">
        <v>3</v>
      </c>
      <c r="AV15">
        <v>0</v>
      </c>
      <c r="AW15">
        <v>0</v>
      </c>
      <c r="AX15">
        <v>7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3</v>
      </c>
      <c r="BE15">
        <v>12</v>
      </c>
      <c r="BF15">
        <v>0</v>
      </c>
      <c r="BG15">
        <v>0</v>
      </c>
      <c r="BH15">
        <v>0</v>
      </c>
      <c r="BI15">
        <v>8</v>
      </c>
      <c r="BJ15">
        <v>0</v>
      </c>
      <c r="BK15">
        <v>4</v>
      </c>
      <c r="BL15">
        <v>80</v>
      </c>
      <c r="BM15">
        <v>22</v>
      </c>
      <c r="BN15">
        <v>0</v>
      </c>
      <c r="BO15">
        <v>3</v>
      </c>
      <c r="BP15">
        <v>5</v>
      </c>
      <c r="BQ15">
        <v>0</v>
      </c>
      <c r="BR15">
        <v>50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E15" s="58" t="s">
        <v>111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165</v>
      </c>
      <c r="B16" s="10">
        <v>29</v>
      </c>
      <c r="C16" s="6" t="s">
        <v>2</v>
      </c>
      <c r="D16" s="10" t="s">
        <v>38</v>
      </c>
      <c r="E16" s="59">
        <f t="shared" si="0"/>
        <v>0</v>
      </c>
      <c r="F16" s="59">
        <f t="shared" si="1"/>
        <v>0</v>
      </c>
      <c r="G16" s="59">
        <f t="shared" si="2"/>
        <v>100</v>
      </c>
      <c r="H16" s="59">
        <f t="shared" si="3"/>
        <v>0</v>
      </c>
      <c r="I16" s="59">
        <f t="shared" si="4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97.375</v>
      </c>
      <c r="Q16">
        <v>0</v>
      </c>
      <c r="R16">
        <v>97.375</v>
      </c>
      <c r="S16">
        <v>0</v>
      </c>
      <c r="T16">
        <v>79</v>
      </c>
      <c r="U16">
        <v>79</v>
      </c>
      <c r="V16">
        <v>0</v>
      </c>
      <c r="W16">
        <v>204.375</v>
      </c>
      <c r="X16">
        <v>204.375</v>
      </c>
      <c r="Y16">
        <v>0</v>
      </c>
      <c r="Z16">
        <v>560.125</v>
      </c>
      <c r="AA16">
        <v>560.125</v>
      </c>
      <c r="AB16">
        <v>0</v>
      </c>
      <c r="AC16">
        <v>26</v>
      </c>
      <c r="AD16">
        <v>9</v>
      </c>
      <c r="AE16">
        <v>13</v>
      </c>
      <c r="AF16">
        <v>4</v>
      </c>
      <c r="AG16">
        <v>8</v>
      </c>
      <c r="AH16">
        <v>8</v>
      </c>
      <c r="AI16">
        <v>0</v>
      </c>
      <c r="AJ16">
        <v>0</v>
      </c>
      <c r="AK16">
        <v>0</v>
      </c>
      <c r="AL16">
        <v>10</v>
      </c>
      <c r="AM16">
        <v>8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8</v>
      </c>
      <c r="AU16">
        <v>0</v>
      </c>
      <c r="AV16">
        <v>0</v>
      </c>
      <c r="AW16">
        <v>0</v>
      </c>
      <c r="AX16">
        <v>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4</v>
      </c>
      <c r="BE16">
        <v>10</v>
      </c>
      <c r="BF16">
        <v>0</v>
      </c>
      <c r="BG16">
        <v>0</v>
      </c>
      <c r="BH16">
        <v>2</v>
      </c>
      <c r="BI16">
        <v>6</v>
      </c>
      <c r="BJ16">
        <v>2</v>
      </c>
      <c r="BK16">
        <v>0</v>
      </c>
      <c r="BL16">
        <v>84</v>
      </c>
      <c r="BM16">
        <v>7</v>
      </c>
      <c r="BN16">
        <v>0</v>
      </c>
      <c r="BO16">
        <v>9</v>
      </c>
      <c r="BP16">
        <v>0</v>
      </c>
      <c r="BQ16">
        <v>1</v>
      </c>
      <c r="BR16">
        <v>67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E16" s="58" t="s">
        <v>111</v>
      </c>
      <c r="CG16" s="10" t="str">
        <f t="shared" ref="CG16:DB16" si="7">CG259</f>
        <v>FE0F</v>
      </c>
      <c r="CH16" s="10" t="str">
        <f t="shared" si="7"/>
        <v>+ve</v>
      </c>
      <c r="CI16" s="59">
        <f t="shared" si="7"/>
        <v>0</v>
      </c>
      <c r="CJ16" s="59">
        <f t="shared" si="7"/>
        <v>0</v>
      </c>
      <c r="CK16" s="59">
        <f t="shared" si="7"/>
        <v>0</v>
      </c>
      <c r="CL16" s="59">
        <f t="shared" si="7"/>
        <v>0</v>
      </c>
      <c r="CM16" s="59">
        <f t="shared" si="7"/>
        <v>0</v>
      </c>
      <c r="CN16" s="95">
        <f t="shared" si="7"/>
        <v>0</v>
      </c>
      <c r="CO16" s="95">
        <f t="shared" si="7"/>
        <v>0</v>
      </c>
      <c r="CP16" s="95">
        <f t="shared" si="7"/>
        <v>0</v>
      </c>
      <c r="CQ16" s="95">
        <f t="shared" si="7"/>
        <v>0</v>
      </c>
      <c r="CR16" s="95">
        <f t="shared" si="7"/>
        <v>0</v>
      </c>
      <c r="CS16" s="59">
        <f t="shared" si="7"/>
        <v>0</v>
      </c>
      <c r="CT16" s="59">
        <f t="shared" si="7"/>
        <v>0</v>
      </c>
      <c r="CU16" s="59">
        <f t="shared" si="7"/>
        <v>0</v>
      </c>
      <c r="CV16" s="59">
        <f t="shared" si="7"/>
        <v>0</v>
      </c>
      <c r="CW16" s="59">
        <f t="shared" si="7"/>
        <v>0</v>
      </c>
      <c r="CX16" s="95">
        <f t="shared" si="7"/>
        <v>0</v>
      </c>
      <c r="CY16" s="95">
        <f t="shared" si="7"/>
        <v>0</v>
      </c>
      <c r="CZ16" s="95">
        <f t="shared" si="7"/>
        <v>0</v>
      </c>
      <c r="DA16" s="95">
        <f t="shared" si="7"/>
        <v>0</v>
      </c>
      <c r="DB16" s="95">
        <f t="shared" si="7"/>
        <v>0</v>
      </c>
    </row>
    <row r="17" spans="1:83">
      <c r="A17" t="s">
        <v>166</v>
      </c>
      <c r="B17" s="10">
        <v>34</v>
      </c>
      <c r="C17" s="4" t="s">
        <v>3</v>
      </c>
      <c r="D17" s="10" t="s">
        <v>38</v>
      </c>
      <c r="E17" s="59">
        <f t="shared" si="0"/>
        <v>0</v>
      </c>
      <c r="F17" s="59">
        <f t="shared" si="1"/>
        <v>0</v>
      </c>
      <c r="G17" s="59">
        <f t="shared" si="2"/>
        <v>75</v>
      </c>
      <c r="H17" s="59">
        <f t="shared" si="3"/>
        <v>25</v>
      </c>
      <c r="I17" s="59">
        <f t="shared" si="4"/>
        <v>0.75</v>
      </c>
      <c r="J17">
        <v>8</v>
      </c>
      <c r="K17">
        <v>0</v>
      </c>
      <c r="L17">
        <v>0</v>
      </c>
      <c r="M17">
        <v>6</v>
      </c>
      <c r="N17">
        <v>2</v>
      </c>
      <c r="O17">
        <v>0.75</v>
      </c>
      <c r="P17">
        <v>773.125</v>
      </c>
      <c r="Q17">
        <v>0</v>
      </c>
      <c r="R17">
        <v>857.33333330000005</v>
      </c>
      <c r="S17">
        <v>520.5</v>
      </c>
      <c r="T17">
        <v>189.25</v>
      </c>
      <c r="U17">
        <v>196.66666670000001</v>
      </c>
      <c r="V17">
        <v>167</v>
      </c>
      <c r="W17">
        <v>1123.875</v>
      </c>
      <c r="X17">
        <v>1405.166667</v>
      </c>
      <c r="Y17">
        <v>280</v>
      </c>
      <c r="Z17">
        <v>42.875</v>
      </c>
      <c r="AA17">
        <v>51.5</v>
      </c>
      <c r="AB17">
        <v>17</v>
      </c>
      <c r="AC17">
        <v>32</v>
      </c>
      <c r="AD17">
        <v>13</v>
      </c>
      <c r="AE17">
        <v>15</v>
      </c>
      <c r="AF17">
        <v>4</v>
      </c>
      <c r="AG17">
        <v>19</v>
      </c>
      <c r="AH17">
        <v>11</v>
      </c>
      <c r="AI17">
        <v>2</v>
      </c>
      <c r="AJ17">
        <v>0</v>
      </c>
      <c r="AK17">
        <v>0</v>
      </c>
      <c r="AL17">
        <v>0</v>
      </c>
      <c r="AM17">
        <v>8</v>
      </c>
      <c r="AN17">
        <v>3</v>
      </c>
      <c r="AO17">
        <v>2</v>
      </c>
      <c r="AP17">
        <v>0</v>
      </c>
      <c r="AQ17">
        <v>0</v>
      </c>
      <c r="AR17">
        <v>0</v>
      </c>
      <c r="AS17">
        <v>9</v>
      </c>
      <c r="AT17">
        <v>6</v>
      </c>
      <c r="AU17">
        <v>0</v>
      </c>
      <c r="AV17">
        <v>0</v>
      </c>
      <c r="AW17">
        <v>0</v>
      </c>
      <c r="AX17">
        <v>0</v>
      </c>
      <c r="AY17">
        <v>2</v>
      </c>
      <c r="AZ17">
        <v>2</v>
      </c>
      <c r="BA17">
        <v>0</v>
      </c>
      <c r="BB17">
        <v>0</v>
      </c>
      <c r="BC17">
        <v>0</v>
      </c>
      <c r="BD17">
        <v>0</v>
      </c>
      <c r="BE17">
        <v>13</v>
      </c>
      <c r="BF17">
        <v>0</v>
      </c>
      <c r="BG17">
        <v>0</v>
      </c>
      <c r="BH17">
        <v>0</v>
      </c>
      <c r="BI17">
        <v>0</v>
      </c>
      <c r="BJ17">
        <v>8</v>
      </c>
      <c r="BK17">
        <v>5</v>
      </c>
      <c r="BL17">
        <v>230</v>
      </c>
      <c r="BM17">
        <v>60</v>
      </c>
      <c r="BN17">
        <v>8</v>
      </c>
      <c r="BO17">
        <v>7</v>
      </c>
      <c r="BP17">
        <v>12</v>
      </c>
      <c r="BQ17">
        <v>33</v>
      </c>
      <c r="BR17">
        <v>110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  <c r="CE17" s="58" t="s">
        <v>111</v>
      </c>
    </row>
    <row r="18" spans="1:83">
      <c r="A18" t="s">
        <v>167</v>
      </c>
      <c r="B18" s="10">
        <v>29</v>
      </c>
      <c r="C18" s="6" t="s">
        <v>2</v>
      </c>
      <c r="D18" s="10" t="s">
        <v>38</v>
      </c>
      <c r="E18" s="59">
        <f t="shared" si="0"/>
        <v>0</v>
      </c>
      <c r="F18" s="59">
        <f t="shared" si="1"/>
        <v>0</v>
      </c>
      <c r="G18" s="59">
        <f t="shared" si="2"/>
        <v>100</v>
      </c>
      <c r="H18" s="59">
        <f t="shared" si="3"/>
        <v>0</v>
      </c>
      <c r="I18" s="59">
        <f t="shared" si="4"/>
        <v>1</v>
      </c>
      <c r="J18">
        <v>8</v>
      </c>
      <c r="K18">
        <v>0</v>
      </c>
      <c r="L18">
        <v>0</v>
      </c>
      <c r="M18">
        <v>8</v>
      </c>
      <c r="N18">
        <v>0</v>
      </c>
      <c r="O18">
        <v>1</v>
      </c>
      <c r="P18">
        <v>155.625</v>
      </c>
      <c r="Q18">
        <v>0</v>
      </c>
      <c r="R18">
        <v>155.625</v>
      </c>
      <c r="S18">
        <v>0</v>
      </c>
      <c r="T18">
        <v>76.375</v>
      </c>
      <c r="U18">
        <v>76.375</v>
      </c>
      <c r="V18">
        <v>0</v>
      </c>
      <c r="W18">
        <v>714.625</v>
      </c>
      <c r="X18">
        <v>714.625</v>
      </c>
      <c r="Y18">
        <v>0</v>
      </c>
      <c r="Z18">
        <v>511.5</v>
      </c>
      <c r="AA18">
        <v>511.5</v>
      </c>
      <c r="AB18">
        <v>0</v>
      </c>
      <c r="AC18">
        <v>29</v>
      </c>
      <c r="AD18">
        <v>9</v>
      </c>
      <c r="AE18">
        <v>20</v>
      </c>
      <c r="AF18">
        <v>0</v>
      </c>
      <c r="AG18">
        <v>17</v>
      </c>
      <c r="AH18">
        <v>9</v>
      </c>
      <c r="AI18">
        <v>0</v>
      </c>
      <c r="AJ18">
        <v>0</v>
      </c>
      <c r="AK18">
        <v>3</v>
      </c>
      <c r="AL18">
        <v>0</v>
      </c>
      <c r="AM18">
        <v>8</v>
      </c>
      <c r="AN18">
        <v>1</v>
      </c>
      <c r="AO18">
        <v>0</v>
      </c>
      <c r="AP18">
        <v>0</v>
      </c>
      <c r="AQ18">
        <v>0</v>
      </c>
      <c r="AR18">
        <v>0</v>
      </c>
      <c r="AS18">
        <v>9</v>
      </c>
      <c r="AT18">
        <v>8</v>
      </c>
      <c r="AU18">
        <v>0</v>
      </c>
      <c r="AV18">
        <v>0</v>
      </c>
      <c r="AW18">
        <v>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13</v>
      </c>
      <c r="BF18">
        <v>0</v>
      </c>
      <c r="BG18">
        <v>1</v>
      </c>
      <c r="BH18">
        <v>4</v>
      </c>
      <c r="BI18">
        <v>4</v>
      </c>
      <c r="BJ18">
        <v>4</v>
      </c>
      <c r="BK18">
        <v>0</v>
      </c>
      <c r="BL18">
        <v>358</v>
      </c>
      <c r="BM18">
        <v>23</v>
      </c>
      <c r="BN18">
        <v>7</v>
      </c>
      <c r="BO18">
        <v>14</v>
      </c>
      <c r="BP18">
        <v>0</v>
      </c>
      <c r="BQ18">
        <v>51</v>
      </c>
      <c r="BR18">
        <v>263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  <c r="CE18" s="58" t="s">
        <v>111</v>
      </c>
    </row>
    <row r="19" spans="1:83">
      <c r="A19" t="s">
        <v>182</v>
      </c>
      <c r="B19" s="10">
        <v>37</v>
      </c>
      <c r="C19" s="4" t="s">
        <v>3</v>
      </c>
      <c r="D19" s="10" t="s">
        <v>38</v>
      </c>
      <c r="E19" s="59">
        <f t="shared" si="0"/>
        <v>0</v>
      </c>
      <c r="F19" s="59">
        <f t="shared" si="1"/>
        <v>0</v>
      </c>
      <c r="G19" s="59">
        <f t="shared" si="2"/>
        <v>75</v>
      </c>
      <c r="H19" s="59">
        <f t="shared" si="3"/>
        <v>25</v>
      </c>
      <c r="I19" s="59">
        <f t="shared" si="4"/>
        <v>0.75</v>
      </c>
      <c r="J19">
        <v>8</v>
      </c>
      <c r="K19">
        <v>0</v>
      </c>
      <c r="L19">
        <v>0</v>
      </c>
      <c r="M19">
        <v>6</v>
      </c>
      <c r="N19">
        <v>2</v>
      </c>
      <c r="O19">
        <v>0.75</v>
      </c>
      <c r="P19">
        <v>437.25</v>
      </c>
      <c r="Q19">
        <v>0</v>
      </c>
      <c r="R19">
        <v>490.16666659999999</v>
      </c>
      <c r="S19">
        <v>278.5</v>
      </c>
      <c r="T19">
        <v>345.625</v>
      </c>
      <c r="U19">
        <v>330.66666659999999</v>
      </c>
      <c r="V19">
        <v>390.5</v>
      </c>
      <c r="W19">
        <v>90.25</v>
      </c>
      <c r="X19">
        <v>87.333333339999996</v>
      </c>
      <c r="Y19">
        <v>99</v>
      </c>
      <c r="Z19">
        <v>844.375</v>
      </c>
      <c r="AA19">
        <v>945.83333330000005</v>
      </c>
      <c r="AB19">
        <v>540</v>
      </c>
      <c r="AC19">
        <v>37</v>
      </c>
      <c r="AD19">
        <v>17</v>
      </c>
      <c r="AE19">
        <v>10</v>
      </c>
      <c r="AF19">
        <v>10</v>
      </c>
      <c r="AG19">
        <v>10</v>
      </c>
      <c r="AH19">
        <v>13</v>
      </c>
      <c r="AI19">
        <v>3</v>
      </c>
      <c r="AJ19">
        <v>0</v>
      </c>
      <c r="AK19">
        <v>0</v>
      </c>
      <c r="AL19">
        <v>11</v>
      </c>
      <c r="AM19">
        <v>8</v>
      </c>
      <c r="AN19">
        <v>5</v>
      </c>
      <c r="AO19">
        <v>0</v>
      </c>
      <c r="AP19">
        <v>0</v>
      </c>
      <c r="AQ19">
        <v>0</v>
      </c>
      <c r="AR19">
        <v>4</v>
      </c>
      <c r="AS19">
        <v>0</v>
      </c>
      <c r="AT19">
        <v>6</v>
      </c>
      <c r="AU19">
        <v>3</v>
      </c>
      <c r="AV19">
        <v>0</v>
      </c>
      <c r="AW19">
        <v>0</v>
      </c>
      <c r="AX19">
        <v>1</v>
      </c>
      <c r="AY19">
        <v>2</v>
      </c>
      <c r="AZ19">
        <v>2</v>
      </c>
      <c r="BA19">
        <v>0</v>
      </c>
      <c r="BB19">
        <v>0</v>
      </c>
      <c r="BC19">
        <v>0</v>
      </c>
      <c r="BD19">
        <v>6</v>
      </c>
      <c r="BE19">
        <v>8</v>
      </c>
      <c r="BF19">
        <v>0</v>
      </c>
      <c r="BG19">
        <v>0</v>
      </c>
      <c r="BH19">
        <v>0</v>
      </c>
      <c r="BI19">
        <v>6</v>
      </c>
      <c r="BJ19">
        <v>2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  <c r="CE19" s="58"/>
    </row>
    <row r="20" spans="1:83">
      <c r="A20" t="s">
        <v>168</v>
      </c>
      <c r="B20" s="10">
        <v>27</v>
      </c>
      <c r="C20" s="4" t="s">
        <v>3</v>
      </c>
      <c r="D20" s="10" t="s">
        <v>38</v>
      </c>
      <c r="E20" s="59">
        <f t="shared" si="0"/>
        <v>0</v>
      </c>
      <c r="F20" s="59">
        <f t="shared" si="1"/>
        <v>0</v>
      </c>
      <c r="G20" s="59">
        <f t="shared" si="2"/>
        <v>87.5</v>
      </c>
      <c r="H20" s="59">
        <f t="shared" si="3"/>
        <v>12.5</v>
      </c>
      <c r="I20" s="59">
        <f t="shared" si="4"/>
        <v>0.875</v>
      </c>
      <c r="J20">
        <v>8</v>
      </c>
      <c r="K20">
        <v>0</v>
      </c>
      <c r="L20">
        <v>0</v>
      </c>
      <c r="M20">
        <v>7</v>
      </c>
      <c r="N20">
        <v>1</v>
      </c>
      <c r="O20">
        <v>0.875</v>
      </c>
      <c r="P20">
        <v>236.125</v>
      </c>
      <c r="Q20">
        <v>0</v>
      </c>
      <c r="R20">
        <v>262.85714280000002</v>
      </c>
      <c r="S20">
        <v>49</v>
      </c>
      <c r="T20">
        <v>111</v>
      </c>
      <c r="U20">
        <v>108.8571429</v>
      </c>
      <c r="V20">
        <v>126</v>
      </c>
      <c r="W20">
        <v>283.375</v>
      </c>
      <c r="X20">
        <v>292.85714280000002</v>
      </c>
      <c r="Y20">
        <v>217</v>
      </c>
      <c r="Z20">
        <v>24.75</v>
      </c>
      <c r="AA20">
        <v>23.428571430000002</v>
      </c>
      <c r="AB20">
        <v>34</v>
      </c>
      <c r="AC20">
        <v>58</v>
      </c>
      <c r="AD20">
        <v>23</v>
      </c>
      <c r="AE20">
        <v>23</v>
      </c>
      <c r="AF20">
        <v>12</v>
      </c>
      <c r="AG20">
        <v>9</v>
      </c>
      <c r="AH20">
        <v>14</v>
      </c>
      <c r="AI20">
        <v>5</v>
      </c>
      <c r="AJ20">
        <v>1</v>
      </c>
      <c r="AK20">
        <v>14</v>
      </c>
      <c r="AL20">
        <v>15</v>
      </c>
      <c r="AM20">
        <v>8</v>
      </c>
      <c r="AN20">
        <v>6</v>
      </c>
      <c r="AO20">
        <v>0</v>
      </c>
      <c r="AP20">
        <v>0</v>
      </c>
      <c r="AQ20">
        <v>4</v>
      </c>
      <c r="AR20">
        <v>5</v>
      </c>
      <c r="AS20">
        <v>0</v>
      </c>
      <c r="AT20">
        <v>7</v>
      </c>
      <c r="AU20">
        <v>5</v>
      </c>
      <c r="AV20">
        <v>1</v>
      </c>
      <c r="AW20">
        <v>5</v>
      </c>
      <c r="AX20">
        <v>5</v>
      </c>
      <c r="AY20">
        <v>1</v>
      </c>
      <c r="AZ20">
        <v>1</v>
      </c>
      <c r="BA20">
        <v>0</v>
      </c>
      <c r="BB20">
        <v>0</v>
      </c>
      <c r="BC20">
        <v>5</v>
      </c>
      <c r="BD20">
        <v>5</v>
      </c>
      <c r="BE20">
        <v>19</v>
      </c>
      <c r="BF20">
        <v>0</v>
      </c>
      <c r="BG20">
        <v>0</v>
      </c>
      <c r="BH20">
        <v>0</v>
      </c>
      <c r="BI20">
        <v>4</v>
      </c>
      <c r="BJ20">
        <v>11</v>
      </c>
      <c r="BK20">
        <v>4</v>
      </c>
      <c r="BL20">
        <v>112</v>
      </c>
      <c r="BM20">
        <v>23</v>
      </c>
      <c r="BN20">
        <v>3</v>
      </c>
      <c r="BO20">
        <v>1</v>
      </c>
      <c r="BP20">
        <v>18</v>
      </c>
      <c r="BQ20">
        <v>24</v>
      </c>
      <c r="BR20">
        <v>43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  <c r="CE20" s="58" t="s">
        <v>111</v>
      </c>
    </row>
    <row r="21" spans="1:83">
      <c r="A21" t="s">
        <v>169</v>
      </c>
      <c r="B21" s="10">
        <v>35</v>
      </c>
      <c r="C21" s="6" t="s">
        <v>2</v>
      </c>
      <c r="D21" s="10" t="s">
        <v>38</v>
      </c>
      <c r="E21" s="59">
        <f t="shared" si="0"/>
        <v>0</v>
      </c>
      <c r="F21" s="59">
        <f t="shared" si="1"/>
        <v>0</v>
      </c>
      <c r="G21" s="59">
        <f t="shared" si="2"/>
        <v>87.5</v>
      </c>
      <c r="H21" s="59">
        <f t="shared" si="3"/>
        <v>12.5</v>
      </c>
      <c r="I21" s="59">
        <f t="shared" si="4"/>
        <v>0.875</v>
      </c>
      <c r="J21">
        <v>8</v>
      </c>
      <c r="K21">
        <v>0</v>
      </c>
      <c r="L21">
        <v>0</v>
      </c>
      <c r="M21">
        <v>7</v>
      </c>
      <c r="N21">
        <v>1</v>
      </c>
      <c r="O21">
        <v>0.875</v>
      </c>
      <c r="P21">
        <v>88.875</v>
      </c>
      <c r="Q21">
        <v>0</v>
      </c>
      <c r="R21">
        <v>86.857142870000004</v>
      </c>
      <c r="S21">
        <v>103</v>
      </c>
      <c r="T21">
        <v>55.375</v>
      </c>
      <c r="U21">
        <v>57.142857149999998</v>
      </c>
      <c r="V21">
        <v>43</v>
      </c>
      <c r="W21">
        <v>72.5</v>
      </c>
      <c r="X21">
        <v>62</v>
      </c>
      <c r="Y21">
        <v>146</v>
      </c>
      <c r="Z21">
        <v>869.125</v>
      </c>
      <c r="AA21">
        <v>949.28571439999996</v>
      </c>
      <c r="AB21">
        <v>308</v>
      </c>
      <c r="AC21">
        <v>49</v>
      </c>
      <c r="AD21">
        <v>19</v>
      </c>
      <c r="AE21">
        <v>22</v>
      </c>
      <c r="AF21">
        <v>8</v>
      </c>
      <c r="AG21">
        <v>13</v>
      </c>
      <c r="AH21">
        <v>9</v>
      </c>
      <c r="AI21">
        <v>0</v>
      </c>
      <c r="AJ21">
        <v>0</v>
      </c>
      <c r="AK21">
        <v>0</v>
      </c>
      <c r="AL21">
        <v>27</v>
      </c>
      <c r="AM21">
        <v>8</v>
      </c>
      <c r="AN21">
        <v>1</v>
      </c>
      <c r="AO21">
        <v>0</v>
      </c>
      <c r="AP21">
        <v>0</v>
      </c>
      <c r="AQ21">
        <v>0</v>
      </c>
      <c r="AR21">
        <v>10</v>
      </c>
      <c r="AS21">
        <v>1</v>
      </c>
      <c r="AT21">
        <v>7</v>
      </c>
      <c r="AU21">
        <v>0</v>
      </c>
      <c r="AV21">
        <v>0</v>
      </c>
      <c r="AW21">
        <v>0</v>
      </c>
      <c r="AX21">
        <v>14</v>
      </c>
      <c r="AY21">
        <v>4</v>
      </c>
      <c r="AZ21">
        <v>1</v>
      </c>
      <c r="BA21">
        <v>0</v>
      </c>
      <c r="BB21">
        <v>0</v>
      </c>
      <c r="BC21">
        <v>0</v>
      </c>
      <c r="BD21">
        <v>3</v>
      </c>
      <c r="BE21">
        <v>8</v>
      </c>
      <c r="BF21">
        <v>0</v>
      </c>
      <c r="BG21">
        <v>0</v>
      </c>
      <c r="BH21">
        <v>0</v>
      </c>
      <c r="BI21">
        <v>7</v>
      </c>
      <c r="BJ21">
        <v>1</v>
      </c>
      <c r="BK21">
        <v>0</v>
      </c>
      <c r="BL21">
        <v>74</v>
      </c>
      <c r="BM21">
        <v>3</v>
      </c>
      <c r="BN21">
        <v>0</v>
      </c>
      <c r="BO21">
        <v>3</v>
      </c>
      <c r="BP21">
        <v>17</v>
      </c>
      <c r="BQ21">
        <v>4</v>
      </c>
      <c r="BR21">
        <v>47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  <c r="CE21" s="58" t="s">
        <v>111</v>
      </c>
    </row>
    <row r="22" spans="1:83">
      <c r="A22" t="s">
        <v>170</v>
      </c>
      <c r="B22" s="10">
        <v>29</v>
      </c>
      <c r="C22" s="6" t="s">
        <v>2</v>
      </c>
      <c r="D22" s="10" t="s">
        <v>38</v>
      </c>
      <c r="E22" s="59">
        <f t="shared" si="0"/>
        <v>0</v>
      </c>
      <c r="F22" s="59">
        <f t="shared" si="1"/>
        <v>0</v>
      </c>
      <c r="G22" s="59">
        <f t="shared" si="2"/>
        <v>100</v>
      </c>
      <c r="H22" s="59">
        <f t="shared" si="3"/>
        <v>0</v>
      </c>
      <c r="I22" s="59">
        <f t="shared" si="4"/>
        <v>1</v>
      </c>
      <c r="J22">
        <v>8</v>
      </c>
      <c r="K22">
        <v>0</v>
      </c>
      <c r="L22">
        <v>0</v>
      </c>
      <c r="M22">
        <v>8</v>
      </c>
      <c r="N22">
        <v>0</v>
      </c>
      <c r="O22">
        <v>1</v>
      </c>
      <c r="P22">
        <v>72.375</v>
      </c>
      <c r="Q22">
        <v>0</v>
      </c>
      <c r="R22">
        <v>72.375</v>
      </c>
      <c r="S22">
        <v>0</v>
      </c>
      <c r="T22">
        <v>193.75</v>
      </c>
      <c r="U22">
        <v>193.75</v>
      </c>
      <c r="V22">
        <v>0</v>
      </c>
      <c r="W22">
        <v>135</v>
      </c>
      <c r="X22">
        <v>135</v>
      </c>
      <c r="Y22">
        <v>0</v>
      </c>
      <c r="Z22">
        <v>904.125</v>
      </c>
      <c r="AA22">
        <v>904.125</v>
      </c>
      <c r="AB22">
        <v>0</v>
      </c>
      <c r="AC22">
        <v>166</v>
      </c>
      <c r="AD22">
        <v>72</v>
      </c>
      <c r="AE22">
        <v>94</v>
      </c>
      <c r="AF22">
        <v>0</v>
      </c>
      <c r="AG22">
        <v>9</v>
      </c>
      <c r="AH22">
        <v>33</v>
      </c>
      <c r="AI22">
        <v>24</v>
      </c>
      <c r="AJ22">
        <v>3</v>
      </c>
      <c r="AK22">
        <v>0</v>
      </c>
      <c r="AL22">
        <v>97</v>
      </c>
      <c r="AM22">
        <v>8</v>
      </c>
      <c r="AN22">
        <v>25</v>
      </c>
      <c r="AO22">
        <v>2</v>
      </c>
      <c r="AP22">
        <v>0</v>
      </c>
      <c r="AQ22">
        <v>0</v>
      </c>
      <c r="AR22">
        <v>37</v>
      </c>
      <c r="AS22">
        <v>1</v>
      </c>
      <c r="AT22">
        <v>8</v>
      </c>
      <c r="AU22">
        <v>22</v>
      </c>
      <c r="AV22">
        <v>3</v>
      </c>
      <c r="AW22">
        <v>0</v>
      </c>
      <c r="AX22">
        <v>60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9</v>
      </c>
      <c r="BF22">
        <v>0</v>
      </c>
      <c r="BG22">
        <v>0</v>
      </c>
      <c r="BH22">
        <v>0</v>
      </c>
      <c r="BI22">
        <v>7</v>
      </c>
      <c r="BJ22">
        <v>1</v>
      </c>
      <c r="BK22">
        <v>1</v>
      </c>
      <c r="BL22">
        <v>40</v>
      </c>
      <c r="BM22">
        <v>2</v>
      </c>
      <c r="BN22">
        <v>0</v>
      </c>
      <c r="BO22">
        <v>0</v>
      </c>
      <c r="BP22">
        <v>18</v>
      </c>
      <c r="BQ22">
        <v>2</v>
      </c>
      <c r="BR22">
        <v>18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  <c r="CE22" s="58" t="s">
        <v>111</v>
      </c>
    </row>
    <row r="23" spans="1:83">
      <c r="A23" t="s">
        <v>171</v>
      </c>
      <c r="B23" s="10">
        <v>34</v>
      </c>
      <c r="C23" s="4" t="s">
        <v>3</v>
      </c>
      <c r="D23" s="10" t="s">
        <v>38</v>
      </c>
      <c r="E23" s="59">
        <f t="shared" si="0"/>
        <v>0</v>
      </c>
      <c r="F23" s="59">
        <f t="shared" si="1"/>
        <v>0</v>
      </c>
      <c r="G23" s="59">
        <f t="shared" si="2"/>
        <v>100</v>
      </c>
      <c r="H23" s="59">
        <f t="shared" si="3"/>
        <v>0</v>
      </c>
      <c r="I23" s="59">
        <f t="shared" si="4"/>
        <v>1</v>
      </c>
      <c r="J23">
        <v>8</v>
      </c>
      <c r="K23">
        <v>0</v>
      </c>
      <c r="L23">
        <v>0</v>
      </c>
      <c r="M23">
        <v>8</v>
      </c>
      <c r="N23">
        <v>0</v>
      </c>
      <c r="O23">
        <v>1</v>
      </c>
      <c r="P23">
        <v>520.875</v>
      </c>
      <c r="Q23">
        <v>0</v>
      </c>
      <c r="R23">
        <v>520.875</v>
      </c>
      <c r="S23">
        <v>0</v>
      </c>
      <c r="T23">
        <v>153</v>
      </c>
      <c r="U23">
        <v>153</v>
      </c>
      <c r="V23">
        <v>0</v>
      </c>
      <c r="W23">
        <v>68.125</v>
      </c>
      <c r="X23">
        <v>68.125</v>
      </c>
      <c r="Y23">
        <v>0</v>
      </c>
      <c r="Z23">
        <v>436.875</v>
      </c>
      <c r="AA23">
        <v>436.875</v>
      </c>
      <c r="AB23">
        <v>0</v>
      </c>
      <c r="AC23">
        <v>51</v>
      </c>
      <c r="AD23">
        <v>16</v>
      </c>
      <c r="AE23">
        <v>31</v>
      </c>
      <c r="AF23">
        <v>4</v>
      </c>
      <c r="AG23">
        <v>15</v>
      </c>
      <c r="AH23">
        <v>9</v>
      </c>
      <c r="AI23">
        <v>0</v>
      </c>
      <c r="AJ23">
        <v>0</v>
      </c>
      <c r="AK23">
        <v>3</v>
      </c>
      <c r="AL23">
        <v>24</v>
      </c>
      <c r="AM23">
        <v>8</v>
      </c>
      <c r="AN23">
        <v>1</v>
      </c>
      <c r="AO23">
        <v>0</v>
      </c>
      <c r="AP23">
        <v>0</v>
      </c>
      <c r="AQ23">
        <v>2</v>
      </c>
      <c r="AR23">
        <v>5</v>
      </c>
      <c r="AS23">
        <v>7</v>
      </c>
      <c r="AT23">
        <v>8</v>
      </c>
      <c r="AU23">
        <v>0</v>
      </c>
      <c r="AV23">
        <v>0</v>
      </c>
      <c r="AW23">
        <v>1</v>
      </c>
      <c r="AX23">
        <v>15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4</v>
      </c>
      <c r="BE23">
        <v>13</v>
      </c>
      <c r="BF23">
        <v>0</v>
      </c>
      <c r="BG23">
        <v>0</v>
      </c>
      <c r="BH23">
        <v>0</v>
      </c>
      <c r="BI23">
        <v>8</v>
      </c>
      <c r="BJ23">
        <v>1</v>
      </c>
      <c r="BK23">
        <v>4</v>
      </c>
      <c r="BL23">
        <v>143</v>
      </c>
      <c r="BM23">
        <v>53</v>
      </c>
      <c r="BN23">
        <v>8</v>
      </c>
      <c r="BO23">
        <v>13</v>
      </c>
      <c r="BP23">
        <v>3</v>
      </c>
      <c r="BQ23">
        <v>1</v>
      </c>
      <c r="BR23">
        <v>65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  <c r="CE23" s="58" t="s">
        <v>111</v>
      </c>
    </row>
    <row r="24" spans="1:83">
      <c r="A24" t="s">
        <v>172</v>
      </c>
      <c r="B24" s="10">
        <v>29</v>
      </c>
      <c r="C24" s="4" t="s">
        <v>3</v>
      </c>
      <c r="D24" s="10" t="s">
        <v>38</v>
      </c>
      <c r="E24" s="59">
        <f t="shared" si="0"/>
        <v>0</v>
      </c>
      <c r="F24" s="59">
        <f t="shared" si="1"/>
        <v>0</v>
      </c>
      <c r="G24" s="59">
        <f t="shared" si="2"/>
        <v>100</v>
      </c>
      <c r="H24" s="59">
        <f t="shared" si="3"/>
        <v>0</v>
      </c>
      <c r="I24" s="59">
        <f t="shared" si="4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201.25</v>
      </c>
      <c r="Q24">
        <v>0</v>
      </c>
      <c r="R24">
        <v>201.25</v>
      </c>
      <c r="S24">
        <v>0</v>
      </c>
      <c r="T24">
        <v>79.125</v>
      </c>
      <c r="U24">
        <v>79.125</v>
      </c>
      <c r="V24">
        <v>0</v>
      </c>
      <c r="W24">
        <v>50.625</v>
      </c>
      <c r="X24">
        <v>50.625</v>
      </c>
      <c r="Y24">
        <v>0</v>
      </c>
      <c r="Z24">
        <v>724.5</v>
      </c>
      <c r="AA24">
        <v>724.5</v>
      </c>
      <c r="AB24">
        <v>0</v>
      </c>
      <c r="AC24">
        <v>33</v>
      </c>
      <c r="AD24">
        <v>15</v>
      </c>
      <c r="AE24">
        <v>13</v>
      </c>
      <c r="AF24">
        <v>5</v>
      </c>
      <c r="AG24">
        <v>13</v>
      </c>
      <c r="AH24">
        <v>11</v>
      </c>
      <c r="AI24">
        <v>1</v>
      </c>
      <c r="AJ24">
        <v>0</v>
      </c>
      <c r="AK24">
        <v>0</v>
      </c>
      <c r="AL24">
        <v>8</v>
      </c>
      <c r="AM24">
        <v>8</v>
      </c>
      <c r="AN24">
        <v>3</v>
      </c>
      <c r="AO24">
        <v>0</v>
      </c>
      <c r="AP24">
        <v>0</v>
      </c>
      <c r="AQ24">
        <v>0</v>
      </c>
      <c r="AR24">
        <v>4</v>
      </c>
      <c r="AS24">
        <v>3</v>
      </c>
      <c r="AT24">
        <v>8</v>
      </c>
      <c r="AU24">
        <v>1</v>
      </c>
      <c r="AV24">
        <v>0</v>
      </c>
      <c r="AW24">
        <v>0</v>
      </c>
      <c r="AX24">
        <v>1</v>
      </c>
      <c r="AY24">
        <v>2</v>
      </c>
      <c r="AZ24">
        <v>0</v>
      </c>
      <c r="BA24">
        <v>0</v>
      </c>
      <c r="BB24">
        <v>0</v>
      </c>
      <c r="BC24">
        <v>0</v>
      </c>
      <c r="BD24">
        <v>3</v>
      </c>
      <c r="BE24">
        <v>8</v>
      </c>
      <c r="BF24">
        <v>0</v>
      </c>
      <c r="BG24">
        <v>0</v>
      </c>
      <c r="BH24">
        <v>0</v>
      </c>
      <c r="BI24">
        <v>8</v>
      </c>
      <c r="BJ24">
        <v>0</v>
      </c>
      <c r="BK24">
        <v>0</v>
      </c>
      <c r="BL24">
        <v>56</v>
      </c>
      <c r="BM24">
        <v>6</v>
      </c>
      <c r="BN24">
        <v>0</v>
      </c>
      <c r="BO24">
        <v>2</v>
      </c>
      <c r="BP24">
        <v>6</v>
      </c>
      <c r="BQ24">
        <v>0</v>
      </c>
      <c r="BR24">
        <v>42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  <c r="CE24" s="58" t="s">
        <v>111</v>
      </c>
    </row>
    <row r="25" spans="1:83">
      <c r="A25" t="s">
        <v>173</v>
      </c>
      <c r="B25" s="10">
        <v>29</v>
      </c>
      <c r="C25" s="6" t="s">
        <v>2</v>
      </c>
      <c r="D25" s="10" t="s">
        <v>38</v>
      </c>
      <c r="E25" s="59">
        <f t="shared" si="0"/>
        <v>0</v>
      </c>
      <c r="F25" s="59">
        <f t="shared" si="1"/>
        <v>0</v>
      </c>
      <c r="G25" s="59">
        <f t="shared" si="2"/>
        <v>87.5</v>
      </c>
      <c r="H25" s="59">
        <f t="shared" si="3"/>
        <v>12.5</v>
      </c>
      <c r="I25" s="59">
        <f t="shared" si="4"/>
        <v>0.875</v>
      </c>
      <c r="J25">
        <v>8</v>
      </c>
      <c r="K25">
        <v>0</v>
      </c>
      <c r="L25">
        <v>0</v>
      </c>
      <c r="M25">
        <v>7</v>
      </c>
      <c r="N25">
        <v>1</v>
      </c>
      <c r="O25">
        <v>0.875</v>
      </c>
      <c r="P25">
        <v>312</v>
      </c>
      <c r="Q25">
        <v>0</v>
      </c>
      <c r="R25">
        <v>282</v>
      </c>
      <c r="S25">
        <v>522</v>
      </c>
      <c r="T25">
        <v>128.5</v>
      </c>
      <c r="U25">
        <v>114.2857143</v>
      </c>
      <c r="V25">
        <v>228</v>
      </c>
      <c r="W25">
        <v>1551.375</v>
      </c>
      <c r="X25">
        <v>1400.857143</v>
      </c>
      <c r="Y25">
        <v>2605</v>
      </c>
      <c r="Z25">
        <v>36.375</v>
      </c>
      <c r="AA25">
        <v>33.428571429999998</v>
      </c>
      <c r="AB25">
        <v>57</v>
      </c>
      <c r="AC25">
        <v>39</v>
      </c>
      <c r="AD25">
        <v>17</v>
      </c>
      <c r="AE25">
        <v>20</v>
      </c>
      <c r="AF25">
        <v>2</v>
      </c>
      <c r="AG25">
        <v>9</v>
      </c>
      <c r="AH25">
        <v>13</v>
      </c>
      <c r="AI25">
        <v>0</v>
      </c>
      <c r="AJ25">
        <v>0</v>
      </c>
      <c r="AK25">
        <v>4</v>
      </c>
      <c r="AL25">
        <v>13</v>
      </c>
      <c r="AM25">
        <v>8</v>
      </c>
      <c r="AN25">
        <v>5</v>
      </c>
      <c r="AO25">
        <v>0</v>
      </c>
      <c r="AP25">
        <v>0</v>
      </c>
      <c r="AQ25">
        <v>0</v>
      </c>
      <c r="AR25">
        <v>4</v>
      </c>
      <c r="AS25">
        <v>1</v>
      </c>
      <c r="AT25">
        <v>7</v>
      </c>
      <c r="AU25">
        <v>0</v>
      </c>
      <c r="AV25">
        <v>0</v>
      </c>
      <c r="AW25">
        <v>3</v>
      </c>
      <c r="AX25">
        <v>9</v>
      </c>
      <c r="AY25">
        <v>0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19</v>
      </c>
      <c r="BF25">
        <v>1</v>
      </c>
      <c r="BG25">
        <v>0</v>
      </c>
      <c r="BH25">
        <v>0</v>
      </c>
      <c r="BI25">
        <v>1</v>
      </c>
      <c r="BJ25">
        <v>8</v>
      </c>
      <c r="BK25">
        <v>9</v>
      </c>
      <c r="BL25">
        <v>58</v>
      </c>
      <c r="BM25">
        <v>6</v>
      </c>
      <c r="BN25">
        <v>0</v>
      </c>
      <c r="BO25">
        <v>6</v>
      </c>
      <c r="BP25">
        <v>10</v>
      </c>
      <c r="BQ25">
        <v>10</v>
      </c>
      <c r="BR25">
        <v>26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  <c r="CE25" s="58" t="s">
        <v>111</v>
      </c>
    </row>
    <row r="26" spans="1:83">
      <c r="A26" t="s">
        <v>174</v>
      </c>
      <c r="B26" s="10">
        <v>37</v>
      </c>
      <c r="C26" s="6" t="s">
        <v>2</v>
      </c>
      <c r="D26" s="10" t="s">
        <v>38</v>
      </c>
      <c r="E26" s="59">
        <f t="shared" si="0"/>
        <v>12.5</v>
      </c>
      <c r="F26" s="59">
        <f t="shared" si="1"/>
        <v>0</v>
      </c>
      <c r="G26" s="59">
        <f t="shared" si="2"/>
        <v>62.5</v>
      </c>
      <c r="H26" s="59">
        <f t="shared" si="3"/>
        <v>25</v>
      </c>
      <c r="I26" s="59">
        <f t="shared" si="4"/>
        <v>0.625</v>
      </c>
      <c r="J26">
        <v>8</v>
      </c>
      <c r="K26">
        <v>1</v>
      </c>
      <c r="L26">
        <v>0</v>
      </c>
      <c r="M26">
        <v>5</v>
      </c>
      <c r="N26">
        <v>2</v>
      </c>
      <c r="O26">
        <v>0.71428571429999999</v>
      </c>
      <c r="P26">
        <v>860.85714289999999</v>
      </c>
      <c r="Q26">
        <v>0</v>
      </c>
      <c r="R26">
        <v>858.2</v>
      </c>
      <c r="S26">
        <v>867.5</v>
      </c>
      <c r="T26">
        <v>524.71428560000004</v>
      </c>
      <c r="U26">
        <v>553.20000000000005</v>
      </c>
      <c r="V26">
        <v>453.5</v>
      </c>
      <c r="W26">
        <v>65.857142870000004</v>
      </c>
      <c r="X26">
        <v>74.400000009999999</v>
      </c>
      <c r="Y26">
        <v>44.5</v>
      </c>
      <c r="Z26">
        <v>791.42857149999998</v>
      </c>
      <c r="AA26">
        <v>929.59999989999994</v>
      </c>
      <c r="AB26">
        <v>446</v>
      </c>
      <c r="AC26">
        <v>19</v>
      </c>
      <c r="AD26">
        <v>10</v>
      </c>
      <c r="AE26">
        <v>7</v>
      </c>
      <c r="AF26">
        <v>2</v>
      </c>
      <c r="AG26">
        <v>9</v>
      </c>
      <c r="AH26">
        <v>10</v>
      </c>
      <c r="AI26">
        <v>0</v>
      </c>
      <c r="AJ26">
        <v>0</v>
      </c>
      <c r="AK26">
        <v>0</v>
      </c>
      <c r="AL26">
        <v>0</v>
      </c>
      <c r="AM26">
        <v>7</v>
      </c>
      <c r="AN26">
        <v>3</v>
      </c>
      <c r="AO26">
        <v>0</v>
      </c>
      <c r="AP26">
        <v>0</v>
      </c>
      <c r="AQ26">
        <v>0</v>
      </c>
      <c r="AR26">
        <v>0</v>
      </c>
      <c r="AS26">
        <v>2</v>
      </c>
      <c r="AT26">
        <v>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2</v>
      </c>
      <c r="BA26">
        <v>0</v>
      </c>
      <c r="BB26">
        <v>0</v>
      </c>
      <c r="BC26">
        <v>0</v>
      </c>
      <c r="BD26">
        <v>0</v>
      </c>
      <c r="BE26">
        <v>8</v>
      </c>
      <c r="BF26">
        <v>0</v>
      </c>
      <c r="BG26">
        <v>1</v>
      </c>
      <c r="BH26">
        <v>0</v>
      </c>
      <c r="BI26">
        <v>7</v>
      </c>
      <c r="BJ26">
        <v>0</v>
      </c>
      <c r="BK26">
        <v>0</v>
      </c>
      <c r="BL26">
        <v>296</v>
      </c>
      <c r="BM26">
        <v>94</v>
      </c>
      <c r="BN26">
        <v>39</v>
      </c>
      <c r="BO26">
        <v>12</v>
      </c>
      <c r="BP26">
        <v>21</v>
      </c>
      <c r="BQ26">
        <v>0</v>
      </c>
      <c r="BR26">
        <v>130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  <c r="CE26" s="58" t="s">
        <v>111</v>
      </c>
    </row>
    <row r="27" spans="1:83">
      <c r="A27" t="s">
        <v>183</v>
      </c>
      <c r="B27" s="10">
        <v>34</v>
      </c>
      <c r="C27" s="6" t="s">
        <v>2</v>
      </c>
      <c r="D27" s="10" t="s">
        <v>38</v>
      </c>
      <c r="E27" s="59">
        <f t="shared" si="0"/>
        <v>0</v>
      </c>
      <c r="F27" s="59">
        <f t="shared" si="1"/>
        <v>0</v>
      </c>
      <c r="G27" s="59">
        <f t="shared" si="2"/>
        <v>100</v>
      </c>
      <c r="H27" s="59">
        <f t="shared" si="3"/>
        <v>0</v>
      </c>
      <c r="I27" s="59">
        <f t="shared" si="4"/>
        <v>1</v>
      </c>
      <c r="J27">
        <v>8</v>
      </c>
      <c r="K27">
        <v>0</v>
      </c>
      <c r="L27">
        <v>0</v>
      </c>
      <c r="M27">
        <v>8</v>
      </c>
      <c r="N27">
        <v>0</v>
      </c>
      <c r="O27">
        <v>1</v>
      </c>
      <c r="P27">
        <v>1651.25</v>
      </c>
      <c r="Q27">
        <v>0</v>
      </c>
      <c r="R27">
        <v>1651.25</v>
      </c>
      <c r="S27">
        <v>0</v>
      </c>
      <c r="T27">
        <v>116.625</v>
      </c>
      <c r="U27">
        <v>116.625</v>
      </c>
      <c r="V27">
        <v>0</v>
      </c>
      <c r="W27">
        <v>117.75</v>
      </c>
      <c r="X27">
        <v>117.75</v>
      </c>
      <c r="Y27">
        <v>0</v>
      </c>
      <c r="Z27">
        <v>1038.125</v>
      </c>
      <c r="AA27">
        <v>1038.125</v>
      </c>
      <c r="AB27">
        <v>0</v>
      </c>
      <c r="AC27">
        <v>63</v>
      </c>
      <c r="AD27">
        <v>12</v>
      </c>
      <c r="AE27">
        <v>50</v>
      </c>
      <c r="AF27">
        <v>1</v>
      </c>
      <c r="AG27">
        <v>42</v>
      </c>
      <c r="AH27">
        <v>9</v>
      </c>
      <c r="AI27">
        <v>3</v>
      </c>
      <c r="AJ27">
        <v>0</v>
      </c>
      <c r="AK27">
        <v>0</v>
      </c>
      <c r="AL27">
        <v>9</v>
      </c>
      <c r="AM27">
        <v>8</v>
      </c>
      <c r="AN27">
        <v>1</v>
      </c>
      <c r="AO27">
        <v>0</v>
      </c>
      <c r="AP27">
        <v>0</v>
      </c>
      <c r="AQ27">
        <v>0</v>
      </c>
      <c r="AR27">
        <v>3</v>
      </c>
      <c r="AS27">
        <v>33</v>
      </c>
      <c r="AT27">
        <v>8</v>
      </c>
      <c r="AU27">
        <v>3</v>
      </c>
      <c r="AV27">
        <v>0</v>
      </c>
      <c r="AW27">
        <v>0</v>
      </c>
      <c r="AX27">
        <v>6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10</v>
      </c>
      <c r="BF27">
        <v>1</v>
      </c>
      <c r="BG27">
        <v>0</v>
      </c>
      <c r="BH27">
        <v>0</v>
      </c>
      <c r="BI27">
        <v>8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  <c r="CE27" s="58"/>
    </row>
    <row r="28" spans="1:83">
      <c r="A28" t="s">
        <v>175</v>
      </c>
      <c r="B28" s="10">
        <v>34</v>
      </c>
      <c r="C28" s="4" t="s">
        <v>3</v>
      </c>
      <c r="D28" s="10" t="s">
        <v>38</v>
      </c>
      <c r="E28" s="59">
        <f t="shared" si="0"/>
        <v>0</v>
      </c>
      <c r="F28" s="59">
        <f t="shared" si="1"/>
        <v>0</v>
      </c>
      <c r="G28" s="59">
        <f t="shared" si="2"/>
        <v>87.5</v>
      </c>
      <c r="H28" s="59">
        <f t="shared" si="3"/>
        <v>12.5</v>
      </c>
      <c r="I28" s="59">
        <f t="shared" si="4"/>
        <v>0.875</v>
      </c>
      <c r="J28">
        <v>8</v>
      </c>
      <c r="K28">
        <v>0</v>
      </c>
      <c r="L28">
        <v>0</v>
      </c>
      <c r="M28">
        <v>7</v>
      </c>
      <c r="N28">
        <v>1</v>
      </c>
      <c r="O28">
        <v>0.875</v>
      </c>
      <c r="P28">
        <v>250</v>
      </c>
      <c r="Q28">
        <v>0</v>
      </c>
      <c r="R28">
        <v>229.57142859999999</v>
      </c>
      <c r="S28">
        <v>393</v>
      </c>
      <c r="T28">
        <v>117.5</v>
      </c>
      <c r="U28">
        <v>123.1428571</v>
      </c>
      <c r="V28">
        <v>78</v>
      </c>
      <c r="W28">
        <v>101.625</v>
      </c>
      <c r="X28">
        <v>101.4285714</v>
      </c>
      <c r="Y28">
        <v>103</v>
      </c>
      <c r="Z28">
        <v>282.25</v>
      </c>
      <c r="AA28">
        <v>307.14285719999998</v>
      </c>
      <c r="AB28">
        <v>108</v>
      </c>
      <c r="AC28">
        <v>39</v>
      </c>
      <c r="AD28">
        <v>14</v>
      </c>
      <c r="AE28">
        <v>22</v>
      </c>
      <c r="AF28">
        <v>3</v>
      </c>
      <c r="AG28">
        <v>14</v>
      </c>
      <c r="AH28">
        <v>9</v>
      </c>
      <c r="AI28">
        <v>2</v>
      </c>
      <c r="AJ28">
        <v>0</v>
      </c>
      <c r="AK28">
        <v>0</v>
      </c>
      <c r="AL28">
        <v>14</v>
      </c>
      <c r="AM28">
        <v>8</v>
      </c>
      <c r="AN28">
        <v>1</v>
      </c>
      <c r="AO28">
        <v>1</v>
      </c>
      <c r="AP28">
        <v>0</v>
      </c>
      <c r="AQ28">
        <v>0</v>
      </c>
      <c r="AR28">
        <v>4</v>
      </c>
      <c r="AS28">
        <v>6</v>
      </c>
      <c r="AT28">
        <v>7</v>
      </c>
      <c r="AU28">
        <v>1</v>
      </c>
      <c r="AV28">
        <v>0</v>
      </c>
      <c r="AW28">
        <v>0</v>
      </c>
      <c r="AX28">
        <v>8</v>
      </c>
      <c r="AY28">
        <v>0</v>
      </c>
      <c r="AZ28">
        <v>1</v>
      </c>
      <c r="BA28">
        <v>0</v>
      </c>
      <c r="BB28">
        <v>0</v>
      </c>
      <c r="BC28">
        <v>0</v>
      </c>
      <c r="BD28">
        <v>2</v>
      </c>
      <c r="BE28">
        <v>26</v>
      </c>
      <c r="BF28">
        <v>0</v>
      </c>
      <c r="BG28">
        <v>0</v>
      </c>
      <c r="BH28">
        <v>0</v>
      </c>
      <c r="BI28">
        <v>7</v>
      </c>
      <c r="BJ28">
        <v>1</v>
      </c>
      <c r="BK28">
        <v>18</v>
      </c>
      <c r="BL28">
        <v>118</v>
      </c>
      <c r="BM28">
        <v>17</v>
      </c>
      <c r="BN28">
        <v>0</v>
      </c>
      <c r="BO28">
        <v>0</v>
      </c>
      <c r="BP28">
        <v>18</v>
      </c>
      <c r="BQ28">
        <v>3</v>
      </c>
      <c r="BR28">
        <v>80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  <c r="CE28" s="58" t="s">
        <v>111</v>
      </c>
    </row>
    <row r="29" spans="1:83">
      <c r="A29" t="s">
        <v>176</v>
      </c>
      <c r="B29" s="10">
        <v>34</v>
      </c>
      <c r="C29" s="6" t="s">
        <v>2</v>
      </c>
      <c r="D29" s="10" t="s">
        <v>38</v>
      </c>
      <c r="E29" s="59">
        <f t="shared" si="0"/>
        <v>12.5</v>
      </c>
      <c r="F29" s="59">
        <f t="shared" si="1"/>
        <v>0</v>
      </c>
      <c r="G29" s="59">
        <f t="shared" si="2"/>
        <v>50</v>
      </c>
      <c r="H29" s="59">
        <f t="shared" si="3"/>
        <v>37.5</v>
      </c>
      <c r="I29" s="59">
        <f t="shared" si="4"/>
        <v>0.5</v>
      </c>
      <c r="J29">
        <v>8</v>
      </c>
      <c r="K29">
        <v>1</v>
      </c>
      <c r="L29">
        <v>0</v>
      </c>
      <c r="M29">
        <v>4</v>
      </c>
      <c r="N29">
        <v>3</v>
      </c>
      <c r="O29">
        <v>0.57142857140000003</v>
      </c>
      <c r="P29">
        <v>392.7142857</v>
      </c>
      <c r="Q29">
        <v>0</v>
      </c>
      <c r="R29">
        <v>561.25</v>
      </c>
      <c r="S29">
        <v>168</v>
      </c>
      <c r="T29">
        <v>318.2857143</v>
      </c>
      <c r="U29">
        <v>129.75</v>
      </c>
      <c r="V29">
        <v>569.66666669999995</v>
      </c>
      <c r="W29">
        <v>175.14285709999999</v>
      </c>
      <c r="X29">
        <v>83.25</v>
      </c>
      <c r="Y29">
        <v>297.66666659999999</v>
      </c>
      <c r="Z29">
        <v>540.28571439999996</v>
      </c>
      <c r="AA29">
        <v>771.5</v>
      </c>
      <c r="AB29">
        <v>232</v>
      </c>
      <c r="AC29">
        <v>27</v>
      </c>
      <c r="AD29">
        <v>9</v>
      </c>
      <c r="AE29">
        <v>8</v>
      </c>
      <c r="AF29">
        <v>10</v>
      </c>
      <c r="AG29">
        <v>10</v>
      </c>
      <c r="AH29">
        <v>7</v>
      </c>
      <c r="AI29">
        <v>3</v>
      </c>
      <c r="AJ29">
        <v>0</v>
      </c>
      <c r="AK29">
        <v>0</v>
      </c>
      <c r="AL29">
        <v>7</v>
      </c>
      <c r="AM29">
        <v>7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2</v>
      </c>
      <c r="AT29">
        <v>4</v>
      </c>
      <c r="AU29">
        <v>2</v>
      </c>
      <c r="AV29">
        <v>0</v>
      </c>
      <c r="AW29">
        <v>0</v>
      </c>
      <c r="AX29">
        <v>0</v>
      </c>
      <c r="AY29">
        <v>1</v>
      </c>
      <c r="AZ29">
        <v>3</v>
      </c>
      <c r="BA29">
        <v>1</v>
      </c>
      <c r="BB29">
        <v>0</v>
      </c>
      <c r="BC29">
        <v>0</v>
      </c>
      <c r="BD29">
        <v>5</v>
      </c>
      <c r="BE29">
        <v>8</v>
      </c>
      <c r="BF29">
        <v>0</v>
      </c>
      <c r="BG29">
        <v>1</v>
      </c>
      <c r="BH29">
        <v>0</v>
      </c>
      <c r="BI29">
        <v>4</v>
      </c>
      <c r="BJ29">
        <v>3</v>
      </c>
      <c r="BK29">
        <v>0</v>
      </c>
      <c r="BL29">
        <v>230</v>
      </c>
      <c r="BM29">
        <v>76</v>
      </c>
      <c r="BN29">
        <v>16</v>
      </c>
      <c r="BO29">
        <v>3</v>
      </c>
      <c r="BP29">
        <v>23</v>
      </c>
      <c r="BQ29">
        <v>7</v>
      </c>
      <c r="BR29">
        <v>105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  <c r="CE29" s="58" t="s">
        <v>111</v>
      </c>
    </row>
    <row r="30" spans="1:83">
      <c r="A30" t="s">
        <v>177</v>
      </c>
      <c r="B30" s="10">
        <v>29</v>
      </c>
      <c r="C30" s="6" t="s">
        <v>2</v>
      </c>
      <c r="D30" s="10" t="s">
        <v>38</v>
      </c>
      <c r="E30" s="59">
        <f t="shared" si="0"/>
        <v>0</v>
      </c>
      <c r="F30" s="59">
        <f t="shared" si="1"/>
        <v>0</v>
      </c>
      <c r="G30" s="59">
        <f t="shared" si="2"/>
        <v>100</v>
      </c>
      <c r="H30" s="59">
        <f t="shared" si="3"/>
        <v>0</v>
      </c>
      <c r="I30" s="59">
        <f t="shared" si="4"/>
        <v>1</v>
      </c>
      <c r="J30">
        <v>8</v>
      </c>
      <c r="K30">
        <v>0</v>
      </c>
      <c r="L30">
        <v>0</v>
      </c>
      <c r="M30">
        <v>8</v>
      </c>
      <c r="N30">
        <v>0</v>
      </c>
      <c r="O30">
        <v>1</v>
      </c>
      <c r="P30">
        <v>190.375</v>
      </c>
      <c r="Q30">
        <v>0</v>
      </c>
      <c r="R30">
        <v>190.375</v>
      </c>
      <c r="S30">
        <v>0</v>
      </c>
      <c r="T30">
        <v>78.625</v>
      </c>
      <c r="U30">
        <v>78.625</v>
      </c>
      <c r="V30">
        <v>0</v>
      </c>
      <c r="W30">
        <v>106.75</v>
      </c>
      <c r="X30">
        <v>106.75</v>
      </c>
      <c r="Y30">
        <v>0</v>
      </c>
      <c r="Z30">
        <v>823.375</v>
      </c>
      <c r="AA30">
        <v>823.375</v>
      </c>
      <c r="AB30">
        <v>0</v>
      </c>
      <c r="AC30">
        <v>47</v>
      </c>
      <c r="AD30">
        <v>18</v>
      </c>
      <c r="AE30">
        <v>29</v>
      </c>
      <c r="AF30">
        <v>0</v>
      </c>
      <c r="AG30">
        <v>9</v>
      </c>
      <c r="AH30">
        <v>12</v>
      </c>
      <c r="AI30">
        <v>3</v>
      </c>
      <c r="AJ30">
        <v>0</v>
      </c>
      <c r="AK30">
        <v>0</v>
      </c>
      <c r="AL30">
        <v>23</v>
      </c>
      <c r="AM30">
        <v>8</v>
      </c>
      <c r="AN30">
        <v>4</v>
      </c>
      <c r="AO30">
        <v>0</v>
      </c>
      <c r="AP30">
        <v>0</v>
      </c>
      <c r="AQ30">
        <v>0</v>
      </c>
      <c r="AR30">
        <v>6</v>
      </c>
      <c r="AS30">
        <v>1</v>
      </c>
      <c r="AT30">
        <v>8</v>
      </c>
      <c r="AU30">
        <v>3</v>
      </c>
      <c r="AV30">
        <v>0</v>
      </c>
      <c r="AW30">
        <v>0</v>
      </c>
      <c r="AX30">
        <v>17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9</v>
      </c>
      <c r="BF30">
        <v>0</v>
      </c>
      <c r="BG30">
        <v>0</v>
      </c>
      <c r="BH30">
        <v>0</v>
      </c>
      <c r="BI30">
        <v>8</v>
      </c>
      <c r="BJ30">
        <v>0</v>
      </c>
      <c r="BK30">
        <v>1</v>
      </c>
      <c r="BL30">
        <v>30</v>
      </c>
      <c r="BM30">
        <v>5</v>
      </c>
      <c r="BN30">
        <v>0</v>
      </c>
      <c r="BO30">
        <v>0</v>
      </c>
      <c r="BP30">
        <v>9</v>
      </c>
      <c r="BQ30">
        <v>0</v>
      </c>
      <c r="BR30">
        <v>16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 t="s">
        <v>58</v>
      </c>
      <c r="CE30" s="58" t="s">
        <v>111</v>
      </c>
    </row>
    <row r="31" spans="1:83">
      <c r="A31" s="63"/>
      <c r="C31" s="65"/>
      <c r="D31" s="65"/>
      <c r="E31" s="65"/>
      <c r="F31" s="65"/>
      <c r="G31" s="65"/>
      <c r="H31" s="65"/>
      <c r="I31" s="65"/>
      <c r="J31" s="65"/>
      <c r="K31" s="63"/>
      <c r="L31" s="63"/>
      <c r="M31" s="63"/>
      <c r="N31" s="63"/>
      <c r="O31" s="64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S31" s="63"/>
      <c r="AT31" s="63"/>
      <c r="AU31" s="63"/>
      <c r="CE31" s="58" t="s">
        <v>111</v>
      </c>
    </row>
    <row r="32" spans="1:83">
      <c r="A32" s="34" t="s">
        <v>3</v>
      </c>
      <c r="B32" s="34">
        <f>COUNTIF(C4:C30,"WT")</f>
        <v>11</v>
      </c>
      <c r="C32" s="63"/>
      <c r="D32" s="22" t="s">
        <v>41</v>
      </c>
      <c r="E32" s="24">
        <f>AVERAGE(E7:E10,E12,E17,E19:E20,E23:E24,E28)</f>
        <v>2.2727272727272729</v>
      </c>
      <c r="F32" s="24">
        <f t="shared" ref="F32:BQ32" si="8">AVERAGE(F7:F10,F12,F17,F19:F20,F23:F24,F28)</f>
        <v>0</v>
      </c>
      <c r="G32" s="24">
        <f t="shared" si="8"/>
        <v>82.954545454545453</v>
      </c>
      <c r="H32" s="24">
        <f t="shared" si="8"/>
        <v>14.772727272727273</v>
      </c>
      <c r="I32" s="24">
        <f t="shared" si="8"/>
        <v>0.82954545454545459</v>
      </c>
      <c r="J32" s="24">
        <f t="shared" si="8"/>
        <v>8</v>
      </c>
      <c r="K32" s="24">
        <f t="shared" si="8"/>
        <v>0.18181818181818182</v>
      </c>
      <c r="L32" s="24">
        <f>AVERAGE(L7:L10,L12,L17,L19:L20,L23:L24,L28)</f>
        <v>0</v>
      </c>
      <c r="M32" s="24">
        <f t="shared" si="8"/>
        <v>6.6363636363636367</v>
      </c>
      <c r="N32" s="24">
        <f t="shared" si="8"/>
        <v>1.1818181818181819</v>
      </c>
      <c r="O32" s="24">
        <f t="shared" si="8"/>
        <v>0.84577922076363632</v>
      </c>
      <c r="P32" s="24">
        <f t="shared" si="8"/>
        <v>571.16558445454541</v>
      </c>
      <c r="Q32" s="24">
        <f t="shared" si="8"/>
        <v>0</v>
      </c>
      <c r="R32" s="24">
        <f t="shared" si="8"/>
        <v>588.04880948181824</v>
      </c>
      <c r="S32" s="24">
        <f t="shared" si="8"/>
        <v>359.21212120909092</v>
      </c>
      <c r="T32" s="24">
        <f t="shared" si="8"/>
        <v>229.77435064545455</v>
      </c>
      <c r="U32" s="24">
        <f t="shared" si="8"/>
        <v>255.41136362727275</v>
      </c>
      <c r="V32" s="24">
        <f t="shared" si="8"/>
        <v>123.95454546363636</v>
      </c>
      <c r="W32" s="24">
        <f t="shared" si="8"/>
        <v>372.65909090909093</v>
      </c>
      <c r="X32" s="24">
        <f t="shared" si="8"/>
        <v>416.51461041272722</v>
      </c>
      <c r="Y32" s="24">
        <f t="shared" si="8"/>
        <v>105.33333333636364</v>
      </c>
      <c r="Z32" s="24">
        <f t="shared" si="8"/>
        <v>483.60714288181822</v>
      </c>
      <c r="AA32" s="24">
        <f t="shared" si="8"/>
        <v>500.62240263000007</v>
      </c>
      <c r="AB32" s="24">
        <f t="shared" si="8"/>
        <v>151.75757575454546</v>
      </c>
      <c r="AC32" s="24">
        <f t="shared" si="8"/>
        <v>39.909090909090907</v>
      </c>
      <c r="AD32" s="24">
        <f t="shared" si="8"/>
        <v>16</v>
      </c>
      <c r="AE32" s="24">
        <f t="shared" si="8"/>
        <v>18.545454545454547</v>
      </c>
      <c r="AF32" s="24">
        <f t="shared" si="8"/>
        <v>5.3636363636363633</v>
      </c>
      <c r="AG32" s="24">
        <f t="shared" si="8"/>
        <v>12.636363636363637</v>
      </c>
      <c r="AH32" s="24">
        <f t="shared" si="8"/>
        <v>11</v>
      </c>
      <c r="AI32" s="24">
        <f t="shared" si="8"/>
        <v>2.2727272727272729</v>
      </c>
      <c r="AJ32" s="24">
        <f t="shared" si="8"/>
        <v>9.0909090909090912E-2</v>
      </c>
      <c r="AK32" s="24">
        <f t="shared" si="8"/>
        <v>3</v>
      </c>
      <c r="AL32" s="24">
        <f t="shared" si="8"/>
        <v>10.909090909090908</v>
      </c>
      <c r="AM32" s="24">
        <f t="shared" si="8"/>
        <v>7.8181818181818183</v>
      </c>
      <c r="AN32" s="24">
        <f t="shared" si="8"/>
        <v>3.1818181818181817</v>
      </c>
      <c r="AO32" s="24">
        <f t="shared" si="8"/>
        <v>0.27272727272727271</v>
      </c>
      <c r="AP32" s="24">
        <f t="shared" si="8"/>
        <v>0</v>
      </c>
      <c r="AQ32" s="24">
        <f t="shared" si="8"/>
        <v>0.90909090909090906</v>
      </c>
      <c r="AR32" s="24">
        <f t="shared" si="8"/>
        <v>3.8181818181818183</v>
      </c>
      <c r="AS32" s="24">
        <f t="shared" si="8"/>
        <v>4.0909090909090908</v>
      </c>
      <c r="AT32" s="24">
        <f t="shared" si="8"/>
        <v>6.6363636363636367</v>
      </c>
      <c r="AU32" s="24">
        <f t="shared" si="8"/>
        <v>2</v>
      </c>
      <c r="AV32" s="24">
        <f t="shared" si="8"/>
        <v>9.0909090909090912E-2</v>
      </c>
      <c r="AW32" s="24">
        <f t="shared" si="8"/>
        <v>1.0909090909090908</v>
      </c>
      <c r="AX32" s="24">
        <f t="shared" si="8"/>
        <v>4.6363636363636367</v>
      </c>
      <c r="AY32" s="24">
        <f t="shared" si="8"/>
        <v>0.72727272727272729</v>
      </c>
      <c r="AZ32" s="24">
        <f t="shared" si="8"/>
        <v>1.1818181818181819</v>
      </c>
      <c r="BA32" s="24">
        <f t="shared" si="8"/>
        <v>0</v>
      </c>
      <c r="BB32" s="24">
        <f t="shared" si="8"/>
        <v>0</v>
      </c>
      <c r="BC32" s="24">
        <f t="shared" si="8"/>
        <v>1</v>
      </c>
      <c r="BD32" s="24">
        <f t="shared" si="8"/>
        <v>2.4545454545454546</v>
      </c>
      <c r="BE32" s="24">
        <f t="shared" si="8"/>
        <v>16.363636363636363</v>
      </c>
      <c r="BF32" s="24">
        <f t="shared" si="8"/>
        <v>0.72727272727272729</v>
      </c>
      <c r="BG32" s="24">
        <f t="shared" si="8"/>
        <v>9.0909090909090912E-2</v>
      </c>
      <c r="BH32" s="24">
        <f t="shared" si="8"/>
        <v>0</v>
      </c>
      <c r="BI32" s="24">
        <f t="shared" si="8"/>
        <v>5</v>
      </c>
      <c r="BJ32" s="24">
        <f t="shared" si="8"/>
        <v>4.0909090909090908</v>
      </c>
      <c r="BK32" s="24">
        <f t="shared" si="8"/>
        <v>6.4545454545454541</v>
      </c>
      <c r="BL32" s="24">
        <f t="shared" si="8"/>
        <v>106.36363636363636</v>
      </c>
      <c r="BM32" s="24">
        <f t="shared" si="8"/>
        <v>26.454545454545453</v>
      </c>
      <c r="BN32" s="24">
        <f t="shared" si="8"/>
        <v>3.3636363636363638</v>
      </c>
      <c r="BO32" s="24">
        <f t="shared" si="8"/>
        <v>2.3636363636363638</v>
      </c>
      <c r="BP32" s="24">
        <f t="shared" si="8"/>
        <v>10.727272727272727</v>
      </c>
      <c r="BQ32" s="24">
        <f t="shared" si="8"/>
        <v>10.727272727272727</v>
      </c>
      <c r="BR32" s="24">
        <f t="shared" ref="BR32:BX32" si="9">AVERAGE(BR7:BR10,BR12,BR17,BR19:BR20,BR23:BR24,BR28)</f>
        <v>52.727272727272727</v>
      </c>
      <c r="BS32" s="24">
        <f t="shared" si="9"/>
        <v>0</v>
      </c>
      <c r="BT32" s="24">
        <f t="shared" si="9"/>
        <v>0</v>
      </c>
      <c r="BU32" s="24">
        <f t="shared" si="9"/>
        <v>0</v>
      </c>
      <c r="BV32" s="24">
        <f t="shared" si="9"/>
        <v>0</v>
      </c>
      <c r="BW32" s="24">
        <f t="shared" si="9"/>
        <v>0</v>
      </c>
      <c r="BX32" s="24">
        <f t="shared" si="9"/>
        <v>0</v>
      </c>
      <c r="CE32" s="58" t="s">
        <v>111</v>
      </c>
    </row>
    <row r="33" spans="1:154">
      <c r="A33" s="35" t="s">
        <v>179</v>
      </c>
      <c r="B33" s="34">
        <f>COUNTIF(C4:C30,"+ve")</f>
        <v>13</v>
      </c>
      <c r="C33" s="63"/>
      <c r="D33" s="18" t="s">
        <v>41</v>
      </c>
      <c r="E33" s="27">
        <f>AVERAGE(E11,E13:E16,E18,E21:E22,E25:E27,E29:E30)</f>
        <v>2.8846153846153846</v>
      </c>
      <c r="F33" s="27">
        <f t="shared" ref="F33:BQ33" si="10">AVERAGE(F11,F13:F16,F18,F21:F22,F25:F27,F29:F30)</f>
        <v>0</v>
      </c>
      <c r="G33" s="27">
        <f t="shared" si="10"/>
        <v>89.42307692307692</v>
      </c>
      <c r="H33" s="27">
        <f t="shared" si="10"/>
        <v>7.6923076923076925</v>
      </c>
      <c r="I33" s="27">
        <f t="shared" si="10"/>
        <v>0.89423076923076927</v>
      </c>
      <c r="J33" s="27">
        <f t="shared" si="10"/>
        <v>8</v>
      </c>
      <c r="K33" s="27">
        <f t="shared" si="10"/>
        <v>0.23076923076923078</v>
      </c>
      <c r="L33" s="27">
        <f t="shared" si="10"/>
        <v>0</v>
      </c>
      <c r="M33" s="27">
        <f t="shared" si="10"/>
        <v>7.1538461538461542</v>
      </c>
      <c r="N33" s="27">
        <f t="shared" si="10"/>
        <v>0.61538461538461542</v>
      </c>
      <c r="O33" s="27">
        <f t="shared" si="10"/>
        <v>0.91620879120769239</v>
      </c>
      <c r="P33" s="27">
        <f t="shared" si="10"/>
        <v>413.82417582307693</v>
      </c>
      <c r="Q33" s="27">
        <f t="shared" si="10"/>
        <v>0</v>
      </c>
      <c r="R33" s="27">
        <f t="shared" si="10"/>
        <v>427.48653845923076</v>
      </c>
      <c r="S33" s="27">
        <f t="shared" si="10"/>
        <v>151.73076923076923</v>
      </c>
      <c r="T33" s="27">
        <f t="shared" si="10"/>
        <v>157.35439559615386</v>
      </c>
      <c r="U33" s="27">
        <f t="shared" si="10"/>
        <v>132.58681318461538</v>
      </c>
      <c r="V33" s="27">
        <f t="shared" si="10"/>
        <v>201.08974359230768</v>
      </c>
      <c r="W33" s="27">
        <f t="shared" si="10"/>
        <v>264.82142856923076</v>
      </c>
      <c r="X33" s="27">
        <f t="shared" si="10"/>
        <v>245.57609891307692</v>
      </c>
      <c r="Y33" s="27">
        <f t="shared" si="10"/>
        <v>248.01282050769231</v>
      </c>
      <c r="Z33" s="27">
        <f t="shared" si="10"/>
        <v>764.33791206923092</v>
      </c>
      <c r="AA33" s="27">
        <f t="shared" si="10"/>
        <v>801.4417582100001</v>
      </c>
      <c r="AB33" s="27">
        <f t="shared" si="10"/>
        <v>149.23076923076923</v>
      </c>
      <c r="AC33" s="27">
        <f t="shared" si="10"/>
        <v>48</v>
      </c>
      <c r="AD33" s="27">
        <f t="shared" si="10"/>
        <v>17.923076923076923</v>
      </c>
      <c r="AE33" s="27">
        <f t="shared" si="10"/>
        <v>26.153846153846153</v>
      </c>
      <c r="AF33" s="27">
        <f t="shared" si="10"/>
        <v>3.9230769230769229</v>
      </c>
      <c r="AG33" s="27">
        <f t="shared" si="10"/>
        <v>13.76923076923077</v>
      </c>
      <c r="AH33" s="27">
        <f t="shared" si="10"/>
        <v>11.307692307692308</v>
      </c>
      <c r="AI33" s="27">
        <f t="shared" si="10"/>
        <v>3.9230769230769229</v>
      </c>
      <c r="AJ33" s="27">
        <f t="shared" si="10"/>
        <v>0.30769230769230771</v>
      </c>
      <c r="AK33" s="27">
        <f t="shared" si="10"/>
        <v>0.53846153846153844</v>
      </c>
      <c r="AL33" s="27">
        <f t="shared" si="10"/>
        <v>18.153846153846153</v>
      </c>
      <c r="AM33" s="27">
        <f t="shared" si="10"/>
        <v>7.7692307692307692</v>
      </c>
      <c r="AN33" s="27">
        <f t="shared" si="10"/>
        <v>3.5384615384615383</v>
      </c>
      <c r="AO33" s="27">
        <f t="shared" si="10"/>
        <v>0.23076923076923078</v>
      </c>
      <c r="AP33" s="27">
        <f t="shared" si="10"/>
        <v>0</v>
      </c>
      <c r="AQ33" s="27">
        <f t="shared" si="10"/>
        <v>0</v>
      </c>
      <c r="AR33" s="27">
        <f t="shared" si="10"/>
        <v>6.384615384615385</v>
      </c>
      <c r="AS33" s="27">
        <f t="shared" si="10"/>
        <v>4.8461538461538458</v>
      </c>
      <c r="AT33" s="27">
        <f t="shared" si="10"/>
        <v>7.1538461538461542</v>
      </c>
      <c r="AU33" s="27">
        <f t="shared" si="10"/>
        <v>3.4615384615384617</v>
      </c>
      <c r="AV33" s="27">
        <f t="shared" si="10"/>
        <v>0.30769230769230771</v>
      </c>
      <c r="AW33" s="27">
        <f t="shared" si="10"/>
        <v>0.46153846153846156</v>
      </c>
      <c r="AX33" s="27">
        <f t="shared" si="10"/>
        <v>9.9230769230769234</v>
      </c>
      <c r="AY33" s="27">
        <f t="shared" si="10"/>
        <v>1.1538461538461537</v>
      </c>
      <c r="AZ33" s="27">
        <f t="shared" si="10"/>
        <v>0.61538461538461542</v>
      </c>
      <c r="BA33" s="27">
        <f t="shared" si="10"/>
        <v>0.23076923076923078</v>
      </c>
      <c r="BB33" s="27">
        <f t="shared" si="10"/>
        <v>0</v>
      </c>
      <c r="BC33" s="27">
        <f t="shared" si="10"/>
        <v>7.6923076923076927E-2</v>
      </c>
      <c r="BD33" s="27">
        <f t="shared" si="10"/>
        <v>1.8461538461538463</v>
      </c>
      <c r="BE33" s="27">
        <f t="shared" si="10"/>
        <v>11</v>
      </c>
      <c r="BF33" s="27">
        <f t="shared" si="10"/>
        <v>0.53846153846153844</v>
      </c>
      <c r="BG33" s="27">
        <f t="shared" si="10"/>
        <v>0.23076923076923078</v>
      </c>
      <c r="BH33" s="27">
        <f t="shared" si="10"/>
        <v>0.46153846153846156</v>
      </c>
      <c r="BI33" s="27">
        <f t="shared" si="10"/>
        <v>6.3076923076923075</v>
      </c>
      <c r="BJ33" s="27">
        <f t="shared" si="10"/>
        <v>1.5384615384615385</v>
      </c>
      <c r="BK33" s="27">
        <f t="shared" si="10"/>
        <v>1.9230769230769231</v>
      </c>
      <c r="BL33" s="27">
        <f t="shared" si="10"/>
        <v>109.92307692307692</v>
      </c>
      <c r="BM33" s="27">
        <f t="shared" si="10"/>
        <v>20.384615384615383</v>
      </c>
      <c r="BN33" s="27">
        <f t="shared" si="10"/>
        <v>4.7692307692307692</v>
      </c>
      <c r="BO33" s="27">
        <f t="shared" si="10"/>
        <v>4.2307692307692308</v>
      </c>
      <c r="BP33" s="27">
        <f t="shared" si="10"/>
        <v>9.9230769230769234</v>
      </c>
      <c r="BQ33" s="27">
        <f t="shared" si="10"/>
        <v>5.8461538461538458</v>
      </c>
      <c r="BR33" s="27">
        <f t="shared" ref="BR33:BX33" si="11">AVERAGE(BR11,BR13:BR16,BR18,BR21:BR22,BR25:BR27,BR29:BR30)</f>
        <v>64.769230769230774</v>
      </c>
      <c r="BS33" s="27">
        <f t="shared" si="11"/>
        <v>0</v>
      </c>
      <c r="BT33" s="27">
        <f t="shared" si="11"/>
        <v>0</v>
      </c>
      <c r="BU33" s="27">
        <f t="shared" si="11"/>
        <v>0</v>
      </c>
      <c r="BV33" s="27">
        <f t="shared" si="11"/>
        <v>0</v>
      </c>
      <c r="BW33" s="27">
        <f t="shared" si="11"/>
        <v>0</v>
      </c>
      <c r="BX33" s="27">
        <f t="shared" si="11"/>
        <v>0</v>
      </c>
      <c r="CE33" s="58" t="s">
        <v>111</v>
      </c>
    </row>
    <row r="34" spans="1:154">
      <c r="A34" s="63"/>
      <c r="B34" s="63"/>
      <c r="C34" s="63"/>
      <c r="D34" s="22" t="s">
        <v>43</v>
      </c>
      <c r="E34" s="24">
        <f>STDEV(E7:E10,E12,E17,E19:E20,E23:E24,E28)/SQRT($B32)</f>
        <v>1.5245918028407659</v>
      </c>
      <c r="F34" s="24">
        <f t="shared" ref="F34:BQ34" si="12">STDEV(F7:F10,F12,F17,F19:F20,F23:F24,F28)/SQRT($B32)</f>
        <v>0</v>
      </c>
      <c r="G34" s="24">
        <f t="shared" si="12"/>
        <v>5.1325408139255586</v>
      </c>
      <c r="H34" s="24">
        <f t="shared" si="12"/>
        <v>4.4011174388720642</v>
      </c>
      <c r="I34" s="24">
        <f t="shared" si="12"/>
        <v>5.1325408139255548E-2</v>
      </c>
      <c r="J34" s="24">
        <f t="shared" si="12"/>
        <v>0</v>
      </c>
      <c r="K34" s="24">
        <f t="shared" si="12"/>
        <v>0.12196734422726126</v>
      </c>
      <c r="L34" s="24">
        <f t="shared" si="12"/>
        <v>0</v>
      </c>
      <c r="M34" s="24">
        <f t="shared" si="12"/>
        <v>0.41060326511404438</v>
      </c>
      <c r="N34" s="24">
        <f t="shared" si="12"/>
        <v>0.35208939510976517</v>
      </c>
      <c r="O34" s="24">
        <f t="shared" si="12"/>
        <v>4.6644896094894396E-2</v>
      </c>
      <c r="P34" s="24">
        <f t="shared" si="12"/>
        <v>137.41102830177971</v>
      </c>
      <c r="Q34" s="24">
        <f t="shared" si="12"/>
        <v>0</v>
      </c>
      <c r="R34" s="24">
        <f t="shared" si="12"/>
        <v>138.45275771945842</v>
      </c>
      <c r="S34" s="24">
        <f t="shared" si="12"/>
        <v>153.56812078942238</v>
      </c>
      <c r="T34" s="24">
        <f t="shared" si="12"/>
        <v>43.612290972698773</v>
      </c>
      <c r="U34" s="24">
        <f t="shared" si="12"/>
        <v>66.943135835228901</v>
      </c>
      <c r="V34" s="24">
        <f t="shared" si="12"/>
        <v>41.460837621694921</v>
      </c>
      <c r="W34" s="24">
        <f t="shared" si="12"/>
        <v>156.73789427005582</v>
      </c>
      <c r="X34" s="24">
        <f t="shared" si="12"/>
        <v>171.98252629688503</v>
      </c>
      <c r="Y34" s="24">
        <f t="shared" si="12"/>
        <v>30.732702287634975</v>
      </c>
      <c r="Z34" s="24">
        <f t="shared" si="12"/>
        <v>132.94635555835984</v>
      </c>
      <c r="AA34" s="24">
        <f t="shared" si="12"/>
        <v>140.605740952014</v>
      </c>
      <c r="AB34" s="24">
        <f t="shared" si="12"/>
        <v>59.750661900767554</v>
      </c>
      <c r="AC34" s="24">
        <f t="shared" si="12"/>
        <v>5.4229387293984743</v>
      </c>
      <c r="AD34" s="24">
        <f t="shared" si="12"/>
        <v>1.589739830057965</v>
      </c>
      <c r="AE34" s="24">
        <f t="shared" si="12"/>
        <v>3.1747974491257245</v>
      </c>
      <c r="AF34" s="24">
        <f t="shared" si="12"/>
        <v>1.2080993883912883</v>
      </c>
      <c r="AG34" s="24">
        <f t="shared" si="12"/>
        <v>1.4539771617108912</v>
      </c>
      <c r="AH34" s="24">
        <f t="shared" si="12"/>
        <v>0.60302268915552726</v>
      </c>
      <c r="AI34" s="24">
        <f t="shared" si="12"/>
        <v>0.5408899920234006</v>
      </c>
      <c r="AJ34" s="24">
        <f t="shared" si="12"/>
        <v>9.0909090909090912E-2</v>
      </c>
      <c r="AK34" s="24">
        <f t="shared" si="12"/>
        <v>1.8140862964338524</v>
      </c>
      <c r="AL34" s="24">
        <f t="shared" si="12"/>
        <v>2.7218127163362871</v>
      </c>
      <c r="AM34" s="24">
        <f t="shared" si="12"/>
        <v>0.12196734422726124</v>
      </c>
      <c r="AN34" s="24">
        <f t="shared" si="12"/>
        <v>0.60027541888069735</v>
      </c>
      <c r="AO34" s="24">
        <f t="shared" si="12"/>
        <v>0.19497827808661106</v>
      </c>
      <c r="AP34" s="24">
        <f t="shared" si="12"/>
        <v>0</v>
      </c>
      <c r="AQ34" s="24">
        <f t="shared" si="12"/>
        <v>0.49459892759037971</v>
      </c>
      <c r="AR34" s="24">
        <f t="shared" si="12"/>
        <v>1.2046740926165416</v>
      </c>
      <c r="AS34" s="24">
        <f t="shared" si="12"/>
        <v>1.3514607952107733</v>
      </c>
      <c r="AT34" s="24">
        <f t="shared" si="12"/>
        <v>0.41060326511404438</v>
      </c>
      <c r="AU34" s="24">
        <f t="shared" si="12"/>
        <v>0.58775381364525869</v>
      </c>
      <c r="AV34" s="24">
        <f t="shared" si="12"/>
        <v>9.0909090909090912E-2</v>
      </c>
      <c r="AW34" s="24">
        <f t="shared" si="12"/>
        <v>0.66680439348699083</v>
      </c>
      <c r="AX34" s="24">
        <f t="shared" si="12"/>
        <v>1.3965719541579287</v>
      </c>
      <c r="AY34" s="24">
        <f t="shared" si="12"/>
        <v>0.27272727272727276</v>
      </c>
      <c r="AZ34" s="24">
        <f t="shared" si="12"/>
        <v>0.35208939510976517</v>
      </c>
      <c r="BA34" s="24">
        <f t="shared" si="12"/>
        <v>0</v>
      </c>
      <c r="BB34" s="24">
        <f t="shared" si="12"/>
        <v>0</v>
      </c>
      <c r="BC34" s="24">
        <f t="shared" si="12"/>
        <v>0.67419986246324215</v>
      </c>
      <c r="BD34" s="24">
        <f t="shared" si="12"/>
        <v>0.69234300962399176</v>
      </c>
      <c r="BE34" s="24">
        <f t="shared" si="12"/>
        <v>2.8002361175532298</v>
      </c>
      <c r="BF34" s="24">
        <f t="shared" si="12"/>
        <v>0.55744398970021425</v>
      </c>
      <c r="BG34" s="24">
        <f t="shared" si="12"/>
        <v>9.0909090909090912E-2</v>
      </c>
      <c r="BH34" s="24">
        <f t="shared" si="12"/>
        <v>0</v>
      </c>
      <c r="BI34" s="24">
        <f t="shared" si="12"/>
        <v>0.84207535832068436</v>
      </c>
      <c r="BJ34" s="24">
        <f t="shared" si="12"/>
        <v>1.2391679426464537</v>
      </c>
      <c r="BK34" s="24">
        <f t="shared" si="12"/>
        <v>2.402134037451761</v>
      </c>
      <c r="BL34" s="24">
        <f t="shared" si="12"/>
        <v>18.99151615723224</v>
      </c>
      <c r="BM34" s="24">
        <f t="shared" si="12"/>
        <v>6.7694012577501823</v>
      </c>
      <c r="BN34" s="24">
        <f t="shared" si="12"/>
        <v>1.2596733145955472</v>
      </c>
      <c r="BO34" s="24">
        <f t="shared" si="12"/>
        <v>1.2451559031464678</v>
      </c>
      <c r="BP34" s="24">
        <f t="shared" si="12"/>
        <v>2.0140005826978893</v>
      </c>
      <c r="BQ34" s="24">
        <f t="shared" si="12"/>
        <v>4.6202930034811134</v>
      </c>
      <c r="BR34" s="24">
        <f t="shared" ref="BR34:BX34" si="13">STDEV(BR7:BR10,BR12,BR17,BR19:BR20,BR23:BR24,BR28)/SQRT($B32)</f>
        <v>10.215043193154719</v>
      </c>
      <c r="BS34" s="24">
        <f t="shared" si="13"/>
        <v>0</v>
      </c>
      <c r="BT34" s="24">
        <f t="shared" si="13"/>
        <v>0</v>
      </c>
      <c r="BU34" s="24">
        <f t="shared" si="13"/>
        <v>0</v>
      </c>
      <c r="BV34" s="24">
        <f t="shared" si="13"/>
        <v>0</v>
      </c>
      <c r="BW34" s="24">
        <f t="shared" si="13"/>
        <v>0</v>
      </c>
      <c r="BX34" s="24">
        <f t="shared" si="13"/>
        <v>0</v>
      </c>
      <c r="CE34" s="58" t="s">
        <v>111</v>
      </c>
    </row>
    <row r="35" spans="1:154">
      <c r="A35" s="63"/>
      <c r="B35" s="2"/>
      <c r="C35" s="63"/>
      <c r="D35" s="18" t="s">
        <v>43</v>
      </c>
      <c r="E35" s="27">
        <f>STDEV(E11,E13:E16,E18,E21:E22,E25:E27,E29:E30)/SQRT($B33)</f>
        <v>1.5203257981578746</v>
      </c>
      <c r="F35" s="27">
        <f t="shared" ref="F35:BQ35" si="14">STDEV(F11,F13:F16,F18,F21:F22,F25:F27,F29:F30)/SQRT($B33)</f>
        <v>0</v>
      </c>
      <c r="G35" s="27">
        <f t="shared" si="14"/>
        <v>4.4411559168432762</v>
      </c>
      <c r="H35" s="27">
        <f t="shared" si="14"/>
        <v>3.3308669376324564</v>
      </c>
      <c r="I35" s="27">
        <f t="shared" si="14"/>
        <v>4.4411559168432806E-2</v>
      </c>
      <c r="J35" s="27">
        <f t="shared" si="14"/>
        <v>0</v>
      </c>
      <c r="K35" s="27">
        <f t="shared" si="14"/>
        <v>0.12162606385262997</v>
      </c>
      <c r="L35" s="27">
        <f t="shared" si="14"/>
        <v>0</v>
      </c>
      <c r="M35" s="27">
        <f t="shared" si="14"/>
        <v>0.35529247334746245</v>
      </c>
      <c r="N35" s="27">
        <f t="shared" si="14"/>
        <v>0.26646935501059649</v>
      </c>
      <c r="O35" s="27">
        <f t="shared" si="14"/>
        <v>3.7630844868776533E-2</v>
      </c>
      <c r="P35" s="27">
        <f t="shared" si="14"/>
        <v>121.88392735462178</v>
      </c>
      <c r="Q35" s="27">
        <f t="shared" si="14"/>
        <v>0</v>
      </c>
      <c r="R35" s="27">
        <f t="shared" si="14"/>
        <v>123.0516808945865</v>
      </c>
      <c r="S35" s="27">
        <f t="shared" si="14"/>
        <v>74.331564355703392</v>
      </c>
      <c r="T35" s="27">
        <f t="shared" si="14"/>
        <v>38.718398282121257</v>
      </c>
      <c r="U35" s="27">
        <f t="shared" si="14"/>
        <v>36.754541023905936</v>
      </c>
      <c r="V35" s="27">
        <f t="shared" si="14"/>
        <v>107.43910787149741</v>
      </c>
      <c r="W35" s="27">
        <f t="shared" si="14"/>
        <v>117.51067159729101</v>
      </c>
      <c r="X35" s="27">
        <f t="shared" si="14"/>
        <v>107.79025173990368</v>
      </c>
      <c r="Y35" s="27">
        <f t="shared" si="14"/>
        <v>197.99399475538371</v>
      </c>
      <c r="Z35" s="27">
        <f t="shared" si="14"/>
        <v>87.954158561681908</v>
      </c>
      <c r="AA35" s="27">
        <f t="shared" si="14"/>
        <v>88.488675309234949</v>
      </c>
      <c r="AB35" s="27">
        <f t="shared" si="14"/>
        <v>74.504960585680251</v>
      </c>
      <c r="AC35" s="27">
        <f t="shared" si="14"/>
        <v>10.397238292092958</v>
      </c>
      <c r="AD35" s="27">
        <f t="shared" si="14"/>
        <v>4.6526275158010399</v>
      </c>
      <c r="AE35" s="27">
        <f t="shared" si="14"/>
        <v>6.4418962746548658</v>
      </c>
      <c r="AF35" s="27">
        <f t="shared" si="14"/>
        <v>1.5252639051246619</v>
      </c>
      <c r="AG35" s="27">
        <f t="shared" si="14"/>
        <v>2.6412745712906762</v>
      </c>
      <c r="AH35" s="27">
        <f t="shared" si="14"/>
        <v>1.8721460857714678</v>
      </c>
      <c r="AI35" s="27">
        <f t="shared" si="14"/>
        <v>1.865549820863085</v>
      </c>
      <c r="AJ35" s="27">
        <f t="shared" si="14"/>
        <v>0.23709284626803759</v>
      </c>
      <c r="AK35" s="27">
        <f t="shared" si="14"/>
        <v>0.36891011717790151</v>
      </c>
      <c r="AL35" s="27">
        <f t="shared" si="14"/>
        <v>6.9280608840722691</v>
      </c>
      <c r="AM35" s="27">
        <f t="shared" si="14"/>
        <v>0.12162606385262997</v>
      </c>
      <c r="AN35" s="27">
        <f t="shared" si="14"/>
        <v>1.8418753842120998</v>
      </c>
      <c r="AO35" s="27">
        <f t="shared" si="14"/>
        <v>0.16617283842071437</v>
      </c>
      <c r="AP35" s="27">
        <f t="shared" si="14"/>
        <v>0</v>
      </c>
      <c r="AQ35" s="27">
        <f t="shared" si="14"/>
        <v>0</v>
      </c>
      <c r="AR35" s="27">
        <f t="shared" si="14"/>
        <v>2.6974310227117893</v>
      </c>
      <c r="AS35" s="27">
        <f t="shared" si="14"/>
        <v>2.4983229088734653</v>
      </c>
      <c r="AT35" s="27">
        <f t="shared" si="14"/>
        <v>0.35529247334746245</v>
      </c>
      <c r="AU35" s="27">
        <f t="shared" si="14"/>
        <v>1.7563634655942266</v>
      </c>
      <c r="AV35" s="27">
        <f t="shared" si="14"/>
        <v>0.23709284626803759</v>
      </c>
      <c r="AW35" s="27">
        <f t="shared" si="14"/>
        <v>0.31246301556292155</v>
      </c>
      <c r="AX35" s="27">
        <f t="shared" si="14"/>
        <v>4.415098713159515</v>
      </c>
      <c r="AY35" s="27">
        <f t="shared" si="14"/>
        <v>0.72364952777795311</v>
      </c>
      <c r="AZ35" s="27">
        <f t="shared" si="14"/>
        <v>0.26646935501059649</v>
      </c>
      <c r="BA35" s="27">
        <f t="shared" si="14"/>
        <v>0.16617283842071437</v>
      </c>
      <c r="BB35" s="27">
        <f t="shared" si="14"/>
        <v>0</v>
      </c>
      <c r="BC35" s="27">
        <f t="shared" si="14"/>
        <v>7.6923076923076927E-2</v>
      </c>
      <c r="BD35" s="27">
        <f t="shared" si="14"/>
        <v>0.65872987582898102</v>
      </c>
      <c r="BE35" s="27">
        <f t="shared" si="14"/>
        <v>0.84731854573632348</v>
      </c>
      <c r="BF35" s="27">
        <f t="shared" si="14"/>
        <v>0.26831345559559422</v>
      </c>
      <c r="BG35" s="27">
        <f t="shared" si="14"/>
        <v>0.12162606385262997</v>
      </c>
      <c r="BH35" s="27">
        <f t="shared" si="14"/>
        <v>0.33234567684142874</v>
      </c>
      <c r="BI35" s="27">
        <f t="shared" si="14"/>
        <v>0.58160493447250006</v>
      </c>
      <c r="BJ35" s="27">
        <f t="shared" si="14"/>
        <v>0.64664206220094822</v>
      </c>
      <c r="BK35" s="27">
        <f t="shared" si="14"/>
        <v>0.77179061247653402</v>
      </c>
      <c r="BL35" s="27">
        <f t="shared" si="14"/>
        <v>31.335337130102801</v>
      </c>
      <c r="BM35" s="27">
        <f t="shared" si="14"/>
        <v>8.329387626041429</v>
      </c>
      <c r="BN35" s="27">
        <f t="shared" si="14"/>
        <v>3.1320384247770781</v>
      </c>
      <c r="BO35" s="27">
        <f t="shared" si="14"/>
        <v>1.3308655663959978</v>
      </c>
      <c r="BP35" s="27">
        <f t="shared" si="14"/>
        <v>2.3327697262397655</v>
      </c>
      <c r="BQ35" s="27">
        <f t="shared" si="14"/>
        <v>3.8627845573483843</v>
      </c>
      <c r="BR35" s="27">
        <f t="shared" ref="BR35:BX35" si="15">STDEV(BR11,BR13:BR16,BR18,BR21:BR22,BR25:BR27,BR29:BR30)/SQRT($B33)</f>
        <v>19.672691551981604</v>
      </c>
      <c r="BS35" s="27">
        <f t="shared" si="15"/>
        <v>0</v>
      </c>
      <c r="BT35" s="27">
        <f t="shared" si="15"/>
        <v>0</v>
      </c>
      <c r="BU35" s="27">
        <f t="shared" si="15"/>
        <v>0</v>
      </c>
      <c r="BV35" s="27">
        <f t="shared" si="15"/>
        <v>0</v>
      </c>
      <c r="BW35" s="27">
        <f t="shared" si="15"/>
        <v>0</v>
      </c>
      <c r="BX35" s="27">
        <f t="shared" si="15"/>
        <v>0</v>
      </c>
      <c r="CE35" s="58" t="s">
        <v>111</v>
      </c>
    </row>
    <row r="36" spans="1:154">
      <c r="A36" s="63"/>
      <c r="B36" s="2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4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S36" s="63"/>
      <c r="AT36" s="63"/>
      <c r="AU36" s="63"/>
      <c r="CE36" s="58" t="s">
        <v>111</v>
      </c>
      <c r="CG36" s="10" t="str">
        <f>$W$1</f>
        <v>FE0F</v>
      </c>
      <c r="CH36" s="10" t="str">
        <f>C6</f>
        <v>C1</v>
      </c>
      <c r="CI36" s="59">
        <f>E38</f>
        <v>0</v>
      </c>
      <c r="CJ36" s="59">
        <f>F38</f>
        <v>0</v>
      </c>
      <c r="CK36" s="59">
        <f>G38</f>
        <v>100</v>
      </c>
      <c r="CL36" s="59">
        <f>H38</f>
        <v>0</v>
      </c>
      <c r="CM36" s="59">
        <f>I38</f>
        <v>1</v>
      </c>
      <c r="CN36" s="95">
        <f>E40</f>
        <v>87.5</v>
      </c>
      <c r="CO36" s="95">
        <f>F40</f>
        <v>0</v>
      </c>
      <c r="CP36" s="95">
        <f>G40</f>
        <v>0</v>
      </c>
      <c r="CQ36" s="95">
        <f>H40</f>
        <v>12.5</v>
      </c>
      <c r="CR36" s="95">
        <f>I40</f>
        <v>0</v>
      </c>
      <c r="CS36" s="59">
        <f>E41</f>
        <v>12.5</v>
      </c>
      <c r="CT36" s="59">
        <f>F41</f>
        <v>0</v>
      </c>
      <c r="CU36" s="59">
        <f>G41</f>
        <v>50</v>
      </c>
      <c r="CV36" s="59">
        <f>H41</f>
        <v>37.5</v>
      </c>
      <c r="CW36" s="59">
        <f>I41</f>
        <v>0.5</v>
      </c>
      <c r="CX36" s="95">
        <f>E43</f>
        <v>0</v>
      </c>
      <c r="CY36" s="95">
        <f>F43</f>
        <v>0</v>
      </c>
      <c r="CZ36" s="95">
        <f>G43</f>
        <v>75</v>
      </c>
      <c r="DA36" s="95">
        <f>H43</f>
        <v>25</v>
      </c>
      <c r="DB36" s="95">
        <f>I43</f>
        <v>0.75</v>
      </c>
    </row>
    <row r="37" spans="1:154" ht="16">
      <c r="A37" s="83" t="s">
        <v>148</v>
      </c>
      <c r="B37" s="66"/>
      <c r="C37" s="66" t="s">
        <v>145</v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CE37" s="58" t="s">
        <v>111</v>
      </c>
    </row>
    <row r="38" spans="1:154">
      <c r="A38" t="s">
        <v>158</v>
      </c>
      <c r="B38" s="10">
        <v>29</v>
      </c>
      <c r="C38" s="4" t="s">
        <v>3</v>
      </c>
      <c r="D38" s="10" t="s">
        <v>38</v>
      </c>
      <c r="E38" s="59">
        <f t="shared" ref="E38:E61" si="16">(K38/$J38)*100</f>
        <v>0</v>
      </c>
      <c r="F38" s="59">
        <f t="shared" ref="F38:F61" si="17">(L38/$J38)*100</f>
        <v>0</v>
      </c>
      <c r="G38" s="59">
        <f t="shared" ref="G38:G61" si="18">(M38/$J38)*100</f>
        <v>100</v>
      </c>
      <c r="H38" s="59">
        <f t="shared" ref="H38:H61" si="19">(N38/$J38)*100</f>
        <v>0</v>
      </c>
      <c r="I38" s="59">
        <f t="shared" ref="I38:I61" si="20">M38/J38</f>
        <v>1</v>
      </c>
      <c r="J38">
        <v>8</v>
      </c>
      <c r="K38">
        <v>0</v>
      </c>
      <c r="L38">
        <v>0</v>
      </c>
      <c r="M38">
        <v>8</v>
      </c>
      <c r="N38">
        <v>0</v>
      </c>
      <c r="O38">
        <v>1</v>
      </c>
      <c r="P38">
        <v>378.125</v>
      </c>
      <c r="Q38">
        <v>0</v>
      </c>
      <c r="R38">
        <v>378.125</v>
      </c>
      <c r="S38">
        <v>0</v>
      </c>
      <c r="T38">
        <v>81.375</v>
      </c>
      <c r="U38">
        <v>81.375</v>
      </c>
      <c r="V38">
        <v>0</v>
      </c>
      <c r="W38">
        <v>913</v>
      </c>
      <c r="X38">
        <v>913</v>
      </c>
      <c r="Y38">
        <v>0</v>
      </c>
      <c r="Z38">
        <v>130.75</v>
      </c>
      <c r="AA38">
        <v>130.75</v>
      </c>
      <c r="AB38">
        <v>0</v>
      </c>
      <c r="AC38">
        <v>38</v>
      </c>
      <c r="AD38">
        <v>15</v>
      </c>
      <c r="AE38">
        <v>18</v>
      </c>
      <c r="AF38">
        <v>5</v>
      </c>
      <c r="AG38">
        <v>12</v>
      </c>
      <c r="AH38">
        <v>11</v>
      </c>
      <c r="AI38">
        <v>1</v>
      </c>
      <c r="AJ38">
        <v>0</v>
      </c>
      <c r="AK38">
        <v>0</v>
      </c>
      <c r="AL38">
        <v>14</v>
      </c>
      <c r="AM38">
        <v>8</v>
      </c>
      <c r="AN38">
        <v>3</v>
      </c>
      <c r="AO38">
        <v>0</v>
      </c>
      <c r="AP38">
        <v>0</v>
      </c>
      <c r="AQ38">
        <v>0</v>
      </c>
      <c r="AR38">
        <v>4</v>
      </c>
      <c r="AS38">
        <v>4</v>
      </c>
      <c r="AT38">
        <v>8</v>
      </c>
      <c r="AU38">
        <v>1</v>
      </c>
      <c r="AV38">
        <v>0</v>
      </c>
      <c r="AW38">
        <v>0</v>
      </c>
      <c r="AX38">
        <v>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5</v>
      </c>
      <c r="BE38">
        <v>8</v>
      </c>
      <c r="BF38">
        <v>0</v>
      </c>
      <c r="BG38">
        <v>0</v>
      </c>
      <c r="BH38">
        <v>0</v>
      </c>
      <c r="BI38">
        <v>0</v>
      </c>
      <c r="BJ38">
        <v>8</v>
      </c>
      <c r="BK38">
        <v>0</v>
      </c>
      <c r="BL38">
        <v>52</v>
      </c>
      <c r="BM38">
        <v>2</v>
      </c>
      <c r="BN38">
        <v>0</v>
      </c>
      <c r="BO38">
        <v>1</v>
      </c>
      <c r="BP38">
        <v>11</v>
      </c>
      <c r="BQ38">
        <v>0</v>
      </c>
      <c r="BR38">
        <v>38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 t="s">
        <v>111</v>
      </c>
      <c r="CG38" s="10" t="str">
        <f>$W$1</f>
        <v>FE0F</v>
      </c>
      <c r="CH38" s="10" t="str">
        <f>C6</f>
        <v>C1</v>
      </c>
      <c r="CI38" s="59">
        <f t="shared" ref="CI38:CN38" si="21">K38</f>
        <v>0</v>
      </c>
      <c r="CJ38" s="59">
        <f t="shared" si="21"/>
        <v>0</v>
      </c>
      <c r="CK38" s="59">
        <f t="shared" si="21"/>
        <v>8</v>
      </c>
      <c r="CL38" s="59">
        <f t="shared" si="21"/>
        <v>0</v>
      </c>
      <c r="CM38" s="59">
        <f t="shared" si="21"/>
        <v>1</v>
      </c>
      <c r="CN38" s="59">
        <f t="shared" si="21"/>
        <v>378.125</v>
      </c>
      <c r="CO38" s="59">
        <f>R38</f>
        <v>378.125</v>
      </c>
      <c r="CP38" s="59">
        <f>S38</f>
        <v>0</v>
      </c>
      <c r="CQ38" s="59">
        <f>U38</f>
        <v>81.375</v>
      </c>
      <c r="CR38" s="59">
        <f>V38</f>
        <v>0</v>
      </c>
      <c r="CS38" s="59">
        <f>X38</f>
        <v>913</v>
      </c>
      <c r="CT38" s="59">
        <f>Y38</f>
        <v>0</v>
      </c>
      <c r="CU38" s="59">
        <f>AD38</f>
        <v>15</v>
      </c>
      <c r="CV38" s="59">
        <f>AE38</f>
        <v>18</v>
      </c>
      <c r="CW38" s="59">
        <f>AF38</f>
        <v>5</v>
      </c>
      <c r="CX38" s="59">
        <f>BE38</f>
        <v>8</v>
      </c>
      <c r="CY38" s="59">
        <f>BL38</f>
        <v>52</v>
      </c>
      <c r="CZ38" s="95">
        <f t="shared" ref="CZ38:DE38" si="22">K45</f>
        <v>0</v>
      </c>
      <c r="DA38" s="95">
        <f t="shared" si="22"/>
        <v>0</v>
      </c>
      <c r="DB38" s="95">
        <f t="shared" si="22"/>
        <v>8</v>
      </c>
      <c r="DC38" s="95">
        <f t="shared" si="22"/>
        <v>0</v>
      </c>
      <c r="DD38" s="95">
        <f t="shared" si="22"/>
        <v>1</v>
      </c>
      <c r="DE38" s="95">
        <f t="shared" si="22"/>
        <v>178.875</v>
      </c>
      <c r="DF38" s="95">
        <f>R45</f>
        <v>178.875</v>
      </c>
      <c r="DG38" s="95">
        <f>S45</f>
        <v>0</v>
      </c>
      <c r="DH38" s="95">
        <f>U45</f>
        <v>51.375</v>
      </c>
      <c r="DI38" s="95">
        <f>V45</f>
        <v>0</v>
      </c>
      <c r="DJ38" s="95">
        <f>X45</f>
        <v>68.125</v>
      </c>
      <c r="DK38" s="95">
        <f>Y45</f>
        <v>0</v>
      </c>
      <c r="DL38" s="95">
        <f>AD45</f>
        <v>13</v>
      </c>
      <c r="DM38" s="95">
        <f>AE45</f>
        <v>27</v>
      </c>
      <c r="DN38" s="95">
        <f>AF45</f>
        <v>0</v>
      </c>
      <c r="DO38" s="95">
        <f>BE45</f>
        <v>12</v>
      </c>
      <c r="DP38" s="95">
        <f>BL45</f>
        <v>32</v>
      </c>
      <c r="DQ38" s="59">
        <f t="shared" ref="DQ38:DV38" si="23">K46</f>
        <v>0</v>
      </c>
      <c r="DR38" s="59">
        <f t="shared" si="23"/>
        <v>0</v>
      </c>
      <c r="DS38" s="59">
        <f t="shared" si="23"/>
        <v>8</v>
      </c>
      <c r="DT38" s="59">
        <f t="shared" si="23"/>
        <v>0</v>
      </c>
      <c r="DU38" s="59">
        <f t="shared" si="23"/>
        <v>1</v>
      </c>
      <c r="DV38" s="59">
        <f t="shared" si="23"/>
        <v>369.125</v>
      </c>
      <c r="DW38" s="59">
        <f>R46</f>
        <v>369.125</v>
      </c>
      <c r="DX38" s="59">
        <f>S46</f>
        <v>0</v>
      </c>
      <c r="DY38" s="59">
        <f>U46</f>
        <v>70.875</v>
      </c>
      <c r="DZ38" s="59">
        <f>V46</f>
        <v>0</v>
      </c>
      <c r="EA38" s="59">
        <f>X46</f>
        <v>139.875</v>
      </c>
      <c r="EB38" s="59">
        <f>Y46</f>
        <v>0</v>
      </c>
      <c r="EC38" s="59">
        <f>AD46</f>
        <v>15</v>
      </c>
      <c r="ED38" s="59">
        <f>AE46</f>
        <v>22</v>
      </c>
      <c r="EE38" s="59">
        <f>AF46</f>
        <v>5</v>
      </c>
      <c r="EF38" s="59">
        <f>BE46</f>
        <v>15</v>
      </c>
      <c r="EG38" s="59">
        <f>BL46</f>
        <v>86</v>
      </c>
      <c r="EH38" s="95">
        <f t="shared" ref="EH38:EM38" si="24">K47</f>
        <v>0</v>
      </c>
      <c r="EI38" s="95">
        <f t="shared" si="24"/>
        <v>0</v>
      </c>
      <c r="EJ38" s="95">
        <f t="shared" si="24"/>
        <v>8</v>
      </c>
      <c r="EK38" s="95">
        <f t="shared" si="24"/>
        <v>0</v>
      </c>
      <c r="EL38" s="95">
        <f t="shared" si="24"/>
        <v>1</v>
      </c>
      <c r="EM38" s="95">
        <f t="shared" si="24"/>
        <v>273.25</v>
      </c>
      <c r="EN38" s="95">
        <f>R47</f>
        <v>273.25</v>
      </c>
      <c r="EO38" s="95">
        <f>S47</f>
        <v>0</v>
      </c>
      <c r="EP38" s="95">
        <f>U47</f>
        <v>154</v>
      </c>
      <c r="EQ38" s="95">
        <f>V47</f>
        <v>0</v>
      </c>
      <c r="ER38" s="95">
        <f>X47</f>
        <v>201.125</v>
      </c>
      <c r="ES38" s="95">
        <f>Y47</f>
        <v>0</v>
      </c>
      <c r="ET38" s="95">
        <f>AD47</f>
        <v>16</v>
      </c>
      <c r="EU38" s="95">
        <f>AE47</f>
        <v>10</v>
      </c>
      <c r="EV38" s="95">
        <f>AF47</f>
        <v>0</v>
      </c>
      <c r="EW38" s="95">
        <f>BE47</f>
        <v>9</v>
      </c>
      <c r="EX38" s="95">
        <f>BL47</f>
        <v>93</v>
      </c>
    </row>
    <row r="39" spans="1:154">
      <c r="A39" t="s">
        <v>180</v>
      </c>
      <c r="B39" s="10">
        <v>36</v>
      </c>
      <c r="C39" s="4" t="s">
        <v>3</v>
      </c>
      <c r="D39" s="10" t="s">
        <v>38</v>
      </c>
      <c r="E39" s="59">
        <f t="shared" si="16"/>
        <v>75</v>
      </c>
      <c r="F39" s="59">
        <f t="shared" si="17"/>
        <v>12.5</v>
      </c>
      <c r="G39" s="59">
        <f t="shared" si="18"/>
        <v>0</v>
      </c>
      <c r="H39" s="59">
        <f t="shared" si="19"/>
        <v>12.5</v>
      </c>
      <c r="I39" s="59">
        <f t="shared" si="20"/>
        <v>0</v>
      </c>
      <c r="J39">
        <v>8</v>
      </c>
      <c r="K39">
        <v>6</v>
      </c>
      <c r="L39">
        <v>1</v>
      </c>
      <c r="M39">
        <v>0</v>
      </c>
      <c r="N39">
        <v>1</v>
      </c>
      <c r="O39">
        <v>0</v>
      </c>
      <c r="P39">
        <v>2324</v>
      </c>
      <c r="Q39">
        <v>1468</v>
      </c>
      <c r="R39">
        <v>0</v>
      </c>
      <c r="S39">
        <v>3180</v>
      </c>
      <c r="T39">
        <v>471</v>
      </c>
      <c r="U39">
        <v>0</v>
      </c>
      <c r="V39">
        <v>471</v>
      </c>
      <c r="W39">
        <v>77</v>
      </c>
      <c r="X39">
        <v>0</v>
      </c>
      <c r="Y39">
        <v>77</v>
      </c>
      <c r="Z39">
        <v>296</v>
      </c>
      <c r="AA39">
        <v>0</v>
      </c>
      <c r="AB39">
        <v>296</v>
      </c>
      <c r="AC39">
        <v>4</v>
      </c>
      <c r="AD39">
        <v>2</v>
      </c>
      <c r="AE39">
        <v>0</v>
      </c>
      <c r="AF39">
        <v>2</v>
      </c>
      <c r="AG39">
        <v>3</v>
      </c>
      <c r="AH39">
        <v>1</v>
      </c>
      <c r="AI39">
        <v>0</v>
      </c>
      <c r="AJ39">
        <v>0</v>
      </c>
      <c r="AK39">
        <v>0</v>
      </c>
      <c r="AL39">
        <v>0</v>
      </c>
      <c r="AM39">
        <v>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1</v>
      </c>
      <c r="BA39">
        <v>0</v>
      </c>
      <c r="BB39">
        <v>0</v>
      </c>
      <c r="BC39">
        <v>0</v>
      </c>
      <c r="BD39">
        <v>0</v>
      </c>
      <c r="BE39">
        <v>2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1</v>
      </c>
      <c r="BL39">
        <v>241</v>
      </c>
      <c r="BM39">
        <v>76</v>
      </c>
      <c r="BN39">
        <v>7</v>
      </c>
      <c r="BO39">
        <v>0</v>
      </c>
      <c r="BP39">
        <v>0</v>
      </c>
      <c r="BQ39">
        <v>0</v>
      </c>
      <c r="BR39">
        <v>158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E39" s="58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</row>
    <row r="40" spans="1:154">
      <c r="A40" t="s">
        <v>159</v>
      </c>
      <c r="B40" s="10">
        <v>34</v>
      </c>
      <c r="C40" s="4" t="s">
        <v>3</v>
      </c>
      <c r="D40" s="10" t="s">
        <v>38</v>
      </c>
      <c r="E40" s="59">
        <f t="shared" si="16"/>
        <v>87.5</v>
      </c>
      <c r="F40" s="59">
        <f t="shared" si="17"/>
        <v>0</v>
      </c>
      <c r="G40" s="59">
        <f t="shared" si="18"/>
        <v>0</v>
      </c>
      <c r="H40" s="59">
        <f t="shared" si="19"/>
        <v>12.5</v>
      </c>
      <c r="I40" s="59">
        <f t="shared" si="20"/>
        <v>0</v>
      </c>
      <c r="J40">
        <v>8</v>
      </c>
      <c r="K40">
        <v>7</v>
      </c>
      <c r="L40">
        <v>0</v>
      </c>
      <c r="M40">
        <v>0</v>
      </c>
      <c r="N40">
        <v>1</v>
      </c>
      <c r="O40">
        <v>0</v>
      </c>
      <c r="P40">
        <v>2957</v>
      </c>
      <c r="Q40">
        <v>0</v>
      </c>
      <c r="R40">
        <v>0</v>
      </c>
      <c r="S40">
        <v>2957</v>
      </c>
      <c r="T40">
        <v>1580</v>
      </c>
      <c r="U40">
        <v>0</v>
      </c>
      <c r="V40">
        <v>1580</v>
      </c>
      <c r="W40">
        <v>258</v>
      </c>
      <c r="X40">
        <v>0</v>
      </c>
      <c r="Y40">
        <v>258</v>
      </c>
      <c r="Z40">
        <v>322</v>
      </c>
      <c r="AA40">
        <v>0</v>
      </c>
      <c r="AB40">
        <v>322</v>
      </c>
      <c r="AC40">
        <v>6</v>
      </c>
      <c r="AD40">
        <v>3</v>
      </c>
      <c r="AE40">
        <v>1</v>
      </c>
      <c r="AF40">
        <v>2</v>
      </c>
      <c r="AG40">
        <v>1</v>
      </c>
      <c r="AH40">
        <v>3</v>
      </c>
      <c r="AI40">
        <v>0</v>
      </c>
      <c r="AJ40">
        <v>0</v>
      </c>
      <c r="AK40">
        <v>0</v>
      </c>
      <c r="AL40">
        <v>2</v>
      </c>
      <c r="AM40">
        <v>1</v>
      </c>
      <c r="AN40">
        <v>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1</v>
      </c>
      <c r="BA40">
        <v>0</v>
      </c>
      <c r="BB40">
        <v>0</v>
      </c>
      <c r="BC40">
        <v>0</v>
      </c>
      <c r="BD40">
        <v>1</v>
      </c>
      <c r="BE40">
        <v>6</v>
      </c>
      <c r="BF40">
        <v>2</v>
      </c>
      <c r="BG40">
        <v>0</v>
      </c>
      <c r="BH40">
        <v>0</v>
      </c>
      <c r="BI40">
        <v>0</v>
      </c>
      <c r="BJ40">
        <v>1</v>
      </c>
      <c r="BK40">
        <v>3</v>
      </c>
      <c r="BL40">
        <v>362</v>
      </c>
      <c r="BM40">
        <v>142</v>
      </c>
      <c r="BN40">
        <v>3</v>
      </c>
      <c r="BO40">
        <v>0</v>
      </c>
      <c r="BP40">
        <v>1</v>
      </c>
      <c r="BQ40">
        <v>2</v>
      </c>
      <c r="BR40">
        <v>214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E40" s="58" t="s">
        <v>111</v>
      </c>
      <c r="CG40" s="10" t="str">
        <f t="shared" ref="CG40:DL40" si="25">CG69</f>
        <v>FE0F</v>
      </c>
      <c r="CH40" s="10" t="str">
        <f t="shared" si="25"/>
        <v>+ve</v>
      </c>
      <c r="CI40" s="59">
        <f t="shared" si="25"/>
        <v>1</v>
      </c>
      <c r="CJ40" s="59">
        <f t="shared" si="25"/>
        <v>0</v>
      </c>
      <c r="CK40" s="59">
        <f t="shared" si="25"/>
        <v>7</v>
      </c>
      <c r="CL40" s="59">
        <f t="shared" si="25"/>
        <v>0</v>
      </c>
      <c r="CM40" s="59">
        <f t="shared" si="25"/>
        <v>1</v>
      </c>
      <c r="CN40" s="59">
        <f t="shared" si="25"/>
        <v>440.57142850000002</v>
      </c>
      <c r="CO40" s="59">
        <f t="shared" si="25"/>
        <v>440.57142850000002</v>
      </c>
      <c r="CP40" s="59">
        <f t="shared" si="25"/>
        <v>0</v>
      </c>
      <c r="CQ40" s="59">
        <f t="shared" si="25"/>
        <v>68</v>
      </c>
      <c r="CR40" s="59">
        <f t="shared" si="25"/>
        <v>0</v>
      </c>
      <c r="CS40" s="59">
        <f t="shared" si="25"/>
        <v>879.14285710000001</v>
      </c>
      <c r="CT40" s="59">
        <f t="shared" si="25"/>
        <v>0</v>
      </c>
      <c r="CU40" s="59">
        <f t="shared" si="25"/>
        <v>9</v>
      </c>
      <c r="CV40" s="59">
        <f t="shared" si="25"/>
        <v>16</v>
      </c>
      <c r="CW40" s="59">
        <f t="shared" si="25"/>
        <v>3</v>
      </c>
      <c r="CX40" s="59">
        <f t="shared" si="25"/>
        <v>8</v>
      </c>
      <c r="CY40" s="59">
        <f t="shared" si="25"/>
        <v>81</v>
      </c>
      <c r="CZ40" s="95">
        <f t="shared" si="25"/>
        <v>0</v>
      </c>
      <c r="DA40" s="95">
        <f t="shared" si="25"/>
        <v>0</v>
      </c>
      <c r="DB40" s="95">
        <f t="shared" si="25"/>
        <v>8</v>
      </c>
      <c r="DC40" s="95">
        <f t="shared" si="25"/>
        <v>0</v>
      </c>
      <c r="DD40" s="95">
        <f t="shared" si="25"/>
        <v>1</v>
      </c>
      <c r="DE40" s="95">
        <f t="shared" si="25"/>
        <v>648.625</v>
      </c>
      <c r="DF40" s="95">
        <f t="shared" si="25"/>
        <v>648.625</v>
      </c>
      <c r="DG40" s="95">
        <f t="shared" si="25"/>
        <v>0</v>
      </c>
      <c r="DH40" s="95">
        <f t="shared" si="25"/>
        <v>113.125</v>
      </c>
      <c r="DI40" s="95">
        <f t="shared" si="25"/>
        <v>0</v>
      </c>
      <c r="DJ40" s="95">
        <f t="shared" si="25"/>
        <v>100.75</v>
      </c>
      <c r="DK40" s="95">
        <f t="shared" si="25"/>
        <v>0</v>
      </c>
      <c r="DL40" s="95">
        <f t="shared" si="25"/>
        <v>11</v>
      </c>
      <c r="DM40" s="95">
        <f t="shared" ref="DM40:ER40" si="26">DM69</f>
        <v>17</v>
      </c>
      <c r="DN40" s="95">
        <f t="shared" si="26"/>
        <v>0</v>
      </c>
      <c r="DO40" s="95">
        <f t="shared" si="26"/>
        <v>11</v>
      </c>
      <c r="DP40" s="95">
        <f t="shared" si="26"/>
        <v>53</v>
      </c>
      <c r="DQ40" s="59">
        <f t="shared" si="26"/>
        <v>0</v>
      </c>
      <c r="DR40" s="59">
        <f t="shared" si="26"/>
        <v>0</v>
      </c>
      <c r="DS40" s="59">
        <f t="shared" si="26"/>
        <v>7</v>
      </c>
      <c r="DT40" s="59">
        <f t="shared" si="26"/>
        <v>1</v>
      </c>
      <c r="DU40" s="59">
        <f t="shared" si="26"/>
        <v>0.875</v>
      </c>
      <c r="DV40" s="59">
        <f t="shared" si="26"/>
        <v>760.5</v>
      </c>
      <c r="DW40" s="59">
        <f t="shared" si="26"/>
        <v>780.28571439999996</v>
      </c>
      <c r="DX40" s="59">
        <f t="shared" si="26"/>
        <v>622</v>
      </c>
      <c r="DY40" s="59">
        <f t="shared" si="26"/>
        <v>136.2857143</v>
      </c>
      <c r="DZ40" s="59">
        <f t="shared" si="26"/>
        <v>239</v>
      </c>
      <c r="EA40" s="59">
        <f t="shared" si="26"/>
        <v>174.42857140000001</v>
      </c>
      <c r="EB40" s="59">
        <f t="shared" si="26"/>
        <v>163</v>
      </c>
      <c r="EC40" s="59">
        <f t="shared" si="26"/>
        <v>8</v>
      </c>
      <c r="ED40" s="59">
        <f t="shared" si="26"/>
        <v>9</v>
      </c>
      <c r="EE40" s="59">
        <f t="shared" si="26"/>
        <v>2</v>
      </c>
      <c r="EF40" s="59">
        <f t="shared" si="26"/>
        <v>17</v>
      </c>
      <c r="EG40" s="59">
        <f t="shared" si="26"/>
        <v>89</v>
      </c>
      <c r="EH40" s="95">
        <f t="shared" si="26"/>
        <v>0</v>
      </c>
      <c r="EI40" s="95">
        <f t="shared" si="26"/>
        <v>1</v>
      </c>
      <c r="EJ40" s="95">
        <f t="shared" si="26"/>
        <v>5</v>
      </c>
      <c r="EK40" s="95">
        <f t="shared" si="26"/>
        <v>2</v>
      </c>
      <c r="EL40" s="95">
        <f t="shared" si="26"/>
        <v>0.71428571429999999</v>
      </c>
      <c r="EM40" s="95">
        <f t="shared" si="26"/>
        <v>577.875</v>
      </c>
      <c r="EN40" s="95">
        <f t="shared" si="26"/>
        <v>626.79999999999995</v>
      </c>
      <c r="EO40" s="95">
        <f t="shared" si="26"/>
        <v>707</v>
      </c>
      <c r="EP40" s="95">
        <f t="shared" si="26"/>
        <v>90</v>
      </c>
      <c r="EQ40" s="95">
        <f t="shared" si="26"/>
        <v>704.5</v>
      </c>
      <c r="ER40" s="95">
        <f t="shared" si="26"/>
        <v>36.799999999999997</v>
      </c>
      <c r="ES40" s="95">
        <f t="shared" ref="ES40:EX40" si="27">ES69</f>
        <v>199</v>
      </c>
      <c r="ET40" s="95">
        <f t="shared" si="27"/>
        <v>9</v>
      </c>
      <c r="EU40" s="95">
        <f t="shared" si="27"/>
        <v>5</v>
      </c>
      <c r="EV40" s="95">
        <f t="shared" si="27"/>
        <v>4</v>
      </c>
      <c r="EW40" s="95">
        <f t="shared" si="27"/>
        <v>7</v>
      </c>
      <c r="EX40" s="95">
        <f t="shared" si="27"/>
        <v>139</v>
      </c>
    </row>
    <row r="41" spans="1:154">
      <c r="A41" t="s">
        <v>160</v>
      </c>
      <c r="B41" s="10">
        <v>34</v>
      </c>
      <c r="C41" s="4" t="s">
        <v>3</v>
      </c>
      <c r="D41" s="10" t="s">
        <v>38</v>
      </c>
      <c r="E41" s="59">
        <f t="shared" si="16"/>
        <v>12.5</v>
      </c>
      <c r="F41" s="59">
        <f t="shared" si="17"/>
        <v>0</v>
      </c>
      <c r="G41" s="59">
        <f t="shared" si="18"/>
        <v>50</v>
      </c>
      <c r="H41" s="59">
        <f t="shared" si="19"/>
        <v>37.5</v>
      </c>
      <c r="I41" s="59">
        <f t="shared" si="20"/>
        <v>0.5</v>
      </c>
      <c r="J41">
        <v>8</v>
      </c>
      <c r="K41">
        <v>1</v>
      </c>
      <c r="L41">
        <v>0</v>
      </c>
      <c r="M41">
        <v>4</v>
      </c>
      <c r="N41">
        <v>3</v>
      </c>
      <c r="O41">
        <v>0.57142857140000003</v>
      </c>
      <c r="P41">
        <v>1260.2857140000001</v>
      </c>
      <c r="Q41">
        <v>0</v>
      </c>
      <c r="R41">
        <v>1686.25</v>
      </c>
      <c r="S41">
        <v>692.33333330000005</v>
      </c>
      <c r="T41">
        <v>535.28571439999996</v>
      </c>
      <c r="U41">
        <v>606.75</v>
      </c>
      <c r="V41">
        <v>440</v>
      </c>
      <c r="W41">
        <v>99.428571430000005</v>
      </c>
      <c r="X41">
        <v>98.75</v>
      </c>
      <c r="Y41">
        <v>100.33333330000001</v>
      </c>
      <c r="Z41">
        <v>576.42857149999998</v>
      </c>
      <c r="AA41">
        <v>776.25</v>
      </c>
      <c r="AB41">
        <v>310</v>
      </c>
      <c r="AC41">
        <v>19</v>
      </c>
      <c r="AD41">
        <v>8</v>
      </c>
      <c r="AE41">
        <v>6</v>
      </c>
      <c r="AF41">
        <v>5</v>
      </c>
      <c r="AG41">
        <v>11</v>
      </c>
      <c r="AH41">
        <v>7</v>
      </c>
      <c r="AI41">
        <v>0</v>
      </c>
      <c r="AJ41">
        <v>0</v>
      </c>
      <c r="AK41">
        <v>0</v>
      </c>
      <c r="AL41">
        <v>1</v>
      </c>
      <c r="AM41">
        <v>7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2</v>
      </c>
      <c r="AT41">
        <v>4</v>
      </c>
      <c r="AU41">
        <v>0</v>
      </c>
      <c r="AV41">
        <v>0</v>
      </c>
      <c r="AW41">
        <v>0</v>
      </c>
      <c r="AX41">
        <v>0</v>
      </c>
      <c r="AY41">
        <v>2</v>
      </c>
      <c r="AZ41">
        <v>3</v>
      </c>
      <c r="BA41">
        <v>0</v>
      </c>
      <c r="BB41">
        <v>0</v>
      </c>
      <c r="BC41">
        <v>0</v>
      </c>
      <c r="BD41">
        <v>0</v>
      </c>
      <c r="BE41">
        <v>7</v>
      </c>
      <c r="BF41">
        <v>0</v>
      </c>
      <c r="BG41">
        <v>0</v>
      </c>
      <c r="BH41">
        <v>0</v>
      </c>
      <c r="BI41">
        <v>4</v>
      </c>
      <c r="BJ41">
        <v>3</v>
      </c>
      <c r="BK41">
        <v>0</v>
      </c>
      <c r="BL41">
        <v>213</v>
      </c>
      <c r="BM41">
        <v>86</v>
      </c>
      <c r="BN41">
        <v>9</v>
      </c>
      <c r="BO41">
        <v>0</v>
      </c>
      <c r="BP41">
        <v>11</v>
      </c>
      <c r="BQ41">
        <v>1</v>
      </c>
      <c r="BR41">
        <v>106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E41" s="58" t="s">
        <v>111</v>
      </c>
      <c r="CG41" s="10" t="str">
        <f t="shared" ref="CG41:DL41" si="28">CG100</f>
        <v>FE0F</v>
      </c>
      <c r="CH41" s="10" t="str">
        <f t="shared" si="28"/>
        <v>+ve</v>
      </c>
      <c r="CI41" s="59">
        <f t="shared" si="28"/>
        <v>0</v>
      </c>
      <c r="CJ41" s="59">
        <f t="shared" si="28"/>
        <v>0</v>
      </c>
      <c r="CK41" s="59">
        <f t="shared" si="28"/>
        <v>2</v>
      </c>
      <c r="CL41" s="59">
        <f t="shared" si="28"/>
        <v>2</v>
      </c>
      <c r="CM41" s="59">
        <f t="shared" si="28"/>
        <v>0</v>
      </c>
      <c r="CN41" s="59">
        <f t="shared" si="28"/>
        <v>410</v>
      </c>
      <c r="CO41" s="59">
        <f t="shared" si="28"/>
        <v>197</v>
      </c>
      <c r="CP41" s="59">
        <f t="shared" si="28"/>
        <v>623</v>
      </c>
      <c r="CQ41" s="59">
        <f t="shared" si="28"/>
        <v>70.5</v>
      </c>
      <c r="CR41" s="59">
        <f t="shared" si="28"/>
        <v>295.5</v>
      </c>
      <c r="CS41" s="59">
        <f t="shared" si="28"/>
        <v>878.5</v>
      </c>
      <c r="CT41" s="59">
        <f t="shared" si="28"/>
        <v>298.5</v>
      </c>
      <c r="CU41" s="59">
        <f t="shared" si="28"/>
        <v>12</v>
      </c>
      <c r="CV41" s="59">
        <f t="shared" si="28"/>
        <v>5</v>
      </c>
      <c r="CW41" s="59">
        <f t="shared" si="28"/>
        <v>5</v>
      </c>
      <c r="CX41" s="59">
        <f t="shared" si="28"/>
        <v>5</v>
      </c>
      <c r="CY41" s="59">
        <f t="shared" si="28"/>
        <v>44</v>
      </c>
      <c r="CZ41" s="95">
        <f t="shared" si="28"/>
        <v>0</v>
      </c>
      <c r="DA41" s="95">
        <f t="shared" si="28"/>
        <v>2</v>
      </c>
      <c r="DB41" s="95">
        <f t="shared" si="28"/>
        <v>2</v>
      </c>
      <c r="DC41" s="95">
        <f t="shared" si="28"/>
        <v>0</v>
      </c>
      <c r="DD41" s="95">
        <f t="shared" si="28"/>
        <v>0</v>
      </c>
      <c r="DE41" s="95">
        <f t="shared" si="28"/>
        <v>165.75</v>
      </c>
      <c r="DF41" s="95">
        <f t="shared" si="28"/>
        <v>218</v>
      </c>
      <c r="DG41" s="95">
        <f t="shared" si="28"/>
        <v>0</v>
      </c>
      <c r="DH41" s="95">
        <f t="shared" si="28"/>
        <v>37.5</v>
      </c>
      <c r="DI41" s="95">
        <f t="shared" si="28"/>
        <v>0</v>
      </c>
      <c r="DJ41" s="95">
        <f t="shared" si="28"/>
        <v>73</v>
      </c>
      <c r="DK41" s="95">
        <f t="shared" si="28"/>
        <v>0</v>
      </c>
      <c r="DL41" s="95">
        <f t="shared" si="28"/>
        <v>21</v>
      </c>
      <c r="DM41" s="95">
        <f t="shared" ref="DM41:ER41" si="29">DM100</f>
        <v>6</v>
      </c>
      <c r="DN41" s="95">
        <f t="shared" si="29"/>
        <v>0</v>
      </c>
      <c r="DO41" s="95">
        <f t="shared" si="29"/>
        <v>18</v>
      </c>
      <c r="DP41" s="95">
        <f t="shared" si="29"/>
        <v>120</v>
      </c>
      <c r="DQ41" s="59">
        <f t="shared" si="29"/>
        <v>0</v>
      </c>
      <c r="DR41" s="59">
        <f t="shared" si="29"/>
        <v>0</v>
      </c>
      <c r="DS41" s="59">
        <f t="shared" si="29"/>
        <v>2</v>
      </c>
      <c r="DT41" s="59">
        <f t="shared" si="29"/>
        <v>1</v>
      </c>
      <c r="DU41" s="59">
        <f t="shared" si="29"/>
        <v>1</v>
      </c>
      <c r="DV41" s="59">
        <f t="shared" si="29"/>
        <v>364.75</v>
      </c>
      <c r="DW41" s="59">
        <f t="shared" si="29"/>
        <v>370</v>
      </c>
      <c r="DX41" s="59">
        <f t="shared" si="29"/>
        <v>599</v>
      </c>
      <c r="DY41" s="59">
        <f t="shared" si="29"/>
        <v>250</v>
      </c>
      <c r="DZ41" s="59">
        <f t="shared" si="29"/>
        <v>395</v>
      </c>
      <c r="EA41" s="59">
        <f t="shared" si="29"/>
        <v>74.5</v>
      </c>
      <c r="EB41" s="59">
        <f t="shared" si="29"/>
        <v>150</v>
      </c>
      <c r="EC41" s="59">
        <f t="shared" si="29"/>
        <v>14</v>
      </c>
      <c r="ED41" s="59">
        <f t="shared" si="29"/>
        <v>8</v>
      </c>
      <c r="EE41" s="59">
        <f t="shared" si="29"/>
        <v>6</v>
      </c>
      <c r="EF41" s="59">
        <f t="shared" si="29"/>
        <v>7</v>
      </c>
      <c r="EG41" s="59">
        <f t="shared" si="29"/>
        <v>23</v>
      </c>
      <c r="EH41" s="95">
        <f t="shared" si="29"/>
        <v>0</v>
      </c>
      <c r="EI41" s="95">
        <f t="shared" si="29"/>
        <v>0</v>
      </c>
      <c r="EJ41" s="95">
        <f t="shared" si="29"/>
        <v>2</v>
      </c>
      <c r="EK41" s="95">
        <f t="shared" si="29"/>
        <v>2</v>
      </c>
      <c r="EL41" s="95">
        <f t="shared" si="29"/>
        <v>0</v>
      </c>
      <c r="EM41" s="95">
        <f t="shared" si="29"/>
        <v>112</v>
      </c>
      <c r="EN41" s="95">
        <f t="shared" si="29"/>
        <v>70</v>
      </c>
      <c r="EO41" s="95">
        <f t="shared" si="29"/>
        <v>154</v>
      </c>
      <c r="EP41" s="95">
        <f t="shared" si="29"/>
        <v>110.5</v>
      </c>
      <c r="EQ41" s="95">
        <f t="shared" si="29"/>
        <v>274.5</v>
      </c>
      <c r="ER41" s="95">
        <f t="shared" si="29"/>
        <v>622.5</v>
      </c>
      <c r="ES41" s="95">
        <f t="shared" ref="ES41:EX41" si="30">ES100</f>
        <v>38</v>
      </c>
      <c r="ET41" s="95">
        <f t="shared" si="30"/>
        <v>8</v>
      </c>
      <c r="EU41" s="95">
        <f t="shared" si="30"/>
        <v>2</v>
      </c>
      <c r="EV41" s="95">
        <f t="shared" si="30"/>
        <v>6</v>
      </c>
      <c r="EW41" s="95">
        <f t="shared" si="30"/>
        <v>5</v>
      </c>
      <c r="EX41" s="95">
        <f t="shared" si="30"/>
        <v>58</v>
      </c>
    </row>
    <row r="42" spans="1:154">
      <c r="A42" t="s">
        <v>181</v>
      </c>
      <c r="B42" s="10">
        <v>36</v>
      </c>
      <c r="C42" s="6" t="s">
        <v>2</v>
      </c>
      <c r="D42" s="10" t="s">
        <v>38</v>
      </c>
      <c r="E42" s="59">
        <f t="shared" si="16"/>
        <v>0</v>
      </c>
      <c r="F42" s="59">
        <f t="shared" si="17"/>
        <v>0</v>
      </c>
      <c r="G42" s="59">
        <f t="shared" si="18"/>
        <v>75</v>
      </c>
      <c r="H42" s="59">
        <f t="shared" si="19"/>
        <v>25</v>
      </c>
      <c r="I42" s="59">
        <f t="shared" si="20"/>
        <v>0.75</v>
      </c>
      <c r="J42">
        <v>8</v>
      </c>
      <c r="K42">
        <v>0</v>
      </c>
      <c r="L42">
        <v>0</v>
      </c>
      <c r="M42">
        <v>6</v>
      </c>
      <c r="N42">
        <v>2</v>
      </c>
      <c r="O42">
        <v>0.75</v>
      </c>
      <c r="P42">
        <v>557.5</v>
      </c>
      <c r="Q42">
        <v>0</v>
      </c>
      <c r="R42">
        <v>338.33333340000001</v>
      </c>
      <c r="S42">
        <v>1215</v>
      </c>
      <c r="T42">
        <v>342.625</v>
      </c>
      <c r="U42">
        <v>275.66666659999999</v>
      </c>
      <c r="V42">
        <v>543.5</v>
      </c>
      <c r="W42">
        <v>141</v>
      </c>
      <c r="X42">
        <v>137</v>
      </c>
      <c r="Y42">
        <v>153</v>
      </c>
      <c r="Z42">
        <v>936.25</v>
      </c>
      <c r="AA42">
        <v>1113.5</v>
      </c>
      <c r="AB42">
        <v>404.5</v>
      </c>
      <c r="AC42">
        <v>45</v>
      </c>
      <c r="AD42">
        <v>13</v>
      </c>
      <c r="AE42">
        <v>20</v>
      </c>
      <c r="AF42">
        <v>12</v>
      </c>
      <c r="AG42">
        <v>17</v>
      </c>
      <c r="AH42">
        <v>8</v>
      </c>
      <c r="AI42">
        <v>3</v>
      </c>
      <c r="AJ42">
        <v>0</v>
      </c>
      <c r="AK42">
        <v>0</v>
      </c>
      <c r="AL42">
        <v>17</v>
      </c>
      <c r="AM42">
        <v>8</v>
      </c>
      <c r="AN42">
        <v>0</v>
      </c>
      <c r="AO42">
        <v>0</v>
      </c>
      <c r="AP42">
        <v>0</v>
      </c>
      <c r="AQ42">
        <v>0</v>
      </c>
      <c r="AR42">
        <v>5</v>
      </c>
      <c r="AS42">
        <v>6</v>
      </c>
      <c r="AT42">
        <v>6</v>
      </c>
      <c r="AU42">
        <v>2</v>
      </c>
      <c r="AV42">
        <v>0</v>
      </c>
      <c r="AW42">
        <v>0</v>
      </c>
      <c r="AX42">
        <v>6</v>
      </c>
      <c r="AY42">
        <v>3</v>
      </c>
      <c r="AZ42">
        <v>2</v>
      </c>
      <c r="BA42">
        <v>1</v>
      </c>
      <c r="BB42">
        <v>0</v>
      </c>
      <c r="BC42">
        <v>0</v>
      </c>
      <c r="BD42">
        <v>6</v>
      </c>
      <c r="BE42">
        <v>8</v>
      </c>
      <c r="BF42">
        <v>0</v>
      </c>
      <c r="BG42">
        <v>0</v>
      </c>
      <c r="BH42">
        <v>0</v>
      </c>
      <c r="BI42">
        <v>5</v>
      </c>
      <c r="BJ42">
        <v>3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E42" s="58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</row>
    <row r="43" spans="1:154">
      <c r="A43" t="s">
        <v>161</v>
      </c>
      <c r="B43" s="10">
        <v>35</v>
      </c>
      <c r="C43" s="4" t="s">
        <v>3</v>
      </c>
      <c r="D43" s="10" t="s">
        <v>38</v>
      </c>
      <c r="E43" s="59">
        <f t="shared" si="16"/>
        <v>0</v>
      </c>
      <c r="F43" s="59">
        <f t="shared" si="17"/>
        <v>0</v>
      </c>
      <c r="G43" s="59">
        <f t="shared" si="18"/>
        <v>75</v>
      </c>
      <c r="H43" s="59">
        <f t="shared" si="19"/>
        <v>25</v>
      </c>
      <c r="I43" s="59">
        <f t="shared" si="20"/>
        <v>0.75</v>
      </c>
      <c r="J43">
        <v>8</v>
      </c>
      <c r="K43">
        <v>0</v>
      </c>
      <c r="L43">
        <v>0</v>
      </c>
      <c r="M43">
        <v>6</v>
      </c>
      <c r="N43">
        <v>2</v>
      </c>
      <c r="O43">
        <v>0.75</v>
      </c>
      <c r="P43">
        <v>640</v>
      </c>
      <c r="Q43">
        <v>0</v>
      </c>
      <c r="R43">
        <v>760.16666669999995</v>
      </c>
      <c r="S43">
        <v>279.5</v>
      </c>
      <c r="T43">
        <v>252.25</v>
      </c>
      <c r="U43">
        <v>228.5</v>
      </c>
      <c r="V43">
        <v>323.5</v>
      </c>
      <c r="W43">
        <v>117.625</v>
      </c>
      <c r="X43">
        <v>118.16666669999999</v>
      </c>
      <c r="Y43">
        <v>116</v>
      </c>
      <c r="Z43">
        <v>238.25</v>
      </c>
      <c r="AA43">
        <v>226.83333329999999</v>
      </c>
      <c r="AB43">
        <v>272.5</v>
      </c>
      <c r="AC43">
        <v>34</v>
      </c>
      <c r="AD43">
        <v>12</v>
      </c>
      <c r="AE43">
        <v>17</v>
      </c>
      <c r="AF43">
        <v>5</v>
      </c>
      <c r="AG43">
        <v>12</v>
      </c>
      <c r="AH43">
        <v>12</v>
      </c>
      <c r="AI43">
        <v>7</v>
      </c>
      <c r="AJ43">
        <v>0</v>
      </c>
      <c r="AK43">
        <v>0</v>
      </c>
      <c r="AL43">
        <v>3</v>
      </c>
      <c r="AM43">
        <v>8</v>
      </c>
      <c r="AN43">
        <v>4</v>
      </c>
      <c r="AO43">
        <v>0</v>
      </c>
      <c r="AP43">
        <v>0</v>
      </c>
      <c r="AQ43">
        <v>0</v>
      </c>
      <c r="AR43">
        <v>0</v>
      </c>
      <c r="AS43">
        <v>4</v>
      </c>
      <c r="AT43">
        <v>6</v>
      </c>
      <c r="AU43">
        <v>4</v>
      </c>
      <c r="AV43">
        <v>0</v>
      </c>
      <c r="AW43">
        <v>0</v>
      </c>
      <c r="AX43">
        <v>3</v>
      </c>
      <c r="AY43">
        <v>0</v>
      </c>
      <c r="AZ43">
        <v>2</v>
      </c>
      <c r="BA43">
        <v>3</v>
      </c>
      <c r="BB43">
        <v>0</v>
      </c>
      <c r="BC43">
        <v>0</v>
      </c>
      <c r="BD43">
        <v>0</v>
      </c>
      <c r="BE43">
        <v>31</v>
      </c>
      <c r="BF43">
        <v>0</v>
      </c>
      <c r="BG43">
        <v>0</v>
      </c>
      <c r="BH43">
        <v>0</v>
      </c>
      <c r="BI43">
        <v>5</v>
      </c>
      <c r="BJ43">
        <v>8</v>
      </c>
      <c r="BK43">
        <v>18</v>
      </c>
      <c r="BL43">
        <v>64</v>
      </c>
      <c r="BM43">
        <v>19</v>
      </c>
      <c r="BN43">
        <v>0</v>
      </c>
      <c r="BO43">
        <v>0</v>
      </c>
      <c r="BP43">
        <v>13</v>
      </c>
      <c r="BQ43">
        <v>10</v>
      </c>
      <c r="BR43">
        <v>22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E43" s="58" t="s">
        <v>111</v>
      </c>
      <c r="CG43" s="10" t="str">
        <f t="shared" ref="CG43:DL43" si="31">CG131</f>
        <v>FE0F</v>
      </c>
      <c r="CH43" s="10" t="str">
        <f t="shared" si="31"/>
        <v>+ve</v>
      </c>
      <c r="CI43" s="59">
        <f t="shared" si="31"/>
        <v>0</v>
      </c>
      <c r="CJ43" s="59">
        <f t="shared" si="31"/>
        <v>0</v>
      </c>
      <c r="CK43" s="59">
        <f t="shared" si="31"/>
        <v>2</v>
      </c>
      <c r="CL43" s="59">
        <f t="shared" si="31"/>
        <v>1</v>
      </c>
      <c r="CM43" s="59">
        <f t="shared" si="31"/>
        <v>1</v>
      </c>
      <c r="CN43" s="59">
        <f t="shared" si="31"/>
        <v>566.75</v>
      </c>
      <c r="CO43" s="59">
        <f t="shared" si="31"/>
        <v>423</v>
      </c>
      <c r="CP43" s="59">
        <f t="shared" si="31"/>
        <v>1064</v>
      </c>
      <c r="CQ43" s="59">
        <f t="shared" si="31"/>
        <v>42</v>
      </c>
      <c r="CR43" s="59">
        <f t="shared" si="31"/>
        <v>160</v>
      </c>
      <c r="CS43" s="59">
        <f t="shared" si="31"/>
        <v>3820.5</v>
      </c>
      <c r="CT43" s="59">
        <f t="shared" si="31"/>
        <v>277</v>
      </c>
      <c r="CU43" s="59">
        <f t="shared" si="31"/>
        <v>9</v>
      </c>
      <c r="CV43" s="59">
        <f t="shared" si="31"/>
        <v>10</v>
      </c>
      <c r="CW43" s="59">
        <f t="shared" si="31"/>
        <v>3</v>
      </c>
      <c r="CX43" s="59">
        <f t="shared" si="31"/>
        <v>8</v>
      </c>
      <c r="CY43" s="59">
        <f t="shared" si="31"/>
        <v>62</v>
      </c>
      <c r="CZ43" s="95">
        <f t="shared" si="31"/>
        <v>0</v>
      </c>
      <c r="DA43" s="95">
        <f t="shared" si="31"/>
        <v>1</v>
      </c>
      <c r="DB43" s="95">
        <f t="shared" si="31"/>
        <v>2</v>
      </c>
      <c r="DC43" s="95">
        <f t="shared" si="31"/>
        <v>0</v>
      </c>
      <c r="DD43" s="95">
        <f t="shared" si="31"/>
        <v>1</v>
      </c>
      <c r="DE43" s="95">
        <f t="shared" si="31"/>
        <v>230.25</v>
      </c>
      <c r="DF43" s="95">
        <f t="shared" si="31"/>
        <v>224.5</v>
      </c>
      <c r="DG43" s="95">
        <f t="shared" si="31"/>
        <v>0</v>
      </c>
      <c r="DH43" s="95">
        <f t="shared" si="31"/>
        <v>36</v>
      </c>
      <c r="DI43" s="95">
        <f t="shared" si="31"/>
        <v>0</v>
      </c>
      <c r="DJ43" s="95">
        <f t="shared" si="31"/>
        <v>79.5</v>
      </c>
      <c r="DK43" s="95">
        <f t="shared" si="31"/>
        <v>0</v>
      </c>
      <c r="DL43" s="95">
        <f t="shared" si="31"/>
        <v>7</v>
      </c>
      <c r="DM43" s="95">
        <f t="shared" ref="DM43:ER43" si="32">DM131</f>
        <v>8</v>
      </c>
      <c r="DN43" s="95">
        <f t="shared" si="32"/>
        <v>0</v>
      </c>
      <c r="DO43" s="95">
        <f t="shared" si="32"/>
        <v>5</v>
      </c>
      <c r="DP43" s="95">
        <f t="shared" si="32"/>
        <v>45</v>
      </c>
      <c r="DQ43" s="59">
        <f t="shared" si="32"/>
        <v>0</v>
      </c>
      <c r="DR43" s="59">
        <f t="shared" si="32"/>
        <v>0</v>
      </c>
      <c r="DS43" s="59">
        <f t="shared" si="32"/>
        <v>2</v>
      </c>
      <c r="DT43" s="59">
        <f t="shared" si="32"/>
        <v>0</v>
      </c>
      <c r="DU43" s="59">
        <f t="shared" si="32"/>
        <v>2</v>
      </c>
      <c r="DV43" s="59">
        <f t="shared" si="32"/>
        <v>284.25</v>
      </c>
      <c r="DW43" s="59">
        <f t="shared" si="32"/>
        <v>296</v>
      </c>
      <c r="DX43" s="59">
        <f t="shared" si="32"/>
        <v>0</v>
      </c>
      <c r="DY43" s="59">
        <f t="shared" si="32"/>
        <v>87.5</v>
      </c>
      <c r="DZ43" s="59">
        <f t="shared" si="32"/>
        <v>0</v>
      </c>
      <c r="EA43" s="59">
        <f t="shared" si="32"/>
        <v>70</v>
      </c>
      <c r="EB43" s="59">
        <f t="shared" si="32"/>
        <v>0</v>
      </c>
      <c r="EC43" s="59">
        <f t="shared" si="32"/>
        <v>8</v>
      </c>
      <c r="ED43" s="59">
        <f t="shared" si="32"/>
        <v>10</v>
      </c>
      <c r="EE43" s="59">
        <f t="shared" si="32"/>
        <v>0</v>
      </c>
      <c r="EF43" s="59">
        <f t="shared" si="32"/>
        <v>3</v>
      </c>
      <c r="EG43" s="59">
        <f t="shared" si="32"/>
        <v>49</v>
      </c>
      <c r="EH43" s="95">
        <f t="shared" si="32"/>
        <v>0</v>
      </c>
      <c r="EI43" s="95">
        <f t="shared" si="32"/>
        <v>0</v>
      </c>
      <c r="EJ43" s="95">
        <f t="shared" si="32"/>
        <v>2</v>
      </c>
      <c r="EK43" s="95">
        <f t="shared" si="32"/>
        <v>2</v>
      </c>
      <c r="EL43" s="95">
        <f t="shared" si="32"/>
        <v>0</v>
      </c>
      <c r="EM43" s="95">
        <f t="shared" si="32"/>
        <v>157</v>
      </c>
      <c r="EN43" s="95">
        <f t="shared" si="32"/>
        <v>84.5</v>
      </c>
      <c r="EO43" s="95">
        <f t="shared" si="32"/>
        <v>229.5</v>
      </c>
      <c r="EP43" s="95">
        <f t="shared" si="32"/>
        <v>69</v>
      </c>
      <c r="EQ43" s="95">
        <f t="shared" si="32"/>
        <v>315</v>
      </c>
      <c r="ER43" s="95">
        <f t="shared" si="32"/>
        <v>7</v>
      </c>
      <c r="ES43" s="95">
        <f t="shared" ref="ES43:EX43" si="33">ES131</f>
        <v>20</v>
      </c>
      <c r="ET43" s="95">
        <f t="shared" si="33"/>
        <v>7</v>
      </c>
      <c r="EU43" s="95">
        <f t="shared" si="33"/>
        <v>9</v>
      </c>
      <c r="EV43" s="95">
        <f t="shared" si="33"/>
        <v>2</v>
      </c>
      <c r="EW43" s="95">
        <f t="shared" si="33"/>
        <v>5</v>
      </c>
      <c r="EX43" s="95">
        <f t="shared" si="33"/>
        <v>47</v>
      </c>
    </row>
    <row r="44" spans="1:154">
      <c r="A44" t="s">
        <v>162</v>
      </c>
      <c r="B44" s="10">
        <v>34</v>
      </c>
      <c r="C44" s="6" t="s">
        <v>2</v>
      </c>
      <c r="D44" s="10" t="s">
        <v>38</v>
      </c>
      <c r="E44" s="59">
        <f t="shared" si="16"/>
        <v>25</v>
      </c>
      <c r="F44" s="59">
        <f t="shared" si="17"/>
        <v>0</v>
      </c>
      <c r="G44" s="59">
        <f t="shared" si="18"/>
        <v>50</v>
      </c>
      <c r="H44" s="59">
        <f t="shared" si="19"/>
        <v>25</v>
      </c>
      <c r="I44" s="59">
        <f t="shared" si="20"/>
        <v>0.5</v>
      </c>
      <c r="J44">
        <v>8</v>
      </c>
      <c r="K44">
        <v>2</v>
      </c>
      <c r="L44">
        <v>0</v>
      </c>
      <c r="M44">
        <v>4</v>
      </c>
      <c r="N44">
        <v>2</v>
      </c>
      <c r="O44">
        <v>0.66666666669999997</v>
      </c>
      <c r="P44">
        <v>366.5</v>
      </c>
      <c r="Q44">
        <v>0</v>
      </c>
      <c r="R44">
        <v>426.5</v>
      </c>
      <c r="S44">
        <v>246.5</v>
      </c>
      <c r="T44">
        <v>96</v>
      </c>
      <c r="U44">
        <v>77.75</v>
      </c>
      <c r="V44">
        <v>132.5</v>
      </c>
      <c r="W44">
        <v>230.16666670000001</v>
      </c>
      <c r="X44">
        <v>87.75</v>
      </c>
      <c r="Y44">
        <v>515</v>
      </c>
      <c r="Z44">
        <v>870.33333330000005</v>
      </c>
      <c r="AA44">
        <v>1108</v>
      </c>
      <c r="AB44">
        <v>395</v>
      </c>
      <c r="AC44">
        <v>25</v>
      </c>
      <c r="AD44">
        <v>11</v>
      </c>
      <c r="AE44">
        <v>10</v>
      </c>
      <c r="AF44">
        <v>4</v>
      </c>
      <c r="AG44">
        <v>6</v>
      </c>
      <c r="AH44">
        <v>7</v>
      </c>
      <c r="AI44">
        <v>1</v>
      </c>
      <c r="AJ44">
        <v>0</v>
      </c>
      <c r="AK44">
        <v>0</v>
      </c>
      <c r="AL44">
        <v>11</v>
      </c>
      <c r="AM44">
        <v>6</v>
      </c>
      <c r="AN44">
        <v>1</v>
      </c>
      <c r="AO44">
        <v>1</v>
      </c>
      <c r="AP44">
        <v>0</v>
      </c>
      <c r="AQ44">
        <v>0</v>
      </c>
      <c r="AR44">
        <v>3</v>
      </c>
      <c r="AS44">
        <v>0</v>
      </c>
      <c r="AT44">
        <v>4</v>
      </c>
      <c r="AU44">
        <v>0</v>
      </c>
      <c r="AV44">
        <v>0</v>
      </c>
      <c r="AW44">
        <v>0</v>
      </c>
      <c r="AX44">
        <v>6</v>
      </c>
      <c r="AY44">
        <v>0</v>
      </c>
      <c r="AZ44">
        <v>2</v>
      </c>
      <c r="BA44">
        <v>0</v>
      </c>
      <c r="BB44">
        <v>0</v>
      </c>
      <c r="BC44">
        <v>0</v>
      </c>
      <c r="BD44">
        <v>2</v>
      </c>
      <c r="BE44">
        <v>15</v>
      </c>
      <c r="BF44">
        <v>6</v>
      </c>
      <c r="BG44">
        <v>0</v>
      </c>
      <c r="BH44">
        <v>0</v>
      </c>
      <c r="BI44">
        <v>4</v>
      </c>
      <c r="BJ44">
        <v>2</v>
      </c>
      <c r="BK44">
        <v>3</v>
      </c>
      <c r="BL44">
        <v>161</v>
      </c>
      <c r="BM44">
        <v>26</v>
      </c>
      <c r="BN44">
        <v>0</v>
      </c>
      <c r="BO44">
        <v>2</v>
      </c>
      <c r="BP44">
        <v>10</v>
      </c>
      <c r="BQ44">
        <v>9</v>
      </c>
      <c r="BR44">
        <v>114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E44" s="58" t="s">
        <v>111</v>
      </c>
      <c r="CG44" s="10" t="str">
        <f t="shared" ref="CG44:DL44" si="34">CG162</f>
        <v>FE0F</v>
      </c>
      <c r="CH44" s="10" t="str">
        <f t="shared" si="34"/>
        <v>+ve</v>
      </c>
      <c r="CI44" s="59">
        <f t="shared" si="34"/>
        <v>0</v>
      </c>
      <c r="CJ44" s="59">
        <f t="shared" si="34"/>
        <v>0</v>
      </c>
      <c r="CK44" s="59">
        <f t="shared" si="34"/>
        <v>2</v>
      </c>
      <c r="CL44" s="59">
        <f t="shared" si="34"/>
        <v>0</v>
      </c>
      <c r="CM44" s="59">
        <f t="shared" si="34"/>
        <v>2</v>
      </c>
      <c r="CN44" s="59">
        <f t="shared" si="34"/>
        <v>253.5</v>
      </c>
      <c r="CO44" s="59">
        <f t="shared" si="34"/>
        <v>116</v>
      </c>
      <c r="CP44" s="59">
        <f t="shared" si="34"/>
        <v>0</v>
      </c>
      <c r="CQ44" s="59">
        <f t="shared" si="34"/>
        <v>45</v>
      </c>
      <c r="CR44" s="59">
        <f t="shared" si="34"/>
        <v>0</v>
      </c>
      <c r="CS44" s="59">
        <f t="shared" si="34"/>
        <v>779.5</v>
      </c>
      <c r="CT44" s="59">
        <f t="shared" si="34"/>
        <v>0</v>
      </c>
      <c r="CU44" s="59">
        <f t="shared" si="34"/>
        <v>10</v>
      </c>
      <c r="CV44" s="59">
        <f t="shared" si="34"/>
        <v>7</v>
      </c>
      <c r="CW44" s="59">
        <f t="shared" si="34"/>
        <v>2</v>
      </c>
      <c r="CX44" s="59">
        <f t="shared" si="34"/>
        <v>2</v>
      </c>
      <c r="CY44" s="59">
        <f t="shared" si="34"/>
        <v>16</v>
      </c>
      <c r="CZ44" s="95">
        <f t="shared" si="34"/>
        <v>0</v>
      </c>
      <c r="DA44" s="95">
        <f t="shared" si="34"/>
        <v>2</v>
      </c>
      <c r="DB44" s="95">
        <f t="shared" si="34"/>
        <v>2</v>
      </c>
      <c r="DC44" s="95">
        <f t="shared" si="34"/>
        <v>0</v>
      </c>
      <c r="DD44" s="95">
        <f t="shared" si="34"/>
        <v>0</v>
      </c>
      <c r="DE44" s="95">
        <f t="shared" si="34"/>
        <v>419.25</v>
      </c>
      <c r="DF44" s="95">
        <f t="shared" si="34"/>
        <v>302.5</v>
      </c>
      <c r="DG44" s="95">
        <f t="shared" si="34"/>
        <v>0</v>
      </c>
      <c r="DH44" s="95">
        <f t="shared" si="34"/>
        <v>101</v>
      </c>
      <c r="DI44" s="95">
        <f t="shared" si="34"/>
        <v>0</v>
      </c>
      <c r="DJ44" s="95">
        <f t="shared" si="34"/>
        <v>72</v>
      </c>
      <c r="DK44" s="95">
        <f t="shared" si="34"/>
        <v>0</v>
      </c>
      <c r="DL44" s="95">
        <f t="shared" si="34"/>
        <v>6</v>
      </c>
      <c r="DM44" s="95">
        <f t="shared" ref="DM44:ER44" si="35">DM162</f>
        <v>3</v>
      </c>
      <c r="DN44" s="95">
        <f t="shared" si="35"/>
        <v>0</v>
      </c>
      <c r="DO44" s="95">
        <f t="shared" si="35"/>
        <v>5</v>
      </c>
      <c r="DP44" s="95">
        <f t="shared" si="35"/>
        <v>31</v>
      </c>
      <c r="DQ44" s="59">
        <f t="shared" si="35"/>
        <v>0</v>
      </c>
      <c r="DR44" s="59">
        <f t="shared" si="35"/>
        <v>0</v>
      </c>
      <c r="DS44" s="59">
        <f t="shared" si="35"/>
        <v>2</v>
      </c>
      <c r="DT44" s="59">
        <f t="shared" si="35"/>
        <v>1</v>
      </c>
      <c r="DU44" s="59">
        <f t="shared" si="35"/>
        <v>1</v>
      </c>
      <c r="DV44" s="59">
        <f t="shared" si="35"/>
        <v>216.75</v>
      </c>
      <c r="DW44" s="59">
        <f t="shared" si="35"/>
        <v>269.5</v>
      </c>
      <c r="DX44" s="59">
        <f t="shared" si="35"/>
        <v>222</v>
      </c>
      <c r="DY44" s="59">
        <f t="shared" si="35"/>
        <v>215.5</v>
      </c>
      <c r="DZ44" s="59">
        <f t="shared" si="35"/>
        <v>586</v>
      </c>
      <c r="EA44" s="59">
        <f t="shared" si="35"/>
        <v>73</v>
      </c>
      <c r="EB44" s="59">
        <f t="shared" si="35"/>
        <v>96</v>
      </c>
      <c r="EC44" s="59">
        <f t="shared" si="35"/>
        <v>7</v>
      </c>
      <c r="ED44" s="59">
        <f t="shared" si="35"/>
        <v>10</v>
      </c>
      <c r="EE44" s="59">
        <f t="shared" si="35"/>
        <v>1</v>
      </c>
      <c r="EF44" s="59">
        <f t="shared" si="35"/>
        <v>6</v>
      </c>
      <c r="EG44" s="59">
        <f t="shared" si="35"/>
        <v>32</v>
      </c>
      <c r="EH44" s="95">
        <f t="shared" si="35"/>
        <v>0</v>
      </c>
      <c r="EI44" s="95">
        <f t="shared" si="35"/>
        <v>0</v>
      </c>
      <c r="EJ44" s="95">
        <f t="shared" si="35"/>
        <v>2</v>
      </c>
      <c r="EK44" s="95">
        <f t="shared" si="35"/>
        <v>1</v>
      </c>
      <c r="EL44" s="95">
        <f t="shared" si="35"/>
        <v>1</v>
      </c>
      <c r="EM44" s="95">
        <f t="shared" si="35"/>
        <v>672</v>
      </c>
      <c r="EN44" s="95">
        <f t="shared" si="35"/>
        <v>598.5</v>
      </c>
      <c r="EO44" s="95">
        <f t="shared" si="35"/>
        <v>1055</v>
      </c>
      <c r="EP44" s="95">
        <f t="shared" si="35"/>
        <v>58.5</v>
      </c>
      <c r="EQ44" s="95">
        <f t="shared" si="35"/>
        <v>333</v>
      </c>
      <c r="ER44" s="95">
        <f t="shared" si="35"/>
        <v>42</v>
      </c>
      <c r="ES44" s="95">
        <f t="shared" ref="ES44:EX44" si="36">ES162</f>
        <v>116</v>
      </c>
      <c r="ET44" s="95">
        <f t="shared" si="36"/>
        <v>8</v>
      </c>
      <c r="EU44" s="95">
        <f t="shared" si="36"/>
        <v>5</v>
      </c>
      <c r="EV44" s="95">
        <f t="shared" si="36"/>
        <v>1</v>
      </c>
      <c r="EW44" s="95">
        <f t="shared" si="36"/>
        <v>4</v>
      </c>
      <c r="EX44" s="95">
        <f t="shared" si="36"/>
        <v>34</v>
      </c>
    </row>
    <row r="45" spans="1:154">
      <c r="A45" t="s">
        <v>163</v>
      </c>
      <c r="B45" s="10">
        <v>29</v>
      </c>
      <c r="C45" s="6" t="s">
        <v>2</v>
      </c>
      <c r="D45" s="10" t="s">
        <v>38</v>
      </c>
      <c r="E45" s="59">
        <f t="shared" si="16"/>
        <v>0</v>
      </c>
      <c r="F45" s="59">
        <f t="shared" si="17"/>
        <v>0</v>
      </c>
      <c r="G45" s="59">
        <f t="shared" si="18"/>
        <v>100</v>
      </c>
      <c r="H45" s="59">
        <f t="shared" si="19"/>
        <v>0</v>
      </c>
      <c r="I45" s="59">
        <f t="shared" si="20"/>
        <v>1</v>
      </c>
      <c r="J45">
        <v>8</v>
      </c>
      <c r="K45">
        <v>0</v>
      </c>
      <c r="L45">
        <v>0</v>
      </c>
      <c r="M45">
        <v>8</v>
      </c>
      <c r="N45">
        <v>0</v>
      </c>
      <c r="O45">
        <v>1</v>
      </c>
      <c r="P45">
        <v>178.875</v>
      </c>
      <c r="Q45">
        <v>0</v>
      </c>
      <c r="R45">
        <v>178.875</v>
      </c>
      <c r="S45">
        <v>0</v>
      </c>
      <c r="T45">
        <v>51.375</v>
      </c>
      <c r="U45">
        <v>51.375</v>
      </c>
      <c r="V45">
        <v>0</v>
      </c>
      <c r="W45">
        <v>68.125</v>
      </c>
      <c r="X45">
        <v>68.125</v>
      </c>
      <c r="Y45">
        <v>0</v>
      </c>
      <c r="Z45">
        <v>1020.375</v>
      </c>
      <c r="AA45">
        <v>1020.375</v>
      </c>
      <c r="AB45">
        <v>0</v>
      </c>
      <c r="AC45">
        <v>40</v>
      </c>
      <c r="AD45">
        <v>13</v>
      </c>
      <c r="AE45">
        <v>27</v>
      </c>
      <c r="AF45">
        <v>0</v>
      </c>
      <c r="AG45">
        <v>8</v>
      </c>
      <c r="AH45">
        <v>11</v>
      </c>
      <c r="AI45">
        <v>17</v>
      </c>
      <c r="AJ45">
        <v>0</v>
      </c>
      <c r="AK45">
        <v>0</v>
      </c>
      <c r="AL45">
        <v>4</v>
      </c>
      <c r="AM45">
        <v>8</v>
      </c>
      <c r="AN45">
        <v>3</v>
      </c>
      <c r="AO45">
        <v>0</v>
      </c>
      <c r="AP45">
        <v>0</v>
      </c>
      <c r="AQ45">
        <v>0</v>
      </c>
      <c r="AR45">
        <v>2</v>
      </c>
      <c r="AS45">
        <v>0</v>
      </c>
      <c r="AT45">
        <v>8</v>
      </c>
      <c r="AU45">
        <v>17</v>
      </c>
      <c r="AV45">
        <v>0</v>
      </c>
      <c r="AW45">
        <v>0</v>
      </c>
      <c r="AX45">
        <v>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12</v>
      </c>
      <c r="BF45">
        <v>2</v>
      </c>
      <c r="BG45">
        <v>0</v>
      </c>
      <c r="BH45">
        <v>0</v>
      </c>
      <c r="BI45">
        <v>8</v>
      </c>
      <c r="BJ45">
        <v>0</v>
      </c>
      <c r="BK45">
        <v>2</v>
      </c>
      <c r="BL45">
        <v>32</v>
      </c>
      <c r="BM45">
        <v>7</v>
      </c>
      <c r="BN45">
        <v>0</v>
      </c>
      <c r="BO45">
        <v>0</v>
      </c>
      <c r="BP45">
        <v>10</v>
      </c>
      <c r="BQ45">
        <v>0</v>
      </c>
      <c r="BR45">
        <v>15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 t="s">
        <v>111</v>
      </c>
      <c r="CG45" s="10" t="str">
        <f t="shared" ref="CG45:DL45" si="37">CG193</f>
        <v>FE0F</v>
      </c>
      <c r="CH45" s="10" t="str">
        <f t="shared" si="37"/>
        <v>+ve</v>
      </c>
      <c r="CI45" s="59" t="e">
        <f t="shared" si="37"/>
        <v>#REF!</v>
      </c>
      <c r="CJ45" s="59" t="e">
        <f t="shared" si="37"/>
        <v>#REF!</v>
      </c>
      <c r="CK45" s="59" t="e">
        <f t="shared" si="37"/>
        <v>#REF!</v>
      </c>
      <c r="CL45" s="59" t="e">
        <f t="shared" si="37"/>
        <v>#REF!</v>
      </c>
      <c r="CM45" s="59" t="e">
        <f t="shared" si="37"/>
        <v>#REF!</v>
      </c>
      <c r="CN45" s="59" t="e">
        <f t="shared" si="37"/>
        <v>#REF!</v>
      </c>
      <c r="CO45" s="59" t="e">
        <f t="shared" si="37"/>
        <v>#REF!</v>
      </c>
      <c r="CP45" s="59" t="e">
        <f t="shared" si="37"/>
        <v>#REF!</v>
      </c>
      <c r="CQ45" s="59" t="e">
        <f t="shared" si="37"/>
        <v>#REF!</v>
      </c>
      <c r="CR45" s="59" t="e">
        <f t="shared" si="37"/>
        <v>#REF!</v>
      </c>
      <c r="CS45" s="59" t="e">
        <f t="shared" si="37"/>
        <v>#REF!</v>
      </c>
      <c r="CT45" s="59" t="e">
        <f t="shared" si="37"/>
        <v>#REF!</v>
      </c>
      <c r="CU45" s="59" t="e">
        <f t="shared" si="37"/>
        <v>#REF!</v>
      </c>
      <c r="CV45" s="59" t="e">
        <f t="shared" si="37"/>
        <v>#REF!</v>
      </c>
      <c r="CW45" s="59" t="e">
        <f t="shared" si="37"/>
        <v>#REF!</v>
      </c>
      <c r="CX45" s="59" t="e">
        <f t="shared" si="37"/>
        <v>#REF!</v>
      </c>
      <c r="CY45" s="59" t="e">
        <f t="shared" si="37"/>
        <v>#REF!</v>
      </c>
      <c r="CZ45" s="95" t="e">
        <f t="shared" si="37"/>
        <v>#REF!</v>
      </c>
      <c r="DA45" s="95" t="e">
        <f t="shared" si="37"/>
        <v>#REF!</v>
      </c>
      <c r="DB45" s="95" t="e">
        <f t="shared" si="37"/>
        <v>#REF!</v>
      </c>
      <c r="DC45" s="95" t="e">
        <f t="shared" si="37"/>
        <v>#REF!</v>
      </c>
      <c r="DD45" s="95" t="e">
        <f t="shared" si="37"/>
        <v>#REF!</v>
      </c>
      <c r="DE45" s="95" t="e">
        <f t="shared" si="37"/>
        <v>#REF!</v>
      </c>
      <c r="DF45" s="95" t="e">
        <f t="shared" si="37"/>
        <v>#REF!</v>
      </c>
      <c r="DG45" s="95" t="e">
        <f t="shared" si="37"/>
        <v>#REF!</v>
      </c>
      <c r="DH45" s="95" t="e">
        <f t="shared" si="37"/>
        <v>#REF!</v>
      </c>
      <c r="DI45" s="95" t="e">
        <f t="shared" si="37"/>
        <v>#REF!</v>
      </c>
      <c r="DJ45" s="95" t="e">
        <f t="shared" si="37"/>
        <v>#REF!</v>
      </c>
      <c r="DK45" s="95" t="e">
        <f t="shared" si="37"/>
        <v>#REF!</v>
      </c>
      <c r="DL45" s="95" t="e">
        <f t="shared" si="37"/>
        <v>#REF!</v>
      </c>
      <c r="DM45" s="95" t="e">
        <f t="shared" ref="DM45:ER45" si="38">DM193</f>
        <v>#REF!</v>
      </c>
      <c r="DN45" s="95" t="e">
        <f t="shared" si="38"/>
        <v>#REF!</v>
      </c>
      <c r="DO45" s="95" t="e">
        <f t="shared" si="38"/>
        <v>#REF!</v>
      </c>
      <c r="DP45" s="95" t="e">
        <f t="shared" si="38"/>
        <v>#REF!</v>
      </c>
      <c r="DQ45" s="59" t="e">
        <f t="shared" si="38"/>
        <v>#REF!</v>
      </c>
      <c r="DR45" s="59" t="e">
        <f t="shared" si="38"/>
        <v>#REF!</v>
      </c>
      <c r="DS45" s="59" t="e">
        <f t="shared" si="38"/>
        <v>#REF!</v>
      </c>
      <c r="DT45" s="59" t="e">
        <f t="shared" si="38"/>
        <v>#REF!</v>
      </c>
      <c r="DU45" s="59" t="e">
        <f t="shared" si="38"/>
        <v>#REF!</v>
      </c>
      <c r="DV45" s="59" t="e">
        <f t="shared" si="38"/>
        <v>#REF!</v>
      </c>
      <c r="DW45" s="59" t="e">
        <f t="shared" si="38"/>
        <v>#REF!</v>
      </c>
      <c r="DX45" s="59" t="e">
        <f t="shared" si="38"/>
        <v>#REF!</v>
      </c>
      <c r="DY45" s="59" t="e">
        <f t="shared" si="38"/>
        <v>#REF!</v>
      </c>
      <c r="DZ45" s="59" t="e">
        <f t="shared" si="38"/>
        <v>#REF!</v>
      </c>
      <c r="EA45" s="59" t="e">
        <f t="shared" si="38"/>
        <v>#REF!</v>
      </c>
      <c r="EB45" s="59" t="e">
        <f t="shared" si="38"/>
        <v>#REF!</v>
      </c>
      <c r="EC45" s="59" t="e">
        <f t="shared" si="38"/>
        <v>#REF!</v>
      </c>
      <c r="ED45" s="59" t="e">
        <f t="shared" si="38"/>
        <v>#REF!</v>
      </c>
      <c r="EE45" s="59" t="e">
        <f t="shared" si="38"/>
        <v>#REF!</v>
      </c>
      <c r="EF45" s="59" t="e">
        <f t="shared" si="38"/>
        <v>#REF!</v>
      </c>
      <c r="EG45" s="59" t="e">
        <f t="shared" si="38"/>
        <v>#REF!</v>
      </c>
      <c r="EH45" s="95" t="e">
        <f t="shared" si="38"/>
        <v>#REF!</v>
      </c>
      <c r="EI45" s="95" t="e">
        <f t="shared" si="38"/>
        <v>#REF!</v>
      </c>
      <c r="EJ45" s="95" t="e">
        <f t="shared" si="38"/>
        <v>#REF!</v>
      </c>
      <c r="EK45" s="95" t="e">
        <f t="shared" si="38"/>
        <v>#REF!</v>
      </c>
      <c r="EL45" s="95" t="e">
        <f t="shared" si="38"/>
        <v>#REF!</v>
      </c>
      <c r="EM45" s="95" t="e">
        <f t="shared" si="38"/>
        <v>#REF!</v>
      </c>
      <c r="EN45" s="95" t="e">
        <f t="shared" si="38"/>
        <v>#REF!</v>
      </c>
      <c r="EO45" s="95" t="e">
        <f t="shared" si="38"/>
        <v>#REF!</v>
      </c>
      <c r="EP45" s="95" t="e">
        <f t="shared" si="38"/>
        <v>#REF!</v>
      </c>
      <c r="EQ45" s="95" t="e">
        <f t="shared" si="38"/>
        <v>#REF!</v>
      </c>
      <c r="ER45" s="95" t="e">
        <f t="shared" si="38"/>
        <v>#REF!</v>
      </c>
      <c r="ES45" s="95" t="e">
        <f t="shared" ref="ES45:EX45" si="39">ES193</f>
        <v>#REF!</v>
      </c>
      <c r="ET45" s="95" t="e">
        <f t="shared" si="39"/>
        <v>#REF!</v>
      </c>
      <c r="EU45" s="95" t="e">
        <f t="shared" si="39"/>
        <v>#REF!</v>
      </c>
      <c r="EV45" s="95" t="e">
        <f t="shared" si="39"/>
        <v>#REF!</v>
      </c>
      <c r="EW45" s="95" t="e">
        <f t="shared" si="39"/>
        <v>#REF!</v>
      </c>
      <c r="EX45" s="95" t="e">
        <f t="shared" si="39"/>
        <v>#REF!</v>
      </c>
    </row>
    <row r="46" spans="1:154">
      <c r="A46" t="s">
        <v>164</v>
      </c>
      <c r="B46" s="10">
        <v>29</v>
      </c>
      <c r="C46" s="6" t="s">
        <v>2</v>
      </c>
      <c r="D46" s="10" t="s">
        <v>38</v>
      </c>
      <c r="E46" s="59">
        <f t="shared" si="16"/>
        <v>0</v>
      </c>
      <c r="F46" s="59">
        <f t="shared" si="17"/>
        <v>0</v>
      </c>
      <c r="G46" s="59">
        <f t="shared" si="18"/>
        <v>100</v>
      </c>
      <c r="H46" s="59">
        <f t="shared" si="19"/>
        <v>0</v>
      </c>
      <c r="I46" s="59">
        <f t="shared" si="20"/>
        <v>1</v>
      </c>
      <c r="J46">
        <v>8</v>
      </c>
      <c r="K46">
        <v>0</v>
      </c>
      <c r="L46">
        <v>0</v>
      </c>
      <c r="M46">
        <v>8</v>
      </c>
      <c r="N46">
        <v>0</v>
      </c>
      <c r="O46">
        <v>1</v>
      </c>
      <c r="P46">
        <v>369.125</v>
      </c>
      <c r="Q46">
        <v>0</v>
      </c>
      <c r="R46">
        <v>369.125</v>
      </c>
      <c r="S46">
        <v>0</v>
      </c>
      <c r="T46">
        <v>70.875</v>
      </c>
      <c r="U46">
        <v>70.875</v>
      </c>
      <c r="V46">
        <v>0</v>
      </c>
      <c r="W46">
        <v>139.875</v>
      </c>
      <c r="X46">
        <v>139.875</v>
      </c>
      <c r="Y46">
        <v>0</v>
      </c>
      <c r="Z46">
        <v>413.125</v>
      </c>
      <c r="AA46">
        <v>413.125</v>
      </c>
      <c r="AB46">
        <v>0</v>
      </c>
      <c r="AC46">
        <v>42</v>
      </c>
      <c r="AD46">
        <v>15</v>
      </c>
      <c r="AE46">
        <v>22</v>
      </c>
      <c r="AF46">
        <v>5</v>
      </c>
      <c r="AG46">
        <v>9</v>
      </c>
      <c r="AH46">
        <v>10</v>
      </c>
      <c r="AI46">
        <v>4</v>
      </c>
      <c r="AJ46">
        <v>0</v>
      </c>
      <c r="AK46">
        <v>1</v>
      </c>
      <c r="AL46">
        <v>18</v>
      </c>
      <c r="AM46">
        <v>8</v>
      </c>
      <c r="AN46">
        <v>2</v>
      </c>
      <c r="AO46">
        <v>0</v>
      </c>
      <c r="AP46">
        <v>0</v>
      </c>
      <c r="AQ46">
        <v>1</v>
      </c>
      <c r="AR46">
        <v>4</v>
      </c>
      <c r="AS46">
        <v>1</v>
      </c>
      <c r="AT46">
        <v>8</v>
      </c>
      <c r="AU46">
        <v>4</v>
      </c>
      <c r="AV46">
        <v>0</v>
      </c>
      <c r="AW46">
        <v>0</v>
      </c>
      <c r="AX46">
        <v>9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5</v>
      </c>
      <c r="BE46">
        <v>15</v>
      </c>
      <c r="BF46">
        <v>0</v>
      </c>
      <c r="BG46">
        <v>0</v>
      </c>
      <c r="BH46">
        <v>0</v>
      </c>
      <c r="BI46">
        <v>6</v>
      </c>
      <c r="BJ46">
        <v>5</v>
      </c>
      <c r="BK46">
        <v>4</v>
      </c>
      <c r="BL46">
        <v>86</v>
      </c>
      <c r="BM46">
        <v>31</v>
      </c>
      <c r="BN46">
        <v>0</v>
      </c>
      <c r="BO46">
        <v>3</v>
      </c>
      <c r="BP46">
        <v>5</v>
      </c>
      <c r="BQ46">
        <v>3</v>
      </c>
      <c r="BR46">
        <v>44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 t="s">
        <v>111</v>
      </c>
      <c r="CG46" s="10" t="str">
        <f t="shared" ref="CG46:DL46" si="40">CG224</f>
        <v>FE0F</v>
      </c>
      <c r="CH46" s="10" t="str">
        <f t="shared" si="40"/>
        <v>+ve</v>
      </c>
      <c r="CI46" s="59">
        <f t="shared" si="40"/>
        <v>0</v>
      </c>
      <c r="CJ46" s="59">
        <f t="shared" si="40"/>
        <v>0</v>
      </c>
      <c r="CK46" s="59">
        <f t="shared" si="40"/>
        <v>6</v>
      </c>
      <c r="CL46" s="59">
        <f t="shared" si="40"/>
        <v>3</v>
      </c>
      <c r="CM46" s="59">
        <f t="shared" si="40"/>
        <v>3</v>
      </c>
      <c r="CN46" s="59">
        <f t="shared" si="40"/>
        <v>410.08333340000001</v>
      </c>
      <c r="CO46" s="59">
        <f t="shared" si="40"/>
        <v>245.33333329999999</v>
      </c>
      <c r="CP46" s="59">
        <f t="shared" si="40"/>
        <v>770</v>
      </c>
      <c r="CQ46" s="59">
        <f t="shared" si="40"/>
        <v>52.5</v>
      </c>
      <c r="CR46" s="59">
        <f t="shared" si="40"/>
        <v>250.33333329999999</v>
      </c>
      <c r="CS46" s="59">
        <f t="shared" si="40"/>
        <v>1826.166667</v>
      </c>
      <c r="CT46" s="59">
        <f t="shared" si="40"/>
        <v>291.33333340000001</v>
      </c>
      <c r="CU46" s="59">
        <f t="shared" si="40"/>
        <v>31</v>
      </c>
      <c r="CV46" s="59">
        <f t="shared" si="40"/>
        <v>22</v>
      </c>
      <c r="CW46" s="59">
        <f t="shared" si="40"/>
        <v>10</v>
      </c>
      <c r="CX46" s="59">
        <f t="shared" si="40"/>
        <v>15</v>
      </c>
      <c r="CY46" s="59">
        <f t="shared" si="40"/>
        <v>122</v>
      </c>
      <c r="CZ46" s="95">
        <f t="shared" si="40"/>
        <v>0</v>
      </c>
      <c r="DA46" s="95">
        <f t="shared" si="40"/>
        <v>5</v>
      </c>
      <c r="DB46" s="95">
        <f t="shared" si="40"/>
        <v>6</v>
      </c>
      <c r="DC46" s="95">
        <f t="shared" si="40"/>
        <v>0</v>
      </c>
      <c r="DD46" s="95">
        <f t="shared" si="40"/>
        <v>1</v>
      </c>
      <c r="DE46" s="95">
        <f t="shared" si="40"/>
        <v>271.75</v>
      </c>
      <c r="DF46" s="95">
        <f t="shared" si="40"/>
        <v>248.33333329999999</v>
      </c>
      <c r="DG46" s="95">
        <f t="shared" si="40"/>
        <v>0</v>
      </c>
      <c r="DH46" s="95">
        <f t="shared" si="40"/>
        <v>58.166666669999998</v>
      </c>
      <c r="DI46" s="95">
        <f t="shared" si="40"/>
        <v>0</v>
      </c>
      <c r="DJ46" s="95">
        <f t="shared" si="40"/>
        <v>74.833333339999996</v>
      </c>
      <c r="DK46" s="95">
        <f t="shared" si="40"/>
        <v>0</v>
      </c>
      <c r="DL46" s="95">
        <f t="shared" si="40"/>
        <v>34</v>
      </c>
      <c r="DM46" s="95">
        <f t="shared" ref="DM46:ER46" si="41">DM224</f>
        <v>17</v>
      </c>
      <c r="DN46" s="95">
        <f t="shared" si="41"/>
        <v>0</v>
      </c>
      <c r="DO46" s="95">
        <f t="shared" si="41"/>
        <v>28</v>
      </c>
      <c r="DP46" s="95">
        <f t="shared" si="41"/>
        <v>196</v>
      </c>
      <c r="DQ46" s="59">
        <f t="shared" si="41"/>
        <v>0</v>
      </c>
      <c r="DR46" s="59">
        <f t="shared" si="41"/>
        <v>0</v>
      </c>
      <c r="DS46" s="59">
        <f t="shared" si="41"/>
        <v>6</v>
      </c>
      <c r="DT46" s="59">
        <f t="shared" si="41"/>
        <v>2</v>
      </c>
      <c r="DU46" s="59">
        <f t="shared" si="41"/>
        <v>4</v>
      </c>
      <c r="DV46" s="59">
        <f t="shared" si="41"/>
        <v>288.58333340000001</v>
      </c>
      <c r="DW46" s="59">
        <f t="shared" si="41"/>
        <v>311.83333340000001</v>
      </c>
      <c r="DX46" s="59">
        <f t="shared" si="41"/>
        <v>410.5</v>
      </c>
      <c r="DY46" s="59">
        <f t="shared" si="41"/>
        <v>184.33333329999999</v>
      </c>
      <c r="DZ46" s="59">
        <f t="shared" si="41"/>
        <v>490.5</v>
      </c>
      <c r="EA46" s="59">
        <f t="shared" si="41"/>
        <v>72.5</v>
      </c>
      <c r="EB46" s="59">
        <f t="shared" si="41"/>
        <v>123</v>
      </c>
      <c r="EC46" s="59">
        <f t="shared" si="41"/>
        <v>29</v>
      </c>
      <c r="ED46" s="59">
        <f t="shared" si="41"/>
        <v>28</v>
      </c>
      <c r="EE46" s="59">
        <f t="shared" si="41"/>
        <v>7</v>
      </c>
      <c r="EF46" s="59">
        <f t="shared" si="41"/>
        <v>16</v>
      </c>
      <c r="EG46" s="59">
        <f t="shared" si="41"/>
        <v>104</v>
      </c>
      <c r="EH46" s="95">
        <f t="shared" si="41"/>
        <v>0</v>
      </c>
      <c r="EI46" s="95">
        <f t="shared" si="41"/>
        <v>0</v>
      </c>
      <c r="EJ46" s="95">
        <f t="shared" si="41"/>
        <v>6</v>
      </c>
      <c r="EK46" s="95">
        <f t="shared" si="41"/>
        <v>5</v>
      </c>
      <c r="EL46" s="95">
        <f t="shared" si="41"/>
        <v>1</v>
      </c>
      <c r="EM46" s="95">
        <f t="shared" si="41"/>
        <v>313.66666659999999</v>
      </c>
      <c r="EN46" s="95">
        <f t="shared" si="41"/>
        <v>251</v>
      </c>
      <c r="EO46" s="95">
        <f t="shared" si="41"/>
        <v>364.4</v>
      </c>
      <c r="EP46" s="95">
        <f t="shared" si="41"/>
        <v>79.333333339999996</v>
      </c>
      <c r="EQ46" s="95">
        <f t="shared" si="41"/>
        <v>302.39999999999998</v>
      </c>
      <c r="ER46" s="95">
        <f t="shared" si="41"/>
        <v>223.83333329999999</v>
      </c>
      <c r="ES46" s="95">
        <f t="shared" ref="ES46:EX46" si="42">ES224</f>
        <v>46.400000009999999</v>
      </c>
      <c r="ET46" s="95">
        <f t="shared" si="42"/>
        <v>23</v>
      </c>
      <c r="EU46" s="95">
        <f t="shared" si="42"/>
        <v>16</v>
      </c>
      <c r="EV46" s="95">
        <f t="shared" si="42"/>
        <v>9</v>
      </c>
      <c r="EW46" s="95">
        <f t="shared" si="42"/>
        <v>14</v>
      </c>
      <c r="EX46" s="95">
        <f t="shared" si="42"/>
        <v>139</v>
      </c>
    </row>
    <row r="47" spans="1:154">
      <c r="A47" t="s">
        <v>165</v>
      </c>
      <c r="B47" s="10">
        <v>29</v>
      </c>
      <c r="C47" s="6" t="s">
        <v>2</v>
      </c>
      <c r="D47" s="10" t="s">
        <v>38</v>
      </c>
      <c r="E47" s="59">
        <f t="shared" si="16"/>
        <v>0</v>
      </c>
      <c r="F47" s="59">
        <f t="shared" si="17"/>
        <v>0</v>
      </c>
      <c r="G47" s="59">
        <f t="shared" si="18"/>
        <v>100</v>
      </c>
      <c r="H47" s="59">
        <f t="shared" si="19"/>
        <v>0</v>
      </c>
      <c r="I47" s="59">
        <f t="shared" si="20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273.25</v>
      </c>
      <c r="Q47">
        <v>0</v>
      </c>
      <c r="R47">
        <v>273.25</v>
      </c>
      <c r="S47">
        <v>0</v>
      </c>
      <c r="T47">
        <v>154</v>
      </c>
      <c r="U47">
        <v>154</v>
      </c>
      <c r="V47">
        <v>0</v>
      </c>
      <c r="W47">
        <v>201.125</v>
      </c>
      <c r="X47">
        <v>201.125</v>
      </c>
      <c r="Y47">
        <v>0</v>
      </c>
      <c r="Z47">
        <v>574.75</v>
      </c>
      <c r="AA47">
        <v>574.75</v>
      </c>
      <c r="AB47">
        <v>0</v>
      </c>
      <c r="AC47">
        <v>26</v>
      </c>
      <c r="AD47">
        <v>16</v>
      </c>
      <c r="AE47">
        <v>10</v>
      </c>
      <c r="AF47">
        <v>0</v>
      </c>
      <c r="AG47">
        <v>9</v>
      </c>
      <c r="AH47">
        <v>12</v>
      </c>
      <c r="AI47">
        <v>1</v>
      </c>
      <c r="AJ47">
        <v>0</v>
      </c>
      <c r="AK47">
        <v>0</v>
      </c>
      <c r="AL47">
        <v>4</v>
      </c>
      <c r="AM47">
        <v>8</v>
      </c>
      <c r="AN47">
        <v>4</v>
      </c>
      <c r="AO47">
        <v>0</v>
      </c>
      <c r="AP47">
        <v>0</v>
      </c>
      <c r="AQ47">
        <v>0</v>
      </c>
      <c r="AR47">
        <v>4</v>
      </c>
      <c r="AS47">
        <v>1</v>
      </c>
      <c r="AT47">
        <v>8</v>
      </c>
      <c r="AU47">
        <v>1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9</v>
      </c>
      <c r="BF47">
        <v>0</v>
      </c>
      <c r="BG47">
        <v>0</v>
      </c>
      <c r="BH47">
        <v>1</v>
      </c>
      <c r="BI47">
        <v>6</v>
      </c>
      <c r="BJ47">
        <v>2</v>
      </c>
      <c r="BK47">
        <v>0</v>
      </c>
      <c r="BL47">
        <v>93</v>
      </c>
      <c r="BM47">
        <v>19</v>
      </c>
      <c r="BN47">
        <v>1</v>
      </c>
      <c r="BO47">
        <v>7</v>
      </c>
      <c r="BP47">
        <v>0</v>
      </c>
      <c r="BQ47">
        <v>4</v>
      </c>
      <c r="BR47">
        <v>62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  <c r="CE47" s="58" t="s">
        <v>111</v>
      </c>
      <c r="CG47" s="10" t="str">
        <f t="shared" ref="CG47:DL47" si="43">CG261</f>
        <v>FE0F</v>
      </c>
      <c r="CH47" s="10" t="str">
        <f t="shared" si="43"/>
        <v>+ve</v>
      </c>
      <c r="CI47" s="59">
        <f t="shared" si="43"/>
        <v>0</v>
      </c>
      <c r="CJ47" s="59">
        <f t="shared" si="43"/>
        <v>0</v>
      </c>
      <c r="CK47" s="59">
        <f t="shared" si="43"/>
        <v>0</v>
      </c>
      <c r="CL47" s="59">
        <f t="shared" si="43"/>
        <v>0</v>
      </c>
      <c r="CM47" s="59">
        <f t="shared" si="43"/>
        <v>0</v>
      </c>
      <c r="CN47" s="59">
        <f t="shared" si="43"/>
        <v>0</v>
      </c>
      <c r="CO47" s="59">
        <f t="shared" si="43"/>
        <v>0</v>
      </c>
      <c r="CP47" s="59">
        <f t="shared" si="43"/>
        <v>0</v>
      </c>
      <c r="CQ47" s="59">
        <f t="shared" si="43"/>
        <v>0</v>
      </c>
      <c r="CR47" s="59">
        <f t="shared" si="43"/>
        <v>0</v>
      </c>
      <c r="CS47" s="59">
        <f t="shared" si="43"/>
        <v>0</v>
      </c>
      <c r="CT47" s="59">
        <f t="shared" si="43"/>
        <v>0</v>
      </c>
      <c r="CU47" s="59">
        <f t="shared" si="43"/>
        <v>0</v>
      </c>
      <c r="CV47" s="59">
        <f t="shared" si="43"/>
        <v>0</v>
      </c>
      <c r="CW47" s="59">
        <f t="shared" si="43"/>
        <v>0</v>
      </c>
      <c r="CX47" s="59">
        <f t="shared" si="43"/>
        <v>0</v>
      </c>
      <c r="CY47" s="59">
        <f t="shared" si="43"/>
        <v>0</v>
      </c>
      <c r="CZ47" s="95">
        <f t="shared" si="43"/>
        <v>0</v>
      </c>
      <c r="DA47" s="95">
        <f t="shared" si="43"/>
        <v>0</v>
      </c>
      <c r="DB47" s="95">
        <f t="shared" si="43"/>
        <v>0</v>
      </c>
      <c r="DC47" s="95">
        <f t="shared" si="43"/>
        <v>0</v>
      </c>
      <c r="DD47" s="95">
        <f t="shared" si="43"/>
        <v>0</v>
      </c>
      <c r="DE47" s="95">
        <f t="shared" si="43"/>
        <v>0</v>
      </c>
      <c r="DF47" s="95">
        <f t="shared" si="43"/>
        <v>0</v>
      </c>
      <c r="DG47" s="95">
        <f t="shared" si="43"/>
        <v>0</v>
      </c>
      <c r="DH47" s="95">
        <f t="shared" si="43"/>
        <v>0</v>
      </c>
      <c r="DI47" s="95">
        <f t="shared" si="43"/>
        <v>0</v>
      </c>
      <c r="DJ47" s="95">
        <f t="shared" si="43"/>
        <v>0</v>
      </c>
      <c r="DK47" s="95">
        <f t="shared" si="43"/>
        <v>0</v>
      </c>
      <c r="DL47" s="95">
        <f t="shared" si="43"/>
        <v>0</v>
      </c>
      <c r="DM47" s="95">
        <f t="shared" ref="DM47:ER47" si="44">DM261</f>
        <v>0</v>
      </c>
      <c r="DN47" s="95">
        <f t="shared" si="44"/>
        <v>0</v>
      </c>
      <c r="DO47" s="95">
        <f t="shared" si="44"/>
        <v>0</v>
      </c>
      <c r="DP47" s="95">
        <f t="shared" si="44"/>
        <v>0</v>
      </c>
      <c r="DQ47" s="59">
        <f t="shared" si="44"/>
        <v>0</v>
      </c>
      <c r="DR47" s="59">
        <f t="shared" si="44"/>
        <v>0</v>
      </c>
      <c r="DS47" s="59">
        <f t="shared" si="44"/>
        <v>0</v>
      </c>
      <c r="DT47" s="59">
        <f t="shared" si="44"/>
        <v>0</v>
      </c>
      <c r="DU47" s="59">
        <f t="shared" si="44"/>
        <v>0</v>
      </c>
      <c r="DV47" s="59">
        <f t="shared" si="44"/>
        <v>0</v>
      </c>
      <c r="DW47" s="59">
        <f t="shared" si="44"/>
        <v>0</v>
      </c>
      <c r="DX47" s="59">
        <f t="shared" si="44"/>
        <v>0</v>
      </c>
      <c r="DY47" s="59">
        <f t="shared" si="44"/>
        <v>0</v>
      </c>
      <c r="DZ47" s="59">
        <f t="shared" si="44"/>
        <v>0</v>
      </c>
      <c r="EA47" s="59">
        <f t="shared" si="44"/>
        <v>0</v>
      </c>
      <c r="EB47" s="59">
        <f t="shared" si="44"/>
        <v>0</v>
      </c>
      <c r="EC47" s="59">
        <f t="shared" si="44"/>
        <v>0</v>
      </c>
      <c r="ED47" s="59">
        <f t="shared" si="44"/>
        <v>0</v>
      </c>
      <c r="EE47" s="59">
        <f t="shared" si="44"/>
        <v>0</v>
      </c>
      <c r="EF47" s="59">
        <f t="shared" si="44"/>
        <v>0</v>
      </c>
      <c r="EG47" s="59">
        <f t="shared" si="44"/>
        <v>0</v>
      </c>
      <c r="EH47" s="95">
        <f t="shared" si="44"/>
        <v>0</v>
      </c>
      <c r="EI47" s="95">
        <f t="shared" si="44"/>
        <v>0</v>
      </c>
      <c r="EJ47" s="95">
        <f t="shared" si="44"/>
        <v>0</v>
      </c>
      <c r="EK47" s="95">
        <f t="shared" si="44"/>
        <v>0</v>
      </c>
      <c r="EL47" s="95">
        <f t="shared" si="44"/>
        <v>0</v>
      </c>
      <c r="EM47" s="95">
        <f t="shared" si="44"/>
        <v>0</v>
      </c>
      <c r="EN47" s="95">
        <f t="shared" si="44"/>
        <v>0</v>
      </c>
      <c r="EO47" s="95">
        <f t="shared" si="44"/>
        <v>0</v>
      </c>
      <c r="EP47" s="95">
        <f t="shared" si="44"/>
        <v>0</v>
      </c>
      <c r="EQ47" s="95">
        <f t="shared" si="44"/>
        <v>0</v>
      </c>
      <c r="ER47" s="95">
        <f t="shared" si="44"/>
        <v>0</v>
      </c>
      <c r="ES47" s="95">
        <f t="shared" ref="ES47:EX47" si="45">ES261</f>
        <v>0</v>
      </c>
      <c r="ET47" s="95">
        <f t="shared" si="45"/>
        <v>0</v>
      </c>
      <c r="EU47" s="95">
        <f t="shared" si="45"/>
        <v>0</v>
      </c>
      <c r="EV47" s="95">
        <f t="shared" si="45"/>
        <v>0</v>
      </c>
      <c r="EW47" s="95">
        <f t="shared" si="45"/>
        <v>0</v>
      </c>
      <c r="EX47" s="95">
        <f t="shared" si="45"/>
        <v>0</v>
      </c>
    </row>
    <row r="48" spans="1:154">
      <c r="A48" t="s">
        <v>166</v>
      </c>
      <c r="B48" s="10">
        <v>34</v>
      </c>
      <c r="C48" s="4" t="s">
        <v>3</v>
      </c>
      <c r="D48" s="10" t="s">
        <v>38</v>
      </c>
      <c r="E48" s="59">
        <f t="shared" si="16"/>
        <v>12.5</v>
      </c>
      <c r="F48" s="59">
        <f t="shared" si="17"/>
        <v>12.5</v>
      </c>
      <c r="G48" s="59">
        <f t="shared" si="18"/>
        <v>62.5</v>
      </c>
      <c r="H48" s="59">
        <f t="shared" si="19"/>
        <v>12.5</v>
      </c>
      <c r="I48" s="59">
        <f t="shared" si="20"/>
        <v>0.625</v>
      </c>
      <c r="J48">
        <v>8</v>
      </c>
      <c r="K48">
        <v>1</v>
      </c>
      <c r="L48">
        <v>1</v>
      </c>
      <c r="M48">
        <v>5</v>
      </c>
      <c r="N48">
        <v>1</v>
      </c>
      <c r="O48">
        <v>0.83333333330000003</v>
      </c>
      <c r="P48">
        <v>2271.7142859999999</v>
      </c>
      <c r="Q48">
        <v>3871</v>
      </c>
      <c r="R48">
        <v>2159.1999999999998</v>
      </c>
      <c r="S48">
        <v>1235</v>
      </c>
      <c r="T48">
        <v>90.5</v>
      </c>
      <c r="U48">
        <v>84.599999990000001</v>
      </c>
      <c r="V48">
        <v>120</v>
      </c>
      <c r="W48">
        <v>1992.666667</v>
      </c>
      <c r="X48">
        <v>1767.2</v>
      </c>
      <c r="Y48">
        <v>3120</v>
      </c>
      <c r="Z48">
        <v>38.666666669999998</v>
      </c>
      <c r="AA48">
        <v>45.2</v>
      </c>
      <c r="AB48">
        <v>6</v>
      </c>
      <c r="AC48">
        <v>21</v>
      </c>
      <c r="AD48">
        <v>8</v>
      </c>
      <c r="AE48">
        <v>9</v>
      </c>
      <c r="AF48">
        <v>4</v>
      </c>
      <c r="AG48">
        <v>14</v>
      </c>
      <c r="AH48">
        <v>6</v>
      </c>
      <c r="AI48">
        <v>1</v>
      </c>
      <c r="AJ48">
        <v>0</v>
      </c>
      <c r="AK48">
        <v>0</v>
      </c>
      <c r="AL48">
        <v>0</v>
      </c>
      <c r="AM48">
        <v>7</v>
      </c>
      <c r="AN48">
        <v>0</v>
      </c>
      <c r="AO48">
        <v>1</v>
      </c>
      <c r="AP48">
        <v>0</v>
      </c>
      <c r="AQ48">
        <v>0</v>
      </c>
      <c r="AR48">
        <v>0</v>
      </c>
      <c r="AS48">
        <v>4</v>
      </c>
      <c r="AT48">
        <v>5</v>
      </c>
      <c r="AU48">
        <v>0</v>
      </c>
      <c r="AV48">
        <v>0</v>
      </c>
      <c r="AW48">
        <v>0</v>
      </c>
      <c r="AX48">
        <v>0</v>
      </c>
      <c r="AY48">
        <v>3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10</v>
      </c>
      <c r="BF48">
        <v>2</v>
      </c>
      <c r="BG48">
        <v>0</v>
      </c>
      <c r="BH48">
        <v>0</v>
      </c>
      <c r="BI48">
        <v>1</v>
      </c>
      <c r="BJ48">
        <v>6</v>
      </c>
      <c r="BK48">
        <v>1</v>
      </c>
      <c r="BL48">
        <v>514</v>
      </c>
      <c r="BM48">
        <v>168</v>
      </c>
      <c r="BN48">
        <v>18</v>
      </c>
      <c r="BO48">
        <v>12</v>
      </c>
      <c r="BP48">
        <v>8</v>
      </c>
      <c r="BQ48">
        <v>110</v>
      </c>
      <c r="BR48">
        <v>198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</row>
    <row r="49" spans="1:83">
      <c r="A49" t="s">
        <v>167</v>
      </c>
      <c r="B49" s="10">
        <v>29</v>
      </c>
      <c r="C49" s="6" t="s">
        <v>2</v>
      </c>
      <c r="D49" s="10" t="s">
        <v>38</v>
      </c>
      <c r="E49" s="59">
        <f t="shared" si="16"/>
        <v>0</v>
      </c>
      <c r="F49" s="59">
        <f t="shared" si="17"/>
        <v>0</v>
      </c>
      <c r="G49" s="59">
        <f t="shared" si="18"/>
        <v>87.5</v>
      </c>
      <c r="H49" s="59">
        <f t="shared" si="19"/>
        <v>12.5</v>
      </c>
      <c r="I49" s="59">
        <f t="shared" si="20"/>
        <v>0.875</v>
      </c>
      <c r="J49">
        <v>8</v>
      </c>
      <c r="K49">
        <v>0</v>
      </c>
      <c r="L49">
        <v>0</v>
      </c>
      <c r="M49">
        <v>7</v>
      </c>
      <c r="N49">
        <v>1</v>
      </c>
      <c r="O49">
        <v>0.875</v>
      </c>
      <c r="P49">
        <v>181.125</v>
      </c>
      <c r="Q49">
        <v>0</v>
      </c>
      <c r="R49">
        <v>187.14285709999999</v>
      </c>
      <c r="S49">
        <v>139</v>
      </c>
      <c r="T49">
        <v>141.75</v>
      </c>
      <c r="U49">
        <v>113.1428571</v>
      </c>
      <c r="V49">
        <v>342</v>
      </c>
      <c r="W49">
        <v>1371.125</v>
      </c>
      <c r="X49">
        <v>1556</v>
      </c>
      <c r="Y49">
        <v>77</v>
      </c>
      <c r="Z49">
        <v>409.375</v>
      </c>
      <c r="AA49">
        <v>420.57142850000002</v>
      </c>
      <c r="AB49">
        <v>331</v>
      </c>
      <c r="AC49">
        <v>20</v>
      </c>
      <c r="AD49">
        <v>10</v>
      </c>
      <c r="AE49">
        <v>8</v>
      </c>
      <c r="AF49">
        <v>2</v>
      </c>
      <c r="AG49">
        <v>9</v>
      </c>
      <c r="AH49">
        <v>9</v>
      </c>
      <c r="AI49">
        <v>1</v>
      </c>
      <c r="AJ49">
        <v>0</v>
      </c>
      <c r="AK49">
        <v>1</v>
      </c>
      <c r="AL49">
        <v>0</v>
      </c>
      <c r="AM49">
        <v>8</v>
      </c>
      <c r="AN49">
        <v>1</v>
      </c>
      <c r="AO49">
        <v>0</v>
      </c>
      <c r="AP49">
        <v>0</v>
      </c>
      <c r="AQ49">
        <v>1</v>
      </c>
      <c r="AR49">
        <v>0</v>
      </c>
      <c r="AS49">
        <v>1</v>
      </c>
      <c r="AT49">
        <v>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1</v>
      </c>
      <c r="BB49">
        <v>0</v>
      </c>
      <c r="BC49">
        <v>0</v>
      </c>
      <c r="BD49">
        <v>0</v>
      </c>
      <c r="BE49">
        <v>14</v>
      </c>
      <c r="BF49">
        <v>0</v>
      </c>
      <c r="BG49">
        <v>2</v>
      </c>
      <c r="BH49">
        <v>4</v>
      </c>
      <c r="BI49">
        <v>3</v>
      </c>
      <c r="BJ49">
        <v>5</v>
      </c>
      <c r="BK49">
        <v>0</v>
      </c>
      <c r="BL49">
        <v>406</v>
      </c>
      <c r="BM49">
        <v>29</v>
      </c>
      <c r="BN49">
        <v>9</v>
      </c>
      <c r="BO49">
        <v>15</v>
      </c>
      <c r="BP49">
        <v>0</v>
      </c>
      <c r="BQ49">
        <v>140</v>
      </c>
      <c r="BR49">
        <v>213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  <c r="CE49" s="58" t="s">
        <v>111</v>
      </c>
    </row>
    <row r="50" spans="1:83">
      <c r="A50" t="s">
        <v>182</v>
      </c>
      <c r="B50" s="10">
        <v>37</v>
      </c>
      <c r="C50" s="4" t="s">
        <v>3</v>
      </c>
      <c r="D50" s="10" t="s">
        <v>38</v>
      </c>
      <c r="E50" s="59">
        <f t="shared" si="16"/>
        <v>50</v>
      </c>
      <c r="F50" s="59">
        <f t="shared" si="17"/>
        <v>12.5</v>
      </c>
      <c r="G50" s="59">
        <f t="shared" si="18"/>
        <v>25</v>
      </c>
      <c r="H50" s="59">
        <f t="shared" si="19"/>
        <v>12.5</v>
      </c>
      <c r="I50" s="59">
        <f t="shared" si="20"/>
        <v>0.25</v>
      </c>
      <c r="J50">
        <v>8</v>
      </c>
      <c r="K50">
        <v>4</v>
      </c>
      <c r="L50">
        <v>1</v>
      </c>
      <c r="M50">
        <v>2</v>
      </c>
      <c r="N50">
        <v>1</v>
      </c>
      <c r="O50">
        <v>0.66666666669999997</v>
      </c>
      <c r="P50">
        <v>825.25</v>
      </c>
      <c r="Q50">
        <v>884</v>
      </c>
      <c r="R50">
        <v>746.5</v>
      </c>
      <c r="S50">
        <v>924</v>
      </c>
      <c r="T50">
        <v>1617.666667</v>
      </c>
      <c r="U50">
        <v>1567.5</v>
      </c>
      <c r="V50">
        <v>1718</v>
      </c>
      <c r="W50">
        <v>203</v>
      </c>
      <c r="X50">
        <v>264</v>
      </c>
      <c r="Y50">
        <v>81</v>
      </c>
      <c r="Z50">
        <v>638</v>
      </c>
      <c r="AA50">
        <v>811</v>
      </c>
      <c r="AB50">
        <v>292</v>
      </c>
      <c r="AC50">
        <v>29</v>
      </c>
      <c r="AD50">
        <v>8</v>
      </c>
      <c r="AE50">
        <v>13</v>
      </c>
      <c r="AF50">
        <v>8</v>
      </c>
      <c r="AG50">
        <v>5</v>
      </c>
      <c r="AH50">
        <v>6</v>
      </c>
      <c r="AI50">
        <v>6</v>
      </c>
      <c r="AJ50">
        <v>1</v>
      </c>
      <c r="AK50">
        <v>2</v>
      </c>
      <c r="AL50">
        <v>9</v>
      </c>
      <c r="AM50">
        <v>4</v>
      </c>
      <c r="AN50">
        <v>3</v>
      </c>
      <c r="AO50">
        <v>0</v>
      </c>
      <c r="AP50">
        <v>0</v>
      </c>
      <c r="AQ50">
        <v>0</v>
      </c>
      <c r="AR50">
        <v>1</v>
      </c>
      <c r="AS50">
        <v>1</v>
      </c>
      <c r="AT50">
        <v>2</v>
      </c>
      <c r="AU50">
        <v>5</v>
      </c>
      <c r="AV50">
        <v>1</v>
      </c>
      <c r="AW50">
        <v>2</v>
      </c>
      <c r="AX50">
        <v>2</v>
      </c>
      <c r="AY50">
        <v>0</v>
      </c>
      <c r="AZ50">
        <v>1</v>
      </c>
      <c r="BA50">
        <v>1</v>
      </c>
      <c r="BB50">
        <v>0</v>
      </c>
      <c r="BC50">
        <v>0</v>
      </c>
      <c r="BD50">
        <v>6</v>
      </c>
      <c r="BE50">
        <v>23</v>
      </c>
      <c r="BF50">
        <v>15</v>
      </c>
      <c r="BG50">
        <v>0</v>
      </c>
      <c r="BH50">
        <v>0</v>
      </c>
      <c r="BI50">
        <v>1</v>
      </c>
      <c r="BJ50">
        <v>2</v>
      </c>
      <c r="BK50">
        <v>5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  <c r="CE50" s="58"/>
    </row>
    <row r="51" spans="1:83">
      <c r="A51" t="s">
        <v>168</v>
      </c>
      <c r="B51" s="10">
        <v>27</v>
      </c>
      <c r="C51" s="4" t="s">
        <v>3</v>
      </c>
      <c r="D51" s="10" t="s">
        <v>38</v>
      </c>
      <c r="E51" s="59">
        <f t="shared" si="16"/>
        <v>0</v>
      </c>
      <c r="F51" s="59">
        <f t="shared" si="17"/>
        <v>0</v>
      </c>
      <c r="G51" s="59">
        <f t="shared" si="18"/>
        <v>87.5</v>
      </c>
      <c r="H51" s="59">
        <f t="shared" si="19"/>
        <v>12.5</v>
      </c>
      <c r="I51" s="59">
        <f t="shared" si="20"/>
        <v>0.875</v>
      </c>
      <c r="J51">
        <v>8</v>
      </c>
      <c r="K51">
        <v>0</v>
      </c>
      <c r="L51">
        <v>0</v>
      </c>
      <c r="M51">
        <v>7</v>
      </c>
      <c r="N51">
        <v>1</v>
      </c>
      <c r="O51">
        <v>0.875</v>
      </c>
      <c r="P51">
        <v>382.875</v>
      </c>
      <c r="Q51">
        <v>0</v>
      </c>
      <c r="R51">
        <v>430.85714280000002</v>
      </c>
      <c r="S51">
        <v>47</v>
      </c>
      <c r="T51">
        <v>140.375</v>
      </c>
      <c r="U51">
        <v>105</v>
      </c>
      <c r="V51">
        <v>388</v>
      </c>
      <c r="W51">
        <v>247.75</v>
      </c>
      <c r="X51">
        <v>261.85714280000002</v>
      </c>
      <c r="Y51">
        <v>149</v>
      </c>
      <c r="Z51">
        <v>23</v>
      </c>
      <c r="AA51">
        <v>20.14285714</v>
      </c>
      <c r="AB51">
        <v>43</v>
      </c>
      <c r="AC51">
        <v>40</v>
      </c>
      <c r="AD51">
        <v>14</v>
      </c>
      <c r="AE51">
        <v>17</v>
      </c>
      <c r="AF51">
        <v>9</v>
      </c>
      <c r="AG51">
        <v>10</v>
      </c>
      <c r="AH51">
        <v>11</v>
      </c>
      <c r="AI51">
        <v>2</v>
      </c>
      <c r="AJ51">
        <v>0</v>
      </c>
      <c r="AK51">
        <v>7</v>
      </c>
      <c r="AL51">
        <v>10</v>
      </c>
      <c r="AM51">
        <v>8</v>
      </c>
      <c r="AN51">
        <v>3</v>
      </c>
      <c r="AO51">
        <v>0</v>
      </c>
      <c r="AP51">
        <v>0</v>
      </c>
      <c r="AQ51">
        <v>1</v>
      </c>
      <c r="AR51">
        <v>2</v>
      </c>
      <c r="AS51">
        <v>1</v>
      </c>
      <c r="AT51">
        <v>7</v>
      </c>
      <c r="AU51">
        <v>2</v>
      </c>
      <c r="AV51">
        <v>0</v>
      </c>
      <c r="AW51">
        <v>4</v>
      </c>
      <c r="AX51">
        <v>3</v>
      </c>
      <c r="AY51">
        <v>1</v>
      </c>
      <c r="AZ51">
        <v>1</v>
      </c>
      <c r="BA51">
        <v>0</v>
      </c>
      <c r="BB51">
        <v>0</v>
      </c>
      <c r="BC51">
        <v>2</v>
      </c>
      <c r="BD51">
        <v>5</v>
      </c>
      <c r="BE51">
        <v>25</v>
      </c>
      <c r="BF51">
        <v>2</v>
      </c>
      <c r="BG51">
        <v>0</v>
      </c>
      <c r="BH51">
        <v>0</v>
      </c>
      <c r="BI51">
        <v>4</v>
      </c>
      <c r="BJ51">
        <v>13</v>
      </c>
      <c r="BK51">
        <v>6</v>
      </c>
      <c r="BL51">
        <v>100</v>
      </c>
      <c r="BM51">
        <v>25</v>
      </c>
      <c r="BN51">
        <v>6</v>
      </c>
      <c r="BO51">
        <v>0</v>
      </c>
      <c r="BP51">
        <v>19</v>
      </c>
      <c r="BQ51">
        <v>22</v>
      </c>
      <c r="BR51">
        <v>28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</row>
    <row r="52" spans="1:83">
      <c r="A52" t="s">
        <v>169</v>
      </c>
      <c r="B52" s="10">
        <v>35</v>
      </c>
      <c r="C52" s="6" t="s">
        <v>2</v>
      </c>
      <c r="D52" s="10" t="s">
        <v>38</v>
      </c>
      <c r="E52" s="59">
        <f t="shared" si="16"/>
        <v>0</v>
      </c>
      <c r="F52" s="59">
        <f t="shared" si="17"/>
        <v>0</v>
      </c>
      <c r="G52" s="59">
        <f t="shared" si="18"/>
        <v>100</v>
      </c>
      <c r="H52" s="59">
        <f t="shared" si="19"/>
        <v>0</v>
      </c>
      <c r="I52" s="59">
        <f t="shared" si="20"/>
        <v>1</v>
      </c>
      <c r="J52">
        <v>8</v>
      </c>
      <c r="K52">
        <v>0</v>
      </c>
      <c r="L52">
        <v>0</v>
      </c>
      <c r="M52">
        <v>8</v>
      </c>
      <c r="N52">
        <v>0</v>
      </c>
      <c r="O52">
        <v>1</v>
      </c>
      <c r="P52">
        <v>1113.375</v>
      </c>
      <c r="Q52">
        <v>0</v>
      </c>
      <c r="R52">
        <v>1113.375</v>
      </c>
      <c r="S52">
        <v>0</v>
      </c>
      <c r="T52">
        <v>74.125</v>
      </c>
      <c r="U52">
        <v>74.125</v>
      </c>
      <c r="V52">
        <v>0</v>
      </c>
      <c r="W52">
        <v>198.5</v>
      </c>
      <c r="X52">
        <v>198.5</v>
      </c>
      <c r="Y52">
        <v>0</v>
      </c>
      <c r="Z52">
        <v>631.25</v>
      </c>
      <c r="AA52">
        <v>631.25</v>
      </c>
      <c r="AB52">
        <v>0</v>
      </c>
      <c r="AC52">
        <v>20</v>
      </c>
      <c r="AD52">
        <v>8</v>
      </c>
      <c r="AE52">
        <v>9</v>
      </c>
      <c r="AF52">
        <v>3</v>
      </c>
      <c r="AG52">
        <v>12</v>
      </c>
      <c r="AH52">
        <v>8</v>
      </c>
      <c r="AI52">
        <v>0</v>
      </c>
      <c r="AJ52">
        <v>0</v>
      </c>
      <c r="AK52">
        <v>0</v>
      </c>
      <c r="AL52">
        <v>0</v>
      </c>
      <c r="AM52">
        <v>8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8</v>
      </c>
      <c r="AU52">
        <v>0</v>
      </c>
      <c r="AV52">
        <v>0</v>
      </c>
      <c r="AW52">
        <v>0</v>
      </c>
      <c r="AX52">
        <v>0</v>
      </c>
      <c r="AY52">
        <v>3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9</v>
      </c>
      <c r="BF52">
        <v>1</v>
      </c>
      <c r="BG52">
        <v>0</v>
      </c>
      <c r="BH52">
        <v>0</v>
      </c>
      <c r="BI52">
        <v>7</v>
      </c>
      <c r="BJ52">
        <v>1</v>
      </c>
      <c r="BK52">
        <v>0</v>
      </c>
      <c r="BL52">
        <v>115</v>
      </c>
      <c r="BM52">
        <v>41</v>
      </c>
      <c r="BN52">
        <v>1</v>
      </c>
      <c r="BO52">
        <v>8</v>
      </c>
      <c r="BP52">
        <v>17</v>
      </c>
      <c r="BQ52">
        <v>13</v>
      </c>
      <c r="BR52">
        <v>35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</row>
    <row r="53" spans="1:83">
      <c r="A53" t="s">
        <v>170</v>
      </c>
      <c r="B53" s="10">
        <v>29</v>
      </c>
      <c r="C53" s="6" t="s">
        <v>2</v>
      </c>
      <c r="D53" s="10" t="s">
        <v>38</v>
      </c>
      <c r="E53" s="59">
        <f t="shared" si="16"/>
        <v>0</v>
      </c>
      <c r="F53" s="59">
        <f t="shared" si="17"/>
        <v>0</v>
      </c>
      <c r="G53" s="59">
        <f t="shared" si="18"/>
        <v>100</v>
      </c>
      <c r="H53" s="59">
        <f t="shared" si="19"/>
        <v>0</v>
      </c>
      <c r="I53" s="59">
        <f t="shared" si="20"/>
        <v>1</v>
      </c>
      <c r="J53">
        <v>8</v>
      </c>
      <c r="K53">
        <v>0</v>
      </c>
      <c r="L53">
        <v>0</v>
      </c>
      <c r="M53">
        <v>8</v>
      </c>
      <c r="N53">
        <v>0</v>
      </c>
      <c r="O53">
        <v>1</v>
      </c>
      <c r="P53">
        <v>147.25</v>
      </c>
      <c r="Q53">
        <v>0</v>
      </c>
      <c r="R53">
        <v>147.25</v>
      </c>
      <c r="S53">
        <v>0</v>
      </c>
      <c r="T53">
        <v>138.125</v>
      </c>
      <c r="U53">
        <v>138.125</v>
      </c>
      <c r="V53">
        <v>0</v>
      </c>
      <c r="W53">
        <v>89.375</v>
      </c>
      <c r="X53">
        <v>89.375</v>
      </c>
      <c r="Y53">
        <v>0</v>
      </c>
      <c r="Z53">
        <v>1007.375</v>
      </c>
      <c r="AA53">
        <v>1007.375</v>
      </c>
      <c r="AB53">
        <v>0</v>
      </c>
      <c r="AC53">
        <v>162</v>
      </c>
      <c r="AD53">
        <v>78</v>
      </c>
      <c r="AE53">
        <v>84</v>
      </c>
      <c r="AF53">
        <v>0</v>
      </c>
      <c r="AG53">
        <v>21</v>
      </c>
      <c r="AH53">
        <v>31</v>
      </c>
      <c r="AI53">
        <v>19</v>
      </c>
      <c r="AJ53">
        <v>3</v>
      </c>
      <c r="AK53">
        <v>0</v>
      </c>
      <c r="AL53">
        <v>88</v>
      </c>
      <c r="AM53">
        <v>8</v>
      </c>
      <c r="AN53">
        <v>23</v>
      </c>
      <c r="AO53">
        <v>6</v>
      </c>
      <c r="AP53">
        <v>1</v>
      </c>
      <c r="AQ53">
        <v>0</v>
      </c>
      <c r="AR53">
        <v>40</v>
      </c>
      <c r="AS53">
        <v>13</v>
      </c>
      <c r="AT53">
        <v>8</v>
      </c>
      <c r="AU53">
        <v>13</v>
      </c>
      <c r="AV53">
        <v>2</v>
      </c>
      <c r="AW53">
        <v>0</v>
      </c>
      <c r="AX53">
        <v>48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8</v>
      </c>
      <c r="BF53">
        <v>0</v>
      </c>
      <c r="BG53">
        <v>0</v>
      </c>
      <c r="BH53">
        <v>0</v>
      </c>
      <c r="BI53">
        <v>8</v>
      </c>
      <c r="BJ53">
        <v>0</v>
      </c>
      <c r="BK53">
        <v>0</v>
      </c>
      <c r="BL53">
        <v>33</v>
      </c>
      <c r="BM53">
        <v>3</v>
      </c>
      <c r="BN53">
        <v>0</v>
      </c>
      <c r="BO53">
        <v>0</v>
      </c>
      <c r="BP53">
        <v>15</v>
      </c>
      <c r="BQ53">
        <v>2</v>
      </c>
      <c r="BR53">
        <v>13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  <c r="CE53" s="58" t="s">
        <v>111</v>
      </c>
    </row>
    <row r="54" spans="1:83">
      <c r="A54" t="s">
        <v>171</v>
      </c>
      <c r="B54" s="10">
        <v>34</v>
      </c>
      <c r="C54" s="4" t="s">
        <v>3</v>
      </c>
      <c r="D54" s="10" t="s">
        <v>38</v>
      </c>
      <c r="E54" s="59">
        <f t="shared" si="16"/>
        <v>25</v>
      </c>
      <c r="F54" s="59">
        <f t="shared" si="17"/>
        <v>0</v>
      </c>
      <c r="G54" s="59">
        <f t="shared" si="18"/>
        <v>75</v>
      </c>
      <c r="H54" s="59">
        <f t="shared" si="19"/>
        <v>0</v>
      </c>
      <c r="I54" s="59">
        <f t="shared" si="20"/>
        <v>0.75</v>
      </c>
      <c r="J54">
        <v>8</v>
      </c>
      <c r="K54">
        <v>2</v>
      </c>
      <c r="L54">
        <v>0</v>
      </c>
      <c r="M54">
        <v>6</v>
      </c>
      <c r="N54">
        <v>0</v>
      </c>
      <c r="O54">
        <v>1</v>
      </c>
      <c r="P54">
        <v>831.16666669999995</v>
      </c>
      <c r="Q54">
        <v>0</v>
      </c>
      <c r="R54">
        <v>831.16666669999995</v>
      </c>
      <c r="S54">
        <v>0</v>
      </c>
      <c r="T54">
        <v>305.33333340000001</v>
      </c>
      <c r="U54">
        <v>305.33333340000001</v>
      </c>
      <c r="V54">
        <v>0</v>
      </c>
      <c r="W54">
        <v>91.166666660000004</v>
      </c>
      <c r="X54">
        <v>91.166666660000004</v>
      </c>
      <c r="Y54">
        <v>0</v>
      </c>
      <c r="Z54">
        <v>232.5</v>
      </c>
      <c r="AA54">
        <v>232.5</v>
      </c>
      <c r="AB54">
        <v>0</v>
      </c>
      <c r="AC54">
        <v>21</v>
      </c>
      <c r="AD54">
        <v>8</v>
      </c>
      <c r="AE54">
        <v>12</v>
      </c>
      <c r="AF54">
        <v>1</v>
      </c>
      <c r="AG54">
        <v>11</v>
      </c>
      <c r="AH54">
        <v>6</v>
      </c>
      <c r="AI54">
        <v>1</v>
      </c>
      <c r="AJ54">
        <v>0</v>
      </c>
      <c r="AK54">
        <v>3</v>
      </c>
      <c r="AL54">
        <v>0</v>
      </c>
      <c r="AM54">
        <v>6</v>
      </c>
      <c r="AN54">
        <v>0</v>
      </c>
      <c r="AO54">
        <v>0</v>
      </c>
      <c r="AP54">
        <v>0</v>
      </c>
      <c r="AQ54">
        <v>2</v>
      </c>
      <c r="AR54">
        <v>0</v>
      </c>
      <c r="AS54">
        <v>5</v>
      </c>
      <c r="AT54">
        <v>6</v>
      </c>
      <c r="AU54">
        <v>1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</v>
      </c>
      <c r="BD54">
        <v>0</v>
      </c>
      <c r="BE54">
        <v>20</v>
      </c>
      <c r="BF54">
        <v>0</v>
      </c>
      <c r="BG54">
        <v>0</v>
      </c>
      <c r="BH54">
        <v>0</v>
      </c>
      <c r="BI54">
        <v>6</v>
      </c>
      <c r="BJ54">
        <v>1</v>
      </c>
      <c r="BK54">
        <v>13</v>
      </c>
      <c r="BL54">
        <v>68</v>
      </c>
      <c r="BM54">
        <v>19</v>
      </c>
      <c r="BN54">
        <v>16</v>
      </c>
      <c r="BO54">
        <v>3</v>
      </c>
      <c r="BP54">
        <v>4</v>
      </c>
      <c r="BQ54">
        <v>3</v>
      </c>
      <c r="BR54">
        <v>23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</row>
    <row r="55" spans="1:83">
      <c r="A55" t="s">
        <v>172</v>
      </c>
      <c r="B55" s="10">
        <v>29</v>
      </c>
      <c r="C55" s="4" t="s">
        <v>3</v>
      </c>
      <c r="D55" s="10" t="s">
        <v>38</v>
      </c>
      <c r="E55" s="59">
        <f t="shared" si="16"/>
        <v>0</v>
      </c>
      <c r="F55" s="59">
        <f t="shared" si="17"/>
        <v>0</v>
      </c>
      <c r="G55" s="59">
        <f t="shared" si="18"/>
        <v>50</v>
      </c>
      <c r="H55" s="59">
        <f t="shared" si="19"/>
        <v>50</v>
      </c>
      <c r="I55" s="59">
        <f t="shared" si="20"/>
        <v>0.5</v>
      </c>
      <c r="J55">
        <v>8</v>
      </c>
      <c r="K55">
        <v>0</v>
      </c>
      <c r="L55">
        <v>0</v>
      </c>
      <c r="M55">
        <v>4</v>
      </c>
      <c r="N55">
        <v>4</v>
      </c>
      <c r="O55">
        <v>0.5</v>
      </c>
      <c r="P55">
        <v>361.5</v>
      </c>
      <c r="Q55">
        <v>0</v>
      </c>
      <c r="R55">
        <v>334.25</v>
      </c>
      <c r="S55">
        <v>388.75</v>
      </c>
      <c r="T55">
        <v>148.5</v>
      </c>
      <c r="U55">
        <v>171</v>
      </c>
      <c r="V55">
        <v>126</v>
      </c>
      <c r="W55">
        <v>73.125</v>
      </c>
      <c r="X55">
        <v>54.5</v>
      </c>
      <c r="Y55">
        <v>91.75</v>
      </c>
      <c r="Z55">
        <v>579</v>
      </c>
      <c r="AA55">
        <v>825</v>
      </c>
      <c r="AB55">
        <v>333</v>
      </c>
      <c r="AC55">
        <v>22</v>
      </c>
      <c r="AD55">
        <v>9</v>
      </c>
      <c r="AE55">
        <v>9</v>
      </c>
      <c r="AF55">
        <v>4</v>
      </c>
      <c r="AG55">
        <v>12</v>
      </c>
      <c r="AH55">
        <v>9</v>
      </c>
      <c r="AI55">
        <v>1</v>
      </c>
      <c r="AJ55">
        <v>0</v>
      </c>
      <c r="AK55">
        <v>0</v>
      </c>
      <c r="AL55">
        <v>0</v>
      </c>
      <c r="AM55">
        <v>8</v>
      </c>
      <c r="AN55">
        <v>1</v>
      </c>
      <c r="AO55">
        <v>0</v>
      </c>
      <c r="AP55">
        <v>0</v>
      </c>
      <c r="AQ55">
        <v>0</v>
      </c>
      <c r="AR55">
        <v>0</v>
      </c>
      <c r="AS55">
        <v>4</v>
      </c>
      <c r="AT55">
        <v>4</v>
      </c>
      <c r="AU55">
        <v>1</v>
      </c>
      <c r="AV55">
        <v>0</v>
      </c>
      <c r="AW55">
        <v>0</v>
      </c>
      <c r="AX55">
        <v>0</v>
      </c>
      <c r="AY55">
        <v>0</v>
      </c>
      <c r="AZ55">
        <v>4</v>
      </c>
      <c r="BA55">
        <v>0</v>
      </c>
      <c r="BB55">
        <v>0</v>
      </c>
      <c r="BC55">
        <v>0</v>
      </c>
      <c r="BD55">
        <v>0</v>
      </c>
      <c r="BE55">
        <v>8</v>
      </c>
      <c r="BF55">
        <v>0</v>
      </c>
      <c r="BG55">
        <v>0</v>
      </c>
      <c r="BH55">
        <v>0</v>
      </c>
      <c r="BI55">
        <v>4</v>
      </c>
      <c r="BJ55">
        <v>4</v>
      </c>
      <c r="BK55">
        <v>0</v>
      </c>
      <c r="BL55">
        <v>100</v>
      </c>
      <c r="BM55">
        <v>17</v>
      </c>
      <c r="BN55">
        <v>2</v>
      </c>
      <c r="BO55">
        <v>1</v>
      </c>
      <c r="BP55">
        <v>3</v>
      </c>
      <c r="BQ55">
        <v>2</v>
      </c>
      <c r="BR55">
        <v>75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  <c r="CE55" s="58" t="s">
        <v>111</v>
      </c>
    </row>
    <row r="56" spans="1:83">
      <c r="A56" t="s">
        <v>173</v>
      </c>
      <c r="B56" s="10">
        <v>29</v>
      </c>
      <c r="C56" s="6" t="s">
        <v>2</v>
      </c>
      <c r="D56" s="10" t="s">
        <v>38</v>
      </c>
      <c r="E56" s="59">
        <f t="shared" si="16"/>
        <v>12.5</v>
      </c>
      <c r="F56" s="59">
        <f t="shared" si="17"/>
        <v>0</v>
      </c>
      <c r="G56" s="59">
        <f t="shared" si="18"/>
        <v>62.5</v>
      </c>
      <c r="H56" s="59">
        <f t="shared" si="19"/>
        <v>25</v>
      </c>
      <c r="I56" s="59">
        <f t="shared" si="20"/>
        <v>0.625</v>
      </c>
      <c r="J56">
        <v>8</v>
      </c>
      <c r="K56">
        <v>1</v>
      </c>
      <c r="L56">
        <v>0</v>
      </c>
      <c r="M56">
        <v>5</v>
      </c>
      <c r="N56">
        <v>2</v>
      </c>
      <c r="O56">
        <v>0.71428571429999999</v>
      </c>
      <c r="P56">
        <v>2172.7142859999999</v>
      </c>
      <c r="Q56">
        <v>0</v>
      </c>
      <c r="R56">
        <v>2120.1999999999998</v>
      </c>
      <c r="S56">
        <v>2304</v>
      </c>
      <c r="T56">
        <v>551.57142850000002</v>
      </c>
      <c r="U56">
        <v>458.4</v>
      </c>
      <c r="V56">
        <v>784.5</v>
      </c>
      <c r="W56">
        <v>1461.142857</v>
      </c>
      <c r="X56">
        <v>1709.8</v>
      </c>
      <c r="Y56">
        <v>839.5</v>
      </c>
      <c r="Z56">
        <v>25.428571430000002</v>
      </c>
      <c r="AA56">
        <v>28</v>
      </c>
      <c r="AB56">
        <v>19</v>
      </c>
      <c r="AC56">
        <v>17</v>
      </c>
      <c r="AD56">
        <v>9</v>
      </c>
      <c r="AE56">
        <v>5</v>
      </c>
      <c r="AF56">
        <v>3</v>
      </c>
      <c r="AG56">
        <v>7</v>
      </c>
      <c r="AH56">
        <v>9</v>
      </c>
      <c r="AI56">
        <v>1</v>
      </c>
      <c r="AJ56">
        <v>0</v>
      </c>
      <c r="AK56">
        <v>0</v>
      </c>
      <c r="AL56">
        <v>0</v>
      </c>
      <c r="AM56">
        <v>7</v>
      </c>
      <c r="AN56">
        <v>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</v>
      </c>
      <c r="BA56">
        <v>1</v>
      </c>
      <c r="BB56">
        <v>0</v>
      </c>
      <c r="BC56">
        <v>0</v>
      </c>
      <c r="BD56">
        <v>0</v>
      </c>
      <c r="BE56">
        <v>10</v>
      </c>
      <c r="BF56">
        <v>0</v>
      </c>
      <c r="BG56">
        <v>0</v>
      </c>
      <c r="BH56">
        <v>0</v>
      </c>
      <c r="BI56">
        <v>0</v>
      </c>
      <c r="BJ56">
        <v>7</v>
      </c>
      <c r="BK56">
        <v>3</v>
      </c>
      <c r="BL56">
        <v>37</v>
      </c>
      <c r="BM56">
        <v>1</v>
      </c>
      <c r="BN56">
        <v>0</v>
      </c>
      <c r="BO56">
        <v>0</v>
      </c>
      <c r="BP56">
        <v>8</v>
      </c>
      <c r="BQ56">
        <v>3</v>
      </c>
      <c r="BR56">
        <v>25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  <c r="CE56" s="58" t="s">
        <v>111</v>
      </c>
    </row>
    <row r="57" spans="1:83">
      <c r="A57" t="s">
        <v>174</v>
      </c>
      <c r="B57" s="10">
        <v>37</v>
      </c>
      <c r="C57" s="6" t="s">
        <v>2</v>
      </c>
      <c r="D57" s="10" t="s">
        <v>38</v>
      </c>
      <c r="E57" s="59">
        <f t="shared" si="16"/>
        <v>37.5</v>
      </c>
      <c r="F57" s="59">
        <f t="shared" si="17"/>
        <v>0</v>
      </c>
      <c r="G57" s="59">
        <f t="shared" si="18"/>
        <v>37.5</v>
      </c>
      <c r="H57" s="59">
        <f t="shared" si="19"/>
        <v>25</v>
      </c>
      <c r="I57" s="59">
        <f t="shared" si="20"/>
        <v>0.375</v>
      </c>
      <c r="J57">
        <v>8</v>
      </c>
      <c r="K57">
        <v>3</v>
      </c>
      <c r="L57">
        <v>0</v>
      </c>
      <c r="M57">
        <v>3</v>
      </c>
      <c r="N57">
        <v>2</v>
      </c>
      <c r="O57">
        <v>0.60000000009999999</v>
      </c>
      <c r="P57">
        <v>2512.1999999999998</v>
      </c>
      <c r="Q57">
        <v>0</v>
      </c>
      <c r="R57">
        <v>2867.333333</v>
      </c>
      <c r="S57">
        <v>1979.5</v>
      </c>
      <c r="T57">
        <v>1141</v>
      </c>
      <c r="U57">
        <v>864.33333330000005</v>
      </c>
      <c r="V57">
        <v>1556</v>
      </c>
      <c r="W57">
        <v>1769.4</v>
      </c>
      <c r="X57">
        <v>130</v>
      </c>
      <c r="Y57">
        <v>4228.5</v>
      </c>
      <c r="Z57">
        <v>342.4</v>
      </c>
      <c r="AA57">
        <v>525.66666669999995</v>
      </c>
      <c r="AB57">
        <v>67.5</v>
      </c>
      <c r="AC57">
        <v>18</v>
      </c>
      <c r="AD57">
        <v>5</v>
      </c>
      <c r="AE57">
        <v>6</v>
      </c>
      <c r="AF57">
        <v>7</v>
      </c>
      <c r="AG57">
        <v>10</v>
      </c>
      <c r="AH57">
        <v>5</v>
      </c>
      <c r="AI57">
        <v>1</v>
      </c>
      <c r="AJ57">
        <v>0</v>
      </c>
      <c r="AK57">
        <v>0</v>
      </c>
      <c r="AL57">
        <v>2</v>
      </c>
      <c r="AM57">
        <v>5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</v>
      </c>
      <c r="AT57">
        <v>3</v>
      </c>
      <c r="AU57">
        <v>0</v>
      </c>
      <c r="AV57">
        <v>0</v>
      </c>
      <c r="AW57">
        <v>0</v>
      </c>
      <c r="AX57">
        <v>0</v>
      </c>
      <c r="AY57">
        <v>2</v>
      </c>
      <c r="AZ57">
        <v>2</v>
      </c>
      <c r="BA57">
        <v>1</v>
      </c>
      <c r="BB57">
        <v>0</v>
      </c>
      <c r="BC57">
        <v>0</v>
      </c>
      <c r="BD57">
        <v>2</v>
      </c>
      <c r="BE57">
        <v>6</v>
      </c>
      <c r="BF57">
        <v>1</v>
      </c>
      <c r="BG57">
        <v>0</v>
      </c>
      <c r="BH57">
        <v>0</v>
      </c>
      <c r="BI57">
        <v>3</v>
      </c>
      <c r="BJ57">
        <v>2</v>
      </c>
      <c r="BK57">
        <v>0</v>
      </c>
      <c r="BL57">
        <v>465</v>
      </c>
      <c r="BM57">
        <v>184</v>
      </c>
      <c r="BN57">
        <v>54</v>
      </c>
      <c r="BO57">
        <v>1</v>
      </c>
      <c r="BP57">
        <v>9</v>
      </c>
      <c r="BQ57">
        <v>79</v>
      </c>
      <c r="BR57">
        <v>138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</row>
    <row r="58" spans="1:83">
      <c r="A58" t="s">
        <v>183</v>
      </c>
      <c r="B58" s="10">
        <v>34</v>
      </c>
      <c r="C58" s="6" t="s">
        <v>2</v>
      </c>
      <c r="D58" s="10" t="s">
        <v>38</v>
      </c>
      <c r="E58" s="59">
        <f t="shared" si="16"/>
        <v>37.5</v>
      </c>
      <c r="F58" s="59">
        <f t="shared" si="17"/>
        <v>0</v>
      </c>
      <c r="G58" s="59">
        <f t="shared" si="18"/>
        <v>62.5</v>
      </c>
      <c r="H58" s="59">
        <f t="shared" si="19"/>
        <v>0</v>
      </c>
      <c r="I58" s="59">
        <f t="shared" si="20"/>
        <v>0.625</v>
      </c>
      <c r="J58">
        <v>8</v>
      </c>
      <c r="K58">
        <v>3</v>
      </c>
      <c r="L58">
        <v>0</v>
      </c>
      <c r="M58">
        <v>5</v>
      </c>
      <c r="N58">
        <v>0</v>
      </c>
      <c r="O58">
        <v>1</v>
      </c>
      <c r="P58">
        <v>934.40000010000006</v>
      </c>
      <c r="Q58">
        <v>0</v>
      </c>
      <c r="R58">
        <v>934.40000010000006</v>
      </c>
      <c r="S58">
        <v>0</v>
      </c>
      <c r="T58">
        <v>156.4</v>
      </c>
      <c r="U58">
        <v>156.4</v>
      </c>
      <c r="V58">
        <v>0</v>
      </c>
      <c r="W58">
        <v>113.2</v>
      </c>
      <c r="X58">
        <v>113.2</v>
      </c>
      <c r="Y58">
        <v>0</v>
      </c>
      <c r="Z58">
        <v>654</v>
      </c>
      <c r="AA58">
        <v>654</v>
      </c>
      <c r="AB58">
        <v>0</v>
      </c>
      <c r="AC58">
        <v>31</v>
      </c>
      <c r="AD58">
        <v>11</v>
      </c>
      <c r="AE58">
        <v>17</v>
      </c>
      <c r="AF58">
        <v>3</v>
      </c>
      <c r="AG58">
        <v>17</v>
      </c>
      <c r="AH58">
        <v>7</v>
      </c>
      <c r="AI58">
        <v>1</v>
      </c>
      <c r="AJ58">
        <v>0</v>
      </c>
      <c r="AK58">
        <v>0</v>
      </c>
      <c r="AL58">
        <v>6</v>
      </c>
      <c r="AM58">
        <v>5</v>
      </c>
      <c r="AN58">
        <v>2</v>
      </c>
      <c r="AO58">
        <v>0</v>
      </c>
      <c r="AP58">
        <v>0</v>
      </c>
      <c r="AQ58">
        <v>0</v>
      </c>
      <c r="AR58">
        <v>4</v>
      </c>
      <c r="AS58">
        <v>10</v>
      </c>
      <c r="AT58">
        <v>5</v>
      </c>
      <c r="AU58">
        <v>1</v>
      </c>
      <c r="AV58">
        <v>0</v>
      </c>
      <c r="AW58">
        <v>0</v>
      </c>
      <c r="AX58">
        <v>1</v>
      </c>
      <c r="AY58">
        <v>2</v>
      </c>
      <c r="AZ58">
        <v>0</v>
      </c>
      <c r="BA58">
        <v>0</v>
      </c>
      <c r="BB58">
        <v>0</v>
      </c>
      <c r="BC58">
        <v>0</v>
      </c>
      <c r="BD58">
        <v>1</v>
      </c>
      <c r="BE58">
        <v>7</v>
      </c>
      <c r="BF58">
        <v>0</v>
      </c>
      <c r="BG58">
        <v>0</v>
      </c>
      <c r="BH58">
        <v>0</v>
      </c>
      <c r="BI58">
        <v>5</v>
      </c>
      <c r="BJ58">
        <v>0</v>
      </c>
      <c r="BK58">
        <v>2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</row>
    <row r="59" spans="1:83">
      <c r="A59" t="s">
        <v>175</v>
      </c>
      <c r="B59" s="10">
        <v>34</v>
      </c>
      <c r="C59" s="4" t="s">
        <v>3</v>
      </c>
      <c r="D59" s="10" t="s">
        <v>38</v>
      </c>
      <c r="E59" s="59">
        <f t="shared" si="16"/>
        <v>0</v>
      </c>
      <c r="F59" s="59">
        <f t="shared" si="17"/>
        <v>0</v>
      </c>
      <c r="G59" s="59">
        <f t="shared" si="18"/>
        <v>100</v>
      </c>
      <c r="H59" s="59">
        <f t="shared" si="19"/>
        <v>0</v>
      </c>
      <c r="I59" s="59">
        <f t="shared" si="20"/>
        <v>1</v>
      </c>
      <c r="J59">
        <v>8</v>
      </c>
      <c r="K59">
        <v>0</v>
      </c>
      <c r="L59">
        <v>0</v>
      </c>
      <c r="M59">
        <v>8</v>
      </c>
      <c r="N59">
        <v>0</v>
      </c>
      <c r="O59">
        <v>1</v>
      </c>
      <c r="P59">
        <v>242.5</v>
      </c>
      <c r="Q59">
        <v>0</v>
      </c>
      <c r="R59">
        <v>242.5</v>
      </c>
      <c r="S59">
        <v>0</v>
      </c>
      <c r="T59">
        <v>187.625</v>
      </c>
      <c r="U59">
        <v>187.625</v>
      </c>
      <c r="V59">
        <v>0</v>
      </c>
      <c r="W59">
        <v>94.25</v>
      </c>
      <c r="X59">
        <v>94.25</v>
      </c>
      <c r="Y59">
        <v>0</v>
      </c>
      <c r="Z59">
        <v>215.125</v>
      </c>
      <c r="AA59">
        <v>215.125</v>
      </c>
      <c r="AB59">
        <v>0</v>
      </c>
      <c r="AC59">
        <v>26</v>
      </c>
      <c r="AD59">
        <v>14</v>
      </c>
      <c r="AE59">
        <v>12</v>
      </c>
      <c r="AF59">
        <v>0</v>
      </c>
      <c r="AG59">
        <v>10</v>
      </c>
      <c r="AH59">
        <v>11</v>
      </c>
      <c r="AI59">
        <v>0</v>
      </c>
      <c r="AJ59">
        <v>0</v>
      </c>
      <c r="AK59">
        <v>0</v>
      </c>
      <c r="AL59">
        <v>5</v>
      </c>
      <c r="AM59">
        <v>8</v>
      </c>
      <c r="AN59">
        <v>3</v>
      </c>
      <c r="AO59">
        <v>0</v>
      </c>
      <c r="AP59">
        <v>0</v>
      </c>
      <c r="AQ59">
        <v>0</v>
      </c>
      <c r="AR59">
        <v>3</v>
      </c>
      <c r="AS59">
        <v>2</v>
      </c>
      <c r="AT59">
        <v>8</v>
      </c>
      <c r="AU59">
        <v>0</v>
      </c>
      <c r="AV59">
        <v>0</v>
      </c>
      <c r="AW59">
        <v>0</v>
      </c>
      <c r="AX59">
        <v>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34</v>
      </c>
      <c r="BF59">
        <v>0</v>
      </c>
      <c r="BG59">
        <v>0</v>
      </c>
      <c r="BH59">
        <v>0</v>
      </c>
      <c r="BI59">
        <v>8</v>
      </c>
      <c r="BJ59">
        <v>2</v>
      </c>
      <c r="BK59">
        <v>24</v>
      </c>
      <c r="BL59">
        <v>78</v>
      </c>
      <c r="BM59">
        <v>14</v>
      </c>
      <c r="BN59">
        <v>0</v>
      </c>
      <c r="BO59">
        <v>0</v>
      </c>
      <c r="BP59">
        <v>19</v>
      </c>
      <c r="BQ59">
        <v>7</v>
      </c>
      <c r="BR59">
        <v>38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 t="s">
        <v>111</v>
      </c>
    </row>
    <row r="60" spans="1:83">
      <c r="A60" t="s">
        <v>176</v>
      </c>
      <c r="B60" s="10">
        <v>34</v>
      </c>
      <c r="C60" s="6" t="s">
        <v>2</v>
      </c>
      <c r="D60" s="10" t="s">
        <v>38</v>
      </c>
      <c r="E60" s="59">
        <f t="shared" si="16"/>
        <v>50</v>
      </c>
      <c r="F60" s="59">
        <f t="shared" si="17"/>
        <v>0</v>
      </c>
      <c r="G60" s="59">
        <f t="shared" si="18"/>
        <v>37.5</v>
      </c>
      <c r="H60" s="59">
        <f t="shared" si="19"/>
        <v>12.5</v>
      </c>
      <c r="I60" s="59">
        <f t="shared" si="20"/>
        <v>0.375</v>
      </c>
      <c r="J60">
        <v>8</v>
      </c>
      <c r="K60">
        <v>4</v>
      </c>
      <c r="L60">
        <v>0</v>
      </c>
      <c r="M60">
        <v>3</v>
      </c>
      <c r="N60">
        <v>1</v>
      </c>
      <c r="O60">
        <v>0.75</v>
      </c>
      <c r="P60">
        <v>1479.5</v>
      </c>
      <c r="Q60">
        <v>0</v>
      </c>
      <c r="R60">
        <v>1468</v>
      </c>
      <c r="S60">
        <v>1514</v>
      </c>
      <c r="T60">
        <v>311</v>
      </c>
      <c r="U60">
        <v>310.66666659999999</v>
      </c>
      <c r="V60">
        <v>312</v>
      </c>
      <c r="W60">
        <v>148.25</v>
      </c>
      <c r="X60">
        <v>148.33333329999999</v>
      </c>
      <c r="Y60">
        <v>148</v>
      </c>
      <c r="Z60">
        <v>583.75</v>
      </c>
      <c r="AA60">
        <v>708.33333330000005</v>
      </c>
      <c r="AB60">
        <v>210</v>
      </c>
      <c r="AC60">
        <v>22</v>
      </c>
      <c r="AD60">
        <v>10</v>
      </c>
      <c r="AE60">
        <v>6</v>
      </c>
      <c r="AF60">
        <v>6</v>
      </c>
      <c r="AG60">
        <v>10</v>
      </c>
      <c r="AH60">
        <v>9</v>
      </c>
      <c r="AI60">
        <v>2</v>
      </c>
      <c r="AJ60">
        <v>0</v>
      </c>
      <c r="AK60">
        <v>0</v>
      </c>
      <c r="AL60">
        <v>1</v>
      </c>
      <c r="AM60">
        <v>4</v>
      </c>
      <c r="AN60">
        <v>5</v>
      </c>
      <c r="AO60">
        <v>0</v>
      </c>
      <c r="AP60">
        <v>0</v>
      </c>
      <c r="AQ60">
        <v>0</v>
      </c>
      <c r="AR60">
        <v>1</v>
      </c>
      <c r="AS60">
        <v>1</v>
      </c>
      <c r="AT60">
        <v>3</v>
      </c>
      <c r="AU60">
        <v>2</v>
      </c>
      <c r="AV60">
        <v>0</v>
      </c>
      <c r="AW60">
        <v>0</v>
      </c>
      <c r="AX60">
        <v>0</v>
      </c>
      <c r="AY60">
        <v>5</v>
      </c>
      <c r="AZ60">
        <v>1</v>
      </c>
      <c r="BA60">
        <v>0</v>
      </c>
      <c r="BB60">
        <v>0</v>
      </c>
      <c r="BC60">
        <v>0</v>
      </c>
      <c r="BD60">
        <v>0</v>
      </c>
      <c r="BE60">
        <v>9</v>
      </c>
      <c r="BF60">
        <v>4</v>
      </c>
      <c r="BG60">
        <v>0</v>
      </c>
      <c r="BH60">
        <v>0</v>
      </c>
      <c r="BI60">
        <v>2</v>
      </c>
      <c r="BJ60">
        <v>2</v>
      </c>
      <c r="BK60">
        <v>1</v>
      </c>
      <c r="BL60">
        <v>358</v>
      </c>
      <c r="BM60">
        <v>154</v>
      </c>
      <c r="BN60">
        <v>1</v>
      </c>
      <c r="BO60">
        <v>0</v>
      </c>
      <c r="BP60">
        <v>14</v>
      </c>
      <c r="BQ60">
        <v>8</v>
      </c>
      <c r="BR60">
        <v>181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 t="s">
        <v>58</v>
      </c>
      <c r="CE60" s="58" t="s">
        <v>111</v>
      </c>
    </row>
    <row r="61" spans="1:83">
      <c r="A61" t="s">
        <v>177</v>
      </c>
      <c r="B61" s="10">
        <v>29</v>
      </c>
      <c r="C61" s="6" t="s">
        <v>2</v>
      </c>
      <c r="D61" s="10" t="s">
        <v>38</v>
      </c>
      <c r="E61" s="59">
        <f t="shared" si="16"/>
        <v>37.5</v>
      </c>
      <c r="F61" s="59">
        <f t="shared" si="17"/>
        <v>0</v>
      </c>
      <c r="G61" s="59">
        <f t="shared" si="18"/>
        <v>62.5</v>
      </c>
      <c r="H61" s="59">
        <f t="shared" si="19"/>
        <v>0</v>
      </c>
      <c r="I61" s="59">
        <f t="shared" si="20"/>
        <v>0.625</v>
      </c>
      <c r="J61">
        <v>8</v>
      </c>
      <c r="K61">
        <v>3</v>
      </c>
      <c r="L61">
        <v>0</v>
      </c>
      <c r="M61">
        <v>5</v>
      </c>
      <c r="N61">
        <v>0</v>
      </c>
      <c r="O61">
        <v>1</v>
      </c>
      <c r="P61">
        <v>625.40000010000006</v>
      </c>
      <c r="Q61">
        <v>0</v>
      </c>
      <c r="R61">
        <v>625.40000010000006</v>
      </c>
      <c r="S61">
        <v>0</v>
      </c>
      <c r="T61">
        <v>205.6</v>
      </c>
      <c r="U61">
        <v>205.6</v>
      </c>
      <c r="V61">
        <v>0</v>
      </c>
      <c r="W61">
        <v>287.2</v>
      </c>
      <c r="X61">
        <v>287.2</v>
      </c>
      <c r="Y61">
        <v>0</v>
      </c>
      <c r="Z61">
        <v>726.2</v>
      </c>
      <c r="AA61">
        <v>726.2</v>
      </c>
      <c r="AB61">
        <v>0</v>
      </c>
      <c r="AC61">
        <v>16</v>
      </c>
      <c r="AD61">
        <v>5</v>
      </c>
      <c r="AE61">
        <v>11</v>
      </c>
      <c r="AF61">
        <v>0</v>
      </c>
      <c r="AG61">
        <v>6</v>
      </c>
      <c r="AH61">
        <v>5</v>
      </c>
      <c r="AI61">
        <v>4</v>
      </c>
      <c r="AJ61">
        <v>0</v>
      </c>
      <c r="AK61">
        <v>0</v>
      </c>
      <c r="AL61">
        <v>1</v>
      </c>
      <c r="AM61">
        <v>5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</v>
      </c>
      <c r="AT61">
        <v>5</v>
      </c>
      <c r="AU61">
        <v>4</v>
      </c>
      <c r="AV61">
        <v>0</v>
      </c>
      <c r="AW61">
        <v>0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12</v>
      </c>
      <c r="BF61">
        <v>3</v>
      </c>
      <c r="BG61">
        <v>0</v>
      </c>
      <c r="BH61">
        <v>0</v>
      </c>
      <c r="BI61">
        <v>3</v>
      </c>
      <c r="BJ61">
        <v>2</v>
      </c>
      <c r="BK61">
        <v>4</v>
      </c>
      <c r="BL61">
        <v>106</v>
      </c>
      <c r="BM61">
        <v>34</v>
      </c>
      <c r="BN61">
        <v>1</v>
      </c>
      <c r="BO61">
        <v>0</v>
      </c>
      <c r="BP61">
        <v>3</v>
      </c>
      <c r="BQ61">
        <v>3</v>
      </c>
      <c r="BR61">
        <v>65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 t="s">
        <v>58</v>
      </c>
      <c r="CE61" s="58" t="s">
        <v>111</v>
      </c>
    </row>
    <row r="62" spans="1:83">
      <c r="A62" s="63"/>
      <c r="C62" s="65"/>
      <c r="D62" s="65"/>
      <c r="E62" s="65"/>
      <c r="F62" s="65"/>
      <c r="G62" s="65"/>
      <c r="H62" s="65"/>
      <c r="I62" s="65"/>
      <c r="J62" s="65"/>
      <c r="K62" s="63"/>
      <c r="L62" s="63"/>
      <c r="M62" s="63"/>
      <c r="N62" s="63"/>
      <c r="O62" s="64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S62" s="63"/>
      <c r="AT62" s="63"/>
      <c r="AU62" s="63"/>
      <c r="CE62" s="58" t="s">
        <v>111</v>
      </c>
    </row>
    <row r="63" spans="1:83">
      <c r="A63" s="34" t="s">
        <v>3</v>
      </c>
      <c r="B63" s="34">
        <f>COUNTIF(C35:C61,"WT")</f>
        <v>11</v>
      </c>
      <c r="C63" s="63"/>
      <c r="D63" s="22" t="s">
        <v>41</v>
      </c>
      <c r="E63" s="24">
        <f>AVERAGE(E38:E41,E43,E48,E50:E51,E54:E55,E59)</f>
        <v>23.863636363636363</v>
      </c>
      <c r="F63" s="24">
        <f t="shared" ref="F63:BQ63" si="46">AVERAGE(F38:F41,F43,F48,F50:F51,F54:F55,F59)</f>
        <v>3.4090909090909092</v>
      </c>
      <c r="G63" s="24">
        <f t="shared" si="46"/>
        <v>56.81818181818182</v>
      </c>
      <c r="H63" s="24">
        <f t="shared" si="46"/>
        <v>15.909090909090908</v>
      </c>
      <c r="I63" s="24">
        <f>AVERAGE(I38:I41,I43,I48,I50:I51,I54:I55,I59)</f>
        <v>0.56818181818181823</v>
      </c>
      <c r="J63" s="24">
        <f t="shared" si="46"/>
        <v>8</v>
      </c>
      <c r="K63" s="24">
        <f t="shared" si="46"/>
        <v>1.9090909090909092</v>
      </c>
      <c r="L63" s="24">
        <f t="shared" si="46"/>
        <v>0.27272727272727271</v>
      </c>
      <c r="M63" s="24">
        <f t="shared" si="46"/>
        <v>4.5454545454545459</v>
      </c>
      <c r="N63" s="24">
        <f t="shared" si="46"/>
        <v>1.2727272727272727</v>
      </c>
      <c r="O63" s="24">
        <f t="shared" si="46"/>
        <v>0.65422077921818189</v>
      </c>
      <c r="P63" s="24">
        <f t="shared" si="46"/>
        <v>1134.037878790909</v>
      </c>
      <c r="Q63" s="24">
        <f t="shared" si="46"/>
        <v>565.72727272727275</v>
      </c>
      <c r="R63" s="24">
        <f t="shared" si="46"/>
        <v>688.0923160181818</v>
      </c>
      <c r="S63" s="24">
        <f t="shared" si="46"/>
        <v>882.14393939090917</v>
      </c>
      <c r="T63" s="24">
        <f t="shared" si="46"/>
        <v>491.81006498181819</v>
      </c>
      <c r="U63" s="24">
        <f t="shared" si="46"/>
        <v>303.42575758090908</v>
      </c>
      <c r="V63" s="24">
        <f t="shared" si="46"/>
        <v>469.68181818181819</v>
      </c>
      <c r="W63" s="24">
        <f t="shared" si="46"/>
        <v>378.81926409909084</v>
      </c>
      <c r="X63" s="24">
        <f t="shared" si="46"/>
        <v>332.99004328727273</v>
      </c>
      <c r="Y63" s="24">
        <f t="shared" si="46"/>
        <v>363.00757575454548</v>
      </c>
      <c r="Z63" s="24">
        <f t="shared" si="46"/>
        <v>299.06547619727274</v>
      </c>
      <c r="AA63" s="24">
        <f t="shared" si="46"/>
        <v>298.43647185818185</v>
      </c>
      <c r="AB63" s="24">
        <f t="shared" si="46"/>
        <v>170.40909090909091</v>
      </c>
      <c r="AC63" s="24">
        <f t="shared" si="46"/>
        <v>23.636363636363637</v>
      </c>
      <c r="AD63" s="24">
        <f t="shared" si="46"/>
        <v>9.1818181818181817</v>
      </c>
      <c r="AE63" s="24">
        <f t="shared" si="46"/>
        <v>10.363636363636363</v>
      </c>
      <c r="AF63" s="24">
        <f t="shared" si="46"/>
        <v>4.0909090909090908</v>
      </c>
      <c r="AG63" s="24">
        <f t="shared" si="46"/>
        <v>9.1818181818181817</v>
      </c>
      <c r="AH63" s="24">
        <f t="shared" si="46"/>
        <v>7.5454545454545459</v>
      </c>
      <c r="AI63" s="24">
        <f t="shared" si="46"/>
        <v>1.7272727272727273</v>
      </c>
      <c r="AJ63" s="24">
        <f t="shared" si="46"/>
        <v>9.0909090909090912E-2</v>
      </c>
      <c r="AK63" s="24">
        <f t="shared" si="46"/>
        <v>1.0909090909090908</v>
      </c>
      <c r="AL63" s="24">
        <f t="shared" si="46"/>
        <v>4</v>
      </c>
      <c r="AM63" s="24">
        <f t="shared" si="46"/>
        <v>6.0909090909090908</v>
      </c>
      <c r="AN63" s="24">
        <f t="shared" si="46"/>
        <v>1.7272727272727273</v>
      </c>
      <c r="AO63" s="24">
        <f t="shared" si="46"/>
        <v>9.0909090909090912E-2</v>
      </c>
      <c r="AP63" s="24">
        <f t="shared" si="46"/>
        <v>0</v>
      </c>
      <c r="AQ63" s="24">
        <f t="shared" si="46"/>
        <v>0.27272727272727271</v>
      </c>
      <c r="AR63" s="24">
        <f t="shared" si="46"/>
        <v>1</v>
      </c>
      <c r="AS63" s="24">
        <f t="shared" si="46"/>
        <v>2.4545454545454546</v>
      </c>
      <c r="AT63" s="24">
        <f t="shared" si="46"/>
        <v>4.5454545454545459</v>
      </c>
      <c r="AU63" s="24">
        <f t="shared" si="46"/>
        <v>1.2727272727272727</v>
      </c>
      <c r="AV63" s="24">
        <f t="shared" si="46"/>
        <v>9.0909090909090912E-2</v>
      </c>
      <c r="AW63" s="24">
        <f t="shared" si="46"/>
        <v>0.54545454545454541</v>
      </c>
      <c r="AX63" s="24">
        <f t="shared" si="46"/>
        <v>1.4545454545454546</v>
      </c>
      <c r="AY63" s="24">
        <f t="shared" si="46"/>
        <v>0.63636363636363635</v>
      </c>
      <c r="AZ63" s="24">
        <f t="shared" si="46"/>
        <v>1.2727272727272727</v>
      </c>
      <c r="BA63" s="24">
        <f t="shared" si="46"/>
        <v>0.36363636363636365</v>
      </c>
      <c r="BB63" s="24">
        <f t="shared" si="46"/>
        <v>0</v>
      </c>
      <c r="BC63" s="24">
        <f t="shared" si="46"/>
        <v>0.27272727272727271</v>
      </c>
      <c r="BD63" s="24">
        <f t="shared" si="46"/>
        <v>1.5454545454545454</v>
      </c>
      <c r="BE63" s="24">
        <f t="shared" si="46"/>
        <v>15.818181818181818</v>
      </c>
      <c r="BF63" s="24">
        <f t="shared" si="46"/>
        <v>1.9090909090909092</v>
      </c>
      <c r="BG63" s="24">
        <f t="shared" si="46"/>
        <v>0</v>
      </c>
      <c r="BH63" s="24">
        <f t="shared" si="46"/>
        <v>0</v>
      </c>
      <c r="BI63" s="24">
        <f t="shared" si="46"/>
        <v>3</v>
      </c>
      <c r="BJ63" s="24">
        <f t="shared" si="46"/>
        <v>4.4545454545454541</v>
      </c>
      <c r="BK63" s="24">
        <f t="shared" si="46"/>
        <v>6.4545454545454541</v>
      </c>
      <c r="BL63" s="24">
        <f t="shared" si="46"/>
        <v>162.90909090909091</v>
      </c>
      <c r="BM63" s="24">
        <f t="shared" si="46"/>
        <v>51.636363636363633</v>
      </c>
      <c r="BN63" s="24">
        <f t="shared" si="46"/>
        <v>5.5454545454545459</v>
      </c>
      <c r="BO63" s="24">
        <f t="shared" si="46"/>
        <v>1.5454545454545454</v>
      </c>
      <c r="BP63" s="24">
        <f t="shared" si="46"/>
        <v>8.0909090909090917</v>
      </c>
      <c r="BQ63" s="24">
        <f t="shared" si="46"/>
        <v>14.272727272727273</v>
      </c>
      <c r="BR63" s="24">
        <f t="shared" ref="BR63:BX63" si="47">AVERAGE(BR38:BR41,BR43,BR48,BR50:BR51,BR54:BR55,BR59)</f>
        <v>81.818181818181813</v>
      </c>
      <c r="BS63" s="24">
        <f t="shared" si="47"/>
        <v>0</v>
      </c>
      <c r="BT63" s="24">
        <f t="shared" si="47"/>
        <v>0</v>
      </c>
      <c r="BU63" s="24">
        <f t="shared" si="47"/>
        <v>0</v>
      </c>
      <c r="BV63" s="24">
        <f t="shared" si="47"/>
        <v>0</v>
      </c>
      <c r="BW63" s="24">
        <f t="shared" si="47"/>
        <v>0</v>
      </c>
      <c r="BX63" s="24">
        <f t="shared" si="47"/>
        <v>0</v>
      </c>
      <c r="CE63" s="58" t="s">
        <v>111</v>
      </c>
    </row>
    <row r="64" spans="1:83">
      <c r="A64" s="35" t="s">
        <v>179</v>
      </c>
      <c r="B64" s="34">
        <f>COUNTIF(C35:C61,"+ve")</f>
        <v>13</v>
      </c>
      <c r="C64" s="63"/>
      <c r="D64" s="18" t="s">
        <v>41</v>
      </c>
      <c r="E64" s="27">
        <f>AVERAGE(E42,E44:E47,E49,E52:E53,E56:E58,E60:E61)</f>
        <v>15.384615384615385</v>
      </c>
      <c r="F64" s="27">
        <f t="shared" ref="F64:BQ64" si="48">AVERAGE(F42,F44:F47,F49,F52:F53,F56:F58,F60:F61)</f>
        <v>0</v>
      </c>
      <c r="G64" s="27">
        <f t="shared" si="48"/>
        <v>75</v>
      </c>
      <c r="H64" s="27">
        <f t="shared" si="48"/>
        <v>9.615384615384615</v>
      </c>
      <c r="I64" s="27">
        <f t="shared" si="48"/>
        <v>0.75</v>
      </c>
      <c r="J64" s="27">
        <f t="shared" si="48"/>
        <v>8</v>
      </c>
      <c r="K64" s="27">
        <f t="shared" si="48"/>
        <v>1.2307692307692308</v>
      </c>
      <c r="L64" s="27">
        <f t="shared" si="48"/>
        <v>0</v>
      </c>
      <c r="M64" s="27">
        <f t="shared" si="48"/>
        <v>6</v>
      </c>
      <c r="N64" s="27">
        <f t="shared" si="48"/>
        <v>0.76923076923076927</v>
      </c>
      <c r="O64" s="27">
        <f t="shared" si="48"/>
        <v>0.87353479854615379</v>
      </c>
      <c r="P64" s="27">
        <f t="shared" si="48"/>
        <v>839.32417586153849</v>
      </c>
      <c r="Q64" s="27">
        <f t="shared" si="48"/>
        <v>0</v>
      </c>
      <c r="R64" s="27">
        <f t="shared" si="48"/>
        <v>849.93727105384619</v>
      </c>
      <c r="S64" s="27">
        <f t="shared" si="48"/>
        <v>569.07692307692309</v>
      </c>
      <c r="T64" s="27">
        <f t="shared" si="48"/>
        <v>264.18818680769232</v>
      </c>
      <c r="U64" s="27">
        <f t="shared" si="48"/>
        <v>226.9584248923077</v>
      </c>
      <c r="V64" s="27">
        <f t="shared" si="48"/>
        <v>282.34615384615387</v>
      </c>
      <c r="W64" s="27">
        <f t="shared" si="48"/>
        <v>478.34496336153836</v>
      </c>
      <c r="X64" s="27">
        <f t="shared" si="48"/>
        <v>374.32948717692307</v>
      </c>
      <c r="Y64" s="27">
        <f t="shared" si="48"/>
        <v>458.53846153846155</v>
      </c>
      <c r="Z64" s="27">
        <f t="shared" si="48"/>
        <v>630.3547619023077</v>
      </c>
      <c r="AA64" s="27">
        <f t="shared" si="48"/>
        <v>687.0112637307692</v>
      </c>
      <c r="AB64" s="27">
        <f t="shared" si="48"/>
        <v>109.76923076923077</v>
      </c>
      <c r="AC64" s="27">
        <f t="shared" si="48"/>
        <v>37.230769230769234</v>
      </c>
      <c r="AD64" s="27">
        <f t="shared" si="48"/>
        <v>15.692307692307692</v>
      </c>
      <c r="AE64" s="27">
        <f t="shared" si="48"/>
        <v>18.076923076923077</v>
      </c>
      <c r="AF64" s="27">
        <f t="shared" si="48"/>
        <v>3.4615384615384617</v>
      </c>
      <c r="AG64" s="27">
        <f t="shared" si="48"/>
        <v>10.846153846153847</v>
      </c>
      <c r="AH64" s="27">
        <f t="shared" si="48"/>
        <v>10.076923076923077</v>
      </c>
      <c r="AI64" s="27">
        <f t="shared" si="48"/>
        <v>4.2307692307692308</v>
      </c>
      <c r="AJ64" s="27">
        <f t="shared" si="48"/>
        <v>0.23076923076923078</v>
      </c>
      <c r="AK64" s="27">
        <f t="shared" si="48"/>
        <v>0.15384615384615385</v>
      </c>
      <c r="AL64" s="27">
        <f t="shared" si="48"/>
        <v>11.692307692307692</v>
      </c>
      <c r="AM64" s="27">
        <f t="shared" si="48"/>
        <v>6.7692307692307692</v>
      </c>
      <c r="AN64" s="27">
        <f t="shared" si="48"/>
        <v>3.3076923076923075</v>
      </c>
      <c r="AO64" s="27">
        <f t="shared" si="48"/>
        <v>0.53846153846153844</v>
      </c>
      <c r="AP64" s="27">
        <f t="shared" si="48"/>
        <v>7.6923076923076927E-2</v>
      </c>
      <c r="AQ64" s="27">
        <f t="shared" si="48"/>
        <v>0.15384615384615385</v>
      </c>
      <c r="AR64" s="27">
        <f t="shared" si="48"/>
        <v>4.8461538461538458</v>
      </c>
      <c r="AS64" s="27">
        <f t="shared" si="48"/>
        <v>2.9230769230769229</v>
      </c>
      <c r="AT64" s="27">
        <f t="shared" si="48"/>
        <v>6</v>
      </c>
      <c r="AU64" s="27">
        <f t="shared" si="48"/>
        <v>3.3846153846153846</v>
      </c>
      <c r="AV64" s="27">
        <f t="shared" si="48"/>
        <v>0.15384615384615385</v>
      </c>
      <c r="AW64" s="27">
        <f t="shared" si="48"/>
        <v>0</v>
      </c>
      <c r="AX64" s="27">
        <f t="shared" si="48"/>
        <v>5.615384615384615</v>
      </c>
      <c r="AY64" s="27">
        <f t="shared" si="48"/>
        <v>1.1538461538461537</v>
      </c>
      <c r="AZ64" s="27">
        <f t="shared" si="48"/>
        <v>0.76923076923076927</v>
      </c>
      <c r="BA64" s="27">
        <f t="shared" si="48"/>
        <v>0.30769230769230771</v>
      </c>
      <c r="BB64" s="27">
        <f t="shared" si="48"/>
        <v>0</v>
      </c>
      <c r="BC64" s="27">
        <f t="shared" si="48"/>
        <v>0</v>
      </c>
      <c r="BD64" s="27">
        <f t="shared" si="48"/>
        <v>1.2307692307692308</v>
      </c>
      <c r="BE64" s="27">
        <f t="shared" si="48"/>
        <v>10.307692307692308</v>
      </c>
      <c r="BF64" s="27">
        <f t="shared" si="48"/>
        <v>1.3076923076923077</v>
      </c>
      <c r="BG64" s="27">
        <f t="shared" si="48"/>
        <v>0.15384615384615385</v>
      </c>
      <c r="BH64" s="27">
        <f t="shared" si="48"/>
        <v>0.38461538461538464</v>
      </c>
      <c r="BI64" s="27">
        <f t="shared" si="48"/>
        <v>4.615384615384615</v>
      </c>
      <c r="BJ64" s="27">
        <f t="shared" si="48"/>
        <v>2.3846153846153846</v>
      </c>
      <c r="BK64" s="27">
        <f t="shared" si="48"/>
        <v>1.4615384615384615</v>
      </c>
      <c r="BL64" s="27">
        <f t="shared" si="48"/>
        <v>145.53846153846155</v>
      </c>
      <c r="BM64" s="27">
        <f t="shared" si="48"/>
        <v>40.692307692307693</v>
      </c>
      <c r="BN64" s="27">
        <f t="shared" si="48"/>
        <v>5.1538461538461542</v>
      </c>
      <c r="BO64" s="27">
        <f t="shared" si="48"/>
        <v>2.7692307692307692</v>
      </c>
      <c r="BP64" s="27">
        <f t="shared" si="48"/>
        <v>7</v>
      </c>
      <c r="BQ64" s="27">
        <f t="shared" si="48"/>
        <v>20.307692307692307</v>
      </c>
      <c r="BR64" s="27">
        <f t="shared" ref="BR64:BX64" si="49">AVERAGE(BR42,BR44:BR47,BR49,BR52:BR53,BR56:BR58,BR60:BR61)</f>
        <v>69.615384615384613</v>
      </c>
      <c r="BS64" s="27">
        <f t="shared" si="49"/>
        <v>0</v>
      </c>
      <c r="BT64" s="27">
        <f t="shared" si="49"/>
        <v>0</v>
      </c>
      <c r="BU64" s="27">
        <f t="shared" si="49"/>
        <v>0</v>
      </c>
      <c r="BV64" s="27">
        <f t="shared" si="49"/>
        <v>0</v>
      </c>
      <c r="BW64" s="27">
        <f t="shared" si="49"/>
        <v>0</v>
      </c>
      <c r="BX64" s="27">
        <f t="shared" si="49"/>
        <v>0</v>
      </c>
      <c r="CE64" s="58" t="s">
        <v>111</v>
      </c>
    </row>
    <row r="65" spans="1:154">
      <c r="A65" s="63"/>
      <c r="B65" s="63"/>
      <c r="C65" s="63"/>
      <c r="D65" s="22" t="s">
        <v>43</v>
      </c>
      <c r="E65" s="24">
        <f>STDEV(E38:E41,E43,E48,E50:E51,E54:E55,E59)/SQRT($B63)</f>
        <v>9.7489139043305535</v>
      </c>
      <c r="F65" s="24">
        <f t="shared" ref="F65:BQ65" si="50">STDEV(F38:F41,F43,F48,F50:F51,F54:F55,F59)/SQRT($B63)</f>
        <v>1.7604469755488257</v>
      </c>
      <c r="G65" s="24">
        <f t="shared" si="50"/>
        <v>10.840218197919835</v>
      </c>
      <c r="H65" s="24">
        <f t="shared" si="50"/>
        <v>4.794323434029315</v>
      </c>
      <c r="I65" s="24">
        <f t="shared" si="50"/>
        <v>0.10840218197919838</v>
      </c>
      <c r="J65" s="24">
        <f t="shared" si="50"/>
        <v>0</v>
      </c>
      <c r="K65" s="24">
        <f t="shared" si="50"/>
        <v>0.77991311234644423</v>
      </c>
      <c r="L65" s="24">
        <f t="shared" si="50"/>
        <v>0.14083575804390605</v>
      </c>
      <c r="M65" s="24">
        <f t="shared" si="50"/>
        <v>0.867217455833587</v>
      </c>
      <c r="N65" s="24">
        <f t="shared" si="50"/>
        <v>0.38354587472234519</v>
      </c>
      <c r="O65" s="24">
        <f t="shared" si="50"/>
        <v>0.11018543846710613</v>
      </c>
      <c r="P65" s="24">
        <f t="shared" si="50"/>
        <v>286.16437955472918</v>
      </c>
      <c r="Q65" s="24">
        <f t="shared" si="50"/>
        <v>361.82115348254314</v>
      </c>
      <c r="R65" s="24">
        <f t="shared" si="50"/>
        <v>204.99449345433285</v>
      </c>
      <c r="S65" s="24">
        <f t="shared" si="50"/>
        <v>348.84320558425748</v>
      </c>
      <c r="T65" s="24">
        <f t="shared" si="50"/>
        <v>170.81621916370557</v>
      </c>
      <c r="U65" s="24">
        <f t="shared" si="50"/>
        <v>136.42019326112941</v>
      </c>
      <c r="V65" s="24">
        <f t="shared" si="50"/>
        <v>183.95222048534126</v>
      </c>
      <c r="W65" s="24">
        <f t="shared" si="50"/>
        <v>177.0231236968018</v>
      </c>
      <c r="X65" s="24">
        <f t="shared" si="50"/>
        <v>162.8999565335956</v>
      </c>
      <c r="Y65" s="24">
        <f t="shared" si="50"/>
        <v>276.63688605140493</v>
      </c>
      <c r="Z65" s="24">
        <f t="shared" si="50"/>
        <v>64.542508909300381</v>
      </c>
      <c r="AA65" s="24">
        <f t="shared" si="50"/>
        <v>101.46809491066631</v>
      </c>
      <c r="AB65" s="24">
        <f t="shared" si="50"/>
        <v>46.735465323544865</v>
      </c>
      <c r="AC65" s="24">
        <f t="shared" si="50"/>
        <v>3.5039529035666597</v>
      </c>
      <c r="AD65" s="24">
        <f t="shared" si="50"/>
        <v>1.292060945777445</v>
      </c>
      <c r="AE65" s="24">
        <f t="shared" si="50"/>
        <v>1.8501730988931193</v>
      </c>
      <c r="AF65" s="24">
        <f t="shared" si="50"/>
        <v>0.83616598455032143</v>
      </c>
      <c r="AG65" s="24">
        <f t="shared" si="50"/>
        <v>1.2707777276368402</v>
      </c>
      <c r="AH65" s="24">
        <f t="shared" si="50"/>
        <v>1.0817799840468014</v>
      </c>
      <c r="AI65" s="24">
        <f t="shared" si="50"/>
        <v>0.73966711297483612</v>
      </c>
      <c r="AJ65" s="24">
        <f t="shared" si="50"/>
        <v>9.0909090909090912E-2</v>
      </c>
      <c r="AK65" s="24">
        <f t="shared" si="50"/>
        <v>0.66680439348699083</v>
      </c>
      <c r="AL65" s="24">
        <f t="shared" si="50"/>
        <v>1.4770978917519926</v>
      </c>
      <c r="AM65" s="24">
        <f t="shared" si="50"/>
        <v>0.77991311234644434</v>
      </c>
      <c r="AN65" s="24">
        <f t="shared" si="50"/>
        <v>0.46886534393555002</v>
      </c>
      <c r="AO65" s="24">
        <f t="shared" si="50"/>
        <v>9.0909090909090912E-2</v>
      </c>
      <c r="AP65" s="24">
        <f t="shared" si="50"/>
        <v>0</v>
      </c>
      <c r="AQ65" s="24">
        <f t="shared" si="50"/>
        <v>0.19497827808661106</v>
      </c>
      <c r="AR65" s="24">
        <f t="shared" si="50"/>
        <v>0.42640143271122088</v>
      </c>
      <c r="AS65" s="24">
        <f t="shared" si="50"/>
        <v>0.54545454545454553</v>
      </c>
      <c r="AT65" s="24">
        <f t="shared" si="50"/>
        <v>0.867217455833587</v>
      </c>
      <c r="AU65" s="24">
        <f t="shared" si="50"/>
        <v>0.52381310148683402</v>
      </c>
      <c r="AV65" s="24">
        <f t="shared" si="50"/>
        <v>9.0909090909090912E-2</v>
      </c>
      <c r="AW65" s="24">
        <f t="shared" si="50"/>
        <v>0.38995655617322211</v>
      </c>
      <c r="AX65" s="24">
        <f t="shared" si="50"/>
        <v>0.51103524809291623</v>
      </c>
      <c r="AY65" s="24">
        <f t="shared" si="50"/>
        <v>0.30962520665320736</v>
      </c>
      <c r="AZ65" s="24">
        <f t="shared" si="50"/>
        <v>0.38354587472234519</v>
      </c>
      <c r="BA65" s="24">
        <f t="shared" si="50"/>
        <v>0.27872199485010712</v>
      </c>
      <c r="BB65" s="24">
        <f t="shared" si="50"/>
        <v>0</v>
      </c>
      <c r="BC65" s="24">
        <f t="shared" si="50"/>
        <v>0.19497827808661106</v>
      </c>
      <c r="BD65" s="24">
        <f t="shared" si="50"/>
        <v>0.74301151788009268</v>
      </c>
      <c r="BE65" s="24">
        <f t="shared" si="50"/>
        <v>3.3515754282485823</v>
      </c>
      <c r="BF65" s="24">
        <f t="shared" si="50"/>
        <v>1.3379397014171077</v>
      </c>
      <c r="BG65" s="24">
        <f t="shared" si="50"/>
        <v>0</v>
      </c>
      <c r="BH65" s="24">
        <f t="shared" si="50"/>
        <v>0</v>
      </c>
      <c r="BI65" s="24">
        <f t="shared" si="50"/>
        <v>0.83120941459363351</v>
      </c>
      <c r="BJ65" s="24">
        <f t="shared" si="50"/>
        <v>1.1705758983868997</v>
      </c>
      <c r="BK65" s="24">
        <f t="shared" si="50"/>
        <v>2.4913072010990405</v>
      </c>
      <c r="BL65" s="24">
        <f t="shared" si="50"/>
        <v>47.12313744483307</v>
      </c>
      <c r="BM65" s="24">
        <f t="shared" si="50"/>
        <v>17.598177967295225</v>
      </c>
      <c r="BN65" s="24">
        <f t="shared" si="50"/>
        <v>1.9557078995672521</v>
      </c>
      <c r="BO65" s="24">
        <f t="shared" si="50"/>
        <v>1.0817799840468012</v>
      </c>
      <c r="BP65" s="24">
        <f t="shared" si="50"/>
        <v>2.1382003709770236</v>
      </c>
      <c r="BQ65" s="24">
        <f t="shared" si="50"/>
        <v>9.7748200718998675</v>
      </c>
      <c r="BR65" s="24">
        <f t="shared" ref="BR65:BX65" si="51">STDEV(BR38:BR41,BR43,BR48,BR50:BR51,BR54:BR55,BR59)/SQRT($B63)</f>
        <v>22.937392330911308</v>
      </c>
      <c r="BS65" s="24">
        <f t="shared" si="51"/>
        <v>0</v>
      </c>
      <c r="BT65" s="24">
        <f t="shared" si="51"/>
        <v>0</v>
      </c>
      <c r="BU65" s="24">
        <f t="shared" si="51"/>
        <v>0</v>
      </c>
      <c r="BV65" s="24">
        <f t="shared" si="51"/>
        <v>0</v>
      </c>
      <c r="BW65" s="24">
        <f t="shared" si="51"/>
        <v>0</v>
      </c>
      <c r="BX65" s="24">
        <f t="shared" si="51"/>
        <v>0</v>
      </c>
      <c r="CE65" s="58" t="s">
        <v>111</v>
      </c>
    </row>
    <row r="66" spans="1:154">
      <c r="A66" s="63"/>
      <c r="B66" s="2"/>
      <c r="C66" s="63"/>
      <c r="D66" s="18" t="s">
        <v>43</v>
      </c>
      <c r="E66" s="27">
        <f>STDEV(E42,E44:E47,E49,E52:E53,E56:E58,E60:E61)/SQRT($B64)</f>
        <v>5.3247588864859452</v>
      </c>
      <c r="F66" s="27">
        <f t="shared" ref="F66:BQ66" si="52">STDEV(F42,F44:F47,F49,F52:F53,F56:F58,F60:F61)/SQRT($B64)</f>
        <v>0</v>
      </c>
      <c r="G66" s="27">
        <f t="shared" si="52"/>
        <v>6.7877623668421068</v>
      </c>
      <c r="H66" s="27">
        <f t="shared" si="52"/>
        <v>3.2131310345774713</v>
      </c>
      <c r="I66" s="27">
        <f t="shared" si="52"/>
        <v>6.7877623668421067E-2</v>
      </c>
      <c r="J66" s="27">
        <f t="shared" si="52"/>
        <v>0</v>
      </c>
      <c r="K66" s="27">
        <f t="shared" si="52"/>
        <v>0.42598071091887568</v>
      </c>
      <c r="L66" s="27">
        <f t="shared" si="52"/>
        <v>0</v>
      </c>
      <c r="M66" s="27">
        <f t="shared" si="52"/>
        <v>0.54302098934736853</v>
      </c>
      <c r="N66" s="27">
        <f t="shared" si="52"/>
        <v>0.25705048276619774</v>
      </c>
      <c r="O66" s="27">
        <f t="shared" si="52"/>
        <v>4.2776547517904981E-2</v>
      </c>
      <c r="P66" s="27">
        <f t="shared" si="52"/>
        <v>216.45564703775224</v>
      </c>
      <c r="Q66" s="27">
        <f t="shared" si="52"/>
        <v>0</v>
      </c>
      <c r="R66" s="27">
        <f t="shared" si="52"/>
        <v>234.52875488958196</v>
      </c>
      <c r="S66" s="27">
        <f t="shared" si="52"/>
        <v>238.38814265433888</v>
      </c>
      <c r="T66" s="27">
        <f t="shared" si="52"/>
        <v>82.620457000244443</v>
      </c>
      <c r="U66" s="27">
        <f t="shared" si="52"/>
        <v>62.100378306797374</v>
      </c>
      <c r="V66" s="27">
        <f t="shared" si="52"/>
        <v>127.28630136347311</v>
      </c>
      <c r="W66" s="27">
        <f t="shared" si="52"/>
        <v>169.33692512708438</v>
      </c>
      <c r="X66" s="27">
        <f t="shared" si="52"/>
        <v>155.98479653799788</v>
      </c>
      <c r="Y66" s="27">
        <f t="shared" si="52"/>
        <v>321.93417597201011</v>
      </c>
      <c r="Z66" s="27">
        <f t="shared" si="52"/>
        <v>80.276214853585358</v>
      </c>
      <c r="AA66" s="27">
        <f t="shared" si="52"/>
        <v>87.633133130747936</v>
      </c>
      <c r="AB66" s="27">
        <f t="shared" si="52"/>
        <v>45.402954247910678</v>
      </c>
      <c r="AC66" s="27">
        <f t="shared" si="52"/>
        <v>10.750166275490363</v>
      </c>
      <c r="AD66" s="27">
        <f t="shared" si="52"/>
        <v>5.2737674649307147</v>
      </c>
      <c r="AE66" s="27">
        <f t="shared" si="52"/>
        <v>5.8138445932648652</v>
      </c>
      <c r="AF66" s="27">
        <f t="shared" si="52"/>
        <v>0.9648660370372707</v>
      </c>
      <c r="AG66" s="27">
        <f t="shared" si="52"/>
        <v>1.2951890954217489</v>
      </c>
      <c r="AH66" s="27">
        <f t="shared" si="52"/>
        <v>1.8343640638481973</v>
      </c>
      <c r="AI66" s="27">
        <f t="shared" si="52"/>
        <v>1.7326200929770414</v>
      </c>
      <c r="AJ66" s="27">
        <f t="shared" si="52"/>
        <v>0.23076923076923078</v>
      </c>
      <c r="AK66" s="27">
        <f t="shared" si="52"/>
        <v>0.10415433852097386</v>
      </c>
      <c r="AL66" s="27">
        <f t="shared" si="52"/>
        <v>6.5899930113427549</v>
      </c>
      <c r="AM66" s="27">
        <f t="shared" si="52"/>
        <v>0.42598071091887535</v>
      </c>
      <c r="AN66" s="27">
        <f t="shared" si="52"/>
        <v>1.6998665686120229</v>
      </c>
      <c r="AO66" s="27">
        <f t="shared" si="52"/>
        <v>0.46153846153846156</v>
      </c>
      <c r="AP66" s="27">
        <f t="shared" si="52"/>
        <v>7.6923076923076927E-2</v>
      </c>
      <c r="AQ66" s="27">
        <f t="shared" si="52"/>
        <v>0.10415433852097386</v>
      </c>
      <c r="AR66" s="27">
        <f t="shared" si="52"/>
        <v>2.9760715670807696</v>
      </c>
      <c r="AS66" s="27">
        <f t="shared" si="52"/>
        <v>1.1572599073227443</v>
      </c>
      <c r="AT66" s="27">
        <f t="shared" si="52"/>
        <v>0.54302098934736853</v>
      </c>
      <c r="AU66" s="27">
        <f t="shared" si="52"/>
        <v>1.5001643565446232</v>
      </c>
      <c r="AV66" s="27">
        <f t="shared" si="52"/>
        <v>0.15384615384615385</v>
      </c>
      <c r="AW66" s="27">
        <f t="shared" si="52"/>
        <v>0</v>
      </c>
      <c r="AX66" s="27">
        <f t="shared" si="52"/>
        <v>3.6277747321055305</v>
      </c>
      <c r="AY66" s="27">
        <f t="shared" si="52"/>
        <v>0.46473253744594512</v>
      </c>
      <c r="AZ66" s="27">
        <f t="shared" si="52"/>
        <v>0.25705048276619774</v>
      </c>
      <c r="BA66" s="27">
        <f t="shared" si="52"/>
        <v>0.13323467750529824</v>
      </c>
      <c r="BB66" s="27">
        <f t="shared" si="52"/>
        <v>0</v>
      </c>
      <c r="BC66" s="27">
        <f t="shared" si="52"/>
        <v>0</v>
      </c>
      <c r="BD66" s="27">
        <f t="shared" si="52"/>
        <v>0.56787781000897697</v>
      </c>
      <c r="BE66" s="27">
        <f t="shared" si="52"/>
        <v>0.83500817886839895</v>
      </c>
      <c r="BF66" s="27">
        <f t="shared" si="52"/>
        <v>0.53570724143015847</v>
      </c>
      <c r="BG66" s="27">
        <f t="shared" si="52"/>
        <v>0.15384615384615385</v>
      </c>
      <c r="BH66" s="27">
        <f t="shared" si="52"/>
        <v>0.31088091417902924</v>
      </c>
      <c r="BI66" s="27">
        <f t="shared" si="52"/>
        <v>0.66543278319799903</v>
      </c>
      <c r="BJ66" s="27">
        <f t="shared" si="52"/>
        <v>0.59418616544904967</v>
      </c>
      <c r="BK66" s="27">
        <f t="shared" si="52"/>
        <v>0.44743406068243974</v>
      </c>
      <c r="BL66" s="27">
        <f t="shared" si="52"/>
        <v>44.127963020239015</v>
      </c>
      <c r="BM66" s="27">
        <f t="shared" si="52"/>
        <v>16.365373316456374</v>
      </c>
      <c r="BN66" s="27">
        <f t="shared" si="52"/>
        <v>4.1259748713550417</v>
      </c>
      <c r="BO66" s="27">
        <f t="shared" si="52"/>
        <v>1.2717535146294612</v>
      </c>
      <c r="BP66" s="27">
        <f t="shared" si="52"/>
        <v>1.7021856236720769</v>
      </c>
      <c r="BQ66" s="27">
        <f t="shared" si="52"/>
        <v>11.558316250917043</v>
      </c>
      <c r="BR66" s="27">
        <f t="shared" ref="BR66:BX66" si="53">STDEV(BR42,BR44:BR47,BR49,BR52:BR53,BR56:BR58,BR60:BR61)/SQRT($B64)</f>
        <v>19.516113809487077</v>
      </c>
      <c r="BS66" s="27">
        <f t="shared" si="53"/>
        <v>0</v>
      </c>
      <c r="BT66" s="27">
        <f t="shared" si="53"/>
        <v>0</v>
      </c>
      <c r="BU66" s="27">
        <f t="shared" si="53"/>
        <v>0</v>
      </c>
      <c r="BV66" s="27">
        <f t="shared" si="53"/>
        <v>0</v>
      </c>
      <c r="BW66" s="27">
        <f t="shared" si="53"/>
        <v>0</v>
      </c>
      <c r="BX66" s="27">
        <f t="shared" si="53"/>
        <v>0</v>
      </c>
      <c r="CE66" s="58" t="s">
        <v>111</v>
      </c>
    </row>
    <row r="67" spans="1:154">
      <c r="A67" s="63"/>
      <c r="B67" s="2"/>
      <c r="C67" s="63"/>
      <c r="D67" s="18"/>
      <c r="E67" s="18"/>
      <c r="F67" s="18"/>
      <c r="G67" s="18"/>
      <c r="H67" s="18"/>
      <c r="I67" s="18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63"/>
      <c r="AJ67" s="27"/>
      <c r="AK67" s="27"/>
      <c r="AL67" s="27"/>
      <c r="AM67" s="27"/>
      <c r="AN67" s="27"/>
      <c r="AO67" s="27"/>
      <c r="AP67" s="27"/>
      <c r="AQ67" s="27"/>
      <c r="AS67" s="63"/>
      <c r="AT67" s="63"/>
      <c r="AU67" s="63"/>
      <c r="CE67" s="58" t="s">
        <v>111</v>
      </c>
      <c r="CG67" s="10" t="str">
        <f>$W$1</f>
        <v>FE0F</v>
      </c>
      <c r="CH67" s="10" t="str">
        <f>C45</f>
        <v>+ve</v>
      </c>
      <c r="CI67" s="59">
        <f>E69</f>
        <v>12.5</v>
      </c>
      <c r="CJ67" s="59">
        <f>F69</f>
        <v>0</v>
      </c>
      <c r="CK67" s="59">
        <f>G69</f>
        <v>87.5</v>
      </c>
      <c r="CL67" s="59">
        <f>H69</f>
        <v>0</v>
      </c>
      <c r="CM67" s="59">
        <f>I69</f>
        <v>0.875</v>
      </c>
      <c r="CN67" s="95">
        <f>E71</f>
        <v>75</v>
      </c>
      <c r="CO67" s="95">
        <f>F71</f>
        <v>0</v>
      </c>
      <c r="CP67" s="95">
        <f>G71</f>
        <v>25</v>
      </c>
      <c r="CQ67" s="95">
        <f>H71</f>
        <v>0</v>
      </c>
      <c r="CR67" s="95">
        <f>I71</f>
        <v>0.25</v>
      </c>
      <c r="CS67" s="59">
        <f>E72</f>
        <v>50</v>
      </c>
      <c r="CT67" s="59">
        <f>F72</f>
        <v>0</v>
      </c>
      <c r="CU67" s="59">
        <f>G72</f>
        <v>37.5</v>
      </c>
      <c r="CV67" s="59">
        <f>H72</f>
        <v>12.5</v>
      </c>
      <c r="CW67" s="59">
        <f>I72</f>
        <v>0.375</v>
      </c>
      <c r="CX67" s="95">
        <f>E74</f>
        <v>0</v>
      </c>
      <c r="CY67" s="95">
        <f>F74</f>
        <v>12.5</v>
      </c>
      <c r="CZ67" s="95">
        <f>G74</f>
        <v>75</v>
      </c>
      <c r="DA67" s="95">
        <f>H74</f>
        <v>12.5</v>
      </c>
      <c r="DB67" s="95">
        <f>I74</f>
        <v>0.75</v>
      </c>
    </row>
    <row r="68" spans="1:154" ht="16">
      <c r="A68" s="83" t="s">
        <v>149</v>
      </c>
      <c r="B68" s="66"/>
      <c r="C68" s="66" t="s">
        <v>144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CE68" s="58" t="s">
        <v>111</v>
      </c>
    </row>
    <row r="69" spans="1:154">
      <c r="A69" t="s">
        <v>158</v>
      </c>
      <c r="B69" s="10">
        <v>29</v>
      </c>
      <c r="C69" s="4" t="s">
        <v>3</v>
      </c>
      <c r="D69" s="10" t="s">
        <v>38</v>
      </c>
      <c r="E69" s="59">
        <f t="shared" ref="E69:E92" si="54">(K69/$J69)*100</f>
        <v>12.5</v>
      </c>
      <c r="F69" s="59">
        <f t="shared" ref="F69:F92" si="55">(L69/$J69)*100</f>
        <v>0</v>
      </c>
      <c r="G69" s="59">
        <f t="shared" ref="G69:G92" si="56">(M69/$J69)*100</f>
        <v>87.5</v>
      </c>
      <c r="H69" s="59">
        <f t="shared" ref="H69:H92" si="57">(N69/$J69)*100</f>
        <v>0</v>
      </c>
      <c r="I69" s="59">
        <f t="shared" ref="I69:I92" si="58">M69/J69</f>
        <v>0.875</v>
      </c>
      <c r="J69">
        <v>8</v>
      </c>
      <c r="K69">
        <v>1</v>
      </c>
      <c r="L69">
        <v>0</v>
      </c>
      <c r="M69">
        <v>7</v>
      </c>
      <c r="N69">
        <v>0</v>
      </c>
      <c r="O69">
        <v>1</v>
      </c>
      <c r="P69">
        <v>440.57142850000002</v>
      </c>
      <c r="Q69">
        <v>0</v>
      </c>
      <c r="R69">
        <v>440.57142850000002</v>
      </c>
      <c r="S69">
        <v>0</v>
      </c>
      <c r="T69">
        <v>68</v>
      </c>
      <c r="U69">
        <v>68</v>
      </c>
      <c r="V69">
        <v>0</v>
      </c>
      <c r="W69">
        <v>879.14285710000001</v>
      </c>
      <c r="X69">
        <v>879.14285710000001</v>
      </c>
      <c r="Y69">
        <v>0</v>
      </c>
      <c r="Z69">
        <v>121.4285714</v>
      </c>
      <c r="AA69">
        <v>121.4285714</v>
      </c>
      <c r="AB69">
        <v>0</v>
      </c>
      <c r="AC69">
        <v>28</v>
      </c>
      <c r="AD69">
        <v>9</v>
      </c>
      <c r="AE69">
        <v>16</v>
      </c>
      <c r="AF69">
        <v>3</v>
      </c>
      <c r="AG69">
        <v>16</v>
      </c>
      <c r="AH69">
        <v>7</v>
      </c>
      <c r="AI69">
        <v>1</v>
      </c>
      <c r="AJ69">
        <v>0</v>
      </c>
      <c r="AK69">
        <v>0</v>
      </c>
      <c r="AL69">
        <v>4</v>
      </c>
      <c r="AM69">
        <v>7</v>
      </c>
      <c r="AN69">
        <v>0</v>
      </c>
      <c r="AO69">
        <v>0</v>
      </c>
      <c r="AP69">
        <v>0</v>
      </c>
      <c r="AQ69">
        <v>0</v>
      </c>
      <c r="AR69">
        <v>2</v>
      </c>
      <c r="AS69">
        <v>8</v>
      </c>
      <c r="AT69">
        <v>7</v>
      </c>
      <c r="AU69">
        <v>1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2</v>
      </c>
      <c r="BE69">
        <v>8</v>
      </c>
      <c r="BF69">
        <v>0</v>
      </c>
      <c r="BG69">
        <v>0</v>
      </c>
      <c r="BH69">
        <v>0</v>
      </c>
      <c r="BI69">
        <v>0</v>
      </c>
      <c r="BJ69">
        <v>7</v>
      </c>
      <c r="BK69">
        <v>1</v>
      </c>
      <c r="BL69">
        <v>81</v>
      </c>
      <c r="BM69">
        <v>2</v>
      </c>
      <c r="BN69">
        <v>0</v>
      </c>
      <c r="BO69">
        <v>3</v>
      </c>
      <c r="BP69">
        <v>16</v>
      </c>
      <c r="BQ69">
        <v>1</v>
      </c>
      <c r="BR69">
        <v>59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 t="s">
        <v>111</v>
      </c>
      <c r="CG69" s="10" t="str">
        <f>$W$1</f>
        <v>FE0F</v>
      </c>
      <c r="CH69" s="10" t="str">
        <f>C45</f>
        <v>+ve</v>
      </c>
      <c r="CI69" s="59">
        <f t="shared" ref="CI69:CN69" si="59">K69</f>
        <v>1</v>
      </c>
      <c r="CJ69" s="59">
        <f t="shared" si="59"/>
        <v>0</v>
      </c>
      <c r="CK69" s="59">
        <f t="shared" si="59"/>
        <v>7</v>
      </c>
      <c r="CL69" s="59">
        <f t="shared" si="59"/>
        <v>0</v>
      </c>
      <c r="CM69" s="59">
        <f t="shared" si="59"/>
        <v>1</v>
      </c>
      <c r="CN69" s="59">
        <f t="shared" si="59"/>
        <v>440.57142850000002</v>
      </c>
      <c r="CO69" s="59">
        <f>R69</f>
        <v>440.57142850000002</v>
      </c>
      <c r="CP69" s="59">
        <f>S69</f>
        <v>0</v>
      </c>
      <c r="CQ69" s="59">
        <f>U69</f>
        <v>68</v>
      </c>
      <c r="CR69" s="59">
        <f>V69</f>
        <v>0</v>
      </c>
      <c r="CS69" s="59">
        <f>X69</f>
        <v>879.14285710000001</v>
      </c>
      <c r="CT69" s="59">
        <f>Y69</f>
        <v>0</v>
      </c>
      <c r="CU69" s="59">
        <f>AD69</f>
        <v>9</v>
      </c>
      <c r="CV69" s="59">
        <f>AE69</f>
        <v>16</v>
      </c>
      <c r="CW69" s="59">
        <f>AF69</f>
        <v>3</v>
      </c>
      <c r="CX69" s="59">
        <f>BE69</f>
        <v>8</v>
      </c>
      <c r="CY69" s="59">
        <f>BL69</f>
        <v>81</v>
      </c>
      <c r="CZ69" s="95">
        <f t="shared" ref="CZ69:DE69" si="60">K76</f>
        <v>0</v>
      </c>
      <c r="DA69" s="95">
        <f t="shared" si="60"/>
        <v>0</v>
      </c>
      <c r="DB69" s="95">
        <f t="shared" si="60"/>
        <v>8</v>
      </c>
      <c r="DC69" s="95">
        <f t="shared" si="60"/>
        <v>0</v>
      </c>
      <c r="DD69" s="95">
        <f t="shared" si="60"/>
        <v>1</v>
      </c>
      <c r="DE69" s="95">
        <f t="shared" si="60"/>
        <v>648.625</v>
      </c>
      <c r="DF69" s="95">
        <f>R76</f>
        <v>648.625</v>
      </c>
      <c r="DG69" s="95">
        <f>S76</f>
        <v>0</v>
      </c>
      <c r="DH69" s="95">
        <f>U76</f>
        <v>113.125</v>
      </c>
      <c r="DI69" s="95">
        <f>V76</f>
        <v>0</v>
      </c>
      <c r="DJ69" s="95">
        <f>X76</f>
        <v>100.75</v>
      </c>
      <c r="DK69" s="95">
        <f>Y76</f>
        <v>0</v>
      </c>
      <c r="DL69" s="95">
        <f>AD76</f>
        <v>11</v>
      </c>
      <c r="DM69" s="95">
        <f>AE76</f>
        <v>17</v>
      </c>
      <c r="DN69" s="95">
        <f>AF76</f>
        <v>0</v>
      </c>
      <c r="DO69" s="95">
        <f>BE76</f>
        <v>11</v>
      </c>
      <c r="DP69" s="95">
        <f>BL76</f>
        <v>53</v>
      </c>
      <c r="DQ69" s="59">
        <f t="shared" ref="DQ69:DV69" si="61">K77</f>
        <v>0</v>
      </c>
      <c r="DR69" s="59">
        <f t="shared" si="61"/>
        <v>0</v>
      </c>
      <c r="DS69" s="59">
        <f t="shared" si="61"/>
        <v>7</v>
      </c>
      <c r="DT69" s="59">
        <f t="shared" si="61"/>
        <v>1</v>
      </c>
      <c r="DU69" s="59">
        <f t="shared" si="61"/>
        <v>0.875</v>
      </c>
      <c r="DV69" s="59">
        <f t="shared" si="61"/>
        <v>760.5</v>
      </c>
      <c r="DW69" s="59">
        <f>R77</f>
        <v>780.28571439999996</v>
      </c>
      <c r="DX69" s="59">
        <f>S77</f>
        <v>622</v>
      </c>
      <c r="DY69" s="59">
        <f>U77</f>
        <v>136.2857143</v>
      </c>
      <c r="DZ69" s="59">
        <f>V77</f>
        <v>239</v>
      </c>
      <c r="EA69" s="59">
        <f>X77</f>
        <v>174.42857140000001</v>
      </c>
      <c r="EB69" s="59">
        <f>Y77</f>
        <v>163</v>
      </c>
      <c r="EC69" s="59">
        <f>AD77</f>
        <v>8</v>
      </c>
      <c r="ED69" s="59">
        <f>AE77</f>
        <v>9</v>
      </c>
      <c r="EE69" s="59">
        <f>AF77</f>
        <v>2</v>
      </c>
      <c r="EF69" s="59">
        <f>BE77</f>
        <v>17</v>
      </c>
      <c r="EG69" s="59">
        <f>BL77</f>
        <v>89</v>
      </c>
      <c r="EH69" s="95">
        <f t="shared" ref="EH69:EM69" si="62">K78</f>
        <v>0</v>
      </c>
      <c r="EI69" s="95">
        <f t="shared" si="62"/>
        <v>1</v>
      </c>
      <c r="EJ69" s="95">
        <f t="shared" si="62"/>
        <v>5</v>
      </c>
      <c r="EK69" s="95">
        <f t="shared" si="62"/>
        <v>2</v>
      </c>
      <c r="EL69" s="95">
        <f t="shared" si="62"/>
        <v>0.71428571429999999</v>
      </c>
      <c r="EM69" s="95">
        <f t="shared" si="62"/>
        <v>577.875</v>
      </c>
      <c r="EN69" s="95">
        <f>R78</f>
        <v>626.79999999999995</v>
      </c>
      <c r="EO69" s="95">
        <f>S78</f>
        <v>707</v>
      </c>
      <c r="EP69" s="95">
        <f>U78</f>
        <v>90</v>
      </c>
      <c r="EQ69" s="95">
        <f>V78</f>
        <v>704.5</v>
      </c>
      <c r="ER69" s="95">
        <f>X78</f>
        <v>36.799999999999997</v>
      </c>
      <c r="ES69" s="95">
        <f>Y78</f>
        <v>199</v>
      </c>
      <c r="ET69" s="95">
        <f>AD78</f>
        <v>9</v>
      </c>
      <c r="EU69" s="95">
        <f>AE78</f>
        <v>5</v>
      </c>
      <c r="EV69" s="95">
        <f>AF78</f>
        <v>4</v>
      </c>
      <c r="EW69" s="95">
        <f>BE78</f>
        <v>7</v>
      </c>
      <c r="EX69" s="95">
        <f>BL78</f>
        <v>139</v>
      </c>
    </row>
    <row r="70" spans="1:154">
      <c r="A70" t="s">
        <v>180</v>
      </c>
      <c r="B70" s="10">
        <v>36</v>
      </c>
      <c r="C70" s="4" t="s">
        <v>3</v>
      </c>
      <c r="D70" s="10" t="s">
        <v>38</v>
      </c>
      <c r="E70" s="59">
        <f t="shared" si="54"/>
        <v>62.5</v>
      </c>
      <c r="F70" s="59">
        <f t="shared" si="55"/>
        <v>12.5</v>
      </c>
      <c r="G70" s="59">
        <f t="shared" si="56"/>
        <v>12.5</v>
      </c>
      <c r="H70" s="59">
        <f t="shared" si="57"/>
        <v>12.5</v>
      </c>
      <c r="I70" s="59">
        <f t="shared" si="58"/>
        <v>0.125</v>
      </c>
      <c r="J70">
        <v>8</v>
      </c>
      <c r="K70">
        <v>5</v>
      </c>
      <c r="L70">
        <v>1</v>
      </c>
      <c r="M70">
        <v>1</v>
      </c>
      <c r="N70">
        <v>1</v>
      </c>
      <c r="O70">
        <v>0.5</v>
      </c>
      <c r="P70">
        <v>1142.333333</v>
      </c>
      <c r="Q70">
        <v>1077</v>
      </c>
      <c r="R70">
        <v>2095</v>
      </c>
      <c r="S70">
        <v>255</v>
      </c>
      <c r="T70">
        <v>508</v>
      </c>
      <c r="U70">
        <v>168</v>
      </c>
      <c r="V70">
        <v>848</v>
      </c>
      <c r="W70">
        <v>798</v>
      </c>
      <c r="X70">
        <v>92</v>
      </c>
      <c r="Y70">
        <v>1504</v>
      </c>
      <c r="Z70">
        <v>535</v>
      </c>
      <c r="AA70">
        <v>1056</v>
      </c>
      <c r="AB70">
        <v>14</v>
      </c>
      <c r="AC70">
        <v>9</v>
      </c>
      <c r="AD70">
        <v>4</v>
      </c>
      <c r="AE70">
        <v>2</v>
      </c>
      <c r="AF70">
        <v>3</v>
      </c>
      <c r="AG70">
        <v>6</v>
      </c>
      <c r="AH70">
        <v>3</v>
      </c>
      <c r="AI70">
        <v>0</v>
      </c>
      <c r="AJ70">
        <v>0</v>
      </c>
      <c r="AK70">
        <v>0</v>
      </c>
      <c r="AL70">
        <v>0</v>
      </c>
      <c r="AM70">
        <v>3</v>
      </c>
      <c r="AN70">
        <v>1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1</v>
      </c>
      <c r="AU70">
        <v>0</v>
      </c>
      <c r="AV70">
        <v>0</v>
      </c>
      <c r="AW70">
        <v>0</v>
      </c>
      <c r="AX70">
        <v>0</v>
      </c>
      <c r="AY70">
        <v>2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5</v>
      </c>
      <c r="BF70">
        <v>3</v>
      </c>
      <c r="BG70">
        <v>0</v>
      </c>
      <c r="BH70">
        <v>0</v>
      </c>
      <c r="BI70">
        <v>1</v>
      </c>
      <c r="BJ70">
        <v>1</v>
      </c>
      <c r="BK70">
        <v>0</v>
      </c>
      <c r="BL70">
        <v>189</v>
      </c>
      <c r="BM70">
        <v>48</v>
      </c>
      <c r="BN70">
        <v>4</v>
      </c>
      <c r="BO70">
        <v>0</v>
      </c>
      <c r="BP70">
        <v>2</v>
      </c>
      <c r="BQ70">
        <v>10</v>
      </c>
      <c r="BR70">
        <v>125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  <c r="CE70" s="58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</row>
    <row r="71" spans="1:154">
      <c r="A71" t="s">
        <v>159</v>
      </c>
      <c r="B71" s="10">
        <v>34</v>
      </c>
      <c r="C71" s="4" t="s">
        <v>3</v>
      </c>
      <c r="D71" s="10" t="s">
        <v>38</v>
      </c>
      <c r="E71" s="59">
        <f t="shared" si="54"/>
        <v>75</v>
      </c>
      <c r="F71" s="59">
        <f t="shared" si="55"/>
        <v>0</v>
      </c>
      <c r="G71" s="59">
        <f t="shared" si="56"/>
        <v>25</v>
      </c>
      <c r="H71" s="59">
        <f t="shared" si="57"/>
        <v>0</v>
      </c>
      <c r="I71" s="59">
        <f t="shared" si="58"/>
        <v>0.25</v>
      </c>
      <c r="J71">
        <v>8</v>
      </c>
      <c r="K71">
        <v>6</v>
      </c>
      <c r="L71">
        <v>0</v>
      </c>
      <c r="M71">
        <v>2</v>
      </c>
      <c r="N71">
        <v>0</v>
      </c>
      <c r="O71">
        <v>1</v>
      </c>
      <c r="P71">
        <v>1594.5</v>
      </c>
      <c r="Q71">
        <v>0</v>
      </c>
      <c r="R71">
        <v>1594.5</v>
      </c>
      <c r="S71">
        <v>0</v>
      </c>
      <c r="T71">
        <v>339.5</v>
      </c>
      <c r="U71">
        <v>339.5</v>
      </c>
      <c r="V71">
        <v>0</v>
      </c>
      <c r="W71">
        <v>1191.5</v>
      </c>
      <c r="X71">
        <v>1191.5</v>
      </c>
      <c r="Y71">
        <v>0</v>
      </c>
      <c r="Z71">
        <v>25</v>
      </c>
      <c r="AA71">
        <v>25</v>
      </c>
      <c r="AB71">
        <v>0</v>
      </c>
      <c r="AC71">
        <v>7</v>
      </c>
      <c r="AD71">
        <v>3</v>
      </c>
      <c r="AE71">
        <v>3</v>
      </c>
      <c r="AF71">
        <v>1</v>
      </c>
      <c r="AG71">
        <v>3</v>
      </c>
      <c r="AH71">
        <v>3</v>
      </c>
      <c r="AI71">
        <v>1</v>
      </c>
      <c r="AJ71">
        <v>0</v>
      </c>
      <c r="AK71">
        <v>0</v>
      </c>
      <c r="AL71">
        <v>0</v>
      </c>
      <c r="AM71">
        <v>2</v>
      </c>
      <c r="AN71">
        <v>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</v>
      </c>
      <c r="AU71">
        <v>1</v>
      </c>
      <c r="AV71">
        <v>0</v>
      </c>
      <c r="AW71">
        <v>0</v>
      </c>
      <c r="AX71">
        <v>0</v>
      </c>
      <c r="AY71">
        <v>1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4</v>
      </c>
      <c r="BF71">
        <v>0</v>
      </c>
      <c r="BG71">
        <v>0</v>
      </c>
      <c r="BH71">
        <v>0</v>
      </c>
      <c r="BI71">
        <v>0</v>
      </c>
      <c r="BJ71">
        <v>2</v>
      </c>
      <c r="BK71">
        <v>2</v>
      </c>
      <c r="BL71">
        <v>355</v>
      </c>
      <c r="BM71">
        <v>129</v>
      </c>
      <c r="BN71">
        <v>1</v>
      </c>
      <c r="BO71">
        <v>0</v>
      </c>
      <c r="BP71">
        <v>6</v>
      </c>
      <c r="BQ71">
        <v>4</v>
      </c>
      <c r="BR71">
        <v>215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</row>
    <row r="72" spans="1:154">
      <c r="A72" t="s">
        <v>160</v>
      </c>
      <c r="B72" s="10">
        <v>34</v>
      </c>
      <c r="C72" s="4" t="s">
        <v>3</v>
      </c>
      <c r="D72" s="10" t="s">
        <v>38</v>
      </c>
      <c r="E72" s="59">
        <f t="shared" si="54"/>
        <v>50</v>
      </c>
      <c r="F72" s="59">
        <f t="shared" si="55"/>
        <v>0</v>
      </c>
      <c r="G72" s="59">
        <f t="shared" si="56"/>
        <v>37.5</v>
      </c>
      <c r="H72" s="59">
        <f t="shared" si="57"/>
        <v>12.5</v>
      </c>
      <c r="I72" s="59">
        <f t="shared" si="58"/>
        <v>0.375</v>
      </c>
      <c r="J72">
        <v>8</v>
      </c>
      <c r="K72">
        <v>4</v>
      </c>
      <c r="L72">
        <v>0</v>
      </c>
      <c r="M72">
        <v>3</v>
      </c>
      <c r="N72">
        <v>1</v>
      </c>
      <c r="O72">
        <v>0.75</v>
      </c>
      <c r="P72">
        <v>518.25</v>
      </c>
      <c r="Q72">
        <v>0</v>
      </c>
      <c r="R72">
        <v>556.66666669999995</v>
      </c>
      <c r="S72">
        <v>403</v>
      </c>
      <c r="T72">
        <v>599.25</v>
      </c>
      <c r="U72">
        <v>187.66666670000001</v>
      </c>
      <c r="V72">
        <v>1834</v>
      </c>
      <c r="W72">
        <v>5950.75</v>
      </c>
      <c r="X72">
        <v>7494</v>
      </c>
      <c r="Y72">
        <v>1321</v>
      </c>
      <c r="Z72">
        <v>534.5</v>
      </c>
      <c r="AA72">
        <v>602.66666669999995</v>
      </c>
      <c r="AB72">
        <v>330</v>
      </c>
      <c r="AC72">
        <v>17</v>
      </c>
      <c r="AD72">
        <v>7</v>
      </c>
      <c r="AE72">
        <v>7</v>
      </c>
      <c r="AF72">
        <v>3</v>
      </c>
      <c r="AG72">
        <v>6</v>
      </c>
      <c r="AH72">
        <v>4</v>
      </c>
      <c r="AI72">
        <v>0</v>
      </c>
      <c r="AJ72">
        <v>0</v>
      </c>
      <c r="AK72">
        <v>5</v>
      </c>
      <c r="AL72">
        <v>2</v>
      </c>
      <c r="AM72">
        <v>4</v>
      </c>
      <c r="AN72">
        <v>0</v>
      </c>
      <c r="AO72">
        <v>0</v>
      </c>
      <c r="AP72">
        <v>0</v>
      </c>
      <c r="AQ72">
        <v>3</v>
      </c>
      <c r="AR72">
        <v>0</v>
      </c>
      <c r="AS72">
        <v>1</v>
      </c>
      <c r="AT72">
        <v>3</v>
      </c>
      <c r="AU72">
        <v>0</v>
      </c>
      <c r="AV72">
        <v>0</v>
      </c>
      <c r="AW72">
        <v>2</v>
      </c>
      <c r="AX72">
        <v>1</v>
      </c>
      <c r="AY72">
        <v>1</v>
      </c>
      <c r="AZ72">
        <v>1</v>
      </c>
      <c r="BA72">
        <v>0</v>
      </c>
      <c r="BB72">
        <v>0</v>
      </c>
      <c r="BC72">
        <v>0</v>
      </c>
      <c r="BD72">
        <v>1</v>
      </c>
      <c r="BE72">
        <v>9</v>
      </c>
      <c r="BF72">
        <v>1</v>
      </c>
      <c r="BG72">
        <v>0</v>
      </c>
      <c r="BH72">
        <v>0</v>
      </c>
      <c r="BI72">
        <v>0</v>
      </c>
      <c r="BJ72">
        <v>4</v>
      </c>
      <c r="BK72">
        <v>4</v>
      </c>
      <c r="BL72">
        <v>366</v>
      </c>
      <c r="BM72">
        <v>50</v>
      </c>
      <c r="BN72">
        <v>12</v>
      </c>
      <c r="BO72">
        <v>0</v>
      </c>
      <c r="BP72">
        <v>7</v>
      </c>
      <c r="BQ72">
        <v>147</v>
      </c>
      <c r="BR72">
        <v>150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</row>
    <row r="73" spans="1:154">
      <c r="A73" t="s">
        <v>181</v>
      </c>
      <c r="B73" s="10">
        <v>36</v>
      </c>
      <c r="C73" s="6" t="s">
        <v>2</v>
      </c>
      <c r="D73" s="10" t="s">
        <v>38</v>
      </c>
      <c r="E73" s="59">
        <f t="shared" si="54"/>
        <v>100</v>
      </c>
      <c r="F73" s="59">
        <f t="shared" si="55"/>
        <v>0</v>
      </c>
      <c r="G73" s="59">
        <f t="shared" si="56"/>
        <v>0</v>
      </c>
      <c r="H73" s="59">
        <f t="shared" si="57"/>
        <v>0</v>
      </c>
      <c r="I73" s="59">
        <f t="shared" si="58"/>
        <v>0</v>
      </c>
      <c r="J73">
        <v>8</v>
      </c>
      <c r="K73">
        <v>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33</v>
      </c>
      <c r="AD73">
        <v>7</v>
      </c>
      <c r="AE73">
        <v>12</v>
      </c>
      <c r="AF73">
        <v>14</v>
      </c>
      <c r="AG73">
        <v>7</v>
      </c>
      <c r="AH73">
        <v>0</v>
      </c>
      <c r="AI73">
        <v>0</v>
      </c>
      <c r="AJ73">
        <v>0</v>
      </c>
      <c r="AK73">
        <v>0</v>
      </c>
      <c r="AL73">
        <v>26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7</v>
      </c>
      <c r="AS73">
        <v>4</v>
      </c>
      <c r="AT73">
        <v>0</v>
      </c>
      <c r="AU73">
        <v>0</v>
      </c>
      <c r="AV73">
        <v>0</v>
      </c>
      <c r="AW73">
        <v>0</v>
      </c>
      <c r="AX73">
        <v>8</v>
      </c>
      <c r="AY73">
        <v>3</v>
      </c>
      <c r="AZ73">
        <v>0</v>
      </c>
      <c r="BA73">
        <v>0</v>
      </c>
      <c r="BB73">
        <v>0</v>
      </c>
      <c r="BC73">
        <v>0</v>
      </c>
      <c r="BD73">
        <v>11</v>
      </c>
      <c r="BE73">
        <v>8</v>
      </c>
      <c r="BF73">
        <v>1</v>
      </c>
      <c r="BG73">
        <v>0</v>
      </c>
      <c r="BH73">
        <v>0</v>
      </c>
      <c r="BI73">
        <v>0</v>
      </c>
      <c r="BJ73">
        <v>0</v>
      </c>
      <c r="BK73">
        <v>7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</row>
    <row r="74" spans="1:154">
      <c r="A74" t="s">
        <v>161</v>
      </c>
      <c r="B74" s="10">
        <v>35</v>
      </c>
      <c r="C74" s="4" t="s">
        <v>3</v>
      </c>
      <c r="D74" s="10" t="s">
        <v>38</v>
      </c>
      <c r="E74" s="59">
        <f t="shared" si="54"/>
        <v>0</v>
      </c>
      <c r="F74" s="59">
        <f t="shared" si="55"/>
        <v>12.5</v>
      </c>
      <c r="G74" s="59">
        <f t="shared" si="56"/>
        <v>75</v>
      </c>
      <c r="H74" s="59">
        <f t="shared" si="57"/>
        <v>12.5</v>
      </c>
      <c r="I74" s="59">
        <f t="shared" si="58"/>
        <v>0.75</v>
      </c>
      <c r="J74">
        <v>8</v>
      </c>
      <c r="K74">
        <v>0</v>
      </c>
      <c r="L74">
        <v>1</v>
      </c>
      <c r="M74">
        <v>6</v>
      </c>
      <c r="N74">
        <v>1</v>
      </c>
      <c r="O74">
        <v>0.85714285700000004</v>
      </c>
      <c r="P74">
        <v>1155.125</v>
      </c>
      <c r="Q74">
        <v>1324</v>
      </c>
      <c r="R74">
        <v>670.66666669999995</v>
      </c>
      <c r="S74">
        <v>3893</v>
      </c>
      <c r="T74">
        <v>330.2857143</v>
      </c>
      <c r="U74">
        <v>343.66666659999999</v>
      </c>
      <c r="V74">
        <v>250</v>
      </c>
      <c r="W74">
        <v>206.7142857</v>
      </c>
      <c r="X74">
        <v>218</v>
      </c>
      <c r="Y74">
        <v>139</v>
      </c>
      <c r="Z74">
        <v>96.428571430000005</v>
      </c>
      <c r="AA74">
        <v>84.333333339999996</v>
      </c>
      <c r="AB74">
        <v>169</v>
      </c>
      <c r="AC74">
        <v>15</v>
      </c>
      <c r="AD74">
        <v>8</v>
      </c>
      <c r="AE74">
        <v>6</v>
      </c>
      <c r="AF74">
        <v>1</v>
      </c>
      <c r="AG74">
        <v>8</v>
      </c>
      <c r="AH74">
        <v>7</v>
      </c>
      <c r="AI74">
        <v>0</v>
      </c>
      <c r="AJ74">
        <v>0</v>
      </c>
      <c r="AK74">
        <v>0</v>
      </c>
      <c r="AL74">
        <v>0</v>
      </c>
      <c r="AM74">
        <v>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</v>
      </c>
      <c r="BA74">
        <v>0</v>
      </c>
      <c r="BB74">
        <v>0</v>
      </c>
      <c r="BC74">
        <v>0</v>
      </c>
      <c r="BD74">
        <v>0</v>
      </c>
      <c r="BE74">
        <v>17</v>
      </c>
      <c r="BF74">
        <v>0</v>
      </c>
      <c r="BG74">
        <v>0</v>
      </c>
      <c r="BH74">
        <v>0</v>
      </c>
      <c r="BI74">
        <v>4</v>
      </c>
      <c r="BJ74">
        <v>7</v>
      </c>
      <c r="BK74">
        <v>6</v>
      </c>
      <c r="BL74">
        <v>210</v>
      </c>
      <c r="BM74">
        <v>57</v>
      </c>
      <c r="BN74">
        <v>19</v>
      </c>
      <c r="BO74">
        <v>2</v>
      </c>
      <c r="BP74">
        <v>22</v>
      </c>
      <c r="BQ74">
        <v>25</v>
      </c>
      <c r="BR74">
        <v>85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</row>
    <row r="75" spans="1:154">
      <c r="A75" t="s">
        <v>162</v>
      </c>
      <c r="B75" s="10">
        <v>34</v>
      </c>
      <c r="C75" s="6" t="s">
        <v>2</v>
      </c>
      <c r="D75" s="10" t="s">
        <v>38</v>
      </c>
      <c r="E75" s="59">
        <f t="shared" si="54"/>
        <v>50</v>
      </c>
      <c r="F75" s="59">
        <f t="shared" si="55"/>
        <v>0</v>
      </c>
      <c r="G75" s="59">
        <f t="shared" si="56"/>
        <v>37.5</v>
      </c>
      <c r="H75" s="59">
        <f t="shared" si="57"/>
        <v>12.5</v>
      </c>
      <c r="I75" s="59">
        <f t="shared" si="58"/>
        <v>0.375</v>
      </c>
      <c r="J75">
        <v>8</v>
      </c>
      <c r="K75">
        <v>4</v>
      </c>
      <c r="L75">
        <v>0</v>
      </c>
      <c r="M75">
        <v>3</v>
      </c>
      <c r="N75">
        <v>1</v>
      </c>
      <c r="O75">
        <v>0.75</v>
      </c>
      <c r="P75">
        <v>2159.5</v>
      </c>
      <c r="Q75">
        <v>0</v>
      </c>
      <c r="R75">
        <v>2516</v>
      </c>
      <c r="S75">
        <v>1090</v>
      </c>
      <c r="T75">
        <v>546.25</v>
      </c>
      <c r="U75">
        <v>696.66666669999995</v>
      </c>
      <c r="V75">
        <v>95</v>
      </c>
      <c r="W75">
        <v>2566.25</v>
      </c>
      <c r="X75">
        <v>2770</v>
      </c>
      <c r="Y75">
        <v>1955</v>
      </c>
      <c r="Z75">
        <v>170.5</v>
      </c>
      <c r="AA75">
        <v>114.33333330000001</v>
      </c>
      <c r="AB75">
        <v>339</v>
      </c>
      <c r="AC75">
        <v>15</v>
      </c>
      <c r="AD75">
        <v>7</v>
      </c>
      <c r="AE75">
        <v>6</v>
      </c>
      <c r="AF75">
        <v>2</v>
      </c>
      <c r="AG75">
        <v>6</v>
      </c>
      <c r="AH75">
        <v>6</v>
      </c>
      <c r="AI75">
        <v>0</v>
      </c>
      <c r="AJ75">
        <v>1</v>
      </c>
      <c r="AK75">
        <v>1</v>
      </c>
      <c r="AL75">
        <v>1</v>
      </c>
      <c r="AM75">
        <v>4</v>
      </c>
      <c r="AN75">
        <v>2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3</v>
      </c>
      <c r="AU75">
        <v>0</v>
      </c>
      <c r="AV75">
        <v>1</v>
      </c>
      <c r="AW75">
        <v>1</v>
      </c>
      <c r="AX75">
        <v>0</v>
      </c>
      <c r="AY75">
        <v>1</v>
      </c>
      <c r="AZ75">
        <v>1</v>
      </c>
      <c r="BA75">
        <v>0</v>
      </c>
      <c r="BB75">
        <v>0</v>
      </c>
      <c r="BC75">
        <v>0</v>
      </c>
      <c r="BD75">
        <v>0</v>
      </c>
      <c r="BE75">
        <v>15</v>
      </c>
      <c r="BF75">
        <v>9</v>
      </c>
      <c r="BG75">
        <v>0</v>
      </c>
      <c r="BH75">
        <v>0</v>
      </c>
      <c r="BI75">
        <v>0</v>
      </c>
      <c r="BJ75">
        <v>4</v>
      </c>
      <c r="BK75">
        <v>2</v>
      </c>
      <c r="BL75">
        <v>271</v>
      </c>
      <c r="BM75">
        <v>91</v>
      </c>
      <c r="BN75">
        <v>0</v>
      </c>
      <c r="BO75">
        <v>3</v>
      </c>
      <c r="BP75">
        <v>5</v>
      </c>
      <c r="BQ75">
        <v>49</v>
      </c>
      <c r="BR75">
        <v>123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</row>
    <row r="76" spans="1:154" s="10" customFormat="1">
      <c r="A76" t="s">
        <v>163</v>
      </c>
      <c r="B76" s="10">
        <v>29</v>
      </c>
      <c r="C76" s="6" t="s">
        <v>2</v>
      </c>
      <c r="D76" s="10" t="s">
        <v>38</v>
      </c>
      <c r="E76" s="59">
        <f t="shared" si="54"/>
        <v>0</v>
      </c>
      <c r="F76" s="59">
        <f t="shared" si="55"/>
        <v>0</v>
      </c>
      <c r="G76" s="59">
        <f t="shared" si="56"/>
        <v>100</v>
      </c>
      <c r="H76" s="59">
        <f t="shared" si="57"/>
        <v>0</v>
      </c>
      <c r="I76" s="59">
        <f t="shared" si="58"/>
        <v>1</v>
      </c>
      <c r="J76">
        <v>8</v>
      </c>
      <c r="K76">
        <v>0</v>
      </c>
      <c r="L76">
        <v>0</v>
      </c>
      <c r="M76">
        <v>8</v>
      </c>
      <c r="N76">
        <v>0</v>
      </c>
      <c r="O76">
        <v>1</v>
      </c>
      <c r="P76">
        <v>648.625</v>
      </c>
      <c r="Q76">
        <v>0</v>
      </c>
      <c r="R76">
        <v>648.625</v>
      </c>
      <c r="S76">
        <v>0</v>
      </c>
      <c r="T76">
        <v>113.125</v>
      </c>
      <c r="U76">
        <v>113.125</v>
      </c>
      <c r="V76">
        <v>0</v>
      </c>
      <c r="W76">
        <v>100.75</v>
      </c>
      <c r="X76">
        <v>100.75</v>
      </c>
      <c r="Y76">
        <v>0</v>
      </c>
      <c r="Z76">
        <v>547.5</v>
      </c>
      <c r="AA76">
        <v>547.5</v>
      </c>
      <c r="AB76">
        <v>0</v>
      </c>
      <c r="AC76">
        <v>28</v>
      </c>
      <c r="AD76">
        <v>11</v>
      </c>
      <c r="AE76">
        <v>17</v>
      </c>
      <c r="AF76">
        <v>0</v>
      </c>
      <c r="AG76">
        <v>8</v>
      </c>
      <c r="AH76">
        <v>11</v>
      </c>
      <c r="AI76">
        <v>9</v>
      </c>
      <c r="AJ76">
        <v>0</v>
      </c>
      <c r="AK76">
        <v>0</v>
      </c>
      <c r="AL76">
        <v>0</v>
      </c>
      <c r="AM76">
        <v>8</v>
      </c>
      <c r="AN76">
        <v>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</v>
      </c>
      <c r="AU76">
        <v>9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11</v>
      </c>
      <c r="BF76">
        <v>1</v>
      </c>
      <c r="BG76">
        <v>0</v>
      </c>
      <c r="BH76">
        <v>0</v>
      </c>
      <c r="BI76">
        <v>7</v>
      </c>
      <c r="BJ76">
        <v>1</v>
      </c>
      <c r="BK76">
        <v>2</v>
      </c>
      <c r="BL76">
        <v>53</v>
      </c>
      <c r="BM76">
        <v>24</v>
      </c>
      <c r="BN76">
        <v>0</v>
      </c>
      <c r="BO76">
        <v>0</v>
      </c>
      <c r="BP76">
        <v>11</v>
      </c>
      <c r="BQ76">
        <v>4</v>
      </c>
      <c r="BR76">
        <v>14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E76" s="58" t="s">
        <v>111</v>
      </c>
      <c r="CF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</row>
    <row r="77" spans="1:154" s="10" customFormat="1">
      <c r="A77" t="s">
        <v>164</v>
      </c>
      <c r="B77" s="10">
        <v>29</v>
      </c>
      <c r="C77" s="6" t="s">
        <v>2</v>
      </c>
      <c r="D77" s="10" t="s">
        <v>38</v>
      </c>
      <c r="E77" s="59">
        <f t="shared" si="54"/>
        <v>0</v>
      </c>
      <c r="F77" s="59">
        <f t="shared" si="55"/>
        <v>0</v>
      </c>
      <c r="G77" s="59">
        <f t="shared" si="56"/>
        <v>87.5</v>
      </c>
      <c r="H77" s="59">
        <f t="shared" si="57"/>
        <v>12.5</v>
      </c>
      <c r="I77" s="59">
        <f t="shared" si="58"/>
        <v>0.875</v>
      </c>
      <c r="J77">
        <v>8</v>
      </c>
      <c r="K77">
        <v>0</v>
      </c>
      <c r="L77">
        <v>0</v>
      </c>
      <c r="M77">
        <v>7</v>
      </c>
      <c r="N77">
        <v>1</v>
      </c>
      <c r="O77">
        <v>0.875</v>
      </c>
      <c r="P77">
        <v>760.5</v>
      </c>
      <c r="Q77">
        <v>0</v>
      </c>
      <c r="R77">
        <v>780.28571439999996</v>
      </c>
      <c r="S77">
        <v>622</v>
      </c>
      <c r="T77">
        <v>149.125</v>
      </c>
      <c r="U77">
        <v>136.2857143</v>
      </c>
      <c r="V77">
        <v>239</v>
      </c>
      <c r="W77">
        <v>173</v>
      </c>
      <c r="X77">
        <v>174.42857140000001</v>
      </c>
      <c r="Y77">
        <v>163</v>
      </c>
      <c r="Z77">
        <v>319.25</v>
      </c>
      <c r="AA77">
        <v>341.2857143</v>
      </c>
      <c r="AB77">
        <v>165</v>
      </c>
      <c r="AC77">
        <v>19</v>
      </c>
      <c r="AD77">
        <v>8</v>
      </c>
      <c r="AE77">
        <v>9</v>
      </c>
      <c r="AF77">
        <v>2</v>
      </c>
      <c r="AG77">
        <v>9</v>
      </c>
      <c r="AH77">
        <v>8</v>
      </c>
      <c r="AI77">
        <v>1</v>
      </c>
      <c r="AJ77">
        <v>0</v>
      </c>
      <c r="AK77">
        <v>1</v>
      </c>
      <c r="AL77">
        <v>0</v>
      </c>
      <c r="AM77">
        <v>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7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1</v>
      </c>
      <c r="BA77">
        <v>0</v>
      </c>
      <c r="BB77">
        <v>0</v>
      </c>
      <c r="BC77">
        <v>1</v>
      </c>
      <c r="BD77">
        <v>0</v>
      </c>
      <c r="BE77">
        <v>17</v>
      </c>
      <c r="BF77">
        <v>0</v>
      </c>
      <c r="BG77">
        <v>0</v>
      </c>
      <c r="BH77">
        <v>0</v>
      </c>
      <c r="BI77">
        <v>5</v>
      </c>
      <c r="BJ77">
        <v>4</v>
      </c>
      <c r="BK77">
        <v>8</v>
      </c>
      <c r="BL77">
        <v>89</v>
      </c>
      <c r="BM77">
        <v>28</v>
      </c>
      <c r="BN77">
        <v>0</v>
      </c>
      <c r="BO77">
        <v>1</v>
      </c>
      <c r="BP77">
        <v>7</v>
      </c>
      <c r="BQ77">
        <v>9</v>
      </c>
      <c r="BR77">
        <v>44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E77" s="58" t="s">
        <v>111</v>
      </c>
      <c r="CF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</row>
    <row r="78" spans="1:154" s="10" customFormat="1">
      <c r="A78" t="s">
        <v>165</v>
      </c>
      <c r="B78" s="10">
        <v>29</v>
      </c>
      <c r="C78" s="6" t="s">
        <v>2</v>
      </c>
      <c r="D78" s="10" t="s">
        <v>38</v>
      </c>
      <c r="E78" s="59">
        <f t="shared" si="54"/>
        <v>0</v>
      </c>
      <c r="F78" s="59">
        <f t="shared" si="55"/>
        <v>12.5</v>
      </c>
      <c r="G78" s="59">
        <f t="shared" si="56"/>
        <v>62.5</v>
      </c>
      <c r="H78" s="59">
        <f t="shared" si="57"/>
        <v>25</v>
      </c>
      <c r="I78" s="59">
        <f t="shared" si="58"/>
        <v>0.625</v>
      </c>
      <c r="J78">
        <v>8</v>
      </c>
      <c r="K78">
        <v>0</v>
      </c>
      <c r="L78">
        <v>1</v>
      </c>
      <c r="M78">
        <v>5</v>
      </c>
      <c r="N78">
        <v>2</v>
      </c>
      <c r="O78">
        <v>0.71428571429999999</v>
      </c>
      <c r="P78">
        <v>577.875</v>
      </c>
      <c r="Q78">
        <v>75</v>
      </c>
      <c r="R78">
        <v>626.79999999999995</v>
      </c>
      <c r="S78">
        <v>707</v>
      </c>
      <c r="T78">
        <v>265.57142850000002</v>
      </c>
      <c r="U78">
        <v>90</v>
      </c>
      <c r="V78">
        <v>704.5</v>
      </c>
      <c r="W78">
        <v>83.142857129999996</v>
      </c>
      <c r="X78">
        <v>36.799999999999997</v>
      </c>
      <c r="Y78">
        <v>199</v>
      </c>
      <c r="Z78">
        <v>490.57142850000002</v>
      </c>
      <c r="AA78">
        <v>586</v>
      </c>
      <c r="AB78">
        <v>252</v>
      </c>
      <c r="AC78">
        <v>18</v>
      </c>
      <c r="AD78">
        <v>9</v>
      </c>
      <c r="AE78">
        <v>5</v>
      </c>
      <c r="AF78">
        <v>4</v>
      </c>
      <c r="AG78">
        <v>8</v>
      </c>
      <c r="AH78">
        <v>8</v>
      </c>
      <c r="AI78">
        <v>2</v>
      </c>
      <c r="AJ78">
        <v>0</v>
      </c>
      <c r="AK78">
        <v>0</v>
      </c>
      <c r="AL78">
        <v>0</v>
      </c>
      <c r="AM78">
        <v>8</v>
      </c>
      <c r="AN78">
        <v>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2</v>
      </c>
      <c r="BA78">
        <v>2</v>
      </c>
      <c r="BB78">
        <v>0</v>
      </c>
      <c r="BC78">
        <v>0</v>
      </c>
      <c r="BD78">
        <v>0</v>
      </c>
      <c r="BE78">
        <v>7</v>
      </c>
      <c r="BF78">
        <v>0</v>
      </c>
      <c r="BG78">
        <v>0</v>
      </c>
      <c r="BH78">
        <v>0</v>
      </c>
      <c r="BI78">
        <v>5</v>
      </c>
      <c r="BJ78">
        <v>2</v>
      </c>
      <c r="BK78">
        <v>0</v>
      </c>
      <c r="BL78">
        <v>139</v>
      </c>
      <c r="BM78">
        <v>25</v>
      </c>
      <c r="BN78">
        <v>31</v>
      </c>
      <c r="BO78">
        <v>4</v>
      </c>
      <c r="BP78">
        <v>2</v>
      </c>
      <c r="BQ78">
        <v>1</v>
      </c>
      <c r="BR78">
        <v>76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E78" s="58" t="s">
        <v>111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166</v>
      </c>
      <c r="B79" s="10">
        <v>34</v>
      </c>
      <c r="C79" s="4" t="s">
        <v>3</v>
      </c>
      <c r="D79" s="10" t="s">
        <v>38</v>
      </c>
      <c r="E79" s="59">
        <f t="shared" si="54"/>
        <v>62.5</v>
      </c>
      <c r="F79" s="59">
        <f t="shared" si="55"/>
        <v>0</v>
      </c>
      <c r="G79" s="59">
        <f t="shared" si="56"/>
        <v>12.5</v>
      </c>
      <c r="H79" s="59">
        <f t="shared" si="57"/>
        <v>25</v>
      </c>
      <c r="I79" s="59">
        <f t="shared" si="58"/>
        <v>0.125</v>
      </c>
      <c r="J79">
        <v>8</v>
      </c>
      <c r="K79">
        <v>5</v>
      </c>
      <c r="L79">
        <v>0</v>
      </c>
      <c r="M79">
        <v>1</v>
      </c>
      <c r="N79">
        <v>2</v>
      </c>
      <c r="O79">
        <v>0.33333333339999999</v>
      </c>
      <c r="P79">
        <v>503.66666659999999</v>
      </c>
      <c r="Q79">
        <v>0</v>
      </c>
      <c r="R79">
        <v>81</v>
      </c>
      <c r="S79">
        <v>715</v>
      </c>
      <c r="T79">
        <v>106</v>
      </c>
      <c r="U79">
        <v>27</v>
      </c>
      <c r="V79">
        <v>145.5</v>
      </c>
      <c r="W79">
        <v>617.66666669999995</v>
      </c>
      <c r="X79">
        <v>651</v>
      </c>
      <c r="Y79">
        <v>601</v>
      </c>
      <c r="Z79">
        <v>110</v>
      </c>
      <c r="AA79">
        <v>20</v>
      </c>
      <c r="AB79">
        <v>155</v>
      </c>
      <c r="AC79">
        <v>12</v>
      </c>
      <c r="AD79">
        <v>3</v>
      </c>
      <c r="AE79">
        <v>3</v>
      </c>
      <c r="AF79">
        <v>6</v>
      </c>
      <c r="AG79">
        <v>9</v>
      </c>
      <c r="AH79">
        <v>3</v>
      </c>
      <c r="AI79">
        <v>0</v>
      </c>
      <c r="AJ79">
        <v>0</v>
      </c>
      <c r="AK79">
        <v>0</v>
      </c>
      <c r="AL79">
        <v>0</v>
      </c>
      <c r="AM79">
        <v>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2</v>
      </c>
      <c r="AT79">
        <v>1</v>
      </c>
      <c r="AU79">
        <v>0</v>
      </c>
      <c r="AV79">
        <v>0</v>
      </c>
      <c r="AW79">
        <v>0</v>
      </c>
      <c r="AX79">
        <v>0</v>
      </c>
      <c r="AY79">
        <v>4</v>
      </c>
      <c r="AZ79">
        <v>2</v>
      </c>
      <c r="BA79">
        <v>0</v>
      </c>
      <c r="BB79">
        <v>0</v>
      </c>
      <c r="BC79">
        <v>0</v>
      </c>
      <c r="BD79">
        <v>0</v>
      </c>
      <c r="BE79">
        <v>37</v>
      </c>
      <c r="BF79">
        <v>20</v>
      </c>
      <c r="BG79">
        <v>0</v>
      </c>
      <c r="BH79">
        <v>0</v>
      </c>
      <c r="BI79">
        <v>0</v>
      </c>
      <c r="BJ79">
        <v>3</v>
      </c>
      <c r="BK79">
        <v>14</v>
      </c>
      <c r="BL79">
        <v>577</v>
      </c>
      <c r="BM79">
        <v>205</v>
      </c>
      <c r="BN79">
        <v>1</v>
      </c>
      <c r="BO79">
        <v>1</v>
      </c>
      <c r="BP79">
        <v>6</v>
      </c>
      <c r="BQ79">
        <v>16</v>
      </c>
      <c r="BR79">
        <v>348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 s="10" customFormat="1">
      <c r="A80" t="s">
        <v>167</v>
      </c>
      <c r="B80" s="10">
        <v>29</v>
      </c>
      <c r="C80" s="6" t="s">
        <v>2</v>
      </c>
      <c r="D80" s="10" t="s">
        <v>38</v>
      </c>
      <c r="E80" s="59">
        <f t="shared" si="54"/>
        <v>12.5</v>
      </c>
      <c r="F80" s="59">
        <f t="shared" si="55"/>
        <v>0</v>
      </c>
      <c r="G80" s="59">
        <f t="shared" si="56"/>
        <v>87.5</v>
      </c>
      <c r="H80" s="59">
        <f t="shared" si="57"/>
        <v>0</v>
      </c>
      <c r="I80" s="59">
        <f t="shared" si="58"/>
        <v>0.875</v>
      </c>
      <c r="J80">
        <v>8</v>
      </c>
      <c r="K80">
        <v>1</v>
      </c>
      <c r="L80">
        <v>0</v>
      </c>
      <c r="M80">
        <v>7</v>
      </c>
      <c r="N80">
        <v>0</v>
      </c>
      <c r="O80">
        <v>1</v>
      </c>
      <c r="P80">
        <v>962.57142850000002</v>
      </c>
      <c r="Q80">
        <v>0</v>
      </c>
      <c r="R80">
        <v>962.57142850000002</v>
      </c>
      <c r="S80">
        <v>0</v>
      </c>
      <c r="T80">
        <v>137.57142859999999</v>
      </c>
      <c r="U80">
        <v>137.57142859999999</v>
      </c>
      <c r="V80">
        <v>0</v>
      </c>
      <c r="W80">
        <v>661.14285710000001</v>
      </c>
      <c r="X80">
        <v>661.14285710000001</v>
      </c>
      <c r="Y80">
        <v>0</v>
      </c>
      <c r="Z80">
        <v>532.57142850000002</v>
      </c>
      <c r="AA80">
        <v>532.57142850000002</v>
      </c>
      <c r="AB80">
        <v>0</v>
      </c>
      <c r="AC80">
        <v>19</v>
      </c>
      <c r="AD80">
        <v>10</v>
      </c>
      <c r="AE80">
        <v>9</v>
      </c>
      <c r="AF80">
        <v>0</v>
      </c>
      <c r="AG80">
        <v>8</v>
      </c>
      <c r="AH80">
        <v>10</v>
      </c>
      <c r="AI80">
        <v>0</v>
      </c>
      <c r="AJ80">
        <v>0</v>
      </c>
      <c r="AK80">
        <v>0</v>
      </c>
      <c r="AL80">
        <v>1</v>
      </c>
      <c r="AM80">
        <v>7</v>
      </c>
      <c r="AN80">
        <v>3</v>
      </c>
      <c r="AO80">
        <v>0</v>
      </c>
      <c r="AP80">
        <v>0</v>
      </c>
      <c r="AQ80">
        <v>0</v>
      </c>
      <c r="AR80">
        <v>0</v>
      </c>
      <c r="AS80">
        <v>1</v>
      </c>
      <c r="AT80">
        <v>7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13</v>
      </c>
      <c r="BF80">
        <v>1</v>
      </c>
      <c r="BG80">
        <v>2</v>
      </c>
      <c r="BH80">
        <v>3</v>
      </c>
      <c r="BI80">
        <v>4</v>
      </c>
      <c r="BJ80">
        <v>3</v>
      </c>
      <c r="BK80">
        <v>0</v>
      </c>
      <c r="BL80">
        <v>328</v>
      </c>
      <c r="BM80">
        <v>87</v>
      </c>
      <c r="BN80">
        <v>9</v>
      </c>
      <c r="BO80">
        <v>12</v>
      </c>
      <c r="BP80">
        <v>2</v>
      </c>
      <c r="BQ80">
        <v>33</v>
      </c>
      <c r="BR80">
        <v>185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E80" s="58" t="s">
        <v>111</v>
      </c>
      <c r="CF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</row>
    <row r="81" spans="1:154" s="10" customFormat="1">
      <c r="A81" t="s">
        <v>182</v>
      </c>
      <c r="B81" s="10">
        <v>37</v>
      </c>
      <c r="C81" s="4" t="s">
        <v>3</v>
      </c>
      <c r="D81" s="10" t="s">
        <v>38</v>
      </c>
      <c r="E81" s="59">
        <f t="shared" si="54"/>
        <v>100</v>
      </c>
      <c r="F81" s="59">
        <f t="shared" si="55"/>
        <v>0</v>
      </c>
      <c r="G81" s="59">
        <f t="shared" si="56"/>
        <v>0</v>
      </c>
      <c r="H81" s="59">
        <f t="shared" si="57"/>
        <v>0</v>
      </c>
      <c r="I81" s="59">
        <f t="shared" si="58"/>
        <v>0</v>
      </c>
      <c r="J81">
        <v>8</v>
      </c>
      <c r="K81">
        <v>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</v>
      </c>
      <c r="AD81">
        <v>2</v>
      </c>
      <c r="AE81">
        <v>3</v>
      </c>
      <c r="AF81">
        <v>7</v>
      </c>
      <c r="AG81">
        <v>4</v>
      </c>
      <c r="AH81">
        <v>0</v>
      </c>
      <c r="AI81">
        <v>0</v>
      </c>
      <c r="AJ81">
        <v>0</v>
      </c>
      <c r="AK81">
        <v>0</v>
      </c>
      <c r="AL81">
        <v>8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2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3</v>
      </c>
      <c r="AY81">
        <v>4</v>
      </c>
      <c r="AZ81">
        <v>0</v>
      </c>
      <c r="BA81">
        <v>0</v>
      </c>
      <c r="BB81">
        <v>0</v>
      </c>
      <c r="BC81">
        <v>0</v>
      </c>
      <c r="BD81">
        <v>3</v>
      </c>
      <c r="BE81">
        <v>2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2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E81" s="58"/>
      <c r="CF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</row>
    <row r="82" spans="1:154" s="10" customFormat="1">
      <c r="A82" t="s">
        <v>168</v>
      </c>
      <c r="B82" s="10">
        <v>27</v>
      </c>
      <c r="C82" s="4" t="s">
        <v>3</v>
      </c>
      <c r="D82" s="10" t="s">
        <v>38</v>
      </c>
      <c r="E82" s="59">
        <f t="shared" si="54"/>
        <v>0</v>
      </c>
      <c r="F82" s="59">
        <f t="shared" si="55"/>
        <v>12.5</v>
      </c>
      <c r="G82" s="59">
        <f t="shared" si="56"/>
        <v>50</v>
      </c>
      <c r="H82" s="59">
        <f t="shared" si="57"/>
        <v>37.5</v>
      </c>
      <c r="I82" s="59">
        <f t="shared" si="58"/>
        <v>0.5</v>
      </c>
      <c r="J82">
        <v>8</v>
      </c>
      <c r="K82">
        <v>0</v>
      </c>
      <c r="L82">
        <v>1</v>
      </c>
      <c r="M82">
        <v>4</v>
      </c>
      <c r="N82">
        <v>3</v>
      </c>
      <c r="O82">
        <v>0.57142857140000003</v>
      </c>
      <c r="P82">
        <v>637.5</v>
      </c>
      <c r="Q82">
        <v>154</v>
      </c>
      <c r="R82">
        <v>1067.25</v>
      </c>
      <c r="S82">
        <v>225.66666670000001</v>
      </c>
      <c r="T82">
        <v>228.57142859999999</v>
      </c>
      <c r="U82">
        <v>150.25</v>
      </c>
      <c r="V82">
        <v>333</v>
      </c>
      <c r="W82">
        <v>307.85714280000002</v>
      </c>
      <c r="X82">
        <v>418.25</v>
      </c>
      <c r="Y82">
        <v>160.66666670000001</v>
      </c>
      <c r="Z82">
        <v>33.857142850000002</v>
      </c>
      <c r="AA82">
        <v>32.5</v>
      </c>
      <c r="AB82">
        <v>35.666666669999998</v>
      </c>
      <c r="AC82">
        <v>35</v>
      </c>
      <c r="AD82">
        <v>15</v>
      </c>
      <c r="AE82">
        <v>13</v>
      </c>
      <c r="AF82">
        <v>7</v>
      </c>
      <c r="AG82">
        <v>10</v>
      </c>
      <c r="AH82">
        <v>11</v>
      </c>
      <c r="AI82">
        <v>1</v>
      </c>
      <c r="AJ82">
        <v>0</v>
      </c>
      <c r="AK82">
        <v>0</v>
      </c>
      <c r="AL82">
        <v>13</v>
      </c>
      <c r="AM82">
        <v>8</v>
      </c>
      <c r="AN82">
        <v>4</v>
      </c>
      <c r="AO82">
        <v>0</v>
      </c>
      <c r="AP82">
        <v>0</v>
      </c>
      <c r="AQ82">
        <v>0</v>
      </c>
      <c r="AR82">
        <v>3</v>
      </c>
      <c r="AS82">
        <v>1</v>
      </c>
      <c r="AT82">
        <v>4</v>
      </c>
      <c r="AU82">
        <v>1</v>
      </c>
      <c r="AV82">
        <v>0</v>
      </c>
      <c r="AW82">
        <v>0</v>
      </c>
      <c r="AX82">
        <v>7</v>
      </c>
      <c r="AY82">
        <v>1</v>
      </c>
      <c r="AZ82">
        <v>3</v>
      </c>
      <c r="BA82">
        <v>0</v>
      </c>
      <c r="BB82">
        <v>0</v>
      </c>
      <c r="BC82">
        <v>0</v>
      </c>
      <c r="BD82">
        <v>3</v>
      </c>
      <c r="BE82">
        <v>33</v>
      </c>
      <c r="BF82">
        <v>2</v>
      </c>
      <c r="BG82">
        <v>0</v>
      </c>
      <c r="BH82">
        <v>0</v>
      </c>
      <c r="BI82">
        <v>1</v>
      </c>
      <c r="BJ82">
        <v>7</v>
      </c>
      <c r="BK82">
        <v>23</v>
      </c>
      <c r="BL82">
        <v>120</v>
      </c>
      <c r="BM82">
        <v>37</v>
      </c>
      <c r="BN82">
        <v>5</v>
      </c>
      <c r="BO82">
        <v>1</v>
      </c>
      <c r="BP82">
        <v>17</v>
      </c>
      <c r="BQ82">
        <v>11</v>
      </c>
      <c r="BR82">
        <v>49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F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</row>
    <row r="83" spans="1:154">
      <c r="A83" t="s">
        <v>169</v>
      </c>
      <c r="B83" s="10">
        <v>35</v>
      </c>
      <c r="C83" s="6" t="s">
        <v>2</v>
      </c>
      <c r="D83" s="10" t="s">
        <v>38</v>
      </c>
      <c r="E83" s="59">
        <f t="shared" si="54"/>
        <v>75</v>
      </c>
      <c r="F83" s="59">
        <f t="shared" si="55"/>
        <v>0</v>
      </c>
      <c r="G83" s="59">
        <f t="shared" si="56"/>
        <v>12.5</v>
      </c>
      <c r="H83" s="59">
        <f t="shared" si="57"/>
        <v>12.5</v>
      </c>
      <c r="I83" s="59">
        <f t="shared" si="58"/>
        <v>0.125</v>
      </c>
      <c r="J83">
        <v>8</v>
      </c>
      <c r="K83">
        <v>6</v>
      </c>
      <c r="L83">
        <v>0</v>
      </c>
      <c r="M83">
        <v>1</v>
      </c>
      <c r="N83">
        <v>1</v>
      </c>
      <c r="O83">
        <v>0.5</v>
      </c>
      <c r="P83">
        <v>2221</v>
      </c>
      <c r="Q83">
        <v>0</v>
      </c>
      <c r="R83">
        <v>3996</v>
      </c>
      <c r="S83">
        <v>446</v>
      </c>
      <c r="T83">
        <v>186</v>
      </c>
      <c r="U83">
        <v>255</v>
      </c>
      <c r="V83">
        <v>117</v>
      </c>
      <c r="W83">
        <v>2685.5</v>
      </c>
      <c r="X83">
        <v>4214</v>
      </c>
      <c r="Y83">
        <v>1157</v>
      </c>
      <c r="Z83">
        <v>407.5</v>
      </c>
      <c r="AA83">
        <v>85</v>
      </c>
      <c r="AB83">
        <v>730</v>
      </c>
      <c r="AC83">
        <v>8</v>
      </c>
      <c r="AD83">
        <v>2</v>
      </c>
      <c r="AE83">
        <v>3</v>
      </c>
      <c r="AF83">
        <v>3</v>
      </c>
      <c r="AG83">
        <v>5</v>
      </c>
      <c r="AH83">
        <v>2</v>
      </c>
      <c r="AI83">
        <v>0</v>
      </c>
      <c r="AJ83">
        <v>0</v>
      </c>
      <c r="AK83">
        <v>0</v>
      </c>
      <c r="AL83">
        <v>1</v>
      </c>
      <c r="AM83">
        <v>2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2</v>
      </c>
      <c r="AT83">
        <v>1</v>
      </c>
      <c r="AU83">
        <v>0</v>
      </c>
      <c r="AV83">
        <v>0</v>
      </c>
      <c r="AW83">
        <v>0</v>
      </c>
      <c r="AX83">
        <v>0</v>
      </c>
      <c r="AY83">
        <v>1</v>
      </c>
      <c r="AZ83">
        <v>1</v>
      </c>
      <c r="BA83">
        <v>0</v>
      </c>
      <c r="BB83">
        <v>0</v>
      </c>
      <c r="BC83">
        <v>0</v>
      </c>
      <c r="BD83">
        <v>1</v>
      </c>
      <c r="BE83">
        <v>9</v>
      </c>
      <c r="BF83">
        <v>3</v>
      </c>
      <c r="BG83">
        <v>0</v>
      </c>
      <c r="BH83">
        <v>0</v>
      </c>
      <c r="BI83">
        <v>0</v>
      </c>
      <c r="BJ83">
        <v>2</v>
      </c>
      <c r="BK83">
        <v>4</v>
      </c>
      <c r="BL83">
        <v>310</v>
      </c>
      <c r="BM83">
        <v>131</v>
      </c>
      <c r="BN83">
        <v>0</v>
      </c>
      <c r="BO83">
        <v>2</v>
      </c>
      <c r="BP83">
        <v>5</v>
      </c>
      <c r="BQ83">
        <v>28</v>
      </c>
      <c r="BR83">
        <v>144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</row>
    <row r="84" spans="1:154">
      <c r="A84" t="s">
        <v>170</v>
      </c>
      <c r="B84" s="10">
        <v>29</v>
      </c>
      <c r="C84" s="6" t="s">
        <v>2</v>
      </c>
      <c r="D84" s="10" t="s">
        <v>38</v>
      </c>
      <c r="E84" s="59">
        <f t="shared" si="54"/>
        <v>0</v>
      </c>
      <c r="F84" s="59">
        <f t="shared" si="55"/>
        <v>0</v>
      </c>
      <c r="G84" s="59">
        <f t="shared" si="56"/>
        <v>100</v>
      </c>
      <c r="H84" s="59">
        <f t="shared" si="57"/>
        <v>0</v>
      </c>
      <c r="I84" s="59">
        <f t="shared" si="58"/>
        <v>1</v>
      </c>
      <c r="J84">
        <v>8</v>
      </c>
      <c r="K84">
        <v>0</v>
      </c>
      <c r="L84">
        <v>0</v>
      </c>
      <c r="M84">
        <v>8</v>
      </c>
      <c r="N84">
        <v>0</v>
      </c>
      <c r="O84">
        <v>1</v>
      </c>
      <c r="P84">
        <v>405</v>
      </c>
      <c r="Q84">
        <v>0</v>
      </c>
      <c r="R84">
        <v>405</v>
      </c>
      <c r="S84">
        <v>0</v>
      </c>
      <c r="T84">
        <v>268.625</v>
      </c>
      <c r="U84">
        <v>268.625</v>
      </c>
      <c r="V84">
        <v>0</v>
      </c>
      <c r="W84">
        <v>107.625</v>
      </c>
      <c r="X84">
        <v>107.625</v>
      </c>
      <c r="Y84">
        <v>0</v>
      </c>
      <c r="Z84">
        <v>806.375</v>
      </c>
      <c r="AA84">
        <v>806.375</v>
      </c>
      <c r="AB84">
        <v>0</v>
      </c>
      <c r="AC84">
        <v>101</v>
      </c>
      <c r="AD84">
        <v>61</v>
      </c>
      <c r="AE84">
        <v>40</v>
      </c>
      <c r="AF84">
        <v>0</v>
      </c>
      <c r="AG84">
        <v>11</v>
      </c>
      <c r="AH84">
        <v>45</v>
      </c>
      <c r="AI84">
        <v>25</v>
      </c>
      <c r="AJ84">
        <v>9</v>
      </c>
      <c r="AK84">
        <v>0</v>
      </c>
      <c r="AL84">
        <v>11</v>
      </c>
      <c r="AM84">
        <v>8</v>
      </c>
      <c r="AN84">
        <v>37</v>
      </c>
      <c r="AO84">
        <v>8</v>
      </c>
      <c r="AP84">
        <v>1</v>
      </c>
      <c r="AQ84">
        <v>0</v>
      </c>
      <c r="AR84">
        <v>7</v>
      </c>
      <c r="AS84">
        <v>3</v>
      </c>
      <c r="AT84">
        <v>8</v>
      </c>
      <c r="AU84">
        <v>17</v>
      </c>
      <c r="AV84">
        <v>8</v>
      </c>
      <c r="AW84">
        <v>0</v>
      </c>
      <c r="AX84">
        <v>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8</v>
      </c>
      <c r="BF84">
        <v>0</v>
      </c>
      <c r="BG84">
        <v>0</v>
      </c>
      <c r="BH84">
        <v>0</v>
      </c>
      <c r="BI84">
        <v>8</v>
      </c>
      <c r="BJ84">
        <v>0</v>
      </c>
      <c r="BK84">
        <v>0</v>
      </c>
      <c r="BL84">
        <v>37</v>
      </c>
      <c r="BM84">
        <v>6</v>
      </c>
      <c r="BN84">
        <v>0</v>
      </c>
      <c r="BO84">
        <v>0</v>
      </c>
      <c r="BP84">
        <v>19</v>
      </c>
      <c r="BQ84">
        <v>0</v>
      </c>
      <c r="BR84">
        <v>12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 t="s">
        <v>111</v>
      </c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</row>
    <row r="85" spans="1:154">
      <c r="A85" t="s">
        <v>171</v>
      </c>
      <c r="B85" s="10">
        <v>34</v>
      </c>
      <c r="C85" s="4" t="s">
        <v>3</v>
      </c>
      <c r="D85" s="10" t="s">
        <v>38</v>
      </c>
      <c r="E85" s="59">
        <f t="shared" si="54"/>
        <v>12.5</v>
      </c>
      <c r="F85" s="59">
        <f t="shared" si="55"/>
        <v>0</v>
      </c>
      <c r="G85" s="59">
        <f t="shared" si="56"/>
        <v>87.5</v>
      </c>
      <c r="H85" s="59">
        <f t="shared" si="57"/>
        <v>0</v>
      </c>
      <c r="I85" s="59">
        <f t="shared" si="58"/>
        <v>0.875</v>
      </c>
      <c r="J85">
        <v>8</v>
      </c>
      <c r="K85">
        <v>1</v>
      </c>
      <c r="L85">
        <v>0</v>
      </c>
      <c r="M85">
        <v>7</v>
      </c>
      <c r="N85">
        <v>0</v>
      </c>
      <c r="O85">
        <v>1</v>
      </c>
      <c r="P85">
        <v>843.57142850000002</v>
      </c>
      <c r="Q85">
        <v>0</v>
      </c>
      <c r="R85">
        <v>843.57142850000002</v>
      </c>
      <c r="S85">
        <v>0</v>
      </c>
      <c r="T85">
        <v>311.7142857</v>
      </c>
      <c r="U85">
        <v>311.7142857</v>
      </c>
      <c r="V85">
        <v>0</v>
      </c>
      <c r="W85">
        <v>116.7142857</v>
      </c>
      <c r="X85">
        <v>116.7142857</v>
      </c>
      <c r="Y85">
        <v>0</v>
      </c>
      <c r="Z85">
        <v>401</v>
      </c>
      <c r="AA85">
        <v>401</v>
      </c>
      <c r="AB85">
        <v>0</v>
      </c>
      <c r="AC85">
        <v>26</v>
      </c>
      <c r="AD85">
        <v>8</v>
      </c>
      <c r="AE85">
        <v>15</v>
      </c>
      <c r="AF85">
        <v>3</v>
      </c>
      <c r="AG85">
        <v>13</v>
      </c>
      <c r="AH85">
        <v>8</v>
      </c>
      <c r="AI85">
        <v>1</v>
      </c>
      <c r="AJ85">
        <v>0</v>
      </c>
      <c r="AK85">
        <v>0</v>
      </c>
      <c r="AL85">
        <v>4</v>
      </c>
      <c r="AM85">
        <v>7</v>
      </c>
      <c r="AN85">
        <v>1</v>
      </c>
      <c r="AO85">
        <v>0</v>
      </c>
      <c r="AP85">
        <v>0</v>
      </c>
      <c r="AQ85">
        <v>0</v>
      </c>
      <c r="AR85">
        <v>0</v>
      </c>
      <c r="AS85">
        <v>6</v>
      </c>
      <c r="AT85">
        <v>7</v>
      </c>
      <c r="AU85">
        <v>1</v>
      </c>
      <c r="AV85">
        <v>0</v>
      </c>
      <c r="AW85">
        <v>0</v>
      </c>
      <c r="AX85">
        <v>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3</v>
      </c>
      <c r="BE85">
        <v>14</v>
      </c>
      <c r="BF85">
        <v>0</v>
      </c>
      <c r="BG85">
        <v>0</v>
      </c>
      <c r="BH85">
        <v>0</v>
      </c>
      <c r="BI85">
        <v>6</v>
      </c>
      <c r="BJ85">
        <v>3</v>
      </c>
      <c r="BK85">
        <v>5</v>
      </c>
      <c r="BL85">
        <v>74</v>
      </c>
      <c r="BM85">
        <v>25</v>
      </c>
      <c r="BN85">
        <v>7</v>
      </c>
      <c r="BO85">
        <v>6</v>
      </c>
      <c r="BP85">
        <v>3</v>
      </c>
      <c r="BQ85">
        <v>2</v>
      </c>
      <c r="BR85">
        <v>31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</row>
    <row r="86" spans="1:154" s="10" customFormat="1">
      <c r="A86" t="s">
        <v>172</v>
      </c>
      <c r="B86" s="10">
        <v>29</v>
      </c>
      <c r="C86" s="4" t="s">
        <v>3</v>
      </c>
      <c r="D86" s="10" t="s">
        <v>38</v>
      </c>
      <c r="E86" s="59">
        <f t="shared" si="54"/>
        <v>0</v>
      </c>
      <c r="F86" s="59">
        <f t="shared" si="55"/>
        <v>0</v>
      </c>
      <c r="G86" s="59">
        <f t="shared" si="56"/>
        <v>100</v>
      </c>
      <c r="H86" s="59">
        <f t="shared" si="57"/>
        <v>0</v>
      </c>
      <c r="I86" s="59">
        <f t="shared" si="58"/>
        <v>1</v>
      </c>
      <c r="J86">
        <v>8</v>
      </c>
      <c r="K86">
        <v>0</v>
      </c>
      <c r="L86">
        <v>0</v>
      </c>
      <c r="M86">
        <v>8</v>
      </c>
      <c r="N86">
        <v>0</v>
      </c>
      <c r="O86">
        <v>1</v>
      </c>
      <c r="P86">
        <v>816.75</v>
      </c>
      <c r="Q86">
        <v>0</v>
      </c>
      <c r="R86">
        <v>816.75</v>
      </c>
      <c r="S86">
        <v>0</v>
      </c>
      <c r="T86">
        <v>253.375</v>
      </c>
      <c r="U86">
        <v>253.375</v>
      </c>
      <c r="V86">
        <v>0</v>
      </c>
      <c r="W86">
        <v>64.625</v>
      </c>
      <c r="X86">
        <v>64.625</v>
      </c>
      <c r="Y86">
        <v>0</v>
      </c>
      <c r="Z86">
        <v>853</v>
      </c>
      <c r="AA86">
        <v>853</v>
      </c>
      <c r="AB86">
        <v>0</v>
      </c>
      <c r="AC86">
        <v>28</v>
      </c>
      <c r="AD86">
        <v>11</v>
      </c>
      <c r="AE86">
        <v>15</v>
      </c>
      <c r="AF86">
        <v>2</v>
      </c>
      <c r="AG86">
        <v>16</v>
      </c>
      <c r="AH86">
        <v>10</v>
      </c>
      <c r="AI86">
        <v>1</v>
      </c>
      <c r="AJ86">
        <v>0</v>
      </c>
      <c r="AK86">
        <v>0</v>
      </c>
      <c r="AL86">
        <v>1</v>
      </c>
      <c r="AM86">
        <v>8</v>
      </c>
      <c r="AN86">
        <v>2</v>
      </c>
      <c r="AO86">
        <v>0</v>
      </c>
      <c r="AP86">
        <v>0</v>
      </c>
      <c r="AQ86">
        <v>0</v>
      </c>
      <c r="AR86">
        <v>1</v>
      </c>
      <c r="AS86">
        <v>6</v>
      </c>
      <c r="AT86">
        <v>8</v>
      </c>
      <c r="AU86">
        <v>1</v>
      </c>
      <c r="AV86">
        <v>0</v>
      </c>
      <c r="AW86">
        <v>0</v>
      </c>
      <c r="AX86">
        <v>0</v>
      </c>
      <c r="AY86">
        <v>2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8</v>
      </c>
      <c r="BF86">
        <v>0</v>
      </c>
      <c r="BG86">
        <v>0</v>
      </c>
      <c r="BH86">
        <v>0</v>
      </c>
      <c r="BI86">
        <v>8</v>
      </c>
      <c r="BJ86">
        <v>0</v>
      </c>
      <c r="BK86">
        <v>0</v>
      </c>
      <c r="BL86">
        <v>55</v>
      </c>
      <c r="BM86">
        <v>17</v>
      </c>
      <c r="BN86">
        <v>1</v>
      </c>
      <c r="BO86">
        <v>0</v>
      </c>
      <c r="BP86">
        <v>8</v>
      </c>
      <c r="BQ86">
        <v>0</v>
      </c>
      <c r="BR86">
        <v>29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E86" s="58" t="s">
        <v>111</v>
      </c>
      <c r="CF86" s="38"/>
    </row>
    <row r="87" spans="1:154" s="10" customFormat="1">
      <c r="A87" t="s">
        <v>173</v>
      </c>
      <c r="B87" s="10">
        <v>29</v>
      </c>
      <c r="C87" s="6" t="s">
        <v>2</v>
      </c>
      <c r="D87" s="10" t="s">
        <v>38</v>
      </c>
      <c r="E87" s="59">
        <f t="shared" si="54"/>
        <v>62.5</v>
      </c>
      <c r="F87" s="59">
        <f t="shared" si="55"/>
        <v>0</v>
      </c>
      <c r="G87" s="59">
        <f t="shared" si="56"/>
        <v>25</v>
      </c>
      <c r="H87" s="59">
        <f t="shared" si="57"/>
        <v>12.5</v>
      </c>
      <c r="I87" s="59">
        <f t="shared" si="58"/>
        <v>0.25</v>
      </c>
      <c r="J87">
        <v>8</v>
      </c>
      <c r="K87">
        <v>5</v>
      </c>
      <c r="L87">
        <v>0</v>
      </c>
      <c r="M87">
        <v>2</v>
      </c>
      <c r="N87">
        <v>1</v>
      </c>
      <c r="O87">
        <v>0.66666666669999997</v>
      </c>
      <c r="P87">
        <v>542.33333330000005</v>
      </c>
      <c r="Q87">
        <v>0</v>
      </c>
      <c r="R87">
        <v>662</v>
      </c>
      <c r="S87">
        <v>303</v>
      </c>
      <c r="T87">
        <v>350</v>
      </c>
      <c r="U87">
        <v>295.5</v>
      </c>
      <c r="V87">
        <v>459</v>
      </c>
      <c r="W87">
        <v>1222.333333</v>
      </c>
      <c r="X87">
        <v>1472.5</v>
      </c>
      <c r="Y87">
        <v>722</v>
      </c>
      <c r="Z87">
        <v>23</v>
      </c>
      <c r="AA87">
        <v>29</v>
      </c>
      <c r="AB87">
        <v>11</v>
      </c>
      <c r="AC87">
        <v>10</v>
      </c>
      <c r="AD87">
        <v>6</v>
      </c>
      <c r="AE87">
        <v>3</v>
      </c>
      <c r="AF87">
        <v>1</v>
      </c>
      <c r="AG87">
        <v>3</v>
      </c>
      <c r="AH87">
        <v>5</v>
      </c>
      <c r="AI87">
        <v>1</v>
      </c>
      <c r="AJ87">
        <v>0</v>
      </c>
      <c r="AK87">
        <v>0</v>
      </c>
      <c r="AL87">
        <v>1</v>
      </c>
      <c r="AM87">
        <v>3</v>
      </c>
      <c r="AN87">
        <v>2</v>
      </c>
      <c r="AO87">
        <v>0</v>
      </c>
      <c r="AP87">
        <v>0</v>
      </c>
      <c r="AQ87">
        <v>0</v>
      </c>
      <c r="AR87">
        <v>1</v>
      </c>
      <c r="AS87">
        <v>0</v>
      </c>
      <c r="AT87">
        <v>2</v>
      </c>
      <c r="AU87">
        <v>1</v>
      </c>
      <c r="AV87">
        <v>0</v>
      </c>
      <c r="AW87">
        <v>0</v>
      </c>
      <c r="AX87">
        <v>0</v>
      </c>
      <c r="AY87">
        <v>0</v>
      </c>
      <c r="AZ87">
        <v>1</v>
      </c>
      <c r="BA87">
        <v>0</v>
      </c>
      <c r="BB87">
        <v>0</v>
      </c>
      <c r="BC87">
        <v>0</v>
      </c>
      <c r="BD87">
        <v>0</v>
      </c>
      <c r="BE87">
        <v>4</v>
      </c>
      <c r="BF87">
        <v>0</v>
      </c>
      <c r="BG87">
        <v>0</v>
      </c>
      <c r="BH87">
        <v>0</v>
      </c>
      <c r="BI87">
        <v>0</v>
      </c>
      <c r="BJ87">
        <v>3</v>
      </c>
      <c r="BK87">
        <v>1</v>
      </c>
      <c r="BL87">
        <v>16</v>
      </c>
      <c r="BM87">
        <v>1</v>
      </c>
      <c r="BN87">
        <v>0</v>
      </c>
      <c r="BO87">
        <v>0</v>
      </c>
      <c r="BP87">
        <v>1</v>
      </c>
      <c r="BQ87">
        <v>2</v>
      </c>
      <c r="BR87">
        <v>12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E87" s="58" t="s">
        <v>111</v>
      </c>
      <c r="CF87" s="38"/>
    </row>
    <row r="88" spans="1:154" s="10" customFormat="1">
      <c r="A88" t="s">
        <v>174</v>
      </c>
      <c r="B88" s="10">
        <v>37</v>
      </c>
      <c r="C88" s="6" t="s">
        <v>2</v>
      </c>
      <c r="D88" s="10" t="s">
        <v>38</v>
      </c>
      <c r="E88" s="59">
        <f t="shared" si="54"/>
        <v>62.5</v>
      </c>
      <c r="F88" s="59">
        <f t="shared" si="55"/>
        <v>12.5</v>
      </c>
      <c r="G88" s="59">
        <f t="shared" si="56"/>
        <v>25</v>
      </c>
      <c r="H88" s="59">
        <f t="shared" si="57"/>
        <v>0</v>
      </c>
      <c r="I88" s="59">
        <f t="shared" si="58"/>
        <v>0.25</v>
      </c>
      <c r="J88">
        <v>8</v>
      </c>
      <c r="K88">
        <v>5</v>
      </c>
      <c r="L88">
        <v>1</v>
      </c>
      <c r="M88">
        <v>2</v>
      </c>
      <c r="N88">
        <v>0</v>
      </c>
      <c r="O88">
        <v>1</v>
      </c>
      <c r="P88">
        <v>1491</v>
      </c>
      <c r="Q88">
        <v>1987</v>
      </c>
      <c r="R88">
        <v>1243</v>
      </c>
      <c r="S88">
        <v>0</v>
      </c>
      <c r="T88">
        <v>980.5</v>
      </c>
      <c r="U88">
        <v>980.5</v>
      </c>
      <c r="V88">
        <v>0</v>
      </c>
      <c r="W88">
        <v>1275</v>
      </c>
      <c r="X88">
        <v>1275</v>
      </c>
      <c r="Y88">
        <v>0</v>
      </c>
      <c r="Z88">
        <v>26.5</v>
      </c>
      <c r="AA88">
        <v>26.5</v>
      </c>
      <c r="AB88">
        <v>0</v>
      </c>
      <c r="AC88">
        <v>12</v>
      </c>
      <c r="AD88">
        <v>4</v>
      </c>
      <c r="AE88">
        <v>7</v>
      </c>
      <c r="AF88">
        <v>1</v>
      </c>
      <c r="AG88">
        <v>6</v>
      </c>
      <c r="AH88">
        <v>3</v>
      </c>
      <c r="AI88">
        <v>1</v>
      </c>
      <c r="AJ88">
        <v>0</v>
      </c>
      <c r="AK88">
        <v>0</v>
      </c>
      <c r="AL88">
        <v>2</v>
      </c>
      <c r="AM88">
        <v>3</v>
      </c>
      <c r="AN88">
        <v>1</v>
      </c>
      <c r="AO88">
        <v>0</v>
      </c>
      <c r="AP88">
        <v>0</v>
      </c>
      <c r="AQ88">
        <v>0</v>
      </c>
      <c r="AR88">
        <v>0</v>
      </c>
      <c r="AS88">
        <v>3</v>
      </c>
      <c r="AT88">
        <v>2</v>
      </c>
      <c r="AU88">
        <v>1</v>
      </c>
      <c r="AV88">
        <v>0</v>
      </c>
      <c r="AW88">
        <v>0</v>
      </c>
      <c r="AX88">
        <v>1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4</v>
      </c>
      <c r="BF88">
        <v>0</v>
      </c>
      <c r="BG88">
        <v>0</v>
      </c>
      <c r="BH88">
        <v>0</v>
      </c>
      <c r="BI88">
        <v>1</v>
      </c>
      <c r="BJ88">
        <v>1</v>
      </c>
      <c r="BK88">
        <v>2</v>
      </c>
      <c r="BL88">
        <v>502</v>
      </c>
      <c r="BM88">
        <v>173</v>
      </c>
      <c r="BN88">
        <v>26</v>
      </c>
      <c r="BO88">
        <v>3</v>
      </c>
      <c r="BP88">
        <v>7</v>
      </c>
      <c r="BQ88">
        <v>22</v>
      </c>
      <c r="BR88">
        <v>271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F88" s="38"/>
    </row>
    <row r="89" spans="1:154" s="10" customFormat="1">
      <c r="A89" t="s">
        <v>183</v>
      </c>
      <c r="B89" s="10">
        <v>34</v>
      </c>
      <c r="C89" s="6" t="s">
        <v>2</v>
      </c>
      <c r="D89" s="10" t="s">
        <v>38</v>
      </c>
      <c r="E89" s="59">
        <f t="shared" si="54"/>
        <v>25</v>
      </c>
      <c r="F89" s="59">
        <f t="shared" si="55"/>
        <v>12.5</v>
      </c>
      <c r="G89" s="59">
        <f t="shared" si="56"/>
        <v>37.5</v>
      </c>
      <c r="H89" s="59">
        <f t="shared" si="57"/>
        <v>25</v>
      </c>
      <c r="I89" s="59">
        <f t="shared" si="58"/>
        <v>0.375</v>
      </c>
      <c r="J89">
        <v>8</v>
      </c>
      <c r="K89">
        <v>2</v>
      </c>
      <c r="L89">
        <v>1</v>
      </c>
      <c r="M89">
        <v>3</v>
      </c>
      <c r="N89">
        <v>2</v>
      </c>
      <c r="O89">
        <v>0.60000000009999999</v>
      </c>
      <c r="P89">
        <v>1110.5</v>
      </c>
      <c r="Q89">
        <v>1062</v>
      </c>
      <c r="R89">
        <v>463</v>
      </c>
      <c r="S89">
        <v>2106</v>
      </c>
      <c r="T89">
        <v>368.4</v>
      </c>
      <c r="U89">
        <v>327.33333340000001</v>
      </c>
      <c r="V89">
        <v>430</v>
      </c>
      <c r="W89">
        <v>208.2</v>
      </c>
      <c r="X89">
        <v>266.33333340000001</v>
      </c>
      <c r="Y89">
        <v>121</v>
      </c>
      <c r="Z89">
        <v>301.2</v>
      </c>
      <c r="AA89">
        <v>404</v>
      </c>
      <c r="AB89">
        <v>147</v>
      </c>
      <c r="AC89">
        <v>37</v>
      </c>
      <c r="AD89">
        <v>10</v>
      </c>
      <c r="AE89">
        <v>21</v>
      </c>
      <c r="AF89">
        <v>6</v>
      </c>
      <c r="AG89">
        <v>16</v>
      </c>
      <c r="AH89">
        <v>7</v>
      </c>
      <c r="AI89">
        <v>4</v>
      </c>
      <c r="AJ89">
        <v>2</v>
      </c>
      <c r="AK89">
        <v>0</v>
      </c>
      <c r="AL89">
        <v>8</v>
      </c>
      <c r="AM89">
        <v>6</v>
      </c>
      <c r="AN89">
        <v>2</v>
      </c>
      <c r="AO89">
        <v>0</v>
      </c>
      <c r="AP89">
        <v>0</v>
      </c>
      <c r="AQ89">
        <v>0</v>
      </c>
      <c r="AR89">
        <v>2</v>
      </c>
      <c r="AS89">
        <v>8</v>
      </c>
      <c r="AT89">
        <v>3</v>
      </c>
      <c r="AU89">
        <v>3</v>
      </c>
      <c r="AV89">
        <v>2</v>
      </c>
      <c r="AW89">
        <v>0</v>
      </c>
      <c r="AX89">
        <v>5</v>
      </c>
      <c r="AY89">
        <v>2</v>
      </c>
      <c r="AZ89">
        <v>2</v>
      </c>
      <c r="BA89">
        <v>1</v>
      </c>
      <c r="BB89">
        <v>0</v>
      </c>
      <c r="BC89">
        <v>0</v>
      </c>
      <c r="BD89">
        <v>1</v>
      </c>
      <c r="BE89">
        <v>6</v>
      </c>
      <c r="BF89">
        <v>0</v>
      </c>
      <c r="BG89">
        <v>0</v>
      </c>
      <c r="BH89">
        <v>0</v>
      </c>
      <c r="BI89">
        <v>2</v>
      </c>
      <c r="BJ89">
        <v>3</v>
      </c>
      <c r="BK89">
        <v>1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F89" s="38"/>
    </row>
    <row r="90" spans="1:154" s="10" customFormat="1">
      <c r="A90" t="s">
        <v>175</v>
      </c>
      <c r="B90" s="10">
        <v>34</v>
      </c>
      <c r="C90" s="4" t="s">
        <v>3</v>
      </c>
      <c r="D90" s="10" t="s">
        <v>38</v>
      </c>
      <c r="E90" s="59">
        <f t="shared" si="54"/>
        <v>25</v>
      </c>
      <c r="F90" s="59">
        <f t="shared" si="55"/>
        <v>12.5</v>
      </c>
      <c r="G90" s="59">
        <f t="shared" si="56"/>
        <v>50</v>
      </c>
      <c r="H90" s="59">
        <f t="shared" si="57"/>
        <v>12.5</v>
      </c>
      <c r="I90" s="59">
        <f t="shared" si="58"/>
        <v>0.5</v>
      </c>
      <c r="J90">
        <v>8</v>
      </c>
      <c r="K90">
        <v>2</v>
      </c>
      <c r="L90">
        <v>1</v>
      </c>
      <c r="M90">
        <v>4</v>
      </c>
      <c r="N90">
        <v>1</v>
      </c>
      <c r="O90">
        <v>0.8</v>
      </c>
      <c r="P90">
        <v>1838.166667</v>
      </c>
      <c r="Q90">
        <v>3487</v>
      </c>
      <c r="R90">
        <v>1388.75</v>
      </c>
      <c r="S90">
        <v>1987</v>
      </c>
      <c r="T90">
        <v>424.6</v>
      </c>
      <c r="U90">
        <v>141.5</v>
      </c>
      <c r="V90">
        <v>1557</v>
      </c>
      <c r="W90">
        <v>91.599999990000001</v>
      </c>
      <c r="X90">
        <v>87</v>
      </c>
      <c r="Y90">
        <v>110</v>
      </c>
      <c r="Z90">
        <v>204.8</v>
      </c>
      <c r="AA90">
        <v>241</v>
      </c>
      <c r="AB90">
        <v>60</v>
      </c>
      <c r="AC90">
        <v>16</v>
      </c>
      <c r="AD90">
        <v>6</v>
      </c>
      <c r="AE90">
        <v>7</v>
      </c>
      <c r="AF90">
        <v>3</v>
      </c>
      <c r="AG90">
        <v>11</v>
      </c>
      <c r="AH90">
        <v>5</v>
      </c>
      <c r="AI90">
        <v>0</v>
      </c>
      <c r="AJ90">
        <v>0</v>
      </c>
      <c r="AK90">
        <v>0</v>
      </c>
      <c r="AL90">
        <v>0</v>
      </c>
      <c r="AM90">
        <v>6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3</v>
      </c>
      <c r="AT90">
        <v>4</v>
      </c>
      <c r="AU90">
        <v>0</v>
      </c>
      <c r="AV90">
        <v>0</v>
      </c>
      <c r="AW90">
        <v>0</v>
      </c>
      <c r="AX90">
        <v>0</v>
      </c>
      <c r="AY90">
        <v>2</v>
      </c>
      <c r="AZ90">
        <v>1</v>
      </c>
      <c r="BA90">
        <v>0</v>
      </c>
      <c r="BB90">
        <v>0</v>
      </c>
      <c r="BC90">
        <v>0</v>
      </c>
      <c r="BD90">
        <v>0</v>
      </c>
      <c r="BE90">
        <v>19</v>
      </c>
      <c r="BF90">
        <v>0</v>
      </c>
      <c r="BG90">
        <v>1</v>
      </c>
      <c r="BH90">
        <v>0</v>
      </c>
      <c r="BI90">
        <v>4</v>
      </c>
      <c r="BJ90">
        <v>1</v>
      </c>
      <c r="BK90">
        <v>13</v>
      </c>
      <c r="BL90">
        <v>258</v>
      </c>
      <c r="BM90">
        <v>101</v>
      </c>
      <c r="BN90">
        <v>18</v>
      </c>
      <c r="BO90">
        <v>0</v>
      </c>
      <c r="BP90">
        <v>12</v>
      </c>
      <c r="BQ90">
        <v>2</v>
      </c>
      <c r="BR90">
        <v>125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 t="s">
        <v>58</v>
      </c>
      <c r="CE90" s="58" t="s">
        <v>111</v>
      </c>
      <c r="CF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</row>
    <row r="91" spans="1:154">
      <c r="A91" t="s">
        <v>176</v>
      </c>
      <c r="B91" s="10">
        <v>34</v>
      </c>
      <c r="C91" s="6" t="s">
        <v>2</v>
      </c>
      <c r="D91" s="10" t="s">
        <v>38</v>
      </c>
      <c r="E91" s="59">
        <f t="shared" si="54"/>
        <v>62.5</v>
      </c>
      <c r="F91" s="59">
        <f t="shared" si="55"/>
        <v>0</v>
      </c>
      <c r="G91" s="59">
        <f t="shared" si="56"/>
        <v>37.5</v>
      </c>
      <c r="H91" s="59">
        <f t="shared" si="57"/>
        <v>0</v>
      </c>
      <c r="I91" s="59">
        <f t="shared" si="58"/>
        <v>0.375</v>
      </c>
      <c r="J91">
        <v>8</v>
      </c>
      <c r="K91">
        <v>5</v>
      </c>
      <c r="L91">
        <v>0</v>
      </c>
      <c r="M91">
        <v>3</v>
      </c>
      <c r="N91">
        <v>0</v>
      </c>
      <c r="O91">
        <v>1</v>
      </c>
      <c r="P91">
        <v>1175.333333</v>
      </c>
      <c r="Q91">
        <v>0</v>
      </c>
      <c r="R91">
        <v>1175.333333</v>
      </c>
      <c r="S91">
        <v>0</v>
      </c>
      <c r="T91">
        <v>98</v>
      </c>
      <c r="U91">
        <v>98</v>
      </c>
      <c r="V91">
        <v>0</v>
      </c>
      <c r="W91">
        <v>777.33333330000005</v>
      </c>
      <c r="X91">
        <v>777.33333330000005</v>
      </c>
      <c r="Y91">
        <v>0</v>
      </c>
      <c r="Z91">
        <v>529.33333330000005</v>
      </c>
      <c r="AA91">
        <v>529.33333330000005</v>
      </c>
      <c r="AB91">
        <v>0</v>
      </c>
      <c r="AC91">
        <v>11</v>
      </c>
      <c r="AD91">
        <v>3</v>
      </c>
      <c r="AE91">
        <v>5</v>
      </c>
      <c r="AF91">
        <v>3</v>
      </c>
      <c r="AG91">
        <v>6</v>
      </c>
      <c r="AH91">
        <v>3</v>
      </c>
      <c r="AI91">
        <v>2</v>
      </c>
      <c r="AJ91">
        <v>0</v>
      </c>
      <c r="AK91">
        <v>0</v>
      </c>
      <c r="AL91">
        <v>0</v>
      </c>
      <c r="AM91">
        <v>3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3</v>
      </c>
      <c r="AU91">
        <v>2</v>
      </c>
      <c r="AV91">
        <v>0</v>
      </c>
      <c r="AW91">
        <v>0</v>
      </c>
      <c r="AX91">
        <v>0</v>
      </c>
      <c r="AY91">
        <v>3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7</v>
      </c>
      <c r="BF91">
        <v>1</v>
      </c>
      <c r="BG91">
        <v>0</v>
      </c>
      <c r="BH91">
        <v>0</v>
      </c>
      <c r="BI91">
        <v>1</v>
      </c>
      <c r="BJ91">
        <v>2</v>
      </c>
      <c r="BK91">
        <v>3</v>
      </c>
      <c r="BL91">
        <v>486</v>
      </c>
      <c r="BM91">
        <v>182</v>
      </c>
      <c r="BN91">
        <v>0</v>
      </c>
      <c r="BO91">
        <v>0</v>
      </c>
      <c r="BP91">
        <v>14</v>
      </c>
      <c r="BQ91">
        <v>14</v>
      </c>
      <c r="BR91">
        <v>276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 t="s">
        <v>58</v>
      </c>
      <c r="CE91" s="58" t="s">
        <v>111</v>
      </c>
    </row>
    <row r="92" spans="1:154">
      <c r="A92" t="s">
        <v>177</v>
      </c>
      <c r="B92" s="10">
        <v>29</v>
      </c>
      <c r="C92" s="6" t="s">
        <v>2</v>
      </c>
      <c r="D92" s="10" t="s">
        <v>38</v>
      </c>
      <c r="E92" s="59">
        <f t="shared" si="54"/>
        <v>75</v>
      </c>
      <c r="F92" s="59">
        <f t="shared" si="55"/>
        <v>12.5</v>
      </c>
      <c r="G92" s="59">
        <f t="shared" si="56"/>
        <v>12.5</v>
      </c>
      <c r="H92" s="59">
        <f t="shared" si="57"/>
        <v>0</v>
      </c>
      <c r="I92" s="59">
        <f t="shared" si="58"/>
        <v>0.125</v>
      </c>
      <c r="J92">
        <v>8</v>
      </c>
      <c r="K92">
        <v>6</v>
      </c>
      <c r="L92">
        <v>1</v>
      </c>
      <c r="M92">
        <v>1</v>
      </c>
      <c r="N92">
        <v>0</v>
      </c>
      <c r="O92">
        <v>1</v>
      </c>
      <c r="P92">
        <v>2435</v>
      </c>
      <c r="Q92">
        <v>948</v>
      </c>
      <c r="R92">
        <v>3922</v>
      </c>
      <c r="S92">
        <v>0</v>
      </c>
      <c r="T92">
        <v>352</v>
      </c>
      <c r="U92">
        <v>352</v>
      </c>
      <c r="V92">
        <v>0</v>
      </c>
      <c r="W92">
        <v>897</v>
      </c>
      <c r="X92">
        <v>897</v>
      </c>
      <c r="Y92">
        <v>0</v>
      </c>
      <c r="Z92">
        <v>357</v>
      </c>
      <c r="AA92">
        <v>357</v>
      </c>
      <c r="AB92">
        <v>0</v>
      </c>
      <c r="AC92">
        <v>9</v>
      </c>
      <c r="AD92">
        <v>3</v>
      </c>
      <c r="AE92">
        <v>6</v>
      </c>
      <c r="AF92">
        <v>0</v>
      </c>
      <c r="AG92">
        <v>5</v>
      </c>
      <c r="AH92">
        <v>2</v>
      </c>
      <c r="AI92">
        <v>0</v>
      </c>
      <c r="AJ92">
        <v>0</v>
      </c>
      <c r="AK92">
        <v>0</v>
      </c>
      <c r="AL92">
        <v>2</v>
      </c>
      <c r="AM92">
        <v>2</v>
      </c>
      <c r="AN92">
        <v>1</v>
      </c>
      <c r="AO92">
        <v>0</v>
      </c>
      <c r="AP92">
        <v>0</v>
      </c>
      <c r="AQ92">
        <v>0</v>
      </c>
      <c r="AR92">
        <v>0</v>
      </c>
      <c r="AS92">
        <v>3</v>
      </c>
      <c r="AT92">
        <v>1</v>
      </c>
      <c r="AU92">
        <v>0</v>
      </c>
      <c r="AV92">
        <v>0</v>
      </c>
      <c r="AW92">
        <v>0</v>
      </c>
      <c r="AX92">
        <v>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7</v>
      </c>
      <c r="BF92">
        <v>4</v>
      </c>
      <c r="BG92">
        <v>0</v>
      </c>
      <c r="BH92">
        <v>0</v>
      </c>
      <c r="BI92">
        <v>0</v>
      </c>
      <c r="BJ92">
        <v>1</v>
      </c>
      <c r="BK92">
        <v>2</v>
      </c>
      <c r="BL92">
        <v>122</v>
      </c>
      <c r="BM92">
        <v>57</v>
      </c>
      <c r="BN92">
        <v>0</v>
      </c>
      <c r="BO92">
        <v>0</v>
      </c>
      <c r="BP92">
        <v>0</v>
      </c>
      <c r="BQ92">
        <v>0</v>
      </c>
      <c r="BR92">
        <v>65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 t="s">
        <v>58</v>
      </c>
      <c r="CE92" s="58" t="s">
        <v>111</v>
      </c>
    </row>
    <row r="93" spans="1:154" s="10" customFormat="1">
      <c r="A93" s="63"/>
      <c r="B93" s="38"/>
      <c r="C93" s="65"/>
      <c r="D93" s="65"/>
      <c r="E93" s="65"/>
      <c r="F93" s="65"/>
      <c r="G93" s="65"/>
      <c r="H93" s="65"/>
      <c r="I93" s="65"/>
      <c r="J93" s="65"/>
      <c r="K93" s="63"/>
      <c r="L93" s="63"/>
      <c r="M93" s="63"/>
      <c r="N93" s="63"/>
      <c r="O93" s="64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38"/>
      <c r="AO93" s="38"/>
      <c r="AP93" s="38"/>
      <c r="AQ93" s="38"/>
      <c r="AR93" s="38"/>
      <c r="AS93" s="63"/>
      <c r="AT93" s="63"/>
      <c r="AU93" s="63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58" t="s">
        <v>111</v>
      </c>
      <c r="CF93" s="38"/>
    </row>
    <row r="94" spans="1:154" s="10" customFormat="1">
      <c r="A94" s="34" t="s">
        <v>3</v>
      </c>
      <c r="B94" s="34">
        <f>COUNTIF(C66:C92,"WT")</f>
        <v>11</v>
      </c>
      <c r="C94" s="63"/>
      <c r="D94" s="22" t="s">
        <v>41</v>
      </c>
      <c r="E94" s="24">
        <f>AVERAGE(E69:E72,E74,E79,E81:E82,E85:E86,E90)</f>
        <v>36.363636363636367</v>
      </c>
      <c r="F94" s="24">
        <f t="shared" ref="F94:BQ94" si="63">AVERAGE(F69:F72,F74,F79,F81:F82,F85:F86,F90)</f>
        <v>4.5454545454545459</v>
      </c>
      <c r="G94" s="24">
        <f t="shared" si="63"/>
        <v>48.863636363636367</v>
      </c>
      <c r="H94" s="24">
        <f t="shared" si="63"/>
        <v>10.227272727272727</v>
      </c>
      <c r="I94" s="24">
        <f t="shared" si="63"/>
        <v>0.48863636363636365</v>
      </c>
      <c r="J94" s="24">
        <f t="shared" si="63"/>
        <v>8</v>
      </c>
      <c r="K94" s="24">
        <f t="shared" si="63"/>
        <v>2.9090909090909092</v>
      </c>
      <c r="L94" s="24">
        <f t="shared" si="63"/>
        <v>0.36363636363636365</v>
      </c>
      <c r="M94" s="24">
        <f t="shared" si="63"/>
        <v>3.9090909090909092</v>
      </c>
      <c r="N94" s="24">
        <f t="shared" si="63"/>
        <v>0.81818181818181823</v>
      </c>
      <c r="O94" s="24">
        <f t="shared" si="63"/>
        <v>0.71017316016363641</v>
      </c>
      <c r="P94" s="24">
        <f t="shared" si="63"/>
        <v>862.7667748727273</v>
      </c>
      <c r="Q94" s="24">
        <f t="shared" si="63"/>
        <v>549.27272727272725</v>
      </c>
      <c r="R94" s="24">
        <f t="shared" si="63"/>
        <v>868.61147185454547</v>
      </c>
      <c r="S94" s="24">
        <f t="shared" si="63"/>
        <v>679.8787878818182</v>
      </c>
      <c r="T94" s="24">
        <f t="shared" si="63"/>
        <v>288.11785714545454</v>
      </c>
      <c r="U94" s="24">
        <f t="shared" si="63"/>
        <v>180.97023809090908</v>
      </c>
      <c r="V94" s="24">
        <f t="shared" si="63"/>
        <v>451.59090909090907</v>
      </c>
      <c r="W94" s="24">
        <f t="shared" si="63"/>
        <v>929.50638527181798</v>
      </c>
      <c r="X94" s="24">
        <f t="shared" si="63"/>
        <v>1019.2938311636364</v>
      </c>
      <c r="Y94" s="24">
        <f t="shared" si="63"/>
        <v>348.69696970000001</v>
      </c>
      <c r="Z94" s="24">
        <f t="shared" si="63"/>
        <v>265.00129869818187</v>
      </c>
      <c r="AA94" s="24">
        <f t="shared" si="63"/>
        <v>312.44805194909094</v>
      </c>
      <c r="AB94" s="24">
        <f t="shared" si="63"/>
        <v>69.424242424545454</v>
      </c>
      <c r="AC94" s="24">
        <f t="shared" si="63"/>
        <v>18.636363636363637</v>
      </c>
      <c r="AD94" s="24">
        <f t="shared" si="63"/>
        <v>6.9090909090909092</v>
      </c>
      <c r="AE94" s="24">
        <f t="shared" si="63"/>
        <v>8.1818181818181817</v>
      </c>
      <c r="AF94" s="24">
        <f t="shared" si="63"/>
        <v>3.5454545454545454</v>
      </c>
      <c r="AG94" s="24">
        <f t="shared" si="63"/>
        <v>9.2727272727272734</v>
      </c>
      <c r="AH94" s="24">
        <f t="shared" si="63"/>
        <v>5.5454545454545459</v>
      </c>
      <c r="AI94" s="24">
        <f t="shared" si="63"/>
        <v>0.45454545454545453</v>
      </c>
      <c r="AJ94" s="24">
        <f t="shared" si="63"/>
        <v>0</v>
      </c>
      <c r="AK94" s="24">
        <f t="shared" si="63"/>
        <v>0.45454545454545453</v>
      </c>
      <c r="AL94" s="24">
        <f t="shared" si="63"/>
        <v>2.9090909090909092</v>
      </c>
      <c r="AM94" s="24">
        <f t="shared" si="63"/>
        <v>5.0909090909090908</v>
      </c>
      <c r="AN94" s="24">
        <f t="shared" si="63"/>
        <v>0.81818181818181823</v>
      </c>
      <c r="AO94" s="24">
        <f t="shared" si="63"/>
        <v>0</v>
      </c>
      <c r="AP94" s="24">
        <f t="shared" si="63"/>
        <v>0</v>
      </c>
      <c r="AQ94" s="24">
        <f t="shared" si="63"/>
        <v>0.27272727272727271</v>
      </c>
      <c r="AR94" s="24">
        <f t="shared" si="63"/>
        <v>0.72727272727272729</v>
      </c>
      <c r="AS94" s="24">
        <f t="shared" si="63"/>
        <v>2.5454545454545454</v>
      </c>
      <c r="AT94" s="24">
        <f t="shared" si="63"/>
        <v>3.9090909090909092</v>
      </c>
      <c r="AU94" s="24">
        <f t="shared" si="63"/>
        <v>0.45454545454545453</v>
      </c>
      <c r="AV94" s="24">
        <f t="shared" si="63"/>
        <v>0</v>
      </c>
      <c r="AW94" s="24">
        <f t="shared" si="63"/>
        <v>0.18181818181818182</v>
      </c>
      <c r="AX94" s="24">
        <f t="shared" si="63"/>
        <v>1.0909090909090908</v>
      </c>
      <c r="AY94" s="24">
        <f t="shared" si="63"/>
        <v>1.6363636363636365</v>
      </c>
      <c r="AZ94" s="24">
        <f t="shared" si="63"/>
        <v>0.81818181818181823</v>
      </c>
      <c r="BA94" s="24">
        <f t="shared" si="63"/>
        <v>0</v>
      </c>
      <c r="BB94" s="24">
        <f t="shared" si="63"/>
        <v>0</v>
      </c>
      <c r="BC94" s="24">
        <f t="shared" si="63"/>
        <v>0</v>
      </c>
      <c r="BD94" s="24">
        <f t="shared" si="63"/>
        <v>1.0909090909090908</v>
      </c>
      <c r="BE94" s="24">
        <f t="shared" si="63"/>
        <v>14.181818181818182</v>
      </c>
      <c r="BF94" s="24">
        <f t="shared" si="63"/>
        <v>2.3636363636363638</v>
      </c>
      <c r="BG94" s="24">
        <f t="shared" si="63"/>
        <v>9.0909090909090912E-2</v>
      </c>
      <c r="BH94" s="24">
        <f t="shared" si="63"/>
        <v>0</v>
      </c>
      <c r="BI94" s="24">
        <f t="shared" si="63"/>
        <v>2.1818181818181817</v>
      </c>
      <c r="BJ94" s="24">
        <f t="shared" si="63"/>
        <v>3.1818181818181817</v>
      </c>
      <c r="BK94" s="24">
        <f t="shared" si="63"/>
        <v>6.3636363636363633</v>
      </c>
      <c r="BL94" s="24">
        <f t="shared" si="63"/>
        <v>207.72727272727272</v>
      </c>
      <c r="BM94" s="24">
        <f t="shared" si="63"/>
        <v>61</v>
      </c>
      <c r="BN94" s="24">
        <f t="shared" si="63"/>
        <v>6.1818181818181817</v>
      </c>
      <c r="BO94" s="24">
        <f t="shared" si="63"/>
        <v>1.1818181818181819</v>
      </c>
      <c r="BP94" s="24">
        <f t="shared" si="63"/>
        <v>9</v>
      </c>
      <c r="BQ94" s="24">
        <f t="shared" si="63"/>
        <v>19.818181818181817</v>
      </c>
      <c r="BR94" s="24">
        <f t="shared" ref="BR94:BX94" si="64">AVERAGE(BR69:BR72,BR74,BR79,BR81:BR82,BR85:BR86,BR90)</f>
        <v>110.54545454545455</v>
      </c>
      <c r="BS94" s="24">
        <f t="shared" si="64"/>
        <v>0</v>
      </c>
      <c r="BT94" s="24">
        <f t="shared" si="64"/>
        <v>0</v>
      </c>
      <c r="BU94" s="24">
        <f t="shared" si="64"/>
        <v>0</v>
      </c>
      <c r="BV94" s="24">
        <f t="shared" si="64"/>
        <v>0</v>
      </c>
      <c r="BW94" s="24">
        <f t="shared" si="64"/>
        <v>0</v>
      </c>
      <c r="BX94" s="24">
        <f t="shared" si="64"/>
        <v>0</v>
      </c>
      <c r="BY94" s="38"/>
      <c r="BZ94" s="38"/>
      <c r="CA94" s="38"/>
      <c r="CB94" s="38"/>
      <c r="CC94" s="38"/>
      <c r="CD94" s="38"/>
      <c r="CE94" s="58" t="s">
        <v>111</v>
      </c>
      <c r="CF94" s="38"/>
    </row>
    <row r="95" spans="1:154" s="10" customFormat="1">
      <c r="A95" s="35" t="s">
        <v>179</v>
      </c>
      <c r="B95" s="34">
        <f>COUNTIF(C66:C92,"+ve")</f>
        <v>13</v>
      </c>
      <c r="C95" s="63"/>
      <c r="D95" s="18" t="s">
        <v>41</v>
      </c>
      <c r="E95" s="27">
        <f>AVERAGE(E73,E75:E78,E80,E83:E84,E87:E89,E91:E92)</f>
        <v>40.384615384615387</v>
      </c>
      <c r="F95" s="27">
        <f t="shared" ref="F95:BQ95" si="65">AVERAGE(F73,F75:F78,F80,F83:F84,F87:F89,F91:F92)</f>
        <v>3.8461538461538463</v>
      </c>
      <c r="G95" s="27">
        <f t="shared" si="65"/>
        <v>48.07692307692308</v>
      </c>
      <c r="H95" s="27">
        <f t="shared" si="65"/>
        <v>7.6923076923076925</v>
      </c>
      <c r="I95" s="27">
        <f t="shared" si="65"/>
        <v>0.48076923076923078</v>
      </c>
      <c r="J95" s="27">
        <f t="shared" si="65"/>
        <v>8</v>
      </c>
      <c r="K95" s="27">
        <f t="shared" si="65"/>
        <v>3.2307692307692308</v>
      </c>
      <c r="L95" s="27">
        <f t="shared" si="65"/>
        <v>0.30769230769230771</v>
      </c>
      <c r="M95" s="27">
        <f t="shared" si="65"/>
        <v>3.8461538461538463</v>
      </c>
      <c r="N95" s="27">
        <f t="shared" si="65"/>
        <v>0.61538461538461542</v>
      </c>
      <c r="O95" s="27">
        <f t="shared" si="65"/>
        <v>0.77738095239230764</v>
      </c>
      <c r="P95" s="27">
        <f t="shared" si="65"/>
        <v>1114.5567765230769</v>
      </c>
      <c r="Q95" s="27">
        <f t="shared" si="65"/>
        <v>313.23076923076923</v>
      </c>
      <c r="R95" s="27">
        <f t="shared" si="65"/>
        <v>1338.5088827615384</v>
      </c>
      <c r="S95" s="27">
        <f t="shared" si="65"/>
        <v>405.69230769230768</v>
      </c>
      <c r="T95" s="27">
        <f t="shared" si="65"/>
        <v>293.47445054615383</v>
      </c>
      <c r="U95" s="27">
        <f t="shared" si="65"/>
        <v>288.50824176923078</v>
      </c>
      <c r="V95" s="27">
        <f t="shared" si="65"/>
        <v>157.26923076923077</v>
      </c>
      <c r="W95" s="27">
        <f t="shared" si="65"/>
        <v>827.4828754253848</v>
      </c>
      <c r="X95" s="27">
        <f t="shared" si="65"/>
        <v>980.99331501538472</v>
      </c>
      <c r="Y95" s="27">
        <f t="shared" si="65"/>
        <v>332.07692307692309</v>
      </c>
      <c r="Z95" s="27">
        <f t="shared" si="65"/>
        <v>347.02316848461538</v>
      </c>
      <c r="AA95" s="27">
        <f t="shared" si="65"/>
        <v>335.29990841538461</v>
      </c>
      <c r="AB95" s="27">
        <f t="shared" si="65"/>
        <v>126.46153846153847</v>
      </c>
      <c r="AC95" s="27">
        <f t="shared" si="65"/>
        <v>24.615384615384617</v>
      </c>
      <c r="AD95" s="27">
        <f t="shared" si="65"/>
        <v>10.846153846153847</v>
      </c>
      <c r="AE95" s="27">
        <f t="shared" si="65"/>
        <v>11</v>
      </c>
      <c r="AF95" s="27">
        <f t="shared" si="65"/>
        <v>2.7692307692307692</v>
      </c>
      <c r="AG95" s="27">
        <f t="shared" si="65"/>
        <v>7.5384615384615383</v>
      </c>
      <c r="AH95" s="27">
        <f t="shared" si="65"/>
        <v>8.4615384615384617</v>
      </c>
      <c r="AI95" s="27">
        <f t="shared" si="65"/>
        <v>3.4615384615384617</v>
      </c>
      <c r="AJ95" s="27">
        <f t="shared" si="65"/>
        <v>0.92307692307692313</v>
      </c>
      <c r="AK95" s="27">
        <f t="shared" si="65"/>
        <v>0.15384615384615385</v>
      </c>
      <c r="AL95" s="27">
        <f t="shared" si="65"/>
        <v>4.0769230769230766</v>
      </c>
      <c r="AM95" s="27">
        <f t="shared" si="65"/>
        <v>4.7692307692307692</v>
      </c>
      <c r="AN95" s="27">
        <f t="shared" si="65"/>
        <v>4</v>
      </c>
      <c r="AO95" s="27">
        <f t="shared" si="65"/>
        <v>0.61538461538461542</v>
      </c>
      <c r="AP95" s="27">
        <f t="shared" si="65"/>
        <v>7.6923076923076927E-2</v>
      </c>
      <c r="AQ95" s="27">
        <f t="shared" si="65"/>
        <v>0</v>
      </c>
      <c r="AR95" s="27">
        <f t="shared" si="65"/>
        <v>1.3846153846153846</v>
      </c>
      <c r="AS95" s="27">
        <f t="shared" si="65"/>
        <v>2</v>
      </c>
      <c r="AT95" s="27">
        <f t="shared" si="65"/>
        <v>3.8461538461538463</v>
      </c>
      <c r="AU95" s="27">
        <f t="shared" si="65"/>
        <v>2.6153846153846154</v>
      </c>
      <c r="AV95" s="27">
        <f t="shared" si="65"/>
        <v>0.84615384615384615</v>
      </c>
      <c r="AW95" s="27">
        <f t="shared" si="65"/>
        <v>7.6923076923076927E-2</v>
      </c>
      <c r="AX95" s="27">
        <f t="shared" si="65"/>
        <v>1.6153846153846154</v>
      </c>
      <c r="AY95" s="27">
        <f t="shared" si="65"/>
        <v>0.76923076923076927</v>
      </c>
      <c r="AZ95" s="27">
        <f t="shared" si="65"/>
        <v>0.61538461538461542</v>
      </c>
      <c r="BA95" s="27">
        <f t="shared" si="65"/>
        <v>0.23076923076923078</v>
      </c>
      <c r="BB95" s="27">
        <f t="shared" si="65"/>
        <v>0</v>
      </c>
      <c r="BC95" s="27">
        <f t="shared" si="65"/>
        <v>7.6923076923076927E-2</v>
      </c>
      <c r="BD95" s="27">
        <f t="shared" si="65"/>
        <v>1.0769230769230769</v>
      </c>
      <c r="BE95" s="27">
        <f t="shared" si="65"/>
        <v>8.9230769230769234</v>
      </c>
      <c r="BF95" s="27">
        <f t="shared" si="65"/>
        <v>1.5384615384615385</v>
      </c>
      <c r="BG95" s="27">
        <f t="shared" si="65"/>
        <v>0.15384615384615385</v>
      </c>
      <c r="BH95" s="27">
        <f t="shared" si="65"/>
        <v>0.23076923076923078</v>
      </c>
      <c r="BI95" s="27">
        <f t="shared" si="65"/>
        <v>2.5384615384615383</v>
      </c>
      <c r="BJ95" s="27">
        <f t="shared" si="65"/>
        <v>2</v>
      </c>
      <c r="BK95" s="27">
        <f t="shared" si="65"/>
        <v>2.4615384615384617</v>
      </c>
      <c r="BL95" s="27">
        <f t="shared" si="65"/>
        <v>181</v>
      </c>
      <c r="BM95" s="27">
        <f t="shared" si="65"/>
        <v>61.92307692307692</v>
      </c>
      <c r="BN95" s="27">
        <f t="shared" si="65"/>
        <v>5.0769230769230766</v>
      </c>
      <c r="BO95" s="27">
        <f t="shared" si="65"/>
        <v>1.9230769230769231</v>
      </c>
      <c r="BP95" s="27">
        <f t="shared" si="65"/>
        <v>5.615384615384615</v>
      </c>
      <c r="BQ95" s="27">
        <f t="shared" si="65"/>
        <v>12.461538461538462</v>
      </c>
      <c r="BR95" s="27">
        <f t="shared" ref="BR95:BX95" si="66">AVERAGE(BR73,BR75:BR78,BR80,BR83:BR84,BR87:BR89,BR91:BR92)</f>
        <v>94</v>
      </c>
      <c r="BS95" s="27">
        <f t="shared" si="66"/>
        <v>0</v>
      </c>
      <c r="BT95" s="27">
        <f t="shared" si="66"/>
        <v>0</v>
      </c>
      <c r="BU95" s="27">
        <f t="shared" si="66"/>
        <v>0</v>
      </c>
      <c r="BV95" s="27">
        <f t="shared" si="66"/>
        <v>0</v>
      </c>
      <c r="BW95" s="27">
        <f t="shared" si="66"/>
        <v>0</v>
      </c>
      <c r="BX95" s="27">
        <f t="shared" si="66"/>
        <v>0</v>
      </c>
      <c r="BY95" s="38"/>
      <c r="BZ95" s="38"/>
      <c r="CA95" s="38"/>
      <c r="CB95" s="38"/>
      <c r="CC95" s="38"/>
      <c r="CD95" s="38"/>
      <c r="CE95" s="58" t="s">
        <v>111</v>
      </c>
      <c r="CF95" s="38"/>
    </row>
    <row r="96" spans="1:154" s="10" customFormat="1">
      <c r="A96" s="63"/>
      <c r="B96" s="63"/>
      <c r="C96" s="63"/>
      <c r="D96" s="22" t="s">
        <v>43</v>
      </c>
      <c r="E96" s="24">
        <f>STDEV(E69:E72,E74,E79,E81:E82,E85:E86,E90)/SQRT($B94)</f>
        <v>10.58710427168374</v>
      </c>
      <c r="F96" s="24">
        <f t="shared" ref="F96:BQ96" si="67">STDEV(F69:F72,F74,F79,F81:F82,F85:F86,F90)/SQRT($B94)</f>
        <v>1.9015000603047172</v>
      </c>
      <c r="G96" s="24">
        <f t="shared" si="67"/>
        <v>10.452074806879018</v>
      </c>
      <c r="H96" s="24">
        <f t="shared" si="67"/>
        <v>3.6997319536590241</v>
      </c>
      <c r="I96" s="24">
        <f t="shared" si="67"/>
        <v>0.10452074806879018</v>
      </c>
      <c r="J96" s="24">
        <f t="shared" si="67"/>
        <v>0</v>
      </c>
      <c r="K96" s="24">
        <f t="shared" si="67"/>
        <v>0.84696834173469937</v>
      </c>
      <c r="L96" s="24">
        <f t="shared" si="67"/>
        <v>0.15212000482437738</v>
      </c>
      <c r="M96" s="24">
        <f t="shared" si="67"/>
        <v>0.83616598455032143</v>
      </c>
      <c r="N96" s="24">
        <f t="shared" si="67"/>
        <v>0.29597855629272191</v>
      </c>
      <c r="O96" s="24">
        <f t="shared" si="67"/>
        <v>9.8950424184356942E-2</v>
      </c>
      <c r="P96" s="24">
        <f t="shared" si="67"/>
        <v>161.63821818399464</v>
      </c>
      <c r="Q96" s="24">
        <f t="shared" si="67"/>
        <v>327.20697066672119</v>
      </c>
      <c r="R96" s="24">
        <f t="shared" si="67"/>
        <v>191.61487540278949</v>
      </c>
      <c r="S96" s="24">
        <f t="shared" si="67"/>
        <v>366.91113137715882</v>
      </c>
      <c r="T96" s="24">
        <f t="shared" si="67"/>
        <v>55.443444928584917</v>
      </c>
      <c r="U96" s="24">
        <f t="shared" si="67"/>
        <v>36.415819081974668</v>
      </c>
      <c r="V96" s="24">
        <f t="shared" si="67"/>
        <v>201.31816539748286</v>
      </c>
      <c r="W96" s="24">
        <f t="shared" si="67"/>
        <v>515.94748460183257</v>
      </c>
      <c r="X96" s="24">
        <f t="shared" si="67"/>
        <v>657.84863576848829</v>
      </c>
      <c r="Y96" s="24">
        <f t="shared" si="67"/>
        <v>167.54938035562421</v>
      </c>
      <c r="Z96" s="24">
        <f t="shared" si="67"/>
        <v>83.540974814936703</v>
      </c>
      <c r="AA96" s="24">
        <f t="shared" si="67"/>
        <v>111.79976961194221</v>
      </c>
      <c r="AB96" s="24">
        <f t="shared" si="67"/>
        <v>32.127180691872717</v>
      </c>
      <c r="AC96" s="24">
        <f t="shared" si="67"/>
        <v>2.7577089544921072</v>
      </c>
      <c r="AD96" s="24">
        <f t="shared" si="67"/>
        <v>1.1790176608635252</v>
      </c>
      <c r="AE96" s="24">
        <f t="shared" si="67"/>
        <v>1.6614242620451878</v>
      </c>
      <c r="AF96" s="24">
        <f t="shared" si="67"/>
        <v>0.65176175741581532</v>
      </c>
      <c r="AG96" s="24">
        <f t="shared" si="67"/>
        <v>1.3422566418394</v>
      </c>
      <c r="AH96" s="24">
        <f t="shared" si="67"/>
        <v>1.0123207932418221</v>
      </c>
      <c r="AI96" s="24">
        <f t="shared" si="67"/>
        <v>0.1574591643244434</v>
      </c>
      <c r="AJ96" s="24">
        <f t="shared" si="67"/>
        <v>0</v>
      </c>
      <c r="AK96" s="24">
        <f t="shared" si="67"/>
        <v>0.45454545454545453</v>
      </c>
      <c r="AL96" s="24">
        <f t="shared" si="67"/>
        <v>1.2681736721797678</v>
      </c>
      <c r="AM96" s="24">
        <f t="shared" si="67"/>
        <v>0.84696834173469948</v>
      </c>
      <c r="AN96" s="24">
        <f t="shared" si="67"/>
        <v>0.37702620642414036</v>
      </c>
      <c r="AO96" s="24">
        <f t="shared" si="67"/>
        <v>0</v>
      </c>
      <c r="AP96" s="24">
        <f t="shared" si="67"/>
        <v>0</v>
      </c>
      <c r="AQ96" s="24">
        <f t="shared" si="67"/>
        <v>0.27272727272727276</v>
      </c>
      <c r="AR96" s="24">
        <f t="shared" si="67"/>
        <v>0.33278191304951144</v>
      </c>
      <c r="AS96" s="24">
        <f t="shared" si="67"/>
        <v>0.85667047195561807</v>
      </c>
      <c r="AT96" s="24">
        <f t="shared" si="67"/>
        <v>0.83616598455032143</v>
      </c>
      <c r="AU96" s="24">
        <f t="shared" si="67"/>
        <v>0.1574591643244434</v>
      </c>
      <c r="AV96" s="24">
        <f t="shared" si="67"/>
        <v>0</v>
      </c>
      <c r="AW96" s="24">
        <f t="shared" si="67"/>
        <v>0.18181818181818182</v>
      </c>
      <c r="AX96" s="24">
        <f t="shared" si="67"/>
        <v>0.65302854531156251</v>
      </c>
      <c r="AY96" s="24">
        <f t="shared" si="67"/>
        <v>0.41060326511404421</v>
      </c>
      <c r="AZ96" s="24">
        <f t="shared" si="67"/>
        <v>0.29597855629272191</v>
      </c>
      <c r="BA96" s="24">
        <f t="shared" si="67"/>
        <v>0</v>
      </c>
      <c r="BB96" s="24">
        <f t="shared" si="67"/>
        <v>0</v>
      </c>
      <c r="BC96" s="24">
        <f t="shared" si="67"/>
        <v>0</v>
      </c>
      <c r="BD96" s="24">
        <f t="shared" si="67"/>
        <v>0.41460924549059563</v>
      </c>
      <c r="BE96" s="24">
        <f t="shared" si="67"/>
        <v>3.4975788556142189</v>
      </c>
      <c r="BF96" s="24">
        <f t="shared" si="67"/>
        <v>1.7902398380345439</v>
      </c>
      <c r="BG96" s="24">
        <f t="shared" si="67"/>
        <v>9.0909090909090912E-2</v>
      </c>
      <c r="BH96" s="24">
        <f t="shared" si="67"/>
        <v>0</v>
      </c>
      <c r="BI96" s="24">
        <f t="shared" si="67"/>
        <v>0.86148056294415509</v>
      </c>
      <c r="BJ96" s="24">
        <f t="shared" si="67"/>
        <v>0.82921849098119127</v>
      </c>
      <c r="BK96" s="24">
        <f t="shared" si="67"/>
        <v>2.2044283005422076</v>
      </c>
      <c r="BL96" s="24">
        <f t="shared" si="67"/>
        <v>51.707233696349739</v>
      </c>
      <c r="BM96" s="24">
        <f t="shared" si="67"/>
        <v>18.653783432956338</v>
      </c>
      <c r="BN96" s="24">
        <f t="shared" si="67"/>
        <v>2.1354930527895419</v>
      </c>
      <c r="BO96" s="24">
        <f t="shared" si="67"/>
        <v>0.56918093972721917</v>
      </c>
      <c r="BP96" s="24">
        <f t="shared" si="67"/>
        <v>2.088931871468374</v>
      </c>
      <c r="BQ96" s="24">
        <f t="shared" si="67"/>
        <v>12.93889006186612</v>
      </c>
      <c r="BR96" s="24">
        <f t="shared" ref="BR96:BX96" si="68">STDEV(BR69:BR72,BR74,BR79,BR81:BR82,BR85:BR86,BR90)/SQRT($B94)</f>
        <v>30.386110354557374</v>
      </c>
      <c r="BS96" s="24">
        <f t="shared" si="68"/>
        <v>0</v>
      </c>
      <c r="BT96" s="24">
        <f t="shared" si="68"/>
        <v>0</v>
      </c>
      <c r="BU96" s="24">
        <f t="shared" si="68"/>
        <v>0</v>
      </c>
      <c r="BV96" s="24">
        <f t="shared" si="68"/>
        <v>0</v>
      </c>
      <c r="BW96" s="24">
        <f t="shared" si="68"/>
        <v>0</v>
      </c>
      <c r="BX96" s="24">
        <f t="shared" si="68"/>
        <v>0</v>
      </c>
      <c r="BY96" s="38"/>
      <c r="BZ96" s="38"/>
      <c r="CA96" s="38"/>
      <c r="CB96" s="38"/>
      <c r="CC96" s="38"/>
      <c r="CD96" s="38"/>
      <c r="CE96" s="58" t="s">
        <v>111</v>
      </c>
      <c r="CF96" s="38"/>
    </row>
    <row r="97" spans="1:154" s="10" customFormat="1">
      <c r="A97" s="63"/>
      <c r="B97" s="2"/>
      <c r="C97" s="63"/>
      <c r="D97" s="18" t="s">
        <v>43</v>
      </c>
      <c r="E97" s="27">
        <f>STDEV(E73,E75:E78,E80,E83:E84,E87:E89,E91:E92)/SQRT($B95)</f>
        <v>9.821508619259335</v>
      </c>
      <c r="F97" s="27">
        <f t="shared" ref="F97:BQ97" si="69">STDEV(F73,F75:F78,F80,F83:F84,F87:F89,F91:F92)/SQRT($B95)</f>
        <v>1.6654334688162282</v>
      </c>
      <c r="G97" s="27">
        <f t="shared" si="69"/>
        <v>9.7900797110905557</v>
      </c>
      <c r="H97" s="27">
        <f t="shared" si="69"/>
        <v>2.6623794432429726</v>
      </c>
      <c r="I97" s="27">
        <f t="shared" si="69"/>
        <v>9.7900797110905546E-2</v>
      </c>
      <c r="J97" s="27">
        <f t="shared" si="69"/>
        <v>0</v>
      </c>
      <c r="K97" s="27">
        <f t="shared" si="69"/>
        <v>0.78572068954074692</v>
      </c>
      <c r="L97" s="27">
        <f t="shared" si="69"/>
        <v>0.13323467750529824</v>
      </c>
      <c r="M97" s="27">
        <f t="shared" si="69"/>
        <v>0.78320637688724437</v>
      </c>
      <c r="N97" s="27">
        <f t="shared" si="69"/>
        <v>0.21299035545943784</v>
      </c>
      <c r="O97" s="27">
        <f t="shared" si="69"/>
        <v>8.1516029547250568E-2</v>
      </c>
      <c r="P97" s="27">
        <f t="shared" si="69"/>
        <v>210.7957419725777</v>
      </c>
      <c r="Q97" s="27">
        <f t="shared" si="69"/>
        <v>173.66461760613191</v>
      </c>
      <c r="R97" s="27">
        <f t="shared" si="69"/>
        <v>362.34240823210706</v>
      </c>
      <c r="S97" s="27">
        <f t="shared" si="69"/>
        <v>172.85633521301486</v>
      </c>
      <c r="T97" s="27">
        <f t="shared" si="69"/>
        <v>69.939836112712726</v>
      </c>
      <c r="U97" s="27">
        <f t="shared" si="69"/>
        <v>75.455893611506028</v>
      </c>
      <c r="V97" s="27">
        <f t="shared" si="69"/>
        <v>64.559618029220843</v>
      </c>
      <c r="W97" s="27">
        <f t="shared" si="69"/>
        <v>252.72488002239191</v>
      </c>
      <c r="X97" s="27">
        <f t="shared" si="69"/>
        <v>346.08124379010627</v>
      </c>
      <c r="Y97" s="27">
        <f t="shared" si="69"/>
        <v>166.58702436381574</v>
      </c>
      <c r="Z97" s="27">
        <f t="shared" si="69"/>
        <v>67.244580409598797</v>
      </c>
      <c r="AA97" s="27">
        <f t="shared" si="69"/>
        <v>72.706907368002973</v>
      </c>
      <c r="AB97" s="27">
        <f t="shared" si="69"/>
        <v>59.505291230428796</v>
      </c>
      <c r="AC97" s="27">
        <f t="shared" si="69"/>
        <v>6.862699683273398</v>
      </c>
      <c r="AD97" s="27">
        <f t="shared" si="69"/>
        <v>4.2589967427127569</v>
      </c>
      <c r="AE97" s="27">
        <f t="shared" si="69"/>
        <v>2.8329562343320847</v>
      </c>
      <c r="AF97" s="27">
        <f t="shared" si="69"/>
        <v>1.063098073929635</v>
      </c>
      <c r="AG97" s="27">
        <f t="shared" si="69"/>
        <v>0.90309570591570909</v>
      </c>
      <c r="AH97" s="27">
        <f t="shared" si="69"/>
        <v>3.1817093144622279</v>
      </c>
      <c r="AI97" s="27">
        <f t="shared" si="69"/>
        <v>1.9235896752319031</v>
      </c>
      <c r="AJ97" s="27">
        <f t="shared" si="69"/>
        <v>0.69301957701228623</v>
      </c>
      <c r="AK97" s="27">
        <f t="shared" si="69"/>
        <v>0.10415433852097386</v>
      </c>
      <c r="AL97" s="27">
        <f t="shared" si="69"/>
        <v>2.052083176894036</v>
      </c>
      <c r="AM97" s="27">
        <f t="shared" si="69"/>
        <v>0.78572068954074692</v>
      </c>
      <c r="AN97" s="27">
        <f t="shared" si="69"/>
        <v>2.7665585397468377</v>
      </c>
      <c r="AO97" s="27">
        <f t="shared" si="69"/>
        <v>0.61538461538461542</v>
      </c>
      <c r="AP97" s="27">
        <f t="shared" si="69"/>
        <v>7.6923076923076927E-2</v>
      </c>
      <c r="AQ97" s="27">
        <f t="shared" si="69"/>
        <v>0</v>
      </c>
      <c r="AR97" s="27">
        <f t="shared" si="69"/>
        <v>0.71197145522640115</v>
      </c>
      <c r="AS97" s="27">
        <f t="shared" si="69"/>
        <v>0.63042517195611525</v>
      </c>
      <c r="AT97" s="27">
        <f t="shared" si="69"/>
        <v>0.78320637688724437</v>
      </c>
      <c r="AU97" s="27">
        <f t="shared" si="69"/>
        <v>1.3799779891335575</v>
      </c>
      <c r="AV97" s="27">
        <f t="shared" si="69"/>
        <v>0.61858144009306759</v>
      </c>
      <c r="AW97" s="27">
        <f t="shared" si="69"/>
        <v>7.6923076923076927E-2</v>
      </c>
      <c r="AX97" s="27">
        <f t="shared" si="69"/>
        <v>0.70291026471142559</v>
      </c>
      <c r="AY97" s="27">
        <f t="shared" si="69"/>
        <v>0.32332103110047411</v>
      </c>
      <c r="AZ97" s="27">
        <f t="shared" si="69"/>
        <v>0.21299035545943784</v>
      </c>
      <c r="BA97" s="27">
        <f t="shared" si="69"/>
        <v>0.16617283842071437</v>
      </c>
      <c r="BB97" s="27">
        <f t="shared" si="69"/>
        <v>0</v>
      </c>
      <c r="BC97" s="27">
        <f t="shared" si="69"/>
        <v>7.6923076923076927E-2</v>
      </c>
      <c r="BD97" s="27">
        <f t="shared" si="69"/>
        <v>0.83559849932309349</v>
      </c>
      <c r="BE97" s="27">
        <f t="shared" si="69"/>
        <v>1.1120640226769969</v>
      </c>
      <c r="BF97" s="27">
        <f t="shared" si="69"/>
        <v>0.71266369793268181</v>
      </c>
      <c r="BG97" s="27">
        <f t="shared" si="69"/>
        <v>0.15384615384615385</v>
      </c>
      <c r="BH97" s="27">
        <f t="shared" si="69"/>
        <v>0.23076923076923078</v>
      </c>
      <c r="BI97" s="27">
        <f t="shared" si="69"/>
        <v>0.80555272166179537</v>
      </c>
      <c r="BJ97" s="27">
        <f t="shared" si="69"/>
        <v>0.3755338080994054</v>
      </c>
      <c r="BK97" s="27">
        <f t="shared" si="69"/>
        <v>0.7036114222570381</v>
      </c>
      <c r="BL97" s="27">
        <f t="shared" si="69"/>
        <v>49.742413414587077</v>
      </c>
      <c r="BM97" s="27">
        <f t="shared" si="69"/>
        <v>18.167123566988391</v>
      </c>
      <c r="BN97" s="27">
        <f t="shared" si="69"/>
        <v>2.977396768779343</v>
      </c>
      <c r="BO97" s="27">
        <f t="shared" si="69"/>
        <v>0.92999544017036584</v>
      </c>
      <c r="BP97" s="27">
        <f t="shared" si="69"/>
        <v>1.6507125949134567</v>
      </c>
      <c r="BQ97" s="27">
        <f t="shared" si="69"/>
        <v>4.4124174788758994</v>
      </c>
      <c r="BR97" s="27">
        <f t="shared" ref="BR97:BX97" si="70">STDEV(BR73,BR75:BR78,BR80,BR83:BR84,BR87:BR89,BR91:BR92)/SQRT($B95)</f>
        <v>27.416540019970913</v>
      </c>
      <c r="BS97" s="27">
        <f t="shared" si="70"/>
        <v>0</v>
      </c>
      <c r="BT97" s="27">
        <f t="shared" si="70"/>
        <v>0</v>
      </c>
      <c r="BU97" s="27">
        <f t="shared" si="70"/>
        <v>0</v>
      </c>
      <c r="BV97" s="27">
        <f t="shared" si="70"/>
        <v>0</v>
      </c>
      <c r="BW97" s="27">
        <f t="shared" si="70"/>
        <v>0</v>
      </c>
      <c r="BX97" s="27">
        <f t="shared" si="70"/>
        <v>0</v>
      </c>
      <c r="BY97" s="38"/>
      <c r="BZ97" s="38"/>
      <c r="CA97" s="38"/>
      <c r="CB97" s="38"/>
      <c r="CC97" s="38"/>
      <c r="CD97" s="38"/>
      <c r="CE97" s="58" t="s">
        <v>111</v>
      </c>
      <c r="CF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</row>
    <row r="98" spans="1:154" s="10" customFormat="1">
      <c r="C98" s="102"/>
      <c r="E98" s="59"/>
      <c r="F98" s="59"/>
      <c r="G98" s="59"/>
      <c r="H98" s="59"/>
      <c r="I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BV98" s="38"/>
      <c r="BW98" s="38"/>
      <c r="BX98" s="38"/>
      <c r="BY98" s="38"/>
      <c r="BZ98" s="38"/>
      <c r="CA98" s="38"/>
      <c r="CB98" s="38"/>
      <c r="CC98" s="38"/>
      <c r="CD98" s="38"/>
      <c r="CE98" s="58"/>
      <c r="CF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</row>
    <row r="99" spans="1:154" ht="16">
      <c r="A99" s="83" t="s">
        <v>139</v>
      </c>
      <c r="B99" s="66"/>
      <c r="C99" s="66" t="s">
        <v>140</v>
      </c>
      <c r="D99" s="66"/>
      <c r="E99" s="53" t="s">
        <v>63</v>
      </c>
      <c r="F99" s="53" t="s">
        <v>64</v>
      </c>
      <c r="G99" s="53" t="s">
        <v>65</v>
      </c>
      <c r="H99" s="53" t="s">
        <v>66</v>
      </c>
      <c r="I99" s="87" t="s">
        <v>100</v>
      </c>
      <c r="J99" s="53" t="s">
        <v>62</v>
      </c>
      <c r="K99" s="53" t="s">
        <v>63</v>
      </c>
      <c r="L99" s="53" t="s">
        <v>64</v>
      </c>
      <c r="M99" s="53" t="s">
        <v>65</v>
      </c>
      <c r="N99" s="53" t="s">
        <v>66</v>
      </c>
      <c r="O99" s="87" t="s">
        <v>100</v>
      </c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CE99" s="58" t="s">
        <v>111</v>
      </c>
    </row>
    <row r="100" spans="1:154">
      <c r="A100" t="s">
        <v>158</v>
      </c>
      <c r="B100" s="10">
        <v>29</v>
      </c>
      <c r="C100" s="4" t="s">
        <v>3</v>
      </c>
      <c r="D100" s="10" t="s">
        <v>38</v>
      </c>
      <c r="E100" s="59">
        <f>(K100/$J100)*100</f>
        <v>0</v>
      </c>
      <c r="F100" s="59">
        <f>(L100/$J100)*100</f>
        <v>0</v>
      </c>
      <c r="G100" s="59">
        <f>(M100/$J100)*100</f>
        <v>50</v>
      </c>
      <c r="H100" s="59">
        <f>(N100/$J100)*100</f>
        <v>50</v>
      </c>
      <c r="I100" s="59">
        <f>M100/J100</f>
        <v>0.5</v>
      </c>
      <c r="J100">
        <v>4</v>
      </c>
      <c r="K100">
        <v>0</v>
      </c>
      <c r="L100">
        <v>0</v>
      </c>
      <c r="M100">
        <v>2</v>
      </c>
      <c r="N100">
        <v>2</v>
      </c>
      <c r="O100">
        <v>0</v>
      </c>
      <c r="P100">
        <v>410</v>
      </c>
      <c r="Q100">
        <v>0</v>
      </c>
      <c r="R100">
        <v>197</v>
      </c>
      <c r="S100">
        <v>623</v>
      </c>
      <c r="T100">
        <v>183</v>
      </c>
      <c r="U100">
        <v>70.5</v>
      </c>
      <c r="V100">
        <v>295.5</v>
      </c>
      <c r="W100">
        <v>588.5</v>
      </c>
      <c r="X100">
        <v>878.5</v>
      </c>
      <c r="Y100">
        <v>298.5</v>
      </c>
      <c r="Z100">
        <v>163.75</v>
      </c>
      <c r="AA100">
        <v>188</v>
      </c>
      <c r="AB100">
        <v>139.5</v>
      </c>
      <c r="AC100">
        <v>22</v>
      </c>
      <c r="AD100">
        <v>12</v>
      </c>
      <c r="AE100">
        <v>5</v>
      </c>
      <c r="AF100">
        <v>5</v>
      </c>
      <c r="AG100">
        <v>7</v>
      </c>
      <c r="AH100">
        <v>6</v>
      </c>
      <c r="AI100">
        <v>1</v>
      </c>
      <c r="AJ100">
        <v>0</v>
      </c>
      <c r="AK100">
        <v>0</v>
      </c>
      <c r="AL100">
        <v>8</v>
      </c>
      <c r="AM100">
        <v>4</v>
      </c>
      <c r="AN100">
        <v>2</v>
      </c>
      <c r="AO100">
        <v>0</v>
      </c>
      <c r="AP100">
        <v>0</v>
      </c>
      <c r="AQ100">
        <v>0</v>
      </c>
      <c r="AR100">
        <v>6</v>
      </c>
      <c r="AS100">
        <v>3</v>
      </c>
      <c r="AT100">
        <v>2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2</v>
      </c>
      <c r="BA100">
        <v>1</v>
      </c>
      <c r="BB100">
        <v>0</v>
      </c>
      <c r="BC100">
        <v>0</v>
      </c>
      <c r="BD100">
        <v>2</v>
      </c>
      <c r="BE100">
        <v>5</v>
      </c>
      <c r="BF100">
        <v>0</v>
      </c>
      <c r="BG100">
        <v>0</v>
      </c>
      <c r="BH100">
        <v>0</v>
      </c>
      <c r="BI100">
        <v>0</v>
      </c>
      <c r="BJ100">
        <v>4</v>
      </c>
      <c r="BK100">
        <v>1</v>
      </c>
      <c r="BL100">
        <v>44</v>
      </c>
      <c r="BM100">
        <v>6</v>
      </c>
      <c r="BN100">
        <v>2</v>
      </c>
      <c r="BO100">
        <v>1</v>
      </c>
      <c r="BP100">
        <v>6</v>
      </c>
      <c r="BQ100">
        <v>0</v>
      </c>
      <c r="BR100">
        <v>29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  <c r="CE100" s="58" t="s">
        <v>111</v>
      </c>
      <c r="CG100" s="10" t="str">
        <f>$W$1</f>
        <v>FE0F</v>
      </c>
      <c r="CH100" s="10" t="str">
        <f>C76</f>
        <v>+ve</v>
      </c>
      <c r="CI100" s="59">
        <f t="shared" ref="CI100:CN100" si="71">K100</f>
        <v>0</v>
      </c>
      <c r="CJ100" s="59">
        <f t="shared" si="71"/>
        <v>0</v>
      </c>
      <c r="CK100" s="59">
        <f t="shared" si="71"/>
        <v>2</v>
      </c>
      <c r="CL100" s="59">
        <f t="shared" si="71"/>
        <v>2</v>
      </c>
      <c r="CM100" s="59">
        <f t="shared" si="71"/>
        <v>0</v>
      </c>
      <c r="CN100" s="59">
        <f t="shared" si="71"/>
        <v>410</v>
      </c>
      <c r="CO100" s="59">
        <f>R100</f>
        <v>197</v>
      </c>
      <c r="CP100" s="59">
        <f>S100</f>
        <v>623</v>
      </c>
      <c r="CQ100" s="59">
        <f>U100</f>
        <v>70.5</v>
      </c>
      <c r="CR100" s="59">
        <f>V100</f>
        <v>295.5</v>
      </c>
      <c r="CS100" s="59">
        <f>X100</f>
        <v>878.5</v>
      </c>
      <c r="CT100" s="59">
        <f>Y100</f>
        <v>298.5</v>
      </c>
      <c r="CU100" s="59">
        <f>AD100</f>
        <v>12</v>
      </c>
      <c r="CV100" s="59">
        <f>AE100</f>
        <v>5</v>
      </c>
      <c r="CW100" s="59">
        <f>AF100</f>
        <v>5</v>
      </c>
      <c r="CX100" s="59">
        <f>BE100</f>
        <v>5</v>
      </c>
      <c r="CY100" s="59">
        <f>BL100</f>
        <v>44</v>
      </c>
      <c r="CZ100" s="95">
        <f t="shared" ref="CZ100:DE100" si="72">K107</f>
        <v>0</v>
      </c>
      <c r="DA100" s="95">
        <f t="shared" si="72"/>
        <v>2</v>
      </c>
      <c r="DB100" s="95">
        <f t="shared" si="72"/>
        <v>2</v>
      </c>
      <c r="DC100" s="95">
        <f t="shared" si="72"/>
        <v>0</v>
      </c>
      <c r="DD100" s="95">
        <f t="shared" si="72"/>
        <v>0</v>
      </c>
      <c r="DE100" s="95">
        <f t="shared" si="72"/>
        <v>165.75</v>
      </c>
      <c r="DF100" s="95">
        <f>R107</f>
        <v>218</v>
      </c>
      <c r="DG100" s="95">
        <f>S107</f>
        <v>0</v>
      </c>
      <c r="DH100" s="95">
        <f>U107</f>
        <v>37.5</v>
      </c>
      <c r="DI100" s="95">
        <f>V107</f>
        <v>0</v>
      </c>
      <c r="DJ100" s="95">
        <f>X107</f>
        <v>73</v>
      </c>
      <c r="DK100" s="95">
        <f>Y107</f>
        <v>0</v>
      </c>
      <c r="DL100" s="95">
        <f>AD107</f>
        <v>21</v>
      </c>
      <c r="DM100" s="95">
        <f>AE107</f>
        <v>6</v>
      </c>
      <c r="DN100" s="95">
        <f>AF107</f>
        <v>0</v>
      </c>
      <c r="DO100" s="95">
        <f>BE107</f>
        <v>18</v>
      </c>
      <c r="DP100" s="95">
        <f>BL107</f>
        <v>120</v>
      </c>
      <c r="DQ100" s="59">
        <f t="shared" ref="DQ100:DV100" si="73">K108</f>
        <v>0</v>
      </c>
      <c r="DR100" s="59">
        <f t="shared" si="73"/>
        <v>0</v>
      </c>
      <c r="DS100" s="59">
        <f t="shared" si="73"/>
        <v>2</v>
      </c>
      <c r="DT100" s="59">
        <f t="shared" si="73"/>
        <v>1</v>
      </c>
      <c r="DU100" s="59">
        <f t="shared" si="73"/>
        <v>1</v>
      </c>
      <c r="DV100" s="59">
        <f t="shared" si="73"/>
        <v>364.75</v>
      </c>
      <c r="DW100" s="59">
        <f>R108</f>
        <v>370</v>
      </c>
      <c r="DX100" s="59">
        <f>S108</f>
        <v>599</v>
      </c>
      <c r="DY100" s="59">
        <f>U108</f>
        <v>250</v>
      </c>
      <c r="DZ100" s="59">
        <f>V108</f>
        <v>395</v>
      </c>
      <c r="EA100" s="59">
        <f>X108</f>
        <v>74.5</v>
      </c>
      <c r="EB100" s="59">
        <f>Y108</f>
        <v>150</v>
      </c>
      <c r="EC100" s="59">
        <f>AD108</f>
        <v>14</v>
      </c>
      <c r="ED100" s="59">
        <f>AE108</f>
        <v>8</v>
      </c>
      <c r="EE100" s="59">
        <f>AF108</f>
        <v>6</v>
      </c>
      <c r="EF100" s="59">
        <f>BE108</f>
        <v>7</v>
      </c>
      <c r="EG100" s="59">
        <f>BL108</f>
        <v>23</v>
      </c>
      <c r="EH100" s="95">
        <f t="shared" ref="EH100:EM100" si="74">K109</f>
        <v>0</v>
      </c>
      <c r="EI100" s="95">
        <f t="shared" si="74"/>
        <v>0</v>
      </c>
      <c r="EJ100" s="95">
        <f t="shared" si="74"/>
        <v>2</v>
      </c>
      <c r="EK100" s="95">
        <f t="shared" si="74"/>
        <v>2</v>
      </c>
      <c r="EL100" s="95">
        <f t="shared" si="74"/>
        <v>0</v>
      </c>
      <c r="EM100" s="95">
        <f t="shared" si="74"/>
        <v>112</v>
      </c>
      <c r="EN100" s="95">
        <f>R109</f>
        <v>70</v>
      </c>
      <c r="EO100" s="95">
        <f>S109</f>
        <v>154</v>
      </c>
      <c r="EP100" s="95">
        <f>U109</f>
        <v>110.5</v>
      </c>
      <c r="EQ100" s="95">
        <f>V109</f>
        <v>274.5</v>
      </c>
      <c r="ER100" s="95">
        <f>X109</f>
        <v>622.5</v>
      </c>
      <c r="ES100" s="95">
        <f>Y109</f>
        <v>38</v>
      </c>
      <c r="ET100" s="95">
        <f>AD109</f>
        <v>8</v>
      </c>
      <c r="EU100" s="95">
        <f>AE109</f>
        <v>2</v>
      </c>
      <c r="EV100" s="95">
        <f>AF109</f>
        <v>6</v>
      </c>
      <c r="EW100" s="95">
        <f>BE109</f>
        <v>5</v>
      </c>
      <c r="EX100" s="95">
        <f>BL109</f>
        <v>58</v>
      </c>
    </row>
    <row r="101" spans="1:154">
      <c r="A101" t="s">
        <v>180</v>
      </c>
      <c r="B101" s="10">
        <v>36</v>
      </c>
      <c r="C101" s="4" t="s">
        <v>3</v>
      </c>
      <c r="D101" s="10" t="s">
        <v>38</v>
      </c>
      <c r="E101" s="59">
        <f t="shared" ref="E101:E123" si="75">(K101/$J101)*100</f>
        <v>0</v>
      </c>
      <c r="F101" s="59">
        <f t="shared" ref="F101:F123" si="76">(L101/$J101)*100</f>
        <v>0</v>
      </c>
      <c r="G101" s="59">
        <f t="shared" ref="G101:G123" si="77">(M101/$J101)*100</f>
        <v>50</v>
      </c>
      <c r="H101" s="59">
        <f t="shared" ref="H101:H123" si="78">(N101/$J101)*100</f>
        <v>50</v>
      </c>
      <c r="I101" s="59">
        <f t="shared" ref="I101:I123" si="79">M101/J101</f>
        <v>0.5</v>
      </c>
      <c r="J101">
        <v>4</v>
      </c>
      <c r="K101">
        <v>0</v>
      </c>
      <c r="L101">
        <v>0</v>
      </c>
      <c r="M101">
        <v>2</v>
      </c>
      <c r="N101">
        <v>2</v>
      </c>
      <c r="O101">
        <v>0</v>
      </c>
      <c r="P101">
        <v>857.5</v>
      </c>
      <c r="Q101">
        <v>0</v>
      </c>
      <c r="R101">
        <v>900.5</v>
      </c>
      <c r="S101">
        <v>814.5</v>
      </c>
      <c r="T101">
        <v>308.75</v>
      </c>
      <c r="U101">
        <v>283</v>
      </c>
      <c r="V101">
        <v>334.5</v>
      </c>
      <c r="W101">
        <v>106.5</v>
      </c>
      <c r="X101">
        <v>110</v>
      </c>
      <c r="Y101">
        <v>103</v>
      </c>
      <c r="Z101">
        <v>863</v>
      </c>
      <c r="AA101">
        <v>1289.5</v>
      </c>
      <c r="AB101">
        <v>436.5</v>
      </c>
      <c r="AC101">
        <v>11</v>
      </c>
      <c r="AD101">
        <v>7</v>
      </c>
      <c r="AE101">
        <v>2</v>
      </c>
      <c r="AF101">
        <v>2</v>
      </c>
      <c r="AG101">
        <v>4</v>
      </c>
      <c r="AH101">
        <v>5</v>
      </c>
      <c r="AI101">
        <v>2</v>
      </c>
      <c r="AJ101">
        <v>0</v>
      </c>
      <c r="AK101">
        <v>0</v>
      </c>
      <c r="AL101">
        <v>0</v>
      </c>
      <c r="AM101">
        <v>4</v>
      </c>
      <c r="AN101">
        <v>1</v>
      </c>
      <c r="AO101">
        <v>2</v>
      </c>
      <c r="AP101">
        <v>0</v>
      </c>
      <c r="AQ101">
        <v>0</v>
      </c>
      <c r="AR101">
        <v>0</v>
      </c>
      <c r="AS101">
        <v>0</v>
      </c>
      <c r="AT101">
        <v>2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2</v>
      </c>
      <c r="BA101">
        <v>0</v>
      </c>
      <c r="BB101">
        <v>0</v>
      </c>
      <c r="BC101">
        <v>0</v>
      </c>
      <c r="BD101">
        <v>0</v>
      </c>
      <c r="BE101">
        <v>5</v>
      </c>
      <c r="BF101">
        <v>1</v>
      </c>
      <c r="BG101">
        <v>0</v>
      </c>
      <c r="BH101">
        <v>0</v>
      </c>
      <c r="BI101">
        <v>2</v>
      </c>
      <c r="BJ101">
        <v>2</v>
      </c>
      <c r="BK101">
        <v>0</v>
      </c>
      <c r="BL101">
        <v>26</v>
      </c>
      <c r="BM101">
        <v>5</v>
      </c>
      <c r="BN101">
        <v>4</v>
      </c>
      <c r="BO101">
        <v>0</v>
      </c>
      <c r="BP101">
        <v>3</v>
      </c>
      <c r="BQ101">
        <v>1</v>
      </c>
      <c r="BR101">
        <v>13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  <c r="CE101" s="58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</row>
    <row r="102" spans="1:154">
      <c r="A102" t="s">
        <v>159</v>
      </c>
      <c r="B102" s="10">
        <v>34</v>
      </c>
      <c r="C102" s="4" t="s">
        <v>3</v>
      </c>
      <c r="D102" s="10" t="s">
        <v>38</v>
      </c>
      <c r="E102" s="59">
        <f t="shared" si="75"/>
        <v>0</v>
      </c>
      <c r="F102" s="59">
        <f t="shared" si="76"/>
        <v>0</v>
      </c>
      <c r="G102" s="59">
        <f t="shared" si="77"/>
        <v>50</v>
      </c>
      <c r="H102" s="59">
        <f t="shared" si="78"/>
        <v>50</v>
      </c>
      <c r="I102" s="59">
        <f t="shared" si="79"/>
        <v>0.5</v>
      </c>
      <c r="J102">
        <v>4</v>
      </c>
      <c r="K102">
        <v>0</v>
      </c>
      <c r="L102">
        <v>0</v>
      </c>
      <c r="M102">
        <v>2</v>
      </c>
      <c r="N102">
        <v>2</v>
      </c>
      <c r="O102">
        <v>0</v>
      </c>
      <c r="P102">
        <v>415.5</v>
      </c>
      <c r="Q102">
        <v>0</v>
      </c>
      <c r="R102">
        <v>397</v>
      </c>
      <c r="S102">
        <v>434</v>
      </c>
      <c r="T102">
        <v>252.75</v>
      </c>
      <c r="U102">
        <v>188.5</v>
      </c>
      <c r="V102">
        <v>317</v>
      </c>
      <c r="W102">
        <v>117.25</v>
      </c>
      <c r="X102">
        <v>91</v>
      </c>
      <c r="Y102">
        <v>143.5</v>
      </c>
      <c r="Z102">
        <v>87.75</v>
      </c>
      <c r="AA102">
        <v>46.5</v>
      </c>
      <c r="AB102">
        <v>129</v>
      </c>
      <c r="AC102">
        <v>21</v>
      </c>
      <c r="AD102">
        <v>5</v>
      </c>
      <c r="AE102">
        <v>11</v>
      </c>
      <c r="AF102">
        <v>5</v>
      </c>
      <c r="AG102">
        <v>9</v>
      </c>
      <c r="AH102">
        <v>5</v>
      </c>
      <c r="AI102">
        <v>3</v>
      </c>
      <c r="AJ102">
        <v>0</v>
      </c>
      <c r="AK102">
        <v>1</v>
      </c>
      <c r="AL102">
        <v>3</v>
      </c>
      <c r="AM102">
        <v>4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5</v>
      </c>
      <c r="AT102">
        <v>2</v>
      </c>
      <c r="AU102">
        <v>2</v>
      </c>
      <c r="AV102">
        <v>0</v>
      </c>
      <c r="AW102">
        <v>0</v>
      </c>
      <c r="AX102">
        <v>2</v>
      </c>
      <c r="AY102">
        <v>0</v>
      </c>
      <c r="AZ102">
        <v>2</v>
      </c>
      <c r="BA102">
        <v>1</v>
      </c>
      <c r="BB102">
        <v>0</v>
      </c>
      <c r="BC102">
        <v>1</v>
      </c>
      <c r="BD102">
        <v>1</v>
      </c>
      <c r="BE102">
        <v>14</v>
      </c>
      <c r="BF102">
        <v>0</v>
      </c>
      <c r="BG102">
        <v>0</v>
      </c>
      <c r="BH102">
        <v>0</v>
      </c>
      <c r="BI102">
        <v>2</v>
      </c>
      <c r="BJ102">
        <v>9</v>
      </c>
      <c r="BK102">
        <v>3</v>
      </c>
      <c r="BL102">
        <v>22</v>
      </c>
      <c r="BM102">
        <v>2</v>
      </c>
      <c r="BN102">
        <v>1</v>
      </c>
      <c r="BO102">
        <v>0</v>
      </c>
      <c r="BP102">
        <v>7</v>
      </c>
      <c r="BQ102">
        <v>5</v>
      </c>
      <c r="BR102">
        <v>7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</row>
    <row r="103" spans="1:154">
      <c r="A103" t="s">
        <v>160</v>
      </c>
      <c r="B103" s="10">
        <v>34</v>
      </c>
      <c r="C103" s="4" t="s">
        <v>3</v>
      </c>
      <c r="D103" s="10" t="s">
        <v>38</v>
      </c>
      <c r="E103" s="59">
        <f t="shared" si="75"/>
        <v>0</v>
      </c>
      <c r="F103" s="59">
        <f t="shared" si="76"/>
        <v>0</v>
      </c>
      <c r="G103" s="59">
        <f t="shared" si="77"/>
        <v>50</v>
      </c>
      <c r="H103" s="59">
        <f t="shared" si="78"/>
        <v>25</v>
      </c>
      <c r="I103" s="59">
        <f t="shared" si="79"/>
        <v>0.5</v>
      </c>
      <c r="J103">
        <v>4</v>
      </c>
      <c r="K103">
        <v>0</v>
      </c>
      <c r="L103">
        <v>0</v>
      </c>
      <c r="M103">
        <v>2</v>
      </c>
      <c r="N103">
        <v>1</v>
      </c>
      <c r="O103">
        <v>1</v>
      </c>
      <c r="P103">
        <v>169.75</v>
      </c>
      <c r="Q103">
        <v>0</v>
      </c>
      <c r="R103">
        <v>234</v>
      </c>
      <c r="S103">
        <v>75</v>
      </c>
      <c r="T103">
        <v>311.66666659999999</v>
      </c>
      <c r="U103">
        <v>381.5</v>
      </c>
      <c r="V103">
        <v>172</v>
      </c>
      <c r="W103">
        <v>70.666666660000004</v>
      </c>
      <c r="X103">
        <v>70</v>
      </c>
      <c r="Y103">
        <v>72</v>
      </c>
      <c r="Z103">
        <v>1038.333333</v>
      </c>
      <c r="AA103">
        <v>1318.5</v>
      </c>
      <c r="AB103">
        <v>478</v>
      </c>
      <c r="AC103">
        <v>25</v>
      </c>
      <c r="AD103">
        <v>14</v>
      </c>
      <c r="AE103">
        <v>8</v>
      </c>
      <c r="AF103">
        <v>3</v>
      </c>
      <c r="AG103">
        <v>5</v>
      </c>
      <c r="AH103">
        <v>8</v>
      </c>
      <c r="AI103">
        <v>0</v>
      </c>
      <c r="AJ103">
        <v>0</v>
      </c>
      <c r="AK103">
        <v>0</v>
      </c>
      <c r="AL103">
        <v>12</v>
      </c>
      <c r="AM103">
        <v>4</v>
      </c>
      <c r="AN103">
        <v>4</v>
      </c>
      <c r="AO103">
        <v>0</v>
      </c>
      <c r="AP103">
        <v>0</v>
      </c>
      <c r="AQ103">
        <v>0</v>
      </c>
      <c r="AR103">
        <v>6</v>
      </c>
      <c r="AS103">
        <v>1</v>
      </c>
      <c r="AT103">
        <v>3</v>
      </c>
      <c r="AU103">
        <v>0</v>
      </c>
      <c r="AV103">
        <v>0</v>
      </c>
      <c r="AW103">
        <v>0</v>
      </c>
      <c r="AX103">
        <v>4</v>
      </c>
      <c r="AY103">
        <v>0</v>
      </c>
      <c r="AZ103">
        <v>1</v>
      </c>
      <c r="BA103">
        <v>0</v>
      </c>
      <c r="BB103">
        <v>0</v>
      </c>
      <c r="BC103">
        <v>0</v>
      </c>
      <c r="BD103">
        <v>2</v>
      </c>
      <c r="BE103">
        <v>3</v>
      </c>
      <c r="BF103">
        <v>0</v>
      </c>
      <c r="BG103">
        <v>0</v>
      </c>
      <c r="BH103">
        <v>0</v>
      </c>
      <c r="BI103">
        <v>2</v>
      </c>
      <c r="BJ103">
        <v>1</v>
      </c>
      <c r="BK103">
        <v>0</v>
      </c>
      <c r="BL103">
        <v>30</v>
      </c>
      <c r="BM103">
        <v>7</v>
      </c>
      <c r="BN103">
        <v>2</v>
      </c>
      <c r="BO103">
        <v>1</v>
      </c>
      <c r="BP103">
        <v>5</v>
      </c>
      <c r="BQ103">
        <v>0</v>
      </c>
      <c r="BR103">
        <v>15</v>
      </c>
      <c r="BS103">
        <v>1</v>
      </c>
      <c r="BT103">
        <v>0</v>
      </c>
      <c r="BU103">
        <v>1</v>
      </c>
      <c r="BV103">
        <v>136</v>
      </c>
      <c r="BW103">
        <v>0</v>
      </c>
      <c r="BX103">
        <v>136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</row>
    <row r="104" spans="1:154">
      <c r="A104" t="s">
        <v>181</v>
      </c>
      <c r="B104" s="10">
        <v>36</v>
      </c>
      <c r="C104" s="6" t="s">
        <v>2</v>
      </c>
      <c r="D104" s="10" t="s">
        <v>38</v>
      </c>
      <c r="E104" s="59">
        <f t="shared" si="75"/>
        <v>0</v>
      </c>
      <c r="F104" s="59">
        <f t="shared" si="76"/>
        <v>0</v>
      </c>
      <c r="G104" s="59">
        <f t="shared" si="77"/>
        <v>50</v>
      </c>
      <c r="H104" s="59">
        <f t="shared" si="78"/>
        <v>25</v>
      </c>
      <c r="I104" s="59">
        <f t="shared" si="79"/>
        <v>0.5</v>
      </c>
      <c r="J104">
        <v>4</v>
      </c>
      <c r="K104">
        <v>0</v>
      </c>
      <c r="L104">
        <v>0</v>
      </c>
      <c r="M104">
        <v>2</v>
      </c>
      <c r="N104">
        <v>1</v>
      </c>
      <c r="O104">
        <v>1</v>
      </c>
      <c r="P104">
        <v>1763.75</v>
      </c>
      <c r="Q104">
        <v>0</v>
      </c>
      <c r="R104">
        <v>1943</v>
      </c>
      <c r="S104">
        <v>2326</v>
      </c>
      <c r="T104">
        <v>1115</v>
      </c>
      <c r="U104">
        <v>953.5</v>
      </c>
      <c r="V104">
        <v>1438</v>
      </c>
      <c r="W104">
        <v>132</v>
      </c>
      <c r="X104">
        <v>141.5</v>
      </c>
      <c r="Y104">
        <v>113</v>
      </c>
      <c r="Z104">
        <v>1006.333333</v>
      </c>
      <c r="AA104">
        <v>1152</v>
      </c>
      <c r="AB104">
        <v>715</v>
      </c>
      <c r="AC104">
        <v>30</v>
      </c>
      <c r="AD104">
        <v>13</v>
      </c>
      <c r="AE104">
        <v>10</v>
      </c>
      <c r="AF104">
        <v>7</v>
      </c>
      <c r="AG104">
        <v>11</v>
      </c>
      <c r="AH104">
        <v>9</v>
      </c>
      <c r="AI104">
        <v>2</v>
      </c>
      <c r="AJ104">
        <v>0</v>
      </c>
      <c r="AK104">
        <v>0</v>
      </c>
      <c r="AL104">
        <v>8</v>
      </c>
      <c r="AM104">
        <v>4</v>
      </c>
      <c r="AN104">
        <v>5</v>
      </c>
      <c r="AO104">
        <v>0</v>
      </c>
      <c r="AP104">
        <v>0</v>
      </c>
      <c r="AQ104">
        <v>0</v>
      </c>
      <c r="AR104">
        <v>4</v>
      </c>
      <c r="AS104">
        <v>4</v>
      </c>
      <c r="AT104">
        <v>3</v>
      </c>
      <c r="AU104">
        <v>1</v>
      </c>
      <c r="AV104">
        <v>0</v>
      </c>
      <c r="AW104">
        <v>0</v>
      </c>
      <c r="AX104">
        <v>2</v>
      </c>
      <c r="AY104">
        <v>3</v>
      </c>
      <c r="AZ104">
        <v>1</v>
      </c>
      <c r="BA104">
        <v>1</v>
      </c>
      <c r="BB104">
        <v>0</v>
      </c>
      <c r="BC104">
        <v>0</v>
      </c>
      <c r="BD104">
        <v>2</v>
      </c>
      <c r="BE104">
        <v>6</v>
      </c>
      <c r="BF104">
        <v>1</v>
      </c>
      <c r="BG104">
        <v>1</v>
      </c>
      <c r="BH104">
        <v>0</v>
      </c>
      <c r="BI104">
        <v>2</v>
      </c>
      <c r="BJ104">
        <v>1</v>
      </c>
      <c r="BK104">
        <v>1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1</v>
      </c>
      <c r="BV104">
        <v>843</v>
      </c>
      <c r="BW104">
        <v>0</v>
      </c>
      <c r="BX104">
        <v>843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</row>
    <row r="105" spans="1:154">
      <c r="A105" t="s">
        <v>161</v>
      </c>
      <c r="B105" s="10">
        <v>35</v>
      </c>
      <c r="C105" s="4" t="s">
        <v>3</v>
      </c>
      <c r="D105" s="10" t="s">
        <v>38</v>
      </c>
      <c r="E105" s="59">
        <f t="shared" si="75"/>
        <v>0</v>
      </c>
      <c r="F105" s="59">
        <f t="shared" si="76"/>
        <v>0</v>
      </c>
      <c r="G105" s="59">
        <f t="shared" si="77"/>
        <v>50</v>
      </c>
      <c r="H105" s="59">
        <f t="shared" si="78"/>
        <v>50</v>
      </c>
      <c r="I105" s="59">
        <f t="shared" si="79"/>
        <v>0.5</v>
      </c>
      <c r="J105">
        <v>4</v>
      </c>
      <c r="K105">
        <v>0</v>
      </c>
      <c r="L105">
        <v>0</v>
      </c>
      <c r="M105">
        <v>2</v>
      </c>
      <c r="N105">
        <v>2</v>
      </c>
      <c r="O105">
        <v>0</v>
      </c>
      <c r="P105">
        <v>694.75</v>
      </c>
      <c r="Q105">
        <v>0</v>
      </c>
      <c r="R105">
        <v>662.5</v>
      </c>
      <c r="S105">
        <v>727</v>
      </c>
      <c r="T105">
        <v>401.25</v>
      </c>
      <c r="U105">
        <v>289.5</v>
      </c>
      <c r="V105">
        <v>513</v>
      </c>
      <c r="W105">
        <v>103</v>
      </c>
      <c r="X105">
        <v>96</v>
      </c>
      <c r="Y105">
        <v>110</v>
      </c>
      <c r="Z105">
        <v>369</v>
      </c>
      <c r="AA105">
        <v>430.5</v>
      </c>
      <c r="AB105">
        <v>307.5</v>
      </c>
      <c r="AC105">
        <v>25</v>
      </c>
      <c r="AD105">
        <v>11</v>
      </c>
      <c r="AE105">
        <v>8</v>
      </c>
      <c r="AF105">
        <v>6</v>
      </c>
      <c r="AG105">
        <v>4</v>
      </c>
      <c r="AH105">
        <v>11</v>
      </c>
      <c r="AI105">
        <v>4</v>
      </c>
      <c r="AJ105">
        <v>0</v>
      </c>
      <c r="AK105">
        <v>0</v>
      </c>
      <c r="AL105">
        <v>6</v>
      </c>
      <c r="AM105">
        <v>4</v>
      </c>
      <c r="AN105">
        <v>7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2</v>
      </c>
      <c r="AU105">
        <v>0</v>
      </c>
      <c r="AV105">
        <v>0</v>
      </c>
      <c r="AW105">
        <v>0</v>
      </c>
      <c r="AX105">
        <v>6</v>
      </c>
      <c r="AY105">
        <v>0</v>
      </c>
      <c r="AZ105">
        <v>2</v>
      </c>
      <c r="BA105">
        <v>4</v>
      </c>
      <c r="BB105">
        <v>0</v>
      </c>
      <c r="BC105">
        <v>0</v>
      </c>
      <c r="BD105">
        <v>0</v>
      </c>
      <c r="BE105">
        <v>18</v>
      </c>
      <c r="BF105">
        <v>1</v>
      </c>
      <c r="BG105">
        <v>0</v>
      </c>
      <c r="BH105">
        <v>0</v>
      </c>
      <c r="BI105">
        <v>2</v>
      </c>
      <c r="BJ105">
        <v>2</v>
      </c>
      <c r="BK105">
        <v>13</v>
      </c>
      <c r="BL105">
        <v>32</v>
      </c>
      <c r="BM105">
        <v>10</v>
      </c>
      <c r="BN105">
        <v>3</v>
      </c>
      <c r="BO105">
        <v>0</v>
      </c>
      <c r="BP105">
        <v>6</v>
      </c>
      <c r="BQ105">
        <v>4</v>
      </c>
      <c r="BR105">
        <v>9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</row>
    <row r="106" spans="1:154">
      <c r="A106" t="s">
        <v>162</v>
      </c>
      <c r="B106" s="10">
        <v>34</v>
      </c>
      <c r="C106" s="6" t="s">
        <v>2</v>
      </c>
      <c r="D106" s="10" t="s">
        <v>38</v>
      </c>
      <c r="E106" s="59">
        <f t="shared" si="75"/>
        <v>0</v>
      </c>
      <c r="F106" s="59">
        <f t="shared" si="76"/>
        <v>0</v>
      </c>
      <c r="G106" s="59">
        <f t="shared" si="77"/>
        <v>50</v>
      </c>
      <c r="H106" s="59">
        <f t="shared" si="78"/>
        <v>25</v>
      </c>
      <c r="I106" s="59">
        <f t="shared" si="79"/>
        <v>0.5</v>
      </c>
      <c r="J106">
        <v>4</v>
      </c>
      <c r="K106">
        <v>0</v>
      </c>
      <c r="L106">
        <v>0</v>
      </c>
      <c r="M106">
        <v>2</v>
      </c>
      <c r="N106">
        <v>1</v>
      </c>
      <c r="O106">
        <v>1</v>
      </c>
      <c r="P106">
        <v>234</v>
      </c>
      <c r="Q106">
        <v>0</v>
      </c>
      <c r="R106">
        <v>236</v>
      </c>
      <c r="S106">
        <v>433</v>
      </c>
      <c r="T106">
        <v>362.66666659999999</v>
      </c>
      <c r="U106">
        <v>391</v>
      </c>
      <c r="V106">
        <v>306</v>
      </c>
      <c r="W106">
        <v>236.33333329999999</v>
      </c>
      <c r="X106">
        <v>311.5</v>
      </c>
      <c r="Y106">
        <v>86</v>
      </c>
      <c r="Z106">
        <v>778.66666669999995</v>
      </c>
      <c r="AA106">
        <v>997.5</v>
      </c>
      <c r="AB106">
        <v>341</v>
      </c>
      <c r="AC106">
        <v>25</v>
      </c>
      <c r="AD106">
        <v>9</v>
      </c>
      <c r="AE106">
        <v>10</v>
      </c>
      <c r="AF106">
        <v>6</v>
      </c>
      <c r="AG106">
        <v>4</v>
      </c>
      <c r="AH106">
        <v>6</v>
      </c>
      <c r="AI106">
        <v>4</v>
      </c>
      <c r="AJ106">
        <v>0</v>
      </c>
      <c r="AK106">
        <v>0</v>
      </c>
      <c r="AL106">
        <v>11</v>
      </c>
      <c r="AM106">
        <v>4</v>
      </c>
      <c r="AN106">
        <v>2</v>
      </c>
      <c r="AO106">
        <v>0</v>
      </c>
      <c r="AP106">
        <v>0</v>
      </c>
      <c r="AQ106">
        <v>0</v>
      </c>
      <c r="AR106">
        <v>3</v>
      </c>
      <c r="AS106">
        <v>0</v>
      </c>
      <c r="AT106">
        <v>3</v>
      </c>
      <c r="AU106">
        <v>4</v>
      </c>
      <c r="AV106">
        <v>0</v>
      </c>
      <c r="AW106">
        <v>0</v>
      </c>
      <c r="AX106">
        <v>3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5</v>
      </c>
      <c r="BE106">
        <v>5</v>
      </c>
      <c r="BF106">
        <v>0</v>
      </c>
      <c r="BG106">
        <v>0</v>
      </c>
      <c r="BH106">
        <v>0</v>
      </c>
      <c r="BI106">
        <v>1</v>
      </c>
      <c r="BJ106">
        <v>2</v>
      </c>
      <c r="BK106">
        <v>2</v>
      </c>
      <c r="BL106">
        <v>62</v>
      </c>
      <c r="BM106">
        <v>8</v>
      </c>
      <c r="BN106">
        <v>10</v>
      </c>
      <c r="BO106">
        <v>0</v>
      </c>
      <c r="BP106">
        <v>5</v>
      </c>
      <c r="BQ106">
        <v>0</v>
      </c>
      <c r="BR106">
        <v>39</v>
      </c>
      <c r="BS106">
        <v>1</v>
      </c>
      <c r="BT106">
        <v>0</v>
      </c>
      <c r="BU106">
        <v>1</v>
      </c>
      <c r="BV106">
        <v>31</v>
      </c>
      <c r="BW106">
        <v>0</v>
      </c>
      <c r="BX106">
        <v>31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</row>
    <row r="107" spans="1:154">
      <c r="A107" t="s">
        <v>163</v>
      </c>
      <c r="B107" s="10">
        <v>29</v>
      </c>
      <c r="C107" s="6" t="s">
        <v>2</v>
      </c>
      <c r="D107" s="10" t="s">
        <v>38</v>
      </c>
      <c r="E107" s="59">
        <f t="shared" si="75"/>
        <v>0</v>
      </c>
      <c r="F107" s="59">
        <f t="shared" si="76"/>
        <v>50</v>
      </c>
      <c r="G107" s="59">
        <f t="shared" si="77"/>
        <v>50</v>
      </c>
      <c r="H107" s="59">
        <f t="shared" si="78"/>
        <v>0</v>
      </c>
      <c r="I107" s="59">
        <f t="shared" si="79"/>
        <v>0.5</v>
      </c>
      <c r="J107">
        <v>4</v>
      </c>
      <c r="K107">
        <v>0</v>
      </c>
      <c r="L107">
        <v>2</v>
      </c>
      <c r="M107">
        <v>2</v>
      </c>
      <c r="N107">
        <v>0</v>
      </c>
      <c r="O107">
        <v>0</v>
      </c>
      <c r="P107">
        <v>165.75</v>
      </c>
      <c r="Q107">
        <v>113.5</v>
      </c>
      <c r="R107">
        <v>218</v>
      </c>
      <c r="S107">
        <v>0</v>
      </c>
      <c r="T107">
        <v>37.5</v>
      </c>
      <c r="U107">
        <v>37.5</v>
      </c>
      <c r="V107">
        <v>0</v>
      </c>
      <c r="W107">
        <v>73</v>
      </c>
      <c r="X107">
        <v>73</v>
      </c>
      <c r="Y107">
        <v>0</v>
      </c>
      <c r="Z107">
        <v>1622</v>
      </c>
      <c r="AA107">
        <v>1622</v>
      </c>
      <c r="AB107">
        <v>0</v>
      </c>
      <c r="AC107">
        <v>27</v>
      </c>
      <c r="AD107">
        <v>21</v>
      </c>
      <c r="AE107">
        <v>6</v>
      </c>
      <c r="AF107">
        <v>0</v>
      </c>
      <c r="AG107">
        <v>4</v>
      </c>
      <c r="AH107">
        <v>14</v>
      </c>
      <c r="AI107">
        <v>4</v>
      </c>
      <c r="AJ107">
        <v>0</v>
      </c>
      <c r="AK107">
        <v>0</v>
      </c>
      <c r="AL107">
        <v>5</v>
      </c>
      <c r="AM107">
        <v>4</v>
      </c>
      <c r="AN107">
        <v>12</v>
      </c>
      <c r="AO107">
        <v>0</v>
      </c>
      <c r="AP107">
        <v>0</v>
      </c>
      <c r="AQ107">
        <v>0</v>
      </c>
      <c r="AR107">
        <v>5</v>
      </c>
      <c r="AS107">
        <v>0</v>
      </c>
      <c r="AT107">
        <v>2</v>
      </c>
      <c r="AU107">
        <v>4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18</v>
      </c>
      <c r="BF107">
        <v>0</v>
      </c>
      <c r="BG107">
        <v>1</v>
      </c>
      <c r="BH107">
        <v>0</v>
      </c>
      <c r="BI107">
        <v>2</v>
      </c>
      <c r="BJ107">
        <v>0</v>
      </c>
      <c r="BK107">
        <v>15</v>
      </c>
      <c r="BL107">
        <v>120</v>
      </c>
      <c r="BM107">
        <v>5</v>
      </c>
      <c r="BN107">
        <v>12</v>
      </c>
      <c r="BO107">
        <v>0</v>
      </c>
      <c r="BP107">
        <v>3</v>
      </c>
      <c r="BQ107">
        <v>0</v>
      </c>
      <c r="BR107">
        <v>100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  <c r="CE107" s="58" t="s">
        <v>111</v>
      </c>
    </row>
    <row r="108" spans="1:154">
      <c r="A108" t="s">
        <v>164</v>
      </c>
      <c r="B108" s="10">
        <v>29</v>
      </c>
      <c r="C108" s="6" t="s">
        <v>2</v>
      </c>
      <c r="D108" s="10" t="s">
        <v>38</v>
      </c>
      <c r="E108" s="59">
        <f t="shared" si="75"/>
        <v>0</v>
      </c>
      <c r="F108" s="59">
        <f t="shared" si="76"/>
        <v>0</v>
      </c>
      <c r="G108" s="59">
        <f t="shared" si="77"/>
        <v>50</v>
      </c>
      <c r="H108" s="59">
        <f t="shared" si="78"/>
        <v>25</v>
      </c>
      <c r="I108" s="59">
        <f t="shared" si="79"/>
        <v>0.5</v>
      </c>
      <c r="J108">
        <v>4</v>
      </c>
      <c r="K108">
        <v>0</v>
      </c>
      <c r="L108">
        <v>0</v>
      </c>
      <c r="M108">
        <v>2</v>
      </c>
      <c r="N108">
        <v>1</v>
      </c>
      <c r="O108">
        <v>1</v>
      </c>
      <c r="P108">
        <v>364.75</v>
      </c>
      <c r="Q108">
        <v>0</v>
      </c>
      <c r="R108">
        <v>370</v>
      </c>
      <c r="S108">
        <v>599</v>
      </c>
      <c r="T108">
        <v>298.33333340000001</v>
      </c>
      <c r="U108">
        <v>250</v>
      </c>
      <c r="V108">
        <v>395</v>
      </c>
      <c r="W108">
        <v>99.666666660000004</v>
      </c>
      <c r="X108">
        <v>74.5</v>
      </c>
      <c r="Y108">
        <v>150</v>
      </c>
      <c r="Z108">
        <v>172.33333329999999</v>
      </c>
      <c r="AA108">
        <v>123.5</v>
      </c>
      <c r="AB108">
        <v>270</v>
      </c>
      <c r="AC108">
        <v>28</v>
      </c>
      <c r="AD108">
        <v>14</v>
      </c>
      <c r="AE108">
        <v>8</v>
      </c>
      <c r="AF108">
        <v>6</v>
      </c>
      <c r="AG108">
        <v>6</v>
      </c>
      <c r="AH108">
        <v>5</v>
      </c>
      <c r="AI108">
        <v>1</v>
      </c>
      <c r="AJ108">
        <v>0</v>
      </c>
      <c r="AK108">
        <v>7</v>
      </c>
      <c r="AL108">
        <v>9</v>
      </c>
      <c r="AM108">
        <v>4</v>
      </c>
      <c r="AN108">
        <v>1</v>
      </c>
      <c r="AO108">
        <v>0</v>
      </c>
      <c r="AP108">
        <v>0</v>
      </c>
      <c r="AQ108">
        <v>5</v>
      </c>
      <c r="AR108">
        <v>4</v>
      </c>
      <c r="AS108">
        <v>1</v>
      </c>
      <c r="AT108">
        <v>3</v>
      </c>
      <c r="AU108">
        <v>0</v>
      </c>
      <c r="AV108">
        <v>0</v>
      </c>
      <c r="AW108">
        <v>1</v>
      </c>
      <c r="AX108">
        <v>3</v>
      </c>
      <c r="AY108">
        <v>1</v>
      </c>
      <c r="AZ108">
        <v>1</v>
      </c>
      <c r="BA108">
        <v>1</v>
      </c>
      <c r="BB108">
        <v>0</v>
      </c>
      <c r="BC108">
        <v>1</v>
      </c>
      <c r="BD108">
        <v>2</v>
      </c>
      <c r="BE108">
        <v>7</v>
      </c>
      <c r="BF108">
        <v>0</v>
      </c>
      <c r="BG108">
        <v>0</v>
      </c>
      <c r="BH108">
        <v>0</v>
      </c>
      <c r="BI108">
        <v>2</v>
      </c>
      <c r="BJ108">
        <v>3</v>
      </c>
      <c r="BK108">
        <v>2</v>
      </c>
      <c r="BL108">
        <v>23</v>
      </c>
      <c r="BM108">
        <v>4</v>
      </c>
      <c r="BN108">
        <v>4</v>
      </c>
      <c r="BO108">
        <v>1</v>
      </c>
      <c r="BP108">
        <v>1</v>
      </c>
      <c r="BQ108">
        <v>2</v>
      </c>
      <c r="BR108">
        <v>11</v>
      </c>
      <c r="BS108">
        <v>1</v>
      </c>
      <c r="BT108">
        <v>1</v>
      </c>
      <c r="BU108">
        <v>0</v>
      </c>
      <c r="BV108">
        <v>120</v>
      </c>
      <c r="BW108">
        <v>120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E108" s="58" t="s">
        <v>111</v>
      </c>
    </row>
    <row r="109" spans="1:154">
      <c r="A109" t="s">
        <v>165</v>
      </c>
      <c r="B109" s="10">
        <v>29</v>
      </c>
      <c r="C109" s="6" t="s">
        <v>2</v>
      </c>
      <c r="D109" s="10" t="s">
        <v>38</v>
      </c>
      <c r="E109" s="59">
        <f t="shared" si="75"/>
        <v>0</v>
      </c>
      <c r="F109" s="59">
        <f t="shared" si="76"/>
        <v>0</v>
      </c>
      <c r="G109" s="59">
        <f t="shared" si="77"/>
        <v>50</v>
      </c>
      <c r="H109" s="59">
        <f t="shared" si="78"/>
        <v>50</v>
      </c>
      <c r="I109" s="59">
        <f t="shared" si="79"/>
        <v>0.5</v>
      </c>
      <c r="J109">
        <v>4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112</v>
      </c>
      <c r="Q109">
        <v>0</v>
      </c>
      <c r="R109">
        <v>70</v>
      </c>
      <c r="S109">
        <v>154</v>
      </c>
      <c r="T109">
        <v>192.5</v>
      </c>
      <c r="U109">
        <v>110.5</v>
      </c>
      <c r="V109">
        <v>274.5</v>
      </c>
      <c r="W109">
        <v>330.25</v>
      </c>
      <c r="X109">
        <v>622.5</v>
      </c>
      <c r="Y109">
        <v>38</v>
      </c>
      <c r="Z109">
        <v>390.5</v>
      </c>
      <c r="AA109">
        <v>433</v>
      </c>
      <c r="AB109">
        <v>348</v>
      </c>
      <c r="AC109">
        <v>16</v>
      </c>
      <c r="AD109">
        <v>8</v>
      </c>
      <c r="AE109">
        <v>2</v>
      </c>
      <c r="AF109">
        <v>6</v>
      </c>
      <c r="AG109">
        <v>4</v>
      </c>
      <c r="AH109">
        <v>7</v>
      </c>
      <c r="AI109">
        <v>1</v>
      </c>
      <c r="AJ109">
        <v>0</v>
      </c>
      <c r="AK109">
        <v>0</v>
      </c>
      <c r="AL109">
        <v>4</v>
      </c>
      <c r="AM109">
        <v>4</v>
      </c>
      <c r="AN109">
        <v>3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2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2</v>
      </c>
      <c r="BA109">
        <v>1</v>
      </c>
      <c r="BB109">
        <v>0</v>
      </c>
      <c r="BC109">
        <v>0</v>
      </c>
      <c r="BD109">
        <v>3</v>
      </c>
      <c r="BE109">
        <v>5</v>
      </c>
      <c r="BF109">
        <v>0</v>
      </c>
      <c r="BG109">
        <v>0</v>
      </c>
      <c r="BH109">
        <v>1</v>
      </c>
      <c r="BI109">
        <v>3</v>
      </c>
      <c r="BJ109">
        <v>1</v>
      </c>
      <c r="BK109">
        <v>0</v>
      </c>
      <c r="BL109">
        <v>58</v>
      </c>
      <c r="BM109">
        <v>3</v>
      </c>
      <c r="BN109">
        <v>3</v>
      </c>
      <c r="BO109">
        <v>6</v>
      </c>
      <c r="BP109">
        <v>0</v>
      </c>
      <c r="BQ109">
        <v>4</v>
      </c>
      <c r="BR109">
        <v>42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  <c r="CE109" s="58" t="s">
        <v>111</v>
      </c>
    </row>
    <row r="110" spans="1:154">
      <c r="A110" t="s">
        <v>166</v>
      </c>
      <c r="B110" s="10">
        <v>34</v>
      </c>
      <c r="C110" s="4" t="s">
        <v>3</v>
      </c>
      <c r="D110" s="10" t="s">
        <v>38</v>
      </c>
      <c r="E110" s="59">
        <f t="shared" si="75"/>
        <v>0</v>
      </c>
      <c r="F110" s="59">
        <f t="shared" si="76"/>
        <v>0</v>
      </c>
      <c r="G110" s="59">
        <f t="shared" si="77"/>
        <v>50</v>
      </c>
      <c r="H110" s="59">
        <f t="shared" si="78"/>
        <v>50</v>
      </c>
      <c r="I110" s="59">
        <f t="shared" si="79"/>
        <v>0.5</v>
      </c>
      <c r="J110">
        <v>4</v>
      </c>
      <c r="K110">
        <v>0</v>
      </c>
      <c r="L110">
        <v>0</v>
      </c>
      <c r="M110">
        <v>2</v>
      </c>
      <c r="N110">
        <v>2</v>
      </c>
      <c r="O110">
        <v>0</v>
      </c>
      <c r="P110">
        <v>1233</v>
      </c>
      <c r="Q110">
        <v>0</v>
      </c>
      <c r="R110">
        <v>655.5</v>
      </c>
      <c r="S110">
        <v>1810.5</v>
      </c>
      <c r="T110">
        <v>587</v>
      </c>
      <c r="U110">
        <v>314.5</v>
      </c>
      <c r="V110">
        <v>859.5</v>
      </c>
      <c r="W110">
        <v>1138.75</v>
      </c>
      <c r="X110">
        <v>1951</v>
      </c>
      <c r="Y110">
        <v>326.5</v>
      </c>
      <c r="Z110">
        <v>42.5</v>
      </c>
      <c r="AA110">
        <v>45</v>
      </c>
      <c r="AB110">
        <v>40</v>
      </c>
      <c r="AC110">
        <v>16</v>
      </c>
      <c r="AD110">
        <v>8</v>
      </c>
      <c r="AE110">
        <v>5</v>
      </c>
      <c r="AF110">
        <v>3</v>
      </c>
      <c r="AG110">
        <v>8</v>
      </c>
      <c r="AH110">
        <v>7</v>
      </c>
      <c r="AI110">
        <v>1</v>
      </c>
      <c r="AJ110">
        <v>0</v>
      </c>
      <c r="AK110">
        <v>0</v>
      </c>
      <c r="AL110">
        <v>0</v>
      </c>
      <c r="AM110">
        <v>4</v>
      </c>
      <c r="AN110">
        <v>3</v>
      </c>
      <c r="AO110">
        <v>1</v>
      </c>
      <c r="AP110">
        <v>0</v>
      </c>
      <c r="AQ110">
        <v>0</v>
      </c>
      <c r="AR110">
        <v>0</v>
      </c>
      <c r="AS110">
        <v>3</v>
      </c>
      <c r="AT110">
        <v>2</v>
      </c>
      <c r="AU110">
        <v>0</v>
      </c>
      <c r="AV110">
        <v>0</v>
      </c>
      <c r="AW110">
        <v>0</v>
      </c>
      <c r="AX110">
        <v>0</v>
      </c>
      <c r="AY110">
        <v>1</v>
      </c>
      <c r="AZ110">
        <v>2</v>
      </c>
      <c r="BA110">
        <v>0</v>
      </c>
      <c r="BB110">
        <v>0</v>
      </c>
      <c r="BC110">
        <v>0</v>
      </c>
      <c r="BD110">
        <v>0</v>
      </c>
      <c r="BE110">
        <v>5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169</v>
      </c>
      <c r="BM110">
        <v>54</v>
      </c>
      <c r="BN110">
        <v>24</v>
      </c>
      <c r="BO110">
        <v>4</v>
      </c>
      <c r="BP110">
        <v>6</v>
      </c>
      <c r="BQ110">
        <v>12</v>
      </c>
      <c r="BR110">
        <v>69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</row>
    <row r="111" spans="1:154">
      <c r="A111" t="s">
        <v>167</v>
      </c>
      <c r="B111" s="10">
        <v>29</v>
      </c>
      <c r="C111" s="6" t="s">
        <v>2</v>
      </c>
      <c r="D111" s="10" t="s">
        <v>38</v>
      </c>
      <c r="E111" s="59">
        <f t="shared" si="75"/>
        <v>0</v>
      </c>
      <c r="F111" s="59">
        <f t="shared" si="76"/>
        <v>0</v>
      </c>
      <c r="G111" s="59">
        <f t="shared" si="77"/>
        <v>50</v>
      </c>
      <c r="H111" s="59">
        <f t="shared" si="78"/>
        <v>25</v>
      </c>
      <c r="I111" s="59">
        <f t="shared" si="79"/>
        <v>0.5</v>
      </c>
      <c r="J111">
        <v>4</v>
      </c>
      <c r="K111">
        <v>0</v>
      </c>
      <c r="L111">
        <v>0</v>
      </c>
      <c r="M111">
        <v>2</v>
      </c>
      <c r="N111">
        <v>1</v>
      </c>
      <c r="O111">
        <v>1</v>
      </c>
      <c r="P111">
        <v>138.25</v>
      </c>
      <c r="Q111">
        <v>0</v>
      </c>
      <c r="R111">
        <v>160</v>
      </c>
      <c r="S111">
        <v>104</v>
      </c>
      <c r="T111">
        <v>66.666666660000004</v>
      </c>
      <c r="U111">
        <v>59</v>
      </c>
      <c r="V111">
        <v>82</v>
      </c>
      <c r="W111">
        <v>64.666666660000004</v>
      </c>
      <c r="X111">
        <v>79</v>
      </c>
      <c r="Y111">
        <v>36</v>
      </c>
      <c r="Z111">
        <v>854.33333330000005</v>
      </c>
      <c r="AA111">
        <v>1119</v>
      </c>
      <c r="AB111">
        <v>325</v>
      </c>
      <c r="AC111">
        <v>10</v>
      </c>
      <c r="AD111">
        <v>5</v>
      </c>
      <c r="AE111">
        <v>4</v>
      </c>
      <c r="AF111">
        <v>1</v>
      </c>
      <c r="AG111">
        <v>5</v>
      </c>
      <c r="AH111">
        <v>5</v>
      </c>
      <c r="AI111">
        <v>0</v>
      </c>
      <c r="AJ111">
        <v>0</v>
      </c>
      <c r="AK111">
        <v>0</v>
      </c>
      <c r="AL111">
        <v>0</v>
      </c>
      <c r="AM111">
        <v>4</v>
      </c>
      <c r="AN111">
        <v>1</v>
      </c>
      <c r="AO111">
        <v>0</v>
      </c>
      <c r="AP111">
        <v>0</v>
      </c>
      <c r="AQ111">
        <v>0</v>
      </c>
      <c r="AR111">
        <v>0</v>
      </c>
      <c r="AS111">
        <v>1</v>
      </c>
      <c r="AT111">
        <v>3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0</v>
      </c>
      <c r="BB111">
        <v>0</v>
      </c>
      <c r="BC111">
        <v>0</v>
      </c>
      <c r="BD111">
        <v>0</v>
      </c>
      <c r="BE111">
        <v>4</v>
      </c>
      <c r="BF111">
        <v>0</v>
      </c>
      <c r="BG111">
        <v>0</v>
      </c>
      <c r="BH111">
        <v>0</v>
      </c>
      <c r="BI111">
        <v>3</v>
      </c>
      <c r="BJ111">
        <v>0</v>
      </c>
      <c r="BK111">
        <v>1</v>
      </c>
      <c r="BL111">
        <v>117</v>
      </c>
      <c r="BM111">
        <v>10</v>
      </c>
      <c r="BN111">
        <v>0</v>
      </c>
      <c r="BO111">
        <v>4</v>
      </c>
      <c r="BP111">
        <v>0</v>
      </c>
      <c r="BQ111">
        <v>1</v>
      </c>
      <c r="BR111">
        <v>102</v>
      </c>
      <c r="BS111">
        <v>1</v>
      </c>
      <c r="BT111">
        <v>0</v>
      </c>
      <c r="BU111">
        <v>1</v>
      </c>
      <c r="BV111">
        <v>129</v>
      </c>
      <c r="BW111">
        <v>0</v>
      </c>
      <c r="BX111">
        <v>129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E111" s="58" t="s">
        <v>111</v>
      </c>
    </row>
    <row r="112" spans="1:154">
      <c r="A112" t="s">
        <v>182</v>
      </c>
      <c r="B112" s="10">
        <v>37</v>
      </c>
      <c r="C112" s="4" t="s">
        <v>3</v>
      </c>
      <c r="D112" s="10" t="s">
        <v>38</v>
      </c>
      <c r="E112" s="59">
        <f t="shared" si="75"/>
        <v>0</v>
      </c>
      <c r="F112" s="59">
        <f t="shared" si="76"/>
        <v>0</v>
      </c>
      <c r="G112" s="59">
        <f t="shared" si="77"/>
        <v>50</v>
      </c>
      <c r="H112" s="59">
        <f t="shared" si="78"/>
        <v>50</v>
      </c>
      <c r="I112" s="59">
        <f t="shared" si="79"/>
        <v>0.5</v>
      </c>
      <c r="J112">
        <v>4</v>
      </c>
      <c r="K112">
        <v>0</v>
      </c>
      <c r="L112">
        <v>0</v>
      </c>
      <c r="M112">
        <v>2</v>
      </c>
      <c r="N112">
        <v>2</v>
      </c>
      <c r="O112">
        <v>0</v>
      </c>
      <c r="P112">
        <v>219</v>
      </c>
      <c r="Q112">
        <v>0</v>
      </c>
      <c r="R112">
        <v>143.5</v>
      </c>
      <c r="S112">
        <v>294.5</v>
      </c>
      <c r="T112">
        <v>218.5</v>
      </c>
      <c r="U112">
        <v>83</v>
      </c>
      <c r="V112">
        <v>354</v>
      </c>
      <c r="W112">
        <v>67.5</v>
      </c>
      <c r="X112">
        <v>58.5</v>
      </c>
      <c r="Y112">
        <v>76.5</v>
      </c>
      <c r="Z112">
        <v>663.25</v>
      </c>
      <c r="AA112">
        <v>895</v>
      </c>
      <c r="AB112">
        <v>431.5</v>
      </c>
      <c r="AC112">
        <v>19</v>
      </c>
      <c r="AD112">
        <v>8</v>
      </c>
      <c r="AE112">
        <v>4</v>
      </c>
      <c r="AF112">
        <v>7</v>
      </c>
      <c r="AG112">
        <v>6</v>
      </c>
      <c r="AH112">
        <v>5</v>
      </c>
      <c r="AI112">
        <v>2</v>
      </c>
      <c r="AJ112">
        <v>0</v>
      </c>
      <c r="AK112">
        <v>0</v>
      </c>
      <c r="AL112">
        <v>6</v>
      </c>
      <c r="AM112">
        <v>4</v>
      </c>
      <c r="AN112">
        <v>1</v>
      </c>
      <c r="AO112">
        <v>1</v>
      </c>
      <c r="AP112">
        <v>0</v>
      </c>
      <c r="AQ112">
        <v>0</v>
      </c>
      <c r="AR112">
        <v>2</v>
      </c>
      <c r="AS112">
        <v>0</v>
      </c>
      <c r="AT112">
        <v>2</v>
      </c>
      <c r="AU112">
        <v>0</v>
      </c>
      <c r="AV112">
        <v>0</v>
      </c>
      <c r="AW112">
        <v>0</v>
      </c>
      <c r="AX112">
        <v>2</v>
      </c>
      <c r="AY112">
        <v>2</v>
      </c>
      <c r="AZ112">
        <v>2</v>
      </c>
      <c r="BA112">
        <v>1</v>
      </c>
      <c r="BB112">
        <v>0</v>
      </c>
      <c r="BC112">
        <v>0</v>
      </c>
      <c r="BD112">
        <v>2</v>
      </c>
      <c r="BE112">
        <v>4</v>
      </c>
      <c r="BF112">
        <v>0</v>
      </c>
      <c r="BG112">
        <v>0</v>
      </c>
      <c r="BH112">
        <v>0</v>
      </c>
      <c r="BI112">
        <v>2</v>
      </c>
      <c r="BJ112">
        <v>2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  <c r="CE112" s="58"/>
    </row>
    <row r="113" spans="1:83">
      <c r="A113" t="s">
        <v>168</v>
      </c>
      <c r="B113" s="10">
        <v>27</v>
      </c>
      <c r="C113" s="4" t="s">
        <v>3</v>
      </c>
      <c r="D113" s="10" t="s">
        <v>38</v>
      </c>
      <c r="E113" s="59">
        <f t="shared" si="75"/>
        <v>0</v>
      </c>
      <c r="F113" s="59">
        <f t="shared" si="76"/>
        <v>0</v>
      </c>
      <c r="G113" s="59">
        <f t="shared" si="77"/>
        <v>25</v>
      </c>
      <c r="H113" s="59">
        <f t="shared" si="78"/>
        <v>50</v>
      </c>
      <c r="I113" s="59">
        <f t="shared" si="79"/>
        <v>0.25</v>
      </c>
      <c r="J113">
        <v>4</v>
      </c>
      <c r="K113">
        <v>0</v>
      </c>
      <c r="L113">
        <v>0</v>
      </c>
      <c r="M113">
        <v>1</v>
      </c>
      <c r="N113">
        <v>2</v>
      </c>
      <c r="O113">
        <v>1</v>
      </c>
      <c r="P113">
        <v>963.75</v>
      </c>
      <c r="Q113">
        <v>0</v>
      </c>
      <c r="R113">
        <v>60</v>
      </c>
      <c r="S113">
        <v>1461.5</v>
      </c>
      <c r="T113">
        <v>268.66666659999999</v>
      </c>
      <c r="U113">
        <v>92</v>
      </c>
      <c r="V113">
        <v>357</v>
      </c>
      <c r="W113">
        <v>330.33333340000001</v>
      </c>
      <c r="X113">
        <v>519</v>
      </c>
      <c r="Y113">
        <v>236</v>
      </c>
      <c r="Z113">
        <v>65</v>
      </c>
      <c r="AA113">
        <v>68</v>
      </c>
      <c r="AB113">
        <v>63.5</v>
      </c>
      <c r="AC113">
        <v>24</v>
      </c>
      <c r="AD113">
        <v>10</v>
      </c>
      <c r="AE113">
        <v>7</v>
      </c>
      <c r="AF113">
        <v>7</v>
      </c>
      <c r="AG113">
        <v>5</v>
      </c>
      <c r="AH113">
        <v>4</v>
      </c>
      <c r="AI113">
        <v>6</v>
      </c>
      <c r="AJ113">
        <v>0</v>
      </c>
      <c r="AK113">
        <v>0</v>
      </c>
      <c r="AL113">
        <v>9</v>
      </c>
      <c r="AM113">
        <v>4</v>
      </c>
      <c r="AN113">
        <v>0</v>
      </c>
      <c r="AO113">
        <v>1</v>
      </c>
      <c r="AP113">
        <v>0</v>
      </c>
      <c r="AQ113">
        <v>0</v>
      </c>
      <c r="AR113">
        <v>5</v>
      </c>
      <c r="AS113">
        <v>0</v>
      </c>
      <c r="AT113">
        <v>1</v>
      </c>
      <c r="AU113">
        <v>3</v>
      </c>
      <c r="AV113">
        <v>0</v>
      </c>
      <c r="AW113">
        <v>0</v>
      </c>
      <c r="AX113">
        <v>3</v>
      </c>
      <c r="AY113">
        <v>1</v>
      </c>
      <c r="AZ113">
        <v>3</v>
      </c>
      <c r="BA113">
        <v>2</v>
      </c>
      <c r="BB113">
        <v>0</v>
      </c>
      <c r="BC113">
        <v>0</v>
      </c>
      <c r="BD113">
        <v>1</v>
      </c>
      <c r="BE113">
        <v>13</v>
      </c>
      <c r="BF113">
        <v>4</v>
      </c>
      <c r="BG113">
        <v>2</v>
      </c>
      <c r="BH113">
        <v>0</v>
      </c>
      <c r="BI113">
        <v>0</v>
      </c>
      <c r="BJ113">
        <v>3</v>
      </c>
      <c r="BK113">
        <v>4</v>
      </c>
      <c r="BL113">
        <v>68</v>
      </c>
      <c r="BM113">
        <v>29</v>
      </c>
      <c r="BN113">
        <v>13</v>
      </c>
      <c r="BO113">
        <v>0</v>
      </c>
      <c r="BP113">
        <v>3</v>
      </c>
      <c r="BQ113">
        <v>5</v>
      </c>
      <c r="BR113">
        <v>18</v>
      </c>
      <c r="BS113">
        <v>1</v>
      </c>
      <c r="BT113">
        <v>0</v>
      </c>
      <c r="BU113">
        <v>1</v>
      </c>
      <c r="BV113">
        <v>872</v>
      </c>
      <c r="BW113">
        <v>0</v>
      </c>
      <c r="BX113">
        <v>872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</row>
    <row r="114" spans="1:83">
      <c r="A114" t="s">
        <v>169</v>
      </c>
      <c r="B114" s="10">
        <v>35</v>
      </c>
      <c r="C114" s="6" t="s">
        <v>2</v>
      </c>
      <c r="D114" s="10" t="s">
        <v>38</v>
      </c>
      <c r="E114" s="59">
        <f t="shared" si="75"/>
        <v>0</v>
      </c>
      <c r="F114" s="59">
        <f t="shared" si="76"/>
        <v>0</v>
      </c>
      <c r="G114" s="59">
        <f t="shared" si="77"/>
        <v>50</v>
      </c>
      <c r="H114" s="59">
        <f t="shared" si="78"/>
        <v>25</v>
      </c>
      <c r="I114" s="59">
        <f t="shared" si="79"/>
        <v>0.5</v>
      </c>
      <c r="J114">
        <v>4</v>
      </c>
      <c r="K114">
        <v>0</v>
      </c>
      <c r="L114">
        <v>0</v>
      </c>
      <c r="M114">
        <v>2</v>
      </c>
      <c r="N114">
        <v>1</v>
      </c>
      <c r="O114">
        <v>1</v>
      </c>
      <c r="P114">
        <v>452.75</v>
      </c>
      <c r="Q114">
        <v>0</v>
      </c>
      <c r="R114">
        <v>799</v>
      </c>
      <c r="S114">
        <v>143</v>
      </c>
      <c r="T114">
        <v>68</v>
      </c>
      <c r="U114">
        <v>45</v>
      </c>
      <c r="V114">
        <v>114</v>
      </c>
      <c r="W114">
        <v>189.33333329999999</v>
      </c>
      <c r="X114">
        <v>216.5</v>
      </c>
      <c r="Y114">
        <v>135</v>
      </c>
      <c r="Z114">
        <v>716</v>
      </c>
      <c r="AA114">
        <v>891.5</v>
      </c>
      <c r="AB114">
        <v>365</v>
      </c>
      <c r="AC114">
        <v>22</v>
      </c>
      <c r="AD114">
        <v>10</v>
      </c>
      <c r="AE114">
        <v>8</v>
      </c>
      <c r="AF114">
        <v>4</v>
      </c>
      <c r="AG114">
        <v>5</v>
      </c>
      <c r="AH114">
        <v>4</v>
      </c>
      <c r="AI114">
        <v>1</v>
      </c>
      <c r="AJ114">
        <v>0</v>
      </c>
      <c r="AK114">
        <v>0</v>
      </c>
      <c r="AL114">
        <v>12</v>
      </c>
      <c r="AM114">
        <v>4</v>
      </c>
      <c r="AN114">
        <v>0</v>
      </c>
      <c r="AO114">
        <v>1</v>
      </c>
      <c r="AP114">
        <v>0</v>
      </c>
      <c r="AQ114">
        <v>0</v>
      </c>
      <c r="AR114">
        <v>5</v>
      </c>
      <c r="AS114">
        <v>1</v>
      </c>
      <c r="AT114">
        <v>3</v>
      </c>
      <c r="AU114">
        <v>0</v>
      </c>
      <c r="AV114">
        <v>0</v>
      </c>
      <c r="AW114">
        <v>0</v>
      </c>
      <c r="AX114">
        <v>4</v>
      </c>
      <c r="AY114">
        <v>0</v>
      </c>
      <c r="AZ114">
        <v>1</v>
      </c>
      <c r="BA114">
        <v>0</v>
      </c>
      <c r="BB114">
        <v>0</v>
      </c>
      <c r="BC114">
        <v>0</v>
      </c>
      <c r="BD114">
        <v>3</v>
      </c>
      <c r="BE114">
        <v>5</v>
      </c>
      <c r="BF114">
        <v>1</v>
      </c>
      <c r="BG114">
        <v>0</v>
      </c>
      <c r="BH114">
        <v>0</v>
      </c>
      <c r="BI114">
        <v>1</v>
      </c>
      <c r="BJ114">
        <v>2</v>
      </c>
      <c r="BK114">
        <v>1</v>
      </c>
      <c r="BL114">
        <v>54</v>
      </c>
      <c r="BM114">
        <v>14</v>
      </c>
      <c r="BN114">
        <v>0</v>
      </c>
      <c r="BO114">
        <v>4</v>
      </c>
      <c r="BP114">
        <v>3</v>
      </c>
      <c r="BQ114">
        <v>4</v>
      </c>
      <c r="BR114">
        <v>29</v>
      </c>
      <c r="BS114">
        <v>1</v>
      </c>
      <c r="BT114">
        <v>1</v>
      </c>
      <c r="BU114">
        <v>0</v>
      </c>
      <c r="BV114">
        <v>70</v>
      </c>
      <c r="BW114">
        <v>70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</row>
    <row r="115" spans="1:83">
      <c r="A115" t="s">
        <v>170</v>
      </c>
      <c r="B115" s="10">
        <v>29</v>
      </c>
      <c r="C115" s="6" t="s">
        <v>2</v>
      </c>
      <c r="D115" s="10" t="s">
        <v>38</v>
      </c>
      <c r="E115" s="59">
        <f t="shared" si="75"/>
        <v>0</v>
      </c>
      <c r="F115" s="59">
        <f t="shared" si="76"/>
        <v>25</v>
      </c>
      <c r="G115" s="59">
        <f t="shared" si="77"/>
        <v>50</v>
      </c>
      <c r="H115" s="59">
        <f t="shared" si="78"/>
        <v>0</v>
      </c>
      <c r="I115" s="59">
        <f t="shared" si="79"/>
        <v>0.5</v>
      </c>
      <c r="J115">
        <v>4</v>
      </c>
      <c r="K115">
        <v>0</v>
      </c>
      <c r="L115">
        <v>1</v>
      </c>
      <c r="M115">
        <v>2</v>
      </c>
      <c r="N115">
        <v>0</v>
      </c>
      <c r="O115">
        <v>1</v>
      </c>
      <c r="P115">
        <v>306</v>
      </c>
      <c r="Q115">
        <v>376</v>
      </c>
      <c r="R115">
        <v>326</v>
      </c>
      <c r="S115">
        <v>0</v>
      </c>
      <c r="T115">
        <v>186.5</v>
      </c>
      <c r="U115">
        <v>186.5</v>
      </c>
      <c r="V115">
        <v>0</v>
      </c>
      <c r="W115">
        <v>103.5</v>
      </c>
      <c r="X115">
        <v>103.5</v>
      </c>
      <c r="Y115">
        <v>0</v>
      </c>
      <c r="Z115">
        <v>859</v>
      </c>
      <c r="AA115">
        <v>859</v>
      </c>
      <c r="AB115">
        <v>0</v>
      </c>
      <c r="AC115">
        <v>91</v>
      </c>
      <c r="AD115">
        <v>47</v>
      </c>
      <c r="AE115">
        <v>44</v>
      </c>
      <c r="AF115">
        <v>0</v>
      </c>
      <c r="AG115">
        <v>15</v>
      </c>
      <c r="AH115">
        <v>19</v>
      </c>
      <c r="AI115">
        <v>5</v>
      </c>
      <c r="AJ115">
        <v>2</v>
      </c>
      <c r="AK115">
        <v>0</v>
      </c>
      <c r="AL115">
        <v>50</v>
      </c>
      <c r="AM115">
        <v>4</v>
      </c>
      <c r="AN115">
        <v>16</v>
      </c>
      <c r="AO115">
        <v>1</v>
      </c>
      <c r="AP115">
        <v>1</v>
      </c>
      <c r="AQ115">
        <v>0</v>
      </c>
      <c r="AR115">
        <v>25</v>
      </c>
      <c r="AS115">
        <v>11</v>
      </c>
      <c r="AT115">
        <v>3</v>
      </c>
      <c r="AU115">
        <v>4</v>
      </c>
      <c r="AV115">
        <v>1</v>
      </c>
      <c r="AW115">
        <v>0</v>
      </c>
      <c r="AX115">
        <v>25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7</v>
      </c>
      <c r="BF115">
        <v>0</v>
      </c>
      <c r="BG115">
        <v>1</v>
      </c>
      <c r="BH115">
        <v>0</v>
      </c>
      <c r="BI115">
        <v>2</v>
      </c>
      <c r="BJ115">
        <v>0</v>
      </c>
      <c r="BK115">
        <v>4</v>
      </c>
      <c r="BL115">
        <v>62</v>
      </c>
      <c r="BM115">
        <v>3</v>
      </c>
      <c r="BN115">
        <v>10</v>
      </c>
      <c r="BO115">
        <v>0</v>
      </c>
      <c r="BP115">
        <v>4</v>
      </c>
      <c r="BQ115">
        <v>0</v>
      </c>
      <c r="BR115">
        <v>45</v>
      </c>
      <c r="BS115">
        <v>1</v>
      </c>
      <c r="BT115">
        <v>0</v>
      </c>
      <c r="BU115">
        <v>1</v>
      </c>
      <c r="BV115">
        <v>196</v>
      </c>
      <c r="BW115">
        <v>0</v>
      </c>
      <c r="BX115">
        <v>196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  <c r="CE115" s="58" t="s">
        <v>111</v>
      </c>
    </row>
    <row r="116" spans="1:83">
      <c r="A116" t="s">
        <v>171</v>
      </c>
      <c r="B116" s="10">
        <v>34</v>
      </c>
      <c r="C116" s="4" t="s">
        <v>3</v>
      </c>
      <c r="D116" s="10" t="s">
        <v>38</v>
      </c>
      <c r="E116" s="59">
        <f t="shared" si="75"/>
        <v>0</v>
      </c>
      <c r="F116" s="59">
        <f t="shared" si="76"/>
        <v>0</v>
      </c>
      <c r="G116" s="59">
        <f t="shared" si="77"/>
        <v>50</v>
      </c>
      <c r="H116" s="59">
        <f t="shared" si="78"/>
        <v>25</v>
      </c>
      <c r="I116" s="59">
        <f t="shared" si="79"/>
        <v>0.5</v>
      </c>
      <c r="J116">
        <v>4</v>
      </c>
      <c r="K116">
        <v>0</v>
      </c>
      <c r="L116">
        <v>0</v>
      </c>
      <c r="M116">
        <v>2</v>
      </c>
      <c r="N116">
        <v>1</v>
      </c>
      <c r="O116">
        <v>1</v>
      </c>
      <c r="P116">
        <v>181.25</v>
      </c>
      <c r="Q116">
        <v>0</v>
      </c>
      <c r="R116">
        <v>155.5</v>
      </c>
      <c r="S116">
        <v>220</v>
      </c>
      <c r="T116">
        <v>231.66666670000001</v>
      </c>
      <c r="U116">
        <v>206</v>
      </c>
      <c r="V116">
        <v>283</v>
      </c>
      <c r="W116">
        <v>166</v>
      </c>
      <c r="X116">
        <v>196.5</v>
      </c>
      <c r="Y116">
        <v>105</v>
      </c>
      <c r="Z116">
        <v>336.33333340000001</v>
      </c>
      <c r="AA116">
        <v>282.5</v>
      </c>
      <c r="AB116">
        <v>444</v>
      </c>
      <c r="AC116">
        <v>45</v>
      </c>
      <c r="AD116">
        <v>18</v>
      </c>
      <c r="AE116">
        <v>20</v>
      </c>
      <c r="AF116">
        <v>7</v>
      </c>
      <c r="AG116">
        <v>7</v>
      </c>
      <c r="AH116">
        <v>4</v>
      </c>
      <c r="AI116">
        <v>7</v>
      </c>
      <c r="AJ116">
        <v>0</v>
      </c>
      <c r="AK116">
        <v>4</v>
      </c>
      <c r="AL116">
        <v>23</v>
      </c>
      <c r="AM116">
        <v>4</v>
      </c>
      <c r="AN116">
        <v>0</v>
      </c>
      <c r="AO116">
        <v>1</v>
      </c>
      <c r="AP116">
        <v>0</v>
      </c>
      <c r="AQ116">
        <v>3</v>
      </c>
      <c r="AR116">
        <v>10</v>
      </c>
      <c r="AS116">
        <v>2</v>
      </c>
      <c r="AT116">
        <v>3</v>
      </c>
      <c r="AU116">
        <v>4</v>
      </c>
      <c r="AV116">
        <v>0</v>
      </c>
      <c r="AW116">
        <v>1</v>
      </c>
      <c r="AX116">
        <v>10</v>
      </c>
      <c r="AY116">
        <v>1</v>
      </c>
      <c r="AZ116">
        <v>1</v>
      </c>
      <c r="BA116">
        <v>2</v>
      </c>
      <c r="BB116">
        <v>0</v>
      </c>
      <c r="BC116">
        <v>0</v>
      </c>
      <c r="BD116">
        <v>3</v>
      </c>
      <c r="BE116">
        <v>5</v>
      </c>
      <c r="BF116">
        <v>0</v>
      </c>
      <c r="BG116">
        <v>0</v>
      </c>
      <c r="BH116">
        <v>0</v>
      </c>
      <c r="BI116">
        <v>1</v>
      </c>
      <c r="BJ116">
        <v>3</v>
      </c>
      <c r="BK116">
        <v>1</v>
      </c>
      <c r="BL116">
        <v>21</v>
      </c>
      <c r="BM116">
        <v>0</v>
      </c>
      <c r="BN116">
        <v>3</v>
      </c>
      <c r="BO116">
        <v>1</v>
      </c>
      <c r="BP116">
        <v>2</v>
      </c>
      <c r="BQ116">
        <v>1</v>
      </c>
      <c r="BR116">
        <v>14</v>
      </c>
      <c r="BS116">
        <v>1</v>
      </c>
      <c r="BT116">
        <v>0</v>
      </c>
      <c r="BU116">
        <v>1</v>
      </c>
      <c r="BV116">
        <v>194</v>
      </c>
      <c r="BW116">
        <v>0</v>
      </c>
      <c r="BX116">
        <v>194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</row>
    <row r="117" spans="1:83">
      <c r="A117" t="s">
        <v>172</v>
      </c>
      <c r="B117" s="10">
        <v>29</v>
      </c>
      <c r="C117" s="4" t="s">
        <v>3</v>
      </c>
      <c r="D117" s="10" t="s">
        <v>38</v>
      </c>
      <c r="E117" s="59">
        <f t="shared" si="75"/>
        <v>0</v>
      </c>
      <c r="F117" s="59">
        <f t="shared" si="76"/>
        <v>0</v>
      </c>
      <c r="G117" s="59">
        <f t="shared" si="77"/>
        <v>50</v>
      </c>
      <c r="H117" s="59">
        <f t="shared" si="78"/>
        <v>50</v>
      </c>
      <c r="I117" s="59">
        <f t="shared" si="79"/>
        <v>0.5</v>
      </c>
      <c r="J117">
        <v>4</v>
      </c>
      <c r="K117">
        <v>0</v>
      </c>
      <c r="L117">
        <v>0</v>
      </c>
      <c r="M117">
        <v>2</v>
      </c>
      <c r="N117">
        <v>2</v>
      </c>
      <c r="O117">
        <v>0</v>
      </c>
      <c r="P117">
        <v>156.75</v>
      </c>
      <c r="Q117">
        <v>0</v>
      </c>
      <c r="R117">
        <v>111</v>
      </c>
      <c r="S117">
        <v>202.5</v>
      </c>
      <c r="T117">
        <v>289</v>
      </c>
      <c r="U117">
        <v>256</v>
      </c>
      <c r="V117">
        <v>322</v>
      </c>
      <c r="W117">
        <v>76</v>
      </c>
      <c r="X117">
        <v>76</v>
      </c>
      <c r="Y117">
        <v>76</v>
      </c>
      <c r="Z117">
        <v>645</v>
      </c>
      <c r="AA117">
        <v>937</v>
      </c>
      <c r="AB117">
        <v>353</v>
      </c>
      <c r="AC117">
        <v>18</v>
      </c>
      <c r="AD117">
        <v>9</v>
      </c>
      <c r="AE117">
        <v>6</v>
      </c>
      <c r="AF117">
        <v>3</v>
      </c>
      <c r="AG117">
        <v>4</v>
      </c>
      <c r="AH117">
        <v>6</v>
      </c>
      <c r="AI117">
        <v>0</v>
      </c>
      <c r="AJ117">
        <v>0</v>
      </c>
      <c r="AK117">
        <v>0</v>
      </c>
      <c r="AL117">
        <v>8</v>
      </c>
      <c r="AM117">
        <v>4</v>
      </c>
      <c r="AN117">
        <v>2</v>
      </c>
      <c r="AO117">
        <v>0</v>
      </c>
      <c r="AP117">
        <v>0</v>
      </c>
      <c r="AQ117">
        <v>0</v>
      </c>
      <c r="AR117">
        <v>3</v>
      </c>
      <c r="AS117">
        <v>0</v>
      </c>
      <c r="AT117">
        <v>2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2</v>
      </c>
      <c r="BA117">
        <v>0</v>
      </c>
      <c r="BB117">
        <v>0</v>
      </c>
      <c r="BC117">
        <v>0</v>
      </c>
      <c r="BD117">
        <v>1</v>
      </c>
      <c r="BE117">
        <v>4</v>
      </c>
      <c r="BF117">
        <v>0</v>
      </c>
      <c r="BG117">
        <v>0</v>
      </c>
      <c r="BH117">
        <v>0</v>
      </c>
      <c r="BI117">
        <v>2</v>
      </c>
      <c r="BJ117">
        <v>2</v>
      </c>
      <c r="BK117">
        <v>0</v>
      </c>
      <c r="BL117">
        <v>41</v>
      </c>
      <c r="BM117">
        <v>8</v>
      </c>
      <c r="BN117">
        <v>5</v>
      </c>
      <c r="BO117">
        <v>3</v>
      </c>
      <c r="BP117">
        <v>4</v>
      </c>
      <c r="BQ117">
        <v>0</v>
      </c>
      <c r="BR117">
        <v>21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  <c r="CE117" s="58" t="s">
        <v>111</v>
      </c>
    </row>
    <row r="118" spans="1:83">
      <c r="A118" t="s">
        <v>173</v>
      </c>
      <c r="B118" s="10">
        <v>29</v>
      </c>
      <c r="C118" s="6" t="s">
        <v>2</v>
      </c>
      <c r="D118" s="10" t="s">
        <v>38</v>
      </c>
      <c r="E118" s="59">
        <f t="shared" si="75"/>
        <v>0</v>
      </c>
      <c r="F118" s="59">
        <f t="shared" si="76"/>
        <v>0</v>
      </c>
      <c r="G118" s="59">
        <f t="shared" si="77"/>
        <v>50</v>
      </c>
      <c r="H118" s="59">
        <f t="shared" si="78"/>
        <v>25</v>
      </c>
      <c r="I118" s="59">
        <f t="shared" si="79"/>
        <v>0.5</v>
      </c>
      <c r="J118">
        <v>4</v>
      </c>
      <c r="K118">
        <v>0</v>
      </c>
      <c r="L118">
        <v>0</v>
      </c>
      <c r="M118">
        <v>2</v>
      </c>
      <c r="N118">
        <v>1</v>
      </c>
      <c r="O118">
        <v>1</v>
      </c>
      <c r="P118">
        <v>321.75</v>
      </c>
      <c r="Q118">
        <v>0</v>
      </c>
      <c r="R118">
        <v>372.5</v>
      </c>
      <c r="S118">
        <v>78</v>
      </c>
      <c r="T118">
        <v>203.33333329999999</v>
      </c>
      <c r="U118">
        <v>267.5</v>
      </c>
      <c r="V118">
        <v>75</v>
      </c>
      <c r="W118">
        <v>820.33333330000005</v>
      </c>
      <c r="X118">
        <v>856.5</v>
      </c>
      <c r="Y118">
        <v>748</v>
      </c>
      <c r="Z118">
        <v>20</v>
      </c>
      <c r="AA118">
        <v>26.5</v>
      </c>
      <c r="AB118">
        <v>7</v>
      </c>
      <c r="AC118">
        <v>25</v>
      </c>
      <c r="AD118">
        <v>8</v>
      </c>
      <c r="AE118">
        <v>16</v>
      </c>
      <c r="AF118">
        <v>1</v>
      </c>
      <c r="AG118">
        <v>4</v>
      </c>
      <c r="AH118">
        <v>4</v>
      </c>
      <c r="AI118">
        <v>4</v>
      </c>
      <c r="AJ118">
        <v>1</v>
      </c>
      <c r="AK118">
        <v>0</v>
      </c>
      <c r="AL118">
        <v>12</v>
      </c>
      <c r="AM118">
        <v>4</v>
      </c>
      <c r="AN118">
        <v>0</v>
      </c>
      <c r="AO118">
        <v>0</v>
      </c>
      <c r="AP118">
        <v>0</v>
      </c>
      <c r="AQ118">
        <v>0</v>
      </c>
      <c r="AR118">
        <v>4</v>
      </c>
      <c r="AS118">
        <v>0</v>
      </c>
      <c r="AT118">
        <v>3</v>
      </c>
      <c r="AU118">
        <v>4</v>
      </c>
      <c r="AV118">
        <v>1</v>
      </c>
      <c r="AW118">
        <v>0</v>
      </c>
      <c r="AX118">
        <v>8</v>
      </c>
      <c r="AY118">
        <v>0</v>
      </c>
      <c r="AZ118">
        <v>1</v>
      </c>
      <c r="BA118">
        <v>0</v>
      </c>
      <c r="BB118">
        <v>0</v>
      </c>
      <c r="BC118">
        <v>0</v>
      </c>
      <c r="BD118">
        <v>0</v>
      </c>
      <c r="BE118">
        <v>7</v>
      </c>
      <c r="BF118">
        <v>1</v>
      </c>
      <c r="BG118">
        <v>0</v>
      </c>
      <c r="BH118">
        <v>0</v>
      </c>
      <c r="BI118">
        <v>1</v>
      </c>
      <c r="BJ118">
        <v>3</v>
      </c>
      <c r="BK118">
        <v>2</v>
      </c>
      <c r="BL118">
        <v>35</v>
      </c>
      <c r="BM118">
        <v>6</v>
      </c>
      <c r="BN118">
        <v>6</v>
      </c>
      <c r="BO118">
        <v>2</v>
      </c>
      <c r="BP118">
        <v>4</v>
      </c>
      <c r="BQ118">
        <v>3</v>
      </c>
      <c r="BR118">
        <v>14</v>
      </c>
      <c r="BS118">
        <v>1</v>
      </c>
      <c r="BT118">
        <v>1</v>
      </c>
      <c r="BU118">
        <v>0</v>
      </c>
      <c r="BV118">
        <v>464</v>
      </c>
      <c r="BW118">
        <v>464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E118" s="58" t="s">
        <v>111</v>
      </c>
    </row>
    <row r="119" spans="1:83">
      <c r="A119" t="s">
        <v>174</v>
      </c>
      <c r="B119" s="10">
        <v>37</v>
      </c>
      <c r="C119" s="6" t="s">
        <v>2</v>
      </c>
      <c r="D119" s="10" t="s">
        <v>38</v>
      </c>
      <c r="E119" s="59">
        <f t="shared" si="75"/>
        <v>0</v>
      </c>
      <c r="F119" s="59">
        <f t="shared" si="76"/>
        <v>0</v>
      </c>
      <c r="G119" s="59">
        <f t="shared" si="77"/>
        <v>50</v>
      </c>
      <c r="H119" s="59">
        <f t="shared" si="78"/>
        <v>50</v>
      </c>
      <c r="I119" s="59">
        <f t="shared" si="79"/>
        <v>0.5</v>
      </c>
      <c r="J119">
        <v>4</v>
      </c>
      <c r="K119">
        <v>0</v>
      </c>
      <c r="L119">
        <v>0</v>
      </c>
      <c r="M119">
        <v>2</v>
      </c>
      <c r="N119">
        <v>2</v>
      </c>
      <c r="O119">
        <v>0</v>
      </c>
      <c r="P119">
        <v>664.5</v>
      </c>
      <c r="Q119">
        <v>0</v>
      </c>
      <c r="R119">
        <v>890</v>
      </c>
      <c r="S119">
        <v>439</v>
      </c>
      <c r="T119">
        <v>626.75</v>
      </c>
      <c r="U119">
        <v>1000.5</v>
      </c>
      <c r="V119">
        <v>253</v>
      </c>
      <c r="W119">
        <v>54.5</v>
      </c>
      <c r="X119">
        <v>62</v>
      </c>
      <c r="Y119">
        <v>47</v>
      </c>
      <c r="Z119">
        <v>597</v>
      </c>
      <c r="AA119">
        <v>808.5</v>
      </c>
      <c r="AB119">
        <v>385.5</v>
      </c>
      <c r="AC119">
        <v>10</v>
      </c>
      <c r="AD119">
        <v>6</v>
      </c>
      <c r="AE119">
        <v>2</v>
      </c>
      <c r="AF119">
        <v>2</v>
      </c>
      <c r="AG119">
        <v>4</v>
      </c>
      <c r="AH119">
        <v>6</v>
      </c>
      <c r="AI119">
        <v>0</v>
      </c>
      <c r="AJ119">
        <v>0</v>
      </c>
      <c r="AK119">
        <v>0</v>
      </c>
      <c r="AL119">
        <v>0</v>
      </c>
      <c r="AM119">
        <v>4</v>
      </c>
      <c r="AN119">
        <v>2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2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</v>
      </c>
      <c r="BA119">
        <v>0</v>
      </c>
      <c r="BB119">
        <v>0</v>
      </c>
      <c r="BC119">
        <v>0</v>
      </c>
      <c r="BD119">
        <v>0</v>
      </c>
      <c r="BE119">
        <v>4</v>
      </c>
      <c r="BF119">
        <v>0</v>
      </c>
      <c r="BG119">
        <v>0</v>
      </c>
      <c r="BH119">
        <v>0</v>
      </c>
      <c r="BI119">
        <v>3</v>
      </c>
      <c r="BJ119">
        <v>1</v>
      </c>
      <c r="BK119">
        <v>0</v>
      </c>
      <c r="BL119">
        <v>115</v>
      </c>
      <c r="BM119">
        <v>38</v>
      </c>
      <c r="BN119">
        <v>18</v>
      </c>
      <c r="BO119">
        <v>5</v>
      </c>
      <c r="BP119">
        <v>9</v>
      </c>
      <c r="BQ119">
        <v>0</v>
      </c>
      <c r="BR119">
        <v>45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</row>
    <row r="120" spans="1:83">
      <c r="A120" t="s">
        <v>183</v>
      </c>
      <c r="B120" s="10">
        <v>34</v>
      </c>
      <c r="C120" s="6" t="s">
        <v>2</v>
      </c>
      <c r="D120" s="10" t="s">
        <v>38</v>
      </c>
      <c r="E120" s="59">
        <f t="shared" si="75"/>
        <v>25</v>
      </c>
      <c r="F120" s="59">
        <f t="shared" si="76"/>
        <v>0</v>
      </c>
      <c r="G120" s="59">
        <f t="shared" si="77"/>
        <v>50</v>
      </c>
      <c r="H120" s="59">
        <f t="shared" si="78"/>
        <v>25</v>
      </c>
      <c r="I120" s="59">
        <f t="shared" si="79"/>
        <v>0.5</v>
      </c>
      <c r="J120">
        <v>4</v>
      </c>
      <c r="K120">
        <v>1</v>
      </c>
      <c r="L120">
        <v>0</v>
      </c>
      <c r="M120">
        <v>2</v>
      </c>
      <c r="N120">
        <v>1</v>
      </c>
      <c r="O120">
        <v>0</v>
      </c>
      <c r="P120">
        <v>855</v>
      </c>
      <c r="Q120">
        <v>0</v>
      </c>
      <c r="R120">
        <v>1193</v>
      </c>
      <c r="S120">
        <v>179</v>
      </c>
      <c r="T120">
        <v>669.33333330000005</v>
      </c>
      <c r="U120">
        <v>300</v>
      </c>
      <c r="V120">
        <v>1408</v>
      </c>
      <c r="W120">
        <v>164.33333329999999</v>
      </c>
      <c r="X120">
        <v>159</v>
      </c>
      <c r="Y120">
        <v>175</v>
      </c>
      <c r="Z120">
        <v>761</v>
      </c>
      <c r="AA120">
        <v>1011.5</v>
      </c>
      <c r="AB120">
        <v>260</v>
      </c>
      <c r="AC120">
        <v>11</v>
      </c>
      <c r="AD120">
        <v>3</v>
      </c>
      <c r="AE120">
        <v>6</v>
      </c>
      <c r="AF120">
        <v>2</v>
      </c>
      <c r="AG120">
        <v>5</v>
      </c>
      <c r="AH120">
        <v>3</v>
      </c>
      <c r="AI120">
        <v>1</v>
      </c>
      <c r="AJ120">
        <v>0</v>
      </c>
      <c r="AK120">
        <v>0</v>
      </c>
      <c r="AL120">
        <v>2</v>
      </c>
      <c r="AM120">
        <v>3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2</v>
      </c>
      <c r="AT120">
        <v>2</v>
      </c>
      <c r="AU120">
        <v>1</v>
      </c>
      <c r="AV120">
        <v>0</v>
      </c>
      <c r="AW120">
        <v>0</v>
      </c>
      <c r="AX120">
        <v>1</v>
      </c>
      <c r="AY120">
        <v>0</v>
      </c>
      <c r="AZ120">
        <v>1</v>
      </c>
      <c r="BA120">
        <v>0</v>
      </c>
      <c r="BB120">
        <v>0</v>
      </c>
      <c r="BC120">
        <v>0</v>
      </c>
      <c r="BD120">
        <v>1</v>
      </c>
      <c r="BE120">
        <v>4</v>
      </c>
      <c r="BF120">
        <v>1</v>
      </c>
      <c r="BG120">
        <v>0</v>
      </c>
      <c r="BH120">
        <v>0</v>
      </c>
      <c r="BI120">
        <v>1</v>
      </c>
      <c r="BJ120">
        <v>2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 t="s">
        <v>58</v>
      </c>
    </row>
    <row r="121" spans="1:83">
      <c r="A121" t="s">
        <v>175</v>
      </c>
      <c r="B121" s="10">
        <v>34</v>
      </c>
      <c r="C121" s="4" t="s">
        <v>3</v>
      </c>
      <c r="D121" s="10" t="s">
        <v>38</v>
      </c>
      <c r="E121" s="59">
        <f t="shared" si="75"/>
        <v>0</v>
      </c>
      <c r="F121" s="59">
        <f t="shared" si="76"/>
        <v>0</v>
      </c>
      <c r="G121" s="59">
        <f t="shared" si="77"/>
        <v>50</v>
      </c>
      <c r="H121" s="59">
        <f t="shared" si="78"/>
        <v>0</v>
      </c>
      <c r="I121" s="59">
        <f t="shared" si="79"/>
        <v>0.5</v>
      </c>
      <c r="J121">
        <v>4</v>
      </c>
      <c r="K121">
        <v>0</v>
      </c>
      <c r="L121">
        <v>0</v>
      </c>
      <c r="M121">
        <v>2</v>
      </c>
      <c r="N121">
        <v>0</v>
      </c>
      <c r="O121">
        <v>2</v>
      </c>
      <c r="P121">
        <v>406.25</v>
      </c>
      <c r="Q121">
        <v>0</v>
      </c>
      <c r="R121">
        <v>694</v>
      </c>
      <c r="S121">
        <v>0</v>
      </c>
      <c r="T121">
        <v>63</v>
      </c>
      <c r="U121">
        <v>63</v>
      </c>
      <c r="V121">
        <v>0</v>
      </c>
      <c r="W121">
        <v>90.5</v>
      </c>
      <c r="X121">
        <v>90.5</v>
      </c>
      <c r="Y121">
        <v>0</v>
      </c>
      <c r="Z121">
        <v>297.5</v>
      </c>
      <c r="AA121">
        <v>297.5</v>
      </c>
      <c r="AB121">
        <v>0</v>
      </c>
      <c r="AC121">
        <v>18</v>
      </c>
      <c r="AD121">
        <v>7</v>
      </c>
      <c r="AE121">
        <v>9</v>
      </c>
      <c r="AF121">
        <v>2</v>
      </c>
      <c r="AG121">
        <v>6</v>
      </c>
      <c r="AH121">
        <v>5</v>
      </c>
      <c r="AI121">
        <v>0</v>
      </c>
      <c r="AJ121">
        <v>0</v>
      </c>
      <c r="AK121">
        <v>0</v>
      </c>
      <c r="AL121">
        <v>7</v>
      </c>
      <c r="AM121">
        <v>4</v>
      </c>
      <c r="AN121">
        <v>1</v>
      </c>
      <c r="AO121">
        <v>0</v>
      </c>
      <c r="AP121">
        <v>0</v>
      </c>
      <c r="AQ121">
        <v>0</v>
      </c>
      <c r="AR121">
        <v>2</v>
      </c>
      <c r="AS121">
        <v>2</v>
      </c>
      <c r="AT121">
        <v>4</v>
      </c>
      <c r="AU121">
        <v>0</v>
      </c>
      <c r="AV121">
        <v>0</v>
      </c>
      <c r="AW121">
        <v>0</v>
      </c>
      <c r="AX121">
        <v>3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2</v>
      </c>
      <c r="BE121">
        <v>8</v>
      </c>
      <c r="BF121">
        <v>0</v>
      </c>
      <c r="BG121">
        <v>0</v>
      </c>
      <c r="BH121">
        <v>0</v>
      </c>
      <c r="BI121">
        <v>2</v>
      </c>
      <c r="BJ121">
        <v>0</v>
      </c>
      <c r="BK121">
        <v>6</v>
      </c>
      <c r="BL121">
        <v>87</v>
      </c>
      <c r="BM121">
        <v>20</v>
      </c>
      <c r="BN121">
        <v>4</v>
      </c>
      <c r="BO121">
        <v>6</v>
      </c>
      <c r="BP121">
        <v>7</v>
      </c>
      <c r="BQ121">
        <v>0</v>
      </c>
      <c r="BR121">
        <v>50</v>
      </c>
      <c r="BS121">
        <v>2</v>
      </c>
      <c r="BT121">
        <v>0</v>
      </c>
      <c r="BU121">
        <v>2</v>
      </c>
      <c r="BV121">
        <v>237</v>
      </c>
      <c r="BW121">
        <v>0</v>
      </c>
      <c r="BX121">
        <v>237</v>
      </c>
      <c r="BY121">
        <v>0</v>
      </c>
      <c r="BZ121">
        <v>0</v>
      </c>
      <c r="CA121">
        <v>0</v>
      </c>
      <c r="CB121">
        <v>0</v>
      </c>
      <c r="CC121">
        <v>0</v>
      </c>
      <c r="CD121" t="s">
        <v>58</v>
      </c>
      <c r="CE121" s="58" t="s">
        <v>111</v>
      </c>
    </row>
    <row r="122" spans="1:83">
      <c r="A122" t="s">
        <v>176</v>
      </c>
      <c r="B122" s="10">
        <v>34</v>
      </c>
      <c r="C122" s="6" t="s">
        <v>2</v>
      </c>
      <c r="D122" s="10" t="s">
        <v>38</v>
      </c>
      <c r="E122" s="59">
        <f t="shared" si="75"/>
        <v>0</v>
      </c>
      <c r="F122" s="59">
        <f t="shared" si="76"/>
        <v>0</v>
      </c>
      <c r="G122" s="59">
        <f t="shared" si="77"/>
        <v>50</v>
      </c>
      <c r="H122" s="59">
        <f t="shared" si="78"/>
        <v>25</v>
      </c>
      <c r="I122" s="59">
        <f t="shared" si="79"/>
        <v>0.5</v>
      </c>
      <c r="J122">
        <v>4</v>
      </c>
      <c r="K122">
        <v>0</v>
      </c>
      <c r="L122">
        <v>0</v>
      </c>
      <c r="M122">
        <v>2</v>
      </c>
      <c r="N122">
        <v>1</v>
      </c>
      <c r="O122">
        <v>1</v>
      </c>
      <c r="P122">
        <v>689.75</v>
      </c>
      <c r="Q122">
        <v>0</v>
      </c>
      <c r="R122">
        <v>492.5</v>
      </c>
      <c r="S122">
        <v>1577</v>
      </c>
      <c r="T122">
        <v>276.33333340000001</v>
      </c>
      <c r="U122">
        <v>284.5</v>
      </c>
      <c r="V122">
        <v>260</v>
      </c>
      <c r="W122">
        <v>136.33333329999999</v>
      </c>
      <c r="X122">
        <v>66.5</v>
      </c>
      <c r="Y122">
        <v>276</v>
      </c>
      <c r="Z122">
        <v>672.33333330000005</v>
      </c>
      <c r="AA122">
        <v>839</v>
      </c>
      <c r="AB122">
        <v>339</v>
      </c>
      <c r="AC122">
        <v>37</v>
      </c>
      <c r="AD122">
        <v>8</v>
      </c>
      <c r="AE122">
        <v>18</v>
      </c>
      <c r="AF122">
        <v>11</v>
      </c>
      <c r="AG122">
        <v>14</v>
      </c>
      <c r="AH122">
        <v>5</v>
      </c>
      <c r="AI122">
        <v>0</v>
      </c>
      <c r="AJ122">
        <v>0</v>
      </c>
      <c r="AK122">
        <v>0</v>
      </c>
      <c r="AL122">
        <v>18</v>
      </c>
      <c r="AM122">
        <v>4</v>
      </c>
      <c r="AN122">
        <v>1</v>
      </c>
      <c r="AO122">
        <v>0</v>
      </c>
      <c r="AP122">
        <v>0</v>
      </c>
      <c r="AQ122">
        <v>0</v>
      </c>
      <c r="AR122">
        <v>3</v>
      </c>
      <c r="AS122">
        <v>4</v>
      </c>
      <c r="AT122">
        <v>3</v>
      </c>
      <c r="AU122">
        <v>0</v>
      </c>
      <c r="AV122">
        <v>0</v>
      </c>
      <c r="AW122">
        <v>0</v>
      </c>
      <c r="AX122">
        <v>11</v>
      </c>
      <c r="AY122">
        <v>6</v>
      </c>
      <c r="AZ122">
        <v>1</v>
      </c>
      <c r="BA122">
        <v>0</v>
      </c>
      <c r="BB122">
        <v>0</v>
      </c>
      <c r="BC122">
        <v>0</v>
      </c>
      <c r="BD122">
        <v>4</v>
      </c>
      <c r="BE122">
        <v>4</v>
      </c>
      <c r="BF122">
        <v>1</v>
      </c>
      <c r="BG122">
        <v>0</v>
      </c>
      <c r="BH122">
        <v>0</v>
      </c>
      <c r="BI122">
        <v>2</v>
      </c>
      <c r="BJ122">
        <v>1</v>
      </c>
      <c r="BK122">
        <v>0</v>
      </c>
      <c r="BL122">
        <v>70</v>
      </c>
      <c r="BM122">
        <v>22</v>
      </c>
      <c r="BN122">
        <v>1</v>
      </c>
      <c r="BO122">
        <v>0</v>
      </c>
      <c r="BP122">
        <v>9</v>
      </c>
      <c r="BQ122">
        <v>3</v>
      </c>
      <c r="BR122">
        <v>35</v>
      </c>
      <c r="BS122">
        <v>1</v>
      </c>
      <c r="BT122">
        <v>1</v>
      </c>
      <c r="BU122">
        <v>0</v>
      </c>
      <c r="BV122">
        <v>197</v>
      </c>
      <c r="BW122">
        <v>197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 t="s">
        <v>58</v>
      </c>
      <c r="CE122" s="58" t="s">
        <v>111</v>
      </c>
    </row>
    <row r="123" spans="1:83">
      <c r="A123" t="s">
        <v>177</v>
      </c>
      <c r="B123" s="10">
        <v>29</v>
      </c>
      <c r="C123" s="6" t="s">
        <v>2</v>
      </c>
      <c r="D123" s="10" t="s">
        <v>38</v>
      </c>
      <c r="E123" s="59">
        <f t="shared" si="75"/>
        <v>0</v>
      </c>
      <c r="F123" s="59">
        <f t="shared" si="76"/>
        <v>0</v>
      </c>
      <c r="G123" s="59">
        <f t="shared" si="77"/>
        <v>50</v>
      </c>
      <c r="H123" s="59">
        <f t="shared" si="78"/>
        <v>0</v>
      </c>
      <c r="I123" s="59">
        <f t="shared" si="79"/>
        <v>0.5</v>
      </c>
      <c r="J123">
        <v>4</v>
      </c>
      <c r="K123">
        <v>0</v>
      </c>
      <c r="L123">
        <v>0</v>
      </c>
      <c r="M123">
        <v>2</v>
      </c>
      <c r="N123">
        <v>0</v>
      </c>
      <c r="O123">
        <v>2</v>
      </c>
      <c r="P123">
        <v>805</v>
      </c>
      <c r="Q123">
        <v>0</v>
      </c>
      <c r="R123">
        <v>875</v>
      </c>
      <c r="S123">
        <v>0</v>
      </c>
      <c r="T123">
        <v>69</v>
      </c>
      <c r="U123">
        <v>69</v>
      </c>
      <c r="V123">
        <v>0</v>
      </c>
      <c r="W123">
        <v>91.5</v>
      </c>
      <c r="X123">
        <v>91.5</v>
      </c>
      <c r="Y123">
        <v>0</v>
      </c>
      <c r="Z123">
        <v>952.5</v>
      </c>
      <c r="AA123">
        <v>952.5</v>
      </c>
      <c r="AB123">
        <v>0</v>
      </c>
      <c r="AC123">
        <v>21</v>
      </c>
      <c r="AD123">
        <v>7</v>
      </c>
      <c r="AE123">
        <v>14</v>
      </c>
      <c r="AF123">
        <v>0</v>
      </c>
      <c r="AG123">
        <v>4</v>
      </c>
      <c r="AH123">
        <v>5</v>
      </c>
      <c r="AI123">
        <v>1</v>
      </c>
      <c r="AJ123">
        <v>0</v>
      </c>
      <c r="AK123">
        <v>0</v>
      </c>
      <c r="AL123">
        <v>11</v>
      </c>
      <c r="AM123">
        <v>4</v>
      </c>
      <c r="AN123">
        <v>1</v>
      </c>
      <c r="AO123">
        <v>0</v>
      </c>
      <c r="AP123">
        <v>0</v>
      </c>
      <c r="AQ123">
        <v>0</v>
      </c>
      <c r="AR123">
        <v>2</v>
      </c>
      <c r="AS123">
        <v>0</v>
      </c>
      <c r="AT123">
        <v>4</v>
      </c>
      <c r="AU123">
        <v>1</v>
      </c>
      <c r="AV123">
        <v>0</v>
      </c>
      <c r="AW123">
        <v>0</v>
      </c>
      <c r="AX123">
        <v>9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7</v>
      </c>
      <c r="BF123">
        <v>3</v>
      </c>
      <c r="BG123">
        <v>0</v>
      </c>
      <c r="BH123">
        <v>0</v>
      </c>
      <c r="BI123">
        <v>2</v>
      </c>
      <c r="BJ123">
        <v>0</v>
      </c>
      <c r="BK123">
        <v>2</v>
      </c>
      <c r="BL123">
        <v>27</v>
      </c>
      <c r="BM123">
        <v>6</v>
      </c>
      <c r="BN123">
        <v>0</v>
      </c>
      <c r="BO123">
        <v>0</v>
      </c>
      <c r="BP123">
        <v>3</v>
      </c>
      <c r="BQ123">
        <v>0</v>
      </c>
      <c r="BR123">
        <v>18</v>
      </c>
      <c r="BS123">
        <v>2</v>
      </c>
      <c r="BT123">
        <v>0</v>
      </c>
      <c r="BU123">
        <v>2</v>
      </c>
      <c r="BV123">
        <v>1470</v>
      </c>
      <c r="BW123">
        <v>0</v>
      </c>
      <c r="BX123">
        <v>1470</v>
      </c>
      <c r="BY123">
        <v>0</v>
      </c>
      <c r="BZ123">
        <v>0</v>
      </c>
      <c r="CA123">
        <v>0</v>
      </c>
      <c r="CB123">
        <v>0</v>
      </c>
      <c r="CC123">
        <v>0</v>
      </c>
      <c r="CD123" t="s">
        <v>58</v>
      </c>
      <c r="CE123" s="58" t="s">
        <v>111</v>
      </c>
    </row>
    <row r="124" spans="1:83">
      <c r="A124" s="63"/>
      <c r="C124" s="65"/>
      <c r="D124" s="65"/>
      <c r="E124" s="65"/>
      <c r="F124" s="65"/>
      <c r="G124" s="65"/>
      <c r="H124" s="65"/>
      <c r="I124" s="65"/>
      <c r="J124" s="65"/>
      <c r="K124" s="63"/>
      <c r="L124" s="63"/>
      <c r="M124" s="63"/>
      <c r="N124" s="63"/>
      <c r="O124" s="64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S124" s="63"/>
      <c r="AT124" s="63"/>
      <c r="AU124" s="63"/>
      <c r="CE124" s="58" t="s">
        <v>111</v>
      </c>
    </row>
    <row r="125" spans="1:83">
      <c r="A125" s="34" t="s">
        <v>3</v>
      </c>
      <c r="B125" s="34">
        <f>COUNTIF(C97:C123,"WT")</f>
        <v>11</v>
      </c>
      <c r="C125" s="63"/>
      <c r="D125" s="22" t="s">
        <v>41</v>
      </c>
      <c r="E125" s="24">
        <f>AVERAGE(E100:E103,E105,E110,E112:E113,E116:E117,E121)</f>
        <v>0</v>
      </c>
      <c r="F125" s="24">
        <f t="shared" ref="F125:BQ125" si="80">AVERAGE(F100:F103,F105,F110,F112:F113,F116:F117,F121)</f>
        <v>0</v>
      </c>
      <c r="G125" s="24">
        <f t="shared" si="80"/>
        <v>47.727272727272727</v>
      </c>
      <c r="H125" s="24">
        <f t="shared" si="80"/>
        <v>40.909090909090907</v>
      </c>
      <c r="I125" s="24">
        <f t="shared" si="80"/>
        <v>0.47727272727272729</v>
      </c>
      <c r="J125" s="24">
        <f t="shared" si="80"/>
        <v>4</v>
      </c>
      <c r="K125" s="24">
        <f t="shared" si="80"/>
        <v>0</v>
      </c>
      <c r="L125" s="24">
        <f t="shared" si="80"/>
        <v>0</v>
      </c>
      <c r="M125" s="24">
        <f t="shared" si="80"/>
        <v>1.9090909090909092</v>
      </c>
      <c r="N125" s="24">
        <f t="shared" si="80"/>
        <v>1.6363636363636365</v>
      </c>
      <c r="O125" s="24">
        <f t="shared" si="80"/>
        <v>0.45454545454545453</v>
      </c>
      <c r="P125" s="24">
        <f t="shared" si="80"/>
        <v>518.86363636363637</v>
      </c>
      <c r="Q125" s="24">
        <f t="shared" si="80"/>
        <v>0</v>
      </c>
      <c r="R125" s="24">
        <f t="shared" si="80"/>
        <v>382.77272727272725</v>
      </c>
      <c r="S125" s="24">
        <f t="shared" si="80"/>
        <v>605.68181818181813</v>
      </c>
      <c r="T125" s="24">
        <f t="shared" si="80"/>
        <v>283.20454544545458</v>
      </c>
      <c r="U125" s="24">
        <f t="shared" si="80"/>
        <v>202.5</v>
      </c>
      <c r="V125" s="24">
        <f t="shared" si="80"/>
        <v>346.13636363636363</v>
      </c>
      <c r="W125" s="24">
        <f t="shared" si="80"/>
        <v>259.54545455090908</v>
      </c>
      <c r="X125" s="24">
        <f t="shared" si="80"/>
        <v>376.09090909090907</v>
      </c>
      <c r="Y125" s="24">
        <f t="shared" si="80"/>
        <v>140.63636363636363</v>
      </c>
      <c r="Z125" s="24">
        <f t="shared" si="80"/>
        <v>415.58333330909096</v>
      </c>
      <c r="AA125" s="24">
        <f t="shared" si="80"/>
        <v>527.09090909090912</v>
      </c>
      <c r="AB125" s="24">
        <f t="shared" si="80"/>
        <v>256.59090909090907</v>
      </c>
      <c r="AC125" s="24">
        <f t="shared" si="80"/>
        <v>22.181818181818183</v>
      </c>
      <c r="AD125" s="24">
        <f t="shared" si="80"/>
        <v>9.9090909090909083</v>
      </c>
      <c r="AE125" s="24">
        <f t="shared" si="80"/>
        <v>7.7272727272727275</v>
      </c>
      <c r="AF125" s="24">
        <f t="shared" si="80"/>
        <v>4.5454545454545459</v>
      </c>
      <c r="AG125" s="24">
        <f t="shared" si="80"/>
        <v>5.9090909090909092</v>
      </c>
      <c r="AH125" s="24">
        <f t="shared" si="80"/>
        <v>6</v>
      </c>
      <c r="AI125" s="24">
        <f t="shared" si="80"/>
        <v>2.3636363636363638</v>
      </c>
      <c r="AJ125" s="24">
        <f t="shared" si="80"/>
        <v>0</v>
      </c>
      <c r="AK125" s="24">
        <f t="shared" si="80"/>
        <v>0.45454545454545453</v>
      </c>
      <c r="AL125" s="24">
        <f t="shared" si="80"/>
        <v>7.4545454545454541</v>
      </c>
      <c r="AM125" s="24">
        <f t="shared" si="80"/>
        <v>4</v>
      </c>
      <c r="AN125" s="24">
        <f t="shared" si="80"/>
        <v>2</v>
      </c>
      <c r="AO125" s="24">
        <f t="shared" si="80"/>
        <v>0.54545454545454541</v>
      </c>
      <c r="AP125" s="24">
        <f t="shared" si="80"/>
        <v>0</v>
      </c>
      <c r="AQ125" s="24">
        <f t="shared" si="80"/>
        <v>0.27272727272727271</v>
      </c>
      <c r="AR125" s="24">
        <f t="shared" si="80"/>
        <v>3.0909090909090908</v>
      </c>
      <c r="AS125" s="24">
        <f t="shared" si="80"/>
        <v>1.4545454545454546</v>
      </c>
      <c r="AT125" s="24">
        <f t="shared" si="80"/>
        <v>2.2727272727272729</v>
      </c>
      <c r="AU125" s="24">
        <f t="shared" si="80"/>
        <v>0.81818181818181823</v>
      </c>
      <c r="AV125" s="24">
        <f t="shared" si="80"/>
        <v>0</v>
      </c>
      <c r="AW125" s="24">
        <f t="shared" si="80"/>
        <v>9.0909090909090912E-2</v>
      </c>
      <c r="AX125" s="24">
        <f t="shared" si="80"/>
        <v>3.0909090909090908</v>
      </c>
      <c r="AY125" s="24">
        <f t="shared" si="80"/>
        <v>0.45454545454545453</v>
      </c>
      <c r="AZ125" s="24">
        <f t="shared" si="80"/>
        <v>1.7272727272727273</v>
      </c>
      <c r="BA125" s="24">
        <f t="shared" si="80"/>
        <v>1</v>
      </c>
      <c r="BB125" s="24">
        <f t="shared" si="80"/>
        <v>0</v>
      </c>
      <c r="BC125" s="24">
        <f t="shared" si="80"/>
        <v>9.0909090909090912E-2</v>
      </c>
      <c r="BD125" s="24">
        <f t="shared" si="80"/>
        <v>1.2727272727272727</v>
      </c>
      <c r="BE125" s="24">
        <f t="shared" si="80"/>
        <v>7.6363636363636367</v>
      </c>
      <c r="BF125" s="24">
        <f t="shared" si="80"/>
        <v>0.54545454545454541</v>
      </c>
      <c r="BG125" s="24">
        <f t="shared" si="80"/>
        <v>0.18181818181818182</v>
      </c>
      <c r="BH125" s="24">
        <f t="shared" si="80"/>
        <v>0</v>
      </c>
      <c r="BI125" s="24">
        <f t="shared" si="80"/>
        <v>1.3636363636363635</v>
      </c>
      <c r="BJ125" s="24">
        <f t="shared" si="80"/>
        <v>2.9090909090909092</v>
      </c>
      <c r="BK125" s="24">
        <f t="shared" si="80"/>
        <v>2.6363636363636362</v>
      </c>
      <c r="BL125" s="24">
        <f t="shared" si="80"/>
        <v>49.090909090909093</v>
      </c>
      <c r="BM125" s="24">
        <f t="shared" si="80"/>
        <v>12.818181818181818</v>
      </c>
      <c r="BN125" s="24">
        <f t="shared" si="80"/>
        <v>5.5454545454545459</v>
      </c>
      <c r="BO125" s="24">
        <f t="shared" si="80"/>
        <v>1.4545454545454546</v>
      </c>
      <c r="BP125" s="24">
        <f t="shared" si="80"/>
        <v>4.4545454545454541</v>
      </c>
      <c r="BQ125" s="24">
        <f t="shared" si="80"/>
        <v>2.5454545454545454</v>
      </c>
      <c r="BR125" s="24">
        <f t="shared" ref="BR125:BX125" si="81">AVERAGE(BR100:BR103,BR105,BR110,BR112:BR113,BR116:BR117,BR121)</f>
        <v>22.272727272727273</v>
      </c>
      <c r="BS125" s="24">
        <f t="shared" si="81"/>
        <v>0.45454545454545453</v>
      </c>
      <c r="BT125" s="24">
        <f t="shared" si="81"/>
        <v>0</v>
      </c>
      <c r="BU125" s="24">
        <f t="shared" si="81"/>
        <v>0.45454545454545453</v>
      </c>
      <c r="BV125" s="24">
        <f t="shared" si="81"/>
        <v>130.81818181818181</v>
      </c>
      <c r="BW125" s="24">
        <f t="shared" si="81"/>
        <v>0</v>
      </c>
      <c r="BX125" s="24">
        <f t="shared" si="81"/>
        <v>130.81818181818181</v>
      </c>
      <c r="CE125" s="58" t="s">
        <v>111</v>
      </c>
    </row>
    <row r="126" spans="1:83">
      <c r="A126" s="35" t="s">
        <v>179</v>
      </c>
      <c r="B126" s="34">
        <f>COUNTIF(C97:C123,"+ve")</f>
        <v>13</v>
      </c>
      <c r="C126" s="63"/>
      <c r="D126" s="18" t="s">
        <v>41</v>
      </c>
      <c r="E126" s="27">
        <f>AVERAGE(E104,E106:E109,E111,E114:E115,E118:E120,E122:E123)</f>
        <v>1.9230769230769231</v>
      </c>
      <c r="F126" s="27">
        <f t="shared" ref="F126:BQ126" si="82">AVERAGE(F104,F106:F109,F111,F114:F115,F118:F120,F122:F123)</f>
        <v>5.7692307692307692</v>
      </c>
      <c r="G126" s="27">
        <f t="shared" si="82"/>
        <v>50</v>
      </c>
      <c r="H126" s="27">
        <f t="shared" si="82"/>
        <v>23.076923076923077</v>
      </c>
      <c r="I126" s="27">
        <f t="shared" si="82"/>
        <v>0.5</v>
      </c>
      <c r="J126" s="27">
        <f t="shared" si="82"/>
        <v>4</v>
      </c>
      <c r="K126" s="27">
        <f t="shared" si="82"/>
        <v>7.6923076923076927E-2</v>
      </c>
      <c r="L126" s="27">
        <f t="shared" si="82"/>
        <v>0.23076923076923078</v>
      </c>
      <c r="M126" s="27">
        <f t="shared" si="82"/>
        <v>2</v>
      </c>
      <c r="N126" s="27">
        <f t="shared" si="82"/>
        <v>0.92307692307692313</v>
      </c>
      <c r="O126" s="27">
        <f t="shared" si="82"/>
        <v>0.76923076923076927</v>
      </c>
      <c r="P126" s="27">
        <f t="shared" si="82"/>
        <v>528.71153846153845</v>
      </c>
      <c r="Q126" s="27">
        <f t="shared" si="82"/>
        <v>37.653846153846153</v>
      </c>
      <c r="R126" s="27">
        <f t="shared" si="82"/>
        <v>611.15384615384619</v>
      </c>
      <c r="S126" s="27">
        <f t="shared" si="82"/>
        <v>464</v>
      </c>
      <c r="T126" s="27">
        <f t="shared" si="82"/>
        <v>320.9166666661539</v>
      </c>
      <c r="U126" s="27">
        <f t="shared" si="82"/>
        <v>304.19230769230768</v>
      </c>
      <c r="V126" s="27">
        <f t="shared" si="82"/>
        <v>354.26923076923077</v>
      </c>
      <c r="W126" s="27">
        <f t="shared" si="82"/>
        <v>191.98076921692308</v>
      </c>
      <c r="X126" s="27">
        <f t="shared" si="82"/>
        <v>219.80769230769232</v>
      </c>
      <c r="Y126" s="27">
        <f t="shared" si="82"/>
        <v>138.76923076923077</v>
      </c>
      <c r="Z126" s="27">
        <f t="shared" si="82"/>
        <v>723.23076920000005</v>
      </c>
      <c r="AA126" s="27">
        <f t="shared" si="82"/>
        <v>833.5</v>
      </c>
      <c r="AB126" s="27">
        <f t="shared" si="82"/>
        <v>258.11538461538464</v>
      </c>
      <c r="AC126" s="27">
        <f t="shared" si="82"/>
        <v>27.153846153846153</v>
      </c>
      <c r="AD126" s="27">
        <f t="shared" si="82"/>
        <v>12.23076923076923</v>
      </c>
      <c r="AE126" s="27">
        <f t="shared" si="82"/>
        <v>11.384615384615385</v>
      </c>
      <c r="AF126" s="27">
        <f t="shared" si="82"/>
        <v>3.5384615384615383</v>
      </c>
      <c r="AG126" s="27">
        <f t="shared" si="82"/>
        <v>6.5384615384615383</v>
      </c>
      <c r="AH126" s="27">
        <f t="shared" si="82"/>
        <v>7.0769230769230766</v>
      </c>
      <c r="AI126" s="27">
        <f t="shared" si="82"/>
        <v>1.8461538461538463</v>
      </c>
      <c r="AJ126" s="27">
        <f t="shared" si="82"/>
        <v>0.23076923076923078</v>
      </c>
      <c r="AK126" s="27">
        <f t="shared" si="82"/>
        <v>0.53846153846153844</v>
      </c>
      <c r="AL126" s="27">
        <f t="shared" si="82"/>
        <v>10.923076923076923</v>
      </c>
      <c r="AM126" s="27">
        <f t="shared" si="82"/>
        <v>3.9230769230769229</v>
      </c>
      <c r="AN126" s="27">
        <f t="shared" si="82"/>
        <v>3.3846153846153846</v>
      </c>
      <c r="AO126" s="27">
        <f t="shared" si="82"/>
        <v>0.15384615384615385</v>
      </c>
      <c r="AP126" s="27">
        <f t="shared" si="82"/>
        <v>7.6923076923076927E-2</v>
      </c>
      <c r="AQ126" s="27">
        <f t="shared" si="82"/>
        <v>0.38461538461538464</v>
      </c>
      <c r="AR126" s="27">
        <f t="shared" si="82"/>
        <v>4.3076923076923075</v>
      </c>
      <c r="AS126" s="27">
        <f t="shared" si="82"/>
        <v>1.8461538461538463</v>
      </c>
      <c r="AT126" s="27">
        <f t="shared" si="82"/>
        <v>2.7692307692307692</v>
      </c>
      <c r="AU126" s="27">
        <f t="shared" si="82"/>
        <v>1.4615384615384615</v>
      </c>
      <c r="AV126" s="27">
        <f t="shared" si="82"/>
        <v>0.15384615384615385</v>
      </c>
      <c r="AW126" s="27">
        <f t="shared" si="82"/>
        <v>7.6923076923076927E-2</v>
      </c>
      <c r="AX126" s="27">
        <f t="shared" si="82"/>
        <v>5.0769230769230766</v>
      </c>
      <c r="AY126" s="27">
        <f t="shared" si="82"/>
        <v>0.76923076923076927</v>
      </c>
      <c r="AZ126" s="27">
        <f t="shared" si="82"/>
        <v>0.92307692307692313</v>
      </c>
      <c r="BA126" s="27">
        <f t="shared" si="82"/>
        <v>0.23076923076923078</v>
      </c>
      <c r="BB126" s="27">
        <f t="shared" si="82"/>
        <v>0</v>
      </c>
      <c r="BC126" s="27">
        <f t="shared" si="82"/>
        <v>7.6923076923076927E-2</v>
      </c>
      <c r="BD126" s="27">
        <f t="shared" si="82"/>
        <v>1.5384615384615385</v>
      </c>
      <c r="BE126" s="27">
        <f t="shared" si="82"/>
        <v>6.384615384615385</v>
      </c>
      <c r="BF126" s="27">
        <f t="shared" si="82"/>
        <v>0.61538461538461542</v>
      </c>
      <c r="BG126" s="27">
        <f t="shared" si="82"/>
        <v>0.23076923076923078</v>
      </c>
      <c r="BH126" s="27">
        <f t="shared" si="82"/>
        <v>7.6923076923076927E-2</v>
      </c>
      <c r="BI126" s="27">
        <f t="shared" si="82"/>
        <v>1.9230769230769231</v>
      </c>
      <c r="BJ126" s="27">
        <f t="shared" si="82"/>
        <v>1.2307692307692308</v>
      </c>
      <c r="BK126" s="27">
        <f t="shared" si="82"/>
        <v>2.3076923076923075</v>
      </c>
      <c r="BL126" s="27">
        <f t="shared" si="82"/>
        <v>57.153846153846153</v>
      </c>
      <c r="BM126" s="27">
        <f t="shared" si="82"/>
        <v>9.1538461538461533</v>
      </c>
      <c r="BN126" s="27">
        <f t="shared" si="82"/>
        <v>4.9230769230769234</v>
      </c>
      <c r="BO126" s="27">
        <f t="shared" si="82"/>
        <v>1.6923076923076923</v>
      </c>
      <c r="BP126" s="27">
        <f t="shared" si="82"/>
        <v>3.1538461538461537</v>
      </c>
      <c r="BQ126" s="27">
        <f t="shared" si="82"/>
        <v>1.3076923076923077</v>
      </c>
      <c r="BR126" s="27">
        <f t="shared" ref="BR126:BX126" si="83">AVERAGE(BR104,BR106:BR109,BR111,BR114:BR115,BR118:BR120,BR122:BR123)</f>
        <v>36.92307692307692</v>
      </c>
      <c r="BS126" s="27">
        <f t="shared" si="83"/>
        <v>0.76923076923076927</v>
      </c>
      <c r="BT126" s="27">
        <f t="shared" si="83"/>
        <v>0.30769230769230771</v>
      </c>
      <c r="BU126" s="27">
        <f t="shared" si="83"/>
        <v>0.46153846153846156</v>
      </c>
      <c r="BV126" s="27">
        <f t="shared" si="83"/>
        <v>270.76923076923077</v>
      </c>
      <c r="BW126" s="27">
        <f t="shared" si="83"/>
        <v>65.461538461538467</v>
      </c>
      <c r="BX126" s="27">
        <f t="shared" si="83"/>
        <v>205.30769230769232</v>
      </c>
      <c r="CE126" s="58" t="s">
        <v>111</v>
      </c>
    </row>
    <row r="127" spans="1:83">
      <c r="A127" s="63"/>
      <c r="B127" s="63"/>
      <c r="C127" s="63"/>
      <c r="D127" s="22" t="s">
        <v>43</v>
      </c>
      <c r="E127" s="24">
        <f>STDEV(E100:E103,E105,E110,E112:E113,E116:E117,E121)/SQRT($B125)</f>
        <v>0</v>
      </c>
      <c r="F127" s="24">
        <f t="shared" ref="F127:BQ127" si="84">STDEV(F100:F103,F105,F110,F112:F113,F116:F117,F121)/SQRT($B125)</f>
        <v>0</v>
      </c>
      <c r="G127" s="24">
        <f t="shared" si="84"/>
        <v>2.272727272727276</v>
      </c>
      <c r="H127" s="24">
        <f t="shared" si="84"/>
        <v>5.0819726761358863</v>
      </c>
      <c r="I127" s="24">
        <f t="shared" si="84"/>
        <v>2.2727272727272693E-2</v>
      </c>
      <c r="J127" s="24">
        <f t="shared" si="84"/>
        <v>0</v>
      </c>
      <c r="K127" s="24">
        <f t="shared" si="84"/>
        <v>0</v>
      </c>
      <c r="L127" s="24">
        <f t="shared" si="84"/>
        <v>0</v>
      </c>
      <c r="M127" s="24">
        <f t="shared" si="84"/>
        <v>9.0909090909090773E-2</v>
      </c>
      <c r="N127" s="24">
        <f t="shared" si="84"/>
        <v>0.20327890704543544</v>
      </c>
      <c r="O127" s="24">
        <f t="shared" si="84"/>
        <v>0.20730462274529782</v>
      </c>
      <c r="P127" s="24">
        <f t="shared" si="84"/>
        <v>110.60372221479977</v>
      </c>
      <c r="Q127" s="24">
        <f t="shared" si="84"/>
        <v>0</v>
      </c>
      <c r="R127" s="24">
        <f t="shared" si="84"/>
        <v>88.48860644780423</v>
      </c>
      <c r="S127" s="24">
        <f t="shared" si="84"/>
        <v>173.95723446148367</v>
      </c>
      <c r="T127" s="24">
        <f t="shared" si="84"/>
        <v>39.79896190980228</v>
      </c>
      <c r="U127" s="24">
        <f t="shared" si="84"/>
        <v>33.720711197072397</v>
      </c>
      <c r="V127" s="24">
        <f t="shared" si="84"/>
        <v>63.947176030799433</v>
      </c>
      <c r="W127" s="24">
        <f t="shared" si="84"/>
        <v>99.907809375970231</v>
      </c>
      <c r="X127" s="24">
        <f t="shared" si="84"/>
        <v>175.34728940256375</v>
      </c>
      <c r="Y127" s="24">
        <f t="shared" si="84"/>
        <v>30.891973870032594</v>
      </c>
      <c r="Z127" s="24">
        <f t="shared" si="84"/>
        <v>102.57408998145502</v>
      </c>
      <c r="AA127" s="24">
        <f t="shared" si="84"/>
        <v>148.38437215834574</v>
      </c>
      <c r="AB127" s="24">
        <f t="shared" si="84"/>
        <v>55.515387636787779</v>
      </c>
      <c r="AC127" s="24">
        <f t="shared" si="84"/>
        <v>2.6105317529303975</v>
      </c>
      <c r="AD127" s="24">
        <f t="shared" si="84"/>
        <v>1.1156290150285419</v>
      </c>
      <c r="AE127" s="24">
        <f t="shared" si="84"/>
        <v>1.4402708652504415</v>
      </c>
      <c r="AF127" s="24">
        <f t="shared" si="84"/>
        <v>0.6084800192975095</v>
      </c>
      <c r="AG127" s="24">
        <f t="shared" si="84"/>
        <v>0.51264989744987965</v>
      </c>
      <c r="AH127" s="24">
        <f t="shared" si="84"/>
        <v>0.61791438065332471</v>
      </c>
      <c r="AI127" s="24">
        <f t="shared" si="84"/>
        <v>0.72954191446323202</v>
      </c>
      <c r="AJ127" s="24">
        <f t="shared" si="84"/>
        <v>0</v>
      </c>
      <c r="AK127" s="24">
        <f t="shared" si="84"/>
        <v>0.36590203268178378</v>
      </c>
      <c r="AL127" s="24">
        <f t="shared" si="84"/>
        <v>1.9086579595651942</v>
      </c>
      <c r="AM127" s="24">
        <f t="shared" si="84"/>
        <v>0</v>
      </c>
      <c r="AN127" s="24">
        <f t="shared" si="84"/>
        <v>0.61791438065332471</v>
      </c>
      <c r="AO127" s="24">
        <f t="shared" si="84"/>
        <v>0.20730462274529782</v>
      </c>
      <c r="AP127" s="24">
        <f t="shared" si="84"/>
        <v>0</v>
      </c>
      <c r="AQ127" s="24">
        <f t="shared" si="84"/>
        <v>0.27272727272727276</v>
      </c>
      <c r="AR127" s="24">
        <f t="shared" si="84"/>
        <v>0.99502896672815466</v>
      </c>
      <c r="AS127" s="24">
        <f t="shared" si="84"/>
        <v>0.51103524809291623</v>
      </c>
      <c r="AT127" s="24">
        <f t="shared" si="84"/>
        <v>0.23706190564373264</v>
      </c>
      <c r="AU127" s="24">
        <f t="shared" si="84"/>
        <v>0.44350221518728972</v>
      </c>
      <c r="AV127" s="24">
        <f t="shared" si="84"/>
        <v>0</v>
      </c>
      <c r="AW127" s="24">
        <f t="shared" si="84"/>
        <v>9.0909090909090912E-2</v>
      </c>
      <c r="AX127" s="24">
        <f t="shared" si="84"/>
        <v>0.89903529564189932</v>
      </c>
      <c r="AY127" s="24">
        <f t="shared" si="84"/>
        <v>0.20730462274529782</v>
      </c>
      <c r="AZ127" s="24">
        <f t="shared" si="84"/>
        <v>0.23706190564373264</v>
      </c>
      <c r="BA127" s="24">
        <f t="shared" si="84"/>
        <v>0.38138503569823695</v>
      </c>
      <c r="BB127" s="24">
        <f t="shared" si="84"/>
        <v>0</v>
      </c>
      <c r="BC127" s="24">
        <f t="shared" si="84"/>
        <v>9.0909090909090912E-2</v>
      </c>
      <c r="BD127" s="24">
        <f t="shared" si="84"/>
        <v>0.30424000964875475</v>
      </c>
      <c r="BE127" s="24">
        <f t="shared" si="84"/>
        <v>1.5152121200000486</v>
      </c>
      <c r="BF127" s="24">
        <f t="shared" si="84"/>
        <v>0.36590203268178378</v>
      </c>
      <c r="BG127" s="24">
        <f t="shared" si="84"/>
        <v>0.18181818181818182</v>
      </c>
      <c r="BH127" s="24">
        <f t="shared" si="84"/>
        <v>0</v>
      </c>
      <c r="BI127" s="24">
        <f t="shared" si="84"/>
        <v>0.27872199485010718</v>
      </c>
      <c r="BJ127" s="24">
        <f t="shared" si="84"/>
        <v>0.70652215373547078</v>
      </c>
      <c r="BK127" s="24">
        <f t="shared" si="84"/>
        <v>1.1929545238054</v>
      </c>
      <c r="BL127" s="24">
        <f t="shared" si="84"/>
        <v>13.943688403037116</v>
      </c>
      <c r="BM127" s="24">
        <f t="shared" si="84"/>
        <v>4.8874945837090324</v>
      </c>
      <c r="BN127" s="24">
        <f t="shared" si="84"/>
        <v>2.112145123989682</v>
      </c>
      <c r="BO127" s="24">
        <f t="shared" si="84"/>
        <v>0.6084800192975095</v>
      </c>
      <c r="BP127" s="24">
        <f t="shared" si="84"/>
        <v>0.67908543261756715</v>
      </c>
      <c r="BQ127" s="24">
        <f t="shared" si="84"/>
        <v>1.1310786192724211</v>
      </c>
      <c r="BR127" s="24">
        <f t="shared" ref="BR127:BX127" si="85">STDEV(BR100:BR103,BR105,BR110,BR112:BR113,BR116:BR117,BR121)/SQRT($B125)</f>
        <v>6.1275694559928509</v>
      </c>
      <c r="BS127" s="24">
        <f t="shared" si="85"/>
        <v>0.20730462274529782</v>
      </c>
      <c r="BT127" s="24">
        <f t="shared" si="85"/>
        <v>0</v>
      </c>
      <c r="BU127" s="24">
        <f t="shared" si="85"/>
        <v>0.20730462274529782</v>
      </c>
      <c r="BV127" s="24">
        <f t="shared" si="85"/>
        <v>78.88067146379089</v>
      </c>
      <c r="BW127" s="24">
        <f t="shared" si="85"/>
        <v>0</v>
      </c>
      <c r="BX127" s="24">
        <f t="shared" si="85"/>
        <v>78.88067146379089</v>
      </c>
      <c r="CE127" s="58" t="s">
        <v>111</v>
      </c>
    </row>
    <row r="128" spans="1:83">
      <c r="A128" s="63"/>
      <c r="B128" s="2"/>
      <c r="C128" s="63"/>
      <c r="D128" s="18" t="s">
        <v>43</v>
      </c>
      <c r="E128" s="27">
        <f>STDEV(E104,E106:E109,E111,E114:E115,E118:E120,E122:E123)/SQRT($B126)</f>
        <v>1.9230769230769231</v>
      </c>
      <c r="F128" s="27">
        <f t="shared" ref="F128:BQ128" si="86">STDEV(F104,F106:F109,F111,F114:F115,F118:F120,F122:F123)/SQRT($B126)</f>
        <v>4.1543209605178593</v>
      </c>
      <c r="G128" s="27">
        <f t="shared" si="86"/>
        <v>0</v>
      </c>
      <c r="H128" s="27">
        <f t="shared" si="86"/>
        <v>4.4411559168432753</v>
      </c>
      <c r="I128" s="27">
        <f t="shared" si="86"/>
        <v>0</v>
      </c>
      <c r="J128" s="27">
        <f t="shared" si="86"/>
        <v>0</v>
      </c>
      <c r="K128" s="27">
        <f t="shared" si="86"/>
        <v>7.6923076923076927E-2</v>
      </c>
      <c r="L128" s="27">
        <f t="shared" si="86"/>
        <v>0.16617283842071437</v>
      </c>
      <c r="M128" s="27">
        <f t="shared" si="86"/>
        <v>0</v>
      </c>
      <c r="N128" s="27">
        <f t="shared" si="86"/>
        <v>0.177646236673731</v>
      </c>
      <c r="O128" s="27">
        <f t="shared" si="86"/>
        <v>0.16617283842071437</v>
      </c>
      <c r="P128" s="27">
        <f t="shared" si="86"/>
        <v>124.60921236494924</v>
      </c>
      <c r="Q128" s="27">
        <f t="shared" si="86"/>
        <v>29.50735374528373</v>
      </c>
      <c r="R128" s="27">
        <f t="shared" si="86"/>
        <v>145.38223695653198</v>
      </c>
      <c r="S128" s="27">
        <f t="shared" si="86"/>
        <v>194.9765600639189</v>
      </c>
      <c r="T128" s="27">
        <f t="shared" si="86"/>
        <v>86.621735968982591</v>
      </c>
      <c r="U128" s="27">
        <f t="shared" si="86"/>
        <v>88.570458307567904</v>
      </c>
      <c r="V128" s="27">
        <f t="shared" si="86"/>
        <v>136.36034246813705</v>
      </c>
      <c r="W128" s="27">
        <f t="shared" si="86"/>
        <v>56.562399479094495</v>
      </c>
      <c r="X128" s="27">
        <f t="shared" si="86"/>
        <v>68.250893167386153</v>
      </c>
      <c r="Y128" s="27">
        <f t="shared" si="86"/>
        <v>55.574177023809966</v>
      </c>
      <c r="Z128" s="27">
        <f t="shared" si="86"/>
        <v>110.59068376709654</v>
      </c>
      <c r="AA128" s="27">
        <f t="shared" si="86"/>
        <v>118.6960268706236</v>
      </c>
      <c r="AB128" s="27">
        <f t="shared" si="86"/>
        <v>58.035912672786615</v>
      </c>
      <c r="AC128" s="27">
        <f t="shared" si="86"/>
        <v>5.7899627493666372</v>
      </c>
      <c r="AD128" s="27">
        <f t="shared" si="86"/>
        <v>3.164615758572956</v>
      </c>
      <c r="AE128" s="27">
        <f t="shared" si="86"/>
        <v>3.0498811694767705</v>
      </c>
      <c r="AF128" s="27">
        <f t="shared" si="86"/>
        <v>0.95148591360407553</v>
      </c>
      <c r="AG128" s="27">
        <f t="shared" si="86"/>
        <v>1.1129504827800363</v>
      </c>
      <c r="AH128" s="27">
        <f t="shared" si="86"/>
        <v>1.2631946601798567</v>
      </c>
      <c r="AI128" s="27">
        <f t="shared" si="86"/>
        <v>0.49154588494053375</v>
      </c>
      <c r="AJ128" s="27">
        <f t="shared" si="86"/>
        <v>0.16617283842071437</v>
      </c>
      <c r="AK128" s="27">
        <f t="shared" si="86"/>
        <v>0.53846153846153855</v>
      </c>
      <c r="AL128" s="27">
        <f t="shared" si="86"/>
        <v>3.5742338939965981</v>
      </c>
      <c r="AM128" s="27">
        <f t="shared" si="86"/>
        <v>7.6923076923076927E-2</v>
      </c>
      <c r="AN128" s="27">
        <f t="shared" si="86"/>
        <v>1.3799779891335575</v>
      </c>
      <c r="AO128" s="27">
        <f t="shared" si="86"/>
        <v>0.10415433852097386</v>
      </c>
      <c r="AP128" s="27">
        <f t="shared" si="86"/>
        <v>7.6923076923076927E-2</v>
      </c>
      <c r="AQ128" s="27">
        <f t="shared" si="86"/>
        <v>0.38461538461538464</v>
      </c>
      <c r="AR128" s="27">
        <f t="shared" si="86"/>
        <v>1.7988052138123958</v>
      </c>
      <c r="AS128" s="27">
        <f t="shared" si="86"/>
        <v>0.8611720832690597</v>
      </c>
      <c r="AT128" s="27">
        <f t="shared" si="86"/>
        <v>0.16617283842071434</v>
      </c>
      <c r="AU128" s="27">
        <f t="shared" si="86"/>
        <v>0.50147710809251145</v>
      </c>
      <c r="AV128" s="27">
        <f t="shared" si="86"/>
        <v>0.10415433852097386</v>
      </c>
      <c r="AW128" s="27">
        <f t="shared" si="86"/>
        <v>7.6923076923076927E-2</v>
      </c>
      <c r="AX128" s="27">
        <f t="shared" si="86"/>
        <v>1.952846503813247</v>
      </c>
      <c r="AY128" s="27">
        <f t="shared" si="86"/>
        <v>0.49554225872019714</v>
      </c>
      <c r="AZ128" s="27">
        <f t="shared" si="86"/>
        <v>0.177646236673731</v>
      </c>
      <c r="BA128" s="27">
        <f t="shared" si="86"/>
        <v>0.12162606385262997</v>
      </c>
      <c r="BB128" s="27">
        <f t="shared" si="86"/>
        <v>0</v>
      </c>
      <c r="BC128" s="27">
        <f t="shared" si="86"/>
        <v>7.6923076923076927E-2</v>
      </c>
      <c r="BD128" s="27">
        <f t="shared" si="86"/>
        <v>0.48852715085276022</v>
      </c>
      <c r="BE128" s="27">
        <f t="shared" si="86"/>
        <v>1.0286813910726931</v>
      </c>
      <c r="BF128" s="27">
        <f t="shared" si="86"/>
        <v>0.24121650925931767</v>
      </c>
      <c r="BG128" s="27">
        <f t="shared" si="86"/>
        <v>0.12162606385262997</v>
      </c>
      <c r="BH128" s="27">
        <f t="shared" si="86"/>
        <v>7.6923076923076927E-2</v>
      </c>
      <c r="BI128" s="27">
        <f t="shared" si="86"/>
        <v>0.21066252211737155</v>
      </c>
      <c r="BJ128" s="27">
        <f t="shared" si="86"/>
        <v>0.302846456692762</v>
      </c>
      <c r="BK128" s="27">
        <f t="shared" si="86"/>
        <v>1.1058389052742474</v>
      </c>
      <c r="BL128" s="27">
        <f t="shared" si="86"/>
        <v>11.379156695493375</v>
      </c>
      <c r="BM128" s="27">
        <f t="shared" si="86"/>
        <v>2.9195322637458991</v>
      </c>
      <c r="BN128" s="27">
        <f t="shared" si="86"/>
        <v>1.6308780805472454</v>
      </c>
      <c r="BO128" s="27">
        <f t="shared" si="86"/>
        <v>0.62413648434041469</v>
      </c>
      <c r="BP128" s="27">
        <f t="shared" si="86"/>
        <v>0.86858383004893958</v>
      </c>
      <c r="BQ128" s="27">
        <f t="shared" si="86"/>
        <v>0.45832212645434561</v>
      </c>
      <c r="BR128" s="27">
        <f t="shared" ref="BR128:BX128" si="87">STDEV(BR104,BR106:BR109,BR111,BR114:BR115,BR118:BR120,BR122:BR123)/SQRT($B126)</f>
        <v>9.0309024582842987</v>
      </c>
      <c r="BS128" s="27">
        <f t="shared" si="87"/>
        <v>0.16617283842071437</v>
      </c>
      <c r="BT128" s="27">
        <f t="shared" si="87"/>
        <v>0.13323467750529824</v>
      </c>
      <c r="BU128" s="27">
        <f t="shared" si="87"/>
        <v>0.18311354944981667</v>
      </c>
      <c r="BV128" s="27">
        <f t="shared" si="87"/>
        <v>120.03910441090106</v>
      </c>
      <c r="BW128" s="27">
        <f t="shared" si="87"/>
        <v>37.356325689681128</v>
      </c>
      <c r="BX128" s="27">
        <f t="shared" si="87"/>
        <v>123.50648195464328</v>
      </c>
      <c r="CE128" s="58" t="s">
        <v>111</v>
      </c>
    </row>
    <row r="129" spans="1:154">
      <c r="A129" s="10"/>
      <c r="B129" s="10"/>
      <c r="C129" s="102"/>
      <c r="D129" s="10"/>
      <c r="E129" s="59"/>
      <c r="F129" s="59"/>
      <c r="G129" s="59"/>
      <c r="H129" s="59"/>
      <c r="I129" s="59"/>
      <c r="J129" s="10"/>
      <c r="K129" s="10"/>
      <c r="L129" s="10"/>
      <c r="M129" s="10"/>
      <c r="N129" s="10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CE129" s="58"/>
    </row>
    <row r="130" spans="1:154" ht="16">
      <c r="A130" s="83" t="s">
        <v>138</v>
      </c>
      <c r="B130" s="66"/>
      <c r="C130" s="66" t="s">
        <v>137</v>
      </c>
      <c r="D130" s="66"/>
      <c r="E130" s="53" t="s">
        <v>63</v>
      </c>
      <c r="F130" s="53" t="s">
        <v>64</v>
      </c>
      <c r="G130" s="53" t="s">
        <v>65</v>
      </c>
      <c r="H130" s="53" t="s">
        <v>66</v>
      </c>
      <c r="I130" s="87" t="s">
        <v>100</v>
      </c>
      <c r="J130" s="53" t="s">
        <v>62</v>
      </c>
      <c r="K130" s="53" t="s">
        <v>63</v>
      </c>
      <c r="L130" s="53" t="s">
        <v>64</v>
      </c>
      <c r="M130" s="53" t="s">
        <v>65</v>
      </c>
      <c r="N130" s="53" t="s">
        <v>66</v>
      </c>
      <c r="O130" s="87" t="s">
        <v>100</v>
      </c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CE130" s="58" t="s">
        <v>111</v>
      </c>
    </row>
    <row r="131" spans="1:154">
      <c r="A131" t="s">
        <v>158</v>
      </c>
      <c r="B131" s="10">
        <v>29</v>
      </c>
      <c r="C131" s="4" t="s">
        <v>3</v>
      </c>
      <c r="D131" s="10" t="s">
        <v>38</v>
      </c>
      <c r="E131" s="59">
        <f>(K131/$J131)*100</f>
        <v>0</v>
      </c>
      <c r="F131" s="59">
        <f>(L131/$J131)*100</f>
        <v>0</v>
      </c>
      <c r="G131" s="59">
        <f>(M131/$J131)*100</f>
        <v>50</v>
      </c>
      <c r="H131" s="59">
        <f>(N131/$J131)*100</f>
        <v>25</v>
      </c>
      <c r="I131" s="59">
        <f>M131/J131</f>
        <v>0.5</v>
      </c>
      <c r="J131">
        <v>4</v>
      </c>
      <c r="K131">
        <v>0</v>
      </c>
      <c r="L131">
        <v>0</v>
      </c>
      <c r="M131">
        <v>2</v>
      </c>
      <c r="N131">
        <v>1</v>
      </c>
      <c r="O131">
        <v>1</v>
      </c>
      <c r="P131">
        <v>566.75</v>
      </c>
      <c r="Q131">
        <v>0</v>
      </c>
      <c r="R131">
        <v>423</v>
      </c>
      <c r="S131">
        <v>1064</v>
      </c>
      <c r="T131">
        <v>81.333333339999996</v>
      </c>
      <c r="U131">
        <v>42</v>
      </c>
      <c r="V131">
        <v>160</v>
      </c>
      <c r="W131">
        <v>2639.333333</v>
      </c>
      <c r="X131">
        <v>3820.5</v>
      </c>
      <c r="Y131">
        <v>277</v>
      </c>
      <c r="Z131">
        <v>112.33333330000001</v>
      </c>
      <c r="AA131">
        <v>110.5</v>
      </c>
      <c r="AB131">
        <v>116</v>
      </c>
      <c r="AC131">
        <v>22</v>
      </c>
      <c r="AD131">
        <v>9</v>
      </c>
      <c r="AE131">
        <v>10</v>
      </c>
      <c r="AF131">
        <v>3</v>
      </c>
      <c r="AG131">
        <v>8</v>
      </c>
      <c r="AH131">
        <v>5</v>
      </c>
      <c r="AI131">
        <v>2</v>
      </c>
      <c r="AJ131">
        <v>0</v>
      </c>
      <c r="AK131">
        <v>1</v>
      </c>
      <c r="AL131">
        <v>6</v>
      </c>
      <c r="AM131">
        <v>4</v>
      </c>
      <c r="AN131">
        <v>1</v>
      </c>
      <c r="AO131">
        <v>0</v>
      </c>
      <c r="AP131">
        <v>0</v>
      </c>
      <c r="AQ131">
        <v>1</v>
      </c>
      <c r="AR131">
        <v>3</v>
      </c>
      <c r="AS131">
        <v>4</v>
      </c>
      <c r="AT131">
        <v>3</v>
      </c>
      <c r="AU131">
        <v>1</v>
      </c>
      <c r="AV131">
        <v>0</v>
      </c>
      <c r="AW131">
        <v>0</v>
      </c>
      <c r="AX131">
        <v>2</v>
      </c>
      <c r="AY131">
        <v>0</v>
      </c>
      <c r="AZ131">
        <v>1</v>
      </c>
      <c r="BA131">
        <v>1</v>
      </c>
      <c r="BB131">
        <v>0</v>
      </c>
      <c r="BC131">
        <v>0</v>
      </c>
      <c r="BD131">
        <v>1</v>
      </c>
      <c r="BE131">
        <v>8</v>
      </c>
      <c r="BF131">
        <v>0</v>
      </c>
      <c r="BG131">
        <v>0</v>
      </c>
      <c r="BH131">
        <v>0</v>
      </c>
      <c r="BI131">
        <v>0</v>
      </c>
      <c r="BJ131">
        <v>3</v>
      </c>
      <c r="BK131">
        <v>5</v>
      </c>
      <c r="BL131">
        <v>62</v>
      </c>
      <c r="BM131">
        <v>7</v>
      </c>
      <c r="BN131">
        <v>0</v>
      </c>
      <c r="BO131">
        <v>0</v>
      </c>
      <c r="BP131">
        <v>6</v>
      </c>
      <c r="BQ131">
        <v>39</v>
      </c>
      <c r="BR131">
        <v>10</v>
      </c>
      <c r="BS131">
        <v>1</v>
      </c>
      <c r="BT131">
        <v>1</v>
      </c>
      <c r="BU131">
        <v>0</v>
      </c>
      <c r="BV131">
        <v>357</v>
      </c>
      <c r="BW131">
        <v>357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  <c r="CE131" s="58" t="s">
        <v>111</v>
      </c>
      <c r="CG131" s="10" t="str">
        <f>$W$1</f>
        <v>FE0F</v>
      </c>
      <c r="CH131" s="10" t="str">
        <f>C107</f>
        <v>+ve</v>
      </c>
      <c r="CI131" s="59">
        <f t="shared" ref="CI131:CN131" si="88">K131</f>
        <v>0</v>
      </c>
      <c r="CJ131" s="59">
        <f t="shared" si="88"/>
        <v>0</v>
      </c>
      <c r="CK131" s="59">
        <f t="shared" si="88"/>
        <v>2</v>
      </c>
      <c r="CL131" s="59">
        <f t="shared" si="88"/>
        <v>1</v>
      </c>
      <c r="CM131" s="59">
        <f t="shared" si="88"/>
        <v>1</v>
      </c>
      <c r="CN131" s="59">
        <f t="shared" si="88"/>
        <v>566.75</v>
      </c>
      <c r="CO131" s="59">
        <f>R131</f>
        <v>423</v>
      </c>
      <c r="CP131" s="59">
        <f>S131</f>
        <v>1064</v>
      </c>
      <c r="CQ131" s="59">
        <f>U131</f>
        <v>42</v>
      </c>
      <c r="CR131" s="59">
        <f>V131</f>
        <v>160</v>
      </c>
      <c r="CS131" s="59">
        <f>X131</f>
        <v>3820.5</v>
      </c>
      <c r="CT131" s="59">
        <f>Y131</f>
        <v>277</v>
      </c>
      <c r="CU131" s="59">
        <f>AD131</f>
        <v>9</v>
      </c>
      <c r="CV131" s="59">
        <f>AE131</f>
        <v>10</v>
      </c>
      <c r="CW131" s="59">
        <f>AF131</f>
        <v>3</v>
      </c>
      <c r="CX131" s="59">
        <f>BE131</f>
        <v>8</v>
      </c>
      <c r="CY131" s="59">
        <f>BL131</f>
        <v>62</v>
      </c>
      <c r="CZ131" s="95">
        <f t="shared" ref="CZ131:DE131" si="89">K138</f>
        <v>0</v>
      </c>
      <c r="DA131" s="95">
        <f t="shared" si="89"/>
        <v>1</v>
      </c>
      <c r="DB131" s="95">
        <f t="shared" si="89"/>
        <v>2</v>
      </c>
      <c r="DC131" s="95">
        <f t="shared" si="89"/>
        <v>0</v>
      </c>
      <c r="DD131" s="95">
        <f t="shared" si="89"/>
        <v>1</v>
      </c>
      <c r="DE131" s="95">
        <f t="shared" si="89"/>
        <v>230.25</v>
      </c>
      <c r="DF131" s="95">
        <f>R138</f>
        <v>224.5</v>
      </c>
      <c r="DG131" s="95">
        <f>S138</f>
        <v>0</v>
      </c>
      <c r="DH131" s="95">
        <f>U138</f>
        <v>36</v>
      </c>
      <c r="DI131" s="95">
        <f>V138</f>
        <v>0</v>
      </c>
      <c r="DJ131" s="95">
        <f>X138</f>
        <v>79.5</v>
      </c>
      <c r="DK131" s="95">
        <f>Y138</f>
        <v>0</v>
      </c>
      <c r="DL131" s="95">
        <f>AD138</f>
        <v>7</v>
      </c>
      <c r="DM131" s="95">
        <f>AE138</f>
        <v>8</v>
      </c>
      <c r="DN131" s="95">
        <f>AF138</f>
        <v>0</v>
      </c>
      <c r="DO131" s="95">
        <f>BE138</f>
        <v>5</v>
      </c>
      <c r="DP131" s="95">
        <f>BL138</f>
        <v>45</v>
      </c>
      <c r="DQ131" s="59">
        <f t="shared" ref="DQ131:DV131" si="90">K139</f>
        <v>0</v>
      </c>
      <c r="DR131" s="59">
        <f t="shared" si="90"/>
        <v>0</v>
      </c>
      <c r="DS131" s="59">
        <f t="shared" si="90"/>
        <v>2</v>
      </c>
      <c r="DT131" s="59">
        <f t="shared" si="90"/>
        <v>0</v>
      </c>
      <c r="DU131" s="59">
        <f t="shared" si="90"/>
        <v>2</v>
      </c>
      <c r="DV131" s="59">
        <f t="shared" si="90"/>
        <v>284.25</v>
      </c>
      <c r="DW131" s="59">
        <f>R139</f>
        <v>296</v>
      </c>
      <c r="DX131" s="59">
        <f>S139</f>
        <v>0</v>
      </c>
      <c r="DY131" s="59">
        <f>U139</f>
        <v>87.5</v>
      </c>
      <c r="DZ131" s="59">
        <f>V139</f>
        <v>0</v>
      </c>
      <c r="EA131" s="59">
        <f>X139</f>
        <v>70</v>
      </c>
      <c r="EB131" s="59">
        <f>Y139</f>
        <v>0</v>
      </c>
      <c r="EC131" s="59">
        <f>AD139</f>
        <v>8</v>
      </c>
      <c r="ED131" s="59">
        <f>AE139</f>
        <v>10</v>
      </c>
      <c r="EE131" s="59">
        <f>AF139</f>
        <v>0</v>
      </c>
      <c r="EF131" s="59">
        <f>BE139</f>
        <v>3</v>
      </c>
      <c r="EG131" s="59">
        <f>BL139</f>
        <v>49</v>
      </c>
      <c r="EH131" s="95">
        <f t="shared" ref="EH131:EM131" si="91">K140</f>
        <v>0</v>
      </c>
      <c r="EI131" s="95">
        <f t="shared" si="91"/>
        <v>0</v>
      </c>
      <c r="EJ131" s="95">
        <f t="shared" si="91"/>
        <v>2</v>
      </c>
      <c r="EK131" s="95">
        <f t="shared" si="91"/>
        <v>2</v>
      </c>
      <c r="EL131" s="95">
        <f t="shared" si="91"/>
        <v>0</v>
      </c>
      <c r="EM131" s="95">
        <f t="shared" si="91"/>
        <v>157</v>
      </c>
      <c r="EN131" s="95">
        <f>R140</f>
        <v>84.5</v>
      </c>
      <c r="EO131" s="95">
        <f>S140</f>
        <v>229.5</v>
      </c>
      <c r="EP131" s="95">
        <f>U140</f>
        <v>69</v>
      </c>
      <c r="EQ131" s="95">
        <f>V140</f>
        <v>315</v>
      </c>
      <c r="ER131" s="95">
        <f>X140</f>
        <v>7</v>
      </c>
      <c r="ES131" s="95">
        <f>Y140</f>
        <v>20</v>
      </c>
      <c r="ET131" s="95">
        <f>AD140</f>
        <v>7</v>
      </c>
      <c r="EU131" s="95">
        <f>AE140</f>
        <v>9</v>
      </c>
      <c r="EV131" s="95">
        <f>AF140</f>
        <v>2</v>
      </c>
      <c r="EW131" s="95">
        <f>BE140</f>
        <v>5</v>
      </c>
      <c r="EX131" s="95">
        <f>BL140</f>
        <v>47</v>
      </c>
    </row>
    <row r="132" spans="1:154">
      <c r="A132" t="s">
        <v>180</v>
      </c>
      <c r="B132" s="10">
        <v>36</v>
      </c>
      <c r="C132" s="4" t="s">
        <v>3</v>
      </c>
      <c r="D132" s="10" t="s">
        <v>38</v>
      </c>
      <c r="E132" s="59">
        <f t="shared" ref="E132:E154" si="92">(K132/$J132)*100</f>
        <v>25</v>
      </c>
      <c r="F132" s="59">
        <f t="shared" ref="F132:F154" si="93">(L132/$J132)*100</f>
        <v>0</v>
      </c>
      <c r="G132" s="59">
        <f t="shared" ref="G132:G154" si="94">(M132/$J132)*100</f>
        <v>50</v>
      </c>
      <c r="H132" s="59">
        <f t="shared" ref="H132:H154" si="95">(N132/$J132)*100</f>
        <v>25</v>
      </c>
      <c r="I132" s="59">
        <f t="shared" ref="I132:I154" si="96">M132/J132</f>
        <v>0.5</v>
      </c>
      <c r="J132">
        <v>4</v>
      </c>
      <c r="K132">
        <v>1</v>
      </c>
      <c r="L132">
        <v>0</v>
      </c>
      <c r="M132">
        <v>2</v>
      </c>
      <c r="N132">
        <v>1</v>
      </c>
      <c r="O132">
        <v>0</v>
      </c>
      <c r="P132">
        <v>2223</v>
      </c>
      <c r="Q132">
        <v>0</v>
      </c>
      <c r="R132">
        <v>2035.5</v>
      </c>
      <c r="S132">
        <v>2598</v>
      </c>
      <c r="T132">
        <v>485.66666659999999</v>
      </c>
      <c r="U132">
        <v>277</v>
      </c>
      <c r="V132">
        <v>903</v>
      </c>
      <c r="W132">
        <v>55.666666669999998</v>
      </c>
      <c r="X132">
        <v>52.5</v>
      </c>
      <c r="Y132">
        <v>62</v>
      </c>
      <c r="Z132">
        <v>849</v>
      </c>
      <c r="AA132">
        <v>1104.5</v>
      </c>
      <c r="AB132">
        <v>338</v>
      </c>
      <c r="AC132">
        <v>8</v>
      </c>
      <c r="AD132">
        <v>4</v>
      </c>
      <c r="AE132">
        <v>3</v>
      </c>
      <c r="AF132">
        <v>1</v>
      </c>
      <c r="AG132">
        <v>4</v>
      </c>
      <c r="AH132">
        <v>3</v>
      </c>
      <c r="AI132">
        <v>1</v>
      </c>
      <c r="AJ132">
        <v>0</v>
      </c>
      <c r="AK132">
        <v>0</v>
      </c>
      <c r="AL132">
        <v>0</v>
      </c>
      <c r="AM132">
        <v>3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1</v>
      </c>
      <c r="AT132">
        <v>2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1</v>
      </c>
      <c r="BA132">
        <v>0</v>
      </c>
      <c r="BB132">
        <v>0</v>
      </c>
      <c r="BC132">
        <v>0</v>
      </c>
      <c r="BD132">
        <v>0</v>
      </c>
      <c r="BE132">
        <v>4</v>
      </c>
      <c r="BF132">
        <v>1</v>
      </c>
      <c r="BG132">
        <v>0</v>
      </c>
      <c r="BH132">
        <v>0</v>
      </c>
      <c r="BI132">
        <v>2</v>
      </c>
      <c r="BJ132">
        <v>1</v>
      </c>
      <c r="BK132">
        <v>0</v>
      </c>
      <c r="BL132">
        <v>52</v>
      </c>
      <c r="BM132">
        <v>34</v>
      </c>
      <c r="BN132">
        <v>2</v>
      </c>
      <c r="BO132">
        <v>0</v>
      </c>
      <c r="BP132">
        <v>1</v>
      </c>
      <c r="BQ132">
        <v>0</v>
      </c>
      <c r="BR132">
        <v>15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</row>
    <row r="133" spans="1:154">
      <c r="A133" t="s">
        <v>159</v>
      </c>
      <c r="B133" s="10">
        <v>34</v>
      </c>
      <c r="C133" s="4" t="s">
        <v>3</v>
      </c>
      <c r="D133" s="10" t="s">
        <v>38</v>
      </c>
      <c r="E133" s="59">
        <f t="shared" si="92"/>
        <v>50</v>
      </c>
      <c r="F133" s="59">
        <f t="shared" si="93"/>
        <v>0</v>
      </c>
      <c r="G133" s="59">
        <f t="shared" si="94"/>
        <v>25</v>
      </c>
      <c r="H133" s="59">
        <f t="shared" si="95"/>
        <v>0</v>
      </c>
      <c r="I133" s="59">
        <f t="shared" si="96"/>
        <v>0.25</v>
      </c>
      <c r="J133">
        <v>4</v>
      </c>
      <c r="K133">
        <v>2</v>
      </c>
      <c r="L133">
        <v>0</v>
      </c>
      <c r="M133">
        <v>1</v>
      </c>
      <c r="N133">
        <v>0</v>
      </c>
      <c r="O133">
        <v>1</v>
      </c>
      <c r="P133">
        <v>431</v>
      </c>
      <c r="Q133">
        <v>0</v>
      </c>
      <c r="R133">
        <v>307</v>
      </c>
      <c r="S133">
        <v>0</v>
      </c>
      <c r="T133">
        <v>179</v>
      </c>
      <c r="U133">
        <v>179</v>
      </c>
      <c r="V133">
        <v>0</v>
      </c>
      <c r="W133">
        <v>760</v>
      </c>
      <c r="X133">
        <v>760</v>
      </c>
      <c r="Y133">
        <v>0</v>
      </c>
      <c r="Z133">
        <v>43</v>
      </c>
      <c r="AA133">
        <v>43</v>
      </c>
      <c r="AB133">
        <v>0</v>
      </c>
      <c r="AC133">
        <v>20</v>
      </c>
      <c r="AD133">
        <v>6</v>
      </c>
      <c r="AE133">
        <v>10</v>
      </c>
      <c r="AF133">
        <v>4</v>
      </c>
      <c r="AG133">
        <v>4</v>
      </c>
      <c r="AH133">
        <v>5</v>
      </c>
      <c r="AI133">
        <v>1</v>
      </c>
      <c r="AJ133">
        <v>1</v>
      </c>
      <c r="AK133">
        <v>0</v>
      </c>
      <c r="AL133">
        <v>9</v>
      </c>
      <c r="AM133">
        <v>2</v>
      </c>
      <c r="AN133">
        <v>3</v>
      </c>
      <c r="AO133">
        <v>0</v>
      </c>
      <c r="AP133">
        <v>0</v>
      </c>
      <c r="AQ133">
        <v>0</v>
      </c>
      <c r="AR133">
        <v>1</v>
      </c>
      <c r="AS133">
        <v>2</v>
      </c>
      <c r="AT133">
        <v>2</v>
      </c>
      <c r="AU133">
        <v>1</v>
      </c>
      <c r="AV133">
        <v>1</v>
      </c>
      <c r="AW133">
        <v>0</v>
      </c>
      <c r="AX133">
        <v>4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4</v>
      </c>
      <c r="BE133">
        <v>5</v>
      </c>
      <c r="BF133">
        <v>0</v>
      </c>
      <c r="BG133">
        <v>0</v>
      </c>
      <c r="BH133">
        <v>0</v>
      </c>
      <c r="BI133">
        <v>0</v>
      </c>
      <c r="BJ133">
        <v>1</v>
      </c>
      <c r="BK133">
        <v>4</v>
      </c>
      <c r="BL133">
        <v>106</v>
      </c>
      <c r="BM133">
        <v>42</v>
      </c>
      <c r="BN133">
        <v>0</v>
      </c>
      <c r="BO133">
        <v>0</v>
      </c>
      <c r="BP133">
        <v>0</v>
      </c>
      <c r="BQ133">
        <v>3</v>
      </c>
      <c r="BR133">
        <v>61</v>
      </c>
      <c r="BS133">
        <v>1</v>
      </c>
      <c r="BT133">
        <v>0</v>
      </c>
      <c r="BU133">
        <v>1</v>
      </c>
      <c r="BV133">
        <v>555</v>
      </c>
      <c r="BW133">
        <v>0</v>
      </c>
      <c r="BX133">
        <v>555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</row>
    <row r="134" spans="1:154">
      <c r="A134" t="s">
        <v>160</v>
      </c>
      <c r="B134" s="10">
        <v>34</v>
      </c>
      <c r="C134" s="4" t="s">
        <v>3</v>
      </c>
      <c r="D134" s="10" t="s">
        <v>38</v>
      </c>
      <c r="E134" s="59">
        <f t="shared" si="92"/>
        <v>0</v>
      </c>
      <c r="F134" s="59">
        <f t="shared" si="93"/>
        <v>0</v>
      </c>
      <c r="G134" s="59">
        <f t="shared" si="94"/>
        <v>50</v>
      </c>
      <c r="H134" s="59">
        <f t="shared" si="95"/>
        <v>25</v>
      </c>
      <c r="I134" s="59">
        <f t="shared" si="96"/>
        <v>0.5</v>
      </c>
      <c r="J134">
        <v>4</v>
      </c>
      <c r="K134">
        <v>0</v>
      </c>
      <c r="L134">
        <v>0</v>
      </c>
      <c r="M134">
        <v>2</v>
      </c>
      <c r="N134">
        <v>1</v>
      </c>
      <c r="O134">
        <v>1</v>
      </c>
      <c r="P134">
        <v>993.75</v>
      </c>
      <c r="Q134">
        <v>0</v>
      </c>
      <c r="R134">
        <v>926.5</v>
      </c>
      <c r="S134">
        <v>440</v>
      </c>
      <c r="T134">
        <v>384</v>
      </c>
      <c r="U134">
        <v>149</v>
      </c>
      <c r="V134">
        <v>854</v>
      </c>
      <c r="W134">
        <v>79.333333339999996</v>
      </c>
      <c r="X134">
        <v>74</v>
      </c>
      <c r="Y134">
        <v>90</v>
      </c>
      <c r="Z134">
        <v>831.66666669999995</v>
      </c>
      <c r="AA134">
        <v>1064.5</v>
      </c>
      <c r="AB134">
        <v>366</v>
      </c>
      <c r="AC134">
        <v>20</v>
      </c>
      <c r="AD134">
        <v>9</v>
      </c>
      <c r="AE134">
        <v>6</v>
      </c>
      <c r="AF134">
        <v>5</v>
      </c>
      <c r="AG134">
        <v>5</v>
      </c>
      <c r="AH134">
        <v>7</v>
      </c>
      <c r="AI134">
        <v>0</v>
      </c>
      <c r="AJ134">
        <v>0</v>
      </c>
      <c r="AK134">
        <v>0</v>
      </c>
      <c r="AL134">
        <v>8</v>
      </c>
      <c r="AM134">
        <v>4</v>
      </c>
      <c r="AN134">
        <v>3</v>
      </c>
      <c r="AO134">
        <v>0</v>
      </c>
      <c r="AP134">
        <v>0</v>
      </c>
      <c r="AQ134">
        <v>0</v>
      </c>
      <c r="AR134">
        <v>2</v>
      </c>
      <c r="AS134">
        <v>0</v>
      </c>
      <c r="AT134">
        <v>3</v>
      </c>
      <c r="AU134">
        <v>0</v>
      </c>
      <c r="AV134">
        <v>0</v>
      </c>
      <c r="AW134">
        <v>0</v>
      </c>
      <c r="AX134">
        <v>3</v>
      </c>
      <c r="AY134">
        <v>1</v>
      </c>
      <c r="AZ134">
        <v>1</v>
      </c>
      <c r="BA134">
        <v>0</v>
      </c>
      <c r="BB134">
        <v>0</v>
      </c>
      <c r="BC134">
        <v>0</v>
      </c>
      <c r="BD134">
        <v>3</v>
      </c>
      <c r="BE134">
        <v>4</v>
      </c>
      <c r="BF134">
        <v>0</v>
      </c>
      <c r="BG134">
        <v>0</v>
      </c>
      <c r="BH134">
        <v>0</v>
      </c>
      <c r="BI134">
        <v>2</v>
      </c>
      <c r="BJ134">
        <v>1</v>
      </c>
      <c r="BK134">
        <v>1</v>
      </c>
      <c r="BL134">
        <v>52</v>
      </c>
      <c r="BM134">
        <v>23</v>
      </c>
      <c r="BN134">
        <v>1</v>
      </c>
      <c r="BO134">
        <v>1</v>
      </c>
      <c r="BP134">
        <v>6</v>
      </c>
      <c r="BQ134">
        <v>1</v>
      </c>
      <c r="BR134">
        <v>20</v>
      </c>
      <c r="BS134">
        <v>1</v>
      </c>
      <c r="BT134">
        <v>0</v>
      </c>
      <c r="BU134">
        <v>1</v>
      </c>
      <c r="BV134">
        <v>1682</v>
      </c>
      <c r="BW134">
        <v>0</v>
      </c>
      <c r="BX134">
        <v>1682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</row>
    <row r="135" spans="1:154">
      <c r="A135" t="s">
        <v>181</v>
      </c>
      <c r="B135" s="10">
        <v>36</v>
      </c>
      <c r="C135" s="6" t="s">
        <v>2</v>
      </c>
      <c r="D135" s="10" t="s">
        <v>38</v>
      </c>
      <c r="E135" s="59">
        <f t="shared" si="92"/>
        <v>0</v>
      </c>
      <c r="F135" s="59">
        <f t="shared" si="93"/>
        <v>0</v>
      </c>
      <c r="G135" s="59">
        <f t="shared" si="94"/>
        <v>25</v>
      </c>
      <c r="H135" s="59">
        <f t="shared" si="95"/>
        <v>0</v>
      </c>
      <c r="I135" s="59">
        <f t="shared" si="96"/>
        <v>0.25</v>
      </c>
      <c r="J135">
        <v>4</v>
      </c>
      <c r="K135">
        <v>0</v>
      </c>
      <c r="L135">
        <v>0</v>
      </c>
      <c r="M135">
        <v>1</v>
      </c>
      <c r="N135">
        <v>0</v>
      </c>
      <c r="O135">
        <v>3</v>
      </c>
      <c r="P135">
        <v>695</v>
      </c>
      <c r="Q135">
        <v>0</v>
      </c>
      <c r="R135">
        <v>627</v>
      </c>
      <c r="S135">
        <v>0</v>
      </c>
      <c r="T135">
        <v>601</v>
      </c>
      <c r="U135">
        <v>601</v>
      </c>
      <c r="V135">
        <v>0</v>
      </c>
      <c r="W135">
        <v>175</v>
      </c>
      <c r="X135">
        <v>175</v>
      </c>
      <c r="Y135">
        <v>0</v>
      </c>
      <c r="Z135">
        <v>1159</v>
      </c>
      <c r="AA135">
        <v>1159</v>
      </c>
      <c r="AB135">
        <v>0</v>
      </c>
      <c r="AC135">
        <v>29</v>
      </c>
      <c r="AD135">
        <v>10</v>
      </c>
      <c r="AE135">
        <v>10</v>
      </c>
      <c r="AF135">
        <v>9</v>
      </c>
      <c r="AG135">
        <v>11</v>
      </c>
      <c r="AH135">
        <v>5</v>
      </c>
      <c r="AI135">
        <v>1</v>
      </c>
      <c r="AJ135">
        <v>0</v>
      </c>
      <c r="AK135">
        <v>0</v>
      </c>
      <c r="AL135">
        <v>12</v>
      </c>
      <c r="AM135">
        <v>4</v>
      </c>
      <c r="AN135">
        <v>1</v>
      </c>
      <c r="AO135">
        <v>0</v>
      </c>
      <c r="AP135">
        <v>0</v>
      </c>
      <c r="AQ135">
        <v>0</v>
      </c>
      <c r="AR135">
        <v>5</v>
      </c>
      <c r="AS135">
        <v>2</v>
      </c>
      <c r="AT135">
        <v>3</v>
      </c>
      <c r="AU135">
        <v>1</v>
      </c>
      <c r="AV135">
        <v>0</v>
      </c>
      <c r="AW135">
        <v>0</v>
      </c>
      <c r="AX135">
        <v>4</v>
      </c>
      <c r="AY135">
        <v>5</v>
      </c>
      <c r="AZ135">
        <v>1</v>
      </c>
      <c r="BA135">
        <v>0</v>
      </c>
      <c r="BB135">
        <v>0</v>
      </c>
      <c r="BC135">
        <v>0</v>
      </c>
      <c r="BD135">
        <v>3</v>
      </c>
      <c r="BE135">
        <v>3</v>
      </c>
      <c r="BF135">
        <v>1</v>
      </c>
      <c r="BG135">
        <v>0</v>
      </c>
      <c r="BH135">
        <v>0</v>
      </c>
      <c r="BI135">
        <v>1</v>
      </c>
      <c r="BJ135">
        <v>0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</v>
      </c>
      <c r="BT135">
        <v>1</v>
      </c>
      <c r="BU135">
        <v>2</v>
      </c>
      <c r="BV135">
        <v>2153</v>
      </c>
      <c r="BW135">
        <v>307</v>
      </c>
      <c r="BX135">
        <v>1846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</row>
    <row r="136" spans="1:154">
      <c r="A136" t="s">
        <v>161</v>
      </c>
      <c r="B136" s="10">
        <v>35</v>
      </c>
      <c r="C136" s="4" t="s">
        <v>3</v>
      </c>
      <c r="D136" s="10" t="s">
        <v>38</v>
      </c>
      <c r="E136" s="59">
        <f t="shared" si="92"/>
        <v>0</v>
      </c>
      <c r="F136" s="59">
        <f t="shared" si="93"/>
        <v>0</v>
      </c>
      <c r="G136" s="59">
        <f t="shared" si="94"/>
        <v>50</v>
      </c>
      <c r="H136" s="59">
        <f t="shared" si="95"/>
        <v>25</v>
      </c>
      <c r="I136" s="59">
        <f t="shared" si="96"/>
        <v>0.5</v>
      </c>
      <c r="J136">
        <v>4</v>
      </c>
      <c r="K136">
        <v>0</v>
      </c>
      <c r="L136">
        <v>0</v>
      </c>
      <c r="M136">
        <v>2</v>
      </c>
      <c r="N136">
        <v>1</v>
      </c>
      <c r="O136">
        <v>1</v>
      </c>
      <c r="P136">
        <v>495</v>
      </c>
      <c r="Q136">
        <v>0</v>
      </c>
      <c r="R136">
        <v>411.5</v>
      </c>
      <c r="S136">
        <v>549</v>
      </c>
      <c r="T136">
        <v>245.33333329999999</v>
      </c>
      <c r="U136">
        <v>162.5</v>
      </c>
      <c r="V136">
        <v>411</v>
      </c>
      <c r="W136">
        <v>103.33333330000001</v>
      </c>
      <c r="X136">
        <v>99.5</v>
      </c>
      <c r="Y136">
        <v>111</v>
      </c>
      <c r="Z136">
        <v>354</v>
      </c>
      <c r="AA136">
        <v>441</v>
      </c>
      <c r="AB136">
        <v>180</v>
      </c>
      <c r="AC136">
        <v>19</v>
      </c>
      <c r="AD136">
        <v>8</v>
      </c>
      <c r="AE136">
        <v>9</v>
      </c>
      <c r="AF136">
        <v>2</v>
      </c>
      <c r="AG136">
        <v>9</v>
      </c>
      <c r="AH136">
        <v>7</v>
      </c>
      <c r="AI136">
        <v>2</v>
      </c>
      <c r="AJ136">
        <v>0</v>
      </c>
      <c r="AK136">
        <v>0</v>
      </c>
      <c r="AL136">
        <v>1</v>
      </c>
      <c r="AM136">
        <v>4</v>
      </c>
      <c r="AN136">
        <v>3</v>
      </c>
      <c r="AO136">
        <v>0</v>
      </c>
      <c r="AP136">
        <v>0</v>
      </c>
      <c r="AQ136">
        <v>0</v>
      </c>
      <c r="AR136">
        <v>1</v>
      </c>
      <c r="AS136">
        <v>4</v>
      </c>
      <c r="AT136">
        <v>3</v>
      </c>
      <c r="AU136">
        <v>2</v>
      </c>
      <c r="AV136">
        <v>0</v>
      </c>
      <c r="AW136">
        <v>0</v>
      </c>
      <c r="AX136">
        <v>0</v>
      </c>
      <c r="AY136">
        <v>1</v>
      </c>
      <c r="AZ136">
        <v>1</v>
      </c>
      <c r="BA136">
        <v>0</v>
      </c>
      <c r="BB136">
        <v>0</v>
      </c>
      <c r="BC136">
        <v>0</v>
      </c>
      <c r="BD136">
        <v>0</v>
      </c>
      <c r="BE136">
        <v>9</v>
      </c>
      <c r="BF136">
        <v>0</v>
      </c>
      <c r="BG136">
        <v>0</v>
      </c>
      <c r="BH136">
        <v>0</v>
      </c>
      <c r="BI136">
        <v>2</v>
      </c>
      <c r="BJ136">
        <v>1</v>
      </c>
      <c r="BK136">
        <v>6</v>
      </c>
      <c r="BL136">
        <v>39</v>
      </c>
      <c r="BM136">
        <v>10</v>
      </c>
      <c r="BN136">
        <v>1</v>
      </c>
      <c r="BO136">
        <v>0</v>
      </c>
      <c r="BP136">
        <v>5</v>
      </c>
      <c r="BQ136">
        <v>1</v>
      </c>
      <c r="BR136">
        <v>22</v>
      </c>
      <c r="BS136">
        <v>1</v>
      </c>
      <c r="BT136">
        <v>0</v>
      </c>
      <c r="BU136">
        <v>1</v>
      </c>
      <c r="BV136">
        <v>608</v>
      </c>
      <c r="BW136">
        <v>0</v>
      </c>
      <c r="BX136">
        <v>608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</row>
    <row r="137" spans="1:154">
      <c r="A137" t="s">
        <v>162</v>
      </c>
      <c r="B137" s="10">
        <v>34</v>
      </c>
      <c r="C137" s="6" t="s">
        <v>2</v>
      </c>
      <c r="D137" s="10" t="s">
        <v>38</v>
      </c>
      <c r="E137" s="59">
        <f t="shared" si="92"/>
        <v>25</v>
      </c>
      <c r="F137" s="59">
        <f t="shared" si="93"/>
        <v>0</v>
      </c>
      <c r="G137" s="59">
        <f t="shared" si="94"/>
        <v>50</v>
      </c>
      <c r="H137" s="59">
        <f t="shared" si="95"/>
        <v>25</v>
      </c>
      <c r="I137" s="59">
        <f t="shared" si="96"/>
        <v>0.5</v>
      </c>
      <c r="J137">
        <v>4</v>
      </c>
      <c r="K137">
        <v>1</v>
      </c>
      <c r="L137">
        <v>0</v>
      </c>
      <c r="M137">
        <v>2</v>
      </c>
      <c r="N137">
        <v>1</v>
      </c>
      <c r="O137">
        <v>0</v>
      </c>
      <c r="P137">
        <v>974</v>
      </c>
      <c r="Q137">
        <v>0</v>
      </c>
      <c r="R137">
        <v>1108.5</v>
      </c>
      <c r="S137">
        <v>705</v>
      </c>
      <c r="T137">
        <v>301.33333340000001</v>
      </c>
      <c r="U137">
        <v>49</v>
      </c>
      <c r="V137">
        <v>806</v>
      </c>
      <c r="W137">
        <v>130.33333329999999</v>
      </c>
      <c r="X137">
        <v>75</v>
      </c>
      <c r="Y137">
        <v>241</v>
      </c>
      <c r="Z137">
        <v>803.66666669999995</v>
      </c>
      <c r="AA137">
        <v>1039</v>
      </c>
      <c r="AB137">
        <v>333</v>
      </c>
      <c r="AC137">
        <v>17</v>
      </c>
      <c r="AD137">
        <v>7</v>
      </c>
      <c r="AE137">
        <v>9</v>
      </c>
      <c r="AF137">
        <v>1</v>
      </c>
      <c r="AG137">
        <v>3</v>
      </c>
      <c r="AH137">
        <v>4</v>
      </c>
      <c r="AI137">
        <v>1</v>
      </c>
      <c r="AJ137">
        <v>0</v>
      </c>
      <c r="AK137">
        <v>0</v>
      </c>
      <c r="AL137">
        <v>9</v>
      </c>
      <c r="AM137">
        <v>3</v>
      </c>
      <c r="AN137">
        <v>1</v>
      </c>
      <c r="AO137">
        <v>0</v>
      </c>
      <c r="AP137">
        <v>0</v>
      </c>
      <c r="AQ137">
        <v>0</v>
      </c>
      <c r="AR137">
        <v>3</v>
      </c>
      <c r="AS137">
        <v>0</v>
      </c>
      <c r="AT137">
        <v>2</v>
      </c>
      <c r="AU137">
        <v>1</v>
      </c>
      <c r="AV137">
        <v>0</v>
      </c>
      <c r="AW137">
        <v>0</v>
      </c>
      <c r="AX137">
        <v>6</v>
      </c>
      <c r="AY137">
        <v>0</v>
      </c>
      <c r="AZ137">
        <v>1</v>
      </c>
      <c r="BA137">
        <v>0</v>
      </c>
      <c r="BB137">
        <v>0</v>
      </c>
      <c r="BC137">
        <v>0</v>
      </c>
      <c r="BD137">
        <v>0</v>
      </c>
      <c r="BE137">
        <v>6</v>
      </c>
      <c r="BF137">
        <v>2</v>
      </c>
      <c r="BG137">
        <v>0</v>
      </c>
      <c r="BH137">
        <v>0</v>
      </c>
      <c r="BI137">
        <v>2</v>
      </c>
      <c r="BJ137">
        <v>1</v>
      </c>
      <c r="BK137">
        <v>1</v>
      </c>
      <c r="BL137">
        <v>144</v>
      </c>
      <c r="BM137">
        <v>60</v>
      </c>
      <c r="BN137">
        <v>5</v>
      </c>
      <c r="BO137">
        <v>1</v>
      </c>
      <c r="BP137">
        <v>2</v>
      </c>
      <c r="BQ137">
        <v>4</v>
      </c>
      <c r="BR137">
        <v>72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</row>
    <row r="138" spans="1:154">
      <c r="A138" t="s">
        <v>163</v>
      </c>
      <c r="B138" s="10">
        <v>29</v>
      </c>
      <c r="C138" s="6" t="s">
        <v>2</v>
      </c>
      <c r="D138" s="10" t="s">
        <v>38</v>
      </c>
      <c r="E138" s="59">
        <f t="shared" si="92"/>
        <v>0</v>
      </c>
      <c r="F138" s="59">
        <f t="shared" si="93"/>
        <v>25</v>
      </c>
      <c r="G138" s="59">
        <f t="shared" si="94"/>
        <v>50</v>
      </c>
      <c r="H138" s="59">
        <f t="shared" si="95"/>
        <v>0</v>
      </c>
      <c r="I138" s="59">
        <f t="shared" si="96"/>
        <v>0.5</v>
      </c>
      <c r="J138">
        <v>4</v>
      </c>
      <c r="K138">
        <v>0</v>
      </c>
      <c r="L138">
        <v>1</v>
      </c>
      <c r="M138">
        <v>2</v>
      </c>
      <c r="N138">
        <v>0</v>
      </c>
      <c r="O138">
        <v>1</v>
      </c>
      <c r="P138">
        <v>230.25</v>
      </c>
      <c r="Q138">
        <v>81</v>
      </c>
      <c r="R138">
        <v>224.5</v>
      </c>
      <c r="S138">
        <v>0</v>
      </c>
      <c r="T138">
        <v>36</v>
      </c>
      <c r="U138">
        <v>36</v>
      </c>
      <c r="V138">
        <v>0</v>
      </c>
      <c r="W138">
        <v>79.5</v>
      </c>
      <c r="X138">
        <v>79.5</v>
      </c>
      <c r="Y138">
        <v>0</v>
      </c>
      <c r="Z138">
        <v>1158.5</v>
      </c>
      <c r="AA138">
        <v>1158.5</v>
      </c>
      <c r="AB138">
        <v>0</v>
      </c>
      <c r="AC138">
        <v>15</v>
      </c>
      <c r="AD138">
        <v>7</v>
      </c>
      <c r="AE138">
        <v>8</v>
      </c>
      <c r="AF138">
        <v>0</v>
      </c>
      <c r="AG138">
        <v>4</v>
      </c>
      <c r="AH138">
        <v>5</v>
      </c>
      <c r="AI138">
        <v>3</v>
      </c>
      <c r="AJ138">
        <v>1</v>
      </c>
      <c r="AK138">
        <v>0</v>
      </c>
      <c r="AL138">
        <v>2</v>
      </c>
      <c r="AM138">
        <v>4</v>
      </c>
      <c r="AN138">
        <v>2</v>
      </c>
      <c r="AO138">
        <v>0</v>
      </c>
      <c r="AP138">
        <v>0</v>
      </c>
      <c r="AQ138">
        <v>0</v>
      </c>
      <c r="AR138">
        <v>1</v>
      </c>
      <c r="AS138">
        <v>0</v>
      </c>
      <c r="AT138">
        <v>3</v>
      </c>
      <c r="AU138">
        <v>3</v>
      </c>
      <c r="AV138">
        <v>1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5</v>
      </c>
      <c r="BF138">
        <v>1</v>
      </c>
      <c r="BG138">
        <v>0</v>
      </c>
      <c r="BH138">
        <v>0</v>
      </c>
      <c r="BI138">
        <v>2</v>
      </c>
      <c r="BJ138">
        <v>0</v>
      </c>
      <c r="BK138">
        <v>2</v>
      </c>
      <c r="BL138">
        <v>45</v>
      </c>
      <c r="BM138">
        <v>7</v>
      </c>
      <c r="BN138">
        <v>14</v>
      </c>
      <c r="BO138">
        <v>0</v>
      </c>
      <c r="BP138">
        <v>2</v>
      </c>
      <c r="BQ138">
        <v>0</v>
      </c>
      <c r="BR138">
        <v>22</v>
      </c>
      <c r="BS138">
        <v>1</v>
      </c>
      <c r="BT138">
        <v>0</v>
      </c>
      <c r="BU138">
        <v>1</v>
      </c>
      <c r="BV138">
        <v>391</v>
      </c>
      <c r="BW138">
        <v>0</v>
      </c>
      <c r="BX138">
        <v>391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E138" s="58" t="s">
        <v>111</v>
      </c>
    </row>
    <row r="139" spans="1:154">
      <c r="A139" t="s">
        <v>164</v>
      </c>
      <c r="B139" s="10">
        <v>29</v>
      </c>
      <c r="C139" s="6" t="s">
        <v>2</v>
      </c>
      <c r="D139" s="10" t="s">
        <v>38</v>
      </c>
      <c r="E139" s="59">
        <f t="shared" si="92"/>
        <v>0</v>
      </c>
      <c r="F139" s="59">
        <f t="shared" si="93"/>
        <v>0</v>
      </c>
      <c r="G139" s="59">
        <f t="shared" si="94"/>
        <v>50</v>
      </c>
      <c r="H139" s="59">
        <f t="shared" si="95"/>
        <v>0</v>
      </c>
      <c r="I139" s="59">
        <f t="shared" si="96"/>
        <v>0.5</v>
      </c>
      <c r="J139">
        <v>4</v>
      </c>
      <c r="K139">
        <v>0</v>
      </c>
      <c r="L139">
        <v>0</v>
      </c>
      <c r="M139">
        <v>2</v>
      </c>
      <c r="N139">
        <v>0</v>
      </c>
      <c r="O139">
        <v>2</v>
      </c>
      <c r="P139">
        <v>284.25</v>
      </c>
      <c r="Q139">
        <v>0</v>
      </c>
      <c r="R139">
        <v>296</v>
      </c>
      <c r="S139">
        <v>0</v>
      </c>
      <c r="T139">
        <v>87.5</v>
      </c>
      <c r="U139">
        <v>87.5</v>
      </c>
      <c r="V139">
        <v>0</v>
      </c>
      <c r="W139">
        <v>70</v>
      </c>
      <c r="X139">
        <v>70</v>
      </c>
      <c r="Y139">
        <v>0</v>
      </c>
      <c r="Z139">
        <v>631</v>
      </c>
      <c r="AA139">
        <v>631</v>
      </c>
      <c r="AB139">
        <v>0</v>
      </c>
      <c r="AC139">
        <v>18</v>
      </c>
      <c r="AD139">
        <v>8</v>
      </c>
      <c r="AE139">
        <v>10</v>
      </c>
      <c r="AF139">
        <v>0</v>
      </c>
      <c r="AG139">
        <v>4</v>
      </c>
      <c r="AH139">
        <v>4</v>
      </c>
      <c r="AI139">
        <v>1</v>
      </c>
      <c r="AJ139">
        <v>0</v>
      </c>
      <c r="AK139">
        <v>0</v>
      </c>
      <c r="AL139">
        <v>9</v>
      </c>
      <c r="AM139">
        <v>4</v>
      </c>
      <c r="AN139">
        <v>0</v>
      </c>
      <c r="AO139">
        <v>0</v>
      </c>
      <c r="AP139">
        <v>0</v>
      </c>
      <c r="AQ139">
        <v>0</v>
      </c>
      <c r="AR139">
        <v>4</v>
      </c>
      <c r="AS139">
        <v>0</v>
      </c>
      <c r="AT139">
        <v>4</v>
      </c>
      <c r="AU139">
        <v>1</v>
      </c>
      <c r="AV139">
        <v>0</v>
      </c>
      <c r="AW139">
        <v>0</v>
      </c>
      <c r="AX139">
        <v>5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3</v>
      </c>
      <c r="BF139">
        <v>0</v>
      </c>
      <c r="BG139">
        <v>0</v>
      </c>
      <c r="BH139">
        <v>0</v>
      </c>
      <c r="BI139">
        <v>2</v>
      </c>
      <c r="BJ139">
        <v>0</v>
      </c>
      <c r="BK139">
        <v>1</v>
      </c>
      <c r="BL139">
        <v>49</v>
      </c>
      <c r="BM139">
        <v>10</v>
      </c>
      <c r="BN139">
        <v>2</v>
      </c>
      <c r="BO139">
        <v>0</v>
      </c>
      <c r="BP139">
        <v>2</v>
      </c>
      <c r="BQ139">
        <v>0</v>
      </c>
      <c r="BR139">
        <v>35</v>
      </c>
      <c r="BS139">
        <v>2</v>
      </c>
      <c r="BT139">
        <v>2</v>
      </c>
      <c r="BU139">
        <v>0</v>
      </c>
      <c r="BV139">
        <v>545</v>
      </c>
      <c r="BW139">
        <v>545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  <c r="CE139" s="58" t="s">
        <v>111</v>
      </c>
    </row>
    <row r="140" spans="1:154">
      <c r="A140" t="s">
        <v>165</v>
      </c>
      <c r="B140" s="10">
        <v>29</v>
      </c>
      <c r="C140" s="6" t="s">
        <v>2</v>
      </c>
      <c r="D140" s="10" t="s">
        <v>38</v>
      </c>
      <c r="E140" s="59">
        <f t="shared" si="92"/>
        <v>0</v>
      </c>
      <c r="F140" s="59">
        <f t="shared" si="93"/>
        <v>0</v>
      </c>
      <c r="G140" s="59">
        <f t="shared" si="94"/>
        <v>50</v>
      </c>
      <c r="H140" s="59">
        <f t="shared" si="95"/>
        <v>50</v>
      </c>
      <c r="I140" s="59">
        <f t="shared" si="96"/>
        <v>0.5</v>
      </c>
      <c r="J140">
        <v>4</v>
      </c>
      <c r="K140">
        <v>0</v>
      </c>
      <c r="L140">
        <v>0</v>
      </c>
      <c r="M140">
        <v>2</v>
      </c>
      <c r="N140">
        <v>2</v>
      </c>
      <c r="O140">
        <v>0</v>
      </c>
      <c r="P140">
        <v>157</v>
      </c>
      <c r="Q140">
        <v>0</v>
      </c>
      <c r="R140">
        <v>84.5</v>
      </c>
      <c r="S140">
        <v>229.5</v>
      </c>
      <c r="T140">
        <v>192</v>
      </c>
      <c r="U140">
        <v>69</v>
      </c>
      <c r="V140">
        <v>315</v>
      </c>
      <c r="W140">
        <v>13.5</v>
      </c>
      <c r="X140">
        <v>7</v>
      </c>
      <c r="Y140">
        <v>20</v>
      </c>
      <c r="Z140">
        <v>485</v>
      </c>
      <c r="AA140">
        <v>676.5</v>
      </c>
      <c r="AB140">
        <v>293.5</v>
      </c>
      <c r="AC140">
        <v>18</v>
      </c>
      <c r="AD140">
        <v>7</v>
      </c>
      <c r="AE140">
        <v>9</v>
      </c>
      <c r="AF140">
        <v>2</v>
      </c>
      <c r="AG140">
        <v>6</v>
      </c>
      <c r="AH140">
        <v>5</v>
      </c>
      <c r="AI140">
        <v>0</v>
      </c>
      <c r="AJ140">
        <v>0</v>
      </c>
      <c r="AK140">
        <v>0</v>
      </c>
      <c r="AL140">
        <v>7</v>
      </c>
      <c r="AM140">
        <v>4</v>
      </c>
      <c r="AN140">
        <v>1</v>
      </c>
      <c r="AO140">
        <v>0</v>
      </c>
      <c r="AP140">
        <v>0</v>
      </c>
      <c r="AQ140">
        <v>0</v>
      </c>
      <c r="AR140">
        <v>2</v>
      </c>
      <c r="AS140">
        <v>2</v>
      </c>
      <c r="AT140">
        <v>2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2</v>
      </c>
      <c r="BA140">
        <v>0</v>
      </c>
      <c r="BB140">
        <v>0</v>
      </c>
      <c r="BC140">
        <v>0</v>
      </c>
      <c r="BD140">
        <v>0</v>
      </c>
      <c r="BE140">
        <v>5</v>
      </c>
      <c r="BF140">
        <v>0</v>
      </c>
      <c r="BG140">
        <v>0</v>
      </c>
      <c r="BH140">
        <v>0</v>
      </c>
      <c r="BI140">
        <v>4</v>
      </c>
      <c r="BJ140">
        <v>0</v>
      </c>
      <c r="BK140">
        <v>1</v>
      </c>
      <c r="BL140">
        <v>47</v>
      </c>
      <c r="BM140">
        <v>6</v>
      </c>
      <c r="BN140">
        <v>4</v>
      </c>
      <c r="BO140">
        <v>4</v>
      </c>
      <c r="BP140">
        <v>0</v>
      </c>
      <c r="BQ140">
        <v>0</v>
      </c>
      <c r="BR140">
        <v>33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  <c r="CE140" s="58" t="s">
        <v>111</v>
      </c>
    </row>
    <row r="141" spans="1:154">
      <c r="A141" t="s">
        <v>166</v>
      </c>
      <c r="B141" s="10">
        <v>34</v>
      </c>
      <c r="C141" s="4" t="s">
        <v>3</v>
      </c>
      <c r="D141" s="10" t="s">
        <v>38</v>
      </c>
      <c r="E141" s="59">
        <f t="shared" si="92"/>
        <v>0</v>
      </c>
      <c r="F141" s="59">
        <f t="shared" si="93"/>
        <v>0</v>
      </c>
      <c r="G141" s="59">
        <f t="shared" si="94"/>
        <v>50</v>
      </c>
      <c r="H141" s="59">
        <f t="shared" si="95"/>
        <v>25</v>
      </c>
      <c r="I141" s="59">
        <f t="shared" si="96"/>
        <v>0.5</v>
      </c>
      <c r="J141">
        <v>4</v>
      </c>
      <c r="K141">
        <v>0</v>
      </c>
      <c r="L141">
        <v>0</v>
      </c>
      <c r="M141">
        <v>2</v>
      </c>
      <c r="N141">
        <v>1</v>
      </c>
      <c r="O141">
        <v>1</v>
      </c>
      <c r="P141">
        <v>783.5</v>
      </c>
      <c r="Q141">
        <v>0</v>
      </c>
      <c r="R141">
        <v>1010.5</v>
      </c>
      <c r="S141">
        <v>913</v>
      </c>
      <c r="T141">
        <v>82.666666660000004</v>
      </c>
      <c r="U141">
        <v>28.5</v>
      </c>
      <c r="V141">
        <v>191</v>
      </c>
      <c r="W141">
        <v>1169</v>
      </c>
      <c r="X141">
        <v>1605</v>
      </c>
      <c r="Y141">
        <v>297</v>
      </c>
      <c r="Z141">
        <v>35.666666669999998</v>
      </c>
      <c r="AA141">
        <v>43.5</v>
      </c>
      <c r="AB141">
        <v>20</v>
      </c>
      <c r="AC141">
        <v>22</v>
      </c>
      <c r="AD141">
        <v>5</v>
      </c>
      <c r="AE141">
        <v>14</v>
      </c>
      <c r="AF141">
        <v>3</v>
      </c>
      <c r="AG141">
        <v>14</v>
      </c>
      <c r="AH141">
        <v>4</v>
      </c>
      <c r="AI141">
        <v>0</v>
      </c>
      <c r="AJ141">
        <v>0</v>
      </c>
      <c r="AK141">
        <v>0</v>
      </c>
      <c r="AL141">
        <v>4</v>
      </c>
      <c r="AM141">
        <v>4</v>
      </c>
      <c r="AN141">
        <v>0</v>
      </c>
      <c r="AO141">
        <v>0</v>
      </c>
      <c r="AP141">
        <v>0</v>
      </c>
      <c r="AQ141">
        <v>0</v>
      </c>
      <c r="AR141">
        <v>1</v>
      </c>
      <c r="AS141">
        <v>9</v>
      </c>
      <c r="AT141">
        <v>3</v>
      </c>
      <c r="AU141">
        <v>0</v>
      </c>
      <c r="AV141">
        <v>0</v>
      </c>
      <c r="AW141">
        <v>0</v>
      </c>
      <c r="AX141">
        <v>2</v>
      </c>
      <c r="AY141">
        <v>1</v>
      </c>
      <c r="AZ141">
        <v>1</v>
      </c>
      <c r="BA141">
        <v>0</v>
      </c>
      <c r="BB141">
        <v>0</v>
      </c>
      <c r="BC141">
        <v>0</v>
      </c>
      <c r="BD141">
        <v>1</v>
      </c>
      <c r="BE141">
        <v>4</v>
      </c>
      <c r="BF141">
        <v>0</v>
      </c>
      <c r="BG141">
        <v>0</v>
      </c>
      <c r="BH141">
        <v>0</v>
      </c>
      <c r="BI141">
        <v>0</v>
      </c>
      <c r="BJ141">
        <v>3</v>
      </c>
      <c r="BK141">
        <v>1</v>
      </c>
      <c r="BL141">
        <v>98</v>
      </c>
      <c r="BM141">
        <v>23</v>
      </c>
      <c r="BN141">
        <v>3</v>
      </c>
      <c r="BO141">
        <v>4</v>
      </c>
      <c r="BP141">
        <v>3</v>
      </c>
      <c r="BQ141">
        <v>17</v>
      </c>
      <c r="BR141">
        <v>48</v>
      </c>
      <c r="BS141">
        <v>1</v>
      </c>
      <c r="BT141">
        <v>1</v>
      </c>
      <c r="BU141">
        <v>0</v>
      </c>
      <c r="BV141">
        <v>200</v>
      </c>
      <c r="BW141">
        <v>200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</row>
    <row r="142" spans="1:154">
      <c r="A142" t="s">
        <v>167</v>
      </c>
      <c r="B142" s="10">
        <v>29</v>
      </c>
      <c r="C142" s="6" t="s">
        <v>2</v>
      </c>
      <c r="D142" s="10" t="s">
        <v>38</v>
      </c>
      <c r="E142" s="59">
        <f t="shared" si="92"/>
        <v>0</v>
      </c>
      <c r="F142" s="59">
        <f t="shared" si="93"/>
        <v>0</v>
      </c>
      <c r="G142" s="59">
        <f t="shared" si="94"/>
        <v>50</v>
      </c>
      <c r="H142" s="59">
        <f t="shared" si="95"/>
        <v>25</v>
      </c>
      <c r="I142" s="59">
        <f t="shared" si="96"/>
        <v>0.5</v>
      </c>
      <c r="J142">
        <v>4</v>
      </c>
      <c r="K142">
        <v>0</v>
      </c>
      <c r="L142">
        <v>0</v>
      </c>
      <c r="M142">
        <v>2</v>
      </c>
      <c r="N142">
        <v>1</v>
      </c>
      <c r="O142">
        <v>1</v>
      </c>
      <c r="P142">
        <v>133.5</v>
      </c>
      <c r="Q142">
        <v>0</v>
      </c>
      <c r="R142">
        <v>193.5</v>
      </c>
      <c r="S142">
        <v>105</v>
      </c>
      <c r="T142">
        <v>135</v>
      </c>
      <c r="U142">
        <v>146</v>
      </c>
      <c r="V142">
        <v>113</v>
      </c>
      <c r="W142">
        <v>546</v>
      </c>
      <c r="X142">
        <v>816</v>
      </c>
      <c r="Y142">
        <v>6</v>
      </c>
      <c r="Z142">
        <v>508.66666659999999</v>
      </c>
      <c r="AA142">
        <v>571</v>
      </c>
      <c r="AB142">
        <v>384</v>
      </c>
      <c r="AC142">
        <v>12</v>
      </c>
      <c r="AD142">
        <v>6</v>
      </c>
      <c r="AE142">
        <v>5</v>
      </c>
      <c r="AF142">
        <v>1</v>
      </c>
      <c r="AG142">
        <v>5</v>
      </c>
      <c r="AH142">
        <v>6</v>
      </c>
      <c r="AI142">
        <v>0</v>
      </c>
      <c r="AJ142">
        <v>0</v>
      </c>
      <c r="AK142">
        <v>0</v>
      </c>
      <c r="AL142">
        <v>1</v>
      </c>
      <c r="AM142">
        <v>4</v>
      </c>
      <c r="AN142">
        <v>2</v>
      </c>
      <c r="AO142">
        <v>0</v>
      </c>
      <c r="AP142">
        <v>0</v>
      </c>
      <c r="AQ142">
        <v>0</v>
      </c>
      <c r="AR142">
        <v>0</v>
      </c>
      <c r="AS142">
        <v>1</v>
      </c>
      <c r="AT142">
        <v>3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1</v>
      </c>
      <c r="BA142">
        <v>0</v>
      </c>
      <c r="BB142">
        <v>0</v>
      </c>
      <c r="BC142">
        <v>0</v>
      </c>
      <c r="BD142">
        <v>0</v>
      </c>
      <c r="BE142">
        <v>6</v>
      </c>
      <c r="BF142">
        <v>0</v>
      </c>
      <c r="BG142">
        <v>1</v>
      </c>
      <c r="BH142">
        <v>1</v>
      </c>
      <c r="BI142">
        <v>2</v>
      </c>
      <c r="BJ142">
        <v>1</v>
      </c>
      <c r="BK142">
        <v>1</v>
      </c>
      <c r="BL142">
        <v>175</v>
      </c>
      <c r="BM142">
        <v>14</v>
      </c>
      <c r="BN142">
        <v>5</v>
      </c>
      <c r="BO142">
        <v>7</v>
      </c>
      <c r="BP142">
        <v>0</v>
      </c>
      <c r="BQ142">
        <v>17</v>
      </c>
      <c r="BR142">
        <v>132</v>
      </c>
      <c r="BS142">
        <v>1</v>
      </c>
      <c r="BT142">
        <v>0</v>
      </c>
      <c r="BU142">
        <v>1</v>
      </c>
      <c r="BV142">
        <v>42</v>
      </c>
      <c r="BW142">
        <v>0</v>
      </c>
      <c r="BX142">
        <v>42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E142" s="58" t="s">
        <v>111</v>
      </c>
    </row>
    <row r="143" spans="1:154">
      <c r="A143" t="s">
        <v>182</v>
      </c>
      <c r="B143" s="10">
        <v>37</v>
      </c>
      <c r="C143" s="4" t="s">
        <v>3</v>
      </c>
      <c r="D143" s="10" t="s">
        <v>38</v>
      </c>
      <c r="E143" s="59">
        <f t="shared" si="92"/>
        <v>0</v>
      </c>
      <c r="F143" s="59">
        <f t="shared" si="93"/>
        <v>25</v>
      </c>
      <c r="G143" s="59">
        <f t="shared" si="94"/>
        <v>0</v>
      </c>
      <c r="H143" s="59">
        <f t="shared" si="95"/>
        <v>50</v>
      </c>
      <c r="I143" s="59">
        <f t="shared" si="96"/>
        <v>0</v>
      </c>
      <c r="J143">
        <v>4</v>
      </c>
      <c r="K143">
        <v>0</v>
      </c>
      <c r="L143">
        <v>1</v>
      </c>
      <c r="M143">
        <v>0</v>
      </c>
      <c r="N143">
        <v>2</v>
      </c>
      <c r="O143">
        <v>1</v>
      </c>
      <c r="P143">
        <v>960.75</v>
      </c>
      <c r="Q143">
        <v>2973</v>
      </c>
      <c r="R143">
        <v>0</v>
      </c>
      <c r="S143">
        <v>383.5</v>
      </c>
      <c r="T143">
        <v>535</v>
      </c>
      <c r="U143">
        <v>0</v>
      </c>
      <c r="V143">
        <v>535</v>
      </c>
      <c r="W143">
        <v>101.5</v>
      </c>
      <c r="X143">
        <v>0</v>
      </c>
      <c r="Y143">
        <v>101.5</v>
      </c>
      <c r="Z143">
        <v>391</v>
      </c>
      <c r="AA143">
        <v>0</v>
      </c>
      <c r="AB143">
        <v>391</v>
      </c>
      <c r="AC143">
        <v>20</v>
      </c>
      <c r="AD143">
        <v>10</v>
      </c>
      <c r="AE143">
        <v>1</v>
      </c>
      <c r="AF143">
        <v>9</v>
      </c>
      <c r="AG143">
        <v>4</v>
      </c>
      <c r="AH143">
        <v>8</v>
      </c>
      <c r="AI143">
        <v>3</v>
      </c>
      <c r="AJ143">
        <v>0</v>
      </c>
      <c r="AK143">
        <v>0</v>
      </c>
      <c r="AL143">
        <v>5</v>
      </c>
      <c r="AM143">
        <v>4</v>
      </c>
      <c r="AN143">
        <v>5</v>
      </c>
      <c r="AO143">
        <v>0</v>
      </c>
      <c r="AP143">
        <v>0</v>
      </c>
      <c r="AQ143">
        <v>0</v>
      </c>
      <c r="AR143">
        <v>1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3</v>
      </c>
      <c r="BA143">
        <v>3</v>
      </c>
      <c r="BB143">
        <v>0</v>
      </c>
      <c r="BC143">
        <v>0</v>
      </c>
      <c r="BD143">
        <v>3</v>
      </c>
      <c r="BE143">
        <v>6</v>
      </c>
      <c r="BF143">
        <v>1</v>
      </c>
      <c r="BG143">
        <v>0</v>
      </c>
      <c r="BH143">
        <v>0</v>
      </c>
      <c r="BI143">
        <v>0</v>
      </c>
      <c r="BJ143">
        <v>2</v>
      </c>
      <c r="BK143">
        <v>3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</v>
      </c>
      <c r="BT143">
        <v>0</v>
      </c>
      <c r="BU143">
        <v>1</v>
      </c>
      <c r="BV143">
        <v>103</v>
      </c>
      <c r="BW143">
        <v>0</v>
      </c>
      <c r="BX143">
        <v>103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  <c r="CE143" s="58"/>
    </row>
    <row r="144" spans="1:154">
      <c r="A144" t="s">
        <v>168</v>
      </c>
      <c r="B144" s="10">
        <v>27</v>
      </c>
      <c r="C144" s="4" t="s">
        <v>3</v>
      </c>
      <c r="D144" s="10" t="s">
        <v>38</v>
      </c>
      <c r="E144" s="59">
        <f t="shared" si="92"/>
        <v>0</v>
      </c>
      <c r="F144" s="59">
        <f t="shared" si="93"/>
        <v>0</v>
      </c>
      <c r="G144" s="59">
        <f t="shared" si="94"/>
        <v>25</v>
      </c>
      <c r="H144" s="59">
        <f t="shared" si="95"/>
        <v>50</v>
      </c>
      <c r="I144" s="59">
        <f t="shared" si="96"/>
        <v>0.25</v>
      </c>
      <c r="J144">
        <v>4</v>
      </c>
      <c r="K144">
        <v>0</v>
      </c>
      <c r="L144">
        <v>0</v>
      </c>
      <c r="M144">
        <v>1</v>
      </c>
      <c r="N144">
        <v>2</v>
      </c>
      <c r="O144">
        <v>1</v>
      </c>
      <c r="P144">
        <v>207.25</v>
      </c>
      <c r="Q144">
        <v>0</v>
      </c>
      <c r="R144">
        <v>102</v>
      </c>
      <c r="S144">
        <v>156</v>
      </c>
      <c r="T144">
        <v>295</v>
      </c>
      <c r="U144">
        <v>102</v>
      </c>
      <c r="V144">
        <v>391.5</v>
      </c>
      <c r="W144">
        <v>126.66666669999999</v>
      </c>
      <c r="X144">
        <v>89</v>
      </c>
      <c r="Y144">
        <v>145.5</v>
      </c>
      <c r="Z144">
        <v>90</v>
      </c>
      <c r="AA144">
        <v>24</v>
      </c>
      <c r="AB144">
        <v>123</v>
      </c>
      <c r="AC144">
        <v>30</v>
      </c>
      <c r="AD144">
        <v>12</v>
      </c>
      <c r="AE144">
        <v>11</v>
      </c>
      <c r="AF144">
        <v>7</v>
      </c>
      <c r="AG144">
        <v>6</v>
      </c>
      <c r="AH144">
        <v>7</v>
      </c>
      <c r="AI144">
        <v>0</v>
      </c>
      <c r="AJ144">
        <v>0</v>
      </c>
      <c r="AK144">
        <v>4</v>
      </c>
      <c r="AL144">
        <v>13</v>
      </c>
      <c r="AM144">
        <v>4</v>
      </c>
      <c r="AN144">
        <v>3</v>
      </c>
      <c r="AO144">
        <v>0</v>
      </c>
      <c r="AP144">
        <v>0</v>
      </c>
      <c r="AQ144">
        <v>1</v>
      </c>
      <c r="AR144">
        <v>4</v>
      </c>
      <c r="AS144">
        <v>2</v>
      </c>
      <c r="AT144">
        <v>1</v>
      </c>
      <c r="AU144">
        <v>0</v>
      </c>
      <c r="AV144">
        <v>0</v>
      </c>
      <c r="AW144">
        <v>2</v>
      </c>
      <c r="AX144">
        <v>6</v>
      </c>
      <c r="AY144">
        <v>0</v>
      </c>
      <c r="AZ144">
        <v>3</v>
      </c>
      <c r="BA144">
        <v>0</v>
      </c>
      <c r="BB144">
        <v>0</v>
      </c>
      <c r="BC144">
        <v>1</v>
      </c>
      <c r="BD144">
        <v>3</v>
      </c>
      <c r="BE144">
        <v>11</v>
      </c>
      <c r="BF144">
        <v>0</v>
      </c>
      <c r="BG144">
        <v>2</v>
      </c>
      <c r="BH144">
        <v>0</v>
      </c>
      <c r="BI144">
        <v>1</v>
      </c>
      <c r="BJ144">
        <v>5</v>
      </c>
      <c r="BK144">
        <v>3</v>
      </c>
      <c r="BL144">
        <v>47</v>
      </c>
      <c r="BM144">
        <v>4</v>
      </c>
      <c r="BN144">
        <v>5</v>
      </c>
      <c r="BO144">
        <v>3</v>
      </c>
      <c r="BP144">
        <v>3</v>
      </c>
      <c r="BQ144">
        <v>8</v>
      </c>
      <c r="BR144">
        <v>24</v>
      </c>
      <c r="BS144">
        <v>1</v>
      </c>
      <c r="BT144">
        <v>0</v>
      </c>
      <c r="BU144">
        <v>1</v>
      </c>
      <c r="BV144">
        <v>415</v>
      </c>
      <c r="BW144">
        <v>0</v>
      </c>
      <c r="BX144">
        <v>415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</row>
    <row r="145" spans="1:83">
      <c r="A145" t="s">
        <v>169</v>
      </c>
      <c r="B145" s="10">
        <v>35</v>
      </c>
      <c r="C145" s="6" t="s">
        <v>2</v>
      </c>
      <c r="D145" s="10" t="s">
        <v>38</v>
      </c>
      <c r="E145" s="59">
        <f t="shared" si="92"/>
        <v>0</v>
      </c>
      <c r="F145" s="59">
        <f t="shared" si="93"/>
        <v>0</v>
      </c>
      <c r="G145" s="59">
        <f t="shared" si="94"/>
        <v>50</v>
      </c>
      <c r="H145" s="59">
        <f t="shared" si="95"/>
        <v>25</v>
      </c>
      <c r="I145" s="59">
        <f t="shared" si="96"/>
        <v>0.5</v>
      </c>
      <c r="J145">
        <v>4</v>
      </c>
      <c r="K145">
        <v>0</v>
      </c>
      <c r="L145">
        <v>0</v>
      </c>
      <c r="M145">
        <v>2</v>
      </c>
      <c r="N145">
        <v>1</v>
      </c>
      <c r="O145">
        <v>1</v>
      </c>
      <c r="P145">
        <v>245.75</v>
      </c>
      <c r="Q145">
        <v>0</v>
      </c>
      <c r="R145">
        <v>199.5</v>
      </c>
      <c r="S145">
        <v>363</v>
      </c>
      <c r="T145">
        <v>238.33333329999999</v>
      </c>
      <c r="U145">
        <v>44.5</v>
      </c>
      <c r="V145">
        <v>626</v>
      </c>
      <c r="W145">
        <v>149</v>
      </c>
      <c r="X145">
        <v>60.5</v>
      </c>
      <c r="Y145">
        <v>326</v>
      </c>
      <c r="Z145">
        <v>597</v>
      </c>
      <c r="AA145">
        <v>796.5</v>
      </c>
      <c r="AB145">
        <v>198</v>
      </c>
      <c r="AC145">
        <v>17</v>
      </c>
      <c r="AD145">
        <v>6</v>
      </c>
      <c r="AE145">
        <v>9</v>
      </c>
      <c r="AF145">
        <v>2</v>
      </c>
      <c r="AG145">
        <v>7</v>
      </c>
      <c r="AH145">
        <v>6</v>
      </c>
      <c r="AI145">
        <v>0</v>
      </c>
      <c r="AJ145">
        <v>0</v>
      </c>
      <c r="AK145">
        <v>0</v>
      </c>
      <c r="AL145">
        <v>4</v>
      </c>
      <c r="AM145">
        <v>4</v>
      </c>
      <c r="AN145">
        <v>2</v>
      </c>
      <c r="AO145">
        <v>0</v>
      </c>
      <c r="AP145">
        <v>0</v>
      </c>
      <c r="AQ145">
        <v>0</v>
      </c>
      <c r="AR145">
        <v>0</v>
      </c>
      <c r="AS145">
        <v>2</v>
      </c>
      <c r="AT145">
        <v>3</v>
      </c>
      <c r="AU145">
        <v>0</v>
      </c>
      <c r="AV145">
        <v>0</v>
      </c>
      <c r="AW145">
        <v>0</v>
      </c>
      <c r="AX145">
        <v>4</v>
      </c>
      <c r="AY145">
        <v>1</v>
      </c>
      <c r="AZ145">
        <v>1</v>
      </c>
      <c r="BA145">
        <v>0</v>
      </c>
      <c r="BB145">
        <v>0</v>
      </c>
      <c r="BC145">
        <v>0</v>
      </c>
      <c r="BD145">
        <v>0</v>
      </c>
      <c r="BE145">
        <v>4</v>
      </c>
      <c r="BF145">
        <v>0</v>
      </c>
      <c r="BG145">
        <v>0</v>
      </c>
      <c r="BH145">
        <v>0</v>
      </c>
      <c r="BI145">
        <v>2</v>
      </c>
      <c r="BJ145">
        <v>1</v>
      </c>
      <c r="BK145">
        <v>1</v>
      </c>
      <c r="BL145">
        <v>66</v>
      </c>
      <c r="BM145">
        <v>6</v>
      </c>
      <c r="BN145">
        <v>9</v>
      </c>
      <c r="BO145">
        <v>2</v>
      </c>
      <c r="BP145">
        <v>2</v>
      </c>
      <c r="BQ145">
        <v>2</v>
      </c>
      <c r="BR145">
        <v>45</v>
      </c>
      <c r="BS145">
        <v>1</v>
      </c>
      <c r="BT145">
        <v>1</v>
      </c>
      <c r="BU145">
        <v>0</v>
      </c>
      <c r="BV145">
        <v>221</v>
      </c>
      <c r="BW145">
        <v>221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</row>
    <row r="146" spans="1:83">
      <c r="A146" t="s">
        <v>170</v>
      </c>
      <c r="B146" s="10">
        <v>29</v>
      </c>
      <c r="C146" s="6" t="s">
        <v>2</v>
      </c>
      <c r="D146" s="10" t="s">
        <v>38</v>
      </c>
      <c r="E146" s="59">
        <f t="shared" si="92"/>
        <v>0</v>
      </c>
      <c r="F146" s="59">
        <f t="shared" si="93"/>
        <v>0</v>
      </c>
      <c r="G146" s="59">
        <f t="shared" si="94"/>
        <v>50</v>
      </c>
      <c r="H146" s="59">
        <f t="shared" si="95"/>
        <v>0</v>
      </c>
      <c r="I146" s="59">
        <f t="shared" si="96"/>
        <v>0.5</v>
      </c>
      <c r="J146">
        <v>4</v>
      </c>
      <c r="K146">
        <v>0</v>
      </c>
      <c r="L146">
        <v>0</v>
      </c>
      <c r="M146">
        <v>2</v>
      </c>
      <c r="N146">
        <v>0</v>
      </c>
      <c r="O146">
        <v>2</v>
      </c>
      <c r="P146">
        <v>62</v>
      </c>
      <c r="Q146">
        <v>0</v>
      </c>
      <c r="R146">
        <v>119</v>
      </c>
      <c r="S146">
        <v>0</v>
      </c>
      <c r="T146">
        <v>520</v>
      </c>
      <c r="U146">
        <v>520</v>
      </c>
      <c r="V146">
        <v>0</v>
      </c>
      <c r="W146">
        <v>85.5</v>
      </c>
      <c r="X146">
        <v>85.5</v>
      </c>
      <c r="Y146">
        <v>0</v>
      </c>
      <c r="Z146">
        <v>992.5</v>
      </c>
      <c r="AA146">
        <v>992.5</v>
      </c>
      <c r="AB146">
        <v>0</v>
      </c>
      <c r="AC146">
        <v>118</v>
      </c>
      <c r="AD146">
        <v>50</v>
      </c>
      <c r="AE146">
        <v>68</v>
      </c>
      <c r="AF146">
        <v>0</v>
      </c>
      <c r="AG146">
        <v>10</v>
      </c>
      <c r="AH146">
        <v>28</v>
      </c>
      <c r="AI146">
        <v>6</v>
      </c>
      <c r="AJ146">
        <v>3</v>
      </c>
      <c r="AK146">
        <v>0</v>
      </c>
      <c r="AL146">
        <v>71</v>
      </c>
      <c r="AM146">
        <v>4</v>
      </c>
      <c r="AN146">
        <v>24</v>
      </c>
      <c r="AO146">
        <v>0</v>
      </c>
      <c r="AP146">
        <v>0</v>
      </c>
      <c r="AQ146">
        <v>0</v>
      </c>
      <c r="AR146">
        <v>22</v>
      </c>
      <c r="AS146">
        <v>6</v>
      </c>
      <c r="AT146">
        <v>4</v>
      </c>
      <c r="AU146">
        <v>6</v>
      </c>
      <c r="AV146">
        <v>3</v>
      </c>
      <c r="AW146">
        <v>0</v>
      </c>
      <c r="AX146">
        <v>49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3</v>
      </c>
      <c r="BF146">
        <v>0</v>
      </c>
      <c r="BG146">
        <v>1</v>
      </c>
      <c r="BH146">
        <v>0</v>
      </c>
      <c r="BI146">
        <v>2</v>
      </c>
      <c r="BJ146">
        <v>0</v>
      </c>
      <c r="BK146">
        <v>0</v>
      </c>
      <c r="BL146">
        <v>11</v>
      </c>
      <c r="BM146">
        <v>0</v>
      </c>
      <c r="BN146">
        <v>4</v>
      </c>
      <c r="BO146">
        <v>0</v>
      </c>
      <c r="BP146">
        <v>3</v>
      </c>
      <c r="BQ146">
        <v>0</v>
      </c>
      <c r="BR146">
        <v>4</v>
      </c>
      <c r="BS146">
        <v>2</v>
      </c>
      <c r="BT146">
        <v>0</v>
      </c>
      <c r="BU146">
        <v>2</v>
      </c>
      <c r="BV146">
        <v>10</v>
      </c>
      <c r="BW146">
        <v>0</v>
      </c>
      <c r="BX146">
        <v>10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E146" s="58" t="s">
        <v>111</v>
      </c>
    </row>
    <row r="147" spans="1:83">
      <c r="A147" t="s">
        <v>171</v>
      </c>
      <c r="B147" s="10">
        <v>34</v>
      </c>
      <c r="C147" s="4" t="s">
        <v>3</v>
      </c>
      <c r="D147" s="10" t="s">
        <v>38</v>
      </c>
      <c r="E147" s="59">
        <f t="shared" si="92"/>
        <v>0</v>
      </c>
      <c r="F147" s="59">
        <f t="shared" si="93"/>
        <v>0</v>
      </c>
      <c r="G147" s="59">
        <f t="shared" si="94"/>
        <v>50</v>
      </c>
      <c r="H147" s="59">
        <f t="shared" si="95"/>
        <v>0</v>
      </c>
      <c r="I147" s="59">
        <f t="shared" si="96"/>
        <v>0.5</v>
      </c>
      <c r="J147">
        <v>4</v>
      </c>
      <c r="K147">
        <v>0</v>
      </c>
      <c r="L147">
        <v>0</v>
      </c>
      <c r="M147">
        <v>2</v>
      </c>
      <c r="N147">
        <v>0</v>
      </c>
      <c r="O147">
        <v>2</v>
      </c>
      <c r="P147">
        <v>268.5</v>
      </c>
      <c r="Q147">
        <v>0</v>
      </c>
      <c r="R147">
        <v>278</v>
      </c>
      <c r="S147">
        <v>0</v>
      </c>
      <c r="T147">
        <v>123</v>
      </c>
      <c r="U147">
        <v>123</v>
      </c>
      <c r="V147">
        <v>0</v>
      </c>
      <c r="W147">
        <v>65.5</v>
      </c>
      <c r="X147">
        <v>65.5</v>
      </c>
      <c r="Y147">
        <v>0</v>
      </c>
      <c r="Z147">
        <v>59.5</v>
      </c>
      <c r="AA147">
        <v>59.5</v>
      </c>
      <c r="AB147">
        <v>0</v>
      </c>
      <c r="AC147">
        <v>24</v>
      </c>
      <c r="AD147">
        <v>10</v>
      </c>
      <c r="AE147">
        <v>11</v>
      </c>
      <c r="AF147">
        <v>3</v>
      </c>
      <c r="AG147">
        <v>6</v>
      </c>
      <c r="AH147">
        <v>5</v>
      </c>
      <c r="AI147">
        <v>1</v>
      </c>
      <c r="AJ147">
        <v>0</v>
      </c>
      <c r="AK147">
        <v>8</v>
      </c>
      <c r="AL147">
        <v>4</v>
      </c>
      <c r="AM147">
        <v>4</v>
      </c>
      <c r="AN147">
        <v>1</v>
      </c>
      <c r="AO147">
        <v>0</v>
      </c>
      <c r="AP147">
        <v>0</v>
      </c>
      <c r="AQ147">
        <v>4</v>
      </c>
      <c r="AR147">
        <v>1</v>
      </c>
      <c r="AS147">
        <v>2</v>
      </c>
      <c r="AT147">
        <v>4</v>
      </c>
      <c r="AU147">
        <v>1</v>
      </c>
      <c r="AV147">
        <v>0</v>
      </c>
      <c r="AW147">
        <v>2</v>
      </c>
      <c r="AX147">
        <v>2</v>
      </c>
      <c r="AY147">
        <v>0</v>
      </c>
      <c r="AZ147">
        <v>0</v>
      </c>
      <c r="BA147">
        <v>0</v>
      </c>
      <c r="BB147">
        <v>0</v>
      </c>
      <c r="BC147">
        <v>2</v>
      </c>
      <c r="BD147">
        <v>1</v>
      </c>
      <c r="BE147">
        <v>6</v>
      </c>
      <c r="BF147">
        <v>0</v>
      </c>
      <c r="BG147">
        <v>0</v>
      </c>
      <c r="BH147">
        <v>0</v>
      </c>
      <c r="BI147">
        <v>2</v>
      </c>
      <c r="BJ147">
        <v>0</v>
      </c>
      <c r="BK147">
        <v>4</v>
      </c>
      <c r="BL147">
        <v>37</v>
      </c>
      <c r="BM147">
        <v>9</v>
      </c>
      <c r="BN147">
        <v>9</v>
      </c>
      <c r="BO147">
        <v>2</v>
      </c>
      <c r="BP147">
        <v>1</v>
      </c>
      <c r="BQ147">
        <v>2</v>
      </c>
      <c r="BR147">
        <v>14</v>
      </c>
      <c r="BS147">
        <v>2</v>
      </c>
      <c r="BT147">
        <v>0</v>
      </c>
      <c r="BU147">
        <v>2</v>
      </c>
      <c r="BV147">
        <v>518</v>
      </c>
      <c r="BW147">
        <v>0</v>
      </c>
      <c r="BX147">
        <v>518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</row>
    <row r="148" spans="1:83">
      <c r="A148" t="s">
        <v>172</v>
      </c>
      <c r="B148" s="10">
        <v>29</v>
      </c>
      <c r="C148" s="4" t="s">
        <v>3</v>
      </c>
      <c r="D148" s="10" t="s">
        <v>38</v>
      </c>
      <c r="E148" s="59">
        <f t="shared" si="92"/>
        <v>0</v>
      </c>
      <c r="F148" s="59">
        <f t="shared" si="93"/>
        <v>0</v>
      </c>
      <c r="G148" s="59">
        <f t="shared" si="94"/>
        <v>50</v>
      </c>
      <c r="H148" s="59">
        <f t="shared" si="95"/>
        <v>25</v>
      </c>
      <c r="I148" s="59">
        <f t="shared" si="96"/>
        <v>0.5</v>
      </c>
      <c r="J148">
        <v>4</v>
      </c>
      <c r="K148">
        <v>0</v>
      </c>
      <c r="L148">
        <v>0</v>
      </c>
      <c r="M148">
        <v>2</v>
      </c>
      <c r="N148">
        <v>1</v>
      </c>
      <c r="O148">
        <v>1</v>
      </c>
      <c r="P148">
        <v>331.25</v>
      </c>
      <c r="Q148">
        <v>0</v>
      </c>
      <c r="R148">
        <v>257.5</v>
      </c>
      <c r="S148">
        <v>263</v>
      </c>
      <c r="T148">
        <v>171.66666670000001</v>
      </c>
      <c r="U148">
        <v>47</v>
      </c>
      <c r="V148">
        <v>421</v>
      </c>
      <c r="W148">
        <v>65.666666660000004</v>
      </c>
      <c r="X148">
        <v>56.5</v>
      </c>
      <c r="Y148">
        <v>84</v>
      </c>
      <c r="Z148">
        <v>684</v>
      </c>
      <c r="AA148">
        <v>859.5</v>
      </c>
      <c r="AB148">
        <v>333</v>
      </c>
      <c r="AC148">
        <v>16</v>
      </c>
      <c r="AD148">
        <v>6</v>
      </c>
      <c r="AE148">
        <v>9</v>
      </c>
      <c r="AF148">
        <v>1</v>
      </c>
      <c r="AG148">
        <v>9</v>
      </c>
      <c r="AH148">
        <v>5</v>
      </c>
      <c r="AI148">
        <v>1</v>
      </c>
      <c r="AJ148">
        <v>0</v>
      </c>
      <c r="AK148">
        <v>0</v>
      </c>
      <c r="AL148">
        <v>1</v>
      </c>
      <c r="AM148">
        <v>4</v>
      </c>
      <c r="AN148">
        <v>1</v>
      </c>
      <c r="AO148">
        <v>0</v>
      </c>
      <c r="AP148">
        <v>0</v>
      </c>
      <c r="AQ148">
        <v>0</v>
      </c>
      <c r="AR148">
        <v>1</v>
      </c>
      <c r="AS148">
        <v>5</v>
      </c>
      <c r="AT148">
        <v>3</v>
      </c>
      <c r="AU148">
        <v>1</v>
      </c>
      <c r="AV148">
        <v>0</v>
      </c>
      <c r="AW148">
        <v>0</v>
      </c>
      <c r="AX148">
        <v>0</v>
      </c>
      <c r="AY148">
        <v>0</v>
      </c>
      <c r="AZ148">
        <v>1</v>
      </c>
      <c r="BA148">
        <v>0</v>
      </c>
      <c r="BB148">
        <v>0</v>
      </c>
      <c r="BC148">
        <v>0</v>
      </c>
      <c r="BD148">
        <v>0</v>
      </c>
      <c r="BE148">
        <v>3</v>
      </c>
      <c r="BF148">
        <v>0</v>
      </c>
      <c r="BG148">
        <v>0</v>
      </c>
      <c r="BH148">
        <v>0</v>
      </c>
      <c r="BI148">
        <v>2</v>
      </c>
      <c r="BJ148">
        <v>1</v>
      </c>
      <c r="BK148">
        <v>0</v>
      </c>
      <c r="BL148">
        <v>32</v>
      </c>
      <c r="BM148">
        <v>3</v>
      </c>
      <c r="BN148">
        <v>1</v>
      </c>
      <c r="BO148">
        <v>0</v>
      </c>
      <c r="BP148">
        <v>1</v>
      </c>
      <c r="BQ148">
        <v>1</v>
      </c>
      <c r="BR148">
        <v>26</v>
      </c>
      <c r="BS148">
        <v>1</v>
      </c>
      <c r="BT148">
        <v>0</v>
      </c>
      <c r="BU148">
        <v>1</v>
      </c>
      <c r="BV148">
        <v>547</v>
      </c>
      <c r="BW148">
        <v>0</v>
      </c>
      <c r="BX148">
        <v>547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E148" s="58" t="s">
        <v>111</v>
      </c>
    </row>
    <row r="149" spans="1:83">
      <c r="A149" t="s">
        <v>173</v>
      </c>
      <c r="B149" s="10">
        <v>29</v>
      </c>
      <c r="C149" s="6" t="s">
        <v>2</v>
      </c>
      <c r="D149" s="10" t="s">
        <v>38</v>
      </c>
      <c r="E149" s="59">
        <f t="shared" si="92"/>
        <v>0</v>
      </c>
      <c r="F149" s="59">
        <f t="shared" si="93"/>
        <v>0</v>
      </c>
      <c r="G149" s="59">
        <f t="shared" si="94"/>
        <v>50</v>
      </c>
      <c r="H149" s="59">
        <f t="shared" si="95"/>
        <v>0</v>
      </c>
      <c r="I149" s="59">
        <f t="shared" si="96"/>
        <v>0.5</v>
      </c>
      <c r="J149">
        <v>4</v>
      </c>
      <c r="K149">
        <v>0</v>
      </c>
      <c r="L149">
        <v>0</v>
      </c>
      <c r="M149">
        <v>2</v>
      </c>
      <c r="N149">
        <v>0</v>
      </c>
      <c r="O149">
        <v>2</v>
      </c>
      <c r="P149">
        <v>1369.25</v>
      </c>
      <c r="Q149">
        <v>0</v>
      </c>
      <c r="R149">
        <v>509</v>
      </c>
      <c r="S149">
        <v>0</v>
      </c>
      <c r="T149">
        <v>124</v>
      </c>
      <c r="U149">
        <v>124</v>
      </c>
      <c r="V149">
        <v>0</v>
      </c>
      <c r="W149">
        <v>1833.5</v>
      </c>
      <c r="X149">
        <v>1833.5</v>
      </c>
      <c r="Y149">
        <v>0</v>
      </c>
      <c r="Z149">
        <v>46</v>
      </c>
      <c r="AA149">
        <v>46</v>
      </c>
      <c r="AB149">
        <v>0</v>
      </c>
      <c r="AC149">
        <v>26</v>
      </c>
      <c r="AD149">
        <v>8</v>
      </c>
      <c r="AE149">
        <v>16</v>
      </c>
      <c r="AF149">
        <v>2</v>
      </c>
      <c r="AG149">
        <v>6</v>
      </c>
      <c r="AH149">
        <v>7</v>
      </c>
      <c r="AI149">
        <v>0</v>
      </c>
      <c r="AJ149">
        <v>0</v>
      </c>
      <c r="AK149">
        <v>0</v>
      </c>
      <c r="AL149">
        <v>13</v>
      </c>
      <c r="AM149">
        <v>4</v>
      </c>
      <c r="AN149">
        <v>3</v>
      </c>
      <c r="AO149">
        <v>0</v>
      </c>
      <c r="AP149">
        <v>0</v>
      </c>
      <c r="AQ149">
        <v>0</v>
      </c>
      <c r="AR149">
        <v>1</v>
      </c>
      <c r="AS149">
        <v>2</v>
      </c>
      <c r="AT149">
        <v>4</v>
      </c>
      <c r="AU149">
        <v>0</v>
      </c>
      <c r="AV149">
        <v>0</v>
      </c>
      <c r="AW149">
        <v>0</v>
      </c>
      <c r="AX149">
        <v>10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2</v>
      </c>
      <c r="BE149">
        <v>2</v>
      </c>
      <c r="BF149">
        <v>0</v>
      </c>
      <c r="BG149">
        <v>0</v>
      </c>
      <c r="BH149">
        <v>0</v>
      </c>
      <c r="BI149">
        <v>0</v>
      </c>
      <c r="BJ149">
        <v>2</v>
      </c>
      <c r="BK149">
        <v>0</v>
      </c>
      <c r="BL149">
        <v>34</v>
      </c>
      <c r="BM149">
        <v>13</v>
      </c>
      <c r="BN149">
        <v>0</v>
      </c>
      <c r="BO149">
        <v>0</v>
      </c>
      <c r="BP149">
        <v>3</v>
      </c>
      <c r="BQ149">
        <v>0</v>
      </c>
      <c r="BR149">
        <v>18</v>
      </c>
      <c r="BS149">
        <v>2</v>
      </c>
      <c r="BT149">
        <v>2</v>
      </c>
      <c r="BU149">
        <v>0</v>
      </c>
      <c r="BV149">
        <v>4459</v>
      </c>
      <c r="BW149">
        <v>4459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 t="s">
        <v>111</v>
      </c>
    </row>
    <row r="150" spans="1:83">
      <c r="A150" t="s">
        <v>174</v>
      </c>
      <c r="B150" s="10">
        <v>37</v>
      </c>
      <c r="C150" s="6" t="s">
        <v>2</v>
      </c>
      <c r="D150" s="10" t="s">
        <v>38</v>
      </c>
      <c r="E150" s="59">
        <f t="shared" si="92"/>
        <v>75</v>
      </c>
      <c r="F150" s="59">
        <f t="shared" si="93"/>
        <v>0</v>
      </c>
      <c r="G150" s="59">
        <f t="shared" si="94"/>
        <v>25</v>
      </c>
      <c r="H150" s="59">
        <f t="shared" si="95"/>
        <v>0</v>
      </c>
      <c r="I150" s="59">
        <f t="shared" si="96"/>
        <v>0.25</v>
      </c>
      <c r="J150">
        <v>4</v>
      </c>
      <c r="K150">
        <v>3</v>
      </c>
      <c r="L150">
        <v>0</v>
      </c>
      <c r="M150">
        <v>1</v>
      </c>
      <c r="N150">
        <v>0</v>
      </c>
      <c r="O150">
        <v>0</v>
      </c>
      <c r="P150">
        <v>2618</v>
      </c>
      <c r="Q150">
        <v>0</v>
      </c>
      <c r="R150">
        <v>2618</v>
      </c>
      <c r="S150">
        <v>0</v>
      </c>
      <c r="T150">
        <v>824</v>
      </c>
      <c r="U150">
        <v>824</v>
      </c>
      <c r="V150">
        <v>0</v>
      </c>
      <c r="W150">
        <v>76</v>
      </c>
      <c r="X150">
        <v>76</v>
      </c>
      <c r="Y150">
        <v>0</v>
      </c>
      <c r="Z150">
        <v>834</v>
      </c>
      <c r="AA150">
        <v>834</v>
      </c>
      <c r="AB150">
        <v>0</v>
      </c>
      <c r="AC150">
        <v>10</v>
      </c>
      <c r="AD150">
        <v>1</v>
      </c>
      <c r="AE150">
        <v>5</v>
      </c>
      <c r="AF150">
        <v>4</v>
      </c>
      <c r="AG150">
        <v>7</v>
      </c>
      <c r="AH150">
        <v>1</v>
      </c>
      <c r="AI150">
        <v>1</v>
      </c>
      <c r="AJ150">
        <v>0</v>
      </c>
      <c r="AK150">
        <v>0</v>
      </c>
      <c r="AL150">
        <v>1</v>
      </c>
      <c r="AM150">
        <v>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3</v>
      </c>
      <c r="AT150">
        <v>1</v>
      </c>
      <c r="AU150">
        <v>1</v>
      </c>
      <c r="AV150">
        <v>0</v>
      </c>
      <c r="AW150">
        <v>0</v>
      </c>
      <c r="AX150">
        <v>0</v>
      </c>
      <c r="AY150">
        <v>3</v>
      </c>
      <c r="AZ150">
        <v>0</v>
      </c>
      <c r="BA150">
        <v>0</v>
      </c>
      <c r="BB150">
        <v>0</v>
      </c>
      <c r="BC150">
        <v>0</v>
      </c>
      <c r="BD150">
        <v>1</v>
      </c>
      <c r="BE150">
        <v>11</v>
      </c>
      <c r="BF150">
        <v>2</v>
      </c>
      <c r="BG150">
        <v>0</v>
      </c>
      <c r="BH150">
        <v>0</v>
      </c>
      <c r="BI150">
        <v>1</v>
      </c>
      <c r="BJ150">
        <v>0</v>
      </c>
      <c r="BK150">
        <v>8</v>
      </c>
      <c r="BL150">
        <v>340</v>
      </c>
      <c r="BM150">
        <v>131</v>
      </c>
      <c r="BN150">
        <v>11</v>
      </c>
      <c r="BO150">
        <v>0</v>
      </c>
      <c r="BP150">
        <v>2</v>
      </c>
      <c r="BQ150">
        <v>0</v>
      </c>
      <c r="BR150">
        <v>196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 t="s">
        <v>58</v>
      </c>
    </row>
    <row r="151" spans="1:83">
      <c r="A151" t="s">
        <v>183</v>
      </c>
      <c r="B151" s="10">
        <v>34</v>
      </c>
      <c r="C151" s="6" t="s">
        <v>2</v>
      </c>
      <c r="D151" s="10" t="s">
        <v>38</v>
      </c>
      <c r="E151" s="59">
        <f t="shared" si="92"/>
        <v>25</v>
      </c>
      <c r="F151" s="59">
        <f t="shared" si="93"/>
        <v>0</v>
      </c>
      <c r="G151" s="59">
        <f t="shared" si="94"/>
        <v>50</v>
      </c>
      <c r="H151" s="59">
        <f t="shared" si="95"/>
        <v>25</v>
      </c>
      <c r="I151" s="59">
        <f t="shared" si="96"/>
        <v>0.5</v>
      </c>
      <c r="J151">
        <v>4</v>
      </c>
      <c r="K151">
        <v>1</v>
      </c>
      <c r="L151">
        <v>0</v>
      </c>
      <c r="M151">
        <v>2</v>
      </c>
      <c r="N151">
        <v>1</v>
      </c>
      <c r="O151">
        <v>0</v>
      </c>
      <c r="P151">
        <v>830</v>
      </c>
      <c r="Q151">
        <v>0</v>
      </c>
      <c r="R151">
        <v>857</v>
      </c>
      <c r="S151">
        <v>776</v>
      </c>
      <c r="T151">
        <v>177.66666670000001</v>
      </c>
      <c r="U151">
        <v>220.5</v>
      </c>
      <c r="V151">
        <v>92</v>
      </c>
      <c r="W151">
        <v>115.66666669999999</v>
      </c>
      <c r="X151">
        <v>117</v>
      </c>
      <c r="Y151">
        <v>113</v>
      </c>
      <c r="Z151">
        <v>739</v>
      </c>
      <c r="AA151">
        <v>956.5</v>
      </c>
      <c r="AB151">
        <v>304</v>
      </c>
      <c r="AC151">
        <v>12</v>
      </c>
      <c r="AD151">
        <v>3</v>
      </c>
      <c r="AE151">
        <v>8</v>
      </c>
      <c r="AF151">
        <v>1</v>
      </c>
      <c r="AG151">
        <v>7</v>
      </c>
      <c r="AH151">
        <v>3</v>
      </c>
      <c r="AI151">
        <v>2</v>
      </c>
      <c r="AJ151">
        <v>0</v>
      </c>
      <c r="AK151">
        <v>0</v>
      </c>
      <c r="AL151">
        <v>0</v>
      </c>
      <c r="AM151">
        <v>3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4</v>
      </c>
      <c r="AT151">
        <v>2</v>
      </c>
      <c r="AU151">
        <v>2</v>
      </c>
      <c r="AV151">
        <v>0</v>
      </c>
      <c r="AW151">
        <v>0</v>
      </c>
      <c r="AX151">
        <v>0</v>
      </c>
      <c r="AY151">
        <v>0</v>
      </c>
      <c r="AZ151">
        <v>1</v>
      </c>
      <c r="BA151">
        <v>0</v>
      </c>
      <c r="BB151">
        <v>0</v>
      </c>
      <c r="BC151">
        <v>0</v>
      </c>
      <c r="BD151">
        <v>0</v>
      </c>
      <c r="BE151">
        <v>4</v>
      </c>
      <c r="BF151">
        <v>1</v>
      </c>
      <c r="BG151">
        <v>0</v>
      </c>
      <c r="BH151">
        <v>0</v>
      </c>
      <c r="BI151">
        <v>2</v>
      </c>
      <c r="BJ151">
        <v>1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 t="s">
        <v>58</v>
      </c>
    </row>
    <row r="152" spans="1:83">
      <c r="A152" t="s">
        <v>175</v>
      </c>
      <c r="B152" s="10">
        <v>34</v>
      </c>
      <c r="C152" s="4" t="s">
        <v>3</v>
      </c>
      <c r="D152" s="10" t="s">
        <v>38</v>
      </c>
      <c r="E152" s="59">
        <f t="shared" si="92"/>
        <v>0</v>
      </c>
      <c r="F152" s="59">
        <f t="shared" si="93"/>
        <v>0</v>
      </c>
      <c r="G152" s="59">
        <f t="shared" si="94"/>
        <v>50</v>
      </c>
      <c r="H152" s="59">
        <f t="shared" si="95"/>
        <v>0</v>
      </c>
      <c r="I152" s="59">
        <f t="shared" si="96"/>
        <v>0.5</v>
      </c>
      <c r="J152">
        <v>4</v>
      </c>
      <c r="K152">
        <v>0</v>
      </c>
      <c r="L152">
        <v>0</v>
      </c>
      <c r="M152">
        <v>2</v>
      </c>
      <c r="N152">
        <v>0</v>
      </c>
      <c r="O152">
        <v>2</v>
      </c>
      <c r="P152">
        <v>412.75</v>
      </c>
      <c r="Q152">
        <v>0</v>
      </c>
      <c r="R152">
        <v>382</v>
      </c>
      <c r="S152">
        <v>0</v>
      </c>
      <c r="T152">
        <v>42</v>
      </c>
      <c r="U152">
        <v>42</v>
      </c>
      <c r="V152">
        <v>0</v>
      </c>
      <c r="W152">
        <v>89</v>
      </c>
      <c r="X152">
        <v>89</v>
      </c>
      <c r="Y152">
        <v>0</v>
      </c>
      <c r="Z152">
        <v>304</v>
      </c>
      <c r="AA152">
        <v>304</v>
      </c>
      <c r="AB152">
        <v>0</v>
      </c>
      <c r="AC152">
        <v>15</v>
      </c>
      <c r="AD152">
        <v>6</v>
      </c>
      <c r="AE152">
        <v>9</v>
      </c>
      <c r="AF152">
        <v>0</v>
      </c>
      <c r="AG152">
        <v>6</v>
      </c>
      <c r="AH152">
        <v>4</v>
      </c>
      <c r="AI152">
        <v>0</v>
      </c>
      <c r="AJ152">
        <v>0</v>
      </c>
      <c r="AK152">
        <v>0</v>
      </c>
      <c r="AL152">
        <v>5</v>
      </c>
      <c r="AM152">
        <v>4</v>
      </c>
      <c r="AN152">
        <v>0</v>
      </c>
      <c r="AO152">
        <v>0</v>
      </c>
      <c r="AP152">
        <v>0</v>
      </c>
      <c r="AQ152">
        <v>0</v>
      </c>
      <c r="AR152">
        <v>2</v>
      </c>
      <c r="AS152">
        <v>2</v>
      </c>
      <c r="AT152">
        <v>4</v>
      </c>
      <c r="AU152">
        <v>0</v>
      </c>
      <c r="AV152">
        <v>0</v>
      </c>
      <c r="AW152">
        <v>0</v>
      </c>
      <c r="AX152">
        <v>3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10</v>
      </c>
      <c r="BF152">
        <v>0</v>
      </c>
      <c r="BG152">
        <v>0</v>
      </c>
      <c r="BH152">
        <v>0</v>
      </c>
      <c r="BI152">
        <v>2</v>
      </c>
      <c r="BJ152">
        <v>0</v>
      </c>
      <c r="BK152">
        <v>8</v>
      </c>
      <c r="BL152">
        <v>32</v>
      </c>
      <c r="BM152">
        <v>8</v>
      </c>
      <c r="BN152">
        <v>1</v>
      </c>
      <c r="BO152">
        <v>0</v>
      </c>
      <c r="BP152">
        <v>4</v>
      </c>
      <c r="BQ152">
        <v>0</v>
      </c>
      <c r="BR152">
        <v>19</v>
      </c>
      <c r="BS152">
        <v>2</v>
      </c>
      <c r="BT152">
        <v>0</v>
      </c>
      <c r="BU152">
        <v>2</v>
      </c>
      <c r="BV152">
        <v>887</v>
      </c>
      <c r="BW152">
        <v>0</v>
      </c>
      <c r="BX152">
        <v>887</v>
      </c>
      <c r="BY152">
        <v>0</v>
      </c>
      <c r="BZ152">
        <v>0</v>
      </c>
      <c r="CA152">
        <v>0</v>
      </c>
      <c r="CB152">
        <v>0</v>
      </c>
      <c r="CC152">
        <v>0</v>
      </c>
      <c r="CD152" t="s">
        <v>58</v>
      </c>
      <c r="CE152" s="58" t="s">
        <v>111</v>
      </c>
    </row>
    <row r="153" spans="1:83">
      <c r="A153" t="s">
        <v>176</v>
      </c>
      <c r="B153" s="10">
        <v>34</v>
      </c>
      <c r="C153" s="6" t="s">
        <v>2</v>
      </c>
      <c r="D153" s="10" t="s">
        <v>38</v>
      </c>
      <c r="E153" s="59">
        <f t="shared" si="92"/>
        <v>100</v>
      </c>
      <c r="F153" s="59">
        <f t="shared" si="93"/>
        <v>0</v>
      </c>
      <c r="G153" s="59">
        <f t="shared" si="94"/>
        <v>0</v>
      </c>
      <c r="H153" s="59">
        <f t="shared" si="95"/>
        <v>0</v>
      </c>
      <c r="I153" s="59">
        <f t="shared" si="96"/>
        <v>0</v>
      </c>
      <c r="J153">
        <v>4</v>
      </c>
      <c r="K153">
        <v>4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5</v>
      </c>
      <c r="AD153">
        <v>1</v>
      </c>
      <c r="AE153">
        <v>4</v>
      </c>
      <c r="AF153">
        <v>0</v>
      </c>
      <c r="AG153">
        <v>3</v>
      </c>
      <c r="AH153">
        <v>0</v>
      </c>
      <c r="AI153">
        <v>0</v>
      </c>
      <c r="AJ153">
        <v>0</v>
      </c>
      <c r="AK153">
        <v>0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1</v>
      </c>
      <c r="AS153">
        <v>3</v>
      </c>
      <c r="AT153">
        <v>0</v>
      </c>
      <c r="AU153">
        <v>0</v>
      </c>
      <c r="AV153">
        <v>0</v>
      </c>
      <c r="AW153">
        <v>0</v>
      </c>
      <c r="AX153">
        <v>1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3</v>
      </c>
      <c r="BF153">
        <v>1</v>
      </c>
      <c r="BG153">
        <v>0</v>
      </c>
      <c r="BH153">
        <v>0</v>
      </c>
      <c r="BI153">
        <v>0</v>
      </c>
      <c r="BJ153">
        <v>0</v>
      </c>
      <c r="BK153">
        <v>2</v>
      </c>
      <c r="BL153">
        <v>272</v>
      </c>
      <c r="BM153">
        <v>137</v>
      </c>
      <c r="BN153">
        <v>0</v>
      </c>
      <c r="BO153">
        <v>0</v>
      </c>
      <c r="BP153">
        <v>0</v>
      </c>
      <c r="BQ153">
        <v>0</v>
      </c>
      <c r="BR153">
        <v>135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 t="s">
        <v>58</v>
      </c>
      <c r="CE153" s="58" t="s">
        <v>111</v>
      </c>
    </row>
    <row r="154" spans="1:83">
      <c r="A154" t="s">
        <v>177</v>
      </c>
      <c r="B154" s="10">
        <v>29</v>
      </c>
      <c r="C154" s="6" t="s">
        <v>2</v>
      </c>
      <c r="D154" s="10" t="s">
        <v>38</v>
      </c>
      <c r="E154" s="59">
        <f t="shared" si="92"/>
        <v>0</v>
      </c>
      <c r="F154" s="59">
        <f t="shared" si="93"/>
        <v>0</v>
      </c>
      <c r="G154" s="59">
        <f t="shared" si="94"/>
        <v>50</v>
      </c>
      <c r="H154" s="59">
        <f t="shared" si="95"/>
        <v>0</v>
      </c>
      <c r="I154" s="59">
        <f t="shared" si="96"/>
        <v>0.5</v>
      </c>
      <c r="J154">
        <v>4</v>
      </c>
      <c r="K154">
        <v>0</v>
      </c>
      <c r="L154">
        <v>0</v>
      </c>
      <c r="M154">
        <v>2</v>
      </c>
      <c r="N154">
        <v>0</v>
      </c>
      <c r="O154">
        <v>2</v>
      </c>
      <c r="P154">
        <v>232</v>
      </c>
      <c r="Q154">
        <v>0</v>
      </c>
      <c r="R154">
        <v>239</v>
      </c>
      <c r="S154">
        <v>0</v>
      </c>
      <c r="T154">
        <v>58</v>
      </c>
      <c r="U154">
        <v>58</v>
      </c>
      <c r="V154">
        <v>0</v>
      </c>
      <c r="W154">
        <v>102.5</v>
      </c>
      <c r="X154">
        <v>102.5</v>
      </c>
      <c r="Y154">
        <v>0</v>
      </c>
      <c r="Z154">
        <v>780</v>
      </c>
      <c r="AA154">
        <v>780</v>
      </c>
      <c r="AB154">
        <v>0</v>
      </c>
      <c r="AC154">
        <v>21</v>
      </c>
      <c r="AD154">
        <v>8</v>
      </c>
      <c r="AE154">
        <v>13</v>
      </c>
      <c r="AF154">
        <v>0</v>
      </c>
      <c r="AG154">
        <v>5</v>
      </c>
      <c r="AH154">
        <v>6</v>
      </c>
      <c r="AI154">
        <v>1</v>
      </c>
      <c r="AJ154">
        <v>0</v>
      </c>
      <c r="AK154">
        <v>0</v>
      </c>
      <c r="AL154">
        <v>9</v>
      </c>
      <c r="AM154">
        <v>4</v>
      </c>
      <c r="AN154">
        <v>2</v>
      </c>
      <c r="AO154">
        <v>0</v>
      </c>
      <c r="AP154">
        <v>0</v>
      </c>
      <c r="AQ154">
        <v>0</v>
      </c>
      <c r="AR154">
        <v>2</v>
      </c>
      <c r="AS154">
        <v>1</v>
      </c>
      <c r="AT154">
        <v>4</v>
      </c>
      <c r="AU154">
        <v>1</v>
      </c>
      <c r="AV154">
        <v>0</v>
      </c>
      <c r="AW154">
        <v>0</v>
      </c>
      <c r="AX154">
        <v>7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3</v>
      </c>
      <c r="BF154">
        <v>0</v>
      </c>
      <c r="BG154">
        <v>0</v>
      </c>
      <c r="BH154">
        <v>0</v>
      </c>
      <c r="BI154">
        <v>2</v>
      </c>
      <c r="BJ154">
        <v>0</v>
      </c>
      <c r="BK154">
        <v>1</v>
      </c>
      <c r="BL154">
        <v>15</v>
      </c>
      <c r="BM154">
        <v>1</v>
      </c>
      <c r="BN154">
        <v>0</v>
      </c>
      <c r="BO154">
        <v>0</v>
      </c>
      <c r="BP154">
        <v>2</v>
      </c>
      <c r="BQ154">
        <v>0</v>
      </c>
      <c r="BR154">
        <v>12</v>
      </c>
      <c r="BS154">
        <v>2</v>
      </c>
      <c r="BT154">
        <v>0</v>
      </c>
      <c r="BU154">
        <v>2</v>
      </c>
      <c r="BV154">
        <v>450</v>
      </c>
      <c r="BW154">
        <v>0</v>
      </c>
      <c r="BX154">
        <v>450</v>
      </c>
      <c r="BY154">
        <v>0</v>
      </c>
      <c r="BZ154">
        <v>0</v>
      </c>
      <c r="CA154">
        <v>0</v>
      </c>
      <c r="CB154">
        <v>0</v>
      </c>
      <c r="CC154">
        <v>0</v>
      </c>
      <c r="CD154" t="s">
        <v>58</v>
      </c>
      <c r="CE154" s="58" t="s">
        <v>111</v>
      </c>
    </row>
    <row r="155" spans="1:83">
      <c r="A155" s="63"/>
      <c r="C155" s="65"/>
      <c r="D155" s="65"/>
      <c r="E155" s="65"/>
      <c r="F155" s="65"/>
      <c r="G155" s="65"/>
      <c r="H155" s="65"/>
      <c r="I155" s="65"/>
      <c r="J155" s="65"/>
      <c r="K155" s="63"/>
      <c r="L155" s="63"/>
      <c r="M155" s="63"/>
      <c r="N155" s="63"/>
      <c r="O155" s="64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S155" s="63"/>
      <c r="AT155" s="63"/>
      <c r="AU155" s="63"/>
      <c r="CE155" s="58" t="s">
        <v>111</v>
      </c>
    </row>
    <row r="156" spans="1:83">
      <c r="A156" s="34" t="s">
        <v>3</v>
      </c>
      <c r="B156" s="34">
        <f>COUNTIF(C128:C154,"WT")</f>
        <v>11</v>
      </c>
      <c r="C156" s="63"/>
      <c r="D156" s="22" t="s">
        <v>41</v>
      </c>
      <c r="E156" s="24">
        <f>AVERAGE(E131:E134,E136,E141,E143:E144,E147:E148,E152)</f>
        <v>6.8181818181818183</v>
      </c>
      <c r="F156" s="24">
        <f t="shared" ref="F156:BQ156" si="97">AVERAGE(F131:F134,F136,F141,F143:F144,F147:F148,F152)</f>
        <v>2.2727272727272729</v>
      </c>
      <c r="G156" s="24">
        <f t="shared" si="97"/>
        <v>40.909090909090907</v>
      </c>
      <c r="H156" s="24">
        <f t="shared" si="97"/>
        <v>22.727272727272727</v>
      </c>
      <c r="I156" s="24">
        <f t="shared" si="97"/>
        <v>0.40909090909090912</v>
      </c>
      <c r="J156" s="24">
        <f t="shared" si="97"/>
        <v>4</v>
      </c>
      <c r="K156" s="24">
        <f t="shared" si="97"/>
        <v>0.27272727272727271</v>
      </c>
      <c r="L156" s="24">
        <f t="shared" si="97"/>
        <v>9.0909090909090912E-2</v>
      </c>
      <c r="M156" s="24">
        <f t="shared" si="97"/>
        <v>1.6363636363636365</v>
      </c>
      <c r="N156" s="24">
        <f t="shared" si="97"/>
        <v>0.90909090909090906</v>
      </c>
      <c r="O156" s="24">
        <f t="shared" si="97"/>
        <v>1.0909090909090908</v>
      </c>
      <c r="P156" s="24">
        <f t="shared" si="97"/>
        <v>697.59090909090912</v>
      </c>
      <c r="Q156" s="24">
        <f t="shared" si="97"/>
        <v>270.27272727272725</v>
      </c>
      <c r="R156" s="24">
        <f t="shared" si="97"/>
        <v>557.59090909090912</v>
      </c>
      <c r="S156" s="24">
        <f t="shared" si="97"/>
        <v>578.77272727272725</v>
      </c>
      <c r="T156" s="24">
        <f t="shared" si="97"/>
        <v>238.60606060000001</v>
      </c>
      <c r="U156" s="24">
        <f t="shared" si="97"/>
        <v>104.72727272727273</v>
      </c>
      <c r="V156" s="24">
        <f t="shared" si="97"/>
        <v>351.5</v>
      </c>
      <c r="W156" s="24">
        <f t="shared" si="97"/>
        <v>477.72727269727278</v>
      </c>
      <c r="X156" s="24">
        <f t="shared" si="97"/>
        <v>610.13636363636363</v>
      </c>
      <c r="Y156" s="24">
        <f t="shared" si="97"/>
        <v>106.18181818181819</v>
      </c>
      <c r="Z156" s="24">
        <f t="shared" si="97"/>
        <v>341.28787878818179</v>
      </c>
      <c r="AA156" s="24">
        <f t="shared" si="97"/>
        <v>368.54545454545456</v>
      </c>
      <c r="AB156" s="24">
        <f t="shared" si="97"/>
        <v>169.72727272727272</v>
      </c>
      <c r="AC156" s="24">
        <f t="shared" si="97"/>
        <v>19.636363636363637</v>
      </c>
      <c r="AD156" s="24">
        <f t="shared" si="97"/>
        <v>7.7272727272727275</v>
      </c>
      <c r="AE156" s="24">
        <f t="shared" si="97"/>
        <v>8.454545454545455</v>
      </c>
      <c r="AF156" s="24">
        <f t="shared" si="97"/>
        <v>3.4545454545454546</v>
      </c>
      <c r="AG156" s="24">
        <f t="shared" si="97"/>
        <v>6.8181818181818183</v>
      </c>
      <c r="AH156" s="24">
        <f t="shared" si="97"/>
        <v>5.4545454545454541</v>
      </c>
      <c r="AI156" s="24">
        <f t="shared" si="97"/>
        <v>1</v>
      </c>
      <c r="AJ156" s="24">
        <f t="shared" si="97"/>
        <v>9.0909090909090912E-2</v>
      </c>
      <c r="AK156" s="24">
        <f t="shared" si="97"/>
        <v>1.1818181818181819</v>
      </c>
      <c r="AL156" s="24">
        <f t="shared" si="97"/>
        <v>5.0909090909090908</v>
      </c>
      <c r="AM156" s="24">
        <f t="shared" si="97"/>
        <v>3.7272727272727271</v>
      </c>
      <c r="AN156" s="24">
        <f t="shared" si="97"/>
        <v>1.8181818181818181</v>
      </c>
      <c r="AO156" s="24">
        <f t="shared" si="97"/>
        <v>9.0909090909090912E-2</v>
      </c>
      <c r="AP156" s="24">
        <f t="shared" si="97"/>
        <v>0</v>
      </c>
      <c r="AQ156" s="24">
        <f t="shared" si="97"/>
        <v>0.54545454545454541</v>
      </c>
      <c r="AR156" s="24">
        <f t="shared" si="97"/>
        <v>1.5454545454545454</v>
      </c>
      <c r="AS156" s="24">
        <f t="shared" si="97"/>
        <v>2.8181818181818183</v>
      </c>
      <c r="AT156" s="24">
        <f t="shared" si="97"/>
        <v>2.5454545454545454</v>
      </c>
      <c r="AU156" s="24">
        <f t="shared" si="97"/>
        <v>0.54545454545454541</v>
      </c>
      <c r="AV156" s="24">
        <f t="shared" si="97"/>
        <v>9.0909090909090912E-2</v>
      </c>
      <c r="AW156" s="24">
        <f t="shared" si="97"/>
        <v>0.36363636363636365</v>
      </c>
      <c r="AX156" s="24">
        <f t="shared" si="97"/>
        <v>2.0909090909090908</v>
      </c>
      <c r="AY156" s="24">
        <f t="shared" si="97"/>
        <v>0.27272727272727271</v>
      </c>
      <c r="AZ156" s="24">
        <f t="shared" si="97"/>
        <v>1.0909090909090908</v>
      </c>
      <c r="BA156" s="24">
        <f t="shared" si="97"/>
        <v>0.36363636363636365</v>
      </c>
      <c r="BB156" s="24">
        <f t="shared" si="97"/>
        <v>0</v>
      </c>
      <c r="BC156" s="24">
        <f t="shared" si="97"/>
        <v>0.27272727272727271</v>
      </c>
      <c r="BD156" s="24">
        <f t="shared" si="97"/>
        <v>1.4545454545454546</v>
      </c>
      <c r="BE156" s="24">
        <f t="shared" si="97"/>
        <v>6.3636363636363633</v>
      </c>
      <c r="BF156" s="24">
        <f t="shared" si="97"/>
        <v>0.18181818181818182</v>
      </c>
      <c r="BG156" s="24">
        <f t="shared" si="97"/>
        <v>0.18181818181818182</v>
      </c>
      <c r="BH156" s="24">
        <f t="shared" si="97"/>
        <v>0</v>
      </c>
      <c r="BI156" s="24">
        <f t="shared" si="97"/>
        <v>1.1818181818181819</v>
      </c>
      <c r="BJ156" s="24">
        <f t="shared" si="97"/>
        <v>1.6363636363636365</v>
      </c>
      <c r="BK156" s="24">
        <f t="shared" si="97"/>
        <v>3.1818181818181817</v>
      </c>
      <c r="BL156" s="24">
        <f t="shared" si="97"/>
        <v>50.636363636363633</v>
      </c>
      <c r="BM156" s="24">
        <f t="shared" si="97"/>
        <v>14.818181818181818</v>
      </c>
      <c r="BN156" s="24">
        <f t="shared" si="97"/>
        <v>2.0909090909090908</v>
      </c>
      <c r="BO156" s="24">
        <f t="shared" si="97"/>
        <v>0.90909090909090906</v>
      </c>
      <c r="BP156" s="24">
        <f t="shared" si="97"/>
        <v>2.7272727272727271</v>
      </c>
      <c r="BQ156" s="24">
        <f t="shared" si="97"/>
        <v>6.5454545454545459</v>
      </c>
      <c r="BR156" s="24">
        <f t="shared" ref="BR156:BX156" si="98">AVERAGE(BR131:BR134,BR136,BR141,BR143:BR144,BR147:BR148,BR152)</f>
        <v>23.545454545454547</v>
      </c>
      <c r="BS156" s="24">
        <f t="shared" si="98"/>
        <v>1.0909090909090908</v>
      </c>
      <c r="BT156" s="24">
        <f t="shared" si="98"/>
        <v>0.18181818181818182</v>
      </c>
      <c r="BU156" s="24">
        <f t="shared" si="98"/>
        <v>0.90909090909090906</v>
      </c>
      <c r="BV156" s="24">
        <f t="shared" si="98"/>
        <v>533.81818181818187</v>
      </c>
      <c r="BW156" s="24">
        <f t="shared" si="98"/>
        <v>50.636363636363633</v>
      </c>
      <c r="BX156" s="24">
        <f t="shared" si="98"/>
        <v>483.18181818181819</v>
      </c>
      <c r="CE156" s="58" t="s">
        <v>111</v>
      </c>
    </row>
    <row r="157" spans="1:83">
      <c r="A157" s="35" t="s">
        <v>179</v>
      </c>
      <c r="B157" s="34">
        <f>COUNTIF(C128:C154,"+ve")</f>
        <v>13</v>
      </c>
      <c r="C157" s="63"/>
      <c r="D157" s="18" t="s">
        <v>41</v>
      </c>
      <c r="E157" s="27">
        <f>AVERAGE(E135,E137:E140,E142,E145:E146,E149:E151,E153:E154)</f>
        <v>17.307692307692307</v>
      </c>
      <c r="F157" s="27">
        <f t="shared" ref="F157:BQ157" si="99">AVERAGE(F135,F137:F140,F142,F145:F146,F149:F151,F153:F154)</f>
        <v>1.9230769230769231</v>
      </c>
      <c r="G157" s="27">
        <f t="shared" si="99"/>
        <v>42.307692307692307</v>
      </c>
      <c r="H157" s="27">
        <f t="shared" si="99"/>
        <v>11.538461538461538</v>
      </c>
      <c r="I157" s="27">
        <f t="shared" si="99"/>
        <v>0.42307692307692307</v>
      </c>
      <c r="J157" s="27">
        <f t="shared" si="99"/>
        <v>4</v>
      </c>
      <c r="K157" s="27">
        <f t="shared" si="99"/>
        <v>0.69230769230769229</v>
      </c>
      <c r="L157" s="27">
        <f t="shared" si="99"/>
        <v>7.6923076923076927E-2</v>
      </c>
      <c r="M157" s="27">
        <f t="shared" si="99"/>
        <v>1.6923076923076923</v>
      </c>
      <c r="N157" s="27">
        <f t="shared" si="99"/>
        <v>0.46153846153846156</v>
      </c>
      <c r="O157" s="27">
        <f t="shared" si="99"/>
        <v>1.0769230769230769</v>
      </c>
      <c r="P157" s="27">
        <f t="shared" si="99"/>
        <v>602.38461538461536</v>
      </c>
      <c r="Q157" s="27">
        <f t="shared" si="99"/>
        <v>6.2307692307692308</v>
      </c>
      <c r="R157" s="27">
        <f t="shared" si="99"/>
        <v>544.26923076923072</v>
      </c>
      <c r="S157" s="27">
        <f t="shared" si="99"/>
        <v>167.57692307692307</v>
      </c>
      <c r="T157" s="27">
        <f t="shared" si="99"/>
        <v>253.44871795384614</v>
      </c>
      <c r="U157" s="27">
        <f t="shared" si="99"/>
        <v>213.80769230769232</v>
      </c>
      <c r="V157" s="27">
        <f t="shared" si="99"/>
        <v>150.15384615384616</v>
      </c>
      <c r="W157" s="27">
        <f t="shared" si="99"/>
        <v>259.73076923076923</v>
      </c>
      <c r="X157" s="27">
        <f t="shared" si="99"/>
        <v>269.03846153846155</v>
      </c>
      <c r="Y157" s="27">
        <f t="shared" si="99"/>
        <v>54.307692307692307</v>
      </c>
      <c r="Z157" s="27">
        <f t="shared" si="99"/>
        <v>671.87179486923083</v>
      </c>
      <c r="AA157" s="27">
        <f t="shared" si="99"/>
        <v>741.57692307692309</v>
      </c>
      <c r="AB157" s="27">
        <f t="shared" si="99"/>
        <v>116.34615384615384</v>
      </c>
      <c r="AC157" s="27">
        <f t="shared" si="99"/>
        <v>24.46153846153846</v>
      </c>
      <c r="AD157" s="27">
        <f t="shared" si="99"/>
        <v>9.384615384615385</v>
      </c>
      <c r="AE157" s="27">
        <f t="shared" si="99"/>
        <v>13.384615384615385</v>
      </c>
      <c r="AF157" s="27">
        <f t="shared" si="99"/>
        <v>1.6923076923076923</v>
      </c>
      <c r="AG157" s="27">
        <f t="shared" si="99"/>
        <v>6</v>
      </c>
      <c r="AH157" s="27">
        <f t="shared" si="99"/>
        <v>6.1538461538461542</v>
      </c>
      <c r="AI157" s="27">
        <f t="shared" si="99"/>
        <v>1.2307692307692308</v>
      </c>
      <c r="AJ157" s="27">
        <f t="shared" si="99"/>
        <v>0.30769230769230771</v>
      </c>
      <c r="AK157" s="27">
        <f t="shared" si="99"/>
        <v>0</v>
      </c>
      <c r="AL157" s="27">
        <f t="shared" si="99"/>
        <v>10.76923076923077</v>
      </c>
      <c r="AM157" s="27">
        <f t="shared" si="99"/>
        <v>3.3076923076923075</v>
      </c>
      <c r="AN157" s="27">
        <f t="shared" si="99"/>
        <v>2.9230769230769229</v>
      </c>
      <c r="AO157" s="27">
        <f t="shared" si="99"/>
        <v>0</v>
      </c>
      <c r="AP157" s="27">
        <f t="shared" si="99"/>
        <v>0</v>
      </c>
      <c r="AQ157" s="27">
        <f t="shared" si="99"/>
        <v>0</v>
      </c>
      <c r="AR157" s="27">
        <f t="shared" si="99"/>
        <v>3.1538461538461537</v>
      </c>
      <c r="AS157" s="27">
        <f t="shared" si="99"/>
        <v>2</v>
      </c>
      <c r="AT157" s="27">
        <f t="shared" si="99"/>
        <v>2.6923076923076925</v>
      </c>
      <c r="AU157" s="27">
        <f t="shared" si="99"/>
        <v>1.2307692307692308</v>
      </c>
      <c r="AV157" s="27">
        <f t="shared" si="99"/>
        <v>0.30769230769230771</v>
      </c>
      <c r="AW157" s="27">
        <f t="shared" si="99"/>
        <v>0</v>
      </c>
      <c r="AX157" s="27">
        <f t="shared" si="99"/>
        <v>7.1538461538461542</v>
      </c>
      <c r="AY157" s="27">
        <f t="shared" si="99"/>
        <v>0.69230769230769229</v>
      </c>
      <c r="AZ157" s="27">
        <f t="shared" si="99"/>
        <v>0.53846153846153844</v>
      </c>
      <c r="BA157" s="27">
        <f t="shared" si="99"/>
        <v>0</v>
      </c>
      <c r="BB157" s="27">
        <f t="shared" si="99"/>
        <v>0</v>
      </c>
      <c r="BC157" s="27">
        <f t="shared" si="99"/>
        <v>0</v>
      </c>
      <c r="BD157" s="27">
        <f t="shared" si="99"/>
        <v>0.46153846153846156</v>
      </c>
      <c r="BE157" s="27">
        <f t="shared" si="99"/>
        <v>4.4615384615384617</v>
      </c>
      <c r="BF157" s="27">
        <f t="shared" si="99"/>
        <v>0.61538461538461542</v>
      </c>
      <c r="BG157" s="27">
        <f t="shared" si="99"/>
        <v>0.15384615384615385</v>
      </c>
      <c r="BH157" s="27">
        <f t="shared" si="99"/>
        <v>7.6923076923076927E-2</v>
      </c>
      <c r="BI157" s="27">
        <f t="shared" si="99"/>
        <v>1.6923076923076923</v>
      </c>
      <c r="BJ157" s="27">
        <f t="shared" si="99"/>
        <v>0.46153846153846156</v>
      </c>
      <c r="BK157" s="27">
        <f t="shared" si="99"/>
        <v>1.4615384615384615</v>
      </c>
      <c r="BL157" s="27">
        <f t="shared" si="99"/>
        <v>92.15384615384616</v>
      </c>
      <c r="BM157" s="27">
        <f t="shared" si="99"/>
        <v>29.615384615384617</v>
      </c>
      <c r="BN157" s="27">
        <f t="shared" si="99"/>
        <v>4.1538461538461542</v>
      </c>
      <c r="BO157" s="27">
        <f t="shared" si="99"/>
        <v>1.0769230769230769</v>
      </c>
      <c r="BP157" s="27">
        <f t="shared" si="99"/>
        <v>1.3846153846153846</v>
      </c>
      <c r="BQ157" s="27">
        <f t="shared" si="99"/>
        <v>1.7692307692307692</v>
      </c>
      <c r="BR157" s="27">
        <f t="shared" ref="BR157:BX157" si="100">AVERAGE(BR135,BR137:BR140,BR142,BR145:BR146,BR149:BR151,BR153:BR154)</f>
        <v>54.153846153846153</v>
      </c>
      <c r="BS157" s="27">
        <f t="shared" si="100"/>
        <v>1.0769230769230769</v>
      </c>
      <c r="BT157" s="27">
        <f t="shared" si="100"/>
        <v>0.46153846153846156</v>
      </c>
      <c r="BU157" s="27">
        <f t="shared" si="100"/>
        <v>0.61538461538461542</v>
      </c>
      <c r="BV157" s="27">
        <f t="shared" si="100"/>
        <v>636.23076923076928</v>
      </c>
      <c r="BW157" s="27">
        <f t="shared" si="100"/>
        <v>425.53846153846155</v>
      </c>
      <c r="BX157" s="27">
        <f t="shared" si="100"/>
        <v>210.69230769230768</v>
      </c>
      <c r="CE157" s="58" t="s">
        <v>111</v>
      </c>
    </row>
    <row r="158" spans="1:83">
      <c r="A158" s="63"/>
      <c r="B158" s="63"/>
      <c r="C158" s="63"/>
      <c r="D158" s="22" t="s">
        <v>43</v>
      </c>
      <c r="E158" s="24">
        <f>STDEV(E131:E134,E136,E141,E143:E144,E147:E148,E152)/SQRT($B156)</f>
        <v>4.8744569521652767</v>
      </c>
      <c r="F158" s="24">
        <f t="shared" ref="F158:BQ158" si="101">STDEV(F131:F134,F136,F141,F143:F144,F147:F148,F152)/SQRT($B156)</f>
        <v>2.2727272727272725</v>
      </c>
      <c r="G158" s="24">
        <f t="shared" si="101"/>
        <v>5.0819726761358863</v>
      </c>
      <c r="H158" s="24">
        <f t="shared" si="101"/>
        <v>5.2813409266464779</v>
      </c>
      <c r="I158" s="24">
        <f t="shared" si="101"/>
        <v>5.081972676135886E-2</v>
      </c>
      <c r="J158" s="24">
        <f t="shared" si="101"/>
        <v>0</v>
      </c>
      <c r="K158" s="24">
        <f t="shared" si="101"/>
        <v>0.19497827808661106</v>
      </c>
      <c r="L158" s="24">
        <f t="shared" si="101"/>
        <v>9.0909090909090912E-2</v>
      </c>
      <c r="M158" s="24">
        <f t="shared" si="101"/>
        <v>0.20327890704543544</v>
      </c>
      <c r="N158" s="24">
        <f t="shared" si="101"/>
        <v>0.21125363706585912</v>
      </c>
      <c r="O158" s="24">
        <f t="shared" si="101"/>
        <v>0.16262312563634831</v>
      </c>
      <c r="P158" s="24">
        <f t="shared" si="101"/>
        <v>172.1611965067757</v>
      </c>
      <c r="Q158" s="24">
        <f t="shared" si="101"/>
        <v>270.27272727272725</v>
      </c>
      <c r="R158" s="24">
        <f t="shared" si="101"/>
        <v>174.38769267173618</v>
      </c>
      <c r="S158" s="24">
        <f t="shared" si="101"/>
        <v>228.95197356290052</v>
      </c>
      <c r="T158" s="24">
        <f t="shared" si="101"/>
        <v>50.664450071358075</v>
      </c>
      <c r="U158" s="24">
        <f t="shared" si="101"/>
        <v>25.01157583239878</v>
      </c>
      <c r="V158" s="24">
        <f t="shared" si="101"/>
        <v>96.925017879333367</v>
      </c>
      <c r="W158" s="24">
        <f t="shared" si="101"/>
        <v>242.38821254173249</v>
      </c>
      <c r="X158" s="24">
        <f t="shared" si="101"/>
        <v>352.86324991488681</v>
      </c>
      <c r="Y158" s="24">
        <f t="shared" si="101"/>
        <v>30.705512736261124</v>
      </c>
      <c r="Z158" s="24">
        <f t="shared" si="101"/>
        <v>95.206378944825246</v>
      </c>
      <c r="AA158" s="24">
        <f t="shared" si="101"/>
        <v>131.58827756828657</v>
      </c>
      <c r="AB158" s="24">
        <f t="shared" si="101"/>
        <v>48.28647296163161</v>
      </c>
      <c r="AC158" s="24">
        <f t="shared" si="101"/>
        <v>1.6748010860057245</v>
      </c>
      <c r="AD158" s="24">
        <f t="shared" si="101"/>
        <v>0.75185720465946637</v>
      </c>
      <c r="AE158" s="24">
        <f t="shared" si="101"/>
        <v>1.1310786192724211</v>
      </c>
      <c r="AF158" s="24">
        <f t="shared" si="101"/>
        <v>0.81311562818174166</v>
      </c>
      <c r="AG158" s="24">
        <f t="shared" si="101"/>
        <v>0.91272002894626425</v>
      </c>
      <c r="AH158" s="24">
        <f t="shared" si="101"/>
        <v>0.47412381128746556</v>
      </c>
      <c r="AI158" s="24">
        <f t="shared" si="101"/>
        <v>0.30151134457776363</v>
      </c>
      <c r="AJ158" s="24">
        <f t="shared" si="101"/>
        <v>9.0909090909090912E-2</v>
      </c>
      <c r="AK158" s="24">
        <f t="shared" si="101"/>
        <v>0.77245984677265467</v>
      </c>
      <c r="AL158" s="24">
        <f t="shared" si="101"/>
        <v>1.1634943095109933</v>
      </c>
      <c r="AM158" s="24">
        <f t="shared" si="101"/>
        <v>0.1949782780866112</v>
      </c>
      <c r="AN158" s="24">
        <f t="shared" si="101"/>
        <v>0.50123813643964432</v>
      </c>
      <c r="AO158" s="24">
        <f t="shared" si="101"/>
        <v>9.0909090909090912E-2</v>
      </c>
      <c r="AP158" s="24">
        <f t="shared" si="101"/>
        <v>0</v>
      </c>
      <c r="AQ158" s="24">
        <f t="shared" si="101"/>
        <v>0.36590203268178378</v>
      </c>
      <c r="AR158" s="24">
        <f t="shared" si="101"/>
        <v>0.3401506715249038</v>
      </c>
      <c r="AS158" s="24">
        <f t="shared" si="101"/>
        <v>0.78414031464901179</v>
      </c>
      <c r="AT158" s="24">
        <f t="shared" si="101"/>
        <v>0.36590203268178384</v>
      </c>
      <c r="AU158" s="24">
        <f t="shared" si="101"/>
        <v>0.20730462274529782</v>
      </c>
      <c r="AV158" s="24">
        <f t="shared" si="101"/>
        <v>9.0909090909090912E-2</v>
      </c>
      <c r="AW158" s="24">
        <f t="shared" si="101"/>
        <v>0.24393468845452251</v>
      </c>
      <c r="AX158" s="24">
        <f t="shared" si="101"/>
        <v>0.5633430321756242</v>
      </c>
      <c r="AY158" s="24">
        <f t="shared" si="101"/>
        <v>0.14083575804390605</v>
      </c>
      <c r="AZ158" s="24">
        <f t="shared" si="101"/>
        <v>0.3149183286488868</v>
      </c>
      <c r="BA158" s="24">
        <f t="shared" si="101"/>
        <v>0.27872199485010712</v>
      </c>
      <c r="BB158" s="24">
        <f t="shared" si="101"/>
        <v>0</v>
      </c>
      <c r="BC158" s="24">
        <f t="shared" si="101"/>
        <v>0.19497827808661106</v>
      </c>
      <c r="BD158" s="24">
        <f t="shared" si="101"/>
        <v>0.45454545454545453</v>
      </c>
      <c r="BE158" s="24">
        <f t="shared" si="101"/>
        <v>0.82321683073976526</v>
      </c>
      <c r="BF158" s="24">
        <f t="shared" si="101"/>
        <v>0.12196734422726126</v>
      </c>
      <c r="BG158" s="24">
        <f t="shared" si="101"/>
        <v>0.18181818181818182</v>
      </c>
      <c r="BH158" s="24">
        <f t="shared" si="101"/>
        <v>0</v>
      </c>
      <c r="BI158" s="24">
        <f t="shared" si="101"/>
        <v>0.29597855629272191</v>
      </c>
      <c r="BJ158" s="24">
        <f t="shared" si="101"/>
        <v>0.45272362174504488</v>
      </c>
      <c r="BK158" s="24">
        <f t="shared" si="101"/>
        <v>0.77245984677265467</v>
      </c>
      <c r="BL158" s="24">
        <f t="shared" si="101"/>
        <v>9.0626834549684396</v>
      </c>
      <c r="BM158" s="24">
        <f t="shared" si="101"/>
        <v>4.1359140614822909</v>
      </c>
      <c r="BN158" s="24">
        <f t="shared" si="101"/>
        <v>0.82522223402983397</v>
      </c>
      <c r="BO158" s="24">
        <f t="shared" si="101"/>
        <v>0.43598468393751999</v>
      </c>
      <c r="BP158" s="24">
        <f t="shared" si="101"/>
        <v>0.68875261545002953</v>
      </c>
      <c r="BQ158" s="24">
        <f t="shared" si="101"/>
        <v>3.5913118301196048</v>
      </c>
      <c r="BR158" s="24">
        <f t="shared" ref="BR158:BX158" si="102">STDEV(BR131:BR134,BR136,BR141,BR143:BR144,BR147:BR148,BR152)/SQRT($B156)</f>
        <v>5.1739972877731875</v>
      </c>
      <c r="BS158" s="24">
        <f t="shared" si="102"/>
        <v>0.16262312563634831</v>
      </c>
      <c r="BT158" s="24">
        <f t="shared" si="102"/>
        <v>0.12196734422726126</v>
      </c>
      <c r="BU158" s="24">
        <f t="shared" si="102"/>
        <v>0.21125363706585912</v>
      </c>
      <c r="BV158" s="24">
        <f t="shared" si="102"/>
        <v>137.40509572275153</v>
      </c>
      <c r="BW158" s="24">
        <f t="shared" si="102"/>
        <v>35.578919378365491</v>
      </c>
      <c r="BX158" s="24">
        <f t="shared" si="102"/>
        <v>150.02538077283143</v>
      </c>
      <c r="CE158" s="58" t="s">
        <v>111</v>
      </c>
    </row>
    <row r="159" spans="1:83">
      <c r="A159" s="63"/>
      <c r="B159" s="2"/>
      <c r="C159" s="63"/>
      <c r="D159" s="18" t="s">
        <v>43</v>
      </c>
      <c r="E159" s="27">
        <f>STDEV(E135,E137:E140,E142,E145:E146,E149:E151,E153:E154)/SQRT($B157)</f>
        <v>9.1219547889472494</v>
      </c>
      <c r="F159" s="27">
        <f t="shared" ref="F159:BQ159" si="103">STDEV(F135,F137:F140,F142,F145:F146,F149:F151,F153:F154)/SQRT($B157)</f>
        <v>1.9230769230769231</v>
      </c>
      <c r="G159" s="27">
        <f t="shared" si="103"/>
        <v>4.3712120823672613</v>
      </c>
      <c r="H159" s="27">
        <f t="shared" si="103"/>
        <v>4.5778387362454174</v>
      </c>
      <c r="I159" s="27">
        <f t="shared" si="103"/>
        <v>4.3712120823672602E-2</v>
      </c>
      <c r="J159" s="27">
        <f t="shared" si="103"/>
        <v>0</v>
      </c>
      <c r="K159" s="27">
        <f t="shared" si="103"/>
        <v>0.36487819155788992</v>
      </c>
      <c r="L159" s="27">
        <f t="shared" si="103"/>
        <v>7.6923076923076927E-2</v>
      </c>
      <c r="M159" s="27">
        <f t="shared" si="103"/>
        <v>0.17484848329469041</v>
      </c>
      <c r="N159" s="27">
        <f t="shared" si="103"/>
        <v>0.18311354944981667</v>
      </c>
      <c r="O159" s="27">
        <f t="shared" si="103"/>
        <v>0.2878197989826109</v>
      </c>
      <c r="P159" s="27">
        <f t="shared" si="103"/>
        <v>202.96586293940584</v>
      </c>
      <c r="Q159" s="27">
        <f t="shared" si="103"/>
        <v>6.2307692307692308</v>
      </c>
      <c r="R159" s="27">
        <f t="shared" si="103"/>
        <v>194.67361422378403</v>
      </c>
      <c r="S159" s="27">
        <f t="shared" si="103"/>
        <v>77.194348598982955</v>
      </c>
      <c r="T159" s="27">
        <f t="shared" si="103"/>
        <v>68.755277923948483</v>
      </c>
      <c r="U159" s="27">
        <f t="shared" si="103"/>
        <v>72.63666470296937</v>
      </c>
      <c r="V159" s="27">
        <f t="shared" si="103"/>
        <v>74.630272107187835</v>
      </c>
      <c r="W159" s="27">
        <f t="shared" si="103"/>
        <v>136.36874649571789</v>
      </c>
      <c r="X159" s="27">
        <f t="shared" si="103"/>
        <v>142.66414816483376</v>
      </c>
      <c r="Y159" s="27">
        <f t="shared" si="103"/>
        <v>29.873748147870014</v>
      </c>
      <c r="Z159" s="27">
        <f t="shared" si="103"/>
        <v>99.637714748399716</v>
      </c>
      <c r="AA159" s="27">
        <f t="shared" si="103"/>
        <v>102.47072512138945</v>
      </c>
      <c r="AB159" s="27">
        <f t="shared" si="103"/>
        <v>43.86267120284981</v>
      </c>
      <c r="AC159" s="27">
        <f t="shared" si="103"/>
        <v>7.9932787347224723</v>
      </c>
      <c r="AD159" s="27">
        <f t="shared" si="103"/>
        <v>3.4687958110413799</v>
      </c>
      <c r="AE159" s="27">
        <f t="shared" si="103"/>
        <v>4.6389356393334138</v>
      </c>
      <c r="AF159" s="27">
        <f t="shared" si="103"/>
        <v>0.6923076923076924</v>
      </c>
      <c r="AG159" s="27">
        <f t="shared" si="103"/>
        <v>0.67936622048675743</v>
      </c>
      <c r="AH159" s="27">
        <f t="shared" si="103"/>
        <v>1.9042669827567134</v>
      </c>
      <c r="AI159" s="27">
        <f t="shared" si="103"/>
        <v>0.46895746559415086</v>
      </c>
      <c r="AJ159" s="27">
        <f t="shared" si="103"/>
        <v>0.23709284626803759</v>
      </c>
      <c r="AK159" s="27">
        <f t="shared" si="103"/>
        <v>0</v>
      </c>
      <c r="AL159" s="27">
        <f t="shared" si="103"/>
        <v>5.1666507602987322</v>
      </c>
      <c r="AM159" s="27">
        <f t="shared" si="103"/>
        <v>0.36487819155788997</v>
      </c>
      <c r="AN159" s="27">
        <f t="shared" si="103"/>
        <v>1.777572308967899</v>
      </c>
      <c r="AO159" s="27">
        <f t="shared" si="103"/>
        <v>0</v>
      </c>
      <c r="AP159" s="27">
        <f t="shared" si="103"/>
        <v>0</v>
      </c>
      <c r="AQ159" s="27">
        <f t="shared" si="103"/>
        <v>0</v>
      </c>
      <c r="AR159" s="27">
        <f t="shared" si="103"/>
        <v>1.6323891325535389</v>
      </c>
      <c r="AS159" s="27">
        <f t="shared" si="103"/>
        <v>0.48038446141526142</v>
      </c>
      <c r="AT159" s="27">
        <f t="shared" si="103"/>
        <v>0.34686536560176118</v>
      </c>
      <c r="AU159" s="27">
        <f t="shared" si="103"/>
        <v>0.46895746559415086</v>
      </c>
      <c r="AV159" s="27">
        <f t="shared" si="103"/>
        <v>0.23709284626803759</v>
      </c>
      <c r="AW159" s="27">
        <f t="shared" si="103"/>
        <v>0</v>
      </c>
      <c r="AX159" s="27">
        <f t="shared" si="103"/>
        <v>3.5856661825087106</v>
      </c>
      <c r="AY159" s="27">
        <f t="shared" si="103"/>
        <v>0.4294393390883135</v>
      </c>
      <c r="AZ159" s="27">
        <f t="shared" si="103"/>
        <v>0.18311354944981667</v>
      </c>
      <c r="BA159" s="27">
        <f t="shared" si="103"/>
        <v>0</v>
      </c>
      <c r="BB159" s="27">
        <f t="shared" si="103"/>
        <v>0</v>
      </c>
      <c r="BC159" s="27">
        <f t="shared" si="103"/>
        <v>0</v>
      </c>
      <c r="BD159" s="27">
        <f t="shared" si="103"/>
        <v>0.26831345559559422</v>
      </c>
      <c r="BE159" s="27">
        <f t="shared" si="103"/>
        <v>0.64664206220094822</v>
      </c>
      <c r="BF159" s="27">
        <f t="shared" si="103"/>
        <v>0.21299035545943784</v>
      </c>
      <c r="BG159" s="27">
        <f t="shared" si="103"/>
        <v>0.10415433852097386</v>
      </c>
      <c r="BH159" s="27">
        <f t="shared" si="103"/>
        <v>7.6923076923076927E-2</v>
      </c>
      <c r="BI159" s="27">
        <f t="shared" si="103"/>
        <v>0.28610145646694096</v>
      </c>
      <c r="BJ159" s="27">
        <f t="shared" si="103"/>
        <v>0.18311354944981667</v>
      </c>
      <c r="BK159" s="27">
        <f t="shared" si="103"/>
        <v>0.57306401637505155</v>
      </c>
      <c r="BL159" s="27">
        <f t="shared" si="103"/>
        <v>30.280493457400407</v>
      </c>
      <c r="BM159" s="27">
        <f t="shared" si="103"/>
        <v>13.567277026624014</v>
      </c>
      <c r="BN159" s="27">
        <f t="shared" si="103"/>
        <v>1.290230320554782</v>
      </c>
      <c r="BO159" s="27">
        <f t="shared" si="103"/>
        <v>0.59335571617467353</v>
      </c>
      <c r="BP159" s="27">
        <f t="shared" si="103"/>
        <v>0.33085866411702414</v>
      </c>
      <c r="BQ159" s="27">
        <f t="shared" si="103"/>
        <v>1.3114576259019921</v>
      </c>
      <c r="BR159" s="27">
        <f t="shared" ref="BR159:BX159" si="104">STDEV(BR135,BR137:BR140,BR142,BR145:BR146,BR149:BR151,BR153:BR154)/SQRT($B157)</f>
        <v>17.252218792214464</v>
      </c>
      <c r="BS159" s="27">
        <f t="shared" si="104"/>
        <v>0.2878197989826109</v>
      </c>
      <c r="BT159" s="27">
        <f t="shared" si="104"/>
        <v>0.21529302081726492</v>
      </c>
      <c r="BU159" s="27">
        <f t="shared" si="104"/>
        <v>0.24121650925931767</v>
      </c>
      <c r="BV159" s="27">
        <f t="shared" si="104"/>
        <v>357.68966913832446</v>
      </c>
      <c r="BW159" s="27">
        <f t="shared" si="104"/>
        <v>339.38780887448399</v>
      </c>
      <c r="BX159" s="27">
        <f t="shared" si="104"/>
        <v>142.95137171274789</v>
      </c>
      <c r="CE159" s="58" t="s">
        <v>111</v>
      </c>
    </row>
    <row r="160" spans="1:83">
      <c r="A160" s="10"/>
      <c r="B160" s="10"/>
      <c r="C160" s="102"/>
      <c r="D160" s="10"/>
      <c r="E160" s="59"/>
      <c r="F160" s="59"/>
      <c r="G160" s="59"/>
      <c r="H160" s="59"/>
      <c r="I160" s="59"/>
      <c r="J160" s="10"/>
      <c r="K160" s="10"/>
      <c r="L160" s="10"/>
      <c r="M160" s="10"/>
      <c r="N160" s="10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CE160" s="58"/>
    </row>
    <row r="161" spans="1:154" ht="16">
      <c r="A161" s="83" t="s">
        <v>136</v>
      </c>
      <c r="B161" s="66"/>
      <c r="C161" s="66" t="s">
        <v>135</v>
      </c>
      <c r="D161" s="66"/>
      <c r="E161" s="53" t="s">
        <v>63</v>
      </c>
      <c r="F161" s="53" t="s">
        <v>64</v>
      </c>
      <c r="G161" s="53" t="s">
        <v>65</v>
      </c>
      <c r="H161" s="53" t="s">
        <v>66</v>
      </c>
      <c r="I161" s="87" t="s">
        <v>100</v>
      </c>
      <c r="J161" s="53" t="s">
        <v>62</v>
      </c>
      <c r="K161" s="53" t="s">
        <v>63</v>
      </c>
      <c r="L161" s="53" t="s">
        <v>64</v>
      </c>
      <c r="M161" s="53" t="s">
        <v>65</v>
      </c>
      <c r="N161" s="53" t="s">
        <v>66</v>
      </c>
      <c r="O161" s="87" t="s">
        <v>100</v>
      </c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CE161" s="58" t="s">
        <v>111</v>
      </c>
    </row>
    <row r="162" spans="1:154">
      <c r="A162" t="s">
        <v>158</v>
      </c>
      <c r="B162" s="10">
        <v>29</v>
      </c>
      <c r="C162" s="4" t="s">
        <v>3</v>
      </c>
      <c r="D162" s="10" t="s">
        <v>38</v>
      </c>
      <c r="E162" s="59">
        <f>(K162/$J162)*100</f>
        <v>0</v>
      </c>
      <c r="F162" s="59">
        <f>(L162/$J162)*100</f>
        <v>0</v>
      </c>
      <c r="G162" s="59">
        <f>(M162/$J162)*100</f>
        <v>50</v>
      </c>
      <c r="H162" s="59">
        <f>(N162/$J162)*100</f>
        <v>0</v>
      </c>
      <c r="I162" s="59">
        <f>M162/J162</f>
        <v>0.5</v>
      </c>
      <c r="J162">
        <v>4</v>
      </c>
      <c r="K162">
        <v>0</v>
      </c>
      <c r="L162">
        <v>0</v>
      </c>
      <c r="M162">
        <v>2</v>
      </c>
      <c r="N162">
        <v>0</v>
      </c>
      <c r="O162">
        <v>2</v>
      </c>
      <c r="P162">
        <v>253.5</v>
      </c>
      <c r="Q162">
        <v>0</v>
      </c>
      <c r="R162">
        <v>116</v>
      </c>
      <c r="S162">
        <v>0</v>
      </c>
      <c r="T162">
        <v>45</v>
      </c>
      <c r="U162">
        <v>45</v>
      </c>
      <c r="V162">
        <v>0</v>
      </c>
      <c r="W162">
        <v>779.5</v>
      </c>
      <c r="X162">
        <v>779.5</v>
      </c>
      <c r="Y162">
        <v>0</v>
      </c>
      <c r="Z162">
        <v>144</v>
      </c>
      <c r="AA162">
        <v>144</v>
      </c>
      <c r="AB162">
        <v>0</v>
      </c>
      <c r="AC162">
        <v>19</v>
      </c>
      <c r="AD162">
        <v>10</v>
      </c>
      <c r="AE162">
        <v>7</v>
      </c>
      <c r="AF162">
        <v>2</v>
      </c>
      <c r="AG162">
        <v>6</v>
      </c>
      <c r="AH162">
        <v>5</v>
      </c>
      <c r="AI162">
        <v>0</v>
      </c>
      <c r="AJ162">
        <v>0</v>
      </c>
      <c r="AK162">
        <v>0</v>
      </c>
      <c r="AL162">
        <v>8</v>
      </c>
      <c r="AM162">
        <v>4</v>
      </c>
      <c r="AN162">
        <v>1</v>
      </c>
      <c r="AO162">
        <v>0</v>
      </c>
      <c r="AP162">
        <v>0</v>
      </c>
      <c r="AQ162">
        <v>0</v>
      </c>
      <c r="AR162">
        <v>5</v>
      </c>
      <c r="AS162">
        <v>2</v>
      </c>
      <c r="AT162">
        <v>4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2</v>
      </c>
      <c r="BE162">
        <v>2</v>
      </c>
      <c r="BF162">
        <v>0</v>
      </c>
      <c r="BG162">
        <v>0</v>
      </c>
      <c r="BH162">
        <v>0</v>
      </c>
      <c r="BI162">
        <v>0</v>
      </c>
      <c r="BJ162">
        <v>2</v>
      </c>
      <c r="BK162">
        <v>0</v>
      </c>
      <c r="BL162">
        <v>16</v>
      </c>
      <c r="BM162">
        <v>2</v>
      </c>
      <c r="BN162">
        <v>0</v>
      </c>
      <c r="BO162">
        <v>0</v>
      </c>
      <c r="BP162">
        <v>2</v>
      </c>
      <c r="BQ162">
        <v>0</v>
      </c>
      <c r="BR162">
        <v>12</v>
      </c>
      <c r="BS162">
        <v>2</v>
      </c>
      <c r="BT162">
        <v>2</v>
      </c>
      <c r="BU162">
        <v>0</v>
      </c>
      <c r="BV162">
        <v>782</v>
      </c>
      <c r="BW162">
        <v>782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 t="s">
        <v>111</v>
      </c>
      <c r="CG162" s="10" t="str">
        <f>$W$1</f>
        <v>FE0F</v>
      </c>
      <c r="CH162" s="10" t="str">
        <f>C138</f>
        <v>+ve</v>
      </c>
      <c r="CI162" s="59">
        <f t="shared" ref="CI162:CN162" si="105">K162</f>
        <v>0</v>
      </c>
      <c r="CJ162" s="59">
        <f t="shared" si="105"/>
        <v>0</v>
      </c>
      <c r="CK162" s="59">
        <f t="shared" si="105"/>
        <v>2</v>
      </c>
      <c r="CL162" s="59">
        <f t="shared" si="105"/>
        <v>0</v>
      </c>
      <c r="CM162" s="59">
        <f t="shared" si="105"/>
        <v>2</v>
      </c>
      <c r="CN162" s="59">
        <f t="shared" si="105"/>
        <v>253.5</v>
      </c>
      <c r="CO162" s="59">
        <f>R162</f>
        <v>116</v>
      </c>
      <c r="CP162" s="59">
        <f>S162</f>
        <v>0</v>
      </c>
      <c r="CQ162" s="59">
        <f>U162</f>
        <v>45</v>
      </c>
      <c r="CR162" s="59">
        <f>V162</f>
        <v>0</v>
      </c>
      <c r="CS162" s="59">
        <f>X162</f>
        <v>779.5</v>
      </c>
      <c r="CT162" s="59">
        <f>Y162</f>
        <v>0</v>
      </c>
      <c r="CU162" s="59">
        <f>AD162</f>
        <v>10</v>
      </c>
      <c r="CV162" s="59">
        <f>AE162</f>
        <v>7</v>
      </c>
      <c r="CW162" s="59">
        <f>AF162</f>
        <v>2</v>
      </c>
      <c r="CX162" s="59">
        <f>BE162</f>
        <v>2</v>
      </c>
      <c r="CY162" s="59">
        <f>BL162</f>
        <v>16</v>
      </c>
      <c r="CZ162" s="95">
        <f t="shared" ref="CZ162:DE162" si="106">K169</f>
        <v>0</v>
      </c>
      <c r="DA162" s="95">
        <f t="shared" si="106"/>
        <v>2</v>
      </c>
      <c r="DB162" s="95">
        <f t="shared" si="106"/>
        <v>2</v>
      </c>
      <c r="DC162" s="95">
        <f t="shared" si="106"/>
        <v>0</v>
      </c>
      <c r="DD162" s="95">
        <f t="shared" si="106"/>
        <v>0</v>
      </c>
      <c r="DE162" s="95">
        <f t="shared" si="106"/>
        <v>419.25</v>
      </c>
      <c r="DF162" s="95">
        <f>R169</f>
        <v>302.5</v>
      </c>
      <c r="DG162" s="95">
        <f>S169</f>
        <v>0</v>
      </c>
      <c r="DH162" s="95">
        <f>U169</f>
        <v>101</v>
      </c>
      <c r="DI162" s="95">
        <f>V169</f>
        <v>0</v>
      </c>
      <c r="DJ162" s="95">
        <f>X169</f>
        <v>72</v>
      </c>
      <c r="DK162" s="95">
        <f>Y169</f>
        <v>0</v>
      </c>
      <c r="DL162" s="95">
        <f>AD169</f>
        <v>6</v>
      </c>
      <c r="DM162" s="95">
        <f>AE169</f>
        <v>3</v>
      </c>
      <c r="DN162" s="95">
        <f>AF169</f>
        <v>0</v>
      </c>
      <c r="DO162" s="95">
        <f>BE169</f>
        <v>5</v>
      </c>
      <c r="DP162" s="95">
        <f>BL169</f>
        <v>31</v>
      </c>
      <c r="DQ162" s="59">
        <f t="shared" ref="DQ162:DV162" si="107">K170</f>
        <v>0</v>
      </c>
      <c r="DR162" s="59">
        <f t="shared" si="107"/>
        <v>0</v>
      </c>
      <c r="DS162" s="59">
        <f t="shared" si="107"/>
        <v>2</v>
      </c>
      <c r="DT162" s="59">
        <f t="shared" si="107"/>
        <v>1</v>
      </c>
      <c r="DU162" s="59">
        <f t="shared" si="107"/>
        <v>1</v>
      </c>
      <c r="DV162" s="59">
        <f t="shared" si="107"/>
        <v>216.75</v>
      </c>
      <c r="DW162" s="59">
        <f>R170</f>
        <v>269.5</v>
      </c>
      <c r="DX162" s="59">
        <f>S170</f>
        <v>222</v>
      </c>
      <c r="DY162" s="59">
        <f>U170</f>
        <v>215.5</v>
      </c>
      <c r="DZ162" s="59">
        <f>V170</f>
        <v>586</v>
      </c>
      <c r="EA162" s="59">
        <f>X170</f>
        <v>73</v>
      </c>
      <c r="EB162" s="59">
        <f>Y170</f>
        <v>96</v>
      </c>
      <c r="EC162" s="59">
        <f>AD170</f>
        <v>7</v>
      </c>
      <c r="ED162" s="59">
        <f>AE170</f>
        <v>10</v>
      </c>
      <c r="EE162" s="59">
        <f>AF170</f>
        <v>1</v>
      </c>
      <c r="EF162" s="59">
        <f>BE170</f>
        <v>6</v>
      </c>
      <c r="EG162" s="59">
        <f>BL170</f>
        <v>32</v>
      </c>
      <c r="EH162" s="95">
        <f t="shared" ref="EH162:EM162" si="108">K171</f>
        <v>0</v>
      </c>
      <c r="EI162" s="95">
        <f t="shared" si="108"/>
        <v>0</v>
      </c>
      <c r="EJ162" s="95">
        <f t="shared" si="108"/>
        <v>2</v>
      </c>
      <c r="EK162" s="95">
        <f t="shared" si="108"/>
        <v>1</v>
      </c>
      <c r="EL162" s="95">
        <f t="shared" si="108"/>
        <v>1</v>
      </c>
      <c r="EM162" s="95">
        <f t="shared" si="108"/>
        <v>672</v>
      </c>
      <c r="EN162" s="95">
        <f>R171</f>
        <v>598.5</v>
      </c>
      <c r="EO162" s="95">
        <f>S171</f>
        <v>1055</v>
      </c>
      <c r="EP162" s="95">
        <f>U171</f>
        <v>58.5</v>
      </c>
      <c r="EQ162" s="95">
        <f>V171</f>
        <v>333</v>
      </c>
      <c r="ER162" s="95">
        <f>X171</f>
        <v>42</v>
      </c>
      <c r="ES162" s="95">
        <f>Y171</f>
        <v>116</v>
      </c>
      <c r="ET162" s="95">
        <f>AD171</f>
        <v>8</v>
      </c>
      <c r="EU162" s="95">
        <f>AE171</f>
        <v>5</v>
      </c>
      <c r="EV162" s="95">
        <f>AF171</f>
        <v>1</v>
      </c>
      <c r="EW162" s="95">
        <f>BE171</f>
        <v>4</v>
      </c>
      <c r="EX162" s="95">
        <f>BL171</f>
        <v>34</v>
      </c>
    </row>
    <row r="163" spans="1:154">
      <c r="A163" t="s">
        <v>180</v>
      </c>
      <c r="B163" s="10">
        <v>36</v>
      </c>
      <c r="C163" s="4" t="s">
        <v>3</v>
      </c>
      <c r="D163" s="10" t="s">
        <v>38</v>
      </c>
      <c r="E163" s="59">
        <f t="shared" ref="E163:E185" si="109">(K163/$J163)*100</f>
        <v>25</v>
      </c>
      <c r="F163" s="59">
        <f t="shared" ref="F163:F185" si="110">(L163/$J163)*100</f>
        <v>25</v>
      </c>
      <c r="G163" s="59">
        <f t="shared" ref="G163:G185" si="111">(M163/$J163)*100</f>
        <v>0</v>
      </c>
      <c r="H163" s="59">
        <f t="shared" ref="H163:H185" si="112">(N163/$J163)*100</f>
        <v>0</v>
      </c>
      <c r="I163" s="59">
        <f t="shared" ref="I163:I185" si="113">M163/J163</f>
        <v>0</v>
      </c>
      <c r="J163">
        <v>4</v>
      </c>
      <c r="K163">
        <v>1</v>
      </c>
      <c r="L163">
        <v>1</v>
      </c>
      <c r="M163">
        <v>0</v>
      </c>
      <c r="N163">
        <v>0</v>
      </c>
      <c r="O163">
        <v>2</v>
      </c>
      <c r="P163">
        <v>1775.333333</v>
      </c>
      <c r="Q163">
        <v>2422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8</v>
      </c>
      <c r="AD163">
        <v>5</v>
      </c>
      <c r="AE163">
        <v>3</v>
      </c>
      <c r="AF163">
        <v>0</v>
      </c>
      <c r="AG163">
        <v>3</v>
      </c>
      <c r="AH163">
        <v>4</v>
      </c>
      <c r="AI163">
        <v>0</v>
      </c>
      <c r="AJ163">
        <v>0</v>
      </c>
      <c r="AK163">
        <v>0</v>
      </c>
      <c r="AL163">
        <v>1</v>
      </c>
      <c r="AM163">
        <v>3</v>
      </c>
      <c r="AN163">
        <v>2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2</v>
      </c>
      <c r="AU163">
        <v>0</v>
      </c>
      <c r="AV163">
        <v>0</v>
      </c>
      <c r="AW163">
        <v>0</v>
      </c>
      <c r="AX163">
        <v>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2</v>
      </c>
      <c r="BF163">
        <v>2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57</v>
      </c>
      <c r="BM163">
        <v>20</v>
      </c>
      <c r="BN163">
        <v>2</v>
      </c>
      <c r="BO163">
        <v>0</v>
      </c>
      <c r="BP163">
        <v>0</v>
      </c>
      <c r="BQ163">
        <v>0</v>
      </c>
      <c r="BR163">
        <v>35</v>
      </c>
      <c r="BS163">
        <v>2</v>
      </c>
      <c r="BT163">
        <v>0</v>
      </c>
      <c r="BU163">
        <v>2</v>
      </c>
      <c r="BV163">
        <v>2904</v>
      </c>
      <c r="BW163">
        <v>0</v>
      </c>
      <c r="BX163">
        <v>2904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E163" s="58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</row>
    <row r="164" spans="1:154">
      <c r="A164" t="s">
        <v>159</v>
      </c>
      <c r="B164" s="10">
        <v>34</v>
      </c>
      <c r="C164" s="4" t="s">
        <v>3</v>
      </c>
      <c r="D164" s="10" t="s">
        <v>38</v>
      </c>
      <c r="E164" s="59">
        <f t="shared" si="109"/>
        <v>100</v>
      </c>
      <c r="F164" s="59">
        <f t="shared" si="110"/>
        <v>0</v>
      </c>
      <c r="G164" s="59">
        <f t="shared" si="111"/>
        <v>0</v>
      </c>
      <c r="H164" s="59">
        <f t="shared" si="112"/>
        <v>0</v>
      </c>
      <c r="I164" s="59">
        <f t="shared" si="113"/>
        <v>0</v>
      </c>
      <c r="J164">
        <v>4</v>
      </c>
      <c r="K164">
        <v>4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2</v>
      </c>
      <c r="AD164">
        <v>0</v>
      </c>
      <c r="AE164">
        <v>2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2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2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8</v>
      </c>
      <c r="BF164">
        <v>6</v>
      </c>
      <c r="BG164">
        <v>0</v>
      </c>
      <c r="BH164">
        <v>0</v>
      </c>
      <c r="BI164">
        <v>0</v>
      </c>
      <c r="BJ164">
        <v>0</v>
      </c>
      <c r="BK164">
        <v>2</v>
      </c>
      <c r="BL164">
        <v>257</v>
      </c>
      <c r="BM164">
        <v>110</v>
      </c>
      <c r="BN164">
        <v>0</v>
      </c>
      <c r="BO164">
        <v>0</v>
      </c>
      <c r="BP164">
        <v>0</v>
      </c>
      <c r="BQ164">
        <v>0</v>
      </c>
      <c r="BR164">
        <v>147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</row>
    <row r="165" spans="1:154">
      <c r="A165" t="s">
        <v>160</v>
      </c>
      <c r="B165" s="10">
        <v>34</v>
      </c>
      <c r="C165" s="4" t="s">
        <v>3</v>
      </c>
      <c r="D165" s="10" t="s">
        <v>38</v>
      </c>
      <c r="E165" s="59">
        <f t="shared" si="109"/>
        <v>25</v>
      </c>
      <c r="F165" s="59">
        <f t="shared" si="110"/>
        <v>25</v>
      </c>
      <c r="G165" s="59">
        <f t="shared" si="111"/>
        <v>50</v>
      </c>
      <c r="H165" s="59">
        <f t="shared" si="112"/>
        <v>0</v>
      </c>
      <c r="I165" s="59">
        <f t="shared" si="113"/>
        <v>0.5</v>
      </c>
      <c r="J165">
        <v>4</v>
      </c>
      <c r="K165">
        <v>1</v>
      </c>
      <c r="L165">
        <v>1</v>
      </c>
      <c r="M165">
        <v>2</v>
      </c>
      <c r="N165">
        <v>0</v>
      </c>
      <c r="O165">
        <v>0</v>
      </c>
      <c r="P165">
        <v>1349.666667</v>
      </c>
      <c r="Q165">
        <v>430</v>
      </c>
      <c r="R165">
        <v>1809.5</v>
      </c>
      <c r="S165">
        <v>0</v>
      </c>
      <c r="T165">
        <v>828.5</v>
      </c>
      <c r="U165">
        <v>828.5</v>
      </c>
      <c r="V165">
        <v>0</v>
      </c>
      <c r="W165">
        <v>11242</v>
      </c>
      <c r="X165">
        <v>11242</v>
      </c>
      <c r="Y165">
        <v>0</v>
      </c>
      <c r="Z165">
        <v>16.5</v>
      </c>
      <c r="AA165">
        <v>16.5</v>
      </c>
      <c r="AB165">
        <v>0</v>
      </c>
      <c r="AC165">
        <v>17</v>
      </c>
      <c r="AD165">
        <v>8</v>
      </c>
      <c r="AE165">
        <v>5</v>
      </c>
      <c r="AF165">
        <v>4</v>
      </c>
      <c r="AG165">
        <v>4</v>
      </c>
      <c r="AH165">
        <v>2</v>
      </c>
      <c r="AI165">
        <v>1</v>
      </c>
      <c r="AJ165">
        <v>0</v>
      </c>
      <c r="AK165">
        <v>8</v>
      </c>
      <c r="AL165">
        <v>2</v>
      </c>
      <c r="AM165">
        <v>3</v>
      </c>
      <c r="AN165">
        <v>0</v>
      </c>
      <c r="AO165">
        <v>0</v>
      </c>
      <c r="AP165">
        <v>0</v>
      </c>
      <c r="AQ165">
        <v>3</v>
      </c>
      <c r="AR165">
        <v>2</v>
      </c>
      <c r="AS165">
        <v>0</v>
      </c>
      <c r="AT165">
        <v>2</v>
      </c>
      <c r="AU165">
        <v>1</v>
      </c>
      <c r="AV165">
        <v>0</v>
      </c>
      <c r="AW165">
        <v>2</v>
      </c>
      <c r="AX165">
        <v>0</v>
      </c>
      <c r="AY165">
        <v>1</v>
      </c>
      <c r="AZ165">
        <v>0</v>
      </c>
      <c r="BA165">
        <v>0</v>
      </c>
      <c r="BB165">
        <v>0</v>
      </c>
      <c r="BC165">
        <v>3</v>
      </c>
      <c r="BD165">
        <v>0</v>
      </c>
      <c r="BE165">
        <v>2</v>
      </c>
      <c r="BF165">
        <v>0</v>
      </c>
      <c r="BG165">
        <v>0</v>
      </c>
      <c r="BH165">
        <v>0</v>
      </c>
      <c r="BI165">
        <v>0</v>
      </c>
      <c r="BJ165">
        <v>2</v>
      </c>
      <c r="BK165">
        <v>0</v>
      </c>
      <c r="BL165">
        <v>353</v>
      </c>
      <c r="BM165">
        <v>45</v>
      </c>
      <c r="BN165">
        <v>41</v>
      </c>
      <c r="BO165">
        <v>0</v>
      </c>
      <c r="BP165">
        <v>14</v>
      </c>
      <c r="BQ165">
        <v>166</v>
      </c>
      <c r="BR165">
        <v>87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</row>
    <row r="166" spans="1:154">
      <c r="A166" t="s">
        <v>181</v>
      </c>
      <c r="B166" s="10">
        <v>36</v>
      </c>
      <c r="C166" s="6" t="s">
        <v>2</v>
      </c>
      <c r="D166" s="10" t="s">
        <v>38</v>
      </c>
      <c r="E166" s="59">
        <f t="shared" si="109"/>
        <v>75</v>
      </c>
      <c r="F166" s="59">
        <f t="shared" si="110"/>
        <v>0</v>
      </c>
      <c r="G166" s="59">
        <f t="shared" si="111"/>
        <v>0</v>
      </c>
      <c r="H166" s="59">
        <f t="shared" si="112"/>
        <v>25</v>
      </c>
      <c r="I166" s="59">
        <f t="shared" si="113"/>
        <v>0</v>
      </c>
      <c r="J166">
        <v>4</v>
      </c>
      <c r="K166">
        <v>3</v>
      </c>
      <c r="L166">
        <v>0</v>
      </c>
      <c r="M166">
        <v>0</v>
      </c>
      <c r="N166">
        <v>1</v>
      </c>
      <c r="O166">
        <v>0</v>
      </c>
      <c r="P166">
        <v>3017</v>
      </c>
      <c r="Q166">
        <v>0</v>
      </c>
      <c r="R166">
        <v>0</v>
      </c>
      <c r="S166">
        <v>3017</v>
      </c>
      <c r="T166">
        <v>528</v>
      </c>
      <c r="U166">
        <v>0</v>
      </c>
      <c r="V166">
        <v>528</v>
      </c>
      <c r="W166">
        <v>191</v>
      </c>
      <c r="X166">
        <v>0</v>
      </c>
      <c r="Y166">
        <v>191</v>
      </c>
      <c r="Z166">
        <v>370</v>
      </c>
      <c r="AA166">
        <v>0</v>
      </c>
      <c r="AB166">
        <v>370</v>
      </c>
      <c r="AC166">
        <v>26</v>
      </c>
      <c r="AD166">
        <v>9</v>
      </c>
      <c r="AE166">
        <v>6</v>
      </c>
      <c r="AF166">
        <v>11</v>
      </c>
      <c r="AG166">
        <v>7</v>
      </c>
      <c r="AH166">
        <v>1</v>
      </c>
      <c r="AI166">
        <v>1</v>
      </c>
      <c r="AJ166">
        <v>0</v>
      </c>
      <c r="AK166">
        <v>0</v>
      </c>
      <c r="AL166">
        <v>17</v>
      </c>
      <c r="AM166">
        <v>1</v>
      </c>
      <c r="AN166">
        <v>0</v>
      </c>
      <c r="AO166">
        <v>1</v>
      </c>
      <c r="AP166">
        <v>0</v>
      </c>
      <c r="AQ166">
        <v>0</v>
      </c>
      <c r="AR166">
        <v>7</v>
      </c>
      <c r="AS166">
        <v>3</v>
      </c>
      <c r="AT166">
        <v>0</v>
      </c>
      <c r="AU166">
        <v>0</v>
      </c>
      <c r="AV166">
        <v>0</v>
      </c>
      <c r="AW166">
        <v>0</v>
      </c>
      <c r="AX166">
        <v>3</v>
      </c>
      <c r="AY166">
        <v>3</v>
      </c>
      <c r="AZ166">
        <v>1</v>
      </c>
      <c r="BA166">
        <v>0</v>
      </c>
      <c r="BB166">
        <v>0</v>
      </c>
      <c r="BC166">
        <v>0</v>
      </c>
      <c r="BD166">
        <v>7</v>
      </c>
      <c r="BE166">
        <v>2</v>
      </c>
      <c r="BF166">
        <v>0</v>
      </c>
      <c r="BG166">
        <v>0</v>
      </c>
      <c r="BH166">
        <v>0</v>
      </c>
      <c r="BI166">
        <v>0</v>
      </c>
      <c r="BJ166">
        <v>1</v>
      </c>
      <c r="BK166">
        <v>1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</row>
    <row r="167" spans="1:154">
      <c r="A167" t="s">
        <v>161</v>
      </c>
      <c r="B167" s="10">
        <v>35</v>
      </c>
      <c r="C167" s="4" t="s">
        <v>3</v>
      </c>
      <c r="D167" s="10" t="s">
        <v>38</v>
      </c>
      <c r="E167" s="59">
        <f t="shared" si="109"/>
        <v>0</v>
      </c>
      <c r="F167" s="59">
        <f t="shared" si="110"/>
        <v>0</v>
      </c>
      <c r="G167" s="59">
        <f t="shared" si="111"/>
        <v>50</v>
      </c>
      <c r="H167" s="59">
        <f t="shared" si="112"/>
        <v>50</v>
      </c>
      <c r="I167" s="59">
        <f t="shared" si="113"/>
        <v>0.5</v>
      </c>
      <c r="J167">
        <v>4</v>
      </c>
      <c r="K167">
        <v>0</v>
      </c>
      <c r="L167">
        <v>0</v>
      </c>
      <c r="M167">
        <v>2</v>
      </c>
      <c r="N167">
        <v>2</v>
      </c>
      <c r="O167">
        <v>0</v>
      </c>
      <c r="P167">
        <v>786.75</v>
      </c>
      <c r="Q167">
        <v>0</v>
      </c>
      <c r="R167">
        <v>854</v>
      </c>
      <c r="S167">
        <v>719.5</v>
      </c>
      <c r="T167">
        <v>482</v>
      </c>
      <c r="U167">
        <v>205.5</v>
      </c>
      <c r="V167">
        <v>758.5</v>
      </c>
      <c r="W167">
        <v>170.75</v>
      </c>
      <c r="X167">
        <v>232.5</v>
      </c>
      <c r="Y167">
        <v>109</v>
      </c>
      <c r="Z167">
        <v>227.5</v>
      </c>
      <c r="AA167">
        <v>237</v>
      </c>
      <c r="AB167">
        <v>218</v>
      </c>
      <c r="AC167">
        <v>12</v>
      </c>
      <c r="AD167">
        <v>7</v>
      </c>
      <c r="AE167">
        <v>3</v>
      </c>
      <c r="AF167">
        <v>2</v>
      </c>
      <c r="AG167">
        <v>5</v>
      </c>
      <c r="AH167">
        <v>7</v>
      </c>
      <c r="AI167">
        <v>0</v>
      </c>
      <c r="AJ167">
        <v>0</v>
      </c>
      <c r="AK167">
        <v>0</v>
      </c>
      <c r="AL167">
        <v>0</v>
      </c>
      <c r="AM167">
        <v>4</v>
      </c>
      <c r="AN167">
        <v>3</v>
      </c>
      <c r="AO167">
        <v>0</v>
      </c>
      <c r="AP167">
        <v>0</v>
      </c>
      <c r="AQ167">
        <v>0</v>
      </c>
      <c r="AR167">
        <v>0</v>
      </c>
      <c r="AS167">
        <v>1</v>
      </c>
      <c r="AT167">
        <v>2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11</v>
      </c>
      <c r="BF167">
        <v>4</v>
      </c>
      <c r="BG167">
        <v>0</v>
      </c>
      <c r="BH167">
        <v>0</v>
      </c>
      <c r="BI167">
        <v>1</v>
      </c>
      <c r="BJ167">
        <v>3</v>
      </c>
      <c r="BK167">
        <v>3</v>
      </c>
      <c r="BL167">
        <v>51</v>
      </c>
      <c r="BM167">
        <v>10</v>
      </c>
      <c r="BN167">
        <v>4</v>
      </c>
      <c r="BO167">
        <v>2</v>
      </c>
      <c r="BP167">
        <v>5</v>
      </c>
      <c r="BQ167">
        <v>6</v>
      </c>
      <c r="BR167">
        <v>24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</row>
    <row r="168" spans="1:154">
      <c r="A168" t="s">
        <v>162</v>
      </c>
      <c r="B168" s="10">
        <v>34</v>
      </c>
      <c r="C168" s="6" t="s">
        <v>2</v>
      </c>
      <c r="D168" s="10" t="s">
        <v>38</v>
      </c>
      <c r="E168" s="59">
        <f t="shared" si="109"/>
        <v>0</v>
      </c>
      <c r="F168" s="59">
        <f t="shared" si="110"/>
        <v>0</v>
      </c>
      <c r="G168" s="59">
        <f t="shared" si="111"/>
        <v>25</v>
      </c>
      <c r="H168" s="59">
        <f t="shared" si="112"/>
        <v>0</v>
      </c>
      <c r="I168" s="59">
        <f t="shared" si="113"/>
        <v>0.25</v>
      </c>
      <c r="J168">
        <v>4</v>
      </c>
      <c r="K168">
        <v>0</v>
      </c>
      <c r="L168">
        <v>0</v>
      </c>
      <c r="M168">
        <v>1</v>
      </c>
      <c r="N168">
        <v>0</v>
      </c>
      <c r="O168">
        <v>3</v>
      </c>
      <c r="P168">
        <v>893.75</v>
      </c>
      <c r="Q168">
        <v>0</v>
      </c>
      <c r="R168">
        <v>147</v>
      </c>
      <c r="S168">
        <v>0</v>
      </c>
      <c r="T168">
        <v>52</v>
      </c>
      <c r="U168">
        <v>52</v>
      </c>
      <c r="V168">
        <v>0</v>
      </c>
      <c r="W168">
        <v>115</v>
      </c>
      <c r="X168">
        <v>115</v>
      </c>
      <c r="Y168">
        <v>0</v>
      </c>
      <c r="Z168">
        <v>983</v>
      </c>
      <c r="AA168">
        <v>983</v>
      </c>
      <c r="AB168">
        <v>0</v>
      </c>
      <c r="AC168">
        <v>10</v>
      </c>
      <c r="AD168">
        <v>4</v>
      </c>
      <c r="AE168">
        <v>4</v>
      </c>
      <c r="AF168">
        <v>2</v>
      </c>
      <c r="AG168">
        <v>4</v>
      </c>
      <c r="AH168">
        <v>4</v>
      </c>
      <c r="AI168">
        <v>0</v>
      </c>
      <c r="AJ168">
        <v>0</v>
      </c>
      <c r="AK168">
        <v>0</v>
      </c>
      <c r="AL168">
        <v>2</v>
      </c>
      <c r="AM168">
        <v>4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3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1</v>
      </c>
      <c r="BE168">
        <v>1</v>
      </c>
      <c r="BF168">
        <v>0</v>
      </c>
      <c r="BG168">
        <v>0</v>
      </c>
      <c r="BH168">
        <v>0</v>
      </c>
      <c r="BI168">
        <v>1</v>
      </c>
      <c r="BJ168">
        <v>0</v>
      </c>
      <c r="BK168">
        <v>0</v>
      </c>
      <c r="BL168">
        <v>59</v>
      </c>
      <c r="BM168">
        <v>27</v>
      </c>
      <c r="BN168">
        <v>1</v>
      </c>
      <c r="BO168">
        <v>1</v>
      </c>
      <c r="BP168">
        <v>6</v>
      </c>
      <c r="BQ168">
        <v>0</v>
      </c>
      <c r="BR168">
        <v>24</v>
      </c>
      <c r="BS168">
        <v>3</v>
      </c>
      <c r="BT168">
        <v>1</v>
      </c>
      <c r="BU168">
        <v>2</v>
      </c>
      <c r="BV168">
        <v>3428</v>
      </c>
      <c r="BW168">
        <v>273</v>
      </c>
      <c r="BX168">
        <v>3155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</row>
    <row r="169" spans="1:154">
      <c r="A169" t="s">
        <v>163</v>
      </c>
      <c r="B169" s="10">
        <v>29</v>
      </c>
      <c r="C169" s="6" t="s">
        <v>2</v>
      </c>
      <c r="D169" s="10" t="s">
        <v>38</v>
      </c>
      <c r="E169" s="59">
        <f t="shared" si="109"/>
        <v>0</v>
      </c>
      <c r="F169" s="59">
        <f t="shared" si="110"/>
        <v>50</v>
      </c>
      <c r="G169" s="59">
        <f t="shared" si="111"/>
        <v>50</v>
      </c>
      <c r="H169" s="59">
        <f t="shared" si="112"/>
        <v>0</v>
      </c>
      <c r="I169" s="59">
        <f t="shared" si="113"/>
        <v>0.5</v>
      </c>
      <c r="J169">
        <v>4</v>
      </c>
      <c r="K169">
        <v>0</v>
      </c>
      <c r="L169">
        <v>2</v>
      </c>
      <c r="M169">
        <v>2</v>
      </c>
      <c r="N169">
        <v>0</v>
      </c>
      <c r="O169">
        <v>0</v>
      </c>
      <c r="P169">
        <v>419.25</v>
      </c>
      <c r="Q169">
        <v>536</v>
      </c>
      <c r="R169">
        <v>302.5</v>
      </c>
      <c r="S169">
        <v>0</v>
      </c>
      <c r="T169">
        <v>101</v>
      </c>
      <c r="U169">
        <v>101</v>
      </c>
      <c r="V169">
        <v>0</v>
      </c>
      <c r="W169">
        <v>72</v>
      </c>
      <c r="X169">
        <v>72</v>
      </c>
      <c r="Y169">
        <v>0</v>
      </c>
      <c r="Z169">
        <v>933.5</v>
      </c>
      <c r="AA169">
        <v>933.5</v>
      </c>
      <c r="AB169">
        <v>0</v>
      </c>
      <c r="AC169">
        <v>9</v>
      </c>
      <c r="AD169">
        <v>6</v>
      </c>
      <c r="AE169">
        <v>3</v>
      </c>
      <c r="AF169">
        <v>0</v>
      </c>
      <c r="AG169">
        <v>4</v>
      </c>
      <c r="AH169">
        <v>4</v>
      </c>
      <c r="AI169">
        <v>1</v>
      </c>
      <c r="AJ169">
        <v>0</v>
      </c>
      <c r="AK169">
        <v>0</v>
      </c>
      <c r="AL169">
        <v>0</v>
      </c>
      <c r="AM169">
        <v>4</v>
      </c>
      <c r="AN169">
        <v>2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2</v>
      </c>
      <c r="AU169">
        <v>1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5</v>
      </c>
      <c r="BF169">
        <v>0</v>
      </c>
      <c r="BG169">
        <v>1</v>
      </c>
      <c r="BH169">
        <v>0</v>
      </c>
      <c r="BI169">
        <v>2</v>
      </c>
      <c r="BJ169">
        <v>0</v>
      </c>
      <c r="BK169">
        <v>2</v>
      </c>
      <c r="BL169">
        <v>31</v>
      </c>
      <c r="BM169">
        <v>3</v>
      </c>
      <c r="BN169">
        <v>9</v>
      </c>
      <c r="BO169">
        <v>0</v>
      </c>
      <c r="BP169">
        <v>2</v>
      </c>
      <c r="BQ169">
        <v>0</v>
      </c>
      <c r="BR169">
        <v>17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  <c r="CE169" s="58" t="s">
        <v>111</v>
      </c>
    </row>
    <row r="170" spans="1:154">
      <c r="A170" t="s">
        <v>164</v>
      </c>
      <c r="B170" s="10">
        <v>29</v>
      </c>
      <c r="C170" s="6" t="s">
        <v>2</v>
      </c>
      <c r="D170" s="10" t="s">
        <v>38</v>
      </c>
      <c r="E170" s="59">
        <f t="shared" si="109"/>
        <v>0</v>
      </c>
      <c r="F170" s="59">
        <f t="shared" si="110"/>
        <v>0</v>
      </c>
      <c r="G170" s="59">
        <f t="shared" si="111"/>
        <v>50</v>
      </c>
      <c r="H170" s="59">
        <f t="shared" si="112"/>
        <v>25</v>
      </c>
      <c r="I170" s="59">
        <f t="shared" si="113"/>
        <v>0.5</v>
      </c>
      <c r="J170">
        <v>4</v>
      </c>
      <c r="K170">
        <v>0</v>
      </c>
      <c r="L170">
        <v>0</v>
      </c>
      <c r="M170">
        <v>2</v>
      </c>
      <c r="N170">
        <v>1</v>
      </c>
      <c r="O170">
        <v>1</v>
      </c>
      <c r="P170">
        <v>216.75</v>
      </c>
      <c r="Q170">
        <v>0</v>
      </c>
      <c r="R170">
        <v>269.5</v>
      </c>
      <c r="S170">
        <v>222</v>
      </c>
      <c r="T170">
        <v>339</v>
      </c>
      <c r="U170">
        <v>215.5</v>
      </c>
      <c r="V170">
        <v>586</v>
      </c>
      <c r="W170">
        <v>80.666666660000004</v>
      </c>
      <c r="X170">
        <v>73</v>
      </c>
      <c r="Y170">
        <v>96</v>
      </c>
      <c r="Z170">
        <v>297</v>
      </c>
      <c r="AA170">
        <v>317.5</v>
      </c>
      <c r="AB170">
        <v>256</v>
      </c>
      <c r="AC170">
        <v>18</v>
      </c>
      <c r="AD170">
        <v>7</v>
      </c>
      <c r="AE170">
        <v>10</v>
      </c>
      <c r="AF170">
        <v>1</v>
      </c>
      <c r="AG170">
        <v>7</v>
      </c>
      <c r="AH170">
        <v>6</v>
      </c>
      <c r="AI170">
        <v>0</v>
      </c>
      <c r="AJ170">
        <v>0</v>
      </c>
      <c r="AK170">
        <v>0</v>
      </c>
      <c r="AL170">
        <v>5</v>
      </c>
      <c r="AM170">
        <v>4</v>
      </c>
      <c r="AN170">
        <v>2</v>
      </c>
      <c r="AO170">
        <v>0</v>
      </c>
      <c r="AP170">
        <v>0</v>
      </c>
      <c r="AQ170">
        <v>0</v>
      </c>
      <c r="AR170">
        <v>1</v>
      </c>
      <c r="AS170">
        <v>3</v>
      </c>
      <c r="AT170">
        <v>3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1</v>
      </c>
      <c r="BA170">
        <v>0</v>
      </c>
      <c r="BB170">
        <v>0</v>
      </c>
      <c r="BC170">
        <v>0</v>
      </c>
      <c r="BD170">
        <v>0</v>
      </c>
      <c r="BE170">
        <v>6</v>
      </c>
      <c r="BF170">
        <v>0</v>
      </c>
      <c r="BG170">
        <v>0</v>
      </c>
      <c r="BH170">
        <v>0</v>
      </c>
      <c r="BI170">
        <v>2</v>
      </c>
      <c r="BJ170">
        <v>1</v>
      </c>
      <c r="BK170">
        <v>3</v>
      </c>
      <c r="BL170">
        <v>32</v>
      </c>
      <c r="BM170">
        <v>7</v>
      </c>
      <c r="BN170">
        <v>5</v>
      </c>
      <c r="BO170">
        <v>0</v>
      </c>
      <c r="BP170">
        <v>3</v>
      </c>
      <c r="BQ170">
        <v>0</v>
      </c>
      <c r="BR170">
        <v>17</v>
      </c>
      <c r="BS170">
        <v>1</v>
      </c>
      <c r="BT170">
        <v>1</v>
      </c>
      <c r="BU170">
        <v>0</v>
      </c>
      <c r="BV170">
        <v>106</v>
      </c>
      <c r="BW170">
        <v>106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  <c r="CE170" s="58" t="s">
        <v>111</v>
      </c>
    </row>
    <row r="171" spans="1:154">
      <c r="A171" t="s">
        <v>165</v>
      </c>
      <c r="B171" s="10">
        <v>29</v>
      </c>
      <c r="C171" s="6" t="s">
        <v>2</v>
      </c>
      <c r="D171" s="10" t="s">
        <v>38</v>
      </c>
      <c r="E171" s="59">
        <f t="shared" si="109"/>
        <v>0</v>
      </c>
      <c r="F171" s="59">
        <f t="shared" si="110"/>
        <v>0</v>
      </c>
      <c r="G171" s="59">
        <f t="shared" si="111"/>
        <v>50</v>
      </c>
      <c r="H171" s="59">
        <f t="shared" si="112"/>
        <v>25</v>
      </c>
      <c r="I171" s="59">
        <f t="shared" si="113"/>
        <v>0.5</v>
      </c>
      <c r="J171">
        <v>4</v>
      </c>
      <c r="K171">
        <v>0</v>
      </c>
      <c r="L171">
        <v>0</v>
      </c>
      <c r="M171">
        <v>2</v>
      </c>
      <c r="N171">
        <v>1</v>
      </c>
      <c r="O171">
        <v>1</v>
      </c>
      <c r="P171">
        <v>672</v>
      </c>
      <c r="Q171">
        <v>0</v>
      </c>
      <c r="R171">
        <v>598.5</v>
      </c>
      <c r="S171">
        <v>1055</v>
      </c>
      <c r="T171">
        <v>150</v>
      </c>
      <c r="U171">
        <v>58.5</v>
      </c>
      <c r="V171">
        <v>333</v>
      </c>
      <c r="W171">
        <v>66.666666660000004</v>
      </c>
      <c r="X171">
        <v>42</v>
      </c>
      <c r="Y171">
        <v>116</v>
      </c>
      <c r="Z171">
        <v>499</v>
      </c>
      <c r="AA171">
        <v>591.5</v>
      </c>
      <c r="AB171">
        <v>314</v>
      </c>
      <c r="AC171">
        <v>14</v>
      </c>
      <c r="AD171">
        <v>8</v>
      </c>
      <c r="AE171">
        <v>5</v>
      </c>
      <c r="AF171">
        <v>1</v>
      </c>
      <c r="AG171">
        <v>4</v>
      </c>
      <c r="AH171">
        <v>8</v>
      </c>
      <c r="AI171">
        <v>1</v>
      </c>
      <c r="AJ171">
        <v>0</v>
      </c>
      <c r="AK171">
        <v>0</v>
      </c>
      <c r="AL171">
        <v>1</v>
      </c>
      <c r="AM171">
        <v>4</v>
      </c>
      <c r="AN171">
        <v>4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3</v>
      </c>
      <c r="AU171">
        <v>1</v>
      </c>
      <c r="AV171">
        <v>0</v>
      </c>
      <c r="AW171">
        <v>0</v>
      </c>
      <c r="AX171">
        <v>1</v>
      </c>
      <c r="AY171">
        <v>0</v>
      </c>
      <c r="AZ171">
        <v>1</v>
      </c>
      <c r="BA171">
        <v>0</v>
      </c>
      <c r="BB171">
        <v>0</v>
      </c>
      <c r="BC171">
        <v>0</v>
      </c>
      <c r="BD171">
        <v>0</v>
      </c>
      <c r="BE171">
        <v>4</v>
      </c>
      <c r="BF171">
        <v>0</v>
      </c>
      <c r="BG171">
        <v>0</v>
      </c>
      <c r="BH171">
        <v>0</v>
      </c>
      <c r="BI171">
        <v>2</v>
      </c>
      <c r="BJ171">
        <v>1</v>
      </c>
      <c r="BK171">
        <v>1</v>
      </c>
      <c r="BL171">
        <v>34</v>
      </c>
      <c r="BM171">
        <v>9</v>
      </c>
      <c r="BN171">
        <v>1</v>
      </c>
      <c r="BO171">
        <v>3</v>
      </c>
      <c r="BP171">
        <v>1</v>
      </c>
      <c r="BQ171">
        <v>1</v>
      </c>
      <c r="BR171">
        <v>19</v>
      </c>
      <c r="BS171">
        <v>1</v>
      </c>
      <c r="BT171">
        <v>1</v>
      </c>
      <c r="BU171">
        <v>0</v>
      </c>
      <c r="BV171">
        <v>436</v>
      </c>
      <c r="BW171">
        <v>436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E171" s="58" t="s">
        <v>111</v>
      </c>
    </row>
    <row r="172" spans="1:154">
      <c r="A172" t="s">
        <v>166</v>
      </c>
      <c r="B172" s="10">
        <v>34</v>
      </c>
      <c r="C172" s="4" t="s">
        <v>3</v>
      </c>
      <c r="D172" s="10" t="s">
        <v>38</v>
      </c>
      <c r="E172" s="59">
        <f t="shared" si="109"/>
        <v>0</v>
      </c>
      <c r="F172" s="59">
        <f t="shared" si="110"/>
        <v>0</v>
      </c>
      <c r="G172" s="59">
        <f t="shared" si="111"/>
        <v>25</v>
      </c>
      <c r="H172" s="59">
        <f t="shared" si="112"/>
        <v>25</v>
      </c>
      <c r="I172" s="59">
        <f t="shared" si="113"/>
        <v>0.25</v>
      </c>
      <c r="J172">
        <v>4</v>
      </c>
      <c r="K172">
        <v>0</v>
      </c>
      <c r="L172">
        <v>0</v>
      </c>
      <c r="M172">
        <v>1</v>
      </c>
      <c r="N172">
        <v>1</v>
      </c>
      <c r="O172">
        <v>2</v>
      </c>
      <c r="P172">
        <v>962.75</v>
      </c>
      <c r="Q172">
        <v>0</v>
      </c>
      <c r="R172">
        <v>1565</v>
      </c>
      <c r="S172">
        <v>1370</v>
      </c>
      <c r="T172">
        <v>150.5</v>
      </c>
      <c r="U172">
        <v>205</v>
      </c>
      <c r="V172">
        <v>96</v>
      </c>
      <c r="W172">
        <v>446.5</v>
      </c>
      <c r="X172">
        <v>295</v>
      </c>
      <c r="Y172">
        <v>598</v>
      </c>
      <c r="Z172">
        <v>3</v>
      </c>
      <c r="AA172">
        <v>4</v>
      </c>
      <c r="AB172">
        <v>2</v>
      </c>
      <c r="AC172">
        <v>14</v>
      </c>
      <c r="AD172">
        <v>7</v>
      </c>
      <c r="AE172">
        <v>3</v>
      </c>
      <c r="AF172">
        <v>4</v>
      </c>
      <c r="AG172">
        <v>5</v>
      </c>
      <c r="AH172">
        <v>5</v>
      </c>
      <c r="AI172">
        <v>0</v>
      </c>
      <c r="AJ172">
        <v>0</v>
      </c>
      <c r="AK172">
        <v>0</v>
      </c>
      <c r="AL172">
        <v>4</v>
      </c>
      <c r="AM172">
        <v>4</v>
      </c>
      <c r="AN172">
        <v>1</v>
      </c>
      <c r="AO172">
        <v>0</v>
      </c>
      <c r="AP172">
        <v>0</v>
      </c>
      <c r="AQ172">
        <v>0</v>
      </c>
      <c r="AR172">
        <v>2</v>
      </c>
      <c r="AS172">
        <v>0</v>
      </c>
      <c r="AT172">
        <v>2</v>
      </c>
      <c r="AU172">
        <v>0</v>
      </c>
      <c r="AV172">
        <v>0</v>
      </c>
      <c r="AW172">
        <v>0</v>
      </c>
      <c r="AX172">
        <v>1</v>
      </c>
      <c r="AY172">
        <v>1</v>
      </c>
      <c r="AZ172">
        <v>2</v>
      </c>
      <c r="BA172">
        <v>0</v>
      </c>
      <c r="BB172">
        <v>0</v>
      </c>
      <c r="BC172">
        <v>0</v>
      </c>
      <c r="BD172">
        <v>1</v>
      </c>
      <c r="BE172">
        <v>5</v>
      </c>
      <c r="BF172">
        <v>3</v>
      </c>
      <c r="BG172">
        <v>0</v>
      </c>
      <c r="BH172">
        <v>0</v>
      </c>
      <c r="BI172">
        <v>0</v>
      </c>
      <c r="BJ172">
        <v>2</v>
      </c>
      <c r="BK172">
        <v>0</v>
      </c>
      <c r="BL172">
        <v>88</v>
      </c>
      <c r="BM172">
        <v>31</v>
      </c>
      <c r="BN172">
        <v>1</v>
      </c>
      <c r="BO172">
        <v>4</v>
      </c>
      <c r="BP172">
        <v>5</v>
      </c>
      <c r="BQ172">
        <v>11</v>
      </c>
      <c r="BR172">
        <v>36</v>
      </c>
      <c r="BS172">
        <v>2</v>
      </c>
      <c r="BT172">
        <v>1</v>
      </c>
      <c r="BU172">
        <v>1</v>
      </c>
      <c r="BV172">
        <v>916</v>
      </c>
      <c r="BW172">
        <v>550</v>
      </c>
      <c r="BX172">
        <v>366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</row>
    <row r="173" spans="1:154">
      <c r="A173" t="s">
        <v>167</v>
      </c>
      <c r="B173" s="10">
        <v>29</v>
      </c>
      <c r="C173" s="6" t="s">
        <v>2</v>
      </c>
      <c r="D173" s="10" t="s">
        <v>38</v>
      </c>
      <c r="E173" s="59">
        <f t="shared" si="109"/>
        <v>0</v>
      </c>
      <c r="F173" s="59">
        <f t="shared" si="110"/>
        <v>0</v>
      </c>
      <c r="G173" s="59">
        <f t="shared" si="111"/>
        <v>50</v>
      </c>
      <c r="H173" s="59">
        <f t="shared" si="112"/>
        <v>25</v>
      </c>
      <c r="I173" s="59">
        <f t="shared" si="113"/>
        <v>0.5</v>
      </c>
      <c r="J173">
        <v>4</v>
      </c>
      <c r="K173">
        <v>0</v>
      </c>
      <c r="L173">
        <v>0</v>
      </c>
      <c r="M173">
        <v>2</v>
      </c>
      <c r="N173">
        <v>1</v>
      </c>
      <c r="O173">
        <v>1</v>
      </c>
      <c r="P173">
        <v>247.75</v>
      </c>
      <c r="Q173">
        <v>0</v>
      </c>
      <c r="R173">
        <v>160</v>
      </c>
      <c r="S173">
        <v>525</v>
      </c>
      <c r="T173">
        <v>61.333333330000002</v>
      </c>
      <c r="U173">
        <v>49.5</v>
      </c>
      <c r="V173">
        <v>85</v>
      </c>
      <c r="W173">
        <v>431</v>
      </c>
      <c r="X173">
        <v>641</v>
      </c>
      <c r="Y173">
        <v>11</v>
      </c>
      <c r="Z173">
        <v>412</v>
      </c>
      <c r="AA173">
        <v>480.5</v>
      </c>
      <c r="AB173">
        <v>275</v>
      </c>
      <c r="AC173">
        <v>9</v>
      </c>
      <c r="AD173">
        <v>5</v>
      </c>
      <c r="AE173">
        <v>3</v>
      </c>
      <c r="AF173">
        <v>1</v>
      </c>
      <c r="AG173">
        <v>4</v>
      </c>
      <c r="AH173">
        <v>5</v>
      </c>
      <c r="AI173">
        <v>0</v>
      </c>
      <c r="AJ173">
        <v>0</v>
      </c>
      <c r="AK173">
        <v>0</v>
      </c>
      <c r="AL173">
        <v>0</v>
      </c>
      <c r="AM173">
        <v>4</v>
      </c>
      <c r="AN173">
        <v>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3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5</v>
      </c>
      <c r="BF173">
        <v>0</v>
      </c>
      <c r="BG173">
        <v>0</v>
      </c>
      <c r="BH173">
        <v>1</v>
      </c>
      <c r="BI173">
        <v>2</v>
      </c>
      <c r="BJ173">
        <v>1</v>
      </c>
      <c r="BK173">
        <v>1</v>
      </c>
      <c r="BL173">
        <v>129</v>
      </c>
      <c r="BM173">
        <v>12</v>
      </c>
      <c r="BN173">
        <v>0</v>
      </c>
      <c r="BO173">
        <v>5</v>
      </c>
      <c r="BP173">
        <v>0</v>
      </c>
      <c r="BQ173">
        <v>5</v>
      </c>
      <c r="BR173">
        <v>107</v>
      </c>
      <c r="BS173">
        <v>1</v>
      </c>
      <c r="BT173">
        <v>0</v>
      </c>
      <c r="BU173">
        <v>1</v>
      </c>
      <c r="BV173">
        <v>146</v>
      </c>
      <c r="BW173">
        <v>0</v>
      </c>
      <c r="BX173">
        <v>146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E173" s="58" t="s">
        <v>111</v>
      </c>
    </row>
    <row r="174" spans="1:154">
      <c r="A174" t="s">
        <v>182</v>
      </c>
      <c r="B174" s="10">
        <v>37</v>
      </c>
      <c r="C174" s="4" t="s">
        <v>3</v>
      </c>
      <c r="D174" s="10" t="s">
        <v>38</v>
      </c>
      <c r="E174" s="59">
        <f t="shared" si="109"/>
        <v>75</v>
      </c>
      <c r="F174" s="59">
        <f t="shared" si="110"/>
        <v>0</v>
      </c>
      <c r="G174" s="59">
        <f t="shared" si="111"/>
        <v>25</v>
      </c>
      <c r="H174" s="59">
        <f t="shared" si="112"/>
        <v>0</v>
      </c>
      <c r="I174" s="59">
        <f t="shared" si="113"/>
        <v>0.25</v>
      </c>
      <c r="J174">
        <v>4</v>
      </c>
      <c r="K174">
        <v>3</v>
      </c>
      <c r="L174">
        <v>0</v>
      </c>
      <c r="M174">
        <v>1</v>
      </c>
      <c r="N174">
        <v>0</v>
      </c>
      <c r="O174">
        <v>0</v>
      </c>
      <c r="P174">
        <v>2273</v>
      </c>
      <c r="Q174">
        <v>0</v>
      </c>
      <c r="R174">
        <v>2273</v>
      </c>
      <c r="S174">
        <v>0</v>
      </c>
      <c r="T174">
        <v>709</v>
      </c>
      <c r="U174">
        <v>709</v>
      </c>
      <c r="V174">
        <v>0</v>
      </c>
      <c r="W174">
        <v>113</v>
      </c>
      <c r="X174">
        <v>113</v>
      </c>
      <c r="Y174">
        <v>0</v>
      </c>
      <c r="Z174">
        <v>707</v>
      </c>
      <c r="AA174">
        <v>707</v>
      </c>
      <c r="AB174">
        <v>0</v>
      </c>
      <c r="AC174">
        <v>12</v>
      </c>
      <c r="AD174">
        <v>2</v>
      </c>
      <c r="AE174">
        <v>7</v>
      </c>
      <c r="AF174">
        <v>3</v>
      </c>
      <c r="AG174">
        <v>4</v>
      </c>
      <c r="AH174">
        <v>2</v>
      </c>
      <c r="AI174">
        <v>2</v>
      </c>
      <c r="AJ174">
        <v>0</v>
      </c>
      <c r="AK174">
        <v>0</v>
      </c>
      <c r="AL174">
        <v>4</v>
      </c>
      <c r="AM174">
        <v>1</v>
      </c>
      <c r="AN174">
        <v>1</v>
      </c>
      <c r="AO174">
        <v>0</v>
      </c>
      <c r="AP174">
        <v>0</v>
      </c>
      <c r="AQ174">
        <v>0</v>
      </c>
      <c r="AR174">
        <v>0</v>
      </c>
      <c r="AS174">
        <v>3</v>
      </c>
      <c r="AT174">
        <v>1</v>
      </c>
      <c r="AU174">
        <v>2</v>
      </c>
      <c r="AV174">
        <v>0</v>
      </c>
      <c r="AW174">
        <v>0</v>
      </c>
      <c r="AX174">
        <v>1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3</v>
      </c>
      <c r="BE174">
        <v>2</v>
      </c>
      <c r="BF174">
        <v>1</v>
      </c>
      <c r="BG174">
        <v>0</v>
      </c>
      <c r="BH174">
        <v>0</v>
      </c>
      <c r="BI174">
        <v>1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E174" s="58"/>
    </row>
    <row r="175" spans="1:154">
      <c r="A175" t="s">
        <v>168</v>
      </c>
      <c r="B175" s="10">
        <v>27</v>
      </c>
      <c r="C175" s="4" t="s">
        <v>3</v>
      </c>
      <c r="D175" s="10" t="s">
        <v>38</v>
      </c>
      <c r="E175" s="59">
        <f t="shared" si="109"/>
        <v>0</v>
      </c>
      <c r="F175" s="59">
        <f t="shared" si="110"/>
        <v>0</v>
      </c>
      <c r="G175" s="59">
        <f t="shared" si="111"/>
        <v>50</v>
      </c>
      <c r="H175" s="59">
        <f t="shared" si="112"/>
        <v>50</v>
      </c>
      <c r="I175" s="59">
        <f t="shared" si="113"/>
        <v>0.5</v>
      </c>
      <c r="J175">
        <v>4</v>
      </c>
      <c r="K175">
        <v>0</v>
      </c>
      <c r="L175">
        <v>0</v>
      </c>
      <c r="M175">
        <v>2</v>
      </c>
      <c r="N175">
        <v>2</v>
      </c>
      <c r="O175">
        <v>0</v>
      </c>
      <c r="P175">
        <v>145.5</v>
      </c>
      <c r="Q175">
        <v>0</v>
      </c>
      <c r="R175">
        <v>115</v>
      </c>
      <c r="S175">
        <v>176</v>
      </c>
      <c r="T175">
        <v>445</v>
      </c>
      <c r="U175">
        <v>688</v>
      </c>
      <c r="V175">
        <v>202</v>
      </c>
      <c r="W175">
        <v>176.75</v>
      </c>
      <c r="X175">
        <v>153</v>
      </c>
      <c r="Y175">
        <v>200.5</v>
      </c>
      <c r="Z175">
        <v>13.25</v>
      </c>
      <c r="AA175">
        <v>11</v>
      </c>
      <c r="AB175">
        <v>15.5</v>
      </c>
      <c r="AC175">
        <v>26</v>
      </c>
      <c r="AD175">
        <v>7</v>
      </c>
      <c r="AE175">
        <v>14</v>
      </c>
      <c r="AF175">
        <v>5</v>
      </c>
      <c r="AG175">
        <v>8</v>
      </c>
      <c r="AH175">
        <v>6</v>
      </c>
      <c r="AI175">
        <v>2</v>
      </c>
      <c r="AJ175">
        <v>0</v>
      </c>
      <c r="AK175">
        <v>1</v>
      </c>
      <c r="AL175">
        <v>9</v>
      </c>
      <c r="AM175">
        <v>4</v>
      </c>
      <c r="AN175">
        <v>2</v>
      </c>
      <c r="AO175">
        <v>0</v>
      </c>
      <c r="AP175">
        <v>0</v>
      </c>
      <c r="AQ175">
        <v>0</v>
      </c>
      <c r="AR175">
        <v>1</v>
      </c>
      <c r="AS175">
        <v>3</v>
      </c>
      <c r="AT175">
        <v>2</v>
      </c>
      <c r="AU175">
        <v>2</v>
      </c>
      <c r="AV175">
        <v>0</v>
      </c>
      <c r="AW175">
        <v>1</v>
      </c>
      <c r="AX175">
        <v>6</v>
      </c>
      <c r="AY175">
        <v>1</v>
      </c>
      <c r="AZ175">
        <v>2</v>
      </c>
      <c r="BA175">
        <v>0</v>
      </c>
      <c r="BB175">
        <v>0</v>
      </c>
      <c r="BC175">
        <v>0</v>
      </c>
      <c r="BD175">
        <v>2</v>
      </c>
      <c r="BE175">
        <v>12</v>
      </c>
      <c r="BF175">
        <v>0</v>
      </c>
      <c r="BG175">
        <v>2</v>
      </c>
      <c r="BH175">
        <v>0</v>
      </c>
      <c r="BI175">
        <v>1</v>
      </c>
      <c r="BJ175">
        <v>4</v>
      </c>
      <c r="BK175">
        <v>5</v>
      </c>
      <c r="BL175">
        <v>50</v>
      </c>
      <c r="BM175">
        <v>0</v>
      </c>
      <c r="BN175">
        <v>22</v>
      </c>
      <c r="BO175">
        <v>0</v>
      </c>
      <c r="BP175">
        <v>6</v>
      </c>
      <c r="BQ175">
        <v>6</v>
      </c>
      <c r="BR175">
        <v>16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</row>
    <row r="176" spans="1:154">
      <c r="A176" t="s">
        <v>169</v>
      </c>
      <c r="B176" s="10">
        <v>35</v>
      </c>
      <c r="C176" s="6" t="s">
        <v>2</v>
      </c>
      <c r="D176" s="10" t="s">
        <v>38</v>
      </c>
      <c r="E176" s="59">
        <f t="shared" si="109"/>
        <v>25</v>
      </c>
      <c r="F176" s="59">
        <f t="shared" si="110"/>
        <v>0</v>
      </c>
      <c r="G176" s="59">
        <f t="shared" si="111"/>
        <v>25</v>
      </c>
      <c r="H176" s="59">
        <f t="shared" si="112"/>
        <v>25</v>
      </c>
      <c r="I176" s="59">
        <f t="shared" si="113"/>
        <v>0.25</v>
      </c>
      <c r="J176">
        <v>4</v>
      </c>
      <c r="K176">
        <v>1</v>
      </c>
      <c r="L176">
        <v>0</v>
      </c>
      <c r="M176">
        <v>1</v>
      </c>
      <c r="N176">
        <v>1</v>
      </c>
      <c r="O176">
        <v>1</v>
      </c>
      <c r="P176">
        <v>1780</v>
      </c>
      <c r="Q176">
        <v>0</v>
      </c>
      <c r="R176">
        <v>3021</v>
      </c>
      <c r="S176">
        <v>2210</v>
      </c>
      <c r="T176">
        <v>746</v>
      </c>
      <c r="U176">
        <v>474</v>
      </c>
      <c r="V176">
        <v>1018</v>
      </c>
      <c r="W176">
        <v>4658</v>
      </c>
      <c r="X176">
        <v>4390</v>
      </c>
      <c r="Y176">
        <v>4926</v>
      </c>
      <c r="Z176">
        <v>56</v>
      </c>
      <c r="AA176">
        <v>24</v>
      </c>
      <c r="AB176">
        <v>88</v>
      </c>
      <c r="AC176">
        <v>13</v>
      </c>
      <c r="AD176">
        <v>6</v>
      </c>
      <c r="AE176">
        <v>3</v>
      </c>
      <c r="AF176">
        <v>4</v>
      </c>
      <c r="AG176">
        <v>4</v>
      </c>
      <c r="AH176">
        <v>4</v>
      </c>
      <c r="AI176">
        <v>2</v>
      </c>
      <c r="AJ176">
        <v>0</v>
      </c>
      <c r="AK176">
        <v>2</v>
      </c>
      <c r="AL176">
        <v>1</v>
      </c>
      <c r="AM176">
        <v>3</v>
      </c>
      <c r="AN176">
        <v>1</v>
      </c>
      <c r="AO176">
        <v>0</v>
      </c>
      <c r="AP176">
        <v>0</v>
      </c>
      <c r="AQ176">
        <v>2</v>
      </c>
      <c r="AR176">
        <v>0</v>
      </c>
      <c r="AS176">
        <v>0</v>
      </c>
      <c r="AT176">
        <v>2</v>
      </c>
      <c r="AU176">
        <v>1</v>
      </c>
      <c r="AV176">
        <v>0</v>
      </c>
      <c r="AW176">
        <v>0</v>
      </c>
      <c r="AX176">
        <v>0</v>
      </c>
      <c r="AY176">
        <v>1</v>
      </c>
      <c r="AZ176">
        <v>1</v>
      </c>
      <c r="BA176">
        <v>1</v>
      </c>
      <c r="BB176">
        <v>0</v>
      </c>
      <c r="BC176">
        <v>0</v>
      </c>
      <c r="BD176">
        <v>1</v>
      </c>
      <c r="BE176">
        <v>7</v>
      </c>
      <c r="BF176">
        <v>3</v>
      </c>
      <c r="BG176">
        <v>0</v>
      </c>
      <c r="BH176">
        <v>0</v>
      </c>
      <c r="BI176">
        <v>0</v>
      </c>
      <c r="BJ176">
        <v>2</v>
      </c>
      <c r="BK176">
        <v>2</v>
      </c>
      <c r="BL176">
        <v>252</v>
      </c>
      <c r="BM176">
        <v>74</v>
      </c>
      <c r="BN176">
        <v>6</v>
      </c>
      <c r="BO176">
        <v>1</v>
      </c>
      <c r="BP176">
        <v>0</v>
      </c>
      <c r="BQ176">
        <v>91</v>
      </c>
      <c r="BR176">
        <v>80</v>
      </c>
      <c r="BS176">
        <v>1</v>
      </c>
      <c r="BT176">
        <v>1</v>
      </c>
      <c r="BU176">
        <v>0</v>
      </c>
      <c r="BV176">
        <v>109</v>
      </c>
      <c r="BW176">
        <v>109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</row>
    <row r="177" spans="1:83">
      <c r="A177" t="s">
        <v>170</v>
      </c>
      <c r="B177" s="10">
        <v>29</v>
      </c>
      <c r="C177" s="6" t="s">
        <v>2</v>
      </c>
      <c r="D177" s="10" t="s">
        <v>38</v>
      </c>
      <c r="E177" s="59">
        <f t="shared" si="109"/>
        <v>0</v>
      </c>
      <c r="F177" s="59">
        <f t="shared" si="110"/>
        <v>0</v>
      </c>
      <c r="G177" s="59">
        <f t="shared" si="111"/>
        <v>50</v>
      </c>
      <c r="H177" s="59">
        <f t="shared" si="112"/>
        <v>0</v>
      </c>
      <c r="I177" s="59">
        <f t="shared" si="113"/>
        <v>0.5</v>
      </c>
      <c r="J177">
        <v>4</v>
      </c>
      <c r="K177">
        <v>0</v>
      </c>
      <c r="L177">
        <v>0</v>
      </c>
      <c r="M177">
        <v>2</v>
      </c>
      <c r="N177">
        <v>0</v>
      </c>
      <c r="O177">
        <v>2</v>
      </c>
      <c r="P177">
        <v>127.75</v>
      </c>
      <c r="Q177">
        <v>0</v>
      </c>
      <c r="R177">
        <v>71.5</v>
      </c>
      <c r="S177">
        <v>0</v>
      </c>
      <c r="T177">
        <v>251</v>
      </c>
      <c r="U177">
        <v>251</v>
      </c>
      <c r="V177">
        <v>0</v>
      </c>
      <c r="W177">
        <v>83</v>
      </c>
      <c r="X177">
        <v>83</v>
      </c>
      <c r="Y177">
        <v>0</v>
      </c>
      <c r="Z177">
        <v>768.5</v>
      </c>
      <c r="AA177">
        <v>768.5</v>
      </c>
      <c r="AB177">
        <v>0</v>
      </c>
      <c r="AC177">
        <v>82</v>
      </c>
      <c r="AD177">
        <v>43</v>
      </c>
      <c r="AE177">
        <v>39</v>
      </c>
      <c r="AF177">
        <v>0</v>
      </c>
      <c r="AG177">
        <v>10</v>
      </c>
      <c r="AH177">
        <v>19</v>
      </c>
      <c r="AI177">
        <v>6</v>
      </c>
      <c r="AJ177">
        <v>0</v>
      </c>
      <c r="AK177">
        <v>0</v>
      </c>
      <c r="AL177">
        <v>47</v>
      </c>
      <c r="AM177">
        <v>4</v>
      </c>
      <c r="AN177">
        <v>15</v>
      </c>
      <c r="AO177">
        <v>3</v>
      </c>
      <c r="AP177">
        <v>0</v>
      </c>
      <c r="AQ177">
        <v>0</v>
      </c>
      <c r="AR177">
        <v>21</v>
      </c>
      <c r="AS177">
        <v>6</v>
      </c>
      <c r="AT177">
        <v>4</v>
      </c>
      <c r="AU177">
        <v>3</v>
      </c>
      <c r="AV177">
        <v>0</v>
      </c>
      <c r="AW177">
        <v>0</v>
      </c>
      <c r="AX177">
        <v>26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2</v>
      </c>
      <c r="BF177">
        <v>0</v>
      </c>
      <c r="BG177">
        <v>0</v>
      </c>
      <c r="BH177">
        <v>0</v>
      </c>
      <c r="BI177">
        <v>2</v>
      </c>
      <c r="BJ177">
        <v>0</v>
      </c>
      <c r="BK177">
        <v>0</v>
      </c>
      <c r="BL177">
        <v>15</v>
      </c>
      <c r="BM177">
        <v>0</v>
      </c>
      <c r="BN177">
        <v>0</v>
      </c>
      <c r="BO177">
        <v>0</v>
      </c>
      <c r="BP177">
        <v>5</v>
      </c>
      <c r="BQ177">
        <v>0</v>
      </c>
      <c r="BR177">
        <v>10</v>
      </c>
      <c r="BS177">
        <v>2</v>
      </c>
      <c r="BT177">
        <v>0</v>
      </c>
      <c r="BU177">
        <v>2</v>
      </c>
      <c r="BV177">
        <v>368</v>
      </c>
      <c r="BW177">
        <v>0</v>
      </c>
      <c r="BX177">
        <v>368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 t="s">
        <v>111</v>
      </c>
    </row>
    <row r="178" spans="1:83">
      <c r="A178" t="s">
        <v>171</v>
      </c>
      <c r="B178" s="10">
        <v>34</v>
      </c>
      <c r="C178" s="4" t="s">
        <v>3</v>
      </c>
      <c r="D178" s="10" t="s">
        <v>38</v>
      </c>
      <c r="E178" s="59">
        <f t="shared" si="109"/>
        <v>0</v>
      </c>
      <c r="F178" s="59">
        <f t="shared" si="110"/>
        <v>0</v>
      </c>
      <c r="G178" s="59">
        <f t="shared" si="111"/>
        <v>50</v>
      </c>
      <c r="H178" s="59">
        <f t="shared" si="112"/>
        <v>50</v>
      </c>
      <c r="I178" s="59">
        <f t="shared" si="113"/>
        <v>0.5</v>
      </c>
      <c r="J178">
        <v>4</v>
      </c>
      <c r="K178">
        <v>0</v>
      </c>
      <c r="L178">
        <v>0</v>
      </c>
      <c r="M178">
        <v>2</v>
      </c>
      <c r="N178">
        <v>2</v>
      </c>
      <c r="O178">
        <v>0</v>
      </c>
      <c r="P178">
        <v>804.25</v>
      </c>
      <c r="Q178">
        <v>0</v>
      </c>
      <c r="R178">
        <v>515</v>
      </c>
      <c r="S178">
        <v>1093.5</v>
      </c>
      <c r="T178">
        <v>871</v>
      </c>
      <c r="U178">
        <v>842</v>
      </c>
      <c r="V178">
        <v>900</v>
      </c>
      <c r="W178">
        <v>84.25</v>
      </c>
      <c r="X178">
        <v>97.5</v>
      </c>
      <c r="Y178">
        <v>71</v>
      </c>
      <c r="Z178">
        <v>167.75</v>
      </c>
      <c r="AA178">
        <v>71</v>
      </c>
      <c r="AB178">
        <v>264.5</v>
      </c>
      <c r="AC178">
        <v>17</v>
      </c>
      <c r="AD178">
        <v>6</v>
      </c>
      <c r="AE178">
        <v>5</v>
      </c>
      <c r="AF178">
        <v>6</v>
      </c>
      <c r="AG178">
        <v>6</v>
      </c>
      <c r="AH178">
        <v>5</v>
      </c>
      <c r="AI178">
        <v>0</v>
      </c>
      <c r="AJ178">
        <v>0</v>
      </c>
      <c r="AK178">
        <v>2</v>
      </c>
      <c r="AL178">
        <v>4</v>
      </c>
      <c r="AM178">
        <v>4</v>
      </c>
      <c r="AN178">
        <v>1</v>
      </c>
      <c r="AO178">
        <v>0</v>
      </c>
      <c r="AP178">
        <v>0</v>
      </c>
      <c r="AQ178">
        <v>1</v>
      </c>
      <c r="AR178">
        <v>0</v>
      </c>
      <c r="AS178">
        <v>2</v>
      </c>
      <c r="AT178">
        <v>2</v>
      </c>
      <c r="AU178">
        <v>0</v>
      </c>
      <c r="AV178">
        <v>0</v>
      </c>
      <c r="AW178">
        <v>1</v>
      </c>
      <c r="AX178">
        <v>0</v>
      </c>
      <c r="AY178">
        <v>0</v>
      </c>
      <c r="AZ178">
        <v>2</v>
      </c>
      <c r="BA178">
        <v>0</v>
      </c>
      <c r="BB178">
        <v>0</v>
      </c>
      <c r="BC178">
        <v>0</v>
      </c>
      <c r="BD178">
        <v>4</v>
      </c>
      <c r="BE178">
        <v>9</v>
      </c>
      <c r="BF178">
        <v>0</v>
      </c>
      <c r="BG178">
        <v>0</v>
      </c>
      <c r="BH178">
        <v>0</v>
      </c>
      <c r="BI178">
        <v>2</v>
      </c>
      <c r="BJ178">
        <v>5</v>
      </c>
      <c r="BK178">
        <v>2</v>
      </c>
      <c r="BL178">
        <v>34</v>
      </c>
      <c r="BM178">
        <v>2</v>
      </c>
      <c r="BN178">
        <v>22</v>
      </c>
      <c r="BO178">
        <v>1</v>
      </c>
      <c r="BP178">
        <v>2</v>
      </c>
      <c r="BQ178">
        <v>5</v>
      </c>
      <c r="BR178">
        <v>2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</row>
    <row r="179" spans="1:83">
      <c r="A179" t="s">
        <v>172</v>
      </c>
      <c r="B179" s="10">
        <v>29</v>
      </c>
      <c r="C179" s="4" t="s">
        <v>3</v>
      </c>
      <c r="D179" s="10" t="s">
        <v>38</v>
      </c>
      <c r="E179" s="59">
        <f t="shared" si="109"/>
        <v>0</v>
      </c>
      <c r="F179" s="59">
        <f t="shared" si="110"/>
        <v>0</v>
      </c>
      <c r="G179" s="59">
        <f t="shared" si="111"/>
        <v>50</v>
      </c>
      <c r="H179" s="59">
        <f t="shared" si="112"/>
        <v>50</v>
      </c>
      <c r="I179" s="59">
        <f t="shared" si="113"/>
        <v>0.5</v>
      </c>
      <c r="J179">
        <v>4</v>
      </c>
      <c r="K179">
        <v>0</v>
      </c>
      <c r="L179">
        <v>0</v>
      </c>
      <c r="M179">
        <v>2</v>
      </c>
      <c r="N179">
        <v>2</v>
      </c>
      <c r="O179">
        <v>0</v>
      </c>
      <c r="P179">
        <v>370.25</v>
      </c>
      <c r="Q179">
        <v>0</v>
      </c>
      <c r="R179">
        <v>612.5</v>
      </c>
      <c r="S179">
        <v>128</v>
      </c>
      <c r="T179">
        <v>363.75</v>
      </c>
      <c r="U179">
        <v>589.5</v>
      </c>
      <c r="V179">
        <v>138</v>
      </c>
      <c r="W179">
        <v>105.5</v>
      </c>
      <c r="X179">
        <v>120.5</v>
      </c>
      <c r="Y179">
        <v>90.5</v>
      </c>
      <c r="Z179">
        <v>638.25</v>
      </c>
      <c r="AA179">
        <v>982.5</v>
      </c>
      <c r="AB179">
        <v>294</v>
      </c>
      <c r="AC179">
        <v>9</v>
      </c>
      <c r="AD179">
        <v>5</v>
      </c>
      <c r="AE179">
        <v>2</v>
      </c>
      <c r="AF179">
        <v>2</v>
      </c>
      <c r="AG179">
        <v>4</v>
      </c>
      <c r="AH179">
        <v>5</v>
      </c>
      <c r="AI179">
        <v>0</v>
      </c>
      <c r="AJ179">
        <v>0</v>
      </c>
      <c r="AK179">
        <v>0</v>
      </c>
      <c r="AL179">
        <v>0</v>
      </c>
      <c r="AM179">
        <v>4</v>
      </c>
      <c r="AN179">
        <v>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2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2</v>
      </c>
      <c r="BA179">
        <v>0</v>
      </c>
      <c r="BB179">
        <v>0</v>
      </c>
      <c r="BC179">
        <v>0</v>
      </c>
      <c r="BD179">
        <v>0</v>
      </c>
      <c r="BE179">
        <v>4</v>
      </c>
      <c r="BF179">
        <v>0</v>
      </c>
      <c r="BG179">
        <v>0</v>
      </c>
      <c r="BH179">
        <v>0</v>
      </c>
      <c r="BI179">
        <v>2</v>
      </c>
      <c r="BJ179">
        <v>2</v>
      </c>
      <c r="BK179">
        <v>0</v>
      </c>
      <c r="BL179">
        <v>27</v>
      </c>
      <c r="BM179">
        <v>5</v>
      </c>
      <c r="BN179">
        <v>1</v>
      </c>
      <c r="BO179">
        <v>0</v>
      </c>
      <c r="BP179">
        <v>4</v>
      </c>
      <c r="BQ179">
        <v>1</v>
      </c>
      <c r="BR179">
        <v>16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 t="s">
        <v>111</v>
      </c>
    </row>
    <row r="180" spans="1:83">
      <c r="A180" t="s">
        <v>173</v>
      </c>
      <c r="B180" s="10">
        <v>29</v>
      </c>
      <c r="C180" s="6" t="s">
        <v>2</v>
      </c>
      <c r="D180" s="10" t="s">
        <v>38</v>
      </c>
      <c r="E180" s="59">
        <f t="shared" si="109"/>
        <v>100</v>
      </c>
      <c r="F180" s="59">
        <f t="shared" si="110"/>
        <v>0</v>
      </c>
      <c r="G180" s="59">
        <f t="shared" si="111"/>
        <v>0</v>
      </c>
      <c r="H180" s="59">
        <f t="shared" si="112"/>
        <v>0</v>
      </c>
      <c r="I180" s="59">
        <f t="shared" si="113"/>
        <v>0</v>
      </c>
      <c r="J180">
        <v>4</v>
      </c>
      <c r="K180">
        <v>4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 t="s">
        <v>58</v>
      </c>
      <c r="CE180" s="58" t="s">
        <v>111</v>
      </c>
    </row>
    <row r="181" spans="1:83">
      <c r="A181" t="s">
        <v>174</v>
      </c>
      <c r="B181" s="10">
        <v>37</v>
      </c>
      <c r="C181" s="6" t="s">
        <v>2</v>
      </c>
      <c r="D181" s="10" t="s">
        <v>38</v>
      </c>
      <c r="E181" s="59">
        <f t="shared" si="109"/>
        <v>75</v>
      </c>
      <c r="F181" s="59">
        <f t="shared" si="110"/>
        <v>25</v>
      </c>
      <c r="G181" s="59">
        <f t="shared" si="111"/>
        <v>0</v>
      </c>
      <c r="H181" s="59">
        <f t="shared" si="112"/>
        <v>0</v>
      </c>
      <c r="I181" s="59">
        <f t="shared" si="113"/>
        <v>0</v>
      </c>
      <c r="J181">
        <v>4</v>
      </c>
      <c r="K181">
        <v>3</v>
      </c>
      <c r="L181">
        <v>1</v>
      </c>
      <c r="M181">
        <v>0</v>
      </c>
      <c r="N181">
        <v>0</v>
      </c>
      <c r="O181">
        <v>0</v>
      </c>
      <c r="P181">
        <v>3815</v>
      </c>
      <c r="Q181">
        <v>3815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4</v>
      </c>
      <c r="AD181">
        <v>1</v>
      </c>
      <c r="AE181">
        <v>2</v>
      </c>
      <c r="AF181">
        <v>1</v>
      </c>
      <c r="AG181">
        <v>1</v>
      </c>
      <c r="AH181">
        <v>0</v>
      </c>
      <c r="AI181">
        <v>0</v>
      </c>
      <c r="AJ181">
        <v>0</v>
      </c>
      <c r="AK181">
        <v>0</v>
      </c>
      <c r="AL181">
        <v>3</v>
      </c>
      <c r="AM181">
        <v>1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1</v>
      </c>
      <c r="BE181">
        <v>1</v>
      </c>
      <c r="BF181">
        <v>1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271</v>
      </c>
      <c r="BM181">
        <v>126</v>
      </c>
      <c r="BN181">
        <v>13</v>
      </c>
      <c r="BO181">
        <v>0</v>
      </c>
      <c r="BP181">
        <v>0</v>
      </c>
      <c r="BQ181">
        <v>0</v>
      </c>
      <c r="BR181">
        <v>132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 t="s">
        <v>58</v>
      </c>
    </row>
    <row r="182" spans="1:83">
      <c r="A182" t="s">
        <v>183</v>
      </c>
      <c r="B182" s="10">
        <v>34</v>
      </c>
      <c r="C182" s="6" t="s">
        <v>2</v>
      </c>
      <c r="D182" s="10" t="s">
        <v>38</v>
      </c>
      <c r="E182" s="59">
        <f t="shared" si="109"/>
        <v>25</v>
      </c>
      <c r="F182" s="59">
        <f t="shared" si="110"/>
        <v>0</v>
      </c>
      <c r="G182" s="59">
        <f t="shared" si="111"/>
        <v>50</v>
      </c>
      <c r="H182" s="59">
        <f t="shared" si="112"/>
        <v>25</v>
      </c>
      <c r="I182" s="59">
        <f t="shared" si="113"/>
        <v>0.5</v>
      </c>
      <c r="J182">
        <v>4</v>
      </c>
      <c r="K182">
        <v>1</v>
      </c>
      <c r="L182">
        <v>0</v>
      </c>
      <c r="M182">
        <v>2</v>
      </c>
      <c r="N182">
        <v>1</v>
      </c>
      <c r="O182">
        <v>0</v>
      </c>
      <c r="P182">
        <v>818.66666669999995</v>
      </c>
      <c r="Q182">
        <v>0</v>
      </c>
      <c r="R182">
        <v>1105.5</v>
      </c>
      <c r="S182">
        <v>245</v>
      </c>
      <c r="T182">
        <v>595</v>
      </c>
      <c r="U182">
        <v>740</v>
      </c>
      <c r="V182">
        <v>305</v>
      </c>
      <c r="W182">
        <v>138</v>
      </c>
      <c r="X182">
        <v>130.5</v>
      </c>
      <c r="Y182">
        <v>153</v>
      </c>
      <c r="Z182">
        <v>512.33333330000005</v>
      </c>
      <c r="AA182">
        <v>688.5</v>
      </c>
      <c r="AB182">
        <v>160</v>
      </c>
      <c r="AC182">
        <v>24</v>
      </c>
      <c r="AD182">
        <v>8</v>
      </c>
      <c r="AE182">
        <v>8</v>
      </c>
      <c r="AF182">
        <v>8</v>
      </c>
      <c r="AG182">
        <v>4</v>
      </c>
      <c r="AH182">
        <v>8</v>
      </c>
      <c r="AI182">
        <v>7</v>
      </c>
      <c r="AJ182">
        <v>0</v>
      </c>
      <c r="AK182">
        <v>0</v>
      </c>
      <c r="AL182">
        <v>5</v>
      </c>
      <c r="AM182">
        <v>3</v>
      </c>
      <c r="AN182">
        <v>5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2</v>
      </c>
      <c r="AU182">
        <v>5</v>
      </c>
      <c r="AV182">
        <v>0</v>
      </c>
      <c r="AW182">
        <v>0</v>
      </c>
      <c r="AX182">
        <v>1</v>
      </c>
      <c r="AY182">
        <v>1</v>
      </c>
      <c r="AZ182">
        <v>1</v>
      </c>
      <c r="BA182">
        <v>2</v>
      </c>
      <c r="BB182">
        <v>0</v>
      </c>
      <c r="BC182">
        <v>0</v>
      </c>
      <c r="BD182">
        <v>4</v>
      </c>
      <c r="BE182">
        <v>3</v>
      </c>
      <c r="BF182">
        <v>0</v>
      </c>
      <c r="BG182">
        <v>0</v>
      </c>
      <c r="BH182">
        <v>0</v>
      </c>
      <c r="BI182">
        <v>2</v>
      </c>
      <c r="BJ182">
        <v>1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 t="s">
        <v>58</v>
      </c>
    </row>
    <row r="183" spans="1:83">
      <c r="A183" t="s">
        <v>175</v>
      </c>
      <c r="B183" s="10">
        <v>34</v>
      </c>
      <c r="C183" s="4" t="s">
        <v>3</v>
      </c>
      <c r="D183" s="10" t="s">
        <v>38</v>
      </c>
      <c r="E183" s="59">
        <f t="shared" si="109"/>
        <v>0</v>
      </c>
      <c r="F183" s="59">
        <f t="shared" si="110"/>
        <v>0</v>
      </c>
      <c r="G183" s="59">
        <f t="shared" si="111"/>
        <v>50</v>
      </c>
      <c r="H183" s="59">
        <f t="shared" si="112"/>
        <v>0</v>
      </c>
      <c r="I183" s="59">
        <f t="shared" si="113"/>
        <v>0.5</v>
      </c>
      <c r="J183">
        <v>4</v>
      </c>
      <c r="K183">
        <v>0</v>
      </c>
      <c r="L183">
        <v>0</v>
      </c>
      <c r="M183">
        <v>2</v>
      </c>
      <c r="N183">
        <v>0</v>
      </c>
      <c r="O183">
        <v>2</v>
      </c>
      <c r="P183">
        <v>678.75</v>
      </c>
      <c r="Q183">
        <v>0</v>
      </c>
      <c r="R183">
        <v>1006.5</v>
      </c>
      <c r="S183">
        <v>0</v>
      </c>
      <c r="T183">
        <v>310</v>
      </c>
      <c r="U183">
        <v>310</v>
      </c>
      <c r="V183">
        <v>0</v>
      </c>
      <c r="W183">
        <v>108.5</v>
      </c>
      <c r="X183">
        <v>108.5</v>
      </c>
      <c r="Y183">
        <v>0</v>
      </c>
      <c r="Z183">
        <v>276.5</v>
      </c>
      <c r="AA183">
        <v>276.5</v>
      </c>
      <c r="AB183">
        <v>0</v>
      </c>
      <c r="AC183">
        <v>15</v>
      </c>
      <c r="AD183">
        <v>5</v>
      </c>
      <c r="AE183">
        <v>10</v>
      </c>
      <c r="AF183">
        <v>0</v>
      </c>
      <c r="AG183">
        <v>9</v>
      </c>
      <c r="AH183">
        <v>4</v>
      </c>
      <c r="AI183">
        <v>0</v>
      </c>
      <c r="AJ183">
        <v>0</v>
      </c>
      <c r="AK183">
        <v>0</v>
      </c>
      <c r="AL183">
        <v>2</v>
      </c>
      <c r="AM183">
        <v>4</v>
      </c>
      <c r="AN183">
        <v>0</v>
      </c>
      <c r="AO183">
        <v>0</v>
      </c>
      <c r="AP183">
        <v>0</v>
      </c>
      <c r="AQ183">
        <v>0</v>
      </c>
      <c r="AR183">
        <v>1</v>
      </c>
      <c r="AS183">
        <v>5</v>
      </c>
      <c r="AT183">
        <v>4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8</v>
      </c>
      <c r="BF183">
        <v>0</v>
      </c>
      <c r="BG183">
        <v>0</v>
      </c>
      <c r="BH183">
        <v>0</v>
      </c>
      <c r="BI183">
        <v>2</v>
      </c>
      <c r="BJ183">
        <v>0</v>
      </c>
      <c r="BK183">
        <v>6</v>
      </c>
      <c r="BL183">
        <v>58</v>
      </c>
      <c r="BM183">
        <v>20</v>
      </c>
      <c r="BN183">
        <v>1</v>
      </c>
      <c r="BO183">
        <v>0</v>
      </c>
      <c r="BP183">
        <v>4</v>
      </c>
      <c r="BQ183">
        <v>0</v>
      </c>
      <c r="BR183">
        <v>33</v>
      </c>
      <c r="BS183">
        <v>2</v>
      </c>
      <c r="BT183">
        <v>0</v>
      </c>
      <c r="BU183">
        <v>2</v>
      </c>
      <c r="BV183">
        <v>702</v>
      </c>
      <c r="BW183">
        <v>0</v>
      </c>
      <c r="BX183">
        <v>702</v>
      </c>
      <c r="BY183">
        <v>0</v>
      </c>
      <c r="BZ183">
        <v>0</v>
      </c>
      <c r="CA183">
        <v>0</v>
      </c>
      <c r="CB183">
        <v>0</v>
      </c>
      <c r="CC183">
        <v>0</v>
      </c>
      <c r="CD183" t="s">
        <v>58</v>
      </c>
      <c r="CE183" s="58" t="s">
        <v>111</v>
      </c>
    </row>
    <row r="184" spans="1:83">
      <c r="A184" t="s">
        <v>176</v>
      </c>
      <c r="B184" s="10">
        <v>34</v>
      </c>
      <c r="C184" s="6" t="s">
        <v>2</v>
      </c>
      <c r="D184" s="10" t="s">
        <v>38</v>
      </c>
      <c r="E184" s="59">
        <f t="shared" si="109"/>
        <v>0</v>
      </c>
      <c r="F184" s="59">
        <f t="shared" si="110"/>
        <v>0</v>
      </c>
      <c r="G184" s="59">
        <f t="shared" si="111"/>
        <v>50</v>
      </c>
      <c r="H184" s="59">
        <f t="shared" si="112"/>
        <v>25</v>
      </c>
      <c r="I184" s="59">
        <f t="shared" si="113"/>
        <v>0.5</v>
      </c>
      <c r="J184">
        <v>4</v>
      </c>
      <c r="K184">
        <v>0</v>
      </c>
      <c r="L184">
        <v>0</v>
      </c>
      <c r="M184">
        <v>2</v>
      </c>
      <c r="N184">
        <v>1</v>
      </c>
      <c r="O184">
        <v>1</v>
      </c>
      <c r="P184">
        <v>1189.75</v>
      </c>
      <c r="Q184">
        <v>0</v>
      </c>
      <c r="R184">
        <v>737.5</v>
      </c>
      <c r="S184">
        <v>2163</v>
      </c>
      <c r="T184">
        <v>103.33333330000001</v>
      </c>
      <c r="U184">
        <v>104</v>
      </c>
      <c r="V184">
        <v>102</v>
      </c>
      <c r="W184">
        <v>345.33333340000001</v>
      </c>
      <c r="X184">
        <v>422</v>
      </c>
      <c r="Y184">
        <v>192</v>
      </c>
      <c r="Z184">
        <v>341.33333340000001</v>
      </c>
      <c r="AA184">
        <v>418</v>
      </c>
      <c r="AB184">
        <v>188</v>
      </c>
      <c r="AC184">
        <v>14</v>
      </c>
      <c r="AD184">
        <v>7</v>
      </c>
      <c r="AE184">
        <v>5</v>
      </c>
      <c r="AF184">
        <v>2</v>
      </c>
      <c r="AG184">
        <v>5</v>
      </c>
      <c r="AH184">
        <v>7</v>
      </c>
      <c r="AI184">
        <v>0</v>
      </c>
      <c r="AJ184">
        <v>0</v>
      </c>
      <c r="AK184">
        <v>0</v>
      </c>
      <c r="AL184">
        <v>2</v>
      </c>
      <c r="AM184">
        <v>4</v>
      </c>
      <c r="AN184">
        <v>3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3</v>
      </c>
      <c r="AU184">
        <v>0</v>
      </c>
      <c r="AV184">
        <v>0</v>
      </c>
      <c r="AW184">
        <v>0</v>
      </c>
      <c r="AX184">
        <v>2</v>
      </c>
      <c r="AY184">
        <v>1</v>
      </c>
      <c r="AZ184">
        <v>1</v>
      </c>
      <c r="BA184">
        <v>0</v>
      </c>
      <c r="BB184">
        <v>0</v>
      </c>
      <c r="BC184">
        <v>0</v>
      </c>
      <c r="BD184">
        <v>0</v>
      </c>
      <c r="BE184">
        <v>5</v>
      </c>
      <c r="BF184">
        <v>2</v>
      </c>
      <c r="BG184">
        <v>0</v>
      </c>
      <c r="BH184">
        <v>0</v>
      </c>
      <c r="BI184">
        <v>1</v>
      </c>
      <c r="BJ184">
        <v>2</v>
      </c>
      <c r="BK184">
        <v>0</v>
      </c>
      <c r="BL184">
        <v>60</v>
      </c>
      <c r="BM184">
        <v>27</v>
      </c>
      <c r="BN184">
        <v>1</v>
      </c>
      <c r="BO184">
        <v>0</v>
      </c>
      <c r="BP184">
        <v>3</v>
      </c>
      <c r="BQ184">
        <v>8</v>
      </c>
      <c r="BR184">
        <v>21</v>
      </c>
      <c r="BS184">
        <v>1</v>
      </c>
      <c r="BT184">
        <v>1</v>
      </c>
      <c r="BU184">
        <v>0</v>
      </c>
      <c r="BV184">
        <v>1121</v>
      </c>
      <c r="BW184">
        <v>1121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 t="s">
        <v>58</v>
      </c>
      <c r="CE184" s="58" t="s">
        <v>111</v>
      </c>
    </row>
    <row r="185" spans="1:83">
      <c r="A185" t="s">
        <v>177</v>
      </c>
      <c r="B185" s="10">
        <v>29</v>
      </c>
      <c r="C185" s="6" t="s">
        <v>2</v>
      </c>
      <c r="D185" s="10" t="s">
        <v>38</v>
      </c>
      <c r="E185" s="59">
        <f t="shared" si="109"/>
        <v>50</v>
      </c>
      <c r="F185" s="59">
        <f t="shared" si="110"/>
        <v>25</v>
      </c>
      <c r="G185" s="59">
        <f t="shared" si="111"/>
        <v>25</v>
      </c>
      <c r="H185" s="59">
        <f t="shared" si="112"/>
        <v>0</v>
      </c>
      <c r="I185" s="59">
        <f t="shared" si="113"/>
        <v>0.25</v>
      </c>
      <c r="J185">
        <v>4</v>
      </c>
      <c r="K185">
        <v>2</v>
      </c>
      <c r="L185">
        <v>1</v>
      </c>
      <c r="M185">
        <v>1</v>
      </c>
      <c r="N185">
        <v>0</v>
      </c>
      <c r="O185">
        <v>0</v>
      </c>
      <c r="P185">
        <v>1778</v>
      </c>
      <c r="Q185">
        <v>3221</v>
      </c>
      <c r="R185">
        <v>335</v>
      </c>
      <c r="S185">
        <v>0</v>
      </c>
      <c r="T185">
        <v>1841</v>
      </c>
      <c r="U185">
        <v>1841</v>
      </c>
      <c r="V185">
        <v>0</v>
      </c>
      <c r="W185">
        <v>251</v>
      </c>
      <c r="X185">
        <v>251</v>
      </c>
      <c r="Y185">
        <v>0</v>
      </c>
      <c r="Z185">
        <v>619</v>
      </c>
      <c r="AA185">
        <v>619</v>
      </c>
      <c r="AB185">
        <v>0</v>
      </c>
      <c r="AC185">
        <v>4</v>
      </c>
      <c r="AD185">
        <v>3</v>
      </c>
      <c r="AE185">
        <v>1</v>
      </c>
      <c r="AF185">
        <v>0</v>
      </c>
      <c r="AG185">
        <v>2</v>
      </c>
      <c r="AH185">
        <v>2</v>
      </c>
      <c r="AI185">
        <v>0</v>
      </c>
      <c r="AJ185">
        <v>0</v>
      </c>
      <c r="AK185">
        <v>0</v>
      </c>
      <c r="AL185">
        <v>0</v>
      </c>
      <c r="AM185">
        <v>2</v>
      </c>
      <c r="AN185">
        <v>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1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8</v>
      </c>
      <c r="BF185">
        <v>4</v>
      </c>
      <c r="BG185">
        <v>0</v>
      </c>
      <c r="BH185">
        <v>0</v>
      </c>
      <c r="BI185">
        <v>0</v>
      </c>
      <c r="BJ185">
        <v>1</v>
      </c>
      <c r="BK185">
        <v>3</v>
      </c>
      <c r="BL185">
        <v>76</v>
      </c>
      <c r="BM185">
        <v>28</v>
      </c>
      <c r="BN185">
        <v>8</v>
      </c>
      <c r="BO185">
        <v>0</v>
      </c>
      <c r="BP185">
        <v>0</v>
      </c>
      <c r="BQ185">
        <v>1</v>
      </c>
      <c r="BR185">
        <v>39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 t="s">
        <v>58</v>
      </c>
      <c r="CE185" s="58" t="s">
        <v>111</v>
      </c>
    </row>
    <row r="186" spans="1:83">
      <c r="A186" s="63"/>
      <c r="C186" s="65"/>
      <c r="D186" s="65"/>
      <c r="E186" s="65"/>
      <c r="F186" s="65"/>
      <c r="G186" s="65"/>
      <c r="H186" s="65"/>
      <c r="I186" s="65"/>
      <c r="J186" s="65"/>
      <c r="K186" s="63"/>
      <c r="L186" s="63"/>
      <c r="M186" s="63"/>
      <c r="N186" s="63"/>
      <c r="O186" s="64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S186" s="63"/>
      <c r="AT186" s="63"/>
      <c r="AU186" s="63"/>
      <c r="CE186" s="58" t="s">
        <v>111</v>
      </c>
    </row>
    <row r="187" spans="1:83">
      <c r="A187" s="34" t="s">
        <v>3</v>
      </c>
      <c r="B187" s="34">
        <f>COUNTIF(C159:C185,"WT")</f>
        <v>11</v>
      </c>
      <c r="C187" s="63"/>
      <c r="D187" s="22" t="s">
        <v>41</v>
      </c>
      <c r="E187" s="24">
        <f>AVERAGE(E162:E165,E167,E172,E174:E175,E178:E179,E183)</f>
        <v>20.454545454545453</v>
      </c>
      <c r="F187" s="24">
        <f t="shared" ref="F187:BQ187" si="114">AVERAGE(F162:F165,F167,F172,F174:F175,F178:F179,F183)</f>
        <v>4.5454545454545459</v>
      </c>
      <c r="G187" s="24">
        <f t="shared" si="114"/>
        <v>36.363636363636367</v>
      </c>
      <c r="H187" s="24">
        <f t="shared" si="114"/>
        <v>20.454545454545453</v>
      </c>
      <c r="I187" s="24">
        <f t="shared" si="114"/>
        <v>0.36363636363636365</v>
      </c>
      <c r="J187" s="24">
        <f t="shared" si="114"/>
        <v>4</v>
      </c>
      <c r="K187" s="24">
        <f t="shared" si="114"/>
        <v>0.81818181818181823</v>
      </c>
      <c r="L187" s="24">
        <f t="shared" si="114"/>
        <v>0.18181818181818182</v>
      </c>
      <c r="M187" s="24">
        <f t="shared" si="114"/>
        <v>1.4545454545454546</v>
      </c>
      <c r="N187" s="24">
        <f t="shared" si="114"/>
        <v>0.81818181818181823</v>
      </c>
      <c r="O187" s="24">
        <f t="shared" si="114"/>
        <v>0.72727272727272729</v>
      </c>
      <c r="P187" s="24">
        <f t="shared" si="114"/>
        <v>854.52272727272725</v>
      </c>
      <c r="Q187" s="24">
        <f t="shared" si="114"/>
        <v>259.27272727272725</v>
      </c>
      <c r="R187" s="24">
        <f t="shared" si="114"/>
        <v>806.0454545454545</v>
      </c>
      <c r="S187" s="24">
        <f t="shared" si="114"/>
        <v>317</v>
      </c>
      <c r="T187" s="24">
        <f t="shared" si="114"/>
        <v>382.25</v>
      </c>
      <c r="U187" s="24">
        <f t="shared" si="114"/>
        <v>402.04545454545456</v>
      </c>
      <c r="V187" s="24">
        <f t="shared" si="114"/>
        <v>190.40909090909091</v>
      </c>
      <c r="W187" s="24">
        <f t="shared" si="114"/>
        <v>1202.4318181818182</v>
      </c>
      <c r="X187" s="24">
        <f t="shared" si="114"/>
        <v>1194.6818181818182</v>
      </c>
      <c r="Y187" s="24">
        <f t="shared" si="114"/>
        <v>97.181818181818187</v>
      </c>
      <c r="Z187" s="24">
        <f t="shared" si="114"/>
        <v>199.43181818181819</v>
      </c>
      <c r="AA187" s="24">
        <f t="shared" si="114"/>
        <v>222.68181818181819</v>
      </c>
      <c r="AB187" s="24">
        <f t="shared" si="114"/>
        <v>72.181818181818187</v>
      </c>
      <c r="AC187" s="24">
        <f t="shared" si="114"/>
        <v>13.727272727272727</v>
      </c>
      <c r="AD187" s="24">
        <f t="shared" si="114"/>
        <v>5.6363636363636367</v>
      </c>
      <c r="AE187" s="24">
        <f t="shared" si="114"/>
        <v>5.5454545454545459</v>
      </c>
      <c r="AF187" s="24">
        <f t="shared" si="114"/>
        <v>2.5454545454545454</v>
      </c>
      <c r="AG187" s="24">
        <f t="shared" si="114"/>
        <v>4.9090909090909092</v>
      </c>
      <c r="AH187" s="24">
        <f t="shared" si="114"/>
        <v>4.0909090909090908</v>
      </c>
      <c r="AI187" s="24">
        <f t="shared" si="114"/>
        <v>0.45454545454545453</v>
      </c>
      <c r="AJ187" s="24">
        <f t="shared" si="114"/>
        <v>0</v>
      </c>
      <c r="AK187" s="24">
        <f t="shared" si="114"/>
        <v>1</v>
      </c>
      <c r="AL187" s="24">
        <f t="shared" si="114"/>
        <v>3.2727272727272729</v>
      </c>
      <c r="AM187" s="24">
        <f t="shared" si="114"/>
        <v>3.1818181818181817</v>
      </c>
      <c r="AN187" s="24">
        <f t="shared" si="114"/>
        <v>1.0909090909090908</v>
      </c>
      <c r="AO187" s="24">
        <f t="shared" si="114"/>
        <v>0</v>
      </c>
      <c r="AP187" s="24">
        <f t="shared" si="114"/>
        <v>0</v>
      </c>
      <c r="AQ187" s="24">
        <f t="shared" si="114"/>
        <v>0.36363636363636365</v>
      </c>
      <c r="AR187" s="24">
        <f t="shared" si="114"/>
        <v>1</v>
      </c>
      <c r="AS187" s="24">
        <f t="shared" si="114"/>
        <v>1.4545454545454546</v>
      </c>
      <c r="AT187" s="24">
        <f t="shared" si="114"/>
        <v>2.0909090909090908</v>
      </c>
      <c r="AU187" s="24">
        <f t="shared" si="114"/>
        <v>0.45454545454545453</v>
      </c>
      <c r="AV187" s="24">
        <f t="shared" si="114"/>
        <v>0</v>
      </c>
      <c r="AW187" s="24">
        <f t="shared" si="114"/>
        <v>0.36363636363636365</v>
      </c>
      <c r="AX187" s="24">
        <f t="shared" si="114"/>
        <v>1.1818181818181819</v>
      </c>
      <c r="AY187" s="24">
        <f t="shared" si="114"/>
        <v>0.27272727272727271</v>
      </c>
      <c r="AZ187" s="24">
        <f t="shared" si="114"/>
        <v>0.90909090909090906</v>
      </c>
      <c r="BA187" s="24">
        <f t="shared" si="114"/>
        <v>0</v>
      </c>
      <c r="BB187" s="24">
        <f t="shared" si="114"/>
        <v>0</v>
      </c>
      <c r="BC187" s="24">
        <f t="shared" si="114"/>
        <v>0.27272727272727271</v>
      </c>
      <c r="BD187" s="24">
        <f t="shared" si="114"/>
        <v>1.0909090909090908</v>
      </c>
      <c r="BE187" s="24">
        <f t="shared" si="114"/>
        <v>5.9090909090909092</v>
      </c>
      <c r="BF187" s="24">
        <f t="shared" si="114"/>
        <v>1.4545454545454546</v>
      </c>
      <c r="BG187" s="24">
        <f t="shared" si="114"/>
        <v>0.18181818181818182</v>
      </c>
      <c r="BH187" s="24">
        <f t="shared" si="114"/>
        <v>0</v>
      </c>
      <c r="BI187" s="24">
        <f t="shared" si="114"/>
        <v>0.81818181818181823</v>
      </c>
      <c r="BJ187" s="24">
        <f t="shared" si="114"/>
        <v>1.8181818181818181</v>
      </c>
      <c r="BK187" s="24">
        <f t="shared" si="114"/>
        <v>1.6363636363636365</v>
      </c>
      <c r="BL187" s="24">
        <f t="shared" si="114"/>
        <v>90.090909090909093</v>
      </c>
      <c r="BM187" s="24">
        <f t="shared" si="114"/>
        <v>22.272727272727273</v>
      </c>
      <c r="BN187" s="24">
        <f t="shared" si="114"/>
        <v>8.545454545454545</v>
      </c>
      <c r="BO187" s="24">
        <f t="shared" si="114"/>
        <v>0.63636363636363635</v>
      </c>
      <c r="BP187" s="24">
        <f t="shared" si="114"/>
        <v>3.8181818181818183</v>
      </c>
      <c r="BQ187" s="24">
        <f t="shared" si="114"/>
        <v>17.727272727272727</v>
      </c>
      <c r="BR187" s="24">
        <f t="shared" ref="BR187:BX187" si="115">AVERAGE(BR162:BR165,BR167,BR172,BR174:BR175,BR178:BR179,BR183)</f>
        <v>37.090909090909093</v>
      </c>
      <c r="BS187" s="24">
        <f t="shared" si="115"/>
        <v>0.72727272727272729</v>
      </c>
      <c r="BT187" s="24">
        <f t="shared" si="115"/>
        <v>0.27272727272727271</v>
      </c>
      <c r="BU187" s="24">
        <f t="shared" si="115"/>
        <v>0.45454545454545453</v>
      </c>
      <c r="BV187" s="24">
        <f t="shared" si="115"/>
        <v>482.18181818181819</v>
      </c>
      <c r="BW187" s="24">
        <f t="shared" si="115"/>
        <v>121.09090909090909</v>
      </c>
      <c r="BX187" s="24">
        <f t="shared" si="115"/>
        <v>361.09090909090907</v>
      </c>
      <c r="CE187" s="58" t="s">
        <v>111</v>
      </c>
    </row>
    <row r="188" spans="1:83">
      <c r="A188" s="35" t="s">
        <v>179</v>
      </c>
      <c r="B188" s="34">
        <f>COUNTIF(C159:C185,"+ve")</f>
        <v>13</v>
      </c>
      <c r="C188" s="63"/>
      <c r="D188" s="18" t="s">
        <v>41</v>
      </c>
      <c r="E188" s="27">
        <f>AVERAGE(E166,E168:E171,E173,E176:E177,E180:E182,E184:E185)</f>
        <v>26.923076923076923</v>
      </c>
      <c r="F188" s="27">
        <f t="shared" ref="F188:BQ188" si="116">AVERAGE(F166,F168:F171,F173,F176:F177,F180:F182,F184:F185)</f>
        <v>7.6923076923076925</v>
      </c>
      <c r="G188" s="27">
        <f t="shared" si="116"/>
        <v>32.692307692307693</v>
      </c>
      <c r="H188" s="27">
        <f t="shared" si="116"/>
        <v>13.461538461538462</v>
      </c>
      <c r="I188" s="27">
        <f t="shared" si="116"/>
        <v>0.32692307692307693</v>
      </c>
      <c r="J188" s="27">
        <f t="shared" si="116"/>
        <v>4</v>
      </c>
      <c r="K188" s="27">
        <f t="shared" si="116"/>
        <v>1.0769230769230769</v>
      </c>
      <c r="L188" s="27">
        <f t="shared" si="116"/>
        <v>0.30769230769230771</v>
      </c>
      <c r="M188" s="27">
        <f t="shared" si="116"/>
        <v>1.3076923076923077</v>
      </c>
      <c r="N188" s="27">
        <f t="shared" si="116"/>
        <v>0.53846153846153844</v>
      </c>
      <c r="O188" s="27">
        <f t="shared" si="116"/>
        <v>0.76923076923076927</v>
      </c>
      <c r="P188" s="27">
        <f t="shared" si="116"/>
        <v>1151.974358976923</v>
      </c>
      <c r="Q188" s="27">
        <f t="shared" si="116"/>
        <v>582.46153846153845</v>
      </c>
      <c r="R188" s="27">
        <f t="shared" si="116"/>
        <v>519.07692307692309</v>
      </c>
      <c r="S188" s="27">
        <f t="shared" si="116"/>
        <v>725.92307692307691</v>
      </c>
      <c r="T188" s="27">
        <f t="shared" si="116"/>
        <v>366.74358974076921</v>
      </c>
      <c r="U188" s="27">
        <f t="shared" si="116"/>
        <v>298.96153846153845</v>
      </c>
      <c r="V188" s="27">
        <f t="shared" si="116"/>
        <v>227.46153846153845</v>
      </c>
      <c r="W188" s="27">
        <f t="shared" si="116"/>
        <v>494.74358974769228</v>
      </c>
      <c r="X188" s="27">
        <f t="shared" si="116"/>
        <v>478.42307692307691</v>
      </c>
      <c r="Y188" s="27">
        <f t="shared" si="116"/>
        <v>437.30769230769232</v>
      </c>
      <c r="Z188" s="27">
        <f t="shared" si="116"/>
        <v>445.51282051538459</v>
      </c>
      <c r="AA188" s="27">
        <f t="shared" si="116"/>
        <v>448</v>
      </c>
      <c r="AB188" s="27">
        <f t="shared" si="116"/>
        <v>127</v>
      </c>
      <c r="AC188" s="27">
        <f t="shared" si="116"/>
        <v>17.46153846153846</v>
      </c>
      <c r="AD188" s="27">
        <f t="shared" si="116"/>
        <v>8.2307692307692299</v>
      </c>
      <c r="AE188" s="27">
        <f t="shared" si="116"/>
        <v>6.8461538461538458</v>
      </c>
      <c r="AF188" s="27">
        <f t="shared" si="116"/>
        <v>2.3846153846153846</v>
      </c>
      <c r="AG188" s="27">
        <f t="shared" si="116"/>
        <v>4.3076923076923075</v>
      </c>
      <c r="AH188" s="27">
        <f t="shared" si="116"/>
        <v>5.2307692307692308</v>
      </c>
      <c r="AI188" s="27">
        <f t="shared" si="116"/>
        <v>1.3846153846153846</v>
      </c>
      <c r="AJ188" s="27">
        <f t="shared" si="116"/>
        <v>0</v>
      </c>
      <c r="AK188" s="27">
        <f t="shared" si="116"/>
        <v>0.15384615384615385</v>
      </c>
      <c r="AL188" s="27">
        <f t="shared" si="116"/>
        <v>6.384615384615385</v>
      </c>
      <c r="AM188" s="27">
        <f t="shared" si="116"/>
        <v>2.9230769230769229</v>
      </c>
      <c r="AN188" s="27">
        <f t="shared" si="116"/>
        <v>2.6153846153846154</v>
      </c>
      <c r="AO188" s="27">
        <f t="shared" si="116"/>
        <v>0.30769230769230771</v>
      </c>
      <c r="AP188" s="27">
        <f t="shared" si="116"/>
        <v>0</v>
      </c>
      <c r="AQ188" s="27">
        <f t="shared" si="116"/>
        <v>0.15384615384615385</v>
      </c>
      <c r="AR188" s="27">
        <f t="shared" si="116"/>
        <v>2.2307692307692308</v>
      </c>
      <c r="AS188" s="27">
        <f t="shared" si="116"/>
        <v>0.92307692307692313</v>
      </c>
      <c r="AT188" s="27">
        <f t="shared" si="116"/>
        <v>2</v>
      </c>
      <c r="AU188" s="27">
        <f t="shared" si="116"/>
        <v>0.84615384615384615</v>
      </c>
      <c r="AV188" s="27">
        <f t="shared" si="116"/>
        <v>0</v>
      </c>
      <c r="AW188" s="27">
        <f t="shared" si="116"/>
        <v>0</v>
      </c>
      <c r="AX188" s="27">
        <f t="shared" si="116"/>
        <v>3.0769230769230771</v>
      </c>
      <c r="AY188" s="27">
        <f t="shared" si="116"/>
        <v>0.46153846153846156</v>
      </c>
      <c r="AZ188" s="27">
        <f t="shared" si="116"/>
        <v>0.61538461538461542</v>
      </c>
      <c r="BA188" s="27">
        <f t="shared" si="116"/>
        <v>0.23076923076923078</v>
      </c>
      <c r="BB188" s="27">
        <f t="shared" si="116"/>
        <v>0</v>
      </c>
      <c r="BC188" s="27">
        <f t="shared" si="116"/>
        <v>0</v>
      </c>
      <c r="BD188" s="27">
        <f t="shared" si="116"/>
        <v>1.0769230769230769</v>
      </c>
      <c r="BE188" s="27">
        <f t="shared" si="116"/>
        <v>3.7692307692307692</v>
      </c>
      <c r="BF188" s="27">
        <f t="shared" si="116"/>
        <v>0.76923076923076927</v>
      </c>
      <c r="BG188" s="27">
        <f t="shared" si="116"/>
        <v>7.6923076923076927E-2</v>
      </c>
      <c r="BH188" s="27">
        <f t="shared" si="116"/>
        <v>7.6923076923076927E-2</v>
      </c>
      <c r="BI188" s="27">
        <f t="shared" si="116"/>
        <v>1.0769230769230769</v>
      </c>
      <c r="BJ188" s="27">
        <f t="shared" si="116"/>
        <v>0.76923076923076927</v>
      </c>
      <c r="BK188" s="27">
        <f t="shared" si="116"/>
        <v>1</v>
      </c>
      <c r="BL188" s="27">
        <f t="shared" si="116"/>
        <v>73.769230769230774</v>
      </c>
      <c r="BM188" s="27">
        <f t="shared" si="116"/>
        <v>24.076923076923077</v>
      </c>
      <c r="BN188" s="27">
        <f t="shared" si="116"/>
        <v>3.3846153846153846</v>
      </c>
      <c r="BO188" s="27">
        <f t="shared" si="116"/>
        <v>0.76923076923076927</v>
      </c>
      <c r="BP188" s="27">
        <f t="shared" si="116"/>
        <v>1.5384615384615385</v>
      </c>
      <c r="BQ188" s="27">
        <f t="shared" si="116"/>
        <v>8.1538461538461533</v>
      </c>
      <c r="BR188" s="27">
        <f t="shared" ref="BR188:BX188" si="117">AVERAGE(BR166,BR168:BR171,BR173,BR176:BR177,BR180:BR182,BR184:BR185)</f>
        <v>35.846153846153847</v>
      </c>
      <c r="BS188" s="27">
        <f t="shared" si="117"/>
        <v>0.76923076923076927</v>
      </c>
      <c r="BT188" s="27">
        <f t="shared" si="117"/>
        <v>0.38461538461538464</v>
      </c>
      <c r="BU188" s="27">
        <f t="shared" si="117"/>
        <v>0.38461538461538464</v>
      </c>
      <c r="BV188" s="27">
        <f t="shared" si="117"/>
        <v>439.53846153846155</v>
      </c>
      <c r="BW188" s="27">
        <f t="shared" si="117"/>
        <v>157.30769230769232</v>
      </c>
      <c r="BX188" s="27">
        <f t="shared" si="117"/>
        <v>282.23076923076923</v>
      </c>
      <c r="CE188" s="58" t="s">
        <v>111</v>
      </c>
    </row>
    <row r="189" spans="1:83">
      <c r="A189" s="63"/>
      <c r="B189" s="63"/>
      <c r="C189" s="63"/>
      <c r="D189" s="22" t="s">
        <v>43</v>
      </c>
      <c r="E189" s="24">
        <f>STDEV(E162:E165,E167,E172,E174:E175,E178:E179,E183)/SQRT($B187)</f>
        <v>10.562681853292956</v>
      </c>
      <c r="F189" s="24">
        <f t="shared" ref="F189:BQ189" si="118">STDEV(F162:F165,F167,F172,F174:F175,F178:F179,F183)/SQRT($B187)</f>
        <v>3.0491836056815318</v>
      </c>
      <c r="G189" s="24">
        <f t="shared" si="118"/>
        <v>6.1824865948797463</v>
      </c>
      <c r="H189" s="24">
        <f t="shared" si="118"/>
        <v>7.3994639073180482</v>
      </c>
      <c r="I189" s="24">
        <f t="shared" si="118"/>
        <v>6.1824865948797464E-2</v>
      </c>
      <c r="J189" s="24">
        <f t="shared" si="118"/>
        <v>0</v>
      </c>
      <c r="K189" s="24">
        <f t="shared" si="118"/>
        <v>0.42250727413171824</v>
      </c>
      <c r="L189" s="24">
        <f t="shared" si="118"/>
        <v>0.12196734422726126</v>
      </c>
      <c r="M189" s="24">
        <f t="shared" si="118"/>
        <v>0.24729946379518986</v>
      </c>
      <c r="N189" s="24">
        <f t="shared" si="118"/>
        <v>0.29597855629272191</v>
      </c>
      <c r="O189" s="24">
        <f t="shared" si="118"/>
        <v>0.30424000964875475</v>
      </c>
      <c r="P189" s="24">
        <f t="shared" si="118"/>
        <v>212.84945303045359</v>
      </c>
      <c r="Q189" s="24">
        <f t="shared" si="118"/>
        <v>219.74237357369572</v>
      </c>
      <c r="R189" s="24">
        <f t="shared" si="118"/>
        <v>236.50221462104992</v>
      </c>
      <c r="S189" s="24">
        <f t="shared" si="118"/>
        <v>151.72653330611263</v>
      </c>
      <c r="T189" s="24">
        <f t="shared" si="118"/>
        <v>96.479242939514293</v>
      </c>
      <c r="U189" s="24">
        <f t="shared" si="118"/>
        <v>101.05109991181902</v>
      </c>
      <c r="V189" s="24">
        <f t="shared" si="118"/>
        <v>97.959843771494135</v>
      </c>
      <c r="W189" s="24">
        <f t="shared" si="118"/>
        <v>1006.2913329122015</v>
      </c>
      <c r="X189" s="24">
        <f t="shared" si="118"/>
        <v>1006.8101343819574</v>
      </c>
      <c r="Y189" s="24">
        <f t="shared" si="118"/>
        <v>53.854107327418006</v>
      </c>
      <c r="Z189" s="24">
        <f t="shared" si="118"/>
        <v>76.707821478862627</v>
      </c>
      <c r="AA189" s="24">
        <f t="shared" si="118"/>
        <v>99.01807164551677</v>
      </c>
      <c r="AB189" s="24">
        <f t="shared" si="118"/>
        <v>36.537917585538494</v>
      </c>
      <c r="AC189" s="24">
        <f t="shared" si="118"/>
        <v>1.9073585213392941</v>
      </c>
      <c r="AD189" s="24">
        <f t="shared" si="118"/>
        <v>0.83418689068759744</v>
      </c>
      <c r="AE189" s="24">
        <f t="shared" si="118"/>
        <v>1.1310786192724211</v>
      </c>
      <c r="AF189" s="24">
        <f t="shared" si="118"/>
        <v>0.62324132730918591</v>
      </c>
      <c r="AG189" s="24">
        <f t="shared" si="118"/>
        <v>0.73180406536356768</v>
      </c>
      <c r="AH189" s="24">
        <f t="shared" si="118"/>
        <v>0.60983672113630627</v>
      </c>
      <c r="AI189" s="24">
        <f t="shared" si="118"/>
        <v>0.24729946379518986</v>
      </c>
      <c r="AJ189" s="24">
        <f t="shared" si="118"/>
        <v>0</v>
      </c>
      <c r="AK189" s="24">
        <f t="shared" si="118"/>
        <v>0.7261354744623949</v>
      </c>
      <c r="AL189" s="24">
        <f t="shared" si="118"/>
        <v>0.89535070925419136</v>
      </c>
      <c r="AM189" s="24">
        <f t="shared" si="118"/>
        <v>0.42250727413171829</v>
      </c>
      <c r="AN189" s="24">
        <f t="shared" si="118"/>
        <v>0.28459046986360959</v>
      </c>
      <c r="AO189" s="24">
        <f t="shared" si="118"/>
        <v>0</v>
      </c>
      <c r="AP189" s="24">
        <f t="shared" si="118"/>
        <v>0</v>
      </c>
      <c r="AQ189" s="24">
        <f t="shared" si="118"/>
        <v>0.27872199485010712</v>
      </c>
      <c r="AR189" s="24">
        <f t="shared" si="118"/>
        <v>0.4670993664969138</v>
      </c>
      <c r="AS189" s="24">
        <f t="shared" si="118"/>
        <v>0.51103524809291623</v>
      </c>
      <c r="AT189" s="24">
        <f t="shared" si="118"/>
        <v>0.34257170329848668</v>
      </c>
      <c r="AU189" s="24">
        <f t="shared" si="118"/>
        <v>0.24729946379518986</v>
      </c>
      <c r="AV189" s="24">
        <f t="shared" si="118"/>
        <v>0</v>
      </c>
      <c r="AW189" s="24">
        <f t="shared" si="118"/>
        <v>0.20327890704543541</v>
      </c>
      <c r="AX189" s="24">
        <f t="shared" si="118"/>
        <v>0.5190582699498254</v>
      </c>
      <c r="AY189" s="24">
        <f t="shared" si="118"/>
        <v>0.14083575804390605</v>
      </c>
      <c r="AZ189" s="24">
        <f t="shared" si="118"/>
        <v>0.3149183286488868</v>
      </c>
      <c r="BA189" s="24">
        <f t="shared" si="118"/>
        <v>0</v>
      </c>
      <c r="BB189" s="24">
        <f t="shared" si="118"/>
        <v>0</v>
      </c>
      <c r="BC189" s="24">
        <f t="shared" si="118"/>
        <v>0.27272727272727276</v>
      </c>
      <c r="BD189" s="24">
        <f t="shared" si="118"/>
        <v>0.43598468393751999</v>
      </c>
      <c r="BE189" s="24">
        <f t="shared" si="118"/>
        <v>1.1556544423324149</v>
      </c>
      <c r="BF189" s="24">
        <f t="shared" si="118"/>
        <v>0.6232413273091858</v>
      </c>
      <c r="BG189" s="24">
        <f t="shared" si="118"/>
        <v>0.18181818181818182</v>
      </c>
      <c r="BH189" s="24">
        <f t="shared" si="118"/>
        <v>0</v>
      </c>
      <c r="BI189" s="24">
        <f t="shared" si="118"/>
        <v>0.26347957720344434</v>
      </c>
      <c r="BJ189" s="24">
        <f t="shared" si="118"/>
        <v>0.51905826994982529</v>
      </c>
      <c r="BK189" s="24">
        <f t="shared" si="118"/>
        <v>0.66432094205254955</v>
      </c>
      <c r="BL189" s="24">
        <f t="shared" si="118"/>
        <v>33.4360868049245</v>
      </c>
      <c r="BM189" s="24">
        <f t="shared" si="118"/>
        <v>9.7989711046999108</v>
      </c>
      <c r="BN189" s="24">
        <f t="shared" si="118"/>
        <v>4.1217022881409227</v>
      </c>
      <c r="BO189" s="24">
        <f t="shared" si="118"/>
        <v>0.38783143650366442</v>
      </c>
      <c r="BP189" s="24">
        <f t="shared" si="118"/>
        <v>1.2121969673296935</v>
      </c>
      <c r="BQ189" s="24">
        <f t="shared" si="118"/>
        <v>14.868570212541933</v>
      </c>
      <c r="BR189" s="24">
        <f t="shared" ref="BR189:BX189" si="119">STDEV(BR162:BR165,BR167,BR172,BR174:BR175,BR178:BR179,BR183)/SQRT($B187)</f>
        <v>13.104790619849011</v>
      </c>
      <c r="BS189" s="24">
        <f t="shared" si="119"/>
        <v>0.30424000964875475</v>
      </c>
      <c r="BT189" s="24">
        <f t="shared" si="119"/>
        <v>0.19497827808661106</v>
      </c>
      <c r="BU189" s="24">
        <f t="shared" si="119"/>
        <v>0.24729946379518986</v>
      </c>
      <c r="BV189" s="24">
        <f t="shared" si="119"/>
        <v>266.61357184924941</v>
      </c>
      <c r="BW189" s="24">
        <f t="shared" si="119"/>
        <v>82.722477383494805</v>
      </c>
      <c r="BX189" s="24">
        <f t="shared" si="119"/>
        <v>263.29594322550486</v>
      </c>
      <c r="CE189" s="58" t="s">
        <v>111</v>
      </c>
    </row>
    <row r="190" spans="1:83">
      <c r="A190" s="63"/>
      <c r="B190" s="2"/>
      <c r="C190" s="63"/>
      <c r="D190" s="18" t="s">
        <v>43</v>
      </c>
      <c r="E190" s="27">
        <f>STDEV(E166,E168:E171,E173,E176:E177,E180:E182,E184:E185)/SQRT($B188)</f>
        <v>9.9926008128973702</v>
      </c>
      <c r="F190" s="27">
        <f t="shared" ref="F190:BQ190" si="120">STDEV(F166,F168:F171,F173,F176:F177,F180:F182,F184:F185)/SQRT($B188)</f>
        <v>4.3712120823672613</v>
      </c>
      <c r="G190" s="27">
        <f t="shared" si="120"/>
        <v>5.9273211567009394</v>
      </c>
      <c r="H190" s="27">
        <f t="shared" si="120"/>
        <v>3.597747487282636</v>
      </c>
      <c r="I190" s="27">
        <f t="shared" si="120"/>
        <v>5.9273211567009397E-2</v>
      </c>
      <c r="J190" s="27">
        <f t="shared" si="120"/>
        <v>0</v>
      </c>
      <c r="K190" s="27">
        <f t="shared" si="120"/>
        <v>0.39970403251589476</v>
      </c>
      <c r="L190" s="27">
        <f t="shared" si="120"/>
        <v>0.17484848329469047</v>
      </c>
      <c r="M190" s="27">
        <f t="shared" si="120"/>
        <v>0.23709284626803759</v>
      </c>
      <c r="N190" s="27">
        <f t="shared" si="120"/>
        <v>0.14390989949130545</v>
      </c>
      <c r="O190" s="27">
        <f t="shared" si="120"/>
        <v>0.25705048276619774</v>
      </c>
      <c r="P190" s="27">
        <f t="shared" si="120"/>
        <v>323.94956949189856</v>
      </c>
      <c r="Q190" s="27">
        <f t="shared" si="120"/>
        <v>365.20071080379574</v>
      </c>
      <c r="R190" s="27">
        <f t="shared" si="120"/>
        <v>227.53742187397924</v>
      </c>
      <c r="S190" s="27">
        <f t="shared" si="120"/>
        <v>292.12287679661273</v>
      </c>
      <c r="T190" s="27">
        <f t="shared" si="120"/>
        <v>140.00598356125678</v>
      </c>
      <c r="U190" s="27">
        <f t="shared" si="120"/>
        <v>141.84403069354914</v>
      </c>
      <c r="V190" s="27">
        <f t="shared" si="120"/>
        <v>87.977387492805065</v>
      </c>
      <c r="W190" s="27">
        <f t="shared" si="120"/>
        <v>348.75906211879504</v>
      </c>
      <c r="X190" s="27">
        <f t="shared" si="120"/>
        <v>330.09259504232318</v>
      </c>
      <c r="Y190" s="27">
        <f t="shared" si="120"/>
        <v>374.67018632486634</v>
      </c>
      <c r="Z190" s="27">
        <f t="shared" si="120"/>
        <v>89.771313330102743</v>
      </c>
      <c r="AA190" s="27">
        <f t="shared" si="120"/>
        <v>99.137417578342067</v>
      </c>
      <c r="AB190" s="27">
        <f t="shared" si="120"/>
        <v>38.867625444478954</v>
      </c>
      <c r="AC190" s="27">
        <f t="shared" si="120"/>
        <v>5.7686324476067856</v>
      </c>
      <c r="AD190" s="27">
        <f t="shared" si="120"/>
        <v>2.9939122980017689</v>
      </c>
      <c r="AE190" s="27">
        <f t="shared" si="120"/>
        <v>2.784679132291993</v>
      </c>
      <c r="AF190" s="27">
        <f t="shared" si="120"/>
        <v>0.94420269946266511</v>
      </c>
      <c r="AG190" s="27">
        <f t="shared" si="120"/>
        <v>0.72840372878675852</v>
      </c>
      <c r="AH190" s="27">
        <f t="shared" si="120"/>
        <v>1.3781902205514551</v>
      </c>
      <c r="AI190" s="27">
        <f t="shared" si="120"/>
        <v>0.65572881295099605</v>
      </c>
      <c r="AJ190" s="27">
        <f t="shared" si="120"/>
        <v>0</v>
      </c>
      <c r="AK190" s="27">
        <f t="shared" si="120"/>
        <v>0.15384615384615385</v>
      </c>
      <c r="AL190" s="27">
        <f t="shared" si="120"/>
        <v>3.6136111307581573</v>
      </c>
      <c r="AM190" s="27">
        <f t="shared" si="120"/>
        <v>0.39970403251589476</v>
      </c>
      <c r="AN190" s="27">
        <f t="shared" si="120"/>
        <v>1.1239722458617274</v>
      </c>
      <c r="AO190" s="27">
        <f t="shared" si="120"/>
        <v>0.23709284626803759</v>
      </c>
      <c r="AP190" s="27">
        <f t="shared" si="120"/>
        <v>0</v>
      </c>
      <c r="AQ190" s="27">
        <f t="shared" si="120"/>
        <v>0.15384615384615385</v>
      </c>
      <c r="AR190" s="27">
        <f t="shared" si="120"/>
        <v>1.6531006071491845</v>
      </c>
      <c r="AS190" s="27">
        <f t="shared" si="120"/>
        <v>0.52454544988407137</v>
      </c>
      <c r="AT190" s="27">
        <f t="shared" si="120"/>
        <v>0.3755338080994054</v>
      </c>
      <c r="AU190" s="27">
        <f t="shared" si="120"/>
        <v>0.42132504423474321</v>
      </c>
      <c r="AV190" s="27">
        <f t="shared" si="120"/>
        <v>0</v>
      </c>
      <c r="AW190" s="27">
        <f t="shared" si="120"/>
        <v>0</v>
      </c>
      <c r="AX190" s="27">
        <f t="shared" si="120"/>
        <v>1.9429739908177059</v>
      </c>
      <c r="AY190" s="27">
        <f t="shared" si="120"/>
        <v>0.24325212770525995</v>
      </c>
      <c r="AZ190" s="27">
        <f t="shared" si="120"/>
        <v>0.14044168141158106</v>
      </c>
      <c r="BA190" s="27">
        <f t="shared" si="120"/>
        <v>0.16617283842071437</v>
      </c>
      <c r="BB190" s="27">
        <f t="shared" si="120"/>
        <v>0</v>
      </c>
      <c r="BC190" s="27">
        <f t="shared" si="120"/>
        <v>0</v>
      </c>
      <c r="BD190" s="27">
        <f t="shared" si="120"/>
        <v>0.58245213803079721</v>
      </c>
      <c r="BE190" s="27">
        <f t="shared" si="120"/>
        <v>0.69016763249716784</v>
      </c>
      <c r="BF190" s="27">
        <f t="shared" si="120"/>
        <v>0.37815080009622121</v>
      </c>
      <c r="BG190" s="27">
        <f t="shared" si="120"/>
        <v>7.6923076923076927E-2</v>
      </c>
      <c r="BH190" s="27">
        <f t="shared" si="120"/>
        <v>7.6923076923076927E-2</v>
      </c>
      <c r="BI190" s="27">
        <f t="shared" si="120"/>
        <v>0.2646124030839781</v>
      </c>
      <c r="BJ190" s="27">
        <f t="shared" si="120"/>
        <v>0.20108188642766825</v>
      </c>
      <c r="BK190" s="27">
        <f t="shared" si="120"/>
        <v>0.32025630761017426</v>
      </c>
      <c r="BL190" s="27">
        <f t="shared" si="120"/>
        <v>25.199754233171181</v>
      </c>
      <c r="BM190" s="27">
        <f t="shared" si="120"/>
        <v>10.23472065585344</v>
      </c>
      <c r="BN190" s="27">
        <f t="shared" si="120"/>
        <v>1.2117928100940609</v>
      </c>
      <c r="BO190" s="27">
        <f t="shared" si="120"/>
        <v>0.42598071091887568</v>
      </c>
      <c r="BP190" s="27">
        <f t="shared" si="120"/>
        <v>0.58414285896894957</v>
      </c>
      <c r="BQ190" s="27">
        <f t="shared" si="120"/>
        <v>6.9373073120352222</v>
      </c>
      <c r="BR190" s="27">
        <f t="shared" ref="BR190:BX190" si="121">STDEV(BR166,BR168:BR171,BR173,BR176:BR177,BR180:BR182,BR184:BR185)/SQRT($B188)</f>
        <v>11.914678597215735</v>
      </c>
      <c r="BS190" s="27">
        <f t="shared" si="121"/>
        <v>0.25705048276619774</v>
      </c>
      <c r="BT190" s="27">
        <f t="shared" si="121"/>
        <v>0.14044168141158106</v>
      </c>
      <c r="BU190" s="27">
        <f t="shared" si="121"/>
        <v>0.21299035545943784</v>
      </c>
      <c r="BV190" s="27">
        <f t="shared" si="121"/>
        <v>263.92325067814835</v>
      </c>
      <c r="BW190" s="27">
        <f t="shared" si="121"/>
        <v>88.531059638468463</v>
      </c>
      <c r="BX190" s="27">
        <f t="shared" si="121"/>
        <v>241.19441445052203</v>
      </c>
      <c r="CE190" s="58" t="s">
        <v>111</v>
      </c>
    </row>
    <row r="191" spans="1:83">
      <c r="A191" s="10"/>
      <c r="B191" s="10"/>
      <c r="C191" s="102"/>
      <c r="D191" s="10"/>
      <c r="E191" s="59"/>
      <c r="F191" s="59"/>
      <c r="G191" s="59"/>
      <c r="H191" s="59"/>
      <c r="I191" s="59"/>
      <c r="J191" s="10"/>
      <c r="K191" s="10"/>
      <c r="L191" s="10"/>
      <c r="M191" s="10"/>
      <c r="N191" s="10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CE191" s="58"/>
    </row>
    <row r="192" spans="1:83" ht="16">
      <c r="A192" s="83" t="s">
        <v>97</v>
      </c>
      <c r="B192" s="66"/>
      <c r="C192" s="66" t="s">
        <v>134</v>
      </c>
      <c r="D192" s="66"/>
      <c r="E192" s="53" t="s">
        <v>63</v>
      </c>
      <c r="F192" s="53" t="s">
        <v>64</v>
      </c>
      <c r="G192" s="53" t="s">
        <v>65</v>
      </c>
      <c r="H192" s="53" t="s">
        <v>66</v>
      </c>
      <c r="I192" s="66" t="s">
        <v>154</v>
      </c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CE192" s="58" t="s">
        <v>111</v>
      </c>
    </row>
    <row r="193" spans="1:154">
      <c r="A193" t="s">
        <v>158</v>
      </c>
      <c r="B193" s="10">
        <v>29</v>
      </c>
      <c r="C193" s="4" t="s">
        <v>3</v>
      </c>
      <c r="D193" s="10" t="s">
        <v>38</v>
      </c>
      <c r="E193" s="59">
        <f>(K193/$J193)*100</f>
        <v>4.1666666666666661</v>
      </c>
      <c r="F193" s="59">
        <f>(L193/$J193)*100</f>
        <v>0</v>
      </c>
      <c r="G193" s="59">
        <f>(M193/$J193)*100</f>
        <v>95.833333333333343</v>
      </c>
      <c r="H193" s="59">
        <f>(N193/$J193)*100</f>
        <v>0</v>
      </c>
      <c r="I193" s="59">
        <f>M193/J193</f>
        <v>0.95833333333333337</v>
      </c>
      <c r="J193">
        <v>24</v>
      </c>
      <c r="K193">
        <v>1</v>
      </c>
      <c r="L193">
        <v>0</v>
      </c>
      <c r="M193">
        <v>23</v>
      </c>
      <c r="N193">
        <v>0</v>
      </c>
      <c r="O193">
        <v>1</v>
      </c>
      <c r="P193">
        <v>401.0434783</v>
      </c>
      <c r="Q193">
        <v>0</v>
      </c>
      <c r="R193">
        <v>401.0434783</v>
      </c>
      <c r="S193">
        <v>0</v>
      </c>
      <c r="T193">
        <v>78.434782589999998</v>
      </c>
      <c r="U193">
        <v>78.434782589999998</v>
      </c>
      <c r="V193">
        <v>0</v>
      </c>
      <c r="W193">
        <v>1146.0434780000001</v>
      </c>
      <c r="X193">
        <v>1146.0434780000001</v>
      </c>
      <c r="Y193">
        <v>0</v>
      </c>
      <c r="Z193">
        <v>121.73913039999999</v>
      </c>
      <c r="AA193">
        <v>121.73913039999999</v>
      </c>
      <c r="AB193">
        <v>0</v>
      </c>
      <c r="AC193">
        <v>149</v>
      </c>
      <c r="AD193">
        <v>52</v>
      </c>
      <c r="AE193">
        <v>77</v>
      </c>
      <c r="AF193">
        <v>20</v>
      </c>
      <c r="AG193">
        <v>51</v>
      </c>
      <c r="AH193">
        <v>28</v>
      </c>
      <c r="AI193">
        <v>8</v>
      </c>
      <c r="AJ193">
        <v>0</v>
      </c>
      <c r="AK193">
        <v>16</v>
      </c>
      <c r="AL193">
        <v>46</v>
      </c>
      <c r="AM193">
        <v>23</v>
      </c>
      <c r="AN193">
        <v>5</v>
      </c>
      <c r="AO193">
        <v>0</v>
      </c>
      <c r="AP193">
        <v>0</v>
      </c>
      <c r="AQ193">
        <v>4</v>
      </c>
      <c r="AR193">
        <v>20</v>
      </c>
      <c r="AS193">
        <v>26</v>
      </c>
      <c r="AT193">
        <v>23</v>
      </c>
      <c r="AU193">
        <v>8</v>
      </c>
      <c r="AV193">
        <v>0</v>
      </c>
      <c r="AW193">
        <v>6</v>
      </c>
      <c r="AX193">
        <v>14</v>
      </c>
      <c r="AY193">
        <v>2</v>
      </c>
      <c r="AZ193">
        <v>0</v>
      </c>
      <c r="BA193">
        <v>0</v>
      </c>
      <c r="BB193">
        <v>0</v>
      </c>
      <c r="BC193">
        <v>6</v>
      </c>
      <c r="BD193">
        <v>12</v>
      </c>
      <c r="BE193">
        <v>32</v>
      </c>
      <c r="BF193">
        <v>0</v>
      </c>
      <c r="BG193">
        <v>0</v>
      </c>
      <c r="BH193">
        <v>0</v>
      </c>
      <c r="BI193">
        <v>2</v>
      </c>
      <c r="BJ193">
        <v>23</v>
      </c>
      <c r="BK193">
        <v>7</v>
      </c>
      <c r="BL193">
        <v>222</v>
      </c>
      <c r="BM193">
        <v>9</v>
      </c>
      <c r="BN193">
        <v>0</v>
      </c>
      <c r="BO193">
        <v>4</v>
      </c>
      <c r="BP193">
        <v>42</v>
      </c>
      <c r="BQ193">
        <v>44</v>
      </c>
      <c r="BR193">
        <v>123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  <c r="CE193" s="58" t="s">
        <v>111</v>
      </c>
      <c r="CG193" s="10" t="str">
        <f>$W$1</f>
        <v>FE0F</v>
      </c>
      <c r="CH193" s="10" t="str">
        <f>C169</f>
        <v>+ve</v>
      </c>
      <c r="CI193" s="59" t="e">
        <f>#REF!</f>
        <v>#REF!</v>
      </c>
      <c r="CJ193" s="59" t="e">
        <f>#REF!</f>
        <v>#REF!</v>
      </c>
      <c r="CK193" s="59" t="e">
        <f>#REF!</f>
        <v>#REF!</v>
      </c>
      <c r="CL193" s="59" t="e">
        <f>#REF!</f>
        <v>#REF!</v>
      </c>
      <c r="CM193" s="59" t="e">
        <f>#REF!</f>
        <v>#REF!</v>
      </c>
      <c r="CN193" s="59" t="e">
        <f>#REF!</f>
        <v>#REF!</v>
      </c>
      <c r="CO193" s="59" t="e">
        <f>#REF!</f>
        <v>#REF!</v>
      </c>
      <c r="CP193" s="59" t="e">
        <f>#REF!</f>
        <v>#REF!</v>
      </c>
      <c r="CQ193" s="59" t="e">
        <f>#REF!</f>
        <v>#REF!</v>
      </c>
      <c r="CR193" s="59" t="e">
        <f>#REF!</f>
        <v>#REF!</v>
      </c>
      <c r="CS193" s="59" t="e">
        <f>#REF!</f>
        <v>#REF!</v>
      </c>
      <c r="CT193" s="59" t="e">
        <f>#REF!</f>
        <v>#REF!</v>
      </c>
      <c r="CU193" s="59" t="e">
        <f>#REF!</f>
        <v>#REF!</v>
      </c>
      <c r="CV193" s="59" t="e">
        <f>#REF!</f>
        <v>#REF!</v>
      </c>
      <c r="CW193" s="59" t="e">
        <f>#REF!</f>
        <v>#REF!</v>
      </c>
      <c r="CX193" s="59" t="e">
        <f>#REF!</f>
        <v>#REF!</v>
      </c>
      <c r="CY193" s="59" t="e">
        <f>#REF!</f>
        <v>#REF!</v>
      </c>
      <c r="CZ193" s="95" t="e">
        <f>#REF!</f>
        <v>#REF!</v>
      </c>
      <c r="DA193" s="95" t="e">
        <f>#REF!</f>
        <v>#REF!</v>
      </c>
      <c r="DB193" s="95" t="e">
        <f>#REF!</f>
        <v>#REF!</v>
      </c>
      <c r="DC193" s="95" t="e">
        <f>#REF!</f>
        <v>#REF!</v>
      </c>
      <c r="DD193" s="95" t="e">
        <f>#REF!</f>
        <v>#REF!</v>
      </c>
      <c r="DE193" s="95" t="e">
        <f>#REF!</f>
        <v>#REF!</v>
      </c>
      <c r="DF193" s="95" t="e">
        <f>#REF!</f>
        <v>#REF!</v>
      </c>
      <c r="DG193" s="95" t="e">
        <f>#REF!</f>
        <v>#REF!</v>
      </c>
      <c r="DH193" s="95" t="e">
        <f>#REF!</f>
        <v>#REF!</v>
      </c>
      <c r="DI193" s="95" t="e">
        <f>#REF!</f>
        <v>#REF!</v>
      </c>
      <c r="DJ193" s="95" t="e">
        <f>#REF!</f>
        <v>#REF!</v>
      </c>
      <c r="DK193" s="95" t="e">
        <f>#REF!</f>
        <v>#REF!</v>
      </c>
      <c r="DL193" s="95" t="e">
        <f>#REF!</f>
        <v>#REF!</v>
      </c>
      <c r="DM193" s="95" t="e">
        <f>#REF!</f>
        <v>#REF!</v>
      </c>
      <c r="DN193" s="95" t="e">
        <f>#REF!</f>
        <v>#REF!</v>
      </c>
      <c r="DO193" s="95" t="e">
        <f>#REF!</f>
        <v>#REF!</v>
      </c>
      <c r="DP193" s="95" t="e">
        <f>#REF!</f>
        <v>#REF!</v>
      </c>
      <c r="DQ193" s="59" t="e">
        <f>#REF!</f>
        <v>#REF!</v>
      </c>
      <c r="DR193" s="59" t="e">
        <f>#REF!</f>
        <v>#REF!</v>
      </c>
      <c r="DS193" s="59" t="e">
        <f>#REF!</f>
        <v>#REF!</v>
      </c>
      <c r="DT193" s="59" t="e">
        <f>#REF!</f>
        <v>#REF!</v>
      </c>
      <c r="DU193" s="59" t="e">
        <f>#REF!</f>
        <v>#REF!</v>
      </c>
      <c r="DV193" s="59" t="e">
        <f>#REF!</f>
        <v>#REF!</v>
      </c>
      <c r="DW193" s="59" t="e">
        <f>#REF!</f>
        <v>#REF!</v>
      </c>
      <c r="DX193" s="59" t="e">
        <f>#REF!</f>
        <v>#REF!</v>
      </c>
      <c r="DY193" s="59" t="e">
        <f>#REF!</f>
        <v>#REF!</v>
      </c>
      <c r="DZ193" s="59" t="e">
        <f>#REF!</f>
        <v>#REF!</v>
      </c>
      <c r="EA193" s="59" t="e">
        <f>#REF!</f>
        <v>#REF!</v>
      </c>
      <c r="EB193" s="59" t="e">
        <f>#REF!</f>
        <v>#REF!</v>
      </c>
      <c r="EC193" s="59" t="e">
        <f>#REF!</f>
        <v>#REF!</v>
      </c>
      <c r="ED193" s="59" t="e">
        <f>#REF!</f>
        <v>#REF!</v>
      </c>
      <c r="EE193" s="59" t="e">
        <f>#REF!</f>
        <v>#REF!</v>
      </c>
      <c r="EF193" s="59" t="e">
        <f>#REF!</f>
        <v>#REF!</v>
      </c>
      <c r="EG193" s="59" t="e">
        <f>#REF!</f>
        <v>#REF!</v>
      </c>
      <c r="EH193" s="95" t="e">
        <f>#REF!</f>
        <v>#REF!</v>
      </c>
      <c r="EI193" s="95" t="e">
        <f>#REF!</f>
        <v>#REF!</v>
      </c>
      <c r="EJ193" s="95" t="e">
        <f>#REF!</f>
        <v>#REF!</v>
      </c>
      <c r="EK193" s="95" t="e">
        <f>#REF!</f>
        <v>#REF!</v>
      </c>
      <c r="EL193" s="95" t="e">
        <f>#REF!</f>
        <v>#REF!</v>
      </c>
      <c r="EM193" s="95" t="e">
        <f>#REF!</f>
        <v>#REF!</v>
      </c>
      <c r="EN193" s="95" t="e">
        <f>#REF!</f>
        <v>#REF!</v>
      </c>
      <c r="EO193" s="95" t="e">
        <f>#REF!</f>
        <v>#REF!</v>
      </c>
      <c r="EP193" s="95" t="e">
        <f>#REF!</f>
        <v>#REF!</v>
      </c>
      <c r="EQ193" s="95" t="e">
        <f>#REF!</f>
        <v>#REF!</v>
      </c>
      <c r="ER193" s="95" t="e">
        <f>#REF!</f>
        <v>#REF!</v>
      </c>
      <c r="ES193" s="95" t="e">
        <f>#REF!</f>
        <v>#REF!</v>
      </c>
      <c r="ET193" s="95" t="e">
        <f>#REF!</f>
        <v>#REF!</v>
      </c>
      <c r="EU193" s="95" t="e">
        <f>#REF!</f>
        <v>#REF!</v>
      </c>
      <c r="EV193" s="95" t="e">
        <f>#REF!</f>
        <v>#REF!</v>
      </c>
      <c r="EW193" s="95" t="e">
        <f>#REF!</f>
        <v>#REF!</v>
      </c>
      <c r="EX193" s="95" t="e">
        <f>#REF!</f>
        <v>#REF!</v>
      </c>
    </row>
    <row r="194" spans="1:154">
      <c r="A194" t="s">
        <v>180</v>
      </c>
      <c r="B194" s="10">
        <v>36</v>
      </c>
      <c r="C194" s="4" t="s">
        <v>3</v>
      </c>
      <c r="D194" s="10" t="s">
        <v>38</v>
      </c>
      <c r="E194" s="59">
        <f t="shared" ref="E194:E216" si="122">(K194/$J194)*100</f>
        <v>50</v>
      </c>
      <c r="F194" s="59">
        <f t="shared" ref="F194:F216" si="123">(L194/$J194)*100</f>
        <v>8.3333333333333321</v>
      </c>
      <c r="G194" s="59">
        <f t="shared" ref="G194:G216" si="124">(M194/$J194)*100</f>
        <v>29.166666666666668</v>
      </c>
      <c r="H194" s="59">
        <f t="shared" ref="H194:H216" si="125">(N194/$J194)*100</f>
        <v>12.5</v>
      </c>
      <c r="I194" s="59">
        <f t="shared" ref="I194:I216" si="126">M194/J194</f>
        <v>0.29166666666666669</v>
      </c>
      <c r="J194">
        <v>24</v>
      </c>
      <c r="K194">
        <v>12</v>
      </c>
      <c r="L194">
        <v>2</v>
      </c>
      <c r="M194">
        <v>7</v>
      </c>
      <c r="N194">
        <v>3</v>
      </c>
      <c r="O194">
        <v>0.7</v>
      </c>
      <c r="P194">
        <v>1728.5</v>
      </c>
      <c r="Q194">
        <v>1272.5</v>
      </c>
      <c r="R194">
        <v>1876.2857140000001</v>
      </c>
      <c r="S194">
        <v>1687.666667</v>
      </c>
      <c r="T194">
        <v>415.4</v>
      </c>
      <c r="U194">
        <v>387.14285719999998</v>
      </c>
      <c r="V194">
        <v>481.33333340000001</v>
      </c>
      <c r="W194">
        <v>220</v>
      </c>
      <c r="X194">
        <v>71.428571430000005</v>
      </c>
      <c r="Y194">
        <v>566.66666669999995</v>
      </c>
      <c r="Z194">
        <v>880.5</v>
      </c>
      <c r="AA194">
        <v>1153</v>
      </c>
      <c r="AB194">
        <v>244.66666670000001</v>
      </c>
      <c r="AC194">
        <v>33</v>
      </c>
      <c r="AD194">
        <v>15</v>
      </c>
      <c r="AE194">
        <v>12</v>
      </c>
      <c r="AF194">
        <v>6</v>
      </c>
      <c r="AG194">
        <v>19</v>
      </c>
      <c r="AH194">
        <v>13</v>
      </c>
      <c r="AI194">
        <v>1</v>
      </c>
      <c r="AJ194">
        <v>0</v>
      </c>
      <c r="AK194">
        <v>0</v>
      </c>
      <c r="AL194">
        <v>0</v>
      </c>
      <c r="AM194">
        <v>12</v>
      </c>
      <c r="AN194">
        <v>3</v>
      </c>
      <c r="AO194">
        <v>0</v>
      </c>
      <c r="AP194">
        <v>0</v>
      </c>
      <c r="AQ194">
        <v>0</v>
      </c>
      <c r="AR194">
        <v>0</v>
      </c>
      <c r="AS194">
        <v>4</v>
      </c>
      <c r="AT194">
        <v>7</v>
      </c>
      <c r="AU194">
        <v>1</v>
      </c>
      <c r="AV194">
        <v>0</v>
      </c>
      <c r="AW194">
        <v>0</v>
      </c>
      <c r="AX194">
        <v>0</v>
      </c>
      <c r="AY194">
        <v>3</v>
      </c>
      <c r="AZ194">
        <v>3</v>
      </c>
      <c r="BA194">
        <v>0</v>
      </c>
      <c r="BB194">
        <v>0</v>
      </c>
      <c r="BC194">
        <v>0</v>
      </c>
      <c r="BD194">
        <v>0</v>
      </c>
      <c r="BE194">
        <v>17</v>
      </c>
      <c r="BF194">
        <v>5</v>
      </c>
      <c r="BG194">
        <v>1</v>
      </c>
      <c r="BH194">
        <v>0</v>
      </c>
      <c r="BI194">
        <v>7</v>
      </c>
      <c r="BJ194">
        <v>3</v>
      </c>
      <c r="BK194">
        <v>1</v>
      </c>
      <c r="BL194">
        <v>532</v>
      </c>
      <c r="BM194">
        <v>175</v>
      </c>
      <c r="BN194">
        <v>14</v>
      </c>
      <c r="BO194">
        <v>0</v>
      </c>
      <c r="BP194">
        <v>7</v>
      </c>
      <c r="BQ194">
        <v>11</v>
      </c>
      <c r="BR194">
        <v>325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</row>
    <row r="195" spans="1:154">
      <c r="A195" t="s">
        <v>159</v>
      </c>
      <c r="B195" s="10">
        <v>34</v>
      </c>
      <c r="C195" s="4" t="s">
        <v>3</v>
      </c>
      <c r="D195" s="10" t="s">
        <v>38</v>
      </c>
      <c r="E195" s="59">
        <f t="shared" si="122"/>
        <v>58.333333333333336</v>
      </c>
      <c r="F195" s="59">
        <f t="shared" si="123"/>
        <v>0</v>
      </c>
      <c r="G195" s="59">
        <f t="shared" si="124"/>
        <v>25</v>
      </c>
      <c r="H195" s="59">
        <f t="shared" si="125"/>
        <v>16.666666666666664</v>
      </c>
      <c r="I195" s="59">
        <f t="shared" si="126"/>
        <v>0.25</v>
      </c>
      <c r="J195">
        <v>24</v>
      </c>
      <c r="K195">
        <v>14</v>
      </c>
      <c r="L195">
        <v>0</v>
      </c>
      <c r="M195">
        <v>6</v>
      </c>
      <c r="N195">
        <v>4</v>
      </c>
      <c r="O195">
        <v>0.60000000009999999</v>
      </c>
      <c r="P195">
        <v>1164.0999999999999</v>
      </c>
      <c r="Q195">
        <v>0</v>
      </c>
      <c r="R195">
        <v>992.33333330000005</v>
      </c>
      <c r="S195">
        <v>1421.75</v>
      </c>
      <c r="T195">
        <v>598.40000010000006</v>
      </c>
      <c r="U195">
        <v>672.16666669999995</v>
      </c>
      <c r="V195">
        <v>487.75</v>
      </c>
      <c r="W195">
        <v>599.90000010000006</v>
      </c>
      <c r="X195">
        <v>840.33333330000005</v>
      </c>
      <c r="Y195">
        <v>239.25</v>
      </c>
      <c r="Z195">
        <v>139.9</v>
      </c>
      <c r="AA195">
        <v>82.166666660000004</v>
      </c>
      <c r="AB195">
        <v>226.5</v>
      </c>
      <c r="AC195">
        <v>37</v>
      </c>
      <c r="AD195">
        <v>18</v>
      </c>
      <c r="AE195">
        <v>13</v>
      </c>
      <c r="AF195">
        <v>6</v>
      </c>
      <c r="AG195">
        <v>12</v>
      </c>
      <c r="AH195">
        <v>18</v>
      </c>
      <c r="AI195">
        <v>2</v>
      </c>
      <c r="AJ195">
        <v>0</v>
      </c>
      <c r="AK195">
        <v>0</v>
      </c>
      <c r="AL195">
        <v>5</v>
      </c>
      <c r="AM195">
        <v>10</v>
      </c>
      <c r="AN195">
        <v>8</v>
      </c>
      <c r="AO195">
        <v>0</v>
      </c>
      <c r="AP195">
        <v>0</v>
      </c>
      <c r="AQ195">
        <v>0</v>
      </c>
      <c r="AR195">
        <v>0</v>
      </c>
      <c r="AS195">
        <v>1</v>
      </c>
      <c r="AT195">
        <v>6</v>
      </c>
      <c r="AU195">
        <v>2</v>
      </c>
      <c r="AV195">
        <v>0</v>
      </c>
      <c r="AW195">
        <v>0</v>
      </c>
      <c r="AX195">
        <v>4</v>
      </c>
      <c r="AY195">
        <v>1</v>
      </c>
      <c r="AZ195">
        <v>4</v>
      </c>
      <c r="BA195">
        <v>0</v>
      </c>
      <c r="BB195">
        <v>0</v>
      </c>
      <c r="BC195">
        <v>0</v>
      </c>
      <c r="BD195">
        <v>1</v>
      </c>
      <c r="BE195">
        <v>31</v>
      </c>
      <c r="BF195">
        <v>2</v>
      </c>
      <c r="BG195">
        <v>0</v>
      </c>
      <c r="BH195">
        <v>0</v>
      </c>
      <c r="BI195">
        <v>2</v>
      </c>
      <c r="BJ195">
        <v>12</v>
      </c>
      <c r="BK195">
        <v>15</v>
      </c>
      <c r="BL195">
        <v>898</v>
      </c>
      <c r="BM195">
        <v>318</v>
      </c>
      <c r="BN195">
        <v>16</v>
      </c>
      <c r="BO195">
        <v>0</v>
      </c>
      <c r="BP195">
        <v>16</v>
      </c>
      <c r="BQ195">
        <v>14</v>
      </c>
      <c r="BR195">
        <v>534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</row>
    <row r="196" spans="1:154">
      <c r="A196" t="s">
        <v>160</v>
      </c>
      <c r="B196" s="10">
        <v>34</v>
      </c>
      <c r="C196" s="4" t="s">
        <v>3</v>
      </c>
      <c r="D196" s="10" t="s">
        <v>38</v>
      </c>
      <c r="E196" s="59">
        <f t="shared" si="122"/>
        <v>20.833333333333336</v>
      </c>
      <c r="F196" s="59">
        <f t="shared" si="123"/>
        <v>0</v>
      </c>
      <c r="G196" s="59">
        <f t="shared" si="124"/>
        <v>62.5</v>
      </c>
      <c r="H196" s="59">
        <f t="shared" si="125"/>
        <v>16.666666666666664</v>
      </c>
      <c r="I196" s="59">
        <f t="shared" si="126"/>
        <v>0.625</v>
      </c>
      <c r="J196">
        <v>24</v>
      </c>
      <c r="K196">
        <v>5</v>
      </c>
      <c r="L196">
        <v>0</v>
      </c>
      <c r="M196">
        <v>15</v>
      </c>
      <c r="N196">
        <v>4</v>
      </c>
      <c r="O196">
        <v>0.78947368429999998</v>
      </c>
      <c r="P196">
        <v>797.26315780000004</v>
      </c>
      <c r="Q196">
        <v>0</v>
      </c>
      <c r="R196">
        <v>844.53333329999998</v>
      </c>
      <c r="S196">
        <v>620</v>
      </c>
      <c r="T196">
        <v>443.73684220000001</v>
      </c>
      <c r="U196">
        <v>351.8</v>
      </c>
      <c r="V196">
        <v>788.5</v>
      </c>
      <c r="W196">
        <v>1322.1578950000001</v>
      </c>
      <c r="X196">
        <v>1566.6</v>
      </c>
      <c r="Y196">
        <v>405.5</v>
      </c>
      <c r="Z196">
        <v>879.94736839999996</v>
      </c>
      <c r="AA196">
        <v>1030.5999999999999</v>
      </c>
      <c r="AB196">
        <v>315</v>
      </c>
      <c r="AC196">
        <v>67</v>
      </c>
      <c r="AD196">
        <v>29</v>
      </c>
      <c r="AE196">
        <v>28</v>
      </c>
      <c r="AF196">
        <v>10</v>
      </c>
      <c r="AG196">
        <v>27</v>
      </c>
      <c r="AH196">
        <v>20</v>
      </c>
      <c r="AI196">
        <v>2</v>
      </c>
      <c r="AJ196">
        <v>0</v>
      </c>
      <c r="AK196">
        <v>5</v>
      </c>
      <c r="AL196">
        <v>13</v>
      </c>
      <c r="AM196">
        <v>19</v>
      </c>
      <c r="AN196">
        <v>1</v>
      </c>
      <c r="AO196">
        <v>0</v>
      </c>
      <c r="AP196">
        <v>0</v>
      </c>
      <c r="AQ196">
        <v>3</v>
      </c>
      <c r="AR196">
        <v>6</v>
      </c>
      <c r="AS196">
        <v>5</v>
      </c>
      <c r="AT196">
        <v>15</v>
      </c>
      <c r="AU196">
        <v>2</v>
      </c>
      <c r="AV196">
        <v>0</v>
      </c>
      <c r="AW196">
        <v>2</v>
      </c>
      <c r="AX196">
        <v>4</v>
      </c>
      <c r="AY196">
        <v>3</v>
      </c>
      <c r="AZ196">
        <v>4</v>
      </c>
      <c r="BA196">
        <v>0</v>
      </c>
      <c r="BB196">
        <v>0</v>
      </c>
      <c r="BC196">
        <v>0</v>
      </c>
      <c r="BD196">
        <v>3</v>
      </c>
      <c r="BE196">
        <v>24</v>
      </c>
      <c r="BF196">
        <v>1</v>
      </c>
      <c r="BG196">
        <v>0</v>
      </c>
      <c r="BH196">
        <v>0</v>
      </c>
      <c r="BI196">
        <v>12</v>
      </c>
      <c r="BJ196">
        <v>7</v>
      </c>
      <c r="BK196">
        <v>4</v>
      </c>
      <c r="BL196">
        <v>634</v>
      </c>
      <c r="BM196">
        <v>140</v>
      </c>
      <c r="BN196">
        <v>21</v>
      </c>
      <c r="BO196">
        <v>3</v>
      </c>
      <c r="BP196">
        <v>30</v>
      </c>
      <c r="BQ196">
        <v>148</v>
      </c>
      <c r="BR196">
        <v>292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</row>
    <row r="197" spans="1:154">
      <c r="A197" t="s">
        <v>181</v>
      </c>
      <c r="B197" s="10">
        <v>36</v>
      </c>
      <c r="C197" s="6" t="s">
        <v>2</v>
      </c>
      <c r="D197" s="10" t="s">
        <v>38</v>
      </c>
      <c r="E197" s="59">
        <f t="shared" si="122"/>
        <v>33.333333333333329</v>
      </c>
      <c r="F197" s="59">
        <f t="shared" si="123"/>
        <v>0</v>
      </c>
      <c r="G197" s="59">
        <f t="shared" si="124"/>
        <v>54.166666666666664</v>
      </c>
      <c r="H197" s="59">
        <f t="shared" si="125"/>
        <v>12.5</v>
      </c>
      <c r="I197" s="59">
        <f t="shared" si="126"/>
        <v>0.54166666666666663</v>
      </c>
      <c r="J197">
        <v>24</v>
      </c>
      <c r="K197">
        <v>8</v>
      </c>
      <c r="L197">
        <v>0</v>
      </c>
      <c r="M197">
        <v>13</v>
      </c>
      <c r="N197">
        <v>3</v>
      </c>
      <c r="O197">
        <v>0.8125</v>
      </c>
      <c r="P197">
        <v>587.875</v>
      </c>
      <c r="Q197">
        <v>0</v>
      </c>
      <c r="R197">
        <v>512.61538459999997</v>
      </c>
      <c r="S197">
        <v>914</v>
      </c>
      <c r="T197">
        <v>308.125</v>
      </c>
      <c r="U197">
        <v>194.07692309999999</v>
      </c>
      <c r="V197">
        <v>802.33333330000005</v>
      </c>
      <c r="W197">
        <v>115.625</v>
      </c>
      <c r="X197">
        <v>108.6923077</v>
      </c>
      <c r="Y197">
        <v>145.66666670000001</v>
      </c>
      <c r="Z197">
        <v>1041.75</v>
      </c>
      <c r="AA197">
        <v>1150.9230769999999</v>
      </c>
      <c r="AB197">
        <v>568.66666669999995</v>
      </c>
      <c r="AC197">
        <v>128</v>
      </c>
      <c r="AD197">
        <v>38</v>
      </c>
      <c r="AE197">
        <v>45</v>
      </c>
      <c r="AF197">
        <v>45</v>
      </c>
      <c r="AG197">
        <v>45</v>
      </c>
      <c r="AH197">
        <v>17</v>
      </c>
      <c r="AI197">
        <v>6</v>
      </c>
      <c r="AJ197">
        <v>0</v>
      </c>
      <c r="AK197">
        <v>0</v>
      </c>
      <c r="AL197">
        <v>60</v>
      </c>
      <c r="AM197">
        <v>16</v>
      </c>
      <c r="AN197">
        <v>1</v>
      </c>
      <c r="AO197">
        <v>1</v>
      </c>
      <c r="AP197">
        <v>0</v>
      </c>
      <c r="AQ197">
        <v>0</v>
      </c>
      <c r="AR197">
        <v>20</v>
      </c>
      <c r="AS197">
        <v>14</v>
      </c>
      <c r="AT197">
        <v>13</v>
      </c>
      <c r="AU197">
        <v>2</v>
      </c>
      <c r="AV197">
        <v>0</v>
      </c>
      <c r="AW197">
        <v>0</v>
      </c>
      <c r="AX197">
        <v>16</v>
      </c>
      <c r="AY197">
        <v>15</v>
      </c>
      <c r="AZ197">
        <v>3</v>
      </c>
      <c r="BA197">
        <v>3</v>
      </c>
      <c r="BB197">
        <v>0</v>
      </c>
      <c r="BC197">
        <v>0</v>
      </c>
      <c r="BD197">
        <v>24</v>
      </c>
      <c r="BE197">
        <v>28</v>
      </c>
      <c r="BF197">
        <v>4</v>
      </c>
      <c r="BG197">
        <v>0</v>
      </c>
      <c r="BH197">
        <v>0</v>
      </c>
      <c r="BI197">
        <v>12</v>
      </c>
      <c r="BJ197">
        <v>4</v>
      </c>
      <c r="BK197">
        <v>8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</row>
    <row r="198" spans="1:154">
      <c r="A198" t="s">
        <v>161</v>
      </c>
      <c r="B198" s="10">
        <v>35</v>
      </c>
      <c r="C198" s="4" t="s">
        <v>3</v>
      </c>
      <c r="D198" s="10" t="s">
        <v>38</v>
      </c>
      <c r="E198" s="59">
        <f t="shared" si="122"/>
        <v>0</v>
      </c>
      <c r="F198" s="59">
        <f t="shared" si="123"/>
        <v>4.1666666666666661</v>
      </c>
      <c r="G198" s="59">
        <f t="shared" si="124"/>
        <v>70.833333333333343</v>
      </c>
      <c r="H198" s="59">
        <f t="shared" si="125"/>
        <v>25</v>
      </c>
      <c r="I198" s="59">
        <f t="shared" si="126"/>
        <v>0.70833333333333337</v>
      </c>
      <c r="J198">
        <v>24</v>
      </c>
      <c r="K198">
        <v>0</v>
      </c>
      <c r="L198">
        <v>1</v>
      </c>
      <c r="M198">
        <v>17</v>
      </c>
      <c r="N198">
        <v>6</v>
      </c>
      <c r="O198">
        <v>0.73913043479999996</v>
      </c>
      <c r="P198">
        <v>714.58333330000005</v>
      </c>
      <c r="Q198">
        <v>1324</v>
      </c>
      <c r="R198">
        <v>638.6470587</v>
      </c>
      <c r="S198">
        <v>828.16666669999995</v>
      </c>
      <c r="T198">
        <v>274.65217389999998</v>
      </c>
      <c r="U198">
        <v>256.47058820000001</v>
      </c>
      <c r="V198">
        <v>326.16666659999999</v>
      </c>
      <c r="W198">
        <v>151.13043479999999</v>
      </c>
      <c r="X198">
        <v>163.6470588</v>
      </c>
      <c r="Y198">
        <v>115.66666669999999</v>
      </c>
      <c r="Z198">
        <v>224.69565220000001</v>
      </c>
      <c r="AA198">
        <v>199.94117650000001</v>
      </c>
      <c r="AB198">
        <v>294.83333340000001</v>
      </c>
      <c r="AC198">
        <v>80</v>
      </c>
      <c r="AD198">
        <v>35</v>
      </c>
      <c r="AE198">
        <v>36</v>
      </c>
      <c r="AF198">
        <v>9</v>
      </c>
      <c r="AG198">
        <v>28</v>
      </c>
      <c r="AH198">
        <v>33</v>
      </c>
      <c r="AI198">
        <v>9</v>
      </c>
      <c r="AJ198">
        <v>0</v>
      </c>
      <c r="AK198">
        <v>0</v>
      </c>
      <c r="AL198">
        <v>10</v>
      </c>
      <c r="AM198">
        <v>24</v>
      </c>
      <c r="AN198">
        <v>10</v>
      </c>
      <c r="AO198">
        <v>0</v>
      </c>
      <c r="AP198">
        <v>0</v>
      </c>
      <c r="AQ198">
        <v>0</v>
      </c>
      <c r="AR198">
        <v>1</v>
      </c>
      <c r="AS198">
        <v>4</v>
      </c>
      <c r="AT198">
        <v>17</v>
      </c>
      <c r="AU198">
        <v>6</v>
      </c>
      <c r="AV198">
        <v>0</v>
      </c>
      <c r="AW198">
        <v>0</v>
      </c>
      <c r="AX198">
        <v>9</v>
      </c>
      <c r="AY198">
        <v>0</v>
      </c>
      <c r="AZ198">
        <v>6</v>
      </c>
      <c r="BA198">
        <v>3</v>
      </c>
      <c r="BB198">
        <v>0</v>
      </c>
      <c r="BC198">
        <v>0</v>
      </c>
      <c r="BD198">
        <v>0</v>
      </c>
      <c r="BE198">
        <v>86</v>
      </c>
      <c r="BF198">
        <v>6</v>
      </c>
      <c r="BG198">
        <v>0</v>
      </c>
      <c r="BH198">
        <v>0</v>
      </c>
      <c r="BI198">
        <v>13</v>
      </c>
      <c r="BJ198">
        <v>19</v>
      </c>
      <c r="BK198">
        <v>48</v>
      </c>
      <c r="BL198">
        <v>358</v>
      </c>
      <c r="BM198">
        <v>101</v>
      </c>
      <c r="BN198">
        <v>22</v>
      </c>
      <c r="BO198">
        <v>2</v>
      </c>
      <c r="BP198">
        <v>55</v>
      </c>
      <c r="BQ198">
        <v>40</v>
      </c>
      <c r="BR198">
        <v>138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</row>
    <row r="199" spans="1:154">
      <c r="A199" t="s">
        <v>162</v>
      </c>
      <c r="B199" s="10">
        <v>34</v>
      </c>
      <c r="C199" s="6" t="s">
        <v>2</v>
      </c>
      <c r="D199" s="10" t="s">
        <v>38</v>
      </c>
      <c r="E199" s="59">
        <f t="shared" si="122"/>
        <v>25</v>
      </c>
      <c r="F199" s="59">
        <f t="shared" si="123"/>
        <v>0</v>
      </c>
      <c r="G199" s="59">
        <f t="shared" si="124"/>
        <v>62.5</v>
      </c>
      <c r="H199" s="59">
        <f t="shared" si="125"/>
        <v>12.5</v>
      </c>
      <c r="I199" s="59">
        <f t="shared" si="126"/>
        <v>0.625</v>
      </c>
      <c r="J199">
        <v>24</v>
      </c>
      <c r="K199">
        <v>6</v>
      </c>
      <c r="L199">
        <v>0</v>
      </c>
      <c r="M199">
        <v>15</v>
      </c>
      <c r="N199">
        <v>3</v>
      </c>
      <c r="O199">
        <v>0.83333333330000003</v>
      </c>
      <c r="P199">
        <v>740.83333330000005</v>
      </c>
      <c r="Q199">
        <v>0</v>
      </c>
      <c r="R199">
        <v>783.46666670000002</v>
      </c>
      <c r="S199">
        <v>527.66666669999995</v>
      </c>
      <c r="T199">
        <v>179.2777778</v>
      </c>
      <c r="U199">
        <v>191.1333333</v>
      </c>
      <c r="V199">
        <v>120</v>
      </c>
      <c r="W199">
        <v>680.61111119999998</v>
      </c>
      <c r="X199">
        <v>617.73333330000003</v>
      </c>
      <c r="Y199">
        <v>995</v>
      </c>
      <c r="Z199">
        <v>795.05555560000005</v>
      </c>
      <c r="AA199">
        <v>878.8</v>
      </c>
      <c r="AB199">
        <v>376.33333340000001</v>
      </c>
      <c r="AC199">
        <v>74</v>
      </c>
      <c r="AD199">
        <v>36</v>
      </c>
      <c r="AE199">
        <v>30</v>
      </c>
      <c r="AF199">
        <v>8</v>
      </c>
      <c r="AG199">
        <v>20</v>
      </c>
      <c r="AH199">
        <v>24</v>
      </c>
      <c r="AI199">
        <v>2</v>
      </c>
      <c r="AJ199">
        <v>1</v>
      </c>
      <c r="AK199">
        <v>1</v>
      </c>
      <c r="AL199">
        <v>26</v>
      </c>
      <c r="AM199">
        <v>18</v>
      </c>
      <c r="AN199">
        <v>6</v>
      </c>
      <c r="AO199">
        <v>1</v>
      </c>
      <c r="AP199">
        <v>0</v>
      </c>
      <c r="AQ199">
        <v>0</v>
      </c>
      <c r="AR199">
        <v>11</v>
      </c>
      <c r="AS199">
        <v>1</v>
      </c>
      <c r="AT199">
        <v>15</v>
      </c>
      <c r="AU199">
        <v>1</v>
      </c>
      <c r="AV199">
        <v>1</v>
      </c>
      <c r="AW199">
        <v>1</v>
      </c>
      <c r="AX199">
        <v>11</v>
      </c>
      <c r="AY199">
        <v>1</v>
      </c>
      <c r="AZ199">
        <v>3</v>
      </c>
      <c r="BA199">
        <v>0</v>
      </c>
      <c r="BB199">
        <v>0</v>
      </c>
      <c r="BC199">
        <v>0</v>
      </c>
      <c r="BD199">
        <v>4</v>
      </c>
      <c r="BE199">
        <v>42</v>
      </c>
      <c r="BF199">
        <v>17</v>
      </c>
      <c r="BG199">
        <v>0</v>
      </c>
      <c r="BH199">
        <v>0</v>
      </c>
      <c r="BI199">
        <v>12</v>
      </c>
      <c r="BJ199">
        <v>6</v>
      </c>
      <c r="BK199">
        <v>7</v>
      </c>
      <c r="BL199">
        <v>541</v>
      </c>
      <c r="BM199">
        <v>138</v>
      </c>
      <c r="BN199">
        <v>0</v>
      </c>
      <c r="BO199">
        <v>10</v>
      </c>
      <c r="BP199">
        <v>29</v>
      </c>
      <c r="BQ199">
        <v>58</v>
      </c>
      <c r="BR199">
        <v>306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</row>
    <row r="200" spans="1:154">
      <c r="A200" t="s">
        <v>163</v>
      </c>
      <c r="B200" s="10">
        <v>29</v>
      </c>
      <c r="C200" s="6" t="s">
        <v>2</v>
      </c>
      <c r="D200" s="10" t="s">
        <v>38</v>
      </c>
      <c r="E200" s="59">
        <f t="shared" si="122"/>
        <v>4.1666666666666661</v>
      </c>
      <c r="F200" s="59">
        <f t="shared" si="123"/>
        <v>0</v>
      </c>
      <c r="G200" s="59">
        <f t="shared" si="124"/>
        <v>95.833333333333343</v>
      </c>
      <c r="H200" s="59">
        <f t="shared" si="125"/>
        <v>0</v>
      </c>
      <c r="I200" s="59">
        <f t="shared" si="126"/>
        <v>0.95833333333333337</v>
      </c>
      <c r="J200">
        <v>24</v>
      </c>
      <c r="K200">
        <v>1</v>
      </c>
      <c r="L200">
        <v>0</v>
      </c>
      <c r="M200">
        <v>23</v>
      </c>
      <c r="N200">
        <v>0</v>
      </c>
      <c r="O200">
        <v>1</v>
      </c>
      <c r="P200">
        <v>328.65217389999998</v>
      </c>
      <c r="Q200">
        <v>0</v>
      </c>
      <c r="R200">
        <v>328.65217389999998</v>
      </c>
      <c r="S200">
        <v>0</v>
      </c>
      <c r="T200">
        <v>69.956521749999993</v>
      </c>
      <c r="U200">
        <v>69.956521749999993</v>
      </c>
      <c r="V200">
        <v>0</v>
      </c>
      <c r="W200">
        <v>81.391304340000005</v>
      </c>
      <c r="X200">
        <v>81.391304340000005</v>
      </c>
      <c r="Y200">
        <v>0</v>
      </c>
      <c r="Z200">
        <v>888.17391299999997</v>
      </c>
      <c r="AA200">
        <v>888.17391299999997</v>
      </c>
      <c r="AB200">
        <v>0</v>
      </c>
      <c r="AC200">
        <v>99</v>
      </c>
      <c r="AD200">
        <v>32</v>
      </c>
      <c r="AE200">
        <v>67</v>
      </c>
      <c r="AF200">
        <v>0</v>
      </c>
      <c r="AG200">
        <v>23</v>
      </c>
      <c r="AH200">
        <v>29</v>
      </c>
      <c r="AI200">
        <v>37</v>
      </c>
      <c r="AJ200">
        <v>1</v>
      </c>
      <c r="AK200">
        <v>0</v>
      </c>
      <c r="AL200">
        <v>9</v>
      </c>
      <c r="AM200">
        <v>23</v>
      </c>
      <c r="AN200">
        <v>6</v>
      </c>
      <c r="AO200">
        <v>0</v>
      </c>
      <c r="AP200">
        <v>0</v>
      </c>
      <c r="AQ200">
        <v>0</v>
      </c>
      <c r="AR200">
        <v>3</v>
      </c>
      <c r="AS200">
        <v>0</v>
      </c>
      <c r="AT200">
        <v>23</v>
      </c>
      <c r="AU200">
        <v>37</v>
      </c>
      <c r="AV200">
        <v>1</v>
      </c>
      <c r="AW200">
        <v>0</v>
      </c>
      <c r="AX200">
        <v>6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36</v>
      </c>
      <c r="BF200">
        <v>3</v>
      </c>
      <c r="BG200">
        <v>0</v>
      </c>
      <c r="BH200">
        <v>0</v>
      </c>
      <c r="BI200">
        <v>22</v>
      </c>
      <c r="BJ200">
        <v>1</v>
      </c>
      <c r="BK200">
        <v>10</v>
      </c>
      <c r="BL200">
        <v>155</v>
      </c>
      <c r="BM200">
        <v>37</v>
      </c>
      <c r="BN200">
        <v>0</v>
      </c>
      <c r="BO200">
        <v>0</v>
      </c>
      <c r="BP200">
        <v>33</v>
      </c>
      <c r="BQ200">
        <v>5</v>
      </c>
      <c r="BR200">
        <v>80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  <c r="CE200" s="58" t="s">
        <v>111</v>
      </c>
    </row>
    <row r="201" spans="1:154">
      <c r="A201" t="s">
        <v>164</v>
      </c>
      <c r="B201" s="10">
        <v>29</v>
      </c>
      <c r="C201" s="6" t="s">
        <v>2</v>
      </c>
      <c r="D201" s="10" t="s">
        <v>38</v>
      </c>
      <c r="E201" s="59">
        <f t="shared" si="122"/>
        <v>0</v>
      </c>
      <c r="F201" s="59">
        <f t="shared" si="123"/>
        <v>0</v>
      </c>
      <c r="G201" s="59">
        <f t="shared" si="124"/>
        <v>95.833333333333343</v>
      </c>
      <c r="H201" s="59">
        <f t="shared" si="125"/>
        <v>4.1666666666666661</v>
      </c>
      <c r="I201" s="59">
        <f t="shared" si="126"/>
        <v>0.95833333333333337</v>
      </c>
      <c r="J201">
        <v>24</v>
      </c>
      <c r="K201">
        <v>0</v>
      </c>
      <c r="L201">
        <v>0</v>
      </c>
      <c r="M201">
        <v>23</v>
      </c>
      <c r="N201">
        <v>1</v>
      </c>
      <c r="O201">
        <v>0.95833333330000003</v>
      </c>
      <c r="P201">
        <v>541.08333330000005</v>
      </c>
      <c r="Q201">
        <v>0</v>
      </c>
      <c r="R201">
        <v>537.56521750000002</v>
      </c>
      <c r="S201">
        <v>622</v>
      </c>
      <c r="T201">
        <v>106.875</v>
      </c>
      <c r="U201">
        <v>101.1304348</v>
      </c>
      <c r="V201">
        <v>239</v>
      </c>
      <c r="W201">
        <v>123.95833330000001</v>
      </c>
      <c r="X201">
        <v>122.26086960000001</v>
      </c>
      <c r="Y201">
        <v>163</v>
      </c>
      <c r="Z201">
        <v>423.25</v>
      </c>
      <c r="AA201">
        <v>434.47826090000001</v>
      </c>
      <c r="AB201">
        <v>165</v>
      </c>
      <c r="AC201">
        <v>105</v>
      </c>
      <c r="AD201">
        <v>37</v>
      </c>
      <c r="AE201">
        <v>58</v>
      </c>
      <c r="AF201">
        <v>10</v>
      </c>
      <c r="AG201">
        <v>35</v>
      </c>
      <c r="AH201">
        <v>28</v>
      </c>
      <c r="AI201">
        <v>8</v>
      </c>
      <c r="AJ201">
        <v>0</v>
      </c>
      <c r="AK201">
        <v>2</v>
      </c>
      <c r="AL201">
        <v>32</v>
      </c>
      <c r="AM201">
        <v>24</v>
      </c>
      <c r="AN201">
        <v>4</v>
      </c>
      <c r="AO201">
        <v>0</v>
      </c>
      <c r="AP201">
        <v>0</v>
      </c>
      <c r="AQ201">
        <v>1</v>
      </c>
      <c r="AR201">
        <v>8</v>
      </c>
      <c r="AS201">
        <v>11</v>
      </c>
      <c r="AT201">
        <v>23</v>
      </c>
      <c r="AU201">
        <v>8</v>
      </c>
      <c r="AV201">
        <v>0</v>
      </c>
      <c r="AW201">
        <v>0</v>
      </c>
      <c r="AX201">
        <v>16</v>
      </c>
      <c r="AY201">
        <v>0</v>
      </c>
      <c r="AZ201">
        <v>1</v>
      </c>
      <c r="BA201">
        <v>0</v>
      </c>
      <c r="BB201">
        <v>0</v>
      </c>
      <c r="BC201">
        <v>1</v>
      </c>
      <c r="BD201">
        <v>8</v>
      </c>
      <c r="BE201">
        <v>44</v>
      </c>
      <c r="BF201">
        <v>0</v>
      </c>
      <c r="BG201">
        <v>0</v>
      </c>
      <c r="BH201">
        <v>0</v>
      </c>
      <c r="BI201">
        <v>19</v>
      </c>
      <c r="BJ201">
        <v>9</v>
      </c>
      <c r="BK201">
        <v>16</v>
      </c>
      <c r="BL201">
        <v>255</v>
      </c>
      <c r="BM201">
        <v>81</v>
      </c>
      <c r="BN201">
        <v>0</v>
      </c>
      <c r="BO201">
        <v>7</v>
      </c>
      <c r="BP201">
        <v>17</v>
      </c>
      <c r="BQ201">
        <v>12</v>
      </c>
      <c r="BR201">
        <v>138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E201" s="58" t="s">
        <v>111</v>
      </c>
    </row>
    <row r="202" spans="1:154">
      <c r="A202" t="s">
        <v>165</v>
      </c>
      <c r="B202" s="10">
        <v>29</v>
      </c>
      <c r="C202" s="6" t="s">
        <v>2</v>
      </c>
      <c r="D202" s="10" t="s">
        <v>38</v>
      </c>
      <c r="E202" s="59">
        <f t="shared" si="122"/>
        <v>0</v>
      </c>
      <c r="F202" s="59">
        <f t="shared" si="123"/>
        <v>4.1666666666666661</v>
      </c>
      <c r="G202" s="59">
        <f t="shared" si="124"/>
        <v>87.5</v>
      </c>
      <c r="H202" s="59">
        <f t="shared" si="125"/>
        <v>8.3333333333333321</v>
      </c>
      <c r="I202" s="59">
        <f t="shared" si="126"/>
        <v>0.875</v>
      </c>
      <c r="J202">
        <v>24</v>
      </c>
      <c r="K202">
        <v>0</v>
      </c>
      <c r="L202">
        <v>1</v>
      </c>
      <c r="M202">
        <v>21</v>
      </c>
      <c r="N202">
        <v>2</v>
      </c>
      <c r="O202">
        <v>0.91304347829999999</v>
      </c>
      <c r="P202">
        <v>316.16666659999999</v>
      </c>
      <c r="Q202">
        <v>75</v>
      </c>
      <c r="R202">
        <v>290.42857149999998</v>
      </c>
      <c r="S202">
        <v>707</v>
      </c>
      <c r="T202">
        <v>161.86956520000001</v>
      </c>
      <c r="U202">
        <v>110.19047620000001</v>
      </c>
      <c r="V202">
        <v>704.5</v>
      </c>
      <c r="W202">
        <v>166.34782609999999</v>
      </c>
      <c r="X202">
        <v>163.2380952</v>
      </c>
      <c r="Y202">
        <v>199</v>
      </c>
      <c r="Z202">
        <v>544.04347829999995</v>
      </c>
      <c r="AA202">
        <v>571.85714289999999</v>
      </c>
      <c r="AB202">
        <v>252</v>
      </c>
      <c r="AC202">
        <v>70</v>
      </c>
      <c r="AD202">
        <v>34</v>
      </c>
      <c r="AE202">
        <v>28</v>
      </c>
      <c r="AF202">
        <v>8</v>
      </c>
      <c r="AG202">
        <v>25</v>
      </c>
      <c r="AH202">
        <v>28</v>
      </c>
      <c r="AI202">
        <v>3</v>
      </c>
      <c r="AJ202">
        <v>0</v>
      </c>
      <c r="AK202">
        <v>0</v>
      </c>
      <c r="AL202">
        <v>14</v>
      </c>
      <c r="AM202">
        <v>24</v>
      </c>
      <c r="AN202">
        <v>5</v>
      </c>
      <c r="AO202">
        <v>0</v>
      </c>
      <c r="AP202">
        <v>0</v>
      </c>
      <c r="AQ202">
        <v>0</v>
      </c>
      <c r="AR202">
        <v>5</v>
      </c>
      <c r="AS202">
        <v>1</v>
      </c>
      <c r="AT202">
        <v>21</v>
      </c>
      <c r="AU202">
        <v>1</v>
      </c>
      <c r="AV202">
        <v>0</v>
      </c>
      <c r="AW202">
        <v>0</v>
      </c>
      <c r="AX202">
        <v>5</v>
      </c>
      <c r="AY202">
        <v>0</v>
      </c>
      <c r="AZ202">
        <v>2</v>
      </c>
      <c r="BA202">
        <v>2</v>
      </c>
      <c r="BB202">
        <v>0</v>
      </c>
      <c r="BC202">
        <v>0</v>
      </c>
      <c r="BD202">
        <v>4</v>
      </c>
      <c r="BE202">
        <v>26</v>
      </c>
      <c r="BF202">
        <v>0</v>
      </c>
      <c r="BG202">
        <v>0</v>
      </c>
      <c r="BH202">
        <v>3</v>
      </c>
      <c r="BI202">
        <v>17</v>
      </c>
      <c r="BJ202">
        <v>6</v>
      </c>
      <c r="BK202">
        <v>0</v>
      </c>
      <c r="BL202">
        <v>316</v>
      </c>
      <c r="BM202">
        <v>51</v>
      </c>
      <c r="BN202">
        <v>32</v>
      </c>
      <c r="BO202">
        <v>20</v>
      </c>
      <c r="BP202">
        <v>2</v>
      </c>
      <c r="BQ202">
        <v>6</v>
      </c>
      <c r="BR202">
        <v>205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E202" s="58" t="s">
        <v>111</v>
      </c>
    </row>
    <row r="203" spans="1:154">
      <c r="A203" t="s">
        <v>166</v>
      </c>
      <c r="B203" s="10">
        <v>34</v>
      </c>
      <c r="C203" s="4" t="s">
        <v>3</v>
      </c>
      <c r="D203" s="10" t="s">
        <v>38</v>
      </c>
      <c r="E203" s="59">
        <f t="shared" si="122"/>
        <v>25</v>
      </c>
      <c r="F203" s="59">
        <f t="shared" si="123"/>
        <v>4.1666666666666661</v>
      </c>
      <c r="G203" s="59">
        <f t="shared" si="124"/>
        <v>50</v>
      </c>
      <c r="H203" s="59">
        <f t="shared" si="125"/>
        <v>20.833333333333336</v>
      </c>
      <c r="I203" s="59">
        <f t="shared" si="126"/>
        <v>0.5</v>
      </c>
      <c r="J203">
        <v>24</v>
      </c>
      <c r="K203">
        <v>6</v>
      </c>
      <c r="L203">
        <v>1</v>
      </c>
      <c r="M203">
        <v>12</v>
      </c>
      <c r="N203">
        <v>5</v>
      </c>
      <c r="O203">
        <v>0.70588235300000002</v>
      </c>
      <c r="P203">
        <v>1311</v>
      </c>
      <c r="Q203">
        <v>3871</v>
      </c>
      <c r="R203">
        <v>1335.083333</v>
      </c>
      <c r="S203">
        <v>741.2</v>
      </c>
      <c r="T203">
        <v>139.70588240000001</v>
      </c>
      <c r="U203">
        <v>135.83333329999999</v>
      </c>
      <c r="V203">
        <v>149</v>
      </c>
      <c r="W203">
        <v>1341.176471</v>
      </c>
      <c r="X203">
        <v>1493.166667</v>
      </c>
      <c r="Y203">
        <v>976.40000010000006</v>
      </c>
      <c r="Z203">
        <v>53.235294119999999</v>
      </c>
      <c r="AA203">
        <v>46.25</v>
      </c>
      <c r="AB203">
        <v>70</v>
      </c>
      <c r="AC203">
        <v>65</v>
      </c>
      <c r="AD203">
        <v>24</v>
      </c>
      <c r="AE203">
        <v>27</v>
      </c>
      <c r="AF203">
        <v>14</v>
      </c>
      <c r="AG203">
        <v>42</v>
      </c>
      <c r="AH203">
        <v>20</v>
      </c>
      <c r="AI203">
        <v>3</v>
      </c>
      <c r="AJ203">
        <v>0</v>
      </c>
      <c r="AK203">
        <v>0</v>
      </c>
      <c r="AL203">
        <v>0</v>
      </c>
      <c r="AM203">
        <v>18</v>
      </c>
      <c r="AN203">
        <v>3</v>
      </c>
      <c r="AO203">
        <v>3</v>
      </c>
      <c r="AP203">
        <v>0</v>
      </c>
      <c r="AQ203">
        <v>0</v>
      </c>
      <c r="AR203">
        <v>0</v>
      </c>
      <c r="AS203">
        <v>15</v>
      </c>
      <c r="AT203">
        <v>12</v>
      </c>
      <c r="AU203">
        <v>0</v>
      </c>
      <c r="AV203">
        <v>0</v>
      </c>
      <c r="AW203">
        <v>0</v>
      </c>
      <c r="AX203">
        <v>0</v>
      </c>
      <c r="AY203">
        <v>9</v>
      </c>
      <c r="AZ203">
        <v>5</v>
      </c>
      <c r="BA203">
        <v>0</v>
      </c>
      <c r="BB203">
        <v>0</v>
      </c>
      <c r="BC203">
        <v>0</v>
      </c>
      <c r="BD203">
        <v>0</v>
      </c>
      <c r="BE203">
        <v>60</v>
      </c>
      <c r="BF203">
        <v>22</v>
      </c>
      <c r="BG203">
        <v>0</v>
      </c>
      <c r="BH203">
        <v>0</v>
      </c>
      <c r="BI203">
        <v>1</v>
      </c>
      <c r="BJ203">
        <v>17</v>
      </c>
      <c r="BK203">
        <v>20</v>
      </c>
      <c r="BL203">
        <v>1321</v>
      </c>
      <c r="BM203">
        <v>433</v>
      </c>
      <c r="BN203">
        <v>27</v>
      </c>
      <c r="BO203">
        <v>20</v>
      </c>
      <c r="BP203">
        <v>26</v>
      </c>
      <c r="BQ203">
        <v>159</v>
      </c>
      <c r="BR203">
        <v>656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</row>
    <row r="204" spans="1:154">
      <c r="A204" t="s">
        <v>167</v>
      </c>
      <c r="B204" s="10">
        <v>29</v>
      </c>
      <c r="C204" s="6" t="s">
        <v>2</v>
      </c>
      <c r="D204" s="10" t="s">
        <v>38</v>
      </c>
      <c r="E204" s="59">
        <f t="shared" si="122"/>
        <v>4.1666666666666661</v>
      </c>
      <c r="F204" s="59">
        <f t="shared" si="123"/>
        <v>0</v>
      </c>
      <c r="G204" s="59">
        <f t="shared" si="124"/>
        <v>91.666666666666657</v>
      </c>
      <c r="H204" s="59">
        <f t="shared" si="125"/>
        <v>4.1666666666666661</v>
      </c>
      <c r="I204" s="59">
        <f t="shared" si="126"/>
        <v>0.91666666666666663</v>
      </c>
      <c r="J204">
        <v>24</v>
      </c>
      <c r="K204">
        <v>1</v>
      </c>
      <c r="L204">
        <v>0</v>
      </c>
      <c r="M204">
        <v>22</v>
      </c>
      <c r="N204">
        <v>1</v>
      </c>
      <c r="O204">
        <v>0.95652173900000004</v>
      </c>
      <c r="P204">
        <v>410.08695649999999</v>
      </c>
      <c r="Q204">
        <v>0</v>
      </c>
      <c r="R204">
        <v>422.40909090000002</v>
      </c>
      <c r="S204">
        <v>139</v>
      </c>
      <c r="T204">
        <v>117.73913039999999</v>
      </c>
      <c r="U204">
        <v>107.54545450000001</v>
      </c>
      <c r="V204">
        <v>342</v>
      </c>
      <c r="W204">
        <v>926.69565220000004</v>
      </c>
      <c r="X204">
        <v>965.31818180000005</v>
      </c>
      <c r="Y204">
        <v>77</v>
      </c>
      <c r="Z204">
        <v>482.39130440000002</v>
      </c>
      <c r="AA204">
        <v>489.27272729999999</v>
      </c>
      <c r="AB204">
        <v>331</v>
      </c>
      <c r="AC204">
        <v>68</v>
      </c>
      <c r="AD204">
        <v>29</v>
      </c>
      <c r="AE204">
        <v>37</v>
      </c>
      <c r="AF204">
        <v>2</v>
      </c>
      <c r="AG204">
        <v>34</v>
      </c>
      <c r="AH204">
        <v>28</v>
      </c>
      <c r="AI204">
        <v>1</v>
      </c>
      <c r="AJ204">
        <v>0</v>
      </c>
      <c r="AK204">
        <v>4</v>
      </c>
      <c r="AL204">
        <v>1</v>
      </c>
      <c r="AM204">
        <v>23</v>
      </c>
      <c r="AN204">
        <v>5</v>
      </c>
      <c r="AO204">
        <v>0</v>
      </c>
      <c r="AP204">
        <v>0</v>
      </c>
      <c r="AQ204">
        <v>1</v>
      </c>
      <c r="AR204">
        <v>0</v>
      </c>
      <c r="AS204">
        <v>11</v>
      </c>
      <c r="AT204">
        <v>22</v>
      </c>
      <c r="AU204">
        <v>0</v>
      </c>
      <c r="AV204">
        <v>0</v>
      </c>
      <c r="AW204">
        <v>3</v>
      </c>
      <c r="AX204">
        <v>1</v>
      </c>
      <c r="AY204">
        <v>0</v>
      </c>
      <c r="AZ204">
        <v>1</v>
      </c>
      <c r="BA204">
        <v>1</v>
      </c>
      <c r="BB204">
        <v>0</v>
      </c>
      <c r="BC204">
        <v>0</v>
      </c>
      <c r="BD204">
        <v>0</v>
      </c>
      <c r="BE204">
        <v>40</v>
      </c>
      <c r="BF204">
        <v>1</v>
      </c>
      <c r="BG204">
        <v>5</v>
      </c>
      <c r="BH204">
        <v>11</v>
      </c>
      <c r="BI204">
        <v>11</v>
      </c>
      <c r="BJ204">
        <v>12</v>
      </c>
      <c r="BK204">
        <v>0</v>
      </c>
      <c r="BL204">
        <v>1092</v>
      </c>
      <c r="BM204">
        <v>139</v>
      </c>
      <c r="BN204">
        <v>25</v>
      </c>
      <c r="BO204">
        <v>41</v>
      </c>
      <c r="BP204">
        <v>2</v>
      </c>
      <c r="BQ204">
        <v>224</v>
      </c>
      <c r="BR204">
        <v>661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E204" s="58" t="s">
        <v>111</v>
      </c>
    </row>
    <row r="205" spans="1:154">
      <c r="A205" t="s">
        <v>182</v>
      </c>
      <c r="B205" s="10">
        <v>37</v>
      </c>
      <c r="C205" s="4" t="s">
        <v>3</v>
      </c>
      <c r="D205" s="10" t="s">
        <v>38</v>
      </c>
      <c r="E205" s="59">
        <f t="shared" si="122"/>
        <v>50</v>
      </c>
      <c r="F205" s="59">
        <f t="shared" si="123"/>
        <v>4.1666666666666661</v>
      </c>
      <c r="G205" s="59">
        <f t="shared" si="124"/>
        <v>33.333333333333329</v>
      </c>
      <c r="H205" s="59">
        <f t="shared" si="125"/>
        <v>12.5</v>
      </c>
      <c r="I205" s="59">
        <f t="shared" si="126"/>
        <v>0.33333333333333331</v>
      </c>
      <c r="J205">
        <v>24</v>
      </c>
      <c r="K205">
        <v>12</v>
      </c>
      <c r="L205">
        <v>1</v>
      </c>
      <c r="M205">
        <v>8</v>
      </c>
      <c r="N205">
        <v>3</v>
      </c>
      <c r="O205">
        <v>0.72727272730000003</v>
      </c>
      <c r="P205">
        <v>566.58333330000005</v>
      </c>
      <c r="Q205">
        <v>884</v>
      </c>
      <c r="R205">
        <v>554.25</v>
      </c>
      <c r="S205">
        <v>493.66666659999999</v>
      </c>
      <c r="T205">
        <v>692.54545450000001</v>
      </c>
      <c r="U205">
        <v>639.875</v>
      </c>
      <c r="V205">
        <v>833</v>
      </c>
      <c r="W205">
        <v>121</v>
      </c>
      <c r="X205">
        <v>131.5</v>
      </c>
      <c r="Y205">
        <v>93</v>
      </c>
      <c r="Z205">
        <v>788.09090900000001</v>
      </c>
      <c r="AA205">
        <v>912.125</v>
      </c>
      <c r="AB205">
        <v>457.33333340000001</v>
      </c>
      <c r="AC205">
        <v>78</v>
      </c>
      <c r="AD205">
        <v>27</v>
      </c>
      <c r="AE205">
        <v>26</v>
      </c>
      <c r="AF205">
        <v>25</v>
      </c>
      <c r="AG205">
        <v>19</v>
      </c>
      <c r="AH205">
        <v>19</v>
      </c>
      <c r="AI205">
        <v>9</v>
      </c>
      <c r="AJ205">
        <v>1</v>
      </c>
      <c r="AK205">
        <v>2</v>
      </c>
      <c r="AL205">
        <v>28</v>
      </c>
      <c r="AM205">
        <v>12</v>
      </c>
      <c r="AN205">
        <v>8</v>
      </c>
      <c r="AO205">
        <v>0</v>
      </c>
      <c r="AP205">
        <v>0</v>
      </c>
      <c r="AQ205">
        <v>0</v>
      </c>
      <c r="AR205">
        <v>7</v>
      </c>
      <c r="AS205">
        <v>1</v>
      </c>
      <c r="AT205">
        <v>8</v>
      </c>
      <c r="AU205">
        <v>8</v>
      </c>
      <c r="AV205">
        <v>1</v>
      </c>
      <c r="AW205">
        <v>2</v>
      </c>
      <c r="AX205">
        <v>6</v>
      </c>
      <c r="AY205">
        <v>6</v>
      </c>
      <c r="AZ205">
        <v>3</v>
      </c>
      <c r="BA205">
        <v>1</v>
      </c>
      <c r="BB205">
        <v>0</v>
      </c>
      <c r="BC205">
        <v>0</v>
      </c>
      <c r="BD205">
        <v>15</v>
      </c>
      <c r="BE205">
        <v>33</v>
      </c>
      <c r="BF205">
        <v>15</v>
      </c>
      <c r="BG205">
        <v>0</v>
      </c>
      <c r="BH205">
        <v>0</v>
      </c>
      <c r="BI205">
        <v>7</v>
      </c>
      <c r="BJ205">
        <v>4</v>
      </c>
      <c r="BK205">
        <v>7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  <c r="CE205" s="58"/>
    </row>
    <row r="206" spans="1:154">
      <c r="A206" t="s">
        <v>168</v>
      </c>
      <c r="B206" s="10">
        <v>27</v>
      </c>
      <c r="C206" s="4" t="s">
        <v>3</v>
      </c>
      <c r="D206" s="10" t="s">
        <v>38</v>
      </c>
      <c r="E206" s="59">
        <f t="shared" si="122"/>
        <v>0</v>
      </c>
      <c r="F206" s="59">
        <f t="shared" si="123"/>
        <v>4.1666666666666661</v>
      </c>
      <c r="G206" s="59">
        <f t="shared" si="124"/>
        <v>75</v>
      </c>
      <c r="H206" s="59">
        <f t="shared" si="125"/>
        <v>20.833333333333336</v>
      </c>
      <c r="I206" s="59">
        <f t="shared" si="126"/>
        <v>0.75</v>
      </c>
      <c r="J206">
        <v>24</v>
      </c>
      <c r="K206">
        <v>0</v>
      </c>
      <c r="L206">
        <v>1</v>
      </c>
      <c r="M206">
        <v>18</v>
      </c>
      <c r="N206">
        <v>5</v>
      </c>
      <c r="O206">
        <v>0.78260869560000001</v>
      </c>
      <c r="P206">
        <v>418.83333340000001</v>
      </c>
      <c r="Q206">
        <v>154</v>
      </c>
      <c r="R206">
        <v>506.94444440000001</v>
      </c>
      <c r="S206">
        <v>154.6</v>
      </c>
      <c r="T206">
        <v>157</v>
      </c>
      <c r="U206">
        <v>116.55555560000001</v>
      </c>
      <c r="V206">
        <v>302.60000000000002</v>
      </c>
      <c r="W206">
        <v>278.43478260000001</v>
      </c>
      <c r="X206">
        <v>308.66666659999999</v>
      </c>
      <c r="Y206">
        <v>169.6</v>
      </c>
      <c r="Z206">
        <v>26.913043479999999</v>
      </c>
      <c r="AA206">
        <v>24.166666660000001</v>
      </c>
      <c r="AB206">
        <v>36.799999999999997</v>
      </c>
      <c r="AC206">
        <v>133</v>
      </c>
      <c r="AD206">
        <v>52</v>
      </c>
      <c r="AE206">
        <v>53</v>
      </c>
      <c r="AF206">
        <v>28</v>
      </c>
      <c r="AG206">
        <v>29</v>
      </c>
      <c r="AH206">
        <v>36</v>
      </c>
      <c r="AI206">
        <v>8</v>
      </c>
      <c r="AJ206">
        <v>1</v>
      </c>
      <c r="AK206">
        <v>21</v>
      </c>
      <c r="AL206">
        <v>38</v>
      </c>
      <c r="AM206">
        <v>24</v>
      </c>
      <c r="AN206">
        <v>13</v>
      </c>
      <c r="AO206">
        <v>0</v>
      </c>
      <c r="AP206">
        <v>0</v>
      </c>
      <c r="AQ206">
        <v>5</v>
      </c>
      <c r="AR206">
        <v>10</v>
      </c>
      <c r="AS206">
        <v>2</v>
      </c>
      <c r="AT206">
        <v>18</v>
      </c>
      <c r="AU206">
        <v>8</v>
      </c>
      <c r="AV206">
        <v>1</v>
      </c>
      <c r="AW206">
        <v>9</v>
      </c>
      <c r="AX206">
        <v>15</v>
      </c>
      <c r="AY206">
        <v>3</v>
      </c>
      <c r="AZ206">
        <v>5</v>
      </c>
      <c r="BA206">
        <v>0</v>
      </c>
      <c r="BB206">
        <v>0</v>
      </c>
      <c r="BC206">
        <v>7</v>
      </c>
      <c r="BD206">
        <v>13</v>
      </c>
      <c r="BE206">
        <v>77</v>
      </c>
      <c r="BF206">
        <v>4</v>
      </c>
      <c r="BG206">
        <v>0</v>
      </c>
      <c r="BH206">
        <v>0</v>
      </c>
      <c r="BI206">
        <v>9</v>
      </c>
      <c r="BJ206">
        <v>31</v>
      </c>
      <c r="BK206">
        <v>33</v>
      </c>
      <c r="BL206">
        <v>332</v>
      </c>
      <c r="BM206">
        <v>85</v>
      </c>
      <c r="BN206">
        <v>14</v>
      </c>
      <c r="BO206">
        <v>2</v>
      </c>
      <c r="BP206">
        <v>54</v>
      </c>
      <c r="BQ206">
        <v>57</v>
      </c>
      <c r="BR206">
        <v>120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</row>
    <row r="207" spans="1:154">
      <c r="A207" t="s">
        <v>169</v>
      </c>
      <c r="B207" s="10">
        <v>35</v>
      </c>
      <c r="C207" s="6" t="s">
        <v>2</v>
      </c>
      <c r="D207" s="10" t="s">
        <v>38</v>
      </c>
      <c r="E207" s="59">
        <f t="shared" si="122"/>
        <v>25</v>
      </c>
      <c r="F207" s="59">
        <f t="shared" si="123"/>
        <v>0</v>
      </c>
      <c r="G207" s="59">
        <f t="shared" si="124"/>
        <v>66.666666666666657</v>
      </c>
      <c r="H207" s="59">
        <f t="shared" si="125"/>
        <v>8.3333333333333321</v>
      </c>
      <c r="I207" s="59">
        <f t="shared" si="126"/>
        <v>0.66666666666666663</v>
      </c>
      <c r="J207">
        <v>24</v>
      </c>
      <c r="K207">
        <v>6</v>
      </c>
      <c r="L207">
        <v>0</v>
      </c>
      <c r="M207">
        <v>16</v>
      </c>
      <c r="N207">
        <v>2</v>
      </c>
      <c r="O207">
        <v>0.88888888899999996</v>
      </c>
      <c r="P207">
        <v>781.11111119999998</v>
      </c>
      <c r="Q207">
        <v>0</v>
      </c>
      <c r="R207">
        <v>844.4375</v>
      </c>
      <c r="S207">
        <v>274.5</v>
      </c>
      <c r="T207">
        <v>78.222222209999998</v>
      </c>
      <c r="U207">
        <v>78</v>
      </c>
      <c r="V207">
        <v>80</v>
      </c>
      <c r="W207">
        <v>418.83333340000001</v>
      </c>
      <c r="X207">
        <v>389.75</v>
      </c>
      <c r="Y207">
        <v>651.5</v>
      </c>
      <c r="Z207">
        <v>712.11111119999998</v>
      </c>
      <c r="AA207">
        <v>736.25</v>
      </c>
      <c r="AB207">
        <v>519</v>
      </c>
      <c r="AC207">
        <v>77</v>
      </c>
      <c r="AD207">
        <v>29</v>
      </c>
      <c r="AE207">
        <v>34</v>
      </c>
      <c r="AF207">
        <v>14</v>
      </c>
      <c r="AG207">
        <v>30</v>
      </c>
      <c r="AH207">
        <v>19</v>
      </c>
      <c r="AI207">
        <v>0</v>
      </c>
      <c r="AJ207">
        <v>0</v>
      </c>
      <c r="AK207">
        <v>0</v>
      </c>
      <c r="AL207">
        <v>28</v>
      </c>
      <c r="AM207">
        <v>18</v>
      </c>
      <c r="AN207">
        <v>1</v>
      </c>
      <c r="AO207">
        <v>0</v>
      </c>
      <c r="AP207">
        <v>0</v>
      </c>
      <c r="AQ207">
        <v>0</v>
      </c>
      <c r="AR207">
        <v>10</v>
      </c>
      <c r="AS207">
        <v>4</v>
      </c>
      <c r="AT207">
        <v>16</v>
      </c>
      <c r="AU207">
        <v>0</v>
      </c>
      <c r="AV207">
        <v>0</v>
      </c>
      <c r="AW207">
        <v>0</v>
      </c>
      <c r="AX207">
        <v>14</v>
      </c>
      <c r="AY207">
        <v>8</v>
      </c>
      <c r="AZ207">
        <v>2</v>
      </c>
      <c r="BA207">
        <v>0</v>
      </c>
      <c r="BB207">
        <v>0</v>
      </c>
      <c r="BC207">
        <v>0</v>
      </c>
      <c r="BD207">
        <v>4</v>
      </c>
      <c r="BE207">
        <v>26</v>
      </c>
      <c r="BF207">
        <v>4</v>
      </c>
      <c r="BG207">
        <v>0</v>
      </c>
      <c r="BH207">
        <v>0</v>
      </c>
      <c r="BI207">
        <v>14</v>
      </c>
      <c r="BJ207">
        <v>4</v>
      </c>
      <c r="BK207">
        <v>4</v>
      </c>
      <c r="BL207">
        <v>499</v>
      </c>
      <c r="BM207">
        <v>175</v>
      </c>
      <c r="BN207">
        <v>1</v>
      </c>
      <c r="BO207">
        <v>13</v>
      </c>
      <c r="BP207">
        <v>39</v>
      </c>
      <c r="BQ207">
        <v>45</v>
      </c>
      <c r="BR207">
        <v>226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</row>
    <row r="208" spans="1:154">
      <c r="A208" t="s">
        <v>170</v>
      </c>
      <c r="B208" s="10">
        <v>29</v>
      </c>
      <c r="C208" s="6" t="s">
        <v>2</v>
      </c>
      <c r="D208" s="10" t="s">
        <v>38</v>
      </c>
      <c r="E208" s="59">
        <f t="shared" si="122"/>
        <v>0</v>
      </c>
      <c r="F208" s="59">
        <f t="shared" si="123"/>
        <v>0</v>
      </c>
      <c r="G208" s="59">
        <f t="shared" si="124"/>
        <v>100</v>
      </c>
      <c r="H208" s="59">
        <f t="shared" si="125"/>
        <v>0</v>
      </c>
      <c r="I208" s="59">
        <f t="shared" si="126"/>
        <v>1</v>
      </c>
      <c r="J208">
        <v>24</v>
      </c>
      <c r="K208">
        <v>0</v>
      </c>
      <c r="L208">
        <v>0</v>
      </c>
      <c r="M208">
        <v>24</v>
      </c>
      <c r="N208">
        <v>0</v>
      </c>
      <c r="O208">
        <v>1</v>
      </c>
      <c r="P208">
        <v>208.20833329999999</v>
      </c>
      <c r="Q208">
        <v>0</v>
      </c>
      <c r="R208">
        <v>208.20833329999999</v>
      </c>
      <c r="S208">
        <v>0</v>
      </c>
      <c r="T208">
        <v>200.16666670000001</v>
      </c>
      <c r="U208">
        <v>200.16666670000001</v>
      </c>
      <c r="V208">
        <v>0</v>
      </c>
      <c r="W208">
        <v>110.66666669999999</v>
      </c>
      <c r="X208">
        <v>110.66666669999999</v>
      </c>
      <c r="Y208">
        <v>0</v>
      </c>
      <c r="Z208">
        <v>905.95833330000005</v>
      </c>
      <c r="AA208">
        <v>905.95833330000005</v>
      </c>
      <c r="AB208">
        <v>0</v>
      </c>
      <c r="AC208">
        <v>429</v>
      </c>
      <c r="AD208">
        <v>211</v>
      </c>
      <c r="AE208">
        <v>218</v>
      </c>
      <c r="AF208">
        <v>0</v>
      </c>
      <c r="AG208">
        <v>41</v>
      </c>
      <c r="AH208">
        <v>109</v>
      </c>
      <c r="AI208">
        <v>68</v>
      </c>
      <c r="AJ208">
        <v>15</v>
      </c>
      <c r="AK208">
        <v>0</v>
      </c>
      <c r="AL208">
        <v>196</v>
      </c>
      <c r="AM208">
        <v>24</v>
      </c>
      <c r="AN208">
        <v>85</v>
      </c>
      <c r="AO208">
        <v>16</v>
      </c>
      <c r="AP208">
        <v>2</v>
      </c>
      <c r="AQ208">
        <v>0</v>
      </c>
      <c r="AR208">
        <v>84</v>
      </c>
      <c r="AS208">
        <v>17</v>
      </c>
      <c r="AT208">
        <v>24</v>
      </c>
      <c r="AU208">
        <v>52</v>
      </c>
      <c r="AV208">
        <v>13</v>
      </c>
      <c r="AW208">
        <v>0</v>
      </c>
      <c r="AX208">
        <v>112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25</v>
      </c>
      <c r="BF208">
        <v>0</v>
      </c>
      <c r="BG208">
        <v>0</v>
      </c>
      <c r="BH208">
        <v>0</v>
      </c>
      <c r="BI208">
        <v>23</v>
      </c>
      <c r="BJ208">
        <v>1</v>
      </c>
      <c r="BK208">
        <v>1</v>
      </c>
      <c r="BL208">
        <v>110</v>
      </c>
      <c r="BM208">
        <v>11</v>
      </c>
      <c r="BN208">
        <v>0</v>
      </c>
      <c r="BO208">
        <v>0</v>
      </c>
      <c r="BP208">
        <v>52</v>
      </c>
      <c r="BQ208">
        <v>4</v>
      </c>
      <c r="BR208">
        <v>43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E208" s="58" t="s">
        <v>111</v>
      </c>
    </row>
    <row r="209" spans="1:154">
      <c r="A209" t="s">
        <v>171</v>
      </c>
      <c r="B209" s="10">
        <v>34</v>
      </c>
      <c r="C209" s="4" t="s">
        <v>3</v>
      </c>
      <c r="D209" s="10" t="s">
        <v>38</v>
      </c>
      <c r="E209" s="59">
        <f t="shared" si="122"/>
        <v>12.5</v>
      </c>
      <c r="F209" s="59">
        <f t="shared" si="123"/>
        <v>0</v>
      </c>
      <c r="G209" s="59">
        <f t="shared" si="124"/>
        <v>87.5</v>
      </c>
      <c r="H209" s="59">
        <f t="shared" si="125"/>
        <v>0</v>
      </c>
      <c r="I209" s="59">
        <f t="shared" si="126"/>
        <v>0.875</v>
      </c>
      <c r="J209">
        <v>24</v>
      </c>
      <c r="K209">
        <v>3</v>
      </c>
      <c r="L209">
        <v>0</v>
      </c>
      <c r="M209">
        <v>21</v>
      </c>
      <c r="N209">
        <v>0</v>
      </c>
      <c r="O209">
        <v>1</v>
      </c>
      <c r="P209">
        <v>717.09523820000004</v>
      </c>
      <c r="Q209">
        <v>0</v>
      </c>
      <c r="R209">
        <v>717.09523820000004</v>
      </c>
      <c r="S209">
        <v>0</v>
      </c>
      <c r="T209">
        <v>249.42857140000001</v>
      </c>
      <c r="U209">
        <v>249.42857140000001</v>
      </c>
      <c r="V209">
        <v>0</v>
      </c>
      <c r="W209">
        <v>90.904761910000005</v>
      </c>
      <c r="X209">
        <v>90.904761910000005</v>
      </c>
      <c r="Y209">
        <v>0</v>
      </c>
      <c r="Z209">
        <v>366.52380959999999</v>
      </c>
      <c r="AA209">
        <v>366.52380959999999</v>
      </c>
      <c r="AB209">
        <v>0</v>
      </c>
      <c r="AC209">
        <v>98</v>
      </c>
      <c r="AD209">
        <v>32</v>
      </c>
      <c r="AE209">
        <v>58</v>
      </c>
      <c r="AF209">
        <v>8</v>
      </c>
      <c r="AG209">
        <v>39</v>
      </c>
      <c r="AH209">
        <v>23</v>
      </c>
      <c r="AI209">
        <v>2</v>
      </c>
      <c r="AJ209">
        <v>0</v>
      </c>
      <c r="AK209">
        <v>6</v>
      </c>
      <c r="AL209">
        <v>28</v>
      </c>
      <c r="AM209">
        <v>21</v>
      </c>
      <c r="AN209">
        <v>2</v>
      </c>
      <c r="AO209">
        <v>0</v>
      </c>
      <c r="AP209">
        <v>0</v>
      </c>
      <c r="AQ209">
        <v>4</v>
      </c>
      <c r="AR209">
        <v>5</v>
      </c>
      <c r="AS209">
        <v>18</v>
      </c>
      <c r="AT209">
        <v>21</v>
      </c>
      <c r="AU209">
        <v>2</v>
      </c>
      <c r="AV209">
        <v>0</v>
      </c>
      <c r="AW209">
        <v>1</v>
      </c>
      <c r="AX209">
        <v>16</v>
      </c>
      <c r="AY209">
        <v>0</v>
      </c>
      <c r="AZ209">
        <v>0</v>
      </c>
      <c r="BA209">
        <v>0</v>
      </c>
      <c r="BB209">
        <v>0</v>
      </c>
      <c r="BC209">
        <v>1</v>
      </c>
      <c r="BD209">
        <v>7</v>
      </c>
      <c r="BE209">
        <v>47</v>
      </c>
      <c r="BF209">
        <v>0</v>
      </c>
      <c r="BG209">
        <v>0</v>
      </c>
      <c r="BH209">
        <v>0</v>
      </c>
      <c r="BI209">
        <v>20</v>
      </c>
      <c r="BJ209">
        <v>5</v>
      </c>
      <c r="BK209">
        <v>22</v>
      </c>
      <c r="BL209">
        <v>285</v>
      </c>
      <c r="BM209">
        <v>97</v>
      </c>
      <c r="BN209">
        <v>31</v>
      </c>
      <c r="BO209">
        <v>22</v>
      </c>
      <c r="BP209">
        <v>10</v>
      </c>
      <c r="BQ209">
        <v>6</v>
      </c>
      <c r="BR209">
        <v>119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</row>
    <row r="210" spans="1:154">
      <c r="A210" t="s">
        <v>172</v>
      </c>
      <c r="B210" s="10">
        <v>29</v>
      </c>
      <c r="C210" s="4" t="s">
        <v>3</v>
      </c>
      <c r="D210" s="10" t="s">
        <v>38</v>
      </c>
      <c r="E210" s="59">
        <f t="shared" si="122"/>
        <v>0</v>
      </c>
      <c r="F210" s="59">
        <f t="shared" si="123"/>
        <v>0</v>
      </c>
      <c r="G210" s="59">
        <f t="shared" si="124"/>
        <v>83.333333333333343</v>
      </c>
      <c r="H210" s="59">
        <f t="shared" si="125"/>
        <v>16.666666666666664</v>
      </c>
      <c r="I210" s="59">
        <f t="shared" si="126"/>
        <v>0.83333333333333337</v>
      </c>
      <c r="J210">
        <v>24</v>
      </c>
      <c r="K210">
        <v>0</v>
      </c>
      <c r="L210">
        <v>0</v>
      </c>
      <c r="M210">
        <v>20</v>
      </c>
      <c r="N210">
        <v>4</v>
      </c>
      <c r="O210">
        <v>0.83333333330000003</v>
      </c>
      <c r="P210">
        <v>459.83333340000001</v>
      </c>
      <c r="Q210">
        <v>0</v>
      </c>
      <c r="R210">
        <v>474.05</v>
      </c>
      <c r="S210">
        <v>388.75</v>
      </c>
      <c r="T210">
        <v>160.33333329999999</v>
      </c>
      <c r="U210">
        <v>167.2</v>
      </c>
      <c r="V210">
        <v>126</v>
      </c>
      <c r="W210">
        <v>62.791666669999998</v>
      </c>
      <c r="X210">
        <v>57</v>
      </c>
      <c r="Y210">
        <v>91.75</v>
      </c>
      <c r="Z210">
        <v>718.83333330000005</v>
      </c>
      <c r="AA210">
        <v>796</v>
      </c>
      <c r="AB210">
        <v>333</v>
      </c>
      <c r="AC210">
        <v>83</v>
      </c>
      <c r="AD210">
        <v>35</v>
      </c>
      <c r="AE210">
        <v>37</v>
      </c>
      <c r="AF210">
        <v>11</v>
      </c>
      <c r="AG210">
        <v>41</v>
      </c>
      <c r="AH210">
        <v>30</v>
      </c>
      <c r="AI210">
        <v>3</v>
      </c>
      <c r="AJ210">
        <v>0</v>
      </c>
      <c r="AK210">
        <v>0</v>
      </c>
      <c r="AL210">
        <v>9</v>
      </c>
      <c r="AM210">
        <v>24</v>
      </c>
      <c r="AN210">
        <v>6</v>
      </c>
      <c r="AO210">
        <v>0</v>
      </c>
      <c r="AP210">
        <v>0</v>
      </c>
      <c r="AQ210">
        <v>0</v>
      </c>
      <c r="AR210">
        <v>5</v>
      </c>
      <c r="AS210">
        <v>13</v>
      </c>
      <c r="AT210">
        <v>20</v>
      </c>
      <c r="AU210">
        <v>3</v>
      </c>
      <c r="AV210">
        <v>0</v>
      </c>
      <c r="AW210">
        <v>0</v>
      </c>
      <c r="AX210">
        <v>1</v>
      </c>
      <c r="AY210">
        <v>4</v>
      </c>
      <c r="AZ210">
        <v>4</v>
      </c>
      <c r="BA210">
        <v>0</v>
      </c>
      <c r="BB210">
        <v>0</v>
      </c>
      <c r="BC210">
        <v>0</v>
      </c>
      <c r="BD210">
        <v>3</v>
      </c>
      <c r="BE210">
        <v>24</v>
      </c>
      <c r="BF210">
        <v>0</v>
      </c>
      <c r="BG210">
        <v>0</v>
      </c>
      <c r="BH210">
        <v>0</v>
      </c>
      <c r="BI210">
        <v>20</v>
      </c>
      <c r="BJ210">
        <v>4</v>
      </c>
      <c r="BK210">
        <v>0</v>
      </c>
      <c r="BL210">
        <v>211</v>
      </c>
      <c r="BM210">
        <v>40</v>
      </c>
      <c r="BN210">
        <v>3</v>
      </c>
      <c r="BO210">
        <v>3</v>
      </c>
      <c r="BP210">
        <v>17</v>
      </c>
      <c r="BQ210">
        <v>2</v>
      </c>
      <c r="BR210">
        <v>146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 t="s">
        <v>58</v>
      </c>
      <c r="CE210" s="58" t="s">
        <v>111</v>
      </c>
    </row>
    <row r="211" spans="1:154">
      <c r="A211" t="s">
        <v>173</v>
      </c>
      <c r="B211" s="10">
        <v>29</v>
      </c>
      <c r="C211" s="6" t="s">
        <v>2</v>
      </c>
      <c r="D211" s="10" t="s">
        <v>38</v>
      </c>
      <c r="E211" s="59">
        <f t="shared" si="122"/>
        <v>25</v>
      </c>
      <c r="F211" s="59">
        <f t="shared" si="123"/>
        <v>0</v>
      </c>
      <c r="G211" s="59">
        <f t="shared" si="124"/>
        <v>58.333333333333336</v>
      </c>
      <c r="H211" s="59">
        <f t="shared" si="125"/>
        <v>16.666666666666664</v>
      </c>
      <c r="I211" s="59">
        <f t="shared" si="126"/>
        <v>0.58333333333333337</v>
      </c>
      <c r="J211">
        <v>24</v>
      </c>
      <c r="K211">
        <v>6</v>
      </c>
      <c r="L211">
        <v>0</v>
      </c>
      <c r="M211">
        <v>14</v>
      </c>
      <c r="N211">
        <v>4</v>
      </c>
      <c r="O211">
        <v>0.77777777780000001</v>
      </c>
      <c r="P211">
        <v>1074</v>
      </c>
      <c r="Q211">
        <v>0</v>
      </c>
      <c r="R211">
        <v>992.78571439999996</v>
      </c>
      <c r="S211">
        <v>1358.25</v>
      </c>
      <c r="T211">
        <v>329.94444440000001</v>
      </c>
      <c r="U211">
        <v>263.07142850000002</v>
      </c>
      <c r="V211">
        <v>564</v>
      </c>
      <c r="W211">
        <v>1461.4444450000001</v>
      </c>
      <c r="X211">
        <v>1521.4285709999999</v>
      </c>
      <c r="Y211">
        <v>1251.5</v>
      </c>
      <c r="Z211">
        <v>29.88888889</v>
      </c>
      <c r="AA211">
        <v>30.85714286</v>
      </c>
      <c r="AB211">
        <v>26.5</v>
      </c>
      <c r="AC211">
        <v>66</v>
      </c>
      <c r="AD211">
        <v>32</v>
      </c>
      <c r="AE211">
        <v>28</v>
      </c>
      <c r="AF211">
        <v>6</v>
      </c>
      <c r="AG211">
        <v>19</v>
      </c>
      <c r="AH211">
        <v>27</v>
      </c>
      <c r="AI211">
        <v>2</v>
      </c>
      <c r="AJ211">
        <v>0</v>
      </c>
      <c r="AK211">
        <v>4</v>
      </c>
      <c r="AL211">
        <v>14</v>
      </c>
      <c r="AM211">
        <v>18</v>
      </c>
      <c r="AN211">
        <v>9</v>
      </c>
      <c r="AO211">
        <v>0</v>
      </c>
      <c r="AP211">
        <v>0</v>
      </c>
      <c r="AQ211">
        <v>0</v>
      </c>
      <c r="AR211">
        <v>5</v>
      </c>
      <c r="AS211">
        <v>1</v>
      </c>
      <c r="AT211">
        <v>14</v>
      </c>
      <c r="AU211">
        <v>1</v>
      </c>
      <c r="AV211">
        <v>0</v>
      </c>
      <c r="AW211">
        <v>3</v>
      </c>
      <c r="AX211">
        <v>9</v>
      </c>
      <c r="AY211">
        <v>0</v>
      </c>
      <c r="AZ211">
        <v>4</v>
      </c>
      <c r="BA211">
        <v>1</v>
      </c>
      <c r="BB211">
        <v>0</v>
      </c>
      <c r="BC211">
        <v>1</v>
      </c>
      <c r="BD211">
        <v>0</v>
      </c>
      <c r="BE211">
        <v>33</v>
      </c>
      <c r="BF211">
        <v>1</v>
      </c>
      <c r="BG211">
        <v>0</v>
      </c>
      <c r="BH211">
        <v>0</v>
      </c>
      <c r="BI211">
        <v>1</v>
      </c>
      <c r="BJ211">
        <v>18</v>
      </c>
      <c r="BK211">
        <v>13</v>
      </c>
      <c r="BL211">
        <v>111</v>
      </c>
      <c r="BM211">
        <v>8</v>
      </c>
      <c r="BN211">
        <v>0</v>
      </c>
      <c r="BO211">
        <v>6</v>
      </c>
      <c r="BP211">
        <v>19</v>
      </c>
      <c r="BQ211">
        <v>15</v>
      </c>
      <c r="BR211">
        <v>63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 t="s">
        <v>58</v>
      </c>
      <c r="CE211" s="58" t="s">
        <v>111</v>
      </c>
    </row>
    <row r="212" spans="1:154">
      <c r="A212" t="s">
        <v>174</v>
      </c>
      <c r="B212" s="10">
        <v>37</v>
      </c>
      <c r="C212" s="6" t="s">
        <v>2</v>
      </c>
      <c r="D212" s="10" t="s">
        <v>38</v>
      </c>
      <c r="E212" s="59">
        <f t="shared" si="122"/>
        <v>37.5</v>
      </c>
      <c r="F212" s="59">
        <f t="shared" si="123"/>
        <v>4.1666666666666661</v>
      </c>
      <c r="G212" s="59">
        <f t="shared" si="124"/>
        <v>41.666666666666671</v>
      </c>
      <c r="H212" s="59">
        <f t="shared" si="125"/>
        <v>16.666666666666664</v>
      </c>
      <c r="I212" s="59">
        <f t="shared" si="126"/>
        <v>0.41666666666666669</v>
      </c>
      <c r="J212">
        <v>24</v>
      </c>
      <c r="K212">
        <v>9</v>
      </c>
      <c r="L212">
        <v>1</v>
      </c>
      <c r="M212">
        <v>10</v>
      </c>
      <c r="N212">
        <v>4</v>
      </c>
      <c r="O212">
        <v>0.71428571429999999</v>
      </c>
      <c r="P212">
        <v>1537.333333</v>
      </c>
      <c r="Q212">
        <v>1987</v>
      </c>
      <c r="R212">
        <v>1537.9</v>
      </c>
      <c r="S212">
        <v>1423.5</v>
      </c>
      <c r="T212">
        <v>809.92857149999998</v>
      </c>
      <c r="U212">
        <v>732</v>
      </c>
      <c r="V212">
        <v>1004.75</v>
      </c>
      <c r="W212">
        <v>847</v>
      </c>
      <c r="X212">
        <v>331.2</v>
      </c>
      <c r="Y212">
        <v>2136.5</v>
      </c>
      <c r="Z212">
        <v>521.78571439999996</v>
      </c>
      <c r="AA212">
        <v>627.79999999999995</v>
      </c>
      <c r="AB212">
        <v>256.75</v>
      </c>
      <c r="AC212">
        <v>49</v>
      </c>
      <c r="AD212">
        <v>19</v>
      </c>
      <c r="AE212">
        <v>20</v>
      </c>
      <c r="AF212">
        <v>10</v>
      </c>
      <c r="AG212">
        <v>25</v>
      </c>
      <c r="AH212">
        <v>18</v>
      </c>
      <c r="AI212">
        <v>2</v>
      </c>
      <c r="AJ212">
        <v>0</v>
      </c>
      <c r="AK212">
        <v>0</v>
      </c>
      <c r="AL212">
        <v>4</v>
      </c>
      <c r="AM212">
        <v>15</v>
      </c>
      <c r="AN212">
        <v>4</v>
      </c>
      <c r="AO212">
        <v>0</v>
      </c>
      <c r="AP212">
        <v>0</v>
      </c>
      <c r="AQ212">
        <v>0</v>
      </c>
      <c r="AR212">
        <v>0</v>
      </c>
      <c r="AS212">
        <v>8</v>
      </c>
      <c r="AT212">
        <v>10</v>
      </c>
      <c r="AU212">
        <v>1</v>
      </c>
      <c r="AV212">
        <v>0</v>
      </c>
      <c r="AW212">
        <v>0</v>
      </c>
      <c r="AX212">
        <v>1</v>
      </c>
      <c r="AY212">
        <v>2</v>
      </c>
      <c r="AZ212">
        <v>4</v>
      </c>
      <c r="BA212">
        <v>1</v>
      </c>
      <c r="BB212">
        <v>0</v>
      </c>
      <c r="BC212">
        <v>0</v>
      </c>
      <c r="BD212">
        <v>3</v>
      </c>
      <c r="BE212">
        <v>18</v>
      </c>
      <c r="BF212">
        <v>1</v>
      </c>
      <c r="BG212">
        <v>1</v>
      </c>
      <c r="BH212">
        <v>0</v>
      </c>
      <c r="BI212">
        <v>11</v>
      </c>
      <c r="BJ212">
        <v>3</v>
      </c>
      <c r="BK212">
        <v>2</v>
      </c>
      <c r="BL212">
        <v>1263</v>
      </c>
      <c r="BM212">
        <v>451</v>
      </c>
      <c r="BN212">
        <v>119</v>
      </c>
      <c r="BO212">
        <v>16</v>
      </c>
      <c r="BP212">
        <v>37</v>
      </c>
      <c r="BQ212">
        <v>101</v>
      </c>
      <c r="BR212">
        <v>539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 t="s">
        <v>58</v>
      </c>
    </row>
    <row r="213" spans="1:154">
      <c r="A213" t="s">
        <v>183</v>
      </c>
      <c r="B213" s="10">
        <v>34</v>
      </c>
      <c r="C213" s="6" t="s">
        <v>2</v>
      </c>
      <c r="D213" s="10" t="s">
        <v>38</v>
      </c>
      <c r="E213" s="59">
        <f t="shared" si="122"/>
        <v>20.833333333333336</v>
      </c>
      <c r="F213" s="59">
        <f t="shared" si="123"/>
        <v>4.1666666666666661</v>
      </c>
      <c r="G213" s="59">
        <f t="shared" si="124"/>
        <v>66.666666666666657</v>
      </c>
      <c r="H213" s="59">
        <f t="shared" si="125"/>
        <v>8.3333333333333321</v>
      </c>
      <c r="I213" s="59">
        <f t="shared" si="126"/>
        <v>0.66666666666666663</v>
      </c>
      <c r="J213">
        <v>24</v>
      </c>
      <c r="K213">
        <v>5</v>
      </c>
      <c r="L213">
        <v>1</v>
      </c>
      <c r="M213">
        <v>16</v>
      </c>
      <c r="N213">
        <v>2</v>
      </c>
      <c r="O213">
        <v>0.88888888899999996</v>
      </c>
      <c r="P213">
        <v>1291.8421049999999</v>
      </c>
      <c r="Q213">
        <v>1062</v>
      </c>
      <c r="R213">
        <v>1204.4375</v>
      </c>
      <c r="S213">
        <v>2106</v>
      </c>
      <c r="T213">
        <v>197.61111109999999</v>
      </c>
      <c r="U213">
        <v>168.5625</v>
      </c>
      <c r="V213">
        <v>430</v>
      </c>
      <c r="W213">
        <v>141.61111109999999</v>
      </c>
      <c r="X213">
        <v>144.1875</v>
      </c>
      <c r="Y213">
        <v>121</v>
      </c>
      <c r="Z213">
        <v>726.7222223</v>
      </c>
      <c r="AA213">
        <v>799.1875</v>
      </c>
      <c r="AB213">
        <v>147</v>
      </c>
      <c r="AC213">
        <v>131</v>
      </c>
      <c r="AD213">
        <v>33</v>
      </c>
      <c r="AE213">
        <v>88</v>
      </c>
      <c r="AF213">
        <v>10</v>
      </c>
      <c r="AG213">
        <v>75</v>
      </c>
      <c r="AH213">
        <v>23</v>
      </c>
      <c r="AI213">
        <v>8</v>
      </c>
      <c r="AJ213">
        <v>2</v>
      </c>
      <c r="AK213">
        <v>0</v>
      </c>
      <c r="AL213">
        <v>23</v>
      </c>
      <c r="AM213">
        <v>19</v>
      </c>
      <c r="AN213">
        <v>5</v>
      </c>
      <c r="AO213">
        <v>0</v>
      </c>
      <c r="AP213">
        <v>0</v>
      </c>
      <c r="AQ213">
        <v>0</v>
      </c>
      <c r="AR213">
        <v>9</v>
      </c>
      <c r="AS213">
        <v>51</v>
      </c>
      <c r="AT213">
        <v>16</v>
      </c>
      <c r="AU213">
        <v>7</v>
      </c>
      <c r="AV213">
        <v>2</v>
      </c>
      <c r="AW213">
        <v>0</v>
      </c>
      <c r="AX213">
        <v>12</v>
      </c>
      <c r="AY213">
        <v>5</v>
      </c>
      <c r="AZ213">
        <v>2</v>
      </c>
      <c r="BA213">
        <v>1</v>
      </c>
      <c r="BB213">
        <v>0</v>
      </c>
      <c r="BC213">
        <v>0</v>
      </c>
      <c r="BD213">
        <v>2</v>
      </c>
      <c r="BE213">
        <v>23</v>
      </c>
      <c r="BF213">
        <v>1</v>
      </c>
      <c r="BG213">
        <v>0</v>
      </c>
      <c r="BH213">
        <v>0</v>
      </c>
      <c r="BI213">
        <v>15</v>
      </c>
      <c r="BJ213">
        <v>3</v>
      </c>
      <c r="BK213">
        <v>4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 t="s">
        <v>58</v>
      </c>
    </row>
    <row r="214" spans="1:154">
      <c r="A214" t="s">
        <v>175</v>
      </c>
      <c r="B214" s="10">
        <v>34</v>
      </c>
      <c r="C214" s="4" t="s">
        <v>3</v>
      </c>
      <c r="D214" s="10" t="s">
        <v>38</v>
      </c>
      <c r="E214" s="59">
        <f t="shared" si="122"/>
        <v>8.3333333333333321</v>
      </c>
      <c r="F214" s="59">
        <f t="shared" si="123"/>
        <v>4.1666666666666661</v>
      </c>
      <c r="G214" s="59">
        <f t="shared" si="124"/>
        <v>79.166666666666657</v>
      </c>
      <c r="H214" s="59">
        <f t="shared" si="125"/>
        <v>8.3333333333333321</v>
      </c>
      <c r="I214" s="59">
        <f t="shared" si="126"/>
        <v>0.79166666666666663</v>
      </c>
      <c r="J214">
        <v>24</v>
      </c>
      <c r="K214">
        <v>2</v>
      </c>
      <c r="L214">
        <v>1</v>
      </c>
      <c r="M214">
        <v>19</v>
      </c>
      <c r="N214">
        <v>2</v>
      </c>
      <c r="O214">
        <v>0.90476190489999997</v>
      </c>
      <c r="P214">
        <v>680.40909099999999</v>
      </c>
      <c r="Q214">
        <v>3487</v>
      </c>
      <c r="R214">
        <v>479.05263159999998</v>
      </c>
      <c r="S214">
        <v>1190</v>
      </c>
      <c r="T214">
        <v>217.33333329999999</v>
      </c>
      <c r="U214">
        <v>154.15789470000001</v>
      </c>
      <c r="V214">
        <v>817.5</v>
      </c>
      <c r="W214">
        <v>96.428571430000005</v>
      </c>
      <c r="X214">
        <v>95.368421049999995</v>
      </c>
      <c r="Y214">
        <v>106.5</v>
      </c>
      <c r="Z214">
        <v>238.2380952</v>
      </c>
      <c r="AA214">
        <v>254.47368420000001</v>
      </c>
      <c r="AB214">
        <v>84</v>
      </c>
      <c r="AC214">
        <v>81</v>
      </c>
      <c r="AD214">
        <v>34</v>
      </c>
      <c r="AE214">
        <v>41</v>
      </c>
      <c r="AF214">
        <v>6</v>
      </c>
      <c r="AG214">
        <v>35</v>
      </c>
      <c r="AH214">
        <v>25</v>
      </c>
      <c r="AI214">
        <v>2</v>
      </c>
      <c r="AJ214">
        <v>0</v>
      </c>
      <c r="AK214">
        <v>0</v>
      </c>
      <c r="AL214">
        <v>19</v>
      </c>
      <c r="AM214">
        <v>22</v>
      </c>
      <c r="AN214">
        <v>4</v>
      </c>
      <c r="AO214">
        <v>1</v>
      </c>
      <c r="AP214">
        <v>0</v>
      </c>
      <c r="AQ214">
        <v>0</v>
      </c>
      <c r="AR214">
        <v>7</v>
      </c>
      <c r="AS214">
        <v>11</v>
      </c>
      <c r="AT214">
        <v>19</v>
      </c>
      <c r="AU214">
        <v>1</v>
      </c>
      <c r="AV214">
        <v>0</v>
      </c>
      <c r="AW214">
        <v>0</v>
      </c>
      <c r="AX214">
        <v>10</v>
      </c>
      <c r="AY214">
        <v>2</v>
      </c>
      <c r="AZ214">
        <v>2</v>
      </c>
      <c r="BA214">
        <v>0</v>
      </c>
      <c r="BB214">
        <v>0</v>
      </c>
      <c r="BC214">
        <v>0</v>
      </c>
      <c r="BD214">
        <v>2</v>
      </c>
      <c r="BE214">
        <v>79</v>
      </c>
      <c r="BF214">
        <v>0</v>
      </c>
      <c r="BG214">
        <v>1</v>
      </c>
      <c r="BH214">
        <v>0</v>
      </c>
      <c r="BI214">
        <v>19</v>
      </c>
      <c r="BJ214">
        <v>4</v>
      </c>
      <c r="BK214">
        <v>55</v>
      </c>
      <c r="BL214">
        <v>454</v>
      </c>
      <c r="BM214">
        <v>132</v>
      </c>
      <c r="BN214">
        <v>18</v>
      </c>
      <c r="BO214">
        <v>0</v>
      </c>
      <c r="BP214">
        <v>49</v>
      </c>
      <c r="BQ214">
        <v>12</v>
      </c>
      <c r="BR214">
        <v>243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 t="s">
        <v>58</v>
      </c>
      <c r="CE214" s="58" t="s">
        <v>111</v>
      </c>
    </row>
    <row r="215" spans="1:154">
      <c r="A215" t="s">
        <v>176</v>
      </c>
      <c r="B215" s="10">
        <v>34</v>
      </c>
      <c r="C215" s="6" t="s">
        <v>2</v>
      </c>
      <c r="D215" s="10" t="s">
        <v>38</v>
      </c>
      <c r="E215" s="59">
        <f t="shared" si="122"/>
        <v>41.666666666666671</v>
      </c>
      <c r="F215" s="59">
        <f t="shared" si="123"/>
        <v>0</v>
      </c>
      <c r="G215" s="59">
        <f t="shared" si="124"/>
        <v>41.666666666666671</v>
      </c>
      <c r="H215" s="59">
        <f t="shared" si="125"/>
        <v>16.666666666666664</v>
      </c>
      <c r="I215" s="59">
        <f t="shared" si="126"/>
        <v>0.41666666666666669</v>
      </c>
      <c r="J215">
        <v>24</v>
      </c>
      <c r="K215">
        <v>10</v>
      </c>
      <c r="L215">
        <v>0</v>
      </c>
      <c r="M215">
        <v>10</v>
      </c>
      <c r="N215">
        <v>4</v>
      </c>
      <c r="O215">
        <v>0.71428571429999999</v>
      </c>
      <c r="P215">
        <v>870.92857149999998</v>
      </c>
      <c r="Q215">
        <v>0</v>
      </c>
      <c r="R215">
        <v>1017.5</v>
      </c>
      <c r="S215">
        <v>504.5</v>
      </c>
      <c r="T215">
        <v>269</v>
      </c>
      <c r="U215">
        <v>174.5</v>
      </c>
      <c r="V215">
        <v>505.25</v>
      </c>
      <c r="W215">
        <v>296.5</v>
      </c>
      <c r="X215">
        <v>311</v>
      </c>
      <c r="Y215">
        <v>260.25</v>
      </c>
      <c r="Z215">
        <v>550.35714289999999</v>
      </c>
      <c r="AA215">
        <v>679.90000010000006</v>
      </c>
      <c r="AB215">
        <v>226.5</v>
      </c>
      <c r="AC215">
        <v>60</v>
      </c>
      <c r="AD215">
        <v>22</v>
      </c>
      <c r="AE215">
        <v>19</v>
      </c>
      <c r="AF215">
        <v>19</v>
      </c>
      <c r="AG215">
        <v>26</v>
      </c>
      <c r="AH215">
        <v>19</v>
      </c>
      <c r="AI215">
        <v>7</v>
      </c>
      <c r="AJ215">
        <v>0</v>
      </c>
      <c r="AK215">
        <v>0</v>
      </c>
      <c r="AL215">
        <v>8</v>
      </c>
      <c r="AM215">
        <v>14</v>
      </c>
      <c r="AN215">
        <v>5</v>
      </c>
      <c r="AO215">
        <v>0</v>
      </c>
      <c r="AP215">
        <v>0</v>
      </c>
      <c r="AQ215">
        <v>0</v>
      </c>
      <c r="AR215">
        <v>3</v>
      </c>
      <c r="AS215">
        <v>3</v>
      </c>
      <c r="AT215">
        <v>10</v>
      </c>
      <c r="AU215">
        <v>6</v>
      </c>
      <c r="AV215">
        <v>0</v>
      </c>
      <c r="AW215">
        <v>0</v>
      </c>
      <c r="AX215">
        <v>0</v>
      </c>
      <c r="AY215">
        <v>9</v>
      </c>
      <c r="AZ215">
        <v>4</v>
      </c>
      <c r="BA215">
        <v>1</v>
      </c>
      <c r="BB215">
        <v>0</v>
      </c>
      <c r="BC215">
        <v>0</v>
      </c>
      <c r="BD215">
        <v>5</v>
      </c>
      <c r="BE215">
        <v>24</v>
      </c>
      <c r="BF215">
        <v>5</v>
      </c>
      <c r="BG215">
        <v>1</v>
      </c>
      <c r="BH215">
        <v>0</v>
      </c>
      <c r="BI215">
        <v>7</v>
      </c>
      <c r="BJ215">
        <v>7</v>
      </c>
      <c r="BK215">
        <v>4</v>
      </c>
      <c r="BL215">
        <v>1074</v>
      </c>
      <c r="BM215">
        <v>412</v>
      </c>
      <c r="BN215">
        <v>17</v>
      </c>
      <c r="BO215">
        <v>3</v>
      </c>
      <c r="BP215">
        <v>51</v>
      </c>
      <c r="BQ215">
        <v>29</v>
      </c>
      <c r="BR215">
        <v>562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 t="s">
        <v>58</v>
      </c>
      <c r="CE215" s="58" t="s">
        <v>111</v>
      </c>
    </row>
    <row r="216" spans="1:154">
      <c r="A216" t="s">
        <v>177</v>
      </c>
      <c r="B216" s="10">
        <v>29</v>
      </c>
      <c r="C216" s="6" t="s">
        <v>2</v>
      </c>
      <c r="D216" s="10" t="s">
        <v>38</v>
      </c>
      <c r="E216" s="59">
        <f t="shared" si="122"/>
        <v>37.5</v>
      </c>
      <c r="F216" s="59">
        <f t="shared" si="123"/>
        <v>4.1666666666666661</v>
      </c>
      <c r="G216" s="59">
        <f t="shared" si="124"/>
        <v>58.333333333333336</v>
      </c>
      <c r="H216" s="59">
        <f t="shared" si="125"/>
        <v>0</v>
      </c>
      <c r="I216" s="59">
        <f t="shared" si="126"/>
        <v>0.58333333333333337</v>
      </c>
      <c r="J216">
        <v>24</v>
      </c>
      <c r="K216">
        <v>9</v>
      </c>
      <c r="L216">
        <v>1</v>
      </c>
      <c r="M216">
        <v>14</v>
      </c>
      <c r="N216">
        <v>0</v>
      </c>
      <c r="O216">
        <v>1</v>
      </c>
      <c r="P216">
        <v>634.66666669999995</v>
      </c>
      <c r="Q216">
        <v>948</v>
      </c>
      <c r="R216">
        <v>612.28571439999996</v>
      </c>
      <c r="S216">
        <v>0</v>
      </c>
      <c r="T216">
        <v>143.5</v>
      </c>
      <c r="U216">
        <v>143.5</v>
      </c>
      <c r="V216">
        <v>0</v>
      </c>
      <c r="W216">
        <v>227.64285709999999</v>
      </c>
      <c r="X216">
        <v>227.64285709999999</v>
      </c>
      <c r="Y216">
        <v>0</v>
      </c>
      <c r="Z216">
        <v>755.35714289999999</v>
      </c>
      <c r="AA216">
        <v>755.35714289999999</v>
      </c>
      <c r="AB216">
        <v>0</v>
      </c>
      <c r="AC216">
        <v>72</v>
      </c>
      <c r="AD216">
        <v>26</v>
      </c>
      <c r="AE216">
        <v>46</v>
      </c>
      <c r="AF216">
        <v>0</v>
      </c>
      <c r="AG216">
        <v>20</v>
      </c>
      <c r="AH216">
        <v>19</v>
      </c>
      <c r="AI216">
        <v>7</v>
      </c>
      <c r="AJ216">
        <v>0</v>
      </c>
      <c r="AK216">
        <v>0</v>
      </c>
      <c r="AL216">
        <v>26</v>
      </c>
      <c r="AM216">
        <v>15</v>
      </c>
      <c r="AN216">
        <v>5</v>
      </c>
      <c r="AO216">
        <v>0</v>
      </c>
      <c r="AP216">
        <v>0</v>
      </c>
      <c r="AQ216">
        <v>0</v>
      </c>
      <c r="AR216">
        <v>6</v>
      </c>
      <c r="AS216">
        <v>5</v>
      </c>
      <c r="AT216">
        <v>14</v>
      </c>
      <c r="AU216">
        <v>7</v>
      </c>
      <c r="AV216">
        <v>0</v>
      </c>
      <c r="AW216">
        <v>0</v>
      </c>
      <c r="AX216">
        <v>20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28</v>
      </c>
      <c r="BF216">
        <v>7</v>
      </c>
      <c r="BG216">
        <v>0</v>
      </c>
      <c r="BH216">
        <v>0</v>
      </c>
      <c r="BI216">
        <v>11</v>
      </c>
      <c r="BJ216">
        <v>3</v>
      </c>
      <c r="BK216">
        <v>7</v>
      </c>
      <c r="BL216">
        <v>258</v>
      </c>
      <c r="BM216">
        <v>96</v>
      </c>
      <c r="BN216">
        <v>1</v>
      </c>
      <c r="BO216">
        <v>0</v>
      </c>
      <c r="BP216">
        <v>12</v>
      </c>
      <c r="BQ216">
        <v>3</v>
      </c>
      <c r="BR216">
        <v>146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 t="s">
        <v>58</v>
      </c>
      <c r="CE216" s="58" t="s">
        <v>111</v>
      </c>
    </row>
    <row r="217" spans="1:154">
      <c r="A217" s="63"/>
      <c r="C217" s="65"/>
      <c r="D217" s="65"/>
      <c r="E217" s="65"/>
      <c r="F217" s="65"/>
      <c r="G217" s="65"/>
      <c r="H217" s="65"/>
      <c r="I217" s="65"/>
      <c r="J217" s="65"/>
      <c r="K217" s="63"/>
      <c r="L217" s="63"/>
      <c r="M217" s="63"/>
      <c r="N217" s="63"/>
      <c r="O217" s="64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S217" s="63"/>
      <c r="AT217" s="63"/>
      <c r="AU217" s="63"/>
      <c r="CE217" s="58" t="s">
        <v>111</v>
      </c>
    </row>
    <row r="218" spans="1:154">
      <c r="A218" s="34" t="s">
        <v>3</v>
      </c>
      <c r="B218" s="34">
        <f>COUNTIF(C190:C216,"WT")</f>
        <v>11</v>
      </c>
      <c r="C218" s="63"/>
      <c r="D218" s="22" t="s">
        <v>41</v>
      </c>
      <c r="E218" s="24">
        <f>AVERAGE(E193:E196,E198,E203,E205:E206,E209:E210,E214)</f>
        <v>20.833333333333336</v>
      </c>
      <c r="F218" s="24">
        <f t="shared" ref="F218:BQ218" si="127">AVERAGE(F193:F196,F198,F203,F205:F206,F209:F210,F214)</f>
        <v>2.6515151515151505</v>
      </c>
      <c r="G218" s="24">
        <f t="shared" si="127"/>
        <v>62.878787878787882</v>
      </c>
      <c r="H218" s="24">
        <f t="shared" si="127"/>
        <v>13.636363636363637</v>
      </c>
      <c r="I218" s="24">
        <f t="shared" si="127"/>
        <v>0.62878787878787878</v>
      </c>
      <c r="J218" s="24">
        <f t="shared" si="127"/>
        <v>24</v>
      </c>
      <c r="K218" s="24">
        <f t="shared" si="127"/>
        <v>5</v>
      </c>
      <c r="L218" s="24">
        <f t="shared" si="127"/>
        <v>0.63636363636363635</v>
      </c>
      <c r="M218" s="24">
        <f t="shared" si="127"/>
        <v>15.090909090909092</v>
      </c>
      <c r="N218" s="24">
        <f t="shared" si="127"/>
        <v>3.2727272727272729</v>
      </c>
      <c r="O218" s="24">
        <f t="shared" si="127"/>
        <v>0.79840573939090898</v>
      </c>
      <c r="P218" s="24">
        <f t="shared" si="127"/>
        <v>814.47675442727268</v>
      </c>
      <c r="Q218" s="24">
        <f t="shared" si="127"/>
        <v>999.31818181818187</v>
      </c>
      <c r="R218" s="24">
        <f t="shared" si="127"/>
        <v>801.75623316363635</v>
      </c>
      <c r="S218" s="24">
        <f t="shared" si="127"/>
        <v>684.16363639090912</v>
      </c>
      <c r="T218" s="24">
        <f t="shared" si="127"/>
        <v>311.54276124454549</v>
      </c>
      <c r="U218" s="24">
        <f t="shared" si="127"/>
        <v>291.73320451727267</v>
      </c>
      <c r="V218" s="24">
        <f t="shared" si="127"/>
        <v>391.98636363636365</v>
      </c>
      <c r="W218" s="24">
        <f t="shared" si="127"/>
        <v>493.63346013727283</v>
      </c>
      <c r="X218" s="24">
        <f t="shared" si="127"/>
        <v>542.24172346272724</v>
      </c>
      <c r="Y218" s="24">
        <f t="shared" si="127"/>
        <v>251.30303031818178</v>
      </c>
      <c r="Z218" s="24">
        <f t="shared" si="127"/>
        <v>403.51060324545455</v>
      </c>
      <c r="AA218" s="24">
        <f t="shared" si="127"/>
        <v>453.36237582000007</v>
      </c>
      <c r="AB218" s="24">
        <f t="shared" si="127"/>
        <v>187.46666668181817</v>
      </c>
      <c r="AC218" s="24">
        <f t="shared" si="127"/>
        <v>82.181818181818187</v>
      </c>
      <c r="AD218" s="24">
        <f t="shared" si="127"/>
        <v>32.090909090909093</v>
      </c>
      <c r="AE218" s="24">
        <f t="shared" si="127"/>
        <v>37.090909090909093</v>
      </c>
      <c r="AF218" s="24">
        <f t="shared" si="127"/>
        <v>13</v>
      </c>
      <c r="AG218" s="24">
        <f t="shared" si="127"/>
        <v>31.09090909090909</v>
      </c>
      <c r="AH218" s="24">
        <f t="shared" si="127"/>
        <v>24.09090909090909</v>
      </c>
      <c r="AI218" s="24">
        <f t="shared" si="127"/>
        <v>4.4545454545454541</v>
      </c>
      <c r="AJ218" s="24">
        <f t="shared" si="127"/>
        <v>0.18181818181818182</v>
      </c>
      <c r="AK218" s="24">
        <f t="shared" si="127"/>
        <v>4.5454545454545459</v>
      </c>
      <c r="AL218" s="24">
        <f t="shared" si="127"/>
        <v>17.818181818181817</v>
      </c>
      <c r="AM218" s="24">
        <f t="shared" si="127"/>
        <v>19</v>
      </c>
      <c r="AN218" s="24">
        <f t="shared" si="127"/>
        <v>5.7272727272727275</v>
      </c>
      <c r="AO218" s="24">
        <f t="shared" si="127"/>
        <v>0.36363636363636365</v>
      </c>
      <c r="AP218" s="24">
        <f t="shared" si="127"/>
        <v>0</v>
      </c>
      <c r="AQ218" s="24">
        <f t="shared" si="127"/>
        <v>1.4545454545454546</v>
      </c>
      <c r="AR218" s="24">
        <f t="shared" si="127"/>
        <v>5.5454545454545459</v>
      </c>
      <c r="AS218" s="24">
        <f t="shared" si="127"/>
        <v>9.0909090909090917</v>
      </c>
      <c r="AT218" s="24">
        <f t="shared" si="127"/>
        <v>15.090909090909092</v>
      </c>
      <c r="AU218" s="24">
        <f t="shared" si="127"/>
        <v>3.7272727272727271</v>
      </c>
      <c r="AV218" s="24">
        <f t="shared" si="127"/>
        <v>0.18181818181818182</v>
      </c>
      <c r="AW218" s="24">
        <f t="shared" si="127"/>
        <v>1.8181818181818181</v>
      </c>
      <c r="AX218" s="24">
        <f t="shared" si="127"/>
        <v>7.1818181818181817</v>
      </c>
      <c r="AY218" s="24">
        <f t="shared" si="127"/>
        <v>3</v>
      </c>
      <c r="AZ218" s="24">
        <f t="shared" si="127"/>
        <v>3.2727272727272729</v>
      </c>
      <c r="BA218" s="24">
        <f t="shared" si="127"/>
        <v>0.36363636363636365</v>
      </c>
      <c r="BB218" s="24">
        <f t="shared" si="127"/>
        <v>0</v>
      </c>
      <c r="BC218" s="24">
        <f t="shared" si="127"/>
        <v>1.2727272727272727</v>
      </c>
      <c r="BD218" s="24">
        <f t="shared" si="127"/>
        <v>5.0909090909090908</v>
      </c>
      <c r="BE218" s="24">
        <f t="shared" si="127"/>
        <v>46.363636363636367</v>
      </c>
      <c r="BF218" s="24">
        <f t="shared" si="127"/>
        <v>5</v>
      </c>
      <c r="BG218" s="24">
        <f t="shared" si="127"/>
        <v>0.18181818181818182</v>
      </c>
      <c r="BH218" s="24">
        <f t="shared" si="127"/>
        <v>0</v>
      </c>
      <c r="BI218" s="24">
        <f t="shared" si="127"/>
        <v>10.181818181818182</v>
      </c>
      <c r="BJ218" s="24">
        <f t="shared" si="127"/>
        <v>11.727272727272727</v>
      </c>
      <c r="BK218" s="24">
        <f t="shared" si="127"/>
        <v>19.272727272727273</v>
      </c>
      <c r="BL218" s="24">
        <f t="shared" si="127"/>
        <v>477</v>
      </c>
      <c r="BM218" s="24">
        <f t="shared" si="127"/>
        <v>139.09090909090909</v>
      </c>
      <c r="BN218" s="24">
        <f t="shared" si="127"/>
        <v>15.090909090909092</v>
      </c>
      <c r="BO218" s="24">
        <f t="shared" si="127"/>
        <v>5.0909090909090908</v>
      </c>
      <c r="BP218" s="24">
        <f t="shared" si="127"/>
        <v>27.818181818181817</v>
      </c>
      <c r="BQ218" s="24">
        <f t="shared" si="127"/>
        <v>44.81818181818182</v>
      </c>
      <c r="BR218" s="24">
        <f t="shared" ref="BR218:BX218" si="128">AVERAGE(BR193:BR196,BR198,BR203,BR205:BR206,BR209:BR210,BR214)</f>
        <v>245.09090909090909</v>
      </c>
      <c r="BS218" s="24">
        <f t="shared" si="128"/>
        <v>0</v>
      </c>
      <c r="BT218" s="24">
        <f t="shared" si="128"/>
        <v>0</v>
      </c>
      <c r="BU218" s="24">
        <f t="shared" si="128"/>
        <v>0</v>
      </c>
      <c r="BV218" s="24">
        <f t="shared" si="128"/>
        <v>0</v>
      </c>
      <c r="BW218" s="24">
        <f t="shared" si="128"/>
        <v>0</v>
      </c>
      <c r="BX218" s="24">
        <f t="shared" si="128"/>
        <v>0</v>
      </c>
      <c r="CE218" s="58" t="s">
        <v>111</v>
      </c>
    </row>
    <row r="219" spans="1:154">
      <c r="A219" s="35" t="s">
        <v>179</v>
      </c>
      <c r="B219" s="34">
        <f>COUNTIF(C190:C216,"+ve")</f>
        <v>13</v>
      </c>
      <c r="C219" s="63"/>
      <c r="D219" s="18" t="s">
        <v>41</v>
      </c>
      <c r="E219" s="27">
        <f>AVERAGE(E197,E199:E202,E204,E207:E208,E211:E213,E215:E216)</f>
        <v>19.551282051282051</v>
      </c>
      <c r="F219" s="27">
        <f t="shared" ref="F219:BQ219" si="129">AVERAGE(F197,F199:F202,F204,F207:F208,F211:F213,F215:F216)</f>
        <v>1.2820512820512819</v>
      </c>
      <c r="G219" s="27">
        <f t="shared" si="129"/>
        <v>70.833333333333329</v>
      </c>
      <c r="H219" s="27">
        <f t="shared" si="129"/>
        <v>8.3333333333333321</v>
      </c>
      <c r="I219" s="27">
        <f t="shared" si="129"/>
        <v>0.70833333333333337</v>
      </c>
      <c r="J219" s="27">
        <f t="shared" si="129"/>
        <v>24</v>
      </c>
      <c r="K219" s="27">
        <f t="shared" si="129"/>
        <v>4.6923076923076925</v>
      </c>
      <c r="L219" s="27">
        <f t="shared" si="129"/>
        <v>0.30769230769230771</v>
      </c>
      <c r="M219" s="27">
        <f t="shared" si="129"/>
        <v>17</v>
      </c>
      <c r="N219" s="27">
        <f t="shared" si="129"/>
        <v>2</v>
      </c>
      <c r="O219" s="27">
        <f t="shared" si="129"/>
        <v>0.88137375910000015</v>
      </c>
      <c r="P219" s="27">
        <f t="shared" si="129"/>
        <v>717.13750648461541</v>
      </c>
      <c r="Q219" s="27">
        <f t="shared" si="129"/>
        <v>313.23076923076923</v>
      </c>
      <c r="R219" s="27">
        <f t="shared" si="129"/>
        <v>714.82245132307685</v>
      </c>
      <c r="S219" s="27">
        <f t="shared" si="129"/>
        <v>659.72435897692299</v>
      </c>
      <c r="T219" s="27">
        <f t="shared" si="129"/>
        <v>228.63200085076926</v>
      </c>
      <c r="U219" s="27">
        <f t="shared" si="129"/>
        <v>194.91028760384614</v>
      </c>
      <c r="V219" s="27">
        <f t="shared" si="129"/>
        <v>368.6025641</v>
      </c>
      <c r="W219" s="27">
        <f t="shared" si="129"/>
        <v>430.6405877261538</v>
      </c>
      <c r="X219" s="27">
        <f t="shared" si="129"/>
        <v>391.88536051846154</v>
      </c>
      <c r="Y219" s="27">
        <f t="shared" si="129"/>
        <v>461.57051282307691</v>
      </c>
      <c r="Z219" s="27">
        <f t="shared" si="129"/>
        <v>644.37267747615385</v>
      </c>
      <c r="AA219" s="27">
        <f t="shared" si="129"/>
        <v>688.37040309692304</v>
      </c>
      <c r="AB219" s="27">
        <f t="shared" si="129"/>
        <v>220.67307693076921</v>
      </c>
      <c r="AC219" s="27">
        <f t="shared" si="129"/>
        <v>109.84615384615384</v>
      </c>
      <c r="AD219" s="27">
        <f t="shared" si="129"/>
        <v>44.46153846153846</v>
      </c>
      <c r="AE219" s="27">
        <f t="shared" si="129"/>
        <v>55.230769230769234</v>
      </c>
      <c r="AF219" s="27">
        <f t="shared" si="129"/>
        <v>10.153846153846153</v>
      </c>
      <c r="AG219" s="27">
        <f t="shared" si="129"/>
        <v>32.153846153846153</v>
      </c>
      <c r="AH219" s="27">
        <f t="shared" si="129"/>
        <v>29.846153846153847</v>
      </c>
      <c r="AI219" s="27">
        <f t="shared" si="129"/>
        <v>11.615384615384615</v>
      </c>
      <c r="AJ219" s="27">
        <f t="shared" si="129"/>
        <v>1.4615384615384615</v>
      </c>
      <c r="AK219" s="27">
        <f t="shared" si="129"/>
        <v>0.84615384615384615</v>
      </c>
      <c r="AL219" s="27">
        <f t="shared" si="129"/>
        <v>33.92307692307692</v>
      </c>
      <c r="AM219" s="27">
        <f t="shared" si="129"/>
        <v>19.307692307692307</v>
      </c>
      <c r="AN219" s="27">
        <f t="shared" si="129"/>
        <v>10.846153846153847</v>
      </c>
      <c r="AO219" s="27">
        <f t="shared" si="129"/>
        <v>1.3846153846153846</v>
      </c>
      <c r="AP219" s="27">
        <f t="shared" si="129"/>
        <v>0.15384615384615385</v>
      </c>
      <c r="AQ219" s="27">
        <f t="shared" si="129"/>
        <v>0.15384615384615385</v>
      </c>
      <c r="AR219" s="27">
        <f t="shared" si="129"/>
        <v>12.615384615384615</v>
      </c>
      <c r="AS219" s="27">
        <f t="shared" si="129"/>
        <v>9.7692307692307701</v>
      </c>
      <c r="AT219" s="27">
        <f t="shared" si="129"/>
        <v>17</v>
      </c>
      <c r="AU219" s="27">
        <f t="shared" si="129"/>
        <v>9.4615384615384617</v>
      </c>
      <c r="AV219" s="27">
        <f t="shared" si="129"/>
        <v>1.3076923076923077</v>
      </c>
      <c r="AW219" s="27">
        <f t="shared" si="129"/>
        <v>0.53846153846153844</v>
      </c>
      <c r="AX219" s="27">
        <f t="shared" si="129"/>
        <v>17.153846153846153</v>
      </c>
      <c r="AY219" s="27">
        <f t="shared" si="129"/>
        <v>3.0769230769230771</v>
      </c>
      <c r="AZ219" s="27">
        <f t="shared" si="129"/>
        <v>2</v>
      </c>
      <c r="BA219" s="27">
        <f t="shared" si="129"/>
        <v>0.76923076923076927</v>
      </c>
      <c r="BB219" s="27">
        <f t="shared" si="129"/>
        <v>0</v>
      </c>
      <c r="BC219" s="27">
        <f t="shared" si="129"/>
        <v>0.15384615384615385</v>
      </c>
      <c r="BD219" s="27">
        <f t="shared" si="129"/>
        <v>4.1538461538461542</v>
      </c>
      <c r="BE219" s="27">
        <f t="shared" si="129"/>
        <v>30.23076923076923</v>
      </c>
      <c r="BF219" s="27">
        <f t="shared" si="129"/>
        <v>3.3846153846153846</v>
      </c>
      <c r="BG219" s="27">
        <f t="shared" si="129"/>
        <v>0.53846153846153844</v>
      </c>
      <c r="BH219" s="27">
        <f t="shared" si="129"/>
        <v>1.0769230769230769</v>
      </c>
      <c r="BI219" s="27">
        <f t="shared" si="129"/>
        <v>13.461538461538462</v>
      </c>
      <c r="BJ219" s="27">
        <f t="shared" si="129"/>
        <v>5.9230769230769234</v>
      </c>
      <c r="BK219" s="27">
        <f t="shared" si="129"/>
        <v>5.8461538461538458</v>
      </c>
      <c r="BL219" s="27">
        <f t="shared" si="129"/>
        <v>436.46153846153845</v>
      </c>
      <c r="BM219" s="27">
        <f t="shared" si="129"/>
        <v>123</v>
      </c>
      <c r="BN219" s="27">
        <f t="shared" si="129"/>
        <v>15</v>
      </c>
      <c r="BO219" s="27">
        <f t="shared" si="129"/>
        <v>8.9230769230769234</v>
      </c>
      <c r="BP219" s="27">
        <f t="shared" si="129"/>
        <v>22.53846153846154</v>
      </c>
      <c r="BQ219" s="27">
        <f t="shared" si="129"/>
        <v>38.615384615384613</v>
      </c>
      <c r="BR219" s="27">
        <f t="shared" ref="BR219:BX219" si="130">AVERAGE(BR197,BR199:BR202,BR204,BR207:BR208,BR211:BR213,BR215:BR216)</f>
        <v>228.38461538461539</v>
      </c>
      <c r="BS219" s="27">
        <f t="shared" si="130"/>
        <v>0</v>
      </c>
      <c r="BT219" s="27">
        <f t="shared" si="130"/>
        <v>0</v>
      </c>
      <c r="BU219" s="27">
        <f t="shared" si="130"/>
        <v>0</v>
      </c>
      <c r="BV219" s="27">
        <f t="shared" si="130"/>
        <v>0</v>
      </c>
      <c r="BW219" s="27">
        <f t="shared" si="130"/>
        <v>0</v>
      </c>
      <c r="BX219" s="27">
        <f t="shared" si="130"/>
        <v>0</v>
      </c>
      <c r="CE219" s="58" t="s">
        <v>111</v>
      </c>
    </row>
    <row r="220" spans="1:154">
      <c r="A220" s="63"/>
      <c r="B220" s="63"/>
      <c r="C220" s="63"/>
      <c r="D220" s="22" t="s">
        <v>43</v>
      </c>
      <c r="E220" s="24">
        <f>STDEV(E193:E196,E198,E203,E205:E206,E209:E210,E214)/SQRT($B218)</f>
        <v>6.6950154834199109</v>
      </c>
      <c r="F220" s="24">
        <f t="shared" ref="F220:BQ220" si="131">STDEV(F193:F196,F198,F203,F205:F206,F209:F210,F214)/SQRT($B218)</f>
        <v>0.84699544602264787</v>
      </c>
      <c r="G220" s="24">
        <f t="shared" si="131"/>
        <v>7.5053546847557593</v>
      </c>
      <c r="H220" s="24">
        <f t="shared" si="131"/>
        <v>2.4548260221241898</v>
      </c>
      <c r="I220" s="24">
        <f t="shared" si="131"/>
        <v>7.5053546847557648E-2</v>
      </c>
      <c r="J220" s="24">
        <f t="shared" si="131"/>
        <v>0</v>
      </c>
      <c r="K220" s="24">
        <f t="shared" si="131"/>
        <v>1.6068037160207782</v>
      </c>
      <c r="L220" s="24">
        <f t="shared" si="131"/>
        <v>0.20327890704543544</v>
      </c>
      <c r="M220" s="24">
        <f t="shared" si="131"/>
        <v>1.8012851243413839</v>
      </c>
      <c r="N220" s="24">
        <f t="shared" si="131"/>
        <v>0.58915824530980554</v>
      </c>
      <c r="O220" s="24">
        <f t="shared" si="131"/>
        <v>3.8177094736976051E-2</v>
      </c>
      <c r="P220" s="24">
        <f t="shared" si="131"/>
        <v>126.36981936100801</v>
      </c>
      <c r="Q220" s="24">
        <f t="shared" si="131"/>
        <v>429.97049725812201</v>
      </c>
      <c r="R220" s="24">
        <f t="shared" si="131"/>
        <v>135.88919372170807</v>
      </c>
      <c r="S220" s="24">
        <f t="shared" si="131"/>
        <v>169.89796709393983</v>
      </c>
      <c r="T220" s="24">
        <f t="shared" si="131"/>
        <v>60.334012114184851</v>
      </c>
      <c r="U220" s="24">
        <f t="shared" si="131"/>
        <v>61.540833817782577</v>
      </c>
      <c r="V220" s="24">
        <f t="shared" si="131"/>
        <v>95.315332769108906</v>
      </c>
      <c r="W220" s="24">
        <f t="shared" si="131"/>
        <v>157.38342992474799</v>
      </c>
      <c r="X220" s="24">
        <f t="shared" si="131"/>
        <v>181.76229831771187</v>
      </c>
      <c r="Y220" s="24">
        <f t="shared" si="131"/>
        <v>89.035528690494544</v>
      </c>
      <c r="Z220" s="24">
        <f t="shared" si="131"/>
        <v>103.39260349248018</v>
      </c>
      <c r="AA220" s="24">
        <f t="shared" si="131"/>
        <v>130.02060654850541</v>
      </c>
      <c r="AB220" s="24">
        <f t="shared" si="131"/>
        <v>47.106019479457082</v>
      </c>
      <c r="AC220" s="24">
        <f t="shared" si="131"/>
        <v>10.577693666664068</v>
      </c>
      <c r="AD220" s="24">
        <f t="shared" si="131"/>
        <v>3.5737796275716658</v>
      </c>
      <c r="AE220" s="24">
        <f t="shared" si="131"/>
        <v>5.8906004408480301</v>
      </c>
      <c r="AF220" s="24">
        <f t="shared" si="131"/>
        <v>2.3741027013091993</v>
      </c>
      <c r="AG220" s="24">
        <f t="shared" si="131"/>
        <v>3.5405560566219871</v>
      </c>
      <c r="AH220" s="24">
        <f t="shared" si="131"/>
        <v>2.1168353113875416</v>
      </c>
      <c r="AI220" s="24">
        <f t="shared" si="131"/>
        <v>0.98501164149683917</v>
      </c>
      <c r="AJ220" s="24">
        <f t="shared" si="131"/>
        <v>0.12196734422726126</v>
      </c>
      <c r="AK220" s="24">
        <f t="shared" si="131"/>
        <v>2.2048031714403415</v>
      </c>
      <c r="AL220" s="24">
        <f t="shared" si="131"/>
        <v>4.6433103039224504</v>
      </c>
      <c r="AM220" s="24">
        <f t="shared" si="131"/>
        <v>1.6068037160207782</v>
      </c>
      <c r="AN220" s="24">
        <f t="shared" si="131"/>
        <v>1.1126619113304903</v>
      </c>
      <c r="AO220" s="24">
        <f t="shared" si="131"/>
        <v>0.27872199485010712</v>
      </c>
      <c r="AP220" s="24">
        <f t="shared" si="131"/>
        <v>0</v>
      </c>
      <c r="AQ220" s="24">
        <f t="shared" si="131"/>
        <v>0.6232413273091858</v>
      </c>
      <c r="AR220" s="24">
        <f t="shared" si="131"/>
        <v>1.7754059016750168</v>
      </c>
      <c r="AS220" s="24">
        <f t="shared" si="131"/>
        <v>2.465966693922931</v>
      </c>
      <c r="AT220" s="24">
        <f t="shared" si="131"/>
        <v>1.8012851243413839</v>
      </c>
      <c r="AU220" s="24">
        <f t="shared" si="131"/>
        <v>0.94475498594666041</v>
      </c>
      <c r="AV220" s="24">
        <f t="shared" si="131"/>
        <v>0.12196734422726126</v>
      </c>
      <c r="AW220" s="24">
        <f t="shared" si="131"/>
        <v>0.90270484271319329</v>
      </c>
      <c r="AX220" s="24">
        <f t="shared" si="131"/>
        <v>1.8081541658839011</v>
      </c>
      <c r="AY220" s="24">
        <f t="shared" si="131"/>
        <v>0.79772403521746571</v>
      </c>
      <c r="AZ220" s="24">
        <f t="shared" si="131"/>
        <v>0.58915824530980554</v>
      </c>
      <c r="BA220" s="24">
        <f t="shared" si="131"/>
        <v>0.27872199485010712</v>
      </c>
      <c r="BB220" s="24">
        <f t="shared" si="131"/>
        <v>0</v>
      </c>
      <c r="BC220" s="24">
        <f t="shared" si="131"/>
        <v>0.7872958216222169</v>
      </c>
      <c r="BD220" s="24">
        <f t="shared" si="131"/>
        <v>1.7186387078919358</v>
      </c>
      <c r="BE220" s="24">
        <f t="shared" si="131"/>
        <v>7.5344936818158077</v>
      </c>
      <c r="BF220" s="24">
        <f t="shared" si="131"/>
        <v>2.1658506621900528</v>
      </c>
      <c r="BG220" s="24">
        <f t="shared" si="131"/>
        <v>0.12196734422726126</v>
      </c>
      <c r="BH220" s="24">
        <f t="shared" si="131"/>
        <v>0</v>
      </c>
      <c r="BI220" s="24">
        <f t="shared" si="131"/>
        <v>2.1776475289473685</v>
      </c>
      <c r="BJ220" s="24">
        <f t="shared" si="131"/>
        <v>2.8638528056731518</v>
      </c>
      <c r="BK220" s="24">
        <f t="shared" si="131"/>
        <v>5.6858531127557903</v>
      </c>
      <c r="BL220" s="24">
        <f t="shared" si="131"/>
        <v>110.91110281334655</v>
      </c>
      <c r="BM220" s="24">
        <f t="shared" si="131"/>
        <v>39.539268063638517</v>
      </c>
      <c r="BN220" s="24">
        <f t="shared" si="131"/>
        <v>3.1491832864888676</v>
      </c>
      <c r="BO220" s="24">
        <f t="shared" si="131"/>
        <v>2.4138032813366825</v>
      </c>
      <c r="BP220" s="24">
        <f t="shared" si="131"/>
        <v>5.9265476410933173</v>
      </c>
      <c r="BQ220" s="24">
        <f t="shared" si="131"/>
        <v>17.155872666295608</v>
      </c>
      <c r="BR220" s="24">
        <f t="shared" ref="BR220:BX220" si="132">STDEV(BR193:BR196,BR198,BR203,BR205:BR206,BR209:BR210,BR214)/SQRT($B218)</f>
        <v>59.445537265857439</v>
      </c>
      <c r="BS220" s="24">
        <f t="shared" si="132"/>
        <v>0</v>
      </c>
      <c r="BT220" s="24">
        <f t="shared" si="132"/>
        <v>0</v>
      </c>
      <c r="BU220" s="24">
        <f t="shared" si="132"/>
        <v>0</v>
      </c>
      <c r="BV220" s="24">
        <f t="shared" si="132"/>
        <v>0</v>
      </c>
      <c r="BW220" s="24">
        <f t="shared" si="132"/>
        <v>0</v>
      </c>
      <c r="BX220" s="24">
        <f t="shared" si="132"/>
        <v>0</v>
      </c>
      <c r="CE220" s="58" t="s">
        <v>111</v>
      </c>
    </row>
    <row r="221" spans="1:154">
      <c r="A221" s="63"/>
      <c r="B221" s="2"/>
      <c r="C221" s="63"/>
      <c r="D221" s="18" t="s">
        <v>43</v>
      </c>
      <c r="E221" s="27">
        <f>STDEV(E197,E199:E202,E204,E207:E208,E211:E213,E215:E216)/SQRT($B219)</f>
        <v>4.410206718066302</v>
      </c>
      <c r="F221" s="27">
        <f t="shared" ref="F221:BQ221" si="133">STDEV(F197,F199:F202,F204,F207:F208,F211:F213,F215:F216)/SQRT($B219)</f>
        <v>0.55514448960540941</v>
      </c>
      <c r="G221" s="27">
        <f t="shared" si="133"/>
        <v>5.7781270440128134</v>
      </c>
      <c r="H221" s="27">
        <f t="shared" si="133"/>
        <v>1.7652469702840072</v>
      </c>
      <c r="I221" s="27">
        <f t="shared" si="133"/>
        <v>5.7781270440127971E-2</v>
      </c>
      <c r="J221" s="27">
        <f t="shared" si="133"/>
        <v>0</v>
      </c>
      <c r="K221" s="27">
        <f t="shared" si="133"/>
        <v>1.0584496123359124</v>
      </c>
      <c r="L221" s="27">
        <f t="shared" si="133"/>
        <v>0.13323467750529824</v>
      </c>
      <c r="M221" s="27">
        <f t="shared" si="133"/>
        <v>1.386750490563073</v>
      </c>
      <c r="N221" s="27">
        <f t="shared" si="133"/>
        <v>0.42365927286816174</v>
      </c>
      <c r="O221" s="27">
        <f t="shared" si="133"/>
        <v>2.8703045210397075E-2</v>
      </c>
      <c r="P221" s="27">
        <f t="shared" si="133"/>
        <v>109.72447817210279</v>
      </c>
      <c r="Q221" s="27">
        <f t="shared" si="133"/>
        <v>173.66461760613191</v>
      </c>
      <c r="R221" s="27">
        <f t="shared" si="133"/>
        <v>109.24541895556808</v>
      </c>
      <c r="S221" s="27">
        <f t="shared" si="133"/>
        <v>178.99493145468003</v>
      </c>
      <c r="T221" s="27">
        <f t="shared" si="133"/>
        <v>53.52657632813392</v>
      </c>
      <c r="U221" s="27">
        <f t="shared" si="133"/>
        <v>47.352596750256119</v>
      </c>
      <c r="V221" s="27">
        <f t="shared" si="133"/>
        <v>92.558301077048782</v>
      </c>
      <c r="W221" s="27">
        <f t="shared" si="133"/>
        <v>118.07333469525317</v>
      </c>
      <c r="X221" s="27">
        <f t="shared" si="133"/>
        <v>116.98470401560093</v>
      </c>
      <c r="Y221" s="27">
        <f t="shared" si="133"/>
        <v>178.15714743260952</v>
      </c>
      <c r="Z221" s="27">
        <f t="shared" si="133"/>
        <v>72.449081195682382</v>
      </c>
      <c r="AA221" s="27">
        <f t="shared" si="133"/>
        <v>76.388225639497122</v>
      </c>
      <c r="AB221" s="27">
        <f t="shared" si="133"/>
        <v>53.17711869830913</v>
      </c>
      <c r="AC221" s="27">
        <f t="shared" si="133"/>
        <v>27.505441455550105</v>
      </c>
      <c r="AD221" s="27">
        <f t="shared" si="133"/>
        <v>13.965899580220839</v>
      </c>
      <c r="AE221" s="27">
        <f t="shared" si="133"/>
        <v>14.623546978511801</v>
      </c>
      <c r="AF221" s="27">
        <f t="shared" si="133"/>
        <v>3.3105235348734028</v>
      </c>
      <c r="AG221" s="27">
        <f t="shared" si="133"/>
        <v>4.2272712812412578</v>
      </c>
      <c r="AH221" s="27">
        <f t="shared" si="133"/>
        <v>6.7099678567824199</v>
      </c>
      <c r="AI221" s="27">
        <f t="shared" si="133"/>
        <v>5.384615384615385</v>
      </c>
      <c r="AJ221" s="27">
        <f t="shared" si="133"/>
        <v>1.1413857109771786</v>
      </c>
      <c r="AK221" s="27">
        <f t="shared" si="133"/>
        <v>0.42132504423474321</v>
      </c>
      <c r="AL221" s="27">
        <f t="shared" si="133"/>
        <v>14.164537489377071</v>
      </c>
      <c r="AM221" s="27">
        <f t="shared" si="133"/>
        <v>1.0584496123359117</v>
      </c>
      <c r="AN221" s="27">
        <f t="shared" si="133"/>
        <v>6.2057109283492045</v>
      </c>
      <c r="AO221" s="27">
        <f t="shared" si="133"/>
        <v>1.2223268140054386</v>
      </c>
      <c r="AP221" s="27">
        <f t="shared" si="133"/>
        <v>0.15384615384615385</v>
      </c>
      <c r="AQ221" s="27">
        <f t="shared" si="133"/>
        <v>0.10415433852097386</v>
      </c>
      <c r="AR221" s="27">
        <f t="shared" si="133"/>
        <v>6.1274272652981159</v>
      </c>
      <c r="AS221" s="27">
        <f t="shared" si="133"/>
        <v>3.7590128378063441</v>
      </c>
      <c r="AT221" s="27">
        <f t="shared" si="133"/>
        <v>1.386750490563073</v>
      </c>
      <c r="AU221" s="27">
        <f t="shared" si="133"/>
        <v>4.4687165951634871</v>
      </c>
      <c r="AV221" s="27">
        <f t="shared" si="133"/>
        <v>0.98959079463604682</v>
      </c>
      <c r="AW221" s="27">
        <f t="shared" si="133"/>
        <v>0.31246301556292155</v>
      </c>
      <c r="AX221" s="27">
        <f t="shared" si="133"/>
        <v>8.1002106286686679</v>
      </c>
      <c r="AY221" s="27">
        <f t="shared" si="133"/>
        <v>1.3323467750529825</v>
      </c>
      <c r="AZ221" s="27">
        <f t="shared" si="133"/>
        <v>0.42365927286816174</v>
      </c>
      <c r="BA221" s="27">
        <f t="shared" si="133"/>
        <v>0.25705048276619774</v>
      </c>
      <c r="BB221" s="27">
        <f t="shared" si="133"/>
        <v>0</v>
      </c>
      <c r="BC221" s="27">
        <f t="shared" si="133"/>
        <v>0.10415433852097386</v>
      </c>
      <c r="BD221" s="27">
        <f t="shared" si="133"/>
        <v>1.793314342596118</v>
      </c>
      <c r="BE221" s="27">
        <f t="shared" si="133"/>
        <v>2.2336409455790456</v>
      </c>
      <c r="BF221" s="27">
        <f t="shared" si="133"/>
        <v>1.2887007049363144</v>
      </c>
      <c r="BG221" s="27">
        <f t="shared" si="133"/>
        <v>0.38589530623826701</v>
      </c>
      <c r="BH221" s="27">
        <f t="shared" si="133"/>
        <v>0.858304369400823</v>
      </c>
      <c r="BI221" s="27">
        <f t="shared" si="133"/>
        <v>1.6587583579113709</v>
      </c>
      <c r="BJ221" s="27">
        <f t="shared" si="133"/>
        <v>1.3275268043145383</v>
      </c>
      <c r="BK221" s="27">
        <f t="shared" si="133"/>
        <v>1.3767583342214154</v>
      </c>
      <c r="BL221" s="27">
        <f t="shared" si="133"/>
        <v>121.05834656958494</v>
      </c>
      <c r="BM221" s="27">
        <f t="shared" si="133"/>
        <v>41.245823409382297</v>
      </c>
      <c r="BN221" s="27">
        <f t="shared" si="133"/>
        <v>9.190295885418406</v>
      </c>
      <c r="BO221" s="27">
        <f t="shared" si="133"/>
        <v>3.2668920744998573</v>
      </c>
      <c r="BP221" s="27">
        <f t="shared" si="133"/>
        <v>5.2643155064527898</v>
      </c>
      <c r="BQ221" s="27">
        <f t="shared" si="133"/>
        <v>17.482056171069861</v>
      </c>
      <c r="BR221" s="27">
        <f t="shared" ref="BR221:BX221" si="134">STDEV(BR197,BR199:BR202,BR204,BR207:BR208,BR211:BR213,BR215:BR216)/SQRT($B219)</f>
        <v>62.250892122279851</v>
      </c>
      <c r="BS221" s="27">
        <f t="shared" si="134"/>
        <v>0</v>
      </c>
      <c r="BT221" s="27">
        <f t="shared" si="134"/>
        <v>0</v>
      </c>
      <c r="BU221" s="27">
        <f t="shared" si="134"/>
        <v>0</v>
      </c>
      <c r="BV221" s="27">
        <f t="shared" si="134"/>
        <v>0</v>
      </c>
      <c r="BW221" s="27">
        <f t="shared" si="134"/>
        <v>0</v>
      </c>
      <c r="BX221" s="27">
        <f t="shared" si="134"/>
        <v>0</v>
      </c>
      <c r="CE221" s="58" t="s">
        <v>111</v>
      </c>
    </row>
    <row r="222" spans="1:154">
      <c r="A222" s="10"/>
      <c r="B222" s="10"/>
      <c r="C222" s="102"/>
      <c r="D222" s="10"/>
      <c r="E222" s="59"/>
      <c r="F222" s="59"/>
      <c r="G222" s="59"/>
      <c r="H222" s="59"/>
      <c r="I222" s="59"/>
      <c r="J222" s="10"/>
      <c r="K222" s="10"/>
      <c r="L222" s="10"/>
      <c r="M222" s="10"/>
      <c r="N222" s="10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CE222" s="58"/>
    </row>
    <row r="223" spans="1:154" ht="16">
      <c r="A223" s="83" t="s">
        <v>98</v>
      </c>
      <c r="B223" s="66"/>
      <c r="C223" s="66" t="s">
        <v>133</v>
      </c>
      <c r="D223" s="66"/>
      <c r="E223" s="53" t="s">
        <v>63</v>
      </c>
      <c r="F223" s="53" t="s">
        <v>64</v>
      </c>
      <c r="G223" s="53" t="s">
        <v>65</v>
      </c>
      <c r="H223" s="53" t="s">
        <v>66</v>
      </c>
      <c r="I223" s="87" t="s">
        <v>100</v>
      </c>
      <c r="J223" s="53" t="s">
        <v>62</v>
      </c>
      <c r="K223" s="53" t="s">
        <v>63</v>
      </c>
      <c r="L223" s="53" t="s">
        <v>64</v>
      </c>
      <c r="M223" s="53" t="s">
        <v>65</v>
      </c>
      <c r="N223" s="53" t="s">
        <v>66</v>
      </c>
      <c r="O223" s="87" t="s">
        <v>100</v>
      </c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CE223" s="58" t="s">
        <v>111</v>
      </c>
    </row>
    <row r="224" spans="1:154">
      <c r="A224" t="s">
        <v>158</v>
      </c>
      <c r="B224" s="10">
        <v>29</v>
      </c>
      <c r="C224" s="4" t="s">
        <v>3</v>
      </c>
      <c r="D224" s="10" t="s">
        <v>38</v>
      </c>
      <c r="E224" s="59">
        <f>(K224/$J224)*100</f>
        <v>0</v>
      </c>
      <c r="F224" s="59">
        <f>(L224/$J224)*100</f>
        <v>0</v>
      </c>
      <c r="G224" s="59">
        <f>(M224/$J224)*100</f>
        <v>50</v>
      </c>
      <c r="H224" s="59">
        <f>(N224/$J224)*100</f>
        <v>25</v>
      </c>
      <c r="I224" s="59">
        <f>M224/J224</f>
        <v>0.5</v>
      </c>
      <c r="J224">
        <v>12</v>
      </c>
      <c r="K224">
        <v>0</v>
      </c>
      <c r="L224">
        <v>0</v>
      </c>
      <c r="M224">
        <v>6</v>
      </c>
      <c r="N224">
        <v>3</v>
      </c>
      <c r="O224">
        <v>3</v>
      </c>
      <c r="P224">
        <v>410.08333340000001</v>
      </c>
      <c r="Q224">
        <v>0</v>
      </c>
      <c r="R224">
        <v>245.33333329999999</v>
      </c>
      <c r="S224">
        <v>770</v>
      </c>
      <c r="T224">
        <v>118.44444439999999</v>
      </c>
      <c r="U224">
        <v>52.5</v>
      </c>
      <c r="V224">
        <v>250.33333329999999</v>
      </c>
      <c r="W224">
        <v>1314.5555549999999</v>
      </c>
      <c r="X224">
        <v>1826.166667</v>
      </c>
      <c r="Y224">
        <v>291.33333340000001</v>
      </c>
      <c r="Z224">
        <v>142.2222222</v>
      </c>
      <c r="AA224">
        <v>147.5</v>
      </c>
      <c r="AB224">
        <v>131.66666670000001</v>
      </c>
      <c r="AC224">
        <v>63</v>
      </c>
      <c r="AD224">
        <v>31</v>
      </c>
      <c r="AE224">
        <v>22</v>
      </c>
      <c r="AF224">
        <v>10</v>
      </c>
      <c r="AG224">
        <v>21</v>
      </c>
      <c r="AH224">
        <v>16</v>
      </c>
      <c r="AI224">
        <v>3</v>
      </c>
      <c r="AJ224">
        <v>0</v>
      </c>
      <c r="AK224">
        <v>1</v>
      </c>
      <c r="AL224">
        <v>22</v>
      </c>
      <c r="AM224">
        <v>12</v>
      </c>
      <c r="AN224">
        <v>4</v>
      </c>
      <c r="AO224">
        <v>0</v>
      </c>
      <c r="AP224">
        <v>0</v>
      </c>
      <c r="AQ224">
        <v>1</v>
      </c>
      <c r="AR224">
        <v>14</v>
      </c>
      <c r="AS224">
        <v>9</v>
      </c>
      <c r="AT224">
        <v>9</v>
      </c>
      <c r="AU224">
        <v>1</v>
      </c>
      <c r="AV224">
        <v>0</v>
      </c>
      <c r="AW224">
        <v>0</v>
      </c>
      <c r="AX224">
        <v>3</v>
      </c>
      <c r="AY224">
        <v>0</v>
      </c>
      <c r="AZ224">
        <v>3</v>
      </c>
      <c r="BA224">
        <v>2</v>
      </c>
      <c r="BB224">
        <v>0</v>
      </c>
      <c r="BC224">
        <v>0</v>
      </c>
      <c r="BD224">
        <v>5</v>
      </c>
      <c r="BE224">
        <v>15</v>
      </c>
      <c r="BF224">
        <v>0</v>
      </c>
      <c r="BG224">
        <v>0</v>
      </c>
      <c r="BH224">
        <v>0</v>
      </c>
      <c r="BI224">
        <v>0</v>
      </c>
      <c r="BJ224">
        <v>9</v>
      </c>
      <c r="BK224">
        <v>6</v>
      </c>
      <c r="BL224">
        <v>122</v>
      </c>
      <c r="BM224">
        <v>15</v>
      </c>
      <c r="BN224">
        <v>2</v>
      </c>
      <c r="BO224">
        <v>1</v>
      </c>
      <c r="BP224">
        <v>14</v>
      </c>
      <c r="BQ224">
        <v>39</v>
      </c>
      <c r="BR224">
        <v>51</v>
      </c>
      <c r="BS224">
        <v>3</v>
      </c>
      <c r="BT224">
        <v>3</v>
      </c>
      <c r="BU224">
        <v>0</v>
      </c>
      <c r="BV224">
        <v>1139</v>
      </c>
      <c r="BW224">
        <v>1139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 t="s">
        <v>111</v>
      </c>
      <c r="CG224" s="10" t="str">
        <f>$W$1</f>
        <v>FE0F</v>
      </c>
      <c r="CH224" s="10" t="str">
        <f>C200</f>
        <v>+ve</v>
      </c>
      <c r="CI224" s="59">
        <f t="shared" ref="CI224:CN224" si="135">K224</f>
        <v>0</v>
      </c>
      <c r="CJ224" s="59">
        <f t="shared" si="135"/>
        <v>0</v>
      </c>
      <c r="CK224" s="59">
        <f t="shared" si="135"/>
        <v>6</v>
      </c>
      <c r="CL224" s="59">
        <f t="shared" si="135"/>
        <v>3</v>
      </c>
      <c r="CM224" s="59">
        <f t="shared" si="135"/>
        <v>3</v>
      </c>
      <c r="CN224" s="59">
        <f t="shared" si="135"/>
        <v>410.08333340000001</v>
      </c>
      <c r="CO224" s="59">
        <f>R224</f>
        <v>245.33333329999999</v>
      </c>
      <c r="CP224" s="59">
        <f>S224</f>
        <v>770</v>
      </c>
      <c r="CQ224" s="59">
        <f>U224</f>
        <v>52.5</v>
      </c>
      <c r="CR224" s="59">
        <f>V224</f>
        <v>250.33333329999999</v>
      </c>
      <c r="CS224" s="59">
        <f>X224</f>
        <v>1826.166667</v>
      </c>
      <c r="CT224" s="59">
        <f>Y224</f>
        <v>291.33333340000001</v>
      </c>
      <c r="CU224" s="59">
        <f>AD224</f>
        <v>31</v>
      </c>
      <c r="CV224" s="59">
        <f>AE224</f>
        <v>22</v>
      </c>
      <c r="CW224" s="59">
        <f>AF224</f>
        <v>10</v>
      </c>
      <c r="CX224" s="59">
        <f>BE224</f>
        <v>15</v>
      </c>
      <c r="CY224" s="59">
        <f>BL224</f>
        <v>122</v>
      </c>
      <c r="CZ224" s="95">
        <f t="shared" ref="CZ224:DE224" si="136">K231</f>
        <v>0</v>
      </c>
      <c r="DA224" s="95">
        <f t="shared" si="136"/>
        <v>5</v>
      </c>
      <c r="DB224" s="95">
        <f t="shared" si="136"/>
        <v>6</v>
      </c>
      <c r="DC224" s="95">
        <f t="shared" si="136"/>
        <v>0</v>
      </c>
      <c r="DD224" s="95">
        <f t="shared" si="136"/>
        <v>1</v>
      </c>
      <c r="DE224" s="95">
        <f t="shared" si="136"/>
        <v>271.75</v>
      </c>
      <c r="DF224" s="95">
        <f>R231</f>
        <v>248.33333329999999</v>
      </c>
      <c r="DG224" s="95">
        <f>S231</f>
        <v>0</v>
      </c>
      <c r="DH224" s="95">
        <f>U231</f>
        <v>58.166666669999998</v>
      </c>
      <c r="DI224" s="95">
        <f>V231</f>
        <v>0</v>
      </c>
      <c r="DJ224" s="95">
        <f>X231</f>
        <v>74.833333339999996</v>
      </c>
      <c r="DK224" s="95">
        <f>Y231</f>
        <v>0</v>
      </c>
      <c r="DL224" s="95">
        <f>AD231</f>
        <v>34</v>
      </c>
      <c r="DM224" s="95">
        <f>AE231</f>
        <v>17</v>
      </c>
      <c r="DN224" s="95">
        <f>AF231</f>
        <v>0</v>
      </c>
      <c r="DO224" s="95">
        <f>BE231</f>
        <v>28</v>
      </c>
      <c r="DP224" s="95">
        <f>BL231</f>
        <v>196</v>
      </c>
      <c r="DQ224" s="59">
        <f t="shared" ref="DQ224:DV224" si="137">K232</f>
        <v>0</v>
      </c>
      <c r="DR224" s="59">
        <f t="shared" si="137"/>
        <v>0</v>
      </c>
      <c r="DS224" s="59">
        <f t="shared" si="137"/>
        <v>6</v>
      </c>
      <c r="DT224" s="59">
        <f t="shared" si="137"/>
        <v>2</v>
      </c>
      <c r="DU224" s="59">
        <f t="shared" si="137"/>
        <v>4</v>
      </c>
      <c r="DV224" s="59">
        <f t="shared" si="137"/>
        <v>288.58333340000001</v>
      </c>
      <c r="DW224" s="59">
        <f>R232</f>
        <v>311.83333340000001</v>
      </c>
      <c r="DX224" s="59">
        <f>S232</f>
        <v>410.5</v>
      </c>
      <c r="DY224" s="59">
        <f>U232</f>
        <v>184.33333329999999</v>
      </c>
      <c r="DZ224" s="59">
        <f>V232</f>
        <v>490.5</v>
      </c>
      <c r="EA224" s="59">
        <f>X232</f>
        <v>72.5</v>
      </c>
      <c r="EB224" s="59">
        <f>Y232</f>
        <v>123</v>
      </c>
      <c r="EC224" s="59">
        <f>AD232</f>
        <v>29</v>
      </c>
      <c r="ED224" s="59">
        <f>AE232</f>
        <v>28</v>
      </c>
      <c r="EE224" s="59">
        <f>AF232</f>
        <v>7</v>
      </c>
      <c r="EF224" s="59">
        <f>BE232</f>
        <v>16</v>
      </c>
      <c r="EG224" s="59">
        <f>BL232</f>
        <v>104</v>
      </c>
      <c r="EH224" s="95">
        <f t="shared" ref="EH224:EM224" si="138">K233</f>
        <v>0</v>
      </c>
      <c r="EI224" s="95">
        <f t="shared" si="138"/>
        <v>0</v>
      </c>
      <c r="EJ224" s="95">
        <f t="shared" si="138"/>
        <v>6</v>
      </c>
      <c r="EK224" s="95">
        <f t="shared" si="138"/>
        <v>5</v>
      </c>
      <c r="EL224" s="95">
        <f t="shared" si="138"/>
        <v>1</v>
      </c>
      <c r="EM224" s="95">
        <f t="shared" si="138"/>
        <v>313.66666659999999</v>
      </c>
      <c r="EN224" s="95">
        <f>R233</f>
        <v>251</v>
      </c>
      <c r="EO224" s="95">
        <f>S233</f>
        <v>364.4</v>
      </c>
      <c r="EP224" s="95">
        <f>U233</f>
        <v>79.333333339999996</v>
      </c>
      <c r="EQ224" s="95">
        <f>V233</f>
        <v>302.39999999999998</v>
      </c>
      <c r="ER224" s="95">
        <f>X233</f>
        <v>223.83333329999999</v>
      </c>
      <c r="ES224" s="95">
        <f>Y233</f>
        <v>46.400000009999999</v>
      </c>
      <c r="ET224" s="95">
        <f>AD233</f>
        <v>23</v>
      </c>
      <c r="EU224" s="95">
        <f>AE233</f>
        <v>16</v>
      </c>
      <c r="EV224" s="95">
        <f>AF233</f>
        <v>9</v>
      </c>
      <c r="EW224" s="95">
        <f>BE233</f>
        <v>14</v>
      </c>
      <c r="EX224" s="95">
        <f>BL233</f>
        <v>139</v>
      </c>
    </row>
    <row r="225" spans="1:154">
      <c r="A225" t="s">
        <v>180</v>
      </c>
      <c r="B225" s="10">
        <v>36</v>
      </c>
      <c r="C225" s="4" t="s">
        <v>3</v>
      </c>
      <c r="D225" s="10" t="s">
        <v>38</v>
      </c>
      <c r="E225" s="59">
        <f t="shared" ref="E225:E247" si="139">(K225/$J225)*100</f>
        <v>16.666666666666664</v>
      </c>
      <c r="F225" s="59">
        <f t="shared" ref="F225:F247" si="140">(L225/$J225)*100</f>
        <v>8.3333333333333321</v>
      </c>
      <c r="G225" s="59">
        <f t="shared" ref="G225:G247" si="141">(M225/$J225)*100</f>
        <v>33.333333333333329</v>
      </c>
      <c r="H225" s="59">
        <f t="shared" ref="H225:H247" si="142">(N225/$J225)*100</f>
        <v>25</v>
      </c>
      <c r="I225" s="59">
        <f t="shared" ref="I225:I247" si="143">M225/J225</f>
        <v>0.33333333333333331</v>
      </c>
      <c r="J225">
        <v>12</v>
      </c>
      <c r="K225">
        <v>2</v>
      </c>
      <c r="L225">
        <v>1</v>
      </c>
      <c r="M225">
        <v>4</v>
      </c>
      <c r="N225">
        <v>3</v>
      </c>
      <c r="O225">
        <v>2</v>
      </c>
      <c r="P225">
        <v>1542.5</v>
      </c>
      <c r="Q225">
        <v>2422</v>
      </c>
      <c r="R225">
        <v>1468</v>
      </c>
      <c r="S225">
        <v>1409</v>
      </c>
      <c r="T225">
        <v>384.57142850000002</v>
      </c>
      <c r="U225">
        <v>280</v>
      </c>
      <c r="V225">
        <v>524</v>
      </c>
      <c r="W225">
        <v>84.714285700000005</v>
      </c>
      <c r="X225">
        <v>81.25</v>
      </c>
      <c r="Y225">
        <v>89.333333339999996</v>
      </c>
      <c r="Z225">
        <v>857</v>
      </c>
      <c r="AA225">
        <v>1197</v>
      </c>
      <c r="AB225">
        <v>403.66666659999999</v>
      </c>
      <c r="AC225">
        <v>27</v>
      </c>
      <c r="AD225">
        <v>16</v>
      </c>
      <c r="AE225">
        <v>8</v>
      </c>
      <c r="AF225">
        <v>3</v>
      </c>
      <c r="AG225">
        <v>11</v>
      </c>
      <c r="AH225">
        <v>12</v>
      </c>
      <c r="AI225">
        <v>3</v>
      </c>
      <c r="AJ225">
        <v>0</v>
      </c>
      <c r="AK225">
        <v>0</v>
      </c>
      <c r="AL225">
        <v>1</v>
      </c>
      <c r="AM225">
        <v>10</v>
      </c>
      <c r="AN225">
        <v>3</v>
      </c>
      <c r="AO225">
        <v>3</v>
      </c>
      <c r="AP225">
        <v>0</v>
      </c>
      <c r="AQ225">
        <v>0</v>
      </c>
      <c r="AR225">
        <v>0</v>
      </c>
      <c r="AS225">
        <v>1</v>
      </c>
      <c r="AT225">
        <v>6</v>
      </c>
      <c r="AU225">
        <v>0</v>
      </c>
      <c r="AV225">
        <v>0</v>
      </c>
      <c r="AW225">
        <v>0</v>
      </c>
      <c r="AX225">
        <v>1</v>
      </c>
      <c r="AY225">
        <v>0</v>
      </c>
      <c r="AZ225">
        <v>3</v>
      </c>
      <c r="BA225">
        <v>0</v>
      </c>
      <c r="BB225">
        <v>0</v>
      </c>
      <c r="BC225">
        <v>0</v>
      </c>
      <c r="BD225">
        <v>0</v>
      </c>
      <c r="BE225">
        <v>11</v>
      </c>
      <c r="BF225">
        <v>4</v>
      </c>
      <c r="BG225">
        <v>0</v>
      </c>
      <c r="BH225">
        <v>0</v>
      </c>
      <c r="BI225">
        <v>4</v>
      </c>
      <c r="BJ225">
        <v>3</v>
      </c>
      <c r="BK225">
        <v>0</v>
      </c>
      <c r="BL225">
        <v>135</v>
      </c>
      <c r="BM225">
        <v>59</v>
      </c>
      <c r="BN225">
        <v>8</v>
      </c>
      <c r="BO225">
        <v>0</v>
      </c>
      <c r="BP225">
        <v>4</v>
      </c>
      <c r="BQ225">
        <v>1</v>
      </c>
      <c r="BR225">
        <v>63</v>
      </c>
      <c r="BS225">
        <v>2</v>
      </c>
      <c r="BT225">
        <v>0</v>
      </c>
      <c r="BU225">
        <v>2</v>
      </c>
      <c r="BV225">
        <v>2904</v>
      </c>
      <c r="BW225">
        <v>0</v>
      </c>
      <c r="BX225">
        <v>2904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  <c r="CE225" s="58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</row>
    <row r="226" spans="1:154">
      <c r="A226" t="s">
        <v>159</v>
      </c>
      <c r="B226" s="10">
        <v>34</v>
      </c>
      <c r="C226" s="4" t="s">
        <v>3</v>
      </c>
      <c r="D226" s="10" t="s">
        <v>38</v>
      </c>
      <c r="E226" s="59">
        <f t="shared" si="139"/>
        <v>50</v>
      </c>
      <c r="F226" s="59">
        <f t="shared" si="140"/>
        <v>0</v>
      </c>
      <c r="G226" s="59">
        <f t="shared" si="141"/>
        <v>25</v>
      </c>
      <c r="H226" s="59">
        <f t="shared" si="142"/>
        <v>16.666666666666664</v>
      </c>
      <c r="I226" s="59">
        <f t="shared" si="143"/>
        <v>0.25</v>
      </c>
      <c r="J226">
        <v>12</v>
      </c>
      <c r="K226">
        <v>6</v>
      </c>
      <c r="L226">
        <v>0</v>
      </c>
      <c r="M226">
        <v>3</v>
      </c>
      <c r="N226">
        <v>2</v>
      </c>
      <c r="O226">
        <v>1</v>
      </c>
      <c r="P226">
        <v>420.66666659999999</v>
      </c>
      <c r="Q226">
        <v>0</v>
      </c>
      <c r="R226">
        <v>367</v>
      </c>
      <c r="S226">
        <v>434</v>
      </c>
      <c r="T226">
        <v>238</v>
      </c>
      <c r="U226">
        <v>185.33333329999999</v>
      </c>
      <c r="V226">
        <v>317</v>
      </c>
      <c r="W226">
        <v>245.8</v>
      </c>
      <c r="X226">
        <v>314</v>
      </c>
      <c r="Y226">
        <v>143.5</v>
      </c>
      <c r="Z226">
        <v>78.800000010000005</v>
      </c>
      <c r="AA226">
        <v>45.333333330000002</v>
      </c>
      <c r="AB226">
        <v>129</v>
      </c>
      <c r="AC226">
        <v>43</v>
      </c>
      <c r="AD226">
        <v>11</v>
      </c>
      <c r="AE226">
        <v>23</v>
      </c>
      <c r="AF226">
        <v>9</v>
      </c>
      <c r="AG226">
        <v>13</v>
      </c>
      <c r="AH226">
        <v>10</v>
      </c>
      <c r="AI226">
        <v>4</v>
      </c>
      <c r="AJ226">
        <v>1</v>
      </c>
      <c r="AK226">
        <v>1</v>
      </c>
      <c r="AL226">
        <v>14</v>
      </c>
      <c r="AM226">
        <v>6</v>
      </c>
      <c r="AN226">
        <v>4</v>
      </c>
      <c r="AO226">
        <v>0</v>
      </c>
      <c r="AP226">
        <v>0</v>
      </c>
      <c r="AQ226">
        <v>0</v>
      </c>
      <c r="AR226">
        <v>1</v>
      </c>
      <c r="AS226">
        <v>7</v>
      </c>
      <c r="AT226">
        <v>4</v>
      </c>
      <c r="AU226">
        <v>3</v>
      </c>
      <c r="AV226">
        <v>1</v>
      </c>
      <c r="AW226">
        <v>0</v>
      </c>
      <c r="AX226">
        <v>8</v>
      </c>
      <c r="AY226">
        <v>0</v>
      </c>
      <c r="AZ226">
        <v>2</v>
      </c>
      <c r="BA226">
        <v>1</v>
      </c>
      <c r="BB226">
        <v>0</v>
      </c>
      <c r="BC226">
        <v>1</v>
      </c>
      <c r="BD226">
        <v>5</v>
      </c>
      <c r="BE226">
        <v>27</v>
      </c>
      <c r="BF226">
        <v>6</v>
      </c>
      <c r="BG226">
        <v>0</v>
      </c>
      <c r="BH226">
        <v>0</v>
      </c>
      <c r="BI226">
        <v>2</v>
      </c>
      <c r="BJ226">
        <v>10</v>
      </c>
      <c r="BK226">
        <v>9</v>
      </c>
      <c r="BL226">
        <v>385</v>
      </c>
      <c r="BM226">
        <v>154</v>
      </c>
      <c r="BN226">
        <v>1</v>
      </c>
      <c r="BO226">
        <v>0</v>
      </c>
      <c r="BP226">
        <v>7</v>
      </c>
      <c r="BQ226">
        <v>8</v>
      </c>
      <c r="BR226">
        <v>215</v>
      </c>
      <c r="BS226">
        <v>1</v>
      </c>
      <c r="BT226">
        <v>0</v>
      </c>
      <c r="BU226">
        <v>1</v>
      </c>
      <c r="BV226">
        <v>555</v>
      </c>
      <c r="BW226">
        <v>0</v>
      </c>
      <c r="BX226">
        <v>555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</row>
    <row r="227" spans="1:154">
      <c r="A227" t="s">
        <v>160</v>
      </c>
      <c r="B227" s="10">
        <v>34</v>
      </c>
      <c r="C227" s="4" t="s">
        <v>3</v>
      </c>
      <c r="D227" s="10" t="s">
        <v>38</v>
      </c>
      <c r="E227" s="59">
        <f t="shared" si="139"/>
        <v>8.3333333333333321</v>
      </c>
      <c r="F227" s="59">
        <f t="shared" si="140"/>
        <v>8.3333333333333321</v>
      </c>
      <c r="G227" s="59">
        <f t="shared" si="141"/>
        <v>50</v>
      </c>
      <c r="H227" s="59">
        <f t="shared" si="142"/>
        <v>16.666666666666664</v>
      </c>
      <c r="I227" s="59">
        <f t="shared" si="143"/>
        <v>0.5</v>
      </c>
      <c r="J227">
        <v>12</v>
      </c>
      <c r="K227">
        <v>1</v>
      </c>
      <c r="L227">
        <v>1</v>
      </c>
      <c r="M227">
        <v>6</v>
      </c>
      <c r="N227">
        <v>2</v>
      </c>
      <c r="O227">
        <v>2</v>
      </c>
      <c r="P227">
        <v>791.18181819999995</v>
      </c>
      <c r="Q227">
        <v>430</v>
      </c>
      <c r="R227">
        <v>990</v>
      </c>
      <c r="S227">
        <v>257.5</v>
      </c>
      <c r="T227">
        <v>468</v>
      </c>
      <c r="U227">
        <v>453</v>
      </c>
      <c r="V227">
        <v>513</v>
      </c>
      <c r="W227">
        <v>2866.75</v>
      </c>
      <c r="X227">
        <v>3795.333333</v>
      </c>
      <c r="Y227">
        <v>81</v>
      </c>
      <c r="Z227">
        <v>705.375</v>
      </c>
      <c r="AA227">
        <v>799.83333330000005</v>
      </c>
      <c r="AB227">
        <v>422</v>
      </c>
      <c r="AC227">
        <v>62</v>
      </c>
      <c r="AD227">
        <v>31</v>
      </c>
      <c r="AE227">
        <v>19</v>
      </c>
      <c r="AF227">
        <v>12</v>
      </c>
      <c r="AG227">
        <v>14</v>
      </c>
      <c r="AH227">
        <v>17</v>
      </c>
      <c r="AI227">
        <v>1</v>
      </c>
      <c r="AJ227">
        <v>0</v>
      </c>
      <c r="AK227">
        <v>8</v>
      </c>
      <c r="AL227">
        <v>22</v>
      </c>
      <c r="AM227">
        <v>11</v>
      </c>
      <c r="AN227">
        <v>7</v>
      </c>
      <c r="AO227">
        <v>0</v>
      </c>
      <c r="AP227">
        <v>0</v>
      </c>
      <c r="AQ227">
        <v>3</v>
      </c>
      <c r="AR227">
        <v>10</v>
      </c>
      <c r="AS227">
        <v>1</v>
      </c>
      <c r="AT227">
        <v>8</v>
      </c>
      <c r="AU227">
        <v>1</v>
      </c>
      <c r="AV227">
        <v>0</v>
      </c>
      <c r="AW227">
        <v>2</v>
      </c>
      <c r="AX227">
        <v>7</v>
      </c>
      <c r="AY227">
        <v>2</v>
      </c>
      <c r="AZ227">
        <v>2</v>
      </c>
      <c r="BA227">
        <v>0</v>
      </c>
      <c r="BB227">
        <v>0</v>
      </c>
      <c r="BC227">
        <v>3</v>
      </c>
      <c r="BD227">
        <v>5</v>
      </c>
      <c r="BE227">
        <v>9</v>
      </c>
      <c r="BF227">
        <v>0</v>
      </c>
      <c r="BG227">
        <v>0</v>
      </c>
      <c r="BH227">
        <v>0</v>
      </c>
      <c r="BI227">
        <v>4</v>
      </c>
      <c r="BJ227">
        <v>4</v>
      </c>
      <c r="BK227">
        <v>1</v>
      </c>
      <c r="BL227">
        <v>435</v>
      </c>
      <c r="BM227">
        <v>75</v>
      </c>
      <c r="BN227">
        <v>44</v>
      </c>
      <c r="BO227">
        <v>2</v>
      </c>
      <c r="BP227">
        <v>25</v>
      </c>
      <c r="BQ227">
        <v>167</v>
      </c>
      <c r="BR227">
        <v>122</v>
      </c>
      <c r="BS227">
        <v>2</v>
      </c>
      <c r="BT227">
        <v>0</v>
      </c>
      <c r="BU227">
        <v>2</v>
      </c>
      <c r="BV227">
        <v>1818</v>
      </c>
      <c r="BW227">
        <v>0</v>
      </c>
      <c r="BX227">
        <v>1818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</row>
    <row r="228" spans="1:154">
      <c r="A228" t="s">
        <v>181</v>
      </c>
      <c r="B228" s="10">
        <v>36</v>
      </c>
      <c r="C228" s="6" t="s">
        <v>2</v>
      </c>
      <c r="D228" s="10" t="s">
        <v>38</v>
      </c>
      <c r="E228" s="59">
        <f t="shared" si="139"/>
        <v>25</v>
      </c>
      <c r="F228" s="59">
        <f t="shared" si="140"/>
        <v>0</v>
      </c>
      <c r="G228" s="59">
        <f t="shared" si="141"/>
        <v>25</v>
      </c>
      <c r="H228" s="59">
        <f t="shared" si="142"/>
        <v>16.666666666666664</v>
      </c>
      <c r="I228" s="59">
        <f t="shared" si="143"/>
        <v>0.25</v>
      </c>
      <c r="J228">
        <v>12</v>
      </c>
      <c r="K228">
        <v>3</v>
      </c>
      <c r="L228">
        <v>0</v>
      </c>
      <c r="M228">
        <v>3</v>
      </c>
      <c r="N228">
        <v>2</v>
      </c>
      <c r="O228">
        <v>4</v>
      </c>
      <c r="P228">
        <v>1428</v>
      </c>
      <c r="Q228">
        <v>0</v>
      </c>
      <c r="R228">
        <v>1504.333333</v>
      </c>
      <c r="S228">
        <v>2671.5</v>
      </c>
      <c r="T228">
        <v>894.8</v>
      </c>
      <c r="U228">
        <v>836</v>
      </c>
      <c r="V228">
        <v>983</v>
      </c>
      <c r="W228">
        <v>152.4</v>
      </c>
      <c r="X228">
        <v>152.66666670000001</v>
      </c>
      <c r="Y228">
        <v>152</v>
      </c>
      <c r="Z228">
        <v>909.59999989999994</v>
      </c>
      <c r="AA228">
        <v>1154.333333</v>
      </c>
      <c r="AB228">
        <v>542.5</v>
      </c>
      <c r="AC228">
        <v>85</v>
      </c>
      <c r="AD228">
        <v>32</v>
      </c>
      <c r="AE228">
        <v>26</v>
      </c>
      <c r="AF228">
        <v>27</v>
      </c>
      <c r="AG228">
        <v>29</v>
      </c>
      <c r="AH228">
        <v>15</v>
      </c>
      <c r="AI228">
        <v>4</v>
      </c>
      <c r="AJ228">
        <v>0</v>
      </c>
      <c r="AK228">
        <v>0</v>
      </c>
      <c r="AL228">
        <v>37</v>
      </c>
      <c r="AM228">
        <v>9</v>
      </c>
      <c r="AN228">
        <v>6</v>
      </c>
      <c r="AO228">
        <v>1</v>
      </c>
      <c r="AP228">
        <v>0</v>
      </c>
      <c r="AQ228">
        <v>0</v>
      </c>
      <c r="AR228">
        <v>16</v>
      </c>
      <c r="AS228">
        <v>9</v>
      </c>
      <c r="AT228">
        <v>6</v>
      </c>
      <c r="AU228">
        <v>2</v>
      </c>
      <c r="AV228">
        <v>0</v>
      </c>
      <c r="AW228">
        <v>0</v>
      </c>
      <c r="AX228">
        <v>9</v>
      </c>
      <c r="AY228">
        <v>11</v>
      </c>
      <c r="AZ228">
        <v>3</v>
      </c>
      <c r="BA228">
        <v>1</v>
      </c>
      <c r="BB228">
        <v>0</v>
      </c>
      <c r="BC228">
        <v>0</v>
      </c>
      <c r="BD228">
        <v>12</v>
      </c>
      <c r="BE228">
        <v>11</v>
      </c>
      <c r="BF228">
        <v>2</v>
      </c>
      <c r="BG228">
        <v>1</v>
      </c>
      <c r="BH228">
        <v>0</v>
      </c>
      <c r="BI228">
        <v>3</v>
      </c>
      <c r="BJ228">
        <v>2</v>
      </c>
      <c r="BK228">
        <v>3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4</v>
      </c>
      <c r="BT228">
        <v>1</v>
      </c>
      <c r="BU228">
        <v>3</v>
      </c>
      <c r="BV228">
        <v>2996</v>
      </c>
      <c r="BW228">
        <v>307</v>
      </c>
      <c r="BX228">
        <v>2689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</row>
    <row r="229" spans="1:154">
      <c r="A229" t="s">
        <v>161</v>
      </c>
      <c r="B229" s="10">
        <v>35</v>
      </c>
      <c r="C229" s="4" t="s">
        <v>3</v>
      </c>
      <c r="D229" s="10" t="s">
        <v>38</v>
      </c>
      <c r="E229" s="59">
        <f t="shared" si="139"/>
        <v>0</v>
      </c>
      <c r="F229" s="59">
        <f t="shared" si="140"/>
        <v>0</v>
      </c>
      <c r="G229" s="59">
        <f t="shared" si="141"/>
        <v>50</v>
      </c>
      <c r="H229" s="59">
        <f t="shared" si="142"/>
        <v>41.666666666666671</v>
      </c>
      <c r="I229" s="59">
        <f t="shared" si="143"/>
        <v>0.5</v>
      </c>
      <c r="J229">
        <v>12</v>
      </c>
      <c r="K229">
        <v>0</v>
      </c>
      <c r="L229">
        <v>0</v>
      </c>
      <c r="M229">
        <v>6</v>
      </c>
      <c r="N229">
        <v>5</v>
      </c>
      <c r="O229">
        <v>1</v>
      </c>
      <c r="P229">
        <v>658.83333330000005</v>
      </c>
      <c r="Q229">
        <v>0</v>
      </c>
      <c r="R229">
        <v>642.66666669999995</v>
      </c>
      <c r="S229">
        <v>688.40000010000006</v>
      </c>
      <c r="T229">
        <v>388.09090909999998</v>
      </c>
      <c r="U229">
        <v>219.16666670000001</v>
      </c>
      <c r="V229">
        <v>590.79999999999995</v>
      </c>
      <c r="W229">
        <v>127.7272727</v>
      </c>
      <c r="X229">
        <v>142.66666670000001</v>
      </c>
      <c r="Y229">
        <v>109.8</v>
      </c>
      <c r="Z229">
        <v>313.45454549999999</v>
      </c>
      <c r="AA229">
        <v>369.5</v>
      </c>
      <c r="AB229">
        <v>246.2</v>
      </c>
      <c r="AC229">
        <v>56</v>
      </c>
      <c r="AD229">
        <v>26</v>
      </c>
      <c r="AE229">
        <v>20</v>
      </c>
      <c r="AF229">
        <v>10</v>
      </c>
      <c r="AG229">
        <v>18</v>
      </c>
      <c r="AH229">
        <v>25</v>
      </c>
      <c r="AI229">
        <v>6</v>
      </c>
      <c r="AJ229">
        <v>0</v>
      </c>
      <c r="AK229">
        <v>0</v>
      </c>
      <c r="AL229">
        <v>7</v>
      </c>
      <c r="AM229">
        <v>12</v>
      </c>
      <c r="AN229">
        <v>13</v>
      </c>
      <c r="AO229">
        <v>0</v>
      </c>
      <c r="AP229">
        <v>0</v>
      </c>
      <c r="AQ229">
        <v>0</v>
      </c>
      <c r="AR229">
        <v>1</v>
      </c>
      <c r="AS229">
        <v>5</v>
      </c>
      <c r="AT229">
        <v>7</v>
      </c>
      <c r="AU229">
        <v>2</v>
      </c>
      <c r="AV229">
        <v>0</v>
      </c>
      <c r="AW229">
        <v>0</v>
      </c>
      <c r="AX229">
        <v>6</v>
      </c>
      <c r="AY229">
        <v>1</v>
      </c>
      <c r="AZ229">
        <v>5</v>
      </c>
      <c r="BA229">
        <v>4</v>
      </c>
      <c r="BB229">
        <v>0</v>
      </c>
      <c r="BC229">
        <v>0</v>
      </c>
      <c r="BD229">
        <v>0</v>
      </c>
      <c r="BE229">
        <v>38</v>
      </c>
      <c r="BF229">
        <v>5</v>
      </c>
      <c r="BG229">
        <v>0</v>
      </c>
      <c r="BH229">
        <v>0</v>
      </c>
      <c r="BI229">
        <v>5</v>
      </c>
      <c r="BJ229">
        <v>6</v>
      </c>
      <c r="BK229">
        <v>22</v>
      </c>
      <c r="BL229">
        <v>122</v>
      </c>
      <c r="BM229">
        <v>30</v>
      </c>
      <c r="BN229">
        <v>8</v>
      </c>
      <c r="BO229">
        <v>2</v>
      </c>
      <c r="BP229">
        <v>16</v>
      </c>
      <c r="BQ229">
        <v>11</v>
      </c>
      <c r="BR229">
        <v>55</v>
      </c>
      <c r="BS229">
        <v>1</v>
      </c>
      <c r="BT229">
        <v>0</v>
      </c>
      <c r="BU229">
        <v>1</v>
      </c>
      <c r="BV229">
        <v>608</v>
      </c>
      <c r="BW229">
        <v>0</v>
      </c>
      <c r="BX229">
        <v>608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</row>
    <row r="230" spans="1:154">
      <c r="A230" t="s">
        <v>162</v>
      </c>
      <c r="B230" s="10">
        <v>34</v>
      </c>
      <c r="C230" s="6" t="s">
        <v>2</v>
      </c>
      <c r="D230" s="10" t="s">
        <v>38</v>
      </c>
      <c r="E230" s="59">
        <f t="shared" si="139"/>
        <v>8.3333333333333321</v>
      </c>
      <c r="F230" s="59">
        <f t="shared" si="140"/>
        <v>0</v>
      </c>
      <c r="G230" s="59">
        <f t="shared" si="141"/>
        <v>41.666666666666671</v>
      </c>
      <c r="H230" s="59">
        <f t="shared" si="142"/>
        <v>16.666666666666664</v>
      </c>
      <c r="I230" s="59">
        <f t="shared" si="143"/>
        <v>0.41666666666666669</v>
      </c>
      <c r="J230">
        <v>12</v>
      </c>
      <c r="K230">
        <v>1</v>
      </c>
      <c r="L230">
        <v>0</v>
      </c>
      <c r="M230">
        <v>5</v>
      </c>
      <c r="N230">
        <v>2</v>
      </c>
      <c r="O230">
        <v>4</v>
      </c>
      <c r="P230">
        <v>675.72727269999996</v>
      </c>
      <c r="Q230">
        <v>0</v>
      </c>
      <c r="R230">
        <v>567.20000000000005</v>
      </c>
      <c r="S230">
        <v>569</v>
      </c>
      <c r="T230">
        <v>292</v>
      </c>
      <c r="U230">
        <v>186.4</v>
      </c>
      <c r="V230">
        <v>556</v>
      </c>
      <c r="W230">
        <v>173.57142859999999</v>
      </c>
      <c r="X230">
        <v>177.6</v>
      </c>
      <c r="Y230">
        <v>163.5</v>
      </c>
      <c r="Z230">
        <v>818.57142850000002</v>
      </c>
      <c r="AA230">
        <v>1011.2</v>
      </c>
      <c r="AB230">
        <v>337</v>
      </c>
      <c r="AC230">
        <v>52</v>
      </c>
      <c r="AD230">
        <v>20</v>
      </c>
      <c r="AE230">
        <v>23</v>
      </c>
      <c r="AF230">
        <v>9</v>
      </c>
      <c r="AG230">
        <v>11</v>
      </c>
      <c r="AH230">
        <v>14</v>
      </c>
      <c r="AI230">
        <v>5</v>
      </c>
      <c r="AJ230">
        <v>0</v>
      </c>
      <c r="AK230">
        <v>0</v>
      </c>
      <c r="AL230">
        <v>22</v>
      </c>
      <c r="AM230">
        <v>11</v>
      </c>
      <c r="AN230">
        <v>3</v>
      </c>
      <c r="AO230">
        <v>0</v>
      </c>
      <c r="AP230">
        <v>0</v>
      </c>
      <c r="AQ230">
        <v>0</v>
      </c>
      <c r="AR230">
        <v>6</v>
      </c>
      <c r="AS230">
        <v>0</v>
      </c>
      <c r="AT230">
        <v>8</v>
      </c>
      <c r="AU230">
        <v>5</v>
      </c>
      <c r="AV230">
        <v>0</v>
      </c>
      <c r="AW230">
        <v>0</v>
      </c>
      <c r="AX230">
        <v>10</v>
      </c>
      <c r="AY230">
        <v>0</v>
      </c>
      <c r="AZ230">
        <v>3</v>
      </c>
      <c r="BA230">
        <v>0</v>
      </c>
      <c r="BB230">
        <v>0</v>
      </c>
      <c r="BC230">
        <v>0</v>
      </c>
      <c r="BD230">
        <v>6</v>
      </c>
      <c r="BE230">
        <v>12</v>
      </c>
      <c r="BF230">
        <v>2</v>
      </c>
      <c r="BG230">
        <v>0</v>
      </c>
      <c r="BH230">
        <v>0</v>
      </c>
      <c r="BI230">
        <v>4</v>
      </c>
      <c r="BJ230">
        <v>3</v>
      </c>
      <c r="BK230">
        <v>3</v>
      </c>
      <c r="BL230">
        <v>265</v>
      </c>
      <c r="BM230">
        <v>95</v>
      </c>
      <c r="BN230">
        <v>16</v>
      </c>
      <c r="BO230">
        <v>2</v>
      </c>
      <c r="BP230">
        <v>13</v>
      </c>
      <c r="BQ230">
        <v>4</v>
      </c>
      <c r="BR230">
        <v>135</v>
      </c>
      <c r="BS230">
        <v>4</v>
      </c>
      <c r="BT230">
        <v>1</v>
      </c>
      <c r="BU230">
        <v>3</v>
      </c>
      <c r="BV230">
        <v>3459</v>
      </c>
      <c r="BW230">
        <v>273</v>
      </c>
      <c r="BX230">
        <v>3186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</row>
    <row r="231" spans="1:154">
      <c r="A231" t="s">
        <v>163</v>
      </c>
      <c r="B231" s="10">
        <v>29</v>
      </c>
      <c r="C231" s="6" t="s">
        <v>2</v>
      </c>
      <c r="D231" s="10" t="s">
        <v>38</v>
      </c>
      <c r="E231" s="59">
        <f t="shared" si="139"/>
        <v>0</v>
      </c>
      <c r="F231" s="59">
        <f t="shared" si="140"/>
        <v>41.666666666666671</v>
      </c>
      <c r="G231" s="59">
        <f t="shared" si="141"/>
        <v>50</v>
      </c>
      <c r="H231" s="59">
        <f t="shared" si="142"/>
        <v>0</v>
      </c>
      <c r="I231" s="59">
        <f t="shared" si="143"/>
        <v>0.5</v>
      </c>
      <c r="J231">
        <v>12</v>
      </c>
      <c r="K231">
        <v>0</v>
      </c>
      <c r="L231">
        <v>5</v>
      </c>
      <c r="M231">
        <v>6</v>
      </c>
      <c r="N231">
        <v>0</v>
      </c>
      <c r="O231">
        <v>1</v>
      </c>
      <c r="P231">
        <v>271.75</v>
      </c>
      <c r="Q231">
        <v>276</v>
      </c>
      <c r="R231">
        <v>248.33333329999999</v>
      </c>
      <c r="S231">
        <v>0</v>
      </c>
      <c r="T231">
        <v>58.166666669999998</v>
      </c>
      <c r="U231">
        <v>58.166666669999998</v>
      </c>
      <c r="V231">
        <v>0</v>
      </c>
      <c r="W231">
        <v>74.833333339999996</v>
      </c>
      <c r="X231">
        <v>74.833333339999996</v>
      </c>
      <c r="Y231">
        <v>0</v>
      </c>
      <c r="Z231">
        <v>1238</v>
      </c>
      <c r="AA231">
        <v>1238</v>
      </c>
      <c r="AB231">
        <v>0</v>
      </c>
      <c r="AC231">
        <v>51</v>
      </c>
      <c r="AD231">
        <v>34</v>
      </c>
      <c r="AE231">
        <v>17</v>
      </c>
      <c r="AF231">
        <v>0</v>
      </c>
      <c r="AG231">
        <v>12</v>
      </c>
      <c r="AH231">
        <v>23</v>
      </c>
      <c r="AI231">
        <v>8</v>
      </c>
      <c r="AJ231">
        <v>1</v>
      </c>
      <c r="AK231">
        <v>0</v>
      </c>
      <c r="AL231">
        <v>7</v>
      </c>
      <c r="AM231">
        <v>12</v>
      </c>
      <c r="AN231">
        <v>16</v>
      </c>
      <c r="AO231">
        <v>0</v>
      </c>
      <c r="AP231">
        <v>0</v>
      </c>
      <c r="AQ231">
        <v>0</v>
      </c>
      <c r="AR231">
        <v>6</v>
      </c>
      <c r="AS231">
        <v>0</v>
      </c>
      <c r="AT231">
        <v>7</v>
      </c>
      <c r="AU231">
        <v>8</v>
      </c>
      <c r="AV231">
        <v>1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28</v>
      </c>
      <c r="BF231">
        <v>1</v>
      </c>
      <c r="BG231">
        <v>2</v>
      </c>
      <c r="BH231">
        <v>0</v>
      </c>
      <c r="BI231">
        <v>6</v>
      </c>
      <c r="BJ231">
        <v>0</v>
      </c>
      <c r="BK231">
        <v>19</v>
      </c>
      <c r="BL231">
        <v>196</v>
      </c>
      <c r="BM231">
        <v>15</v>
      </c>
      <c r="BN231">
        <v>35</v>
      </c>
      <c r="BO231">
        <v>0</v>
      </c>
      <c r="BP231">
        <v>7</v>
      </c>
      <c r="BQ231">
        <v>0</v>
      </c>
      <c r="BR231">
        <v>139</v>
      </c>
      <c r="BS231">
        <v>1</v>
      </c>
      <c r="BT231">
        <v>0</v>
      </c>
      <c r="BU231">
        <v>1</v>
      </c>
      <c r="BV231">
        <v>391</v>
      </c>
      <c r="BW231">
        <v>0</v>
      </c>
      <c r="BX231">
        <v>391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 t="s">
        <v>111</v>
      </c>
    </row>
    <row r="232" spans="1:154">
      <c r="A232" t="s">
        <v>164</v>
      </c>
      <c r="B232" s="10">
        <v>29</v>
      </c>
      <c r="C232" s="6" t="s">
        <v>2</v>
      </c>
      <c r="D232" s="10" t="s">
        <v>38</v>
      </c>
      <c r="E232" s="59">
        <f t="shared" si="139"/>
        <v>0</v>
      </c>
      <c r="F232" s="59">
        <f t="shared" si="140"/>
        <v>0</v>
      </c>
      <c r="G232" s="59">
        <f t="shared" si="141"/>
        <v>50</v>
      </c>
      <c r="H232" s="59">
        <f t="shared" si="142"/>
        <v>16.666666666666664</v>
      </c>
      <c r="I232" s="59">
        <f t="shared" si="143"/>
        <v>0.5</v>
      </c>
      <c r="J232">
        <v>12</v>
      </c>
      <c r="K232">
        <v>0</v>
      </c>
      <c r="L232">
        <v>0</v>
      </c>
      <c r="M232">
        <v>6</v>
      </c>
      <c r="N232">
        <v>2</v>
      </c>
      <c r="O232">
        <v>4</v>
      </c>
      <c r="P232">
        <v>288.58333340000001</v>
      </c>
      <c r="Q232">
        <v>0</v>
      </c>
      <c r="R232">
        <v>311.83333340000001</v>
      </c>
      <c r="S232">
        <v>410.5</v>
      </c>
      <c r="T232">
        <v>260.875</v>
      </c>
      <c r="U232">
        <v>184.33333329999999</v>
      </c>
      <c r="V232">
        <v>490.5</v>
      </c>
      <c r="W232">
        <v>85.125</v>
      </c>
      <c r="X232">
        <v>72.5</v>
      </c>
      <c r="Y232">
        <v>123</v>
      </c>
      <c r="Z232">
        <v>333.75</v>
      </c>
      <c r="AA232">
        <v>357.33333340000001</v>
      </c>
      <c r="AB232">
        <v>263</v>
      </c>
      <c r="AC232">
        <v>64</v>
      </c>
      <c r="AD232">
        <v>29</v>
      </c>
      <c r="AE232">
        <v>28</v>
      </c>
      <c r="AF232">
        <v>7</v>
      </c>
      <c r="AG232">
        <v>17</v>
      </c>
      <c r="AH232">
        <v>15</v>
      </c>
      <c r="AI232">
        <v>2</v>
      </c>
      <c r="AJ232">
        <v>0</v>
      </c>
      <c r="AK232">
        <v>7</v>
      </c>
      <c r="AL232">
        <v>23</v>
      </c>
      <c r="AM232">
        <v>12</v>
      </c>
      <c r="AN232">
        <v>3</v>
      </c>
      <c r="AO232">
        <v>0</v>
      </c>
      <c r="AP232">
        <v>0</v>
      </c>
      <c r="AQ232">
        <v>5</v>
      </c>
      <c r="AR232">
        <v>9</v>
      </c>
      <c r="AS232">
        <v>4</v>
      </c>
      <c r="AT232">
        <v>10</v>
      </c>
      <c r="AU232">
        <v>1</v>
      </c>
      <c r="AV232">
        <v>0</v>
      </c>
      <c r="AW232">
        <v>1</v>
      </c>
      <c r="AX232">
        <v>12</v>
      </c>
      <c r="AY232">
        <v>1</v>
      </c>
      <c r="AZ232">
        <v>2</v>
      </c>
      <c r="BA232">
        <v>1</v>
      </c>
      <c r="BB232">
        <v>0</v>
      </c>
      <c r="BC232">
        <v>1</v>
      </c>
      <c r="BD232">
        <v>2</v>
      </c>
      <c r="BE232">
        <v>16</v>
      </c>
      <c r="BF232">
        <v>0</v>
      </c>
      <c r="BG232">
        <v>0</v>
      </c>
      <c r="BH232">
        <v>0</v>
      </c>
      <c r="BI232">
        <v>6</v>
      </c>
      <c r="BJ232">
        <v>4</v>
      </c>
      <c r="BK232">
        <v>6</v>
      </c>
      <c r="BL232">
        <v>104</v>
      </c>
      <c r="BM232">
        <v>21</v>
      </c>
      <c r="BN232">
        <v>11</v>
      </c>
      <c r="BO232">
        <v>1</v>
      </c>
      <c r="BP232">
        <v>6</v>
      </c>
      <c r="BQ232">
        <v>2</v>
      </c>
      <c r="BR232">
        <v>63</v>
      </c>
      <c r="BS232">
        <v>4</v>
      </c>
      <c r="BT232">
        <v>4</v>
      </c>
      <c r="BU232">
        <v>0</v>
      </c>
      <c r="BV232">
        <v>771</v>
      </c>
      <c r="BW232">
        <v>771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 t="s">
        <v>111</v>
      </c>
    </row>
    <row r="233" spans="1:154">
      <c r="A233" t="s">
        <v>165</v>
      </c>
      <c r="B233" s="10">
        <v>29</v>
      </c>
      <c r="C233" s="6" t="s">
        <v>2</v>
      </c>
      <c r="D233" s="10" t="s">
        <v>38</v>
      </c>
      <c r="E233" s="59">
        <f t="shared" si="139"/>
        <v>0</v>
      </c>
      <c r="F233" s="59">
        <f t="shared" si="140"/>
        <v>0</v>
      </c>
      <c r="G233" s="59">
        <f t="shared" si="141"/>
        <v>50</v>
      </c>
      <c r="H233" s="59">
        <f t="shared" si="142"/>
        <v>41.666666666666671</v>
      </c>
      <c r="I233" s="59">
        <f t="shared" si="143"/>
        <v>0.5</v>
      </c>
      <c r="J233">
        <v>12</v>
      </c>
      <c r="K233">
        <v>0</v>
      </c>
      <c r="L233">
        <v>0</v>
      </c>
      <c r="M233">
        <v>6</v>
      </c>
      <c r="N233">
        <v>5</v>
      </c>
      <c r="O233">
        <v>1</v>
      </c>
      <c r="P233">
        <v>313.66666659999999</v>
      </c>
      <c r="Q233">
        <v>0</v>
      </c>
      <c r="R233">
        <v>251</v>
      </c>
      <c r="S233">
        <v>364.4</v>
      </c>
      <c r="T233">
        <v>180.72727269999999</v>
      </c>
      <c r="U233">
        <v>79.333333339999996</v>
      </c>
      <c r="V233">
        <v>302.39999999999998</v>
      </c>
      <c r="W233">
        <v>143.18181820000001</v>
      </c>
      <c r="X233">
        <v>223.83333329999999</v>
      </c>
      <c r="Y233">
        <v>46.400000009999999</v>
      </c>
      <c r="Z233">
        <v>454.45454549999999</v>
      </c>
      <c r="AA233">
        <v>567</v>
      </c>
      <c r="AB233">
        <v>319.39999999999998</v>
      </c>
      <c r="AC233">
        <v>48</v>
      </c>
      <c r="AD233">
        <v>23</v>
      </c>
      <c r="AE233">
        <v>16</v>
      </c>
      <c r="AF233">
        <v>9</v>
      </c>
      <c r="AG233">
        <v>14</v>
      </c>
      <c r="AH233">
        <v>20</v>
      </c>
      <c r="AI233">
        <v>2</v>
      </c>
      <c r="AJ233">
        <v>0</v>
      </c>
      <c r="AK233">
        <v>0</v>
      </c>
      <c r="AL233">
        <v>12</v>
      </c>
      <c r="AM233">
        <v>12</v>
      </c>
      <c r="AN233">
        <v>8</v>
      </c>
      <c r="AO233">
        <v>0</v>
      </c>
      <c r="AP233">
        <v>0</v>
      </c>
      <c r="AQ233">
        <v>0</v>
      </c>
      <c r="AR233">
        <v>3</v>
      </c>
      <c r="AS233">
        <v>2</v>
      </c>
      <c r="AT233">
        <v>7</v>
      </c>
      <c r="AU233">
        <v>1</v>
      </c>
      <c r="AV233">
        <v>0</v>
      </c>
      <c r="AW233">
        <v>0</v>
      </c>
      <c r="AX233">
        <v>6</v>
      </c>
      <c r="AY233">
        <v>0</v>
      </c>
      <c r="AZ233">
        <v>5</v>
      </c>
      <c r="BA233">
        <v>1</v>
      </c>
      <c r="BB233">
        <v>0</v>
      </c>
      <c r="BC233">
        <v>0</v>
      </c>
      <c r="BD233">
        <v>3</v>
      </c>
      <c r="BE233">
        <v>14</v>
      </c>
      <c r="BF233">
        <v>0</v>
      </c>
      <c r="BG233">
        <v>0</v>
      </c>
      <c r="BH233">
        <v>1</v>
      </c>
      <c r="BI233">
        <v>9</v>
      </c>
      <c r="BJ233">
        <v>2</v>
      </c>
      <c r="BK233">
        <v>2</v>
      </c>
      <c r="BL233">
        <v>139</v>
      </c>
      <c r="BM233">
        <v>18</v>
      </c>
      <c r="BN233">
        <v>8</v>
      </c>
      <c r="BO233">
        <v>13</v>
      </c>
      <c r="BP233">
        <v>1</v>
      </c>
      <c r="BQ233">
        <v>5</v>
      </c>
      <c r="BR233">
        <v>94</v>
      </c>
      <c r="BS233">
        <v>1</v>
      </c>
      <c r="BT233">
        <v>1</v>
      </c>
      <c r="BU233">
        <v>0</v>
      </c>
      <c r="BV233">
        <v>436</v>
      </c>
      <c r="BW233">
        <v>436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E233" s="58" t="s">
        <v>111</v>
      </c>
    </row>
    <row r="234" spans="1:154">
      <c r="A234" t="s">
        <v>166</v>
      </c>
      <c r="B234" s="10">
        <v>34</v>
      </c>
      <c r="C234" s="4" t="s">
        <v>3</v>
      </c>
      <c r="D234" s="10" t="s">
        <v>38</v>
      </c>
      <c r="E234" s="59">
        <f t="shared" si="139"/>
        <v>0</v>
      </c>
      <c r="F234" s="59">
        <f t="shared" si="140"/>
        <v>0</v>
      </c>
      <c r="G234" s="59">
        <f t="shared" si="141"/>
        <v>41.666666666666671</v>
      </c>
      <c r="H234" s="59">
        <f t="shared" si="142"/>
        <v>33.333333333333329</v>
      </c>
      <c r="I234" s="59">
        <f t="shared" si="143"/>
        <v>0.41666666666666669</v>
      </c>
      <c r="J234">
        <v>12</v>
      </c>
      <c r="K234">
        <v>0</v>
      </c>
      <c r="L234">
        <v>0</v>
      </c>
      <c r="M234">
        <v>5</v>
      </c>
      <c r="N234">
        <v>4</v>
      </c>
      <c r="O234">
        <v>3</v>
      </c>
      <c r="P234">
        <v>993.08333330000005</v>
      </c>
      <c r="Q234">
        <v>0</v>
      </c>
      <c r="R234">
        <v>979.40000010000006</v>
      </c>
      <c r="S234">
        <v>1476</v>
      </c>
      <c r="T234">
        <v>321.88888880000002</v>
      </c>
      <c r="U234">
        <v>178.2</v>
      </c>
      <c r="V234">
        <v>501.5</v>
      </c>
      <c r="W234">
        <v>995</v>
      </c>
      <c r="X234">
        <v>1481.4</v>
      </c>
      <c r="Y234">
        <v>387</v>
      </c>
      <c r="Z234">
        <v>31.444444449999999</v>
      </c>
      <c r="AA234">
        <v>36.200000000000003</v>
      </c>
      <c r="AB234">
        <v>25.5</v>
      </c>
      <c r="AC234">
        <v>52</v>
      </c>
      <c r="AD234">
        <v>20</v>
      </c>
      <c r="AE234">
        <v>22</v>
      </c>
      <c r="AF234">
        <v>10</v>
      </c>
      <c r="AG234">
        <v>27</v>
      </c>
      <c r="AH234">
        <v>16</v>
      </c>
      <c r="AI234">
        <v>1</v>
      </c>
      <c r="AJ234">
        <v>0</v>
      </c>
      <c r="AK234">
        <v>0</v>
      </c>
      <c r="AL234">
        <v>8</v>
      </c>
      <c r="AM234">
        <v>12</v>
      </c>
      <c r="AN234">
        <v>4</v>
      </c>
      <c r="AO234">
        <v>1</v>
      </c>
      <c r="AP234">
        <v>0</v>
      </c>
      <c r="AQ234">
        <v>0</v>
      </c>
      <c r="AR234">
        <v>3</v>
      </c>
      <c r="AS234">
        <v>12</v>
      </c>
      <c r="AT234">
        <v>7</v>
      </c>
      <c r="AU234">
        <v>0</v>
      </c>
      <c r="AV234">
        <v>0</v>
      </c>
      <c r="AW234">
        <v>0</v>
      </c>
      <c r="AX234">
        <v>3</v>
      </c>
      <c r="AY234">
        <v>3</v>
      </c>
      <c r="AZ234">
        <v>5</v>
      </c>
      <c r="BA234">
        <v>0</v>
      </c>
      <c r="BB234">
        <v>0</v>
      </c>
      <c r="BC234">
        <v>0</v>
      </c>
      <c r="BD234">
        <v>2</v>
      </c>
      <c r="BE234">
        <v>14</v>
      </c>
      <c r="BF234">
        <v>3</v>
      </c>
      <c r="BG234">
        <v>0</v>
      </c>
      <c r="BH234">
        <v>0</v>
      </c>
      <c r="BI234">
        <v>0</v>
      </c>
      <c r="BJ234">
        <v>9</v>
      </c>
      <c r="BK234">
        <v>2</v>
      </c>
      <c r="BL234">
        <v>355</v>
      </c>
      <c r="BM234">
        <v>108</v>
      </c>
      <c r="BN234">
        <v>28</v>
      </c>
      <c r="BO234">
        <v>12</v>
      </c>
      <c r="BP234">
        <v>14</v>
      </c>
      <c r="BQ234">
        <v>40</v>
      </c>
      <c r="BR234">
        <v>153</v>
      </c>
      <c r="BS234">
        <v>3</v>
      </c>
      <c r="BT234">
        <v>2</v>
      </c>
      <c r="BU234">
        <v>1</v>
      </c>
      <c r="BV234">
        <v>1116</v>
      </c>
      <c r="BW234">
        <v>750</v>
      </c>
      <c r="BX234">
        <v>366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</row>
    <row r="235" spans="1:154">
      <c r="A235" t="s">
        <v>167</v>
      </c>
      <c r="B235" s="10">
        <v>29</v>
      </c>
      <c r="C235" s="6" t="s">
        <v>2</v>
      </c>
      <c r="D235" s="10" t="s">
        <v>38</v>
      </c>
      <c r="E235" s="59">
        <f t="shared" si="139"/>
        <v>0</v>
      </c>
      <c r="F235" s="59">
        <f t="shared" si="140"/>
        <v>0</v>
      </c>
      <c r="G235" s="59">
        <f t="shared" si="141"/>
        <v>50</v>
      </c>
      <c r="H235" s="59">
        <f t="shared" si="142"/>
        <v>25</v>
      </c>
      <c r="I235" s="59">
        <f t="shared" si="143"/>
        <v>0.5</v>
      </c>
      <c r="J235">
        <v>12</v>
      </c>
      <c r="K235">
        <v>0</v>
      </c>
      <c r="L235">
        <v>0</v>
      </c>
      <c r="M235">
        <v>6</v>
      </c>
      <c r="N235">
        <v>3</v>
      </c>
      <c r="O235">
        <v>3</v>
      </c>
      <c r="P235">
        <v>173.16666670000001</v>
      </c>
      <c r="Q235">
        <v>0</v>
      </c>
      <c r="R235">
        <v>171.16666670000001</v>
      </c>
      <c r="S235">
        <v>244.66666670000001</v>
      </c>
      <c r="T235">
        <v>87.666666660000004</v>
      </c>
      <c r="U235">
        <v>84.833333339999996</v>
      </c>
      <c r="V235">
        <v>93.333333339999996</v>
      </c>
      <c r="W235">
        <v>347.22222219999998</v>
      </c>
      <c r="X235">
        <v>512</v>
      </c>
      <c r="Y235">
        <v>17.666666660000001</v>
      </c>
      <c r="Z235">
        <v>591.66666669999995</v>
      </c>
      <c r="AA235">
        <v>723.5</v>
      </c>
      <c r="AB235">
        <v>328</v>
      </c>
      <c r="AC235">
        <v>31</v>
      </c>
      <c r="AD235">
        <v>16</v>
      </c>
      <c r="AE235">
        <v>12</v>
      </c>
      <c r="AF235">
        <v>3</v>
      </c>
      <c r="AG235">
        <v>14</v>
      </c>
      <c r="AH235">
        <v>16</v>
      </c>
      <c r="AI235">
        <v>0</v>
      </c>
      <c r="AJ235">
        <v>0</v>
      </c>
      <c r="AK235">
        <v>0</v>
      </c>
      <c r="AL235">
        <v>1</v>
      </c>
      <c r="AM235">
        <v>12</v>
      </c>
      <c r="AN235">
        <v>4</v>
      </c>
      <c r="AO235">
        <v>0</v>
      </c>
      <c r="AP235">
        <v>0</v>
      </c>
      <c r="AQ235">
        <v>0</v>
      </c>
      <c r="AR235">
        <v>0</v>
      </c>
      <c r="AS235">
        <v>2</v>
      </c>
      <c r="AT235">
        <v>9</v>
      </c>
      <c r="AU235">
        <v>0</v>
      </c>
      <c r="AV235">
        <v>0</v>
      </c>
      <c r="AW235">
        <v>0</v>
      </c>
      <c r="AX235">
        <v>1</v>
      </c>
      <c r="AY235">
        <v>0</v>
      </c>
      <c r="AZ235">
        <v>3</v>
      </c>
      <c r="BA235">
        <v>0</v>
      </c>
      <c r="BB235">
        <v>0</v>
      </c>
      <c r="BC235">
        <v>0</v>
      </c>
      <c r="BD235">
        <v>0</v>
      </c>
      <c r="BE235">
        <v>15</v>
      </c>
      <c r="BF235">
        <v>0</v>
      </c>
      <c r="BG235">
        <v>1</v>
      </c>
      <c r="BH235">
        <v>2</v>
      </c>
      <c r="BI235">
        <v>7</v>
      </c>
      <c r="BJ235">
        <v>2</v>
      </c>
      <c r="BK235">
        <v>3</v>
      </c>
      <c r="BL235">
        <v>421</v>
      </c>
      <c r="BM235">
        <v>36</v>
      </c>
      <c r="BN235">
        <v>5</v>
      </c>
      <c r="BO235">
        <v>16</v>
      </c>
      <c r="BP235">
        <v>0</v>
      </c>
      <c r="BQ235">
        <v>23</v>
      </c>
      <c r="BR235">
        <v>341</v>
      </c>
      <c r="BS235">
        <v>3</v>
      </c>
      <c r="BT235">
        <v>0</v>
      </c>
      <c r="BU235">
        <v>3</v>
      </c>
      <c r="BV235">
        <v>317</v>
      </c>
      <c r="BW235">
        <v>0</v>
      </c>
      <c r="BX235">
        <v>317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  <c r="CE235" s="58" t="s">
        <v>111</v>
      </c>
    </row>
    <row r="236" spans="1:154">
      <c r="A236" t="s">
        <v>182</v>
      </c>
      <c r="B236" s="10">
        <v>37</v>
      </c>
      <c r="C236" s="4" t="s">
        <v>3</v>
      </c>
      <c r="D236" s="10" t="s">
        <v>38</v>
      </c>
      <c r="E236" s="59">
        <f t="shared" si="139"/>
        <v>25</v>
      </c>
      <c r="F236" s="59">
        <f t="shared" si="140"/>
        <v>8.3333333333333321</v>
      </c>
      <c r="G236" s="59">
        <f t="shared" si="141"/>
        <v>25</v>
      </c>
      <c r="H236" s="59">
        <f t="shared" si="142"/>
        <v>33.333333333333329</v>
      </c>
      <c r="I236" s="59">
        <f t="shared" si="143"/>
        <v>0.25</v>
      </c>
      <c r="J236">
        <v>12</v>
      </c>
      <c r="K236">
        <v>3</v>
      </c>
      <c r="L236">
        <v>1</v>
      </c>
      <c r="M236">
        <v>3</v>
      </c>
      <c r="N236">
        <v>4</v>
      </c>
      <c r="O236">
        <v>1</v>
      </c>
      <c r="P236">
        <v>776.88888880000002</v>
      </c>
      <c r="Q236">
        <v>2973</v>
      </c>
      <c r="R236">
        <v>853.33333330000005</v>
      </c>
      <c r="S236">
        <v>339</v>
      </c>
      <c r="T236">
        <v>379</v>
      </c>
      <c r="U236">
        <v>291.66666659999999</v>
      </c>
      <c r="V236">
        <v>444.5</v>
      </c>
      <c r="W236">
        <v>83.714285700000005</v>
      </c>
      <c r="X236">
        <v>76.666666660000004</v>
      </c>
      <c r="Y236">
        <v>89</v>
      </c>
      <c r="Z236">
        <v>591.71428560000004</v>
      </c>
      <c r="AA236">
        <v>832.33333330000005</v>
      </c>
      <c r="AB236">
        <v>411.25</v>
      </c>
      <c r="AC236">
        <v>51</v>
      </c>
      <c r="AD236">
        <v>20</v>
      </c>
      <c r="AE236">
        <v>12</v>
      </c>
      <c r="AF236">
        <v>19</v>
      </c>
      <c r="AG236">
        <v>14</v>
      </c>
      <c r="AH236">
        <v>15</v>
      </c>
      <c r="AI236">
        <v>7</v>
      </c>
      <c r="AJ236">
        <v>0</v>
      </c>
      <c r="AK236">
        <v>0</v>
      </c>
      <c r="AL236">
        <v>15</v>
      </c>
      <c r="AM236">
        <v>9</v>
      </c>
      <c r="AN236">
        <v>7</v>
      </c>
      <c r="AO236">
        <v>1</v>
      </c>
      <c r="AP236">
        <v>0</v>
      </c>
      <c r="AQ236">
        <v>0</v>
      </c>
      <c r="AR236">
        <v>3</v>
      </c>
      <c r="AS236">
        <v>3</v>
      </c>
      <c r="AT236">
        <v>3</v>
      </c>
      <c r="AU236">
        <v>2</v>
      </c>
      <c r="AV236">
        <v>0</v>
      </c>
      <c r="AW236">
        <v>0</v>
      </c>
      <c r="AX236">
        <v>4</v>
      </c>
      <c r="AY236">
        <v>2</v>
      </c>
      <c r="AZ236">
        <v>5</v>
      </c>
      <c r="BA236">
        <v>4</v>
      </c>
      <c r="BB236">
        <v>0</v>
      </c>
      <c r="BC236">
        <v>0</v>
      </c>
      <c r="BD236">
        <v>8</v>
      </c>
      <c r="BE236">
        <v>12</v>
      </c>
      <c r="BF236">
        <v>2</v>
      </c>
      <c r="BG236">
        <v>0</v>
      </c>
      <c r="BH236">
        <v>0</v>
      </c>
      <c r="BI236">
        <v>3</v>
      </c>
      <c r="BJ236">
        <v>4</v>
      </c>
      <c r="BK236">
        <v>3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1</v>
      </c>
      <c r="BV236">
        <v>103</v>
      </c>
      <c r="BW236">
        <v>0</v>
      </c>
      <c r="BX236">
        <v>103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/>
    </row>
    <row r="237" spans="1:154">
      <c r="A237" t="s">
        <v>168</v>
      </c>
      <c r="B237" s="10">
        <v>27</v>
      </c>
      <c r="C237" s="4" t="s">
        <v>3</v>
      </c>
      <c r="D237" s="10" t="s">
        <v>38</v>
      </c>
      <c r="E237" s="59">
        <f t="shared" si="139"/>
        <v>0</v>
      </c>
      <c r="F237" s="59">
        <f t="shared" si="140"/>
        <v>0</v>
      </c>
      <c r="G237" s="59">
        <f t="shared" si="141"/>
        <v>33.333333333333329</v>
      </c>
      <c r="H237" s="59">
        <f t="shared" si="142"/>
        <v>50</v>
      </c>
      <c r="I237" s="59">
        <f t="shared" si="143"/>
        <v>0.33333333333333331</v>
      </c>
      <c r="J237">
        <v>12</v>
      </c>
      <c r="K237">
        <v>0</v>
      </c>
      <c r="L237">
        <v>0</v>
      </c>
      <c r="M237">
        <v>4</v>
      </c>
      <c r="N237">
        <v>6</v>
      </c>
      <c r="O237">
        <v>2</v>
      </c>
      <c r="P237">
        <v>438.83333340000001</v>
      </c>
      <c r="Q237">
        <v>0</v>
      </c>
      <c r="R237">
        <v>98</v>
      </c>
      <c r="S237">
        <v>597.83333330000005</v>
      </c>
      <c r="T237">
        <v>347.1</v>
      </c>
      <c r="U237">
        <v>392.5</v>
      </c>
      <c r="V237">
        <v>316.83333340000001</v>
      </c>
      <c r="W237">
        <v>207.8</v>
      </c>
      <c r="X237">
        <v>228.5</v>
      </c>
      <c r="Y237">
        <v>194</v>
      </c>
      <c r="Z237">
        <v>51.8</v>
      </c>
      <c r="AA237">
        <v>28.5</v>
      </c>
      <c r="AB237">
        <v>67.333333339999996</v>
      </c>
      <c r="AC237">
        <v>80</v>
      </c>
      <c r="AD237">
        <v>29</v>
      </c>
      <c r="AE237">
        <v>32</v>
      </c>
      <c r="AF237">
        <v>19</v>
      </c>
      <c r="AG237">
        <v>19</v>
      </c>
      <c r="AH237">
        <v>17</v>
      </c>
      <c r="AI237">
        <v>8</v>
      </c>
      <c r="AJ237">
        <v>0</v>
      </c>
      <c r="AK237">
        <v>5</v>
      </c>
      <c r="AL237">
        <v>31</v>
      </c>
      <c r="AM237">
        <v>12</v>
      </c>
      <c r="AN237">
        <v>5</v>
      </c>
      <c r="AO237">
        <v>1</v>
      </c>
      <c r="AP237">
        <v>0</v>
      </c>
      <c r="AQ237">
        <v>1</v>
      </c>
      <c r="AR237">
        <v>10</v>
      </c>
      <c r="AS237">
        <v>5</v>
      </c>
      <c r="AT237">
        <v>4</v>
      </c>
      <c r="AU237">
        <v>5</v>
      </c>
      <c r="AV237">
        <v>0</v>
      </c>
      <c r="AW237">
        <v>3</v>
      </c>
      <c r="AX237">
        <v>15</v>
      </c>
      <c r="AY237">
        <v>2</v>
      </c>
      <c r="AZ237">
        <v>8</v>
      </c>
      <c r="BA237">
        <v>2</v>
      </c>
      <c r="BB237">
        <v>0</v>
      </c>
      <c r="BC237">
        <v>1</v>
      </c>
      <c r="BD237">
        <v>6</v>
      </c>
      <c r="BE237">
        <v>36</v>
      </c>
      <c r="BF237">
        <v>4</v>
      </c>
      <c r="BG237">
        <v>6</v>
      </c>
      <c r="BH237">
        <v>0</v>
      </c>
      <c r="BI237">
        <v>2</v>
      </c>
      <c r="BJ237">
        <v>12</v>
      </c>
      <c r="BK237">
        <v>12</v>
      </c>
      <c r="BL237">
        <v>165</v>
      </c>
      <c r="BM237">
        <v>33</v>
      </c>
      <c r="BN237">
        <v>40</v>
      </c>
      <c r="BO237">
        <v>3</v>
      </c>
      <c r="BP237">
        <v>12</v>
      </c>
      <c r="BQ237">
        <v>19</v>
      </c>
      <c r="BR237">
        <v>58</v>
      </c>
      <c r="BS237">
        <v>2</v>
      </c>
      <c r="BT237">
        <v>0</v>
      </c>
      <c r="BU237">
        <v>2</v>
      </c>
      <c r="BV237">
        <v>1287</v>
      </c>
      <c r="BW237">
        <v>0</v>
      </c>
      <c r="BX237">
        <v>1287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</row>
    <row r="238" spans="1:154">
      <c r="A238" t="s">
        <v>169</v>
      </c>
      <c r="B238" s="10">
        <v>35</v>
      </c>
      <c r="C238" s="6" t="s">
        <v>2</v>
      </c>
      <c r="D238" s="10" t="s">
        <v>38</v>
      </c>
      <c r="E238" s="59">
        <f t="shared" si="139"/>
        <v>8.3333333333333321</v>
      </c>
      <c r="F238" s="59">
        <f t="shared" si="140"/>
        <v>0</v>
      </c>
      <c r="G238" s="59">
        <f t="shared" si="141"/>
        <v>41.666666666666671</v>
      </c>
      <c r="H238" s="59">
        <f t="shared" si="142"/>
        <v>25</v>
      </c>
      <c r="I238" s="59">
        <f t="shared" si="143"/>
        <v>0.41666666666666669</v>
      </c>
      <c r="J238">
        <v>12</v>
      </c>
      <c r="K238">
        <v>1</v>
      </c>
      <c r="L238">
        <v>0</v>
      </c>
      <c r="M238">
        <v>5</v>
      </c>
      <c r="N238">
        <v>3</v>
      </c>
      <c r="O238">
        <v>3</v>
      </c>
      <c r="P238">
        <v>739.45454549999999</v>
      </c>
      <c r="Q238">
        <v>0</v>
      </c>
      <c r="R238">
        <v>1003.6</v>
      </c>
      <c r="S238">
        <v>905.33333330000005</v>
      </c>
      <c r="T238">
        <v>301.375</v>
      </c>
      <c r="U238">
        <v>130.6</v>
      </c>
      <c r="V238">
        <v>586</v>
      </c>
      <c r="W238">
        <v>1291.375</v>
      </c>
      <c r="X238">
        <v>988.8</v>
      </c>
      <c r="Y238">
        <v>1795.666667</v>
      </c>
      <c r="Z238">
        <v>506.375</v>
      </c>
      <c r="AA238">
        <v>680</v>
      </c>
      <c r="AB238">
        <v>217</v>
      </c>
      <c r="AC238">
        <v>52</v>
      </c>
      <c r="AD238">
        <v>22</v>
      </c>
      <c r="AE238">
        <v>20</v>
      </c>
      <c r="AF238">
        <v>10</v>
      </c>
      <c r="AG238">
        <v>16</v>
      </c>
      <c r="AH238">
        <v>14</v>
      </c>
      <c r="AI238">
        <v>3</v>
      </c>
      <c r="AJ238">
        <v>0</v>
      </c>
      <c r="AK238">
        <v>2</v>
      </c>
      <c r="AL238">
        <v>17</v>
      </c>
      <c r="AM238">
        <v>11</v>
      </c>
      <c r="AN238">
        <v>3</v>
      </c>
      <c r="AO238">
        <v>1</v>
      </c>
      <c r="AP238">
        <v>0</v>
      </c>
      <c r="AQ238">
        <v>2</v>
      </c>
      <c r="AR238">
        <v>5</v>
      </c>
      <c r="AS238">
        <v>3</v>
      </c>
      <c r="AT238">
        <v>8</v>
      </c>
      <c r="AU238">
        <v>1</v>
      </c>
      <c r="AV238">
        <v>0</v>
      </c>
      <c r="AW238">
        <v>0</v>
      </c>
      <c r="AX238">
        <v>8</v>
      </c>
      <c r="AY238">
        <v>2</v>
      </c>
      <c r="AZ238">
        <v>3</v>
      </c>
      <c r="BA238">
        <v>1</v>
      </c>
      <c r="BB238">
        <v>0</v>
      </c>
      <c r="BC238">
        <v>0</v>
      </c>
      <c r="BD238">
        <v>4</v>
      </c>
      <c r="BE238">
        <v>16</v>
      </c>
      <c r="BF238">
        <v>4</v>
      </c>
      <c r="BG238">
        <v>0</v>
      </c>
      <c r="BH238">
        <v>0</v>
      </c>
      <c r="BI238">
        <v>3</v>
      </c>
      <c r="BJ238">
        <v>5</v>
      </c>
      <c r="BK238">
        <v>4</v>
      </c>
      <c r="BL238">
        <v>372</v>
      </c>
      <c r="BM238">
        <v>94</v>
      </c>
      <c r="BN238">
        <v>15</v>
      </c>
      <c r="BO238">
        <v>7</v>
      </c>
      <c r="BP238">
        <v>5</v>
      </c>
      <c r="BQ238">
        <v>97</v>
      </c>
      <c r="BR238">
        <v>154</v>
      </c>
      <c r="BS238">
        <v>3</v>
      </c>
      <c r="BT238">
        <v>3</v>
      </c>
      <c r="BU238">
        <v>0</v>
      </c>
      <c r="BV238">
        <v>400</v>
      </c>
      <c r="BW238">
        <v>400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</row>
    <row r="239" spans="1:154">
      <c r="A239" t="s">
        <v>170</v>
      </c>
      <c r="B239" s="10">
        <v>29</v>
      </c>
      <c r="C239" s="6" t="s">
        <v>2</v>
      </c>
      <c r="D239" s="10" t="s">
        <v>38</v>
      </c>
      <c r="E239" s="59">
        <f t="shared" si="139"/>
        <v>0</v>
      </c>
      <c r="F239" s="59">
        <f t="shared" si="140"/>
        <v>8.3333333333333321</v>
      </c>
      <c r="G239" s="59">
        <f t="shared" si="141"/>
        <v>50</v>
      </c>
      <c r="H239" s="59">
        <f t="shared" si="142"/>
        <v>0</v>
      </c>
      <c r="I239" s="59">
        <f t="shared" si="143"/>
        <v>0.5</v>
      </c>
      <c r="J239">
        <v>12</v>
      </c>
      <c r="K239">
        <v>0</v>
      </c>
      <c r="L239">
        <v>1</v>
      </c>
      <c r="M239">
        <v>6</v>
      </c>
      <c r="N239">
        <v>0</v>
      </c>
      <c r="O239">
        <v>5</v>
      </c>
      <c r="P239">
        <v>165.25</v>
      </c>
      <c r="Q239">
        <v>376</v>
      </c>
      <c r="R239">
        <v>172.16666670000001</v>
      </c>
      <c r="S239">
        <v>0</v>
      </c>
      <c r="T239">
        <v>319.16666659999999</v>
      </c>
      <c r="U239">
        <v>319.16666659999999</v>
      </c>
      <c r="V239">
        <v>0</v>
      </c>
      <c r="W239">
        <v>90.666666660000004</v>
      </c>
      <c r="X239">
        <v>90.666666660000004</v>
      </c>
      <c r="Y239">
        <v>0</v>
      </c>
      <c r="Z239">
        <v>873.33333330000005</v>
      </c>
      <c r="AA239">
        <v>873.33333330000005</v>
      </c>
      <c r="AB239">
        <v>0</v>
      </c>
      <c r="AC239">
        <v>291</v>
      </c>
      <c r="AD239">
        <v>140</v>
      </c>
      <c r="AE239">
        <v>151</v>
      </c>
      <c r="AF239">
        <v>0</v>
      </c>
      <c r="AG239">
        <v>35</v>
      </c>
      <c r="AH239">
        <v>66</v>
      </c>
      <c r="AI239">
        <v>17</v>
      </c>
      <c r="AJ239">
        <v>5</v>
      </c>
      <c r="AK239">
        <v>0</v>
      </c>
      <c r="AL239">
        <v>168</v>
      </c>
      <c r="AM239">
        <v>12</v>
      </c>
      <c r="AN239">
        <v>55</v>
      </c>
      <c r="AO239">
        <v>4</v>
      </c>
      <c r="AP239">
        <v>1</v>
      </c>
      <c r="AQ239">
        <v>0</v>
      </c>
      <c r="AR239">
        <v>68</v>
      </c>
      <c r="AS239">
        <v>23</v>
      </c>
      <c r="AT239">
        <v>11</v>
      </c>
      <c r="AU239">
        <v>13</v>
      </c>
      <c r="AV239">
        <v>4</v>
      </c>
      <c r="AW239">
        <v>0</v>
      </c>
      <c r="AX239">
        <v>100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12</v>
      </c>
      <c r="BF239">
        <v>0</v>
      </c>
      <c r="BG239">
        <v>2</v>
      </c>
      <c r="BH239">
        <v>0</v>
      </c>
      <c r="BI239">
        <v>6</v>
      </c>
      <c r="BJ239">
        <v>0</v>
      </c>
      <c r="BK239">
        <v>4</v>
      </c>
      <c r="BL239">
        <v>88</v>
      </c>
      <c r="BM239">
        <v>3</v>
      </c>
      <c r="BN239">
        <v>14</v>
      </c>
      <c r="BO239">
        <v>0</v>
      </c>
      <c r="BP239">
        <v>12</v>
      </c>
      <c r="BQ239">
        <v>0</v>
      </c>
      <c r="BR239">
        <v>59</v>
      </c>
      <c r="BS239">
        <v>5</v>
      </c>
      <c r="BT239">
        <v>0</v>
      </c>
      <c r="BU239">
        <v>5</v>
      </c>
      <c r="BV239">
        <v>574</v>
      </c>
      <c r="BW239">
        <v>0</v>
      </c>
      <c r="BX239">
        <v>574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 t="s">
        <v>111</v>
      </c>
    </row>
    <row r="240" spans="1:154">
      <c r="A240" t="s">
        <v>171</v>
      </c>
      <c r="B240" s="10">
        <v>34</v>
      </c>
      <c r="C240" s="4" t="s">
        <v>3</v>
      </c>
      <c r="D240" s="10" t="s">
        <v>38</v>
      </c>
      <c r="E240" s="59">
        <f t="shared" si="139"/>
        <v>0</v>
      </c>
      <c r="F240" s="59">
        <f t="shared" si="140"/>
        <v>0</v>
      </c>
      <c r="G240" s="59">
        <f t="shared" si="141"/>
        <v>50</v>
      </c>
      <c r="H240" s="59">
        <f t="shared" si="142"/>
        <v>25</v>
      </c>
      <c r="I240" s="59">
        <f t="shared" si="143"/>
        <v>0.5</v>
      </c>
      <c r="J240">
        <v>12</v>
      </c>
      <c r="K240">
        <v>0</v>
      </c>
      <c r="L240">
        <v>0</v>
      </c>
      <c r="M240">
        <v>6</v>
      </c>
      <c r="N240">
        <v>3</v>
      </c>
      <c r="O240">
        <v>3</v>
      </c>
      <c r="P240">
        <v>418</v>
      </c>
      <c r="Q240">
        <v>0</v>
      </c>
      <c r="R240">
        <v>316.16666659999999</v>
      </c>
      <c r="S240">
        <v>802.33333330000005</v>
      </c>
      <c r="T240">
        <v>491.66666659999999</v>
      </c>
      <c r="U240">
        <v>390.33333340000001</v>
      </c>
      <c r="V240">
        <v>694.33333330000005</v>
      </c>
      <c r="W240">
        <v>107.33333330000001</v>
      </c>
      <c r="X240">
        <v>119.83333330000001</v>
      </c>
      <c r="Y240">
        <v>82.333333339999996</v>
      </c>
      <c r="Z240">
        <v>199.88888890000001</v>
      </c>
      <c r="AA240">
        <v>137.66666670000001</v>
      </c>
      <c r="AB240">
        <v>324.33333340000001</v>
      </c>
      <c r="AC240">
        <v>86</v>
      </c>
      <c r="AD240">
        <v>34</v>
      </c>
      <c r="AE240">
        <v>36</v>
      </c>
      <c r="AF240">
        <v>16</v>
      </c>
      <c r="AG240">
        <v>19</v>
      </c>
      <c r="AH240">
        <v>14</v>
      </c>
      <c r="AI240">
        <v>8</v>
      </c>
      <c r="AJ240">
        <v>0</v>
      </c>
      <c r="AK240">
        <v>14</v>
      </c>
      <c r="AL240">
        <v>31</v>
      </c>
      <c r="AM240">
        <v>12</v>
      </c>
      <c r="AN240">
        <v>2</v>
      </c>
      <c r="AO240">
        <v>1</v>
      </c>
      <c r="AP240">
        <v>0</v>
      </c>
      <c r="AQ240">
        <v>8</v>
      </c>
      <c r="AR240">
        <v>11</v>
      </c>
      <c r="AS240">
        <v>6</v>
      </c>
      <c r="AT240">
        <v>9</v>
      </c>
      <c r="AU240">
        <v>5</v>
      </c>
      <c r="AV240">
        <v>0</v>
      </c>
      <c r="AW240">
        <v>4</v>
      </c>
      <c r="AX240">
        <v>12</v>
      </c>
      <c r="AY240">
        <v>1</v>
      </c>
      <c r="AZ240">
        <v>3</v>
      </c>
      <c r="BA240">
        <v>2</v>
      </c>
      <c r="BB240">
        <v>0</v>
      </c>
      <c r="BC240">
        <v>2</v>
      </c>
      <c r="BD240">
        <v>8</v>
      </c>
      <c r="BE240">
        <v>20</v>
      </c>
      <c r="BF240">
        <v>0</v>
      </c>
      <c r="BG240">
        <v>0</v>
      </c>
      <c r="BH240">
        <v>0</v>
      </c>
      <c r="BI240">
        <v>5</v>
      </c>
      <c r="BJ240">
        <v>8</v>
      </c>
      <c r="BK240">
        <v>7</v>
      </c>
      <c r="BL240">
        <v>92</v>
      </c>
      <c r="BM240">
        <v>11</v>
      </c>
      <c r="BN240">
        <v>34</v>
      </c>
      <c r="BO240">
        <v>4</v>
      </c>
      <c r="BP240">
        <v>5</v>
      </c>
      <c r="BQ240">
        <v>8</v>
      </c>
      <c r="BR240">
        <v>30</v>
      </c>
      <c r="BS240">
        <v>3</v>
      </c>
      <c r="BT240">
        <v>0</v>
      </c>
      <c r="BU240">
        <v>3</v>
      </c>
      <c r="BV240">
        <v>712</v>
      </c>
      <c r="BW240">
        <v>0</v>
      </c>
      <c r="BX240">
        <v>712</v>
      </c>
      <c r="BY240">
        <v>0</v>
      </c>
      <c r="BZ240">
        <v>0</v>
      </c>
      <c r="CA240">
        <v>0</v>
      </c>
      <c r="CB240">
        <v>0</v>
      </c>
      <c r="CC240">
        <v>0</v>
      </c>
      <c r="CD240" t="s">
        <v>58</v>
      </c>
    </row>
    <row r="241" spans="1:83">
      <c r="A241" t="s">
        <v>172</v>
      </c>
      <c r="B241" s="10">
        <v>29</v>
      </c>
      <c r="C241" s="4" t="s">
        <v>3</v>
      </c>
      <c r="D241" s="10" t="s">
        <v>38</v>
      </c>
      <c r="E241" s="59">
        <f t="shared" si="139"/>
        <v>0</v>
      </c>
      <c r="F241" s="59">
        <f t="shared" si="140"/>
        <v>0</v>
      </c>
      <c r="G241" s="59">
        <f t="shared" si="141"/>
        <v>50</v>
      </c>
      <c r="H241" s="59">
        <f t="shared" si="142"/>
        <v>41.666666666666671</v>
      </c>
      <c r="I241" s="59">
        <f t="shared" si="143"/>
        <v>0.5</v>
      </c>
      <c r="J241">
        <v>12</v>
      </c>
      <c r="K241">
        <v>0</v>
      </c>
      <c r="L241">
        <v>0</v>
      </c>
      <c r="M241">
        <v>6</v>
      </c>
      <c r="N241">
        <v>5</v>
      </c>
      <c r="O241">
        <v>1</v>
      </c>
      <c r="P241">
        <v>286.08333340000001</v>
      </c>
      <c r="Q241">
        <v>0</v>
      </c>
      <c r="R241">
        <v>327</v>
      </c>
      <c r="S241">
        <v>184.8</v>
      </c>
      <c r="T241">
        <v>284.18181809999999</v>
      </c>
      <c r="U241">
        <v>297.5</v>
      </c>
      <c r="V241">
        <v>268.2</v>
      </c>
      <c r="W241">
        <v>83.909090910000003</v>
      </c>
      <c r="X241">
        <v>84.333333339999996</v>
      </c>
      <c r="Y241">
        <v>83.400000009999999</v>
      </c>
      <c r="Z241">
        <v>653.18181819999995</v>
      </c>
      <c r="AA241">
        <v>926.33333330000005</v>
      </c>
      <c r="AB241">
        <v>325.39999999999998</v>
      </c>
      <c r="AC241">
        <v>43</v>
      </c>
      <c r="AD241">
        <v>20</v>
      </c>
      <c r="AE241">
        <v>17</v>
      </c>
      <c r="AF241">
        <v>6</v>
      </c>
      <c r="AG241">
        <v>17</v>
      </c>
      <c r="AH241">
        <v>16</v>
      </c>
      <c r="AI241">
        <v>1</v>
      </c>
      <c r="AJ241">
        <v>0</v>
      </c>
      <c r="AK241">
        <v>0</v>
      </c>
      <c r="AL241">
        <v>9</v>
      </c>
      <c r="AM241">
        <v>12</v>
      </c>
      <c r="AN241">
        <v>4</v>
      </c>
      <c r="AO241">
        <v>0</v>
      </c>
      <c r="AP241">
        <v>0</v>
      </c>
      <c r="AQ241">
        <v>0</v>
      </c>
      <c r="AR241">
        <v>4</v>
      </c>
      <c r="AS241">
        <v>5</v>
      </c>
      <c r="AT241">
        <v>7</v>
      </c>
      <c r="AU241">
        <v>1</v>
      </c>
      <c r="AV241">
        <v>0</v>
      </c>
      <c r="AW241">
        <v>0</v>
      </c>
      <c r="AX241">
        <v>4</v>
      </c>
      <c r="AY241">
        <v>0</v>
      </c>
      <c r="AZ241">
        <v>5</v>
      </c>
      <c r="BA241">
        <v>0</v>
      </c>
      <c r="BB241">
        <v>0</v>
      </c>
      <c r="BC241">
        <v>0</v>
      </c>
      <c r="BD241">
        <v>1</v>
      </c>
      <c r="BE241">
        <v>11</v>
      </c>
      <c r="BF241">
        <v>0</v>
      </c>
      <c r="BG241">
        <v>0</v>
      </c>
      <c r="BH241">
        <v>0</v>
      </c>
      <c r="BI241">
        <v>6</v>
      </c>
      <c r="BJ241">
        <v>5</v>
      </c>
      <c r="BK241">
        <v>0</v>
      </c>
      <c r="BL241">
        <v>100</v>
      </c>
      <c r="BM241">
        <v>16</v>
      </c>
      <c r="BN241">
        <v>7</v>
      </c>
      <c r="BO241">
        <v>3</v>
      </c>
      <c r="BP241">
        <v>9</v>
      </c>
      <c r="BQ241">
        <v>2</v>
      </c>
      <c r="BR241">
        <v>63</v>
      </c>
      <c r="BS241">
        <v>1</v>
      </c>
      <c r="BT241">
        <v>0</v>
      </c>
      <c r="BU241">
        <v>1</v>
      </c>
      <c r="BV241">
        <v>547</v>
      </c>
      <c r="BW241">
        <v>0</v>
      </c>
      <c r="BX241">
        <v>547</v>
      </c>
      <c r="BY241">
        <v>0</v>
      </c>
      <c r="BZ241">
        <v>0</v>
      </c>
      <c r="CA241">
        <v>0</v>
      </c>
      <c r="CB241">
        <v>0</v>
      </c>
      <c r="CC241">
        <v>0</v>
      </c>
      <c r="CD241" t="s">
        <v>58</v>
      </c>
      <c r="CE241" s="58" t="s">
        <v>111</v>
      </c>
    </row>
    <row r="242" spans="1:83">
      <c r="A242" t="s">
        <v>173</v>
      </c>
      <c r="B242" s="10">
        <v>29</v>
      </c>
      <c r="C242" s="6" t="s">
        <v>2</v>
      </c>
      <c r="D242" s="10" t="s">
        <v>38</v>
      </c>
      <c r="E242" s="59">
        <f t="shared" si="139"/>
        <v>33.333333333333329</v>
      </c>
      <c r="F242" s="59">
        <f t="shared" si="140"/>
        <v>0</v>
      </c>
      <c r="G242" s="59">
        <f t="shared" si="141"/>
        <v>33.333333333333329</v>
      </c>
      <c r="H242" s="59">
        <f t="shared" si="142"/>
        <v>8.3333333333333321</v>
      </c>
      <c r="I242" s="59">
        <f t="shared" si="143"/>
        <v>0.33333333333333331</v>
      </c>
      <c r="J242">
        <v>12</v>
      </c>
      <c r="K242">
        <v>4</v>
      </c>
      <c r="L242">
        <v>0</v>
      </c>
      <c r="M242">
        <v>4</v>
      </c>
      <c r="N242">
        <v>1</v>
      </c>
      <c r="O242">
        <v>3</v>
      </c>
      <c r="P242">
        <v>845.5</v>
      </c>
      <c r="Q242">
        <v>0</v>
      </c>
      <c r="R242">
        <v>440.75</v>
      </c>
      <c r="S242">
        <v>78</v>
      </c>
      <c r="T242">
        <v>171.6</v>
      </c>
      <c r="U242">
        <v>195.75</v>
      </c>
      <c r="V242">
        <v>75</v>
      </c>
      <c r="W242">
        <v>1225.5999999999999</v>
      </c>
      <c r="X242">
        <v>1345</v>
      </c>
      <c r="Y242">
        <v>748</v>
      </c>
      <c r="Z242">
        <v>30.4</v>
      </c>
      <c r="AA242">
        <v>36.25</v>
      </c>
      <c r="AB242">
        <v>7</v>
      </c>
      <c r="AC242">
        <v>51</v>
      </c>
      <c r="AD242">
        <v>16</v>
      </c>
      <c r="AE242">
        <v>32</v>
      </c>
      <c r="AF242">
        <v>3</v>
      </c>
      <c r="AG242">
        <v>10</v>
      </c>
      <c r="AH242">
        <v>11</v>
      </c>
      <c r="AI242">
        <v>4</v>
      </c>
      <c r="AJ242">
        <v>1</v>
      </c>
      <c r="AK242">
        <v>0</v>
      </c>
      <c r="AL242">
        <v>25</v>
      </c>
      <c r="AM242">
        <v>8</v>
      </c>
      <c r="AN242">
        <v>3</v>
      </c>
      <c r="AO242">
        <v>0</v>
      </c>
      <c r="AP242">
        <v>0</v>
      </c>
      <c r="AQ242">
        <v>0</v>
      </c>
      <c r="AR242">
        <v>5</v>
      </c>
      <c r="AS242">
        <v>2</v>
      </c>
      <c r="AT242">
        <v>7</v>
      </c>
      <c r="AU242">
        <v>4</v>
      </c>
      <c r="AV242">
        <v>1</v>
      </c>
      <c r="AW242">
        <v>0</v>
      </c>
      <c r="AX242">
        <v>18</v>
      </c>
      <c r="AY242">
        <v>0</v>
      </c>
      <c r="AZ242">
        <v>1</v>
      </c>
      <c r="BA242">
        <v>0</v>
      </c>
      <c r="BB242">
        <v>0</v>
      </c>
      <c r="BC242">
        <v>0</v>
      </c>
      <c r="BD242">
        <v>2</v>
      </c>
      <c r="BE242">
        <v>9</v>
      </c>
      <c r="BF242">
        <v>1</v>
      </c>
      <c r="BG242">
        <v>0</v>
      </c>
      <c r="BH242">
        <v>0</v>
      </c>
      <c r="BI242">
        <v>1</v>
      </c>
      <c r="BJ242">
        <v>5</v>
      </c>
      <c r="BK242">
        <v>2</v>
      </c>
      <c r="BL242">
        <v>69</v>
      </c>
      <c r="BM242">
        <v>19</v>
      </c>
      <c r="BN242">
        <v>6</v>
      </c>
      <c r="BO242">
        <v>2</v>
      </c>
      <c r="BP242">
        <v>7</v>
      </c>
      <c r="BQ242">
        <v>3</v>
      </c>
      <c r="BR242">
        <v>32</v>
      </c>
      <c r="BS242">
        <v>3</v>
      </c>
      <c r="BT242">
        <v>3</v>
      </c>
      <c r="BU242">
        <v>0</v>
      </c>
      <c r="BV242">
        <v>4923</v>
      </c>
      <c r="BW242">
        <v>4923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 t="s">
        <v>58</v>
      </c>
      <c r="CE242" s="58" t="s">
        <v>111</v>
      </c>
    </row>
    <row r="243" spans="1:83">
      <c r="A243" t="s">
        <v>174</v>
      </c>
      <c r="B243" s="10">
        <v>37</v>
      </c>
      <c r="C243" s="6" t="s">
        <v>2</v>
      </c>
      <c r="D243" s="10" t="s">
        <v>38</v>
      </c>
      <c r="E243" s="59">
        <f t="shared" si="139"/>
        <v>50</v>
      </c>
      <c r="F243" s="59">
        <f t="shared" si="140"/>
        <v>8.3333333333333321</v>
      </c>
      <c r="G243" s="59">
        <f t="shared" si="141"/>
        <v>25</v>
      </c>
      <c r="H243" s="59">
        <f t="shared" si="142"/>
        <v>16.666666666666664</v>
      </c>
      <c r="I243" s="59">
        <f t="shared" si="143"/>
        <v>0.25</v>
      </c>
      <c r="J243">
        <v>12</v>
      </c>
      <c r="K243">
        <v>6</v>
      </c>
      <c r="L243">
        <v>1</v>
      </c>
      <c r="M243">
        <v>3</v>
      </c>
      <c r="N243">
        <v>2</v>
      </c>
      <c r="O243">
        <v>0</v>
      </c>
      <c r="P243">
        <v>1515.166667</v>
      </c>
      <c r="Q243">
        <v>3815</v>
      </c>
      <c r="R243">
        <v>1466</v>
      </c>
      <c r="S243">
        <v>439</v>
      </c>
      <c r="T243">
        <v>666.2</v>
      </c>
      <c r="U243">
        <v>941.66666669999995</v>
      </c>
      <c r="V243">
        <v>253</v>
      </c>
      <c r="W243">
        <v>58.8</v>
      </c>
      <c r="X243">
        <v>66.666666660000004</v>
      </c>
      <c r="Y243">
        <v>47</v>
      </c>
      <c r="Z243">
        <v>644.40000010000006</v>
      </c>
      <c r="AA243">
        <v>817</v>
      </c>
      <c r="AB243">
        <v>385.5</v>
      </c>
      <c r="AC243">
        <v>24</v>
      </c>
      <c r="AD243">
        <v>8</v>
      </c>
      <c r="AE243">
        <v>9</v>
      </c>
      <c r="AF243">
        <v>7</v>
      </c>
      <c r="AG243">
        <v>12</v>
      </c>
      <c r="AH243">
        <v>7</v>
      </c>
      <c r="AI243">
        <v>1</v>
      </c>
      <c r="AJ243">
        <v>0</v>
      </c>
      <c r="AK243">
        <v>0</v>
      </c>
      <c r="AL243">
        <v>4</v>
      </c>
      <c r="AM243">
        <v>6</v>
      </c>
      <c r="AN243">
        <v>2</v>
      </c>
      <c r="AO243">
        <v>0</v>
      </c>
      <c r="AP243">
        <v>0</v>
      </c>
      <c r="AQ243">
        <v>0</v>
      </c>
      <c r="AR243">
        <v>0</v>
      </c>
      <c r="AS243">
        <v>3</v>
      </c>
      <c r="AT243">
        <v>3</v>
      </c>
      <c r="AU243">
        <v>1</v>
      </c>
      <c r="AV243">
        <v>0</v>
      </c>
      <c r="AW243">
        <v>0</v>
      </c>
      <c r="AX243">
        <v>2</v>
      </c>
      <c r="AY243">
        <v>3</v>
      </c>
      <c r="AZ243">
        <v>2</v>
      </c>
      <c r="BA243">
        <v>0</v>
      </c>
      <c r="BB243">
        <v>0</v>
      </c>
      <c r="BC243">
        <v>0</v>
      </c>
      <c r="BD243">
        <v>2</v>
      </c>
      <c r="BE243">
        <v>16</v>
      </c>
      <c r="BF243">
        <v>3</v>
      </c>
      <c r="BG243">
        <v>0</v>
      </c>
      <c r="BH243">
        <v>0</v>
      </c>
      <c r="BI243">
        <v>4</v>
      </c>
      <c r="BJ243">
        <v>1</v>
      </c>
      <c r="BK243">
        <v>8</v>
      </c>
      <c r="BL243">
        <v>726</v>
      </c>
      <c r="BM243">
        <v>295</v>
      </c>
      <c r="BN243">
        <v>42</v>
      </c>
      <c r="BO243">
        <v>5</v>
      </c>
      <c r="BP243">
        <v>11</v>
      </c>
      <c r="BQ243">
        <v>0</v>
      </c>
      <c r="BR243">
        <v>373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 t="s">
        <v>58</v>
      </c>
    </row>
    <row r="244" spans="1:83">
      <c r="A244" t="s">
        <v>183</v>
      </c>
      <c r="B244" s="10">
        <v>34</v>
      </c>
      <c r="C244" s="6" t="s">
        <v>2</v>
      </c>
      <c r="D244" s="10" t="s">
        <v>38</v>
      </c>
      <c r="E244" s="59">
        <f t="shared" si="139"/>
        <v>25</v>
      </c>
      <c r="F244" s="59">
        <f t="shared" si="140"/>
        <v>0</v>
      </c>
      <c r="G244" s="59">
        <f t="shared" si="141"/>
        <v>50</v>
      </c>
      <c r="H244" s="59">
        <f t="shared" si="142"/>
        <v>25</v>
      </c>
      <c r="I244" s="59">
        <f t="shared" si="143"/>
        <v>0.5</v>
      </c>
      <c r="J244">
        <v>12</v>
      </c>
      <c r="K244">
        <v>3</v>
      </c>
      <c r="L244">
        <v>0</v>
      </c>
      <c r="M244">
        <v>6</v>
      </c>
      <c r="N244">
        <v>3</v>
      </c>
      <c r="O244">
        <v>0</v>
      </c>
      <c r="P244">
        <v>834.55555560000005</v>
      </c>
      <c r="Q244">
        <v>0</v>
      </c>
      <c r="R244">
        <v>1051.833333</v>
      </c>
      <c r="S244">
        <v>400</v>
      </c>
      <c r="T244">
        <v>480.66666659999999</v>
      </c>
      <c r="U244">
        <v>420.16666659999999</v>
      </c>
      <c r="V244">
        <v>601.66666669999995</v>
      </c>
      <c r="W244">
        <v>139.33333329999999</v>
      </c>
      <c r="X244">
        <v>135.5</v>
      </c>
      <c r="Y244">
        <v>147</v>
      </c>
      <c r="Z244">
        <v>670.7777777</v>
      </c>
      <c r="AA244">
        <v>885.5</v>
      </c>
      <c r="AB244">
        <v>241.33333329999999</v>
      </c>
      <c r="AC244">
        <v>47</v>
      </c>
      <c r="AD244">
        <v>14</v>
      </c>
      <c r="AE244">
        <v>22</v>
      </c>
      <c r="AF244">
        <v>11</v>
      </c>
      <c r="AG244">
        <v>16</v>
      </c>
      <c r="AH244">
        <v>14</v>
      </c>
      <c r="AI244">
        <v>10</v>
      </c>
      <c r="AJ244">
        <v>0</v>
      </c>
      <c r="AK244">
        <v>0</v>
      </c>
      <c r="AL244">
        <v>7</v>
      </c>
      <c r="AM244">
        <v>9</v>
      </c>
      <c r="AN244">
        <v>5</v>
      </c>
      <c r="AO244">
        <v>0</v>
      </c>
      <c r="AP244">
        <v>0</v>
      </c>
      <c r="AQ244">
        <v>0</v>
      </c>
      <c r="AR244">
        <v>0</v>
      </c>
      <c r="AS244">
        <v>6</v>
      </c>
      <c r="AT244">
        <v>6</v>
      </c>
      <c r="AU244">
        <v>8</v>
      </c>
      <c r="AV244">
        <v>0</v>
      </c>
      <c r="AW244">
        <v>0</v>
      </c>
      <c r="AX244">
        <v>2</v>
      </c>
      <c r="AY244">
        <v>1</v>
      </c>
      <c r="AZ244">
        <v>3</v>
      </c>
      <c r="BA244">
        <v>2</v>
      </c>
      <c r="BB244">
        <v>0</v>
      </c>
      <c r="BC244">
        <v>0</v>
      </c>
      <c r="BD244">
        <v>5</v>
      </c>
      <c r="BE244">
        <v>11</v>
      </c>
      <c r="BF244">
        <v>2</v>
      </c>
      <c r="BG244">
        <v>0</v>
      </c>
      <c r="BH244">
        <v>0</v>
      </c>
      <c r="BI244">
        <v>5</v>
      </c>
      <c r="BJ244">
        <v>4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 t="s">
        <v>58</v>
      </c>
    </row>
    <row r="245" spans="1:83">
      <c r="A245" t="s">
        <v>175</v>
      </c>
      <c r="B245" s="10">
        <v>34</v>
      </c>
      <c r="C245" s="4" t="s">
        <v>3</v>
      </c>
      <c r="D245" s="10" t="s">
        <v>38</v>
      </c>
      <c r="E245" s="59">
        <f t="shared" si="139"/>
        <v>0</v>
      </c>
      <c r="F245" s="59">
        <f t="shared" si="140"/>
        <v>0</v>
      </c>
      <c r="G245" s="59">
        <f t="shared" si="141"/>
        <v>50</v>
      </c>
      <c r="H245" s="59">
        <f t="shared" si="142"/>
        <v>0</v>
      </c>
      <c r="I245" s="59">
        <f t="shared" si="143"/>
        <v>0.5</v>
      </c>
      <c r="J245">
        <v>12</v>
      </c>
      <c r="K245">
        <v>0</v>
      </c>
      <c r="L245">
        <v>0</v>
      </c>
      <c r="M245">
        <v>6</v>
      </c>
      <c r="N245">
        <v>0</v>
      </c>
      <c r="O245">
        <v>6</v>
      </c>
      <c r="P245">
        <v>499.25</v>
      </c>
      <c r="Q245">
        <v>0</v>
      </c>
      <c r="R245">
        <v>694.16666669999995</v>
      </c>
      <c r="S245">
        <v>0</v>
      </c>
      <c r="T245">
        <v>138.33333329999999</v>
      </c>
      <c r="U245">
        <v>138.33333329999999</v>
      </c>
      <c r="V245">
        <v>0</v>
      </c>
      <c r="W245">
        <v>96</v>
      </c>
      <c r="X245">
        <v>96</v>
      </c>
      <c r="Y245">
        <v>0</v>
      </c>
      <c r="Z245">
        <v>292.66666659999999</v>
      </c>
      <c r="AA245">
        <v>292.66666659999999</v>
      </c>
      <c r="AB245">
        <v>0</v>
      </c>
      <c r="AC245">
        <v>48</v>
      </c>
      <c r="AD245">
        <v>18</v>
      </c>
      <c r="AE245">
        <v>28</v>
      </c>
      <c r="AF245">
        <v>2</v>
      </c>
      <c r="AG245">
        <v>21</v>
      </c>
      <c r="AH245">
        <v>13</v>
      </c>
      <c r="AI245">
        <v>0</v>
      </c>
      <c r="AJ245">
        <v>0</v>
      </c>
      <c r="AK245">
        <v>0</v>
      </c>
      <c r="AL245">
        <v>14</v>
      </c>
      <c r="AM245">
        <v>12</v>
      </c>
      <c r="AN245">
        <v>1</v>
      </c>
      <c r="AO245">
        <v>0</v>
      </c>
      <c r="AP245">
        <v>0</v>
      </c>
      <c r="AQ245">
        <v>0</v>
      </c>
      <c r="AR245">
        <v>5</v>
      </c>
      <c r="AS245">
        <v>9</v>
      </c>
      <c r="AT245">
        <v>12</v>
      </c>
      <c r="AU245">
        <v>0</v>
      </c>
      <c r="AV245">
        <v>0</v>
      </c>
      <c r="AW245">
        <v>0</v>
      </c>
      <c r="AX245">
        <v>7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2</v>
      </c>
      <c r="BE245">
        <v>26</v>
      </c>
      <c r="BF245">
        <v>0</v>
      </c>
      <c r="BG245">
        <v>0</v>
      </c>
      <c r="BH245">
        <v>0</v>
      </c>
      <c r="BI245">
        <v>6</v>
      </c>
      <c r="BJ245">
        <v>0</v>
      </c>
      <c r="BK245">
        <v>20</v>
      </c>
      <c r="BL245">
        <v>177</v>
      </c>
      <c r="BM245">
        <v>48</v>
      </c>
      <c r="BN245">
        <v>6</v>
      </c>
      <c r="BO245">
        <v>6</v>
      </c>
      <c r="BP245">
        <v>15</v>
      </c>
      <c r="BQ245">
        <v>0</v>
      </c>
      <c r="BR245">
        <v>102</v>
      </c>
      <c r="BS245">
        <v>6</v>
      </c>
      <c r="BT245">
        <v>0</v>
      </c>
      <c r="BU245">
        <v>6</v>
      </c>
      <c r="BV245">
        <v>1826</v>
      </c>
      <c r="BW245">
        <v>0</v>
      </c>
      <c r="BX245">
        <v>1826</v>
      </c>
      <c r="BY245">
        <v>0</v>
      </c>
      <c r="BZ245">
        <v>0</v>
      </c>
      <c r="CA245">
        <v>0</v>
      </c>
      <c r="CB245">
        <v>0</v>
      </c>
      <c r="CC245">
        <v>0</v>
      </c>
      <c r="CD245" t="s">
        <v>58</v>
      </c>
      <c r="CE245" s="58" t="s">
        <v>111</v>
      </c>
    </row>
    <row r="246" spans="1:83">
      <c r="A246" t="s">
        <v>176</v>
      </c>
      <c r="B246" s="10">
        <v>34</v>
      </c>
      <c r="C246" s="6" t="s">
        <v>2</v>
      </c>
      <c r="D246" s="10" t="s">
        <v>38</v>
      </c>
      <c r="E246" s="59">
        <f t="shared" si="139"/>
        <v>33.333333333333329</v>
      </c>
      <c r="F246" s="59">
        <f t="shared" si="140"/>
        <v>0</v>
      </c>
      <c r="G246" s="59">
        <f t="shared" si="141"/>
        <v>33.333333333333329</v>
      </c>
      <c r="H246" s="59">
        <f t="shared" si="142"/>
        <v>16.666666666666664</v>
      </c>
      <c r="I246" s="59">
        <f t="shared" si="143"/>
        <v>0.33333333333333331</v>
      </c>
      <c r="J246">
        <v>12</v>
      </c>
      <c r="K246">
        <v>4</v>
      </c>
      <c r="L246">
        <v>0</v>
      </c>
      <c r="M246">
        <v>4</v>
      </c>
      <c r="N246">
        <v>2</v>
      </c>
      <c r="O246">
        <v>2</v>
      </c>
      <c r="P246">
        <v>939.75</v>
      </c>
      <c r="Q246">
        <v>0</v>
      </c>
      <c r="R246">
        <v>615</v>
      </c>
      <c r="S246">
        <v>1870</v>
      </c>
      <c r="T246">
        <v>189.83333329999999</v>
      </c>
      <c r="U246">
        <v>194.25</v>
      </c>
      <c r="V246">
        <v>181</v>
      </c>
      <c r="W246">
        <v>240.83333329999999</v>
      </c>
      <c r="X246">
        <v>244.25</v>
      </c>
      <c r="Y246">
        <v>234</v>
      </c>
      <c r="Z246">
        <v>506.83333340000001</v>
      </c>
      <c r="AA246">
        <v>628.5</v>
      </c>
      <c r="AB246">
        <v>263.5</v>
      </c>
      <c r="AC246">
        <v>56</v>
      </c>
      <c r="AD246">
        <v>16</v>
      </c>
      <c r="AE246">
        <v>27</v>
      </c>
      <c r="AF246">
        <v>13</v>
      </c>
      <c r="AG246">
        <v>22</v>
      </c>
      <c r="AH246">
        <v>12</v>
      </c>
      <c r="AI246">
        <v>0</v>
      </c>
      <c r="AJ246">
        <v>0</v>
      </c>
      <c r="AK246">
        <v>0</v>
      </c>
      <c r="AL246">
        <v>22</v>
      </c>
      <c r="AM246">
        <v>8</v>
      </c>
      <c r="AN246">
        <v>4</v>
      </c>
      <c r="AO246">
        <v>0</v>
      </c>
      <c r="AP246">
        <v>0</v>
      </c>
      <c r="AQ246">
        <v>0</v>
      </c>
      <c r="AR246">
        <v>4</v>
      </c>
      <c r="AS246">
        <v>7</v>
      </c>
      <c r="AT246">
        <v>6</v>
      </c>
      <c r="AU246">
        <v>0</v>
      </c>
      <c r="AV246">
        <v>0</v>
      </c>
      <c r="AW246">
        <v>0</v>
      </c>
      <c r="AX246">
        <v>14</v>
      </c>
      <c r="AY246">
        <v>7</v>
      </c>
      <c r="AZ246">
        <v>2</v>
      </c>
      <c r="BA246">
        <v>0</v>
      </c>
      <c r="BB246">
        <v>0</v>
      </c>
      <c r="BC246">
        <v>0</v>
      </c>
      <c r="BD246">
        <v>4</v>
      </c>
      <c r="BE246">
        <v>12</v>
      </c>
      <c r="BF246">
        <v>4</v>
      </c>
      <c r="BG246">
        <v>0</v>
      </c>
      <c r="BH246">
        <v>0</v>
      </c>
      <c r="BI246">
        <v>3</v>
      </c>
      <c r="BJ246">
        <v>3</v>
      </c>
      <c r="BK246">
        <v>2</v>
      </c>
      <c r="BL246">
        <v>402</v>
      </c>
      <c r="BM246">
        <v>186</v>
      </c>
      <c r="BN246">
        <v>2</v>
      </c>
      <c r="BO246">
        <v>0</v>
      </c>
      <c r="BP246">
        <v>12</v>
      </c>
      <c r="BQ246">
        <v>11</v>
      </c>
      <c r="BR246">
        <v>191</v>
      </c>
      <c r="BS246">
        <v>2</v>
      </c>
      <c r="BT246">
        <v>2</v>
      </c>
      <c r="BU246">
        <v>0</v>
      </c>
      <c r="BV246">
        <v>1318</v>
      </c>
      <c r="BW246">
        <v>1318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 t="s">
        <v>58</v>
      </c>
      <c r="CE246" s="58" t="s">
        <v>111</v>
      </c>
    </row>
    <row r="247" spans="1:83">
      <c r="A247" t="s">
        <v>177</v>
      </c>
      <c r="B247" s="10">
        <v>29</v>
      </c>
      <c r="C247" s="6" t="s">
        <v>2</v>
      </c>
      <c r="D247" s="10" t="s">
        <v>38</v>
      </c>
      <c r="E247" s="59">
        <f t="shared" si="139"/>
        <v>16.666666666666664</v>
      </c>
      <c r="F247" s="59">
        <f t="shared" si="140"/>
        <v>8.3333333333333321</v>
      </c>
      <c r="G247" s="59">
        <f t="shared" si="141"/>
        <v>41.666666666666671</v>
      </c>
      <c r="H247" s="59">
        <f t="shared" si="142"/>
        <v>0</v>
      </c>
      <c r="I247" s="59">
        <f t="shared" si="143"/>
        <v>0.41666666666666669</v>
      </c>
      <c r="J247">
        <v>12</v>
      </c>
      <c r="K247">
        <v>2</v>
      </c>
      <c r="L247">
        <v>1</v>
      </c>
      <c r="M247">
        <v>5</v>
      </c>
      <c r="N247">
        <v>0</v>
      </c>
      <c r="O247">
        <v>4</v>
      </c>
      <c r="P247">
        <v>770.40000010000006</v>
      </c>
      <c r="Q247">
        <v>3221</v>
      </c>
      <c r="R247">
        <v>512.59999989999994</v>
      </c>
      <c r="S247">
        <v>0</v>
      </c>
      <c r="T247">
        <v>419</v>
      </c>
      <c r="U247">
        <v>419</v>
      </c>
      <c r="V247">
        <v>0</v>
      </c>
      <c r="W247">
        <v>127.8</v>
      </c>
      <c r="X247">
        <v>127.8</v>
      </c>
      <c r="Y247">
        <v>0</v>
      </c>
      <c r="Z247">
        <v>816.8</v>
      </c>
      <c r="AA247">
        <v>816.8</v>
      </c>
      <c r="AB247">
        <v>0</v>
      </c>
      <c r="AC247">
        <v>46</v>
      </c>
      <c r="AD247">
        <v>18</v>
      </c>
      <c r="AE247">
        <v>28</v>
      </c>
      <c r="AF247">
        <v>0</v>
      </c>
      <c r="AG247">
        <v>11</v>
      </c>
      <c r="AH247">
        <v>13</v>
      </c>
      <c r="AI247">
        <v>2</v>
      </c>
      <c r="AJ247">
        <v>0</v>
      </c>
      <c r="AK247">
        <v>0</v>
      </c>
      <c r="AL247">
        <v>20</v>
      </c>
      <c r="AM247">
        <v>10</v>
      </c>
      <c r="AN247">
        <v>4</v>
      </c>
      <c r="AO247">
        <v>0</v>
      </c>
      <c r="AP247">
        <v>0</v>
      </c>
      <c r="AQ247">
        <v>0</v>
      </c>
      <c r="AR247">
        <v>4</v>
      </c>
      <c r="AS247">
        <v>1</v>
      </c>
      <c r="AT247">
        <v>9</v>
      </c>
      <c r="AU247">
        <v>2</v>
      </c>
      <c r="AV247">
        <v>0</v>
      </c>
      <c r="AW247">
        <v>0</v>
      </c>
      <c r="AX247">
        <v>16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18</v>
      </c>
      <c r="BF247">
        <v>7</v>
      </c>
      <c r="BG247">
        <v>0</v>
      </c>
      <c r="BH247">
        <v>0</v>
      </c>
      <c r="BI247">
        <v>4</v>
      </c>
      <c r="BJ247">
        <v>1</v>
      </c>
      <c r="BK247">
        <v>6</v>
      </c>
      <c r="BL247">
        <v>118</v>
      </c>
      <c r="BM247">
        <v>35</v>
      </c>
      <c r="BN247">
        <v>8</v>
      </c>
      <c r="BO247">
        <v>0</v>
      </c>
      <c r="BP247">
        <v>5</v>
      </c>
      <c r="BQ247">
        <v>1</v>
      </c>
      <c r="BR247">
        <v>69</v>
      </c>
      <c r="BS247">
        <v>4</v>
      </c>
      <c r="BT247">
        <v>0</v>
      </c>
      <c r="BU247">
        <v>4</v>
      </c>
      <c r="BV247">
        <v>1920</v>
      </c>
      <c r="BW247">
        <v>0</v>
      </c>
      <c r="BX247">
        <v>1920</v>
      </c>
      <c r="BY247">
        <v>0</v>
      </c>
      <c r="BZ247">
        <v>0</v>
      </c>
      <c r="CA247">
        <v>0</v>
      </c>
      <c r="CB247">
        <v>0</v>
      </c>
      <c r="CC247">
        <v>0</v>
      </c>
      <c r="CD247" t="s">
        <v>58</v>
      </c>
      <c r="CE247" s="58" t="s">
        <v>111</v>
      </c>
    </row>
    <row r="248" spans="1:83">
      <c r="A248" s="63"/>
      <c r="C248" s="65"/>
      <c r="D248" s="65"/>
      <c r="E248" s="65"/>
      <c r="F248" s="65"/>
      <c r="G248" s="65"/>
      <c r="H248" s="65"/>
      <c r="I248" s="65"/>
      <c r="J248" s="65"/>
      <c r="K248" s="63"/>
      <c r="L248" s="63"/>
      <c r="M248" s="63"/>
      <c r="N248" s="63"/>
      <c r="O248" s="64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S248" s="63"/>
      <c r="AT248" s="63"/>
      <c r="AU248" s="63"/>
      <c r="CE248" s="58" t="s">
        <v>111</v>
      </c>
    </row>
    <row r="249" spans="1:83">
      <c r="A249" s="34" t="s">
        <v>3</v>
      </c>
      <c r="B249" s="34">
        <f>COUNTIF(C221:C247,"WT")</f>
        <v>11</v>
      </c>
      <c r="C249" s="63"/>
      <c r="D249" s="22" t="s">
        <v>41</v>
      </c>
      <c r="E249" s="24">
        <f>AVERAGE(E224:E227,E229,E234,E236:E237,E240:E241,E245)</f>
        <v>9.0909090909090899</v>
      </c>
      <c r="F249" s="24">
        <f t="shared" ref="F249:BQ249" si="144">AVERAGE(F224:F227,F229,F234,F236:F237,F240:F241,F245)</f>
        <v>2.2727272727272725</v>
      </c>
      <c r="G249" s="24">
        <f t="shared" si="144"/>
        <v>41.666666666666664</v>
      </c>
      <c r="H249" s="24">
        <f t="shared" si="144"/>
        <v>28.030303030303028</v>
      </c>
      <c r="I249" s="24">
        <f t="shared" si="144"/>
        <v>0.41666666666666663</v>
      </c>
      <c r="J249" s="24">
        <f t="shared" si="144"/>
        <v>12</v>
      </c>
      <c r="K249" s="24">
        <f t="shared" si="144"/>
        <v>1.0909090909090908</v>
      </c>
      <c r="L249" s="24">
        <f t="shared" si="144"/>
        <v>0.27272727272727271</v>
      </c>
      <c r="M249" s="24">
        <f t="shared" si="144"/>
        <v>5</v>
      </c>
      <c r="N249" s="24">
        <f t="shared" si="144"/>
        <v>3.3636363636363638</v>
      </c>
      <c r="O249" s="24">
        <f t="shared" si="144"/>
        <v>2.2727272727272729</v>
      </c>
      <c r="P249" s="24">
        <f t="shared" si="144"/>
        <v>657.7640036727272</v>
      </c>
      <c r="Q249" s="24">
        <f t="shared" si="144"/>
        <v>529.5454545454545</v>
      </c>
      <c r="R249" s="24">
        <f t="shared" si="144"/>
        <v>634.64242424545455</v>
      </c>
      <c r="S249" s="24">
        <f t="shared" si="144"/>
        <v>632.62424242727275</v>
      </c>
      <c r="T249" s="24">
        <f t="shared" si="144"/>
        <v>323.57068079999999</v>
      </c>
      <c r="U249" s="24">
        <f t="shared" si="144"/>
        <v>261.68484848181816</v>
      </c>
      <c r="V249" s="24">
        <f t="shared" si="144"/>
        <v>401.86363636363637</v>
      </c>
      <c r="W249" s="24">
        <f t="shared" si="144"/>
        <v>564.84580211909088</v>
      </c>
      <c r="X249" s="24">
        <f t="shared" si="144"/>
        <v>749.65000000000009</v>
      </c>
      <c r="Y249" s="24">
        <f t="shared" si="144"/>
        <v>140.97272728090908</v>
      </c>
      <c r="Z249" s="24">
        <f t="shared" si="144"/>
        <v>356.14071558727278</v>
      </c>
      <c r="AA249" s="24">
        <f t="shared" si="144"/>
        <v>437.53333332090909</v>
      </c>
      <c r="AB249" s="24">
        <f t="shared" si="144"/>
        <v>226.03181818545457</v>
      </c>
      <c r="AC249" s="24">
        <f t="shared" si="144"/>
        <v>55.545454545454547</v>
      </c>
      <c r="AD249" s="24">
        <f t="shared" si="144"/>
        <v>23.272727272727273</v>
      </c>
      <c r="AE249" s="24">
        <f t="shared" si="144"/>
        <v>21.727272727272727</v>
      </c>
      <c r="AF249" s="24">
        <f t="shared" si="144"/>
        <v>10.545454545454545</v>
      </c>
      <c r="AG249" s="24">
        <f t="shared" si="144"/>
        <v>17.636363636363637</v>
      </c>
      <c r="AH249" s="24">
        <f t="shared" si="144"/>
        <v>15.545454545454545</v>
      </c>
      <c r="AI249" s="24">
        <f t="shared" si="144"/>
        <v>3.8181818181818183</v>
      </c>
      <c r="AJ249" s="24">
        <f t="shared" si="144"/>
        <v>9.0909090909090912E-2</v>
      </c>
      <c r="AK249" s="24">
        <f t="shared" si="144"/>
        <v>2.6363636363636362</v>
      </c>
      <c r="AL249" s="24">
        <f t="shared" si="144"/>
        <v>15.818181818181818</v>
      </c>
      <c r="AM249" s="24">
        <f t="shared" si="144"/>
        <v>10.909090909090908</v>
      </c>
      <c r="AN249" s="24">
        <f t="shared" si="144"/>
        <v>4.9090909090909092</v>
      </c>
      <c r="AO249" s="24">
        <f t="shared" si="144"/>
        <v>0.63636363636363635</v>
      </c>
      <c r="AP249" s="24">
        <f t="shared" si="144"/>
        <v>0</v>
      </c>
      <c r="AQ249" s="24">
        <f t="shared" si="144"/>
        <v>1.1818181818181819</v>
      </c>
      <c r="AR249" s="24">
        <f t="shared" si="144"/>
        <v>5.6363636363636367</v>
      </c>
      <c r="AS249" s="24">
        <f t="shared" si="144"/>
        <v>5.7272727272727275</v>
      </c>
      <c r="AT249" s="24">
        <f t="shared" si="144"/>
        <v>6.9090909090909092</v>
      </c>
      <c r="AU249" s="24">
        <f t="shared" si="144"/>
        <v>1.8181818181818181</v>
      </c>
      <c r="AV249" s="24">
        <f t="shared" si="144"/>
        <v>9.0909090909090912E-2</v>
      </c>
      <c r="AW249" s="24">
        <f t="shared" si="144"/>
        <v>0.81818181818181823</v>
      </c>
      <c r="AX249" s="24">
        <f t="shared" si="144"/>
        <v>6.3636363636363633</v>
      </c>
      <c r="AY249" s="24">
        <f t="shared" si="144"/>
        <v>1</v>
      </c>
      <c r="AZ249" s="24">
        <f t="shared" si="144"/>
        <v>3.7272727272727271</v>
      </c>
      <c r="BA249" s="24">
        <f t="shared" si="144"/>
        <v>1.3636363636363635</v>
      </c>
      <c r="BB249" s="24">
        <f t="shared" si="144"/>
        <v>0</v>
      </c>
      <c r="BC249" s="24">
        <f t="shared" si="144"/>
        <v>0.63636363636363635</v>
      </c>
      <c r="BD249" s="24">
        <f t="shared" si="144"/>
        <v>3.8181818181818183</v>
      </c>
      <c r="BE249" s="24">
        <f t="shared" si="144"/>
        <v>19.90909090909091</v>
      </c>
      <c r="BF249" s="24">
        <f t="shared" si="144"/>
        <v>2.1818181818181817</v>
      </c>
      <c r="BG249" s="24">
        <f t="shared" si="144"/>
        <v>0.54545454545454541</v>
      </c>
      <c r="BH249" s="24">
        <f t="shared" si="144"/>
        <v>0</v>
      </c>
      <c r="BI249" s="24">
        <f t="shared" si="144"/>
        <v>3.3636363636363638</v>
      </c>
      <c r="BJ249" s="24">
        <f t="shared" si="144"/>
        <v>6.3636363636363633</v>
      </c>
      <c r="BK249" s="24">
        <f t="shared" si="144"/>
        <v>7.4545454545454541</v>
      </c>
      <c r="BL249" s="24">
        <f t="shared" si="144"/>
        <v>189.81818181818181</v>
      </c>
      <c r="BM249" s="24">
        <f t="shared" si="144"/>
        <v>49.909090909090907</v>
      </c>
      <c r="BN249" s="24">
        <f t="shared" si="144"/>
        <v>16.181818181818183</v>
      </c>
      <c r="BO249" s="24">
        <f t="shared" si="144"/>
        <v>3</v>
      </c>
      <c r="BP249" s="24">
        <f t="shared" si="144"/>
        <v>11</v>
      </c>
      <c r="BQ249" s="24">
        <f t="shared" si="144"/>
        <v>26.818181818181817</v>
      </c>
      <c r="BR249" s="24">
        <f t="shared" ref="BR249:BX249" si="145">AVERAGE(BR224:BR227,BR229,BR234,BR236:BR237,BR240:BR241,BR245)</f>
        <v>82.909090909090907</v>
      </c>
      <c r="BS249" s="24">
        <f t="shared" si="145"/>
        <v>2.2727272727272729</v>
      </c>
      <c r="BT249" s="24">
        <f t="shared" si="145"/>
        <v>0.45454545454545453</v>
      </c>
      <c r="BU249" s="24">
        <f t="shared" si="145"/>
        <v>1.8181818181818181</v>
      </c>
      <c r="BV249" s="24">
        <f t="shared" si="145"/>
        <v>1146.8181818181818</v>
      </c>
      <c r="BW249" s="24">
        <f t="shared" si="145"/>
        <v>171.72727272727272</v>
      </c>
      <c r="BX249" s="24">
        <f t="shared" si="145"/>
        <v>975.09090909090912</v>
      </c>
      <c r="CE249" s="58" t="s">
        <v>111</v>
      </c>
    </row>
    <row r="250" spans="1:83">
      <c r="A250" s="35" t="s">
        <v>179</v>
      </c>
      <c r="B250" s="34">
        <f>COUNTIF(C221:C247,"+ve")</f>
        <v>13</v>
      </c>
      <c r="C250" s="63"/>
      <c r="D250" s="18" t="s">
        <v>41</v>
      </c>
      <c r="E250" s="27">
        <f>AVERAGE(E228,E230:E233,E235,E238:E239,E242:E244,E246:E247)</f>
        <v>15.384615384615383</v>
      </c>
      <c r="F250" s="27">
        <f t="shared" ref="F250:BQ250" si="146">AVERAGE(F228,F230:F233,F235,F238:F239,F242:F244,F246:F247)</f>
        <v>5.1282051282051277</v>
      </c>
      <c r="G250" s="27">
        <f t="shared" si="146"/>
        <v>41.666666666666664</v>
      </c>
      <c r="H250" s="27">
        <f t="shared" si="146"/>
        <v>16.025641025641026</v>
      </c>
      <c r="I250" s="27">
        <f t="shared" si="146"/>
        <v>0.41666666666666669</v>
      </c>
      <c r="J250" s="27">
        <f t="shared" si="146"/>
        <v>12</v>
      </c>
      <c r="K250" s="27">
        <f t="shared" si="146"/>
        <v>1.8461538461538463</v>
      </c>
      <c r="L250" s="27">
        <f t="shared" si="146"/>
        <v>0.61538461538461542</v>
      </c>
      <c r="M250" s="27">
        <f t="shared" si="146"/>
        <v>5</v>
      </c>
      <c r="N250" s="27">
        <f t="shared" si="146"/>
        <v>1.9230769230769231</v>
      </c>
      <c r="O250" s="27">
        <f t="shared" si="146"/>
        <v>2.6153846153846154</v>
      </c>
      <c r="P250" s="27">
        <f t="shared" si="146"/>
        <v>689.30543904615377</v>
      </c>
      <c r="Q250" s="27">
        <f t="shared" si="146"/>
        <v>591.38461538461536</v>
      </c>
      <c r="R250" s="27">
        <f t="shared" si="146"/>
        <v>639.67820507692318</v>
      </c>
      <c r="S250" s="27">
        <f t="shared" si="146"/>
        <v>611.72307692307697</v>
      </c>
      <c r="T250" s="27">
        <f t="shared" si="146"/>
        <v>332.46748250230769</v>
      </c>
      <c r="U250" s="27">
        <f t="shared" si="146"/>
        <v>311.51282050384617</v>
      </c>
      <c r="V250" s="27">
        <f t="shared" si="146"/>
        <v>317.06923077230772</v>
      </c>
      <c r="W250" s="27">
        <f t="shared" si="146"/>
        <v>319.28785658461544</v>
      </c>
      <c r="X250" s="27">
        <f t="shared" si="146"/>
        <v>324.00897435846156</v>
      </c>
      <c r="Y250" s="27">
        <f t="shared" si="146"/>
        <v>267.24871797461537</v>
      </c>
      <c r="Z250" s="27">
        <f t="shared" si="146"/>
        <v>645.76631423846152</v>
      </c>
      <c r="AA250" s="27">
        <f t="shared" si="146"/>
        <v>752.98076920769222</v>
      </c>
      <c r="AB250" s="27">
        <f t="shared" si="146"/>
        <v>223.40256410000001</v>
      </c>
      <c r="AC250" s="27">
        <f t="shared" si="146"/>
        <v>69.07692307692308</v>
      </c>
      <c r="AD250" s="27">
        <f t="shared" si="146"/>
        <v>29.846153846153847</v>
      </c>
      <c r="AE250" s="27">
        <f t="shared" si="146"/>
        <v>31.615384615384617</v>
      </c>
      <c r="AF250" s="27">
        <f t="shared" si="146"/>
        <v>7.615384615384615</v>
      </c>
      <c r="AG250" s="27">
        <f t="shared" si="146"/>
        <v>16.846153846153847</v>
      </c>
      <c r="AH250" s="27">
        <f t="shared" si="146"/>
        <v>18.46153846153846</v>
      </c>
      <c r="AI250" s="27">
        <f t="shared" si="146"/>
        <v>4.4615384615384617</v>
      </c>
      <c r="AJ250" s="27">
        <f t="shared" si="146"/>
        <v>0.53846153846153844</v>
      </c>
      <c r="AK250" s="27">
        <f t="shared" si="146"/>
        <v>0.69230769230769229</v>
      </c>
      <c r="AL250" s="27">
        <f t="shared" si="146"/>
        <v>28.076923076923077</v>
      </c>
      <c r="AM250" s="27">
        <f t="shared" si="146"/>
        <v>10.153846153846153</v>
      </c>
      <c r="AN250" s="27">
        <f t="shared" si="146"/>
        <v>8.9230769230769234</v>
      </c>
      <c r="AO250" s="27">
        <f t="shared" si="146"/>
        <v>0.46153846153846156</v>
      </c>
      <c r="AP250" s="27">
        <f t="shared" si="146"/>
        <v>7.6923076923076927E-2</v>
      </c>
      <c r="AQ250" s="27">
        <f t="shared" si="146"/>
        <v>0.53846153846153844</v>
      </c>
      <c r="AR250" s="27">
        <f t="shared" si="146"/>
        <v>9.6923076923076916</v>
      </c>
      <c r="AS250" s="27">
        <f t="shared" si="146"/>
        <v>4.7692307692307692</v>
      </c>
      <c r="AT250" s="27">
        <f t="shared" si="146"/>
        <v>7.4615384615384617</v>
      </c>
      <c r="AU250" s="27">
        <f t="shared" si="146"/>
        <v>3.5384615384615383</v>
      </c>
      <c r="AV250" s="27">
        <f t="shared" si="146"/>
        <v>0.46153846153846156</v>
      </c>
      <c r="AW250" s="27">
        <f t="shared" si="146"/>
        <v>7.6923076923076927E-2</v>
      </c>
      <c r="AX250" s="27">
        <f t="shared" si="146"/>
        <v>15.307692307692308</v>
      </c>
      <c r="AY250" s="27">
        <f t="shared" si="146"/>
        <v>1.9230769230769231</v>
      </c>
      <c r="AZ250" s="27">
        <f t="shared" si="146"/>
        <v>2.0769230769230771</v>
      </c>
      <c r="BA250" s="27">
        <f t="shared" si="146"/>
        <v>0.46153846153846156</v>
      </c>
      <c r="BB250" s="27">
        <f t="shared" si="146"/>
        <v>0</v>
      </c>
      <c r="BC250" s="27">
        <f t="shared" si="146"/>
        <v>7.6923076923076927E-2</v>
      </c>
      <c r="BD250" s="27">
        <f t="shared" si="146"/>
        <v>3.0769230769230771</v>
      </c>
      <c r="BE250" s="27">
        <f t="shared" si="146"/>
        <v>14.615384615384615</v>
      </c>
      <c r="BF250" s="27">
        <f t="shared" si="146"/>
        <v>2</v>
      </c>
      <c r="BG250" s="27">
        <f t="shared" si="146"/>
        <v>0.46153846153846156</v>
      </c>
      <c r="BH250" s="27">
        <f t="shared" si="146"/>
        <v>0.23076923076923078</v>
      </c>
      <c r="BI250" s="27">
        <f t="shared" si="146"/>
        <v>4.6923076923076925</v>
      </c>
      <c r="BJ250" s="27">
        <f t="shared" si="146"/>
        <v>2.4615384615384617</v>
      </c>
      <c r="BK250" s="27">
        <f t="shared" si="146"/>
        <v>4.7692307692307692</v>
      </c>
      <c r="BL250" s="27">
        <f t="shared" si="146"/>
        <v>223.07692307692307</v>
      </c>
      <c r="BM250" s="27">
        <f t="shared" si="146"/>
        <v>62.846153846153847</v>
      </c>
      <c r="BN250" s="27">
        <f t="shared" si="146"/>
        <v>12.461538461538462</v>
      </c>
      <c r="BO250" s="27">
        <f t="shared" si="146"/>
        <v>3.5384615384615383</v>
      </c>
      <c r="BP250" s="27">
        <f t="shared" si="146"/>
        <v>6.0769230769230766</v>
      </c>
      <c r="BQ250" s="27">
        <f t="shared" si="146"/>
        <v>11.23076923076923</v>
      </c>
      <c r="BR250" s="27">
        <f t="shared" ref="BR250:BX250" si="147">AVERAGE(BR228,BR230:BR233,BR235,BR238:BR239,BR242:BR244,BR246:BR247)</f>
        <v>126.92307692307692</v>
      </c>
      <c r="BS250" s="27">
        <f t="shared" si="147"/>
        <v>2.6153846153846154</v>
      </c>
      <c r="BT250" s="27">
        <f t="shared" si="147"/>
        <v>1.1538461538461537</v>
      </c>
      <c r="BU250" s="27">
        <f t="shared" si="147"/>
        <v>1.4615384615384615</v>
      </c>
      <c r="BV250" s="27">
        <f t="shared" si="147"/>
        <v>1346.5384615384614</v>
      </c>
      <c r="BW250" s="27">
        <f t="shared" si="147"/>
        <v>648.30769230769226</v>
      </c>
      <c r="BX250" s="27">
        <f t="shared" si="147"/>
        <v>698.23076923076928</v>
      </c>
      <c r="CE250" s="58" t="s">
        <v>111</v>
      </c>
    </row>
    <row r="251" spans="1:83">
      <c r="A251" s="63"/>
      <c r="B251" s="63"/>
      <c r="C251" s="63"/>
      <c r="D251" s="22" t="s">
        <v>43</v>
      </c>
      <c r="E251" s="24">
        <f>STDEV(E224:E227,E229,E234,E236:E237,E240:E241,E245)/SQRT($B249)</f>
        <v>4.827131006689088</v>
      </c>
      <c r="F251" s="24">
        <f t="shared" ref="F251:BQ251" si="148">STDEV(F224:F227,F229,F234,F236:F237,F240:F241,F245)/SQRT($B249)</f>
        <v>1.1736313170325505</v>
      </c>
      <c r="G251" s="24">
        <f t="shared" si="148"/>
        <v>3.1782086308186441</v>
      </c>
      <c r="H251" s="24">
        <f t="shared" si="148"/>
        <v>4.245129007915728</v>
      </c>
      <c r="I251" s="24">
        <f t="shared" si="148"/>
        <v>3.178208630818645E-2</v>
      </c>
      <c r="J251" s="24">
        <f t="shared" si="148"/>
        <v>0</v>
      </c>
      <c r="K251" s="24">
        <f t="shared" si="148"/>
        <v>0.57925572080269061</v>
      </c>
      <c r="L251" s="24">
        <f t="shared" si="148"/>
        <v>0.14083575804390605</v>
      </c>
      <c r="M251" s="24">
        <f t="shared" si="148"/>
        <v>0.38138503569823695</v>
      </c>
      <c r="N251" s="24">
        <f t="shared" si="148"/>
        <v>0.50941548094988731</v>
      </c>
      <c r="O251" s="24">
        <f t="shared" si="148"/>
        <v>0.44905778309921707</v>
      </c>
      <c r="P251" s="24">
        <f t="shared" si="148"/>
        <v>109.2719925235055</v>
      </c>
      <c r="Q251" s="24">
        <f t="shared" si="148"/>
        <v>327.59607511347269</v>
      </c>
      <c r="R251" s="24">
        <f t="shared" si="148"/>
        <v>124.25430945096092</v>
      </c>
      <c r="S251" s="24">
        <f t="shared" si="148"/>
        <v>142.48386093912114</v>
      </c>
      <c r="T251" s="24">
        <f t="shared" si="148"/>
        <v>36.41832432938795</v>
      </c>
      <c r="U251" s="24">
        <f t="shared" si="148"/>
        <v>36.476962807254907</v>
      </c>
      <c r="V251" s="24">
        <f t="shared" si="148"/>
        <v>58.543153632829508</v>
      </c>
      <c r="W251" s="24">
        <f t="shared" si="148"/>
        <v>262.65519733867717</v>
      </c>
      <c r="X251" s="24">
        <f t="shared" si="148"/>
        <v>356.32708319092609</v>
      </c>
      <c r="Y251" s="24">
        <f t="shared" si="148"/>
        <v>33.373747871498885</v>
      </c>
      <c r="Z251" s="24">
        <f t="shared" si="148"/>
        <v>88.807686146726823</v>
      </c>
      <c r="AA251" s="24">
        <f t="shared" si="148"/>
        <v>127.3754356829611</v>
      </c>
      <c r="AB251" s="24">
        <f t="shared" si="148"/>
        <v>48.525155530866776</v>
      </c>
      <c r="AC251" s="24">
        <f t="shared" si="148"/>
        <v>5.0835986472784773</v>
      </c>
      <c r="AD251" s="24">
        <f t="shared" si="148"/>
        <v>2.2119136473811705</v>
      </c>
      <c r="AE251" s="24">
        <f t="shared" si="148"/>
        <v>2.4609344459183458</v>
      </c>
      <c r="AF251" s="24">
        <f t="shared" si="148"/>
        <v>1.7287075380370494</v>
      </c>
      <c r="AG251" s="24">
        <f t="shared" si="148"/>
        <v>1.3702868131939467</v>
      </c>
      <c r="AH251" s="24">
        <f t="shared" si="148"/>
        <v>1.1549390882296171</v>
      </c>
      <c r="AI251" s="24">
        <f t="shared" si="148"/>
        <v>0.90270484271319329</v>
      </c>
      <c r="AJ251" s="24">
        <f t="shared" si="148"/>
        <v>9.0909090909090912E-2</v>
      </c>
      <c r="AK251" s="24">
        <f t="shared" si="148"/>
        <v>1.3834918094361308</v>
      </c>
      <c r="AL251" s="24">
        <f t="shared" si="148"/>
        <v>2.9382065705528038</v>
      </c>
      <c r="AM251" s="24">
        <f t="shared" si="148"/>
        <v>0.57925572080269128</v>
      </c>
      <c r="AN251" s="24">
        <f t="shared" si="148"/>
        <v>0.97658538196333</v>
      </c>
      <c r="AO251" s="24">
        <f t="shared" si="148"/>
        <v>0.27872199485010718</v>
      </c>
      <c r="AP251" s="24">
        <f t="shared" si="148"/>
        <v>0</v>
      </c>
      <c r="AQ251" s="24">
        <f t="shared" si="148"/>
        <v>0.7363075175024214</v>
      </c>
      <c r="AR251" s="24">
        <f t="shared" si="148"/>
        <v>1.4414180345802612</v>
      </c>
      <c r="AS251" s="24">
        <f t="shared" si="148"/>
        <v>1.0277151098954602</v>
      </c>
      <c r="AT251" s="24">
        <f t="shared" si="148"/>
        <v>0.79148359489741493</v>
      </c>
      <c r="AU251" s="24">
        <f t="shared" si="148"/>
        <v>0.55297841184529262</v>
      </c>
      <c r="AV251" s="24">
        <f t="shared" si="148"/>
        <v>9.0909090909090912E-2</v>
      </c>
      <c r="AW251" s="24">
        <f t="shared" si="148"/>
        <v>0.44350221518728972</v>
      </c>
      <c r="AX251" s="24">
        <f t="shared" si="148"/>
        <v>1.2524356435850563</v>
      </c>
      <c r="AY251" s="24">
        <f t="shared" si="148"/>
        <v>0.33028912953790818</v>
      </c>
      <c r="AZ251" s="24">
        <f t="shared" si="148"/>
        <v>0.64794653386201684</v>
      </c>
      <c r="BA251" s="24">
        <f t="shared" si="148"/>
        <v>0.4723774929733302</v>
      </c>
      <c r="BB251" s="24">
        <f t="shared" si="148"/>
        <v>0</v>
      </c>
      <c r="BC251" s="24">
        <f t="shared" si="148"/>
        <v>0.30962520665320736</v>
      </c>
      <c r="BD251" s="24">
        <f t="shared" si="148"/>
        <v>0.89257728790062363</v>
      </c>
      <c r="BE251" s="24">
        <f t="shared" si="148"/>
        <v>3.1230944603492965</v>
      </c>
      <c r="BF251" s="24">
        <f t="shared" si="148"/>
        <v>0.69828597707896434</v>
      </c>
      <c r="BG251" s="24">
        <f t="shared" si="148"/>
        <v>0.54545454545454553</v>
      </c>
      <c r="BH251" s="24">
        <f t="shared" si="148"/>
        <v>0</v>
      </c>
      <c r="BI251" s="24">
        <f t="shared" si="148"/>
        <v>0.65049250254539337</v>
      </c>
      <c r="BJ251" s="24">
        <f t="shared" si="148"/>
        <v>1.0725731784547365</v>
      </c>
      <c r="BK251" s="24">
        <f t="shared" si="148"/>
        <v>2.329118586167255</v>
      </c>
      <c r="BL251" s="24">
        <f t="shared" si="148"/>
        <v>41.794479448806328</v>
      </c>
      <c r="BM251" s="24">
        <f t="shared" si="148"/>
        <v>14.135998241404522</v>
      </c>
      <c r="BN251" s="24">
        <f t="shared" si="148"/>
        <v>5.057520380254954</v>
      </c>
      <c r="BO251" s="24">
        <f t="shared" si="148"/>
        <v>1.0617310051386497</v>
      </c>
      <c r="BP251" s="24">
        <f t="shared" si="148"/>
        <v>2.0932792890147702</v>
      </c>
      <c r="BQ251" s="24">
        <f t="shared" si="148"/>
        <v>14.682592155225665</v>
      </c>
      <c r="BR251" s="24">
        <f t="shared" ref="BR251:BX251" si="149">STDEV(BR224:BR227,BR229,BR234,BR236:BR237,BR240:BR241,BR245)/SQRT($B249)</f>
        <v>18.374119420065004</v>
      </c>
      <c r="BS251" s="24">
        <f t="shared" si="149"/>
        <v>0.44905778309921707</v>
      </c>
      <c r="BT251" s="24">
        <f t="shared" si="149"/>
        <v>0.31228298249668485</v>
      </c>
      <c r="BU251" s="24">
        <f t="shared" si="149"/>
        <v>0.4827606562673365</v>
      </c>
      <c r="BV251" s="24">
        <f t="shared" si="149"/>
        <v>239.3001469505995</v>
      </c>
      <c r="BW251" s="24">
        <f t="shared" si="149"/>
        <v>118.14583368248296</v>
      </c>
      <c r="BX251" s="24">
        <f t="shared" si="149"/>
        <v>267.96483672117927</v>
      </c>
      <c r="CE251" s="58" t="s">
        <v>111</v>
      </c>
    </row>
    <row r="252" spans="1:83">
      <c r="A252" s="63"/>
      <c r="B252" s="2"/>
      <c r="C252" s="63"/>
      <c r="D252" s="18" t="s">
        <v>43</v>
      </c>
      <c r="E252" s="27">
        <f>STDEV(E228,E230:E233,E235,E238:E239,E242:E244,E246:E247)/SQRT($B250)</f>
        <v>4.6076621053093652</v>
      </c>
      <c r="F252" s="27">
        <f t="shared" ref="F252:BQ252" si="150">STDEV(F228,F230:F233,F235,F238:F239,F242:F244,F246:F247)/SQRT($B250)</f>
        <v>3.2051282051282053</v>
      </c>
      <c r="G252" s="27">
        <f t="shared" si="150"/>
        <v>2.6688025634181218</v>
      </c>
      <c r="H252" s="27">
        <f t="shared" si="150"/>
        <v>3.3308669376324573</v>
      </c>
      <c r="I252" s="27">
        <f t="shared" si="150"/>
        <v>2.6688025634181194E-2</v>
      </c>
      <c r="J252" s="27">
        <f t="shared" si="150"/>
        <v>0</v>
      </c>
      <c r="K252" s="27">
        <f t="shared" si="150"/>
        <v>0.55291945263712372</v>
      </c>
      <c r="L252" s="27">
        <f t="shared" si="150"/>
        <v>0.38461538461538464</v>
      </c>
      <c r="M252" s="27">
        <f t="shared" si="150"/>
        <v>0.32025630761017426</v>
      </c>
      <c r="N252" s="27">
        <f t="shared" si="150"/>
        <v>0.39970403251589476</v>
      </c>
      <c r="O252" s="27">
        <f t="shared" si="150"/>
        <v>0.46046884605302496</v>
      </c>
      <c r="P252" s="27">
        <f t="shared" si="150"/>
        <v>123.05610140173413</v>
      </c>
      <c r="Q252" s="27">
        <f t="shared" si="150"/>
        <v>363.38907838289316</v>
      </c>
      <c r="R252" s="27">
        <f t="shared" si="150"/>
        <v>130.18981315474304</v>
      </c>
      <c r="S252" s="27">
        <f t="shared" si="150"/>
        <v>221.19285420563494</v>
      </c>
      <c r="T252" s="27">
        <f t="shared" si="150"/>
        <v>65.50441357240868</v>
      </c>
      <c r="U252" s="27">
        <f t="shared" si="150"/>
        <v>78.314883424683657</v>
      </c>
      <c r="V252" s="27">
        <f t="shared" si="150"/>
        <v>84.619746611820048</v>
      </c>
      <c r="W252" s="27">
        <f t="shared" si="150"/>
        <v>117.59207484733315</v>
      </c>
      <c r="X252" s="27">
        <f t="shared" si="150"/>
        <v>110.56247190837161</v>
      </c>
      <c r="Y252" s="27">
        <f t="shared" si="150"/>
        <v>138.7083893650566</v>
      </c>
      <c r="Z252" s="27">
        <f t="shared" si="150"/>
        <v>83.442227331777389</v>
      </c>
      <c r="AA252" s="27">
        <f t="shared" si="150"/>
        <v>88.786031112496389</v>
      </c>
      <c r="AB252" s="27">
        <f t="shared" si="150"/>
        <v>48.122021343568797</v>
      </c>
      <c r="AC252" s="27">
        <f t="shared" si="150"/>
        <v>18.926802843526215</v>
      </c>
      <c r="AD252" s="27">
        <f t="shared" si="150"/>
        <v>9.4073390293649055</v>
      </c>
      <c r="AE252" s="27">
        <f t="shared" si="150"/>
        <v>10.123302935673525</v>
      </c>
      <c r="AF252" s="27">
        <f t="shared" si="150"/>
        <v>2.0303418353670928</v>
      </c>
      <c r="AG252" s="27">
        <f t="shared" si="150"/>
        <v>2.0934762950718149</v>
      </c>
      <c r="AH252" s="27">
        <f t="shared" si="150"/>
        <v>4.1069287679877586</v>
      </c>
      <c r="AI252" s="27">
        <f t="shared" si="150"/>
        <v>1.3234346564680965</v>
      </c>
      <c r="AJ252" s="27">
        <f t="shared" si="150"/>
        <v>0.38589530623826701</v>
      </c>
      <c r="AK252" s="27">
        <f t="shared" si="150"/>
        <v>0.54754247446314419</v>
      </c>
      <c r="AL252" s="27">
        <f t="shared" si="150"/>
        <v>11.98688468031834</v>
      </c>
      <c r="AM252" s="27">
        <f t="shared" si="150"/>
        <v>0.55291945263712328</v>
      </c>
      <c r="AN252" s="27">
        <f t="shared" si="150"/>
        <v>3.9701797712664817</v>
      </c>
      <c r="AO252" s="27">
        <f t="shared" si="150"/>
        <v>0.31246301556292155</v>
      </c>
      <c r="AP252" s="27">
        <f t="shared" si="150"/>
        <v>7.6923076923076927E-2</v>
      </c>
      <c r="AQ252" s="27">
        <f t="shared" si="150"/>
        <v>0.4021637728553365</v>
      </c>
      <c r="AR252" s="27">
        <f t="shared" si="150"/>
        <v>5.0017748329258023</v>
      </c>
      <c r="AS252" s="27">
        <f t="shared" si="150"/>
        <v>1.6914333405612325</v>
      </c>
      <c r="AT252" s="27">
        <f t="shared" si="150"/>
        <v>0.57306401637505189</v>
      </c>
      <c r="AU252" s="27">
        <f t="shared" si="150"/>
        <v>1.095535138030167</v>
      </c>
      <c r="AV252" s="27">
        <f t="shared" si="150"/>
        <v>0.31246301556292155</v>
      </c>
      <c r="AW252" s="27">
        <f t="shared" si="150"/>
        <v>7.6923076923076927E-2</v>
      </c>
      <c r="AX252" s="27">
        <f t="shared" si="150"/>
        <v>7.2345189404550441</v>
      </c>
      <c r="AY252" s="27">
        <f t="shared" si="150"/>
        <v>0.93686286699718513</v>
      </c>
      <c r="AZ252" s="27">
        <f t="shared" si="150"/>
        <v>0.41543209605178588</v>
      </c>
      <c r="BA252" s="27">
        <f t="shared" si="150"/>
        <v>0.18311354944981667</v>
      </c>
      <c r="BB252" s="27">
        <f t="shared" si="150"/>
        <v>0</v>
      </c>
      <c r="BC252" s="27">
        <f t="shared" si="150"/>
        <v>7.6923076923076927E-2</v>
      </c>
      <c r="BD252" s="27">
        <f t="shared" si="150"/>
        <v>0.92999544017036584</v>
      </c>
      <c r="BE252" s="27">
        <f t="shared" si="150"/>
        <v>1.3278981924332358</v>
      </c>
      <c r="BF252" s="27">
        <f t="shared" si="150"/>
        <v>0.57735026918962573</v>
      </c>
      <c r="BG252" s="27">
        <f t="shared" si="150"/>
        <v>0.21529302081726492</v>
      </c>
      <c r="BH252" s="27">
        <f t="shared" si="150"/>
        <v>0.16617283842071437</v>
      </c>
      <c r="BI252" s="27">
        <f t="shared" si="150"/>
        <v>0.58160493447250039</v>
      </c>
      <c r="BJ252" s="27">
        <f t="shared" si="150"/>
        <v>0.47522443571411893</v>
      </c>
      <c r="BK252" s="27">
        <f t="shared" si="150"/>
        <v>1.3211972336398208</v>
      </c>
      <c r="BL252" s="27">
        <f t="shared" si="150"/>
        <v>57.878571113002096</v>
      </c>
      <c r="BM252" s="27">
        <f t="shared" si="150"/>
        <v>24.286971856787474</v>
      </c>
      <c r="BN252" s="27">
        <f t="shared" si="150"/>
        <v>3.545700510541415</v>
      </c>
      <c r="BO252" s="27">
        <f t="shared" si="150"/>
        <v>1.4876215081395168</v>
      </c>
      <c r="BP252" s="27">
        <f t="shared" si="150"/>
        <v>1.3467031846162767</v>
      </c>
      <c r="BQ252" s="27">
        <f t="shared" si="150"/>
        <v>7.3703789052599316</v>
      </c>
      <c r="BR252" s="27">
        <f t="shared" ref="BR252:BX252" si="151">STDEV(BR228,BR230:BR233,BR235,BR238:BR239,BR242:BR244,BR246:BR247)/SQRT($B250)</f>
        <v>32.601018848807108</v>
      </c>
      <c r="BS252" s="27">
        <f t="shared" si="151"/>
        <v>0.46046884605302496</v>
      </c>
      <c r="BT252" s="27">
        <f t="shared" si="151"/>
        <v>0.38970985009155551</v>
      </c>
      <c r="BU252" s="27">
        <f t="shared" si="151"/>
        <v>0.51410096553239548</v>
      </c>
      <c r="BV252" s="27">
        <f t="shared" si="151"/>
        <v>427.8477535259928</v>
      </c>
      <c r="BW252" s="27">
        <f t="shared" si="151"/>
        <v>372.29736158585251</v>
      </c>
      <c r="BX252" s="27">
        <f t="shared" si="151"/>
        <v>313.30253163892718</v>
      </c>
      <c r="CE252" s="58" t="s">
        <v>111</v>
      </c>
    </row>
    <row r="253" spans="1:83">
      <c r="A253" s="10"/>
      <c r="B253" s="10"/>
      <c r="C253" s="102"/>
      <c r="D253" s="10"/>
      <c r="E253" s="59"/>
      <c r="F253" s="59"/>
      <c r="G253" s="59"/>
      <c r="H253" s="59"/>
      <c r="I253" s="59"/>
      <c r="J253" s="10"/>
      <c r="K253" s="10"/>
      <c r="L253" s="10"/>
      <c r="M253" s="10"/>
      <c r="N253" s="10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CE253" s="58"/>
    </row>
    <row r="254" spans="1:83">
      <c r="A254" s="63"/>
      <c r="B254" s="63"/>
      <c r="C254" s="65"/>
      <c r="D254" s="65"/>
      <c r="E254" s="65"/>
      <c r="F254" s="65"/>
      <c r="G254" s="65"/>
      <c r="H254" s="65"/>
      <c r="I254" s="65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CE254" s="58"/>
    </row>
    <row r="255" spans="1:83">
      <c r="A255" s="34"/>
      <c r="B255" s="34"/>
      <c r="C255" s="63"/>
      <c r="D255" s="22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CE255" s="58"/>
    </row>
    <row r="256" spans="1:83">
      <c r="A256" s="35"/>
      <c r="B256" s="34"/>
      <c r="C256" s="63"/>
      <c r="D256" s="18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CE256" s="58"/>
    </row>
    <row r="257" spans="1:154">
      <c r="A257" s="63"/>
      <c r="B257" s="63"/>
      <c r="C257" s="63"/>
      <c r="D257" s="22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CE257" s="58"/>
    </row>
    <row r="258" spans="1:154">
      <c r="A258" s="63"/>
      <c r="B258" s="2"/>
      <c r="C258" s="63"/>
      <c r="D258" s="18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CE258" s="58"/>
    </row>
    <row r="259" spans="1:154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59"/>
      <c r="P259" s="10"/>
      <c r="Q259" s="10"/>
      <c r="R259" s="59"/>
      <c r="S259" s="59"/>
      <c r="T259" s="59"/>
      <c r="U259" s="59"/>
      <c r="V259" s="131"/>
      <c r="W259" s="114"/>
      <c r="X259" s="114"/>
      <c r="Y259" s="114"/>
      <c r="Z259" s="114"/>
      <c r="AA259" s="59"/>
      <c r="AB259" s="59"/>
      <c r="AC259" s="59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CE259" s="58" t="s">
        <v>111</v>
      </c>
      <c r="CG259" s="10" t="str">
        <f>$W$1</f>
        <v>FE0F</v>
      </c>
      <c r="CH259" s="10" t="str">
        <f>C231</f>
        <v>+ve</v>
      </c>
      <c r="CI259" s="59">
        <f>E261</f>
        <v>0</v>
      </c>
      <c r="CJ259" s="59">
        <f>F261</f>
        <v>0</v>
      </c>
      <c r="CK259" s="59">
        <f>G261</f>
        <v>0</v>
      </c>
      <c r="CL259" s="59">
        <f>H261</f>
        <v>0</v>
      </c>
      <c r="CM259" s="59">
        <f>I261</f>
        <v>0</v>
      </c>
      <c r="CN259" s="95">
        <f>E262</f>
        <v>0</v>
      </c>
      <c r="CO259" s="95">
        <f>F262</f>
        <v>0</v>
      </c>
      <c r="CP259" s="95">
        <f>G262</f>
        <v>0</v>
      </c>
      <c r="CQ259" s="95">
        <f>H262</f>
        <v>0</v>
      </c>
      <c r="CR259" s="95">
        <f>I262</f>
        <v>0</v>
      </c>
      <c r="CS259" s="59">
        <f>E263</f>
        <v>0</v>
      </c>
      <c r="CT259" s="59">
        <f>F263</f>
        <v>0</v>
      </c>
      <c r="CU259" s="59">
        <f>G263</f>
        <v>0</v>
      </c>
      <c r="CV259" s="59">
        <f>H263</f>
        <v>0</v>
      </c>
      <c r="CW259" s="59">
        <f>I263</f>
        <v>0</v>
      </c>
      <c r="CX259" s="95">
        <f>E264</f>
        <v>0</v>
      </c>
      <c r="CY259" s="95">
        <f>F264</f>
        <v>0</v>
      </c>
      <c r="CZ259" s="95">
        <f>G264</f>
        <v>0</v>
      </c>
      <c r="DA259" s="95">
        <f>H264</f>
        <v>0</v>
      </c>
      <c r="DB259" s="95">
        <f>I264</f>
        <v>0</v>
      </c>
    </row>
    <row r="260" spans="1:154" s="10" customFormat="1">
      <c r="F260" s="105"/>
      <c r="G260" s="105"/>
      <c r="H260" s="105"/>
      <c r="I260" s="131"/>
      <c r="J260" s="114"/>
      <c r="V260" s="105"/>
      <c r="W260" s="105"/>
      <c r="X260" s="105"/>
      <c r="Y260" s="131"/>
      <c r="Z260" s="114"/>
      <c r="CE260" s="58" t="s">
        <v>111</v>
      </c>
      <c r="CI260" s="53" t="s">
        <v>63</v>
      </c>
      <c r="CJ260" s="53" t="s">
        <v>64</v>
      </c>
      <c r="CK260" s="53" t="s">
        <v>65</v>
      </c>
      <c r="CL260" s="53" t="s">
        <v>66</v>
      </c>
      <c r="CM260" s="87" t="s">
        <v>100</v>
      </c>
      <c r="CN260" s="58" t="s">
        <v>126</v>
      </c>
      <c r="CO260" s="58" t="s">
        <v>127</v>
      </c>
      <c r="CP260" s="58" t="s">
        <v>128</v>
      </c>
      <c r="CQ260" s="58" t="s">
        <v>129</v>
      </c>
      <c r="CR260" s="58" t="s">
        <v>130</v>
      </c>
      <c r="CS260" s="58" t="s">
        <v>131</v>
      </c>
      <c r="CT260" s="58" t="s">
        <v>132</v>
      </c>
      <c r="CU260" s="58" t="s">
        <v>123</v>
      </c>
      <c r="CV260" s="58" t="s">
        <v>124</v>
      </c>
      <c r="CW260" s="58" t="s">
        <v>125</v>
      </c>
      <c r="CX260" s="58" t="s">
        <v>74</v>
      </c>
      <c r="CY260" s="58" t="s">
        <v>75</v>
      </c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</row>
    <row r="261" spans="1:154">
      <c r="A261" s="10"/>
      <c r="B261" s="10"/>
      <c r="C261" s="10"/>
      <c r="D261" s="10"/>
      <c r="E261" s="10"/>
      <c r="F261" s="105"/>
      <c r="G261" s="105"/>
      <c r="H261" s="105"/>
      <c r="I261" s="105"/>
      <c r="J261" s="105"/>
      <c r="V261" s="105"/>
      <c r="W261" s="105"/>
      <c r="X261" s="105"/>
      <c r="Y261" s="105"/>
      <c r="Z261" s="105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CE261" s="58" t="s">
        <v>111</v>
      </c>
      <c r="CG261" s="10" t="str">
        <f>$W$1</f>
        <v>FE0F</v>
      </c>
      <c r="CH261" s="10" t="str">
        <f>C231</f>
        <v>+ve</v>
      </c>
      <c r="CI261" s="59">
        <f t="shared" ref="CI261:CN261" si="152">K261</f>
        <v>0</v>
      </c>
      <c r="CJ261" s="59">
        <f t="shared" si="152"/>
        <v>0</v>
      </c>
      <c r="CK261" s="59">
        <f t="shared" si="152"/>
        <v>0</v>
      </c>
      <c r="CL261" s="59">
        <f t="shared" si="152"/>
        <v>0</v>
      </c>
      <c r="CM261" s="59">
        <f t="shared" si="152"/>
        <v>0</v>
      </c>
      <c r="CN261" s="59">
        <f t="shared" si="152"/>
        <v>0</v>
      </c>
      <c r="CO261" s="59">
        <f>R261</f>
        <v>0</v>
      </c>
      <c r="CP261" s="59">
        <f>S261</f>
        <v>0</v>
      </c>
      <c r="CQ261" s="59">
        <f>U261</f>
        <v>0</v>
      </c>
      <c r="CR261" s="59">
        <f>V261</f>
        <v>0</v>
      </c>
      <c r="CS261" s="59">
        <f>X261</f>
        <v>0</v>
      </c>
      <c r="CT261" s="59">
        <f>Y261</f>
        <v>0</v>
      </c>
      <c r="CU261" s="59">
        <f>AD261</f>
        <v>0</v>
      </c>
      <c r="CV261" s="59">
        <f>AE261</f>
        <v>0</v>
      </c>
      <c r="CW261" s="59">
        <f>AF261</f>
        <v>0</v>
      </c>
      <c r="CX261" s="59">
        <f>BE261</f>
        <v>0</v>
      </c>
      <c r="CY261" s="59">
        <f>BL261</f>
        <v>0</v>
      </c>
      <c r="CZ261" s="95">
        <f t="shared" ref="CZ261:DE261" si="153">K262</f>
        <v>0</v>
      </c>
      <c r="DA261" s="95">
        <f t="shared" si="153"/>
        <v>0</v>
      </c>
      <c r="DB261" s="95">
        <f t="shared" si="153"/>
        <v>0</v>
      </c>
      <c r="DC261" s="95">
        <f t="shared" si="153"/>
        <v>0</v>
      </c>
      <c r="DD261" s="95">
        <f t="shared" si="153"/>
        <v>0</v>
      </c>
      <c r="DE261" s="95">
        <f t="shared" si="153"/>
        <v>0</v>
      </c>
      <c r="DF261" s="95">
        <f>R262</f>
        <v>0</v>
      </c>
      <c r="DG261" s="95">
        <f>S262</f>
        <v>0</v>
      </c>
      <c r="DH261" s="95">
        <f>U262</f>
        <v>0</v>
      </c>
      <c r="DI261" s="95">
        <f>V262</f>
        <v>0</v>
      </c>
      <c r="DJ261" s="95">
        <f>X262</f>
        <v>0</v>
      </c>
      <c r="DK261" s="95">
        <f>Y262</f>
        <v>0</v>
      </c>
      <c r="DL261" s="95">
        <f>AD262</f>
        <v>0</v>
      </c>
      <c r="DM261" s="95">
        <f>AE262</f>
        <v>0</v>
      </c>
      <c r="DN261" s="95">
        <f>AF262</f>
        <v>0</v>
      </c>
      <c r="DO261" s="95">
        <f>BE262</f>
        <v>0</v>
      </c>
      <c r="DP261" s="95">
        <f>BL262</f>
        <v>0</v>
      </c>
      <c r="DQ261" s="59">
        <f t="shared" ref="DQ261:DV261" si="154">K263</f>
        <v>0</v>
      </c>
      <c r="DR261" s="59">
        <f t="shared" si="154"/>
        <v>0</v>
      </c>
      <c r="DS261" s="59">
        <f t="shared" si="154"/>
        <v>0</v>
      </c>
      <c r="DT261" s="59">
        <f t="shared" si="154"/>
        <v>0</v>
      </c>
      <c r="DU261" s="59">
        <f t="shared" si="154"/>
        <v>0</v>
      </c>
      <c r="DV261" s="59">
        <f t="shared" si="154"/>
        <v>0</v>
      </c>
      <c r="DW261" s="59">
        <f>R263</f>
        <v>0</v>
      </c>
      <c r="DX261" s="59">
        <f>S263</f>
        <v>0</v>
      </c>
      <c r="DY261" s="59">
        <f>U263</f>
        <v>0</v>
      </c>
      <c r="DZ261" s="59">
        <f>V263</f>
        <v>0</v>
      </c>
      <c r="EA261" s="59">
        <f>X263</f>
        <v>0</v>
      </c>
      <c r="EB261" s="59">
        <f>Y263</f>
        <v>0</v>
      </c>
      <c r="EC261" s="59">
        <f>AD263</f>
        <v>0</v>
      </c>
      <c r="ED261" s="59">
        <f>AE263</f>
        <v>0</v>
      </c>
      <c r="EE261" s="59">
        <f>AF263</f>
        <v>0</v>
      </c>
      <c r="EF261" s="59">
        <f>BE263</f>
        <v>0</v>
      </c>
      <c r="EG261" s="59">
        <f>BL263</f>
        <v>0</v>
      </c>
      <c r="EH261" s="95">
        <f t="shared" ref="EH261:EM261" si="155">K264</f>
        <v>0</v>
      </c>
      <c r="EI261" s="95">
        <f t="shared" si="155"/>
        <v>0</v>
      </c>
      <c r="EJ261" s="95">
        <f t="shared" si="155"/>
        <v>0</v>
      </c>
      <c r="EK261" s="95">
        <f t="shared" si="155"/>
        <v>0</v>
      </c>
      <c r="EL261" s="95">
        <f t="shared" si="155"/>
        <v>0</v>
      </c>
      <c r="EM261" s="95">
        <f t="shared" si="155"/>
        <v>0</v>
      </c>
      <c r="EN261" s="95">
        <f>R264</f>
        <v>0</v>
      </c>
      <c r="EO261" s="95">
        <f>S264</f>
        <v>0</v>
      </c>
      <c r="EP261" s="95">
        <f>U264</f>
        <v>0</v>
      </c>
      <c r="EQ261" s="95">
        <f>V264</f>
        <v>0</v>
      </c>
      <c r="ER261" s="95">
        <f>X264</f>
        <v>0</v>
      </c>
      <c r="ES261" s="95">
        <f>Y264</f>
        <v>0</v>
      </c>
      <c r="ET261" s="95">
        <f>AD264</f>
        <v>0</v>
      </c>
      <c r="EU261" s="95">
        <f>AE264</f>
        <v>0</v>
      </c>
      <c r="EV261" s="95">
        <f>AF264</f>
        <v>0</v>
      </c>
      <c r="EW261" s="95">
        <f>BE264</f>
        <v>0</v>
      </c>
      <c r="EX261" s="95">
        <f>BL264</f>
        <v>0</v>
      </c>
    </row>
    <row r="262" spans="1:154">
      <c r="A262" s="63"/>
      <c r="B262" s="63"/>
      <c r="C262" s="63"/>
      <c r="D262" s="63"/>
      <c r="E262" s="63"/>
      <c r="F262" s="105"/>
      <c r="G262" s="105"/>
      <c r="H262" s="105"/>
      <c r="I262" s="130"/>
      <c r="J262" s="130"/>
      <c r="V262" s="105"/>
      <c r="W262" s="105"/>
      <c r="X262" s="105"/>
      <c r="Y262" s="130"/>
      <c r="Z262" s="130"/>
      <c r="CE262" s="58" t="s">
        <v>111</v>
      </c>
    </row>
    <row r="263" spans="1:154">
      <c r="A263" s="34"/>
      <c r="B263" s="34"/>
      <c r="C263" s="34"/>
      <c r="D263" s="34"/>
      <c r="E263" s="34"/>
      <c r="F263" s="105"/>
      <c r="G263" s="105"/>
      <c r="H263" s="105"/>
      <c r="I263" s="130"/>
      <c r="J263" s="130"/>
      <c r="V263" s="105"/>
      <c r="W263" s="105"/>
      <c r="X263" s="105"/>
      <c r="Y263" s="130"/>
      <c r="Z263" s="130"/>
      <c r="AI263" s="63"/>
      <c r="AJ263" s="24"/>
      <c r="AK263" s="24"/>
      <c r="AL263" s="24"/>
      <c r="AM263" s="24"/>
      <c r="AN263" s="24"/>
      <c r="AO263" s="24"/>
      <c r="AP263" s="24"/>
      <c r="AQ263" s="24"/>
      <c r="AT263" s="69"/>
      <c r="AU263" s="69"/>
      <c r="AV263" s="69"/>
      <c r="AW263" s="69"/>
      <c r="AX263" s="69"/>
      <c r="AY263" s="69"/>
      <c r="AZ263" s="69"/>
      <c r="CE263" s="58" t="s">
        <v>111</v>
      </c>
    </row>
    <row r="264" spans="1:154">
      <c r="A264" s="35"/>
      <c r="B264" s="34"/>
      <c r="C264" s="34"/>
      <c r="D264" s="34"/>
      <c r="E264" s="34"/>
      <c r="F264" s="105"/>
      <c r="G264" s="105"/>
      <c r="H264" s="105"/>
      <c r="I264" s="130"/>
      <c r="J264" s="130"/>
      <c r="V264" s="105"/>
      <c r="W264" s="105"/>
      <c r="X264" s="105"/>
      <c r="Y264" s="130"/>
      <c r="Z264" s="130"/>
      <c r="AI264" s="63"/>
      <c r="AJ264" s="27"/>
      <c r="AK264" s="27"/>
      <c r="AL264" s="27"/>
      <c r="AM264" s="27"/>
      <c r="AN264" s="27"/>
      <c r="AO264" s="27"/>
      <c r="AP264" s="27"/>
      <c r="AQ264" s="27"/>
      <c r="AT264" s="70"/>
      <c r="AU264" s="70"/>
      <c r="AV264" s="70"/>
      <c r="AW264" s="70"/>
      <c r="AX264" s="70"/>
      <c r="AY264" s="70"/>
      <c r="AZ264" s="70"/>
      <c r="CE264" s="58" t="s">
        <v>111</v>
      </c>
    </row>
    <row r="265" spans="1:154">
      <c r="A265" s="63"/>
      <c r="B265" s="63"/>
      <c r="C265" s="63"/>
      <c r="D265" s="63"/>
      <c r="E265" s="63"/>
      <c r="F265" s="105"/>
      <c r="G265" s="105"/>
      <c r="H265" s="105"/>
      <c r="I265" s="130"/>
      <c r="J265" s="130"/>
      <c r="K265" s="63"/>
      <c r="L265" s="63"/>
      <c r="M265" s="24"/>
      <c r="N265" s="24"/>
      <c r="O265" s="24"/>
      <c r="P265" s="24"/>
      <c r="Q265" s="24"/>
      <c r="R265" s="24"/>
      <c r="S265" s="24"/>
      <c r="T265" s="24"/>
      <c r="U265" s="24"/>
      <c r="V265" s="105"/>
      <c r="W265" s="105"/>
      <c r="X265" s="105"/>
      <c r="Y265" s="130"/>
      <c r="Z265" s="130"/>
      <c r="AA265" s="24"/>
      <c r="AB265" s="24"/>
      <c r="AC265" s="24"/>
      <c r="AD265" s="24"/>
      <c r="AE265" s="24"/>
      <c r="AF265" s="24"/>
      <c r="AG265" s="24"/>
      <c r="AH265" s="24"/>
      <c r="AI265" s="63"/>
      <c r="AJ265" s="24"/>
      <c r="AK265" s="24"/>
      <c r="AL265" s="24"/>
      <c r="AM265" s="24"/>
      <c r="AN265" s="24"/>
      <c r="AO265" s="24"/>
      <c r="AP265" s="24"/>
      <c r="AQ265" s="24"/>
      <c r="AT265" s="63"/>
      <c r="AU265" s="63"/>
      <c r="AV265" s="63"/>
      <c r="AW265" s="63"/>
      <c r="AX265" s="63"/>
      <c r="AY265" s="63"/>
      <c r="AZ265" s="63"/>
      <c r="CE265" s="58" t="s">
        <v>111</v>
      </c>
    </row>
    <row r="266" spans="1:154">
      <c r="A266" s="63"/>
      <c r="B266" s="2"/>
      <c r="C266" s="2"/>
      <c r="D266" s="2"/>
      <c r="E266" s="2"/>
      <c r="F266" s="145"/>
      <c r="G266" s="145"/>
      <c r="H266" s="146"/>
      <c r="I266" s="145"/>
      <c r="J266" s="145"/>
      <c r="K266" s="2"/>
      <c r="L266" s="2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63"/>
      <c r="AJ266" s="27"/>
      <c r="AK266" s="27"/>
      <c r="AL266" s="27"/>
      <c r="AM266" s="27"/>
      <c r="AN266" s="27"/>
      <c r="AO266" s="27"/>
      <c r="AP266" s="27"/>
      <c r="AQ266" s="27"/>
      <c r="AS266" s="63"/>
      <c r="AT266" s="63"/>
      <c r="AU266" s="63"/>
      <c r="AV266" s="63"/>
      <c r="AW266" s="63"/>
      <c r="AX266" s="63"/>
      <c r="AY266" s="63"/>
      <c r="AZ266" s="63"/>
      <c r="CE266" s="58" t="s">
        <v>111</v>
      </c>
    </row>
    <row r="267" spans="1:154">
      <c r="CE267" s="58" t="s">
        <v>111</v>
      </c>
    </row>
    <row r="268" spans="1:154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T268" s="10"/>
      <c r="AU268" s="10"/>
      <c r="AV268" s="10"/>
      <c r="AW268" s="10"/>
      <c r="AX268" s="10"/>
      <c r="AY268" s="10"/>
      <c r="AZ268" s="10"/>
      <c r="CE268" s="58" t="s">
        <v>111</v>
      </c>
    </row>
    <row r="269" spans="1:154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T269" s="10"/>
      <c r="AU269" s="10"/>
      <c r="AV269" s="10"/>
      <c r="AW269" s="10"/>
      <c r="AX269" s="10"/>
      <c r="AY269" s="10"/>
      <c r="AZ269" s="10"/>
      <c r="CE269" s="58" t="s">
        <v>111</v>
      </c>
    </row>
    <row r="270" spans="1:154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T270" s="10"/>
      <c r="AU270" s="10"/>
      <c r="AV270" s="10"/>
      <c r="AW270" s="10"/>
      <c r="AX270" s="10"/>
      <c r="AY270" s="10"/>
      <c r="AZ270" s="10"/>
      <c r="CE270" s="58" t="s">
        <v>111</v>
      </c>
    </row>
    <row r="271" spans="1:154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T271" s="10"/>
      <c r="AU271" s="10"/>
      <c r="AV271" s="10"/>
      <c r="AW271" s="10"/>
      <c r="AX271" s="10"/>
      <c r="AY271" s="10"/>
      <c r="AZ271" s="10"/>
    </row>
    <row r="272" spans="1:154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T272" s="10"/>
      <c r="AU272" s="10"/>
      <c r="AV272" s="10"/>
      <c r="AW272" s="10"/>
      <c r="AX272" s="10"/>
      <c r="AY272" s="10"/>
      <c r="AZ272" s="10"/>
    </row>
    <row r="273" spans="1:154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T273" s="10"/>
      <c r="AU273" s="10"/>
      <c r="AV273" s="10"/>
      <c r="AW273" s="10"/>
      <c r="AX273" s="10"/>
      <c r="AY273" s="10"/>
      <c r="AZ273" s="10"/>
    </row>
    <row r="274" spans="1:154">
      <c r="A274" s="10"/>
      <c r="B274" s="10"/>
      <c r="C274" s="10"/>
      <c r="D274" s="10"/>
      <c r="E274" s="10"/>
      <c r="F274" s="105"/>
      <c r="G274" s="105"/>
      <c r="H274" s="132"/>
      <c r="I274" s="131"/>
      <c r="J274" s="114"/>
      <c r="K274" s="10"/>
      <c r="L274" s="1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T274" s="10"/>
      <c r="AU274" s="10"/>
      <c r="AV274" s="10"/>
      <c r="AW274" s="10"/>
      <c r="AX274" s="10"/>
      <c r="AY274" s="10"/>
      <c r="AZ274" s="10"/>
    </row>
    <row r="275" spans="1:154">
      <c r="A275" s="10"/>
      <c r="B275" s="10"/>
      <c r="C275" s="10"/>
      <c r="D275" s="10"/>
      <c r="E275" s="10"/>
      <c r="F275" s="105"/>
      <c r="G275" s="105"/>
      <c r="H275" s="105"/>
      <c r="I275" s="105"/>
      <c r="J275" s="105"/>
      <c r="K275" s="10"/>
      <c r="L275" s="1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T275" s="10"/>
      <c r="AU275" s="10"/>
      <c r="AV275" s="10"/>
      <c r="AW275" s="10"/>
      <c r="AX275" s="10"/>
      <c r="AY275" s="10"/>
      <c r="AZ275" s="10"/>
    </row>
    <row r="276" spans="1:154">
      <c r="A276" s="10"/>
      <c r="B276" s="10"/>
      <c r="C276" s="10"/>
      <c r="D276" s="10"/>
      <c r="E276" s="10"/>
      <c r="F276" s="105"/>
      <c r="G276" s="105"/>
      <c r="H276" s="105"/>
      <c r="I276" s="105"/>
      <c r="J276" s="105"/>
      <c r="K276" s="10"/>
      <c r="L276" s="10"/>
      <c r="M276" s="10"/>
      <c r="N276" s="10"/>
      <c r="O276" s="59"/>
      <c r="P276" s="10"/>
      <c r="Q276" s="10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</row>
    <row r="277" spans="1:154">
      <c r="A277" s="10"/>
      <c r="B277" s="10"/>
      <c r="C277" s="10"/>
      <c r="D277" s="10"/>
      <c r="E277" s="10"/>
      <c r="F277" s="105"/>
      <c r="G277" s="105"/>
      <c r="H277" s="105"/>
      <c r="I277" s="130"/>
      <c r="J277" s="130"/>
      <c r="K277" s="10"/>
      <c r="L277" s="10"/>
      <c r="M277" s="10"/>
      <c r="N277" s="10"/>
      <c r="O277" s="59"/>
      <c r="P277" s="10"/>
      <c r="Q277" s="10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</row>
    <row r="278" spans="1:154">
      <c r="A278" s="10"/>
      <c r="B278" s="10"/>
      <c r="C278" s="10"/>
      <c r="D278" s="10"/>
      <c r="E278" s="10"/>
      <c r="F278" s="105"/>
      <c r="G278" s="105"/>
      <c r="H278" s="105"/>
      <c r="I278" s="130"/>
      <c r="J278" s="130"/>
      <c r="K278" s="10"/>
      <c r="L278" s="10"/>
      <c r="M278" s="10"/>
      <c r="N278" s="10"/>
      <c r="O278" s="59"/>
      <c r="P278" s="10"/>
      <c r="Q278" s="10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</row>
    <row r="279" spans="1:154">
      <c r="A279" s="10"/>
      <c r="B279" s="10"/>
      <c r="C279" s="10"/>
      <c r="D279" s="10"/>
      <c r="E279" s="10"/>
      <c r="F279" s="105"/>
      <c r="G279" s="105"/>
      <c r="H279" s="105"/>
      <c r="I279" s="130"/>
      <c r="J279" s="130"/>
      <c r="K279" s="10"/>
      <c r="L279" s="10"/>
      <c r="M279" s="10"/>
      <c r="N279" s="10"/>
      <c r="O279" s="59"/>
      <c r="P279" s="10"/>
      <c r="Q279" s="10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</row>
    <row r="280" spans="1:154">
      <c r="A280" s="10"/>
      <c r="B280" s="10"/>
      <c r="C280" s="10"/>
      <c r="D280" s="10"/>
      <c r="E280" s="10"/>
      <c r="F280" s="105"/>
      <c r="G280" s="105"/>
      <c r="H280" s="105"/>
      <c r="I280" s="130"/>
      <c r="J280" s="130"/>
      <c r="K280" s="10"/>
      <c r="L280" s="10"/>
      <c r="M280" s="10"/>
      <c r="N280" s="10"/>
      <c r="O280" s="59"/>
      <c r="P280" s="10"/>
      <c r="Q280" s="10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</row>
    <row r="281" spans="1:154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59"/>
      <c r="P281" s="10"/>
      <c r="Q281" s="10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</row>
    <row r="282" spans="1:154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59"/>
      <c r="P282" s="10"/>
      <c r="Q282" s="10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</row>
    <row r="283" spans="1:154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59"/>
      <c r="P283" s="10"/>
      <c r="Q283" s="10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</row>
    <row r="284" spans="1:154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59"/>
      <c r="P284" s="10"/>
      <c r="Q284" s="10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</row>
    <row r="285" spans="1:154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T285" s="10"/>
      <c r="AU285" s="10"/>
      <c r="AV285" s="10"/>
      <c r="AW285" s="10"/>
      <c r="AX285" s="10"/>
      <c r="AY285" s="10"/>
      <c r="AZ285" s="10"/>
      <c r="CG285" s="10" t="str">
        <f>$W$1</f>
        <v>FE0F</v>
      </c>
      <c r="CH285" s="10">
        <f>C258</f>
        <v>0</v>
      </c>
      <c r="CI285" s="59">
        <f>E287</f>
        <v>0</v>
      </c>
      <c r="CJ285" s="59">
        <f>F287</f>
        <v>0</v>
      </c>
      <c r="CK285" s="59">
        <f>G287</f>
        <v>0</v>
      </c>
      <c r="CL285" s="59">
        <f>H287</f>
        <v>0</v>
      </c>
      <c r="CM285" s="59">
        <f>I287</f>
        <v>0</v>
      </c>
      <c r="CN285" s="95">
        <f>E288</f>
        <v>0</v>
      </c>
      <c r="CO285" s="95">
        <f>F288</f>
        <v>0</v>
      </c>
      <c r="CP285" s="95">
        <f>G288</f>
        <v>0</v>
      </c>
      <c r="CQ285" s="95">
        <f>H288</f>
        <v>0</v>
      </c>
      <c r="CR285" s="95">
        <f>I288</f>
        <v>0</v>
      </c>
      <c r="CS285" s="59">
        <f>E289</f>
        <v>0</v>
      </c>
      <c r="CT285" s="59">
        <f>F289</f>
        <v>0</v>
      </c>
      <c r="CU285" s="59">
        <f>G289</f>
        <v>0</v>
      </c>
      <c r="CV285" s="59">
        <f>H289</f>
        <v>0</v>
      </c>
      <c r="CW285" s="59">
        <f>I289</f>
        <v>0</v>
      </c>
      <c r="CX285" s="95">
        <f>E290</f>
        <v>0</v>
      </c>
      <c r="CY285" s="95">
        <f>F290</f>
        <v>0</v>
      </c>
      <c r="CZ285" s="95">
        <f>G290</f>
        <v>0</v>
      </c>
      <c r="DA285" s="95">
        <f>H290</f>
        <v>0</v>
      </c>
      <c r="DB285" s="95">
        <f>I290</f>
        <v>0</v>
      </c>
    </row>
    <row r="286" spans="1:154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T286" s="10"/>
      <c r="AU286" s="10"/>
      <c r="AV286" s="10"/>
      <c r="AW286" s="10"/>
      <c r="AX286" s="10"/>
      <c r="AY286" s="10"/>
      <c r="AZ286" s="10"/>
    </row>
    <row r="287" spans="1:154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T287" s="10"/>
      <c r="AU287" s="10"/>
      <c r="AV287" s="10"/>
      <c r="AW287" s="10"/>
      <c r="AX287" s="10"/>
      <c r="AY287" s="10"/>
      <c r="AZ287" s="10"/>
      <c r="CG287" s="10" t="str">
        <f>$W$1</f>
        <v>FE0F</v>
      </c>
      <c r="CH287" s="10">
        <f>C258</f>
        <v>0</v>
      </c>
      <c r="CI287" s="59">
        <f t="shared" ref="CI287:CN287" si="156">K287</f>
        <v>0</v>
      </c>
      <c r="CJ287" s="59">
        <f t="shared" si="156"/>
        <v>0</v>
      </c>
      <c r="CK287" s="59">
        <f t="shared" si="156"/>
        <v>0</v>
      </c>
      <c r="CL287" s="59">
        <f t="shared" si="156"/>
        <v>0</v>
      </c>
      <c r="CM287" s="59">
        <f t="shared" si="156"/>
        <v>0</v>
      </c>
      <c r="CN287" s="59">
        <f t="shared" si="156"/>
        <v>0</v>
      </c>
      <c r="CO287" s="59">
        <f>R287</f>
        <v>0</v>
      </c>
      <c r="CP287" s="59">
        <f>S287</f>
        <v>0</v>
      </c>
      <c r="CQ287" s="59">
        <f>U287</f>
        <v>0</v>
      </c>
      <c r="CR287" s="59">
        <f>V287</f>
        <v>0</v>
      </c>
      <c r="CS287" s="59">
        <f>X287</f>
        <v>0</v>
      </c>
      <c r="CT287" s="59">
        <f>Y287</f>
        <v>0</v>
      </c>
      <c r="CU287" s="59">
        <f>AD287</f>
        <v>0</v>
      </c>
      <c r="CV287" s="59">
        <f>AE287</f>
        <v>0</v>
      </c>
      <c r="CW287" s="59">
        <f>AF287</f>
        <v>0</v>
      </c>
      <c r="CX287" s="59">
        <f>BE287</f>
        <v>0</v>
      </c>
      <c r="CY287" s="59">
        <f>BL287</f>
        <v>0</v>
      </c>
      <c r="CZ287" s="95">
        <f t="shared" ref="CZ287:DE287" si="157">K288</f>
        <v>0</v>
      </c>
      <c r="DA287" s="95">
        <f t="shared" si="157"/>
        <v>0</v>
      </c>
      <c r="DB287" s="95">
        <f t="shared" si="157"/>
        <v>0</v>
      </c>
      <c r="DC287" s="95">
        <f t="shared" si="157"/>
        <v>0</v>
      </c>
      <c r="DD287" s="95">
        <f t="shared" si="157"/>
        <v>0</v>
      </c>
      <c r="DE287" s="95">
        <f t="shared" si="157"/>
        <v>0</v>
      </c>
      <c r="DF287" s="95">
        <f>R288</f>
        <v>0</v>
      </c>
      <c r="DG287" s="95">
        <f>S288</f>
        <v>0</v>
      </c>
      <c r="DH287" s="95">
        <f>U288</f>
        <v>0</v>
      </c>
      <c r="DI287" s="95">
        <f>V288</f>
        <v>0</v>
      </c>
      <c r="DJ287" s="95">
        <f>X288</f>
        <v>0</v>
      </c>
      <c r="DK287" s="95">
        <f>Y288</f>
        <v>0</v>
      </c>
      <c r="DL287" s="95">
        <f>AD288</f>
        <v>0</v>
      </c>
      <c r="DM287" s="95">
        <f>AE288</f>
        <v>0</v>
      </c>
      <c r="DN287" s="95">
        <f>AF288</f>
        <v>0</v>
      </c>
      <c r="DO287" s="95">
        <f>BE288</f>
        <v>0</v>
      </c>
      <c r="DP287" s="95">
        <f>BL288</f>
        <v>0</v>
      </c>
      <c r="DQ287" s="59">
        <f t="shared" ref="DQ287:DV287" si="158">K289</f>
        <v>0</v>
      </c>
      <c r="DR287" s="59">
        <f t="shared" si="158"/>
        <v>0</v>
      </c>
      <c r="DS287" s="59">
        <f t="shared" si="158"/>
        <v>0</v>
      </c>
      <c r="DT287" s="59">
        <f t="shared" si="158"/>
        <v>0</v>
      </c>
      <c r="DU287" s="59">
        <f t="shared" si="158"/>
        <v>0</v>
      </c>
      <c r="DV287" s="59">
        <f t="shared" si="158"/>
        <v>0</v>
      </c>
      <c r="DW287" s="59">
        <f>R289</f>
        <v>0</v>
      </c>
      <c r="DX287" s="59">
        <f>S289</f>
        <v>0</v>
      </c>
      <c r="DY287" s="59">
        <f>U289</f>
        <v>0</v>
      </c>
      <c r="DZ287" s="59">
        <f>V289</f>
        <v>0</v>
      </c>
      <c r="EA287" s="59">
        <f>X289</f>
        <v>0</v>
      </c>
      <c r="EB287" s="59">
        <f>Y289</f>
        <v>0</v>
      </c>
      <c r="EC287" s="59">
        <f>AD289</f>
        <v>0</v>
      </c>
      <c r="ED287" s="59">
        <f>AE289</f>
        <v>0</v>
      </c>
      <c r="EE287" s="59">
        <f>AF289</f>
        <v>0</v>
      </c>
      <c r="EF287" s="59">
        <f>BE289</f>
        <v>0</v>
      </c>
      <c r="EG287" s="59">
        <f>BL289</f>
        <v>0</v>
      </c>
      <c r="EH287" s="95">
        <f t="shared" ref="EH287:EM287" si="159">K290</f>
        <v>0</v>
      </c>
      <c r="EI287" s="95">
        <f t="shared" si="159"/>
        <v>0</v>
      </c>
      <c r="EJ287" s="95">
        <f t="shared" si="159"/>
        <v>0</v>
      </c>
      <c r="EK287" s="95">
        <f t="shared" si="159"/>
        <v>0</v>
      </c>
      <c r="EL287" s="95">
        <f t="shared" si="159"/>
        <v>0</v>
      </c>
      <c r="EM287" s="95">
        <f t="shared" si="159"/>
        <v>0</v>
      </c>
      <c r="EN287" s="95">
        <f>R290</f>
        <v>0</v>
      </c>
      <c r="EO287" s="95">
        <f>S290</f>
        <v>0</v>
      </c>
      <c r="EP287" s="95">
        <f>U290</f>
        <v>0</v>
      </c>
      <c r="EQ287" s="95">
        <f>V290</f>
        <v>0</v>
      </c>
      <c r="ER287" s="95">
        <f>X290</f>
        <v>0</v>
      </c>
      <c r="ES287" s="95">
        <f>Y290</f>
        <v>0</v>
      </c>
      <c r="ET287" s="95">
        <f>AD290</f>
        <v>0</v>
      </c>
      <c r="EU287" s="95">
        <f>AE290</f>
        <v>0</v>
      </c>
      <c r="EV287" s="95">
        <f>AF290</f>
        <v>0</v>
      </c>
      <c r="EW287" s="95">
        <f>BE290</f>
        <v>0</v>
      </c>
      <c r="EX287" s="95">
        <f>BL290</f>
        <v>0</v>
      </c>
    </row>
    <row r="288" spans="1:154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59"/>
      <c r="P288" s="10"/>
      <c r="Q288" s="10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</row>
    <row r="289" spans="1:5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59"/>
      <c r="P289" s="10"/>
      <c r="Q289" s="10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</row>
    <row r="290" spans="1:5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59"/>
      <c r="P290" s="10"/>
      <c r="Q290" s="10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</row>
    <row r="291" spans="1:5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59"/>
      <c r="P291" s="10"/>
      <c r="Q291" s="10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</row>
    <row r="292" spans="1:5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T292" s="10"/>
      <c r="AU292" s="10"/>
      <c r="AV292" s="10"/>
      <c r="AW292" s="10"/>
      <c r="AX292" s="10"/>
      <c r="AY292" s="10"/>
      <c r="AZ292" s="10"/>
    </row>
    <row r="293" spans="1:5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T293" s="10"/>
      <c r="AU293" s="10"/>
      <c r="AV293" s="10"/>
      <c r="AW293" s="10"/>
      <c r="AX293" s="10"/>
      <c r="AY293" s="10"/>
      <c r="AZ293" s="10"/>
    </row>
    <row r="294" spans="1:5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T294" s="10"/>
      <c r="AU294" s="10"/>
      <c r="AV294" s="10"/>
      <c r="AW294" s="10"/>
      <c r="AX294" s="10"/>
      <c r="AY294" s="10"/>
      <c r="AZ294" s="10"/>
    </row>
    <row r="295" spans="1:5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59"/>
      <c r="P295" s="10"/>
      <c r="Q295" s="10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</row>
    <row r="296" spans="1:5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59"/>
      <c r="P296" s="10"/>
      <c r="Q296" s="10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</row>
    <row r="297" spans="1:5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59"/>
      <c r="P297" s="10"/>
      <c r="Q297" s="10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</row>
    <row r="298" spans="1:5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59"/>
      <c r="P298" s="10"/>
      <c r="Q298" s="10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</row>
    <row r="299" spans="1:5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59"/>
      <c r="P299" s="10"/>
      <c r="Q299" s="10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</row>
    <row r="300" spans="1:5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59"/>
      <c r="P300" s="10"/>
      <c r="Q300" s="10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</row>
    <row r="301" spans="1:5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</row>
    <row r="302" spans="1:52" customFormat="1"/>
    <row r="303" spans="1:52" customFormat="1"/>
    <row r="304" spans="1:52" customFormat="1"/>
    <row r="305" spans="87:106" customFormat="1"/>
    <row r="306" spans="87:106" customFormat="1"/>
    <row r="307" spans="87:106" customFormat="1"/>
    <row r="308" spans="87:106" customFormat="1"/>
    <row r="309" spans="87:106" customFormat="1"/>
    <row r="310" spans="87:106">
      <c r="CI310" s="59"/>
      <c r="CJ310" s="59"/>
      <c r="CK310" s="59"/>
      <c r="CL310" s="59"/>
      <c r="CM310" s="59"/>
      <c r="CN310" s="95"/>
      <c r="CO310" s="95"/>
      <c r="CP310" s="95"/>
      <c r="CQ310" s="95"/>
      <c r="CR310" s="95"/>
      <c r="CS310" s="59"/>
      <c r="CT310" s="59"/>
      <c r="CU310" s="59"/>
      <c r="CV310" s="59"/>
      <c r="CW310" s="59"/>
      <c r="CX310" s="95"/>
      <c r="CY310" s="95"/>
      <c r="CZ310" s="95"/>
      <c r="DA310" s="95"/>
      <c r="DB310" s="95"/>
    </row>
    <row r="312" spans="87:106" customFormat="1"/>
    <row r="313" spans="87:106" customFormat="1"/>
    <row r="314" spans="87:106" customFormat="1"/>
    <row r="315" spans="87:106" customFormat="1"/>
    <row r="316" spans="87:106" customFormat="1"/>
    <row r="317" spans="87:106" customFormat="1"/>
    <row r="318" spans="87:106" customFormat="1"/>
    <row r="319" spans="87:106" customFormat="1"/>
    <row r="343" spans="85:154">
      <c r="CG343" s="10" t="str">
        <f>$W$1</f>
        <v>FE0F</v>
      </c>
      <c r="CH343" s="10">
        <f>C317</f>
        <v>0</v>
      </c>
      <c r="CI343" s="59">
        <f>E345</f>
        <v>0</v>
      </c>
      <c r="CJ343" s="59">
        <f>F345</f>
        <v>0</v>
      </c>
      <c r="CK343" s="59">
        <f>G345</f>
        <v>0</v>
      </c>
      <c r="CL343" s="59">
        <f>H345</f>
        <v>0</v>
      </c>
      <c r="CM343" s="59">
        <f>I345</f>
        <v>0</v>
      </c>
      <c r="CN343" s="95">
        <f>E346</f>
        <v>0</v>
      </c>
      <c r="CO343" s="95">
        <f>F346</f>
        <v>0</v>
      </c>
      <c r="CP343" s="95">
        <f>G346</f>
        <v>0</v>
      </c>
      <c r="CQ343" s="95">
        <f>H346</f>
        <v>0</v>
      </c>
      <c r="CR343" s="95">
        <f>I346</f>
        <v>0</v>
      </c>
      <c r="CS343" s="59">
        <f>E347</f>
        <v>0</v>
      </c>
      <c r="CT343" s="59">
        <f>F347</f>
        <v>0</v>
      </c>
      <c r="CU343" s="59">
        <f>G347</f>
        <v>0</v>
      </c>
      <c r="CV343" s="59">
        <f>H347</f>
        <v>0</v>
      </c>
      <c r="CW343" s="59">
        <f>I347</f>
        <v>0</v>
      </c>
      <c r="CX343" s="95">
        <f>E348</f>
        <v>0</v>
      </c>
      <c r="CY343" s="95">
        <f>F348</f>
        <v>0</v>
      </c>
      <c r="CZ343" s="95">
        <f>G348</f>
        <v>0</v>
      </c>
      <c r="DA343" s="95">
        <f>H348</f>
        <v>0</v>
      </c>
      <c r="DB343" s="95">
        <f>I348</f>
        <v>0</v>
      </c>
    </row>
    <row r="345" spans="85:154">
      <c r="CG345" s="10" t="str">
        <f>$W$1</f>
        <v>FE0F</v>
      </c>
      <c r="CH345" s="10">
        <f>C317</f>
        <v>0</v>
      </c>
      <c r="CI345" s="59">
        <f t="shared" ref="CI345:CN345" si="160">K345</f>
        <v>0</v>
      </c>
      <c r="CJ345" s="59">
        <f t="shared" si="160"/>
        <v>0</v>
      </c>
      <c r="CK345" s="59">
        <f t="shared" si="160"/>
        <v>0</v>
      </c>
      <c r="CL345" s="59">
        <f t="shared" si="160"/>
        <v>0</v>
      </c>
      <c r="CM345" s="59">
        <f t="shared" si="160"/>
        <v>0</v>
      </c>
      <c r="CN345" s="59">
        <f t="shared" si="160"/>
        <v>0</v>
      </c>
      <c r="CO345" s="59">
        <f>R345</f>
        <v>0</v>
      </c>
      <c r="CP345" s="59">
        <f>S345</f>
        <v>0</v>
      </c>
      <c r="CQ345" s="59">
        <f>U345</f>
        <v>0</v>
      </c>
      <c r="CR345" s="59">
        <f>V345</f>
        <v>0</v>
      </c>
      <c r="CS345" s="59">
        <f>X345</f>
        <v>0</v>
      </c>
      <c r="CT345" s="59">
        <f>Y345</f>
        <v>0</v>
      </c>
      <c r="CU345" s="59">
        <f>AD345</f>
        <v>0</v>
      </c>
      <c r="CV345" s="59">
        <f>AE345</f>
        <v>0</v>
      </c>
      <c r="CW345" s="59">
        <f>AF345</f>
        <v>0</v>
      </c>
      <c r="CX345" s="59">
        <f>BE345</f>
        <v>0</v>
      </c>
      <c r="CY345" s="59">
        <f>BL345</f>
        <v>0</v>
      </c>
      <c r="CZ345" s="95">
        <f t="shared" ref="CZ345:DE345" si="161">K346</f>
        <v>0</v>
      </c>
      <c r="DA345" s="95">
        <f t="shared" si="161"/>
        <v>0</v>
      </c>
      <c r="DB345" s="95">
        <f t="shared" si="161"/>
        <v>0</v>
      </c>
      <c r="DC345" s="95">
        <f t="shared" si="161"/>
        <v>0</v>
      </c>
      <c r="DD345" s="95">
        <f t="shared" si="161"/>
        <v>0</v>
      </c>
      <c r="DE345" s="95">
        <f t="shared" si="161"/>
        <v>0</v>
      </c>
      <c r="DF345" s="95">
        <f>R346</f>
        <v>0</v>
      </c>
      <c r="DG345" s="95">
        <f>S346</f>
        <v>0</v>
      </c>
      <c r="DH345" s="95">
        <f>U346</f>
        <v>0</v>
      </c>
      <c r="DI345" s="95">
        <f>V346</f>
        <v>0</v>
      </c>
      <c r="DJ345" s="95">
        <f>X346</f>
        <v>0</v>
      </c>
      <c r="DK345" s="95">
        <f>Y346</f>
        <v>0</v>
      </c>
      <c r="DL345" s="95">
        <f>AD346</f>
        <v>0</v>
      </c>
      <c r="DM345" s="95">
        <f>AE346</f>
        <v>0</v>
      </c>
      <c r="DN345" s="95">
        <f>AF346</f>
        <v>0</v>
      </c>
      <c r="DO345" s="95">
        <f>BE346</f>
        <v>0</v>
      </c>
      <c r="DP345" s="95">
        <f>BL346</f>
        <v>0</v>
      </c>
      <c r="DQ345" s="59">
        <f t="shared" ref="DQ345:DV345" si="162">K347</f>
        <v>0</v>
      </c>
      <c r="DR345" s="59">
        <f t="shared" si="162"/>
        <v>0</v>
      </c>
      <c r="DS345" s="59">
        <f t="shared" si="162"/>
        <v>0</v>
      </c>
      <c r="DT345" s="59">
        <f t="shared" si="162"/>
        <v>0</v>
      </c>
      <c r="DU345" s="59">
        <f t="shared" si="162"/>
        <v>0</v>
      </c>
      <c r="DV345" s="59">
        <f t="shared" si="162"/>
        <v>0</v>
      </c>
      <c r="DW345" s="59">
        <f>R347</f>
        <v>0</v>
      </c>
      <c r="DX345" s="59">
        <f>S347</f>
        <v>0</v>
      </c>
      <c r="DY345" s="59">
        <f>U347</f>
        <v>0</v>
      </c>
      <c r="DZ345" s="59">
        <f>V347</f>
        <v>0</v>
      </c>
      <c r="EA345" s="59">
        <f>X347</f>
        <v>0</v>
      </c>
      <c r="EB345" s="59">
        <f>Y347</f>
        <v>0</v>
      </c>
      <c r="EC345" s="59">
        <f>AD347</f>
        <v>0</v>
      </c>
      <c r="ED345" s="59">
        <f>AE347</f>
        <v>0</v>
      </c>
      <c r="EE345" s="59">
        <f>AF347</f>
        <v>0</v>
      </c>
      <c r="EF345" s="59">
        <f>BE347</f>
        <v>0</v>
      </c>
      <c r="EG345" s="59">
        <f>BL347</f>
        <v>0</v>
      </c>
      <c r="EH345" s="95">
        <f t="shared" ref="EH345:EM345" si="163">K348</f>
        <v>0</v>
      </c>
      <c r="EI345" s="95">
        <f t="shared" si="163"/>
        <v>0</v>
      </c>
      <c r="EJ345" s="95">
        <f t="shared" si="163"/>
        <v>0</v>
      </c>
      <c r="EK345" s="95">
        <f t="shared" si="163"/>
        <v>0</v>
      </c>
      <c r="EL345" s="95">
        <f t="shared" si="163"/>
        <v>0</v>
      </c>
      <c r="EM345" s="95">
        <f t="shared" si="163"/>
        <v>0</v>
      </c>
      <c r="EN345" s="95">
        <f>R348</f>
        <v>0</v>
      </c>
      <c r="EO345" s="95">
        <f>S348</f>
        <v>0</v>
      </c>
      <c r="EP345" s="95">
        <f>U348</f>
        <v>0</v>
      </c>
      <c r="EQ345" s="95">
        <f>V348</f>
        <v>0</v>
      </c>
      <c r="ER345" s="95">
        <f>X348</f>
        <v>0</v>
      </c>
      <c r="ES345" s="95">
        <f>Y348</f>
        <v>0</v>
      </c>
      <c r="ET345" s="95">
        <f>AD348</f>
        <v>0</v>
      </c>
      <c r="EU345" s="95">
        <f>AE348</f>
        <v>0</v>
      </c>
      <c r="EV345" s="95">
        <f>AF348</f>
        <v>0</v>
      </c>
      <c r="EW345" s="95">
        <f>BE348</f>
        <v>0</v>
      </c>
      <c r="EX345" s="95">
        <f>BL348</f>
        <v>0</v>
      </c>
    </row>
    <row r="376" spans="85:154">
      <c r="CG376" s="10" t="str">
        <f>$W$1</f>
        <v>FE0F</v>
      </c>
      <c r="CH376" s="10">
        <f>C350</f>
        <v>0</v>
      </c>
      <c r="CI376" s="59">
        <f>E378</f>
        <v>0</v>
      </c>
      <c r="CJ376" s="59">
        <f>F378</f>
        <v>0</v>
      </c>
      <c r="CK376" s="59">
        <f>G378</f>
        <v>0</v>
      </c>
      <c r="CL376" s="59">
        <f>H378</f>
        <v>0</v>
      </c>
      <c r="CM376" s="59">
        <f>I378</f>
        <v>0</v>
      </c>
      <c r="CN376" s="95">
        <f>E379</f>
        <v>0</v>
      </c>
      <c r="CO376" s="95">
        <f>F379</f>
        <v>0</v>
      </c>
      <c r="CP376" s="95">
        <f>G379</f>
        <v>0</v>
      </c>
      <c r="CQ376" s="95">
        <f>H379</f>
        <v>0</v>
      </c>
      <c r="CR376" s="95">
        <f>I379</f>
        <v>0</v>
      </c>
      <c r="CS376" s="59">
        <f>E380</f>
        <v>0</v>
      </c>
      <c r="CT376" s="59">
        <f>F380</f>
        <v>0</v>
      </c>
      <c r="CU376" s="59">
        <f>G380</f>
        <v>0</v>
      </c>
      <c r="CV376" s="59">
        <f>H380</f>
        <v>0</v>
      </c>
      <c r="CW376" s="59">
        <f>I380</f>
        <v>0</v>
      </c>
      <c r="CX376" s="95">
        <f>E381</f>
        <v>0</v>
      </c>
      <c r="CY376" s="95">
        <f>F381</f>
        <v>0</v>
      </c>
      <c r="CZ376" s="95">
        <f>G381</f>
        <v>0</v>
      </c>
      <c r="DA376" s="95">
        <f>H381</f>
        <v>0</v>
      </c>
      <c r="DB376" s="95">
        <f>I381</f>
        <v>0</v>
      </c>
    </row>
    <row r="378" spans="85:154">
      <c r="CG378" s="10" t="str">
        <f>$W$1</f>
        <v>FE0F</v>
      </c>
      <c r="CH378" s="10">
        <f>C350</f>
        <v>0</v>
      </c>
      <c r="CI378" s="59">
        <f t="shared" ref="CI378:CN378" si="164">K378</f>
        <v>0</v>
      </c>
      <c r="CJ378" s="59">
        <f t="shared" si="164"/>
        <v>0</v>
      </c>
      <c r="CK378" s="59">
        <f t="shared" si="164"/>
        <v>0</v>
      </c>
      <c r="CL378" s="59">
        <f t="shared" si="164"/>
        <v>0</v>
      </c>
      <c r="CM378" s="59">
        <f t="shared" si="164"/>
        <v>0</v>
      </c>
      <c r="CN378" s="59">
        <f t="shared" si="164"/>
        <v>0</v>
      </c>
      <c r="CO378" s="59">
        <f>R378</f>
        <v>0</v>
      </c>
      <c r="CP378" s="59">
        <f>S378</f>
        <v>0</v>
      </c>
      <c r="CQ378" s="59">
        <f>U378</f>
        <v>0</v>
      </c>
      <c r="CR378" s="59">
        <f>V378</f>
        <v>0</v>
      </c>
      <c r="CS378" s="59">
        <f>X378</f>
        <v>0</v>
      </c>
      <c r="CT378" s="59">
        <f>Y378</f>
        <v>0</v>
      </c>
      <c r="CU378" s="59">
        <f>AD378</f>
        <v>0</v>
      </c>
      <c r="CV378" s="59">
        <f>AE378</f>
        <v>0</v>
      </c>
      <c r="CW378" s="59">
        <f>AF378</f>
        <v>0</v>
      </c>
      <c r="CX378" s="59">
        <f>BE378</f>
        <v>0</v>
      </c>
      <c r="CY378" s="59">
        <f>BL378</f>
        <v>0</v>
      </c>
      <c r="CZ378" s="95">
        <f t="shared" ref="CZ378:DE378" si="165">K379</f>
        <v>0</v>
      </c>
      <c r="DA378" s="95">
        <f t="shared" si="165"/>
        <v>0</v>
      </c>
      <c r="DB378" s="95">
        <f t="shared" si="165"/>
        <v>0</v>
      </c>
      <c r="DC378" s="95">
        <f t="shared" si="165"/>
        <v>0</v>
      </c>
      <c r="DD378" s="95">
        <f t="shared" si="165"/>
        <v>0</v>
      </c>
      <c r="DE378" s="95">
        <f t="shared" si="165"/>
        <v>0</v>
      </c>
      <c r="DF378" s="95">
        <f>R379</f>
        <v>0</v>
      </c>
      <c r="DG378" s="95">
        <f>S379</f>
        <v>0</v>
      </c>
      <c r="DH378" s="95">
        <f>U379</f>
        <v>0</v>
      </c>
      <c r="DI378" s="95">
        <f>V379</f>
        <v>0</v>
      </c>
      <c r="DJ378" s="95">
        <f>X379</f>
        <v>0</v>
      </c>
      <c r="DK378" s="95">
        <f>Y379</f>
        <v>0</v>
      </c>
      <c r="DL378" s="95">
        <f>AD379</f>
        <v>0</v>
      </c>
      <c r="DM378" s="95">
        <f>AE379</f>
        <v>0</v>
      </c>
      <c r="DN378" s="95">
        <f>AF379</f>
        <v>0</v>
      </c>
      <c r="DO378" s="95">
        <f>BE379</f>
        <v>0</v>
      </c>
      <c r="DP378" s="95">
        <f>BL379</f>
        <v>0</v>
      </c>
      <c r="DQ378" s="59">
        <f t="shared" ref="DQ378:DV378" si="166">K380</f>
        <v>0</v>
      </c>
      <c r="DR378" s="59">
        <f t="shared" si="166"/>
        <v>0</v>
      </c>
      <c r="DS378" s="59">
        <f t="shared" si="166"/>
        <v>0</v>
      </c>
      <c r="DT378" s="59">
        <f t="shared" si="166"/>
        <v>0</v>
      </c>
      <c r="DU378" s="59">
        <f t="shared" si="166"/>
        <v>0</v>
      </c>
      <c r="DV378" s="59">
        <f t="shared" si="166"/>
        <v>0</v>
      </c>
      <c r="DW378" s="59">
        <f>R380</f>
        <v>0</v>
      </c>
      <c r="DX378" s="59">
        <f>S380</f>
        <v>0</v>
      </c>
      <c r="DY378" s="59">
        <f>U380</f>
        <v>0</v>
      </c>
      <c r="DZ378" s="59">
        <f>V380</f>
        <v>0</v>
      </c>
      <c r="EA378" s="59">
        <f>X380</f>
        <v>0</v>
      </c>
      <c r="EB378" s="59">
        <f>Y380</f>
        <v>0</v>
      </c>
      <c r="EC378" s="59">
        <f>AD380</f>
        <v>0</v>
      </c>
      <c r="ED378" s="59">
        <f>AE380</f>
        <v>0</v>
      </c>
      <c r="EE378" s="59">
        <f>AF380</f>
        <v>0</v>
      </c>
      <c r="EF378" s="59">
        <f>BE380</f>
        <v>0</v>
      </c>
      <c r="EG378" s="59">
        <f>BL380</f>
        <v>0</v>
      </c>
      <c r="EH378" s="95">
        <f t="shared" ref="EH378:EM378" si="167">K381</f>
        <v>0</v>
      </c>
      <c r="EI378" s="95">
        <f t="shared" si="167"/>
        <v>0</v>
      </c>
      <c r="EJ378" s="95">
        <f t="shared" si="167"/>
        <v>0</v>
      </c>
      <c r="EK378" s="95">
        <f t="shared" si="167"/>
        <v>0</v>
      </c>
      <c r="EL378" s="95">
        <f t="shared" si="167"/>
        <v>0</v>
      </c>
      <c r="EM378" s="95">
        <f t="shared" si="167"/>
        <v>0</v>
      </c>
      <c r="EN378" s="95">
        <f>R381</f>
        <v>0</v>
      </c>
      <c r="EO378" s="95">
        <f>S381</f>
        <v>0</v>
      </c>
      <c r="EP378" s="95">
        <f>U381</f>
        <v>0</v>
      </c>
      <c r="EQ378" s="95">
        <f>V381</f>
        <v>0</v>
      </c>
      <c r="ER378" s="95">
        <f>X381</f>
        <v>0</v>
      </c>
      <c r="ES378" s="95">
        <f>Y381</f>
        <v>0</v>
      </c>
      <c r="ET378" s="95">
        <f>AD381</f>
        <v>0</v>
      </c>
      <c r="EU378" s="95">
        <f>AE381</f>
        <v>0</v>
      </c>
      <c r="EV378" s="95">
        <f>AF381</f>
        <v>0</v>
      </c>
      <c r="EW378" s="95">
        <f>BE381</f>
        <v>0</v>
      </c>
      <c r="EX378" s="95">
        <f>BL381</f>
        <v>0</v>
      </c>
    </row>
    <row r="409" spans="85:154">
      <c r="CG409" s="10" t="str">
        <f>$W$1</f>
        <v>FE0F</v>
      </c>
      <c r="CH409" s="10">
        <f>C383</f>
        <v>0</v>
      </c>
      <c r="CI409" s="59">
        <f>E411</f>
        <v>0</v>
      </c>
      <c r="CJ409" s="59">
        <f>F411</f>
        <v>0</v>
      </c>
      <c r="CK409" s="59">
        <f>G411</f>
        <v>0</v>
      </c>
      <c r="CL409" s="59">
        <f>H411</f>
        <v>0</v>
      </c>
      <c r="CM409" s="59">
        <f>I411</f>
        <v>0</v>
      </c>
      <c r="CN409" s="95">
        <f>E412</f>
        <v>0</v>
      </c>
      <c r="CO409" s="95">
        <f>F412</f>
        <v>0</v>
      </c>
      <c r="CP409" s="95">
        <f>G412</f>
        <v>0</v>
      </c>
      <c r="CQ409" s="95">
        <f>H412</f>
        <v>0</v>
      </c>
      <c r="CR409" s="95">
        <f>I412</f>
        <v>0</v>
      </c>
      <c r="CS409" s="59">
        <f>E413</f>
        <v>0</v>
      </c>
      <c r="CT409" s="59">
        <f>F413</f>
        <v>0</v>
      </c>
      <c r="CU409" s="59">
        <f>G413</f>
        <v>0</v>
      </c>
      <c r="CV409" s="59">
        <f>H413</f>
        <v>0</v>
      </c>
      <c r="CW409" s="59">
        <f>I413</f>
        <v>0</v>
      </c>
      <c r="CX409" s="95">
        <f>E414</f>
        <v>0</v>
      </c>
      <c r="CY409" s="95">
        <f>F414</f>
        <v>0</v>
      </c>
      <c r="CZ409" s="95">
        <f>G414</f>
        <v>0</v>
      </c>
      <c r="DA409" s="95">
        <f>H414</f>
        <v>0</v>
      </c>
      <c r="DB409" s="95">
        <f>I414</f>
        <v>0</v>
      </c>
    </row>
    <row r="410" spans="85:154">
      <c r="CI410" s="53" t="s">
        <v>63</v>
      </c>
      <c r="CJ410" s="53" t="s">
        <v>64</v>
      </c>
      <c r="CK410" s="53" t="s">
        <v>65</v>
      </c>
      <c r="CL410" s="53" t="s">
        <v>66</v>
      </c>
      <c r="CM410" s="87" t="s">
        <v>100</v>
      </c>
      <c r="CN410" s="58" t="s">
        <v>126</v>
      </c>
      <c r="CO410" s="58" t="s">
        <v>127</v>
      </c>
      <c r="CP410" s="58" t="s">
        <v>128</v>
      </c>
      <c r="CQ410" s="58" t="s">
        <v>129</v>
      </c>
      <c r="CR410" s="58" t="s">
        <v>130</v>
      </c>
      <c r="CS410" s="58" t="s">
        <v>131</v>
      </c>
      <c r="CT410" s="58" t="s">
        <v>132</v>
      </c>
      <c r="CU410" s="58" t="s">
        <v>123</v>
      </c>
      <c r="CV410" s="58" t="s">
        <v>124</v>
      </c>
      <c r="CW410" s="58" t="s">
        <v>125</v>
      </c>
      <c r="CX410" s="58" t="s">
        <v>74</v>
      </c>
      <c r="CY410" s="58" t="s">
        <v>75</v>
      </c>
    </row>
    <row r="411" spans="85:154">
      <c r="CG411" s="10" t="str">
        <f>$W$1</f>
        <v>FE0F</v>
      </c>
      <c r="CH411" s="10">
        <f>C383</f>
        <v>0</v>
      </c>
      <c r="CI411" s="59">
        <f t="shared" ref="CI411:CN411" si="168">K411</f>
        <v>0</v>
      </c>
      <c r="CJ411" s="59">
        <f t="shared" si="168"/>
        <v>0</v>
      </c>
      <c r="CK411" s="59">
        <f t="shared" si="168"/>
        <v>0</v>
      </c>
      <c r="CL411" s="59">
        <f t="shared" si="168"/>
        <v>0</v>
      </c>
      <c r="CM411" s="59">
        <f t="shared" si="168"/>
        <v>0</v>
      </c>
      <c r="CN411" s="59">
        <f t="shared" si="168"/>
        <v>0</v>
      </c>
      <c r="CO411" s="59">
        <f>R411</f>
        <v>0</v>
      </c>
      <c r="CP411" s="59">
        <f>S411</f>
        <v>0</v>
      </c>
      <c r="CQ411" s="59">
        <f>U411</f>
        <v>0</v>
      </c>
      <c r="CR411" s="59">
        <f>V411</f>
        <v>0</v>
      </c>
      <c r="CS411" s="59">
        <f>X411</f>
        <v>0</v>
      </c>
      <c r="CT411" s="59">
        <f>Y411</f>
        <v>0</v>
      </c>
      <c r="CU411" s="59">
        <f>AD411</f>
        <v>0</v>
      </c>
      <c r="CV411" s="59">
        <f>AE411</f>
        <v>0</v>
      </c>
      <c r="CW411" s="59">
        <f>AF411</f>
        <v>0</v>
      </c>
      <c r="CX411" s="59">
        <f>BE411</f>
        <v>0</v>
      </c>
      <c r="CY411" s="59">
        <f>BL411</f>
        <v>0</v>
      </c>
      <c r="CZ411" s="95">
        <f t="shared" ref="CZ411:DE411" si="169">K412</f>
        <v>0</v>
      </c>
      <c r="DA411" s="95">
        <f t="shared" si="169"/>
        <v>0</v>
      </c>
      <c r="DB411" s="95">
        <f t="shared" si="169"/>
        <v>0</v>
      </c>
      <c r="DC411" s="95">
        <f t="shared" si="169"/>
        <v>0</v>
      </c>
      <c r="DD411" s="95">
        <f t="shared" si="169"/>
        <v>0</v>
      </c>
      <c r="DE411" s="95">
        <f t="shared" si="169"/>
        <v>0</v>
      </c>
      <c r="DF411" s="95">
        <f>R412</f>
        <v>0</v>
      </c>
      <c r="DG411" s="95">
        <f>S412</f>
        <v>0</v>
      </c>
      <c r="DH411" s="95">
        <f>U412</f>
        <v>0</v>
      </c>
      <c r="DI411" s="95">
        <f>V412</f>
        <v>0</v>
      </c>
      <c r="DJ411" s="95">
        <f>X412</f>
        <v>0</v>
      </c>
      <c r="DK411" s="95">
        <f>Y412</f>
        <v>0</v>
      </c>
      <c r="DL411" s="95">
        <f>AD412</f>
        <v>0</v>
      </c>
      <c r="DM411" s="95">
        <f>AE412</f>
        <v>0</v>
      </c>
      <c r="DN411" s="95">
        <f>AF412</f>
        <v>0</v>
      </c>
      <c r="DO411" s="95">
        <f>BE412</f>
        <v>0</v>
      </c>
      <c r="DP411" s="95">
        <f>BL412</f>
        <v>0</v>
      </c>
      <c r="DQ411" s="59">
        <f t="shared" ref="DQ411:DV411" si="170">K413</f>
        <v>0</v>
      </c>
      <c r="DR411" s="59">
        <f t="shared" si="170"/>
        <v>0</v>
      </c>
      <c r="DS411" s="59">
        <f t="shared" si="170"/>
        <v>0</v>
      </c>
      <c r="DT411" s="59">
        <f t="shared" si="170"/>
        <v>0</v>
      </c>
      <c r="DU411" s="59">
        <f t="shared" si="170"/>
        <v>0</v>
      </c>
      <c r="DV411" s="59">
        <f t="shared" si="170"/>
        <v>0</v>
      </c>
      <c r="DW411" s="59">
        <f>R413</f>
        <v>0</v>
      </c>
      <c r="DX411" s="59">
        <f>S413</f>
        <v>0</v>
      </c>
      <c r="DY411" s="59">
        <f>U413</f>
        <v>0</v>
      </c>
      <c r="DZ411" s="59">
        <f>V413</f>
        <v>0</v>
      </c>
      <c r="EA411" s="59">
        <f>X413</f>
        <v>0</v>
      </c>
      <c r="EB411" s="59">
        <f>Y413</f>
        <v>0</v>
      </c>
      <c r="EC411" s="59">
        <f>AD413</f>
        <v>0</v>
      </c>
      <c r="ED411" s="59">
        <f>AE413</f>
        <v>0</v>
      </c>
      <c r="EE411" s="59">
        <f>AF413</f>
        <v>0</v>
      </c>
      <c r="EF411" s="59">
        <f>BE413</f>
        <v>0</v>
      </c>
      <c r="EG411" s="59">
        <f>BL413</f>
        <v>0</v>
      </c>
      <c r="EH411" s="95">
        <f t="shared" ref="EH411:EM411" si="171">K414</f>
        <v>0</v>
      </c>
      <c r="EI411" s="95">
        <f t="shared" si="171"/>
        <v>0</v>
      </c>
      <c r="EJ411" s="95">
        <f t="shared" si="171"/>
        <v>0</v>
      </c>
      <c r="EK411" s="95">
        <f t="shared" si="171"/>
        <v>0</v>
      </c>
      <c r="EL411" s="95">
        <f t="shared" si="171"/>
        <v>0</v>
      </c>
      <c r="EM411" s="95">
        <f t="shared" si="171"/>
        <v>0</v>
      </c>
      <c r="EN411" s="95">
        <f>R414</f>
        <v>0</v>
      </c>
      <c r="EO411" s="95">
        <f>S414</f>
        <v>0</v>
      </c>
      <c r="EP411" s="95">
        <f>U414</f>
        <v>0</v>
      </c>
      <c r="EQ411" s="95">
        <f>V414</f>
        <v>0</v>
      </c>
      <c r="ER411" s="95">
        <f>X414</f>
        <v>0</v>
      </c>
      <c r="ES411" s="95">
        <f>Y414</f>
        <v>0</v>
      </c>
      <c r="ET411" s="95">
        <f>AD414</f>
        <v>0</v>
      </c>
      <c r="EU411" s="95">
        <f>AE414</f>
        <v>0</v>
      </c>
      <c r="EV411" s="95">
        <f>AF414</f>
        <v>0</v>
      </c>
      <c r="EW411" s="95">
        <f>BE414</f>
        <v>0</v>
      </c>
      <c r="EX411" s="95">
        <f>BL414</f>
        <v>0</v>
      </c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EX573"/>
  <sheetViews>
    <sheetView topLeftCell="A444" zoomScale="60" zoomScaleNormal="60" zoomScalePageLayoutView="60" workbookViewId="0">
      <selection activeCell="C497" sqref="C497"/>
    </sheetView>
  </sheetViews>
  <sheetFormatPr baseColWidth="10" defaultColWidth="8.83203125" defaultRowHeight="12" x14ac:dyDescent="0"/>
  <cols>
    <col min="1" max="2" width="10.33203125" style="38" customWidth="1"/>
    <col min="3" max="4" width="8.83203125" style="38"/>
    <col min="5" max="5" width="10.83203125" style="38" bestFit="1" customWidth="1"/>
    <col min="6" max="8" width="8.83203125" style="38"/>
    <col min="9" max="9" width="9.83203125" style="38" bestFit="1" customWidth="1"/>
    <col min="10" max="14" width="8.83203125" style="38"/>
    <col min="15" max="15" width="10.33203125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J1" s="67" t="s">
        <v>186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ht="15">
      <c r="R2" s="68" t="s">
        <v>81</v>
      </c>
      <c r="V2" s="68" t="s">
        <v>81</v>
      </c>
      <c r="Z2" s="68" t="s">
        <v>81</v>
      </c>
      <c r="BS2" s="94" t="s">
        <v>121</v>
      </c>
      <c r="CE2" s="58" t="s">
        <v>111</v>
      </c>
    </row>
    <row r="3" spans="1:154">
      <c r="A3" s="63"/>
      <c r="B3" s="63"/>
      <c r="C3" s="63"/>
      <c r="D3" s="63"/>
      <c r="E3" s="88" t="s">
        <v>155</v>
      </c>
      <c r="F3" s="88"/>
      <c r="G3" s="88"/>
      <c r="H3" s="88"/>
      <c r="I3" s="78" t="s">
        <v>108</v>
      </c>
      <c r="J3" s="88"/>
      <c r="K3" s="88" t="s">
        <v>101</v>
      </c>
      <c r="L3" s="88"/>
      <c r="M3" s="88"/>
      <c r="N3" s="88"/>
      <c r="O3" s="89" t="s">
        <v>102</v>
      </c>
      <c r="P3" s="90" t="s">
        <v>103</v>
      </c>
      <c r="Q3" s="89"/>
      <c r="R3" s="89"/>
      <c r="S3" s="89"/>
      <c r="T3" s="90" t="s">
        <v>104</v>
      </c>
      <c r="U3" s="89"/>
      <c r="V3" s="89"/>
      <c r="W3" s="90" t="s">
        <v>105</v>
      </c>
      <c r="X3" s="89"/>
      <c r="Y3" s="89"/>
      <c r="Z3" s="90" t="s">
        <v>106</v>
      </c>
      <c r="AA3" s="89"/>
      <c r="AB3" s="89"/>
      <c r="AC3" s="88" t="s">
        <v>107</v>
      </c>
      <c r="AD3" s="88"/>
      <c r="AE3" s="88"/>
      <c r="AF3" s="88"/>
      <c r="AG3" s="88" t="s">
        <v>114</v>
      </c>
      <c r="AH3" s="55"/>
      <c r="AI3" s="58"/>
      <c r="AJ3" s="58"/>
      <c r="AK3" s="55"/>
      <c r="AL3" s="55"/>
      <c r="AM3" s="93" t="s">
        <v>115</v>
      </c>
      <c r="AN3" s="55"/>
      <c r="AO3" s="55"/>
      <c r="AP3" s="91"/>
      <c r="AQ3" s="92"/>
      <c r="AR3" s="91"/>
      <c r="AS3" s="90" t="s">
        <v>116</v>
      </c>
      <c r="AT3" s="91"/>
      <c r="AU3" s="92"/>
      <c r="AV3" s="91"/>
      <c r="AW3" s="91"/>
      <c r="AX3" s="92"/>
      <c r="AY3" s="90" t="s">
        <v>117</v>
      </c>
      <c r="AZ3" s="89"/>
      <c r="BA3" s="90"/>
      <c r="BB3" s="89"/>
      <c r="BC3" s="89"/>
      <c r="BD3" s="88"/>
      <c r="BE3" s="88" t="s">
        <v>110</v>
      </c>
      <c r="BF3" s="88"/>
      <c r="BG3" s="88"/>
      <c r="BH3" s="88"/>
      <c r="BI3" s="88"/>
      <c r="BJ3" s="97"/>
      <c r="BK3" s="97"/>
      <c r="BL3" s="88" t="s">
        <v>56</v>
      </c>
      <c r="BM3" s="97"/>
      <c r="BN3" s="97"/>
      <c r="BO3" s="97"/>
      <c r="BP3" s="97"/>
      <c r="BQ3" s="97"/>
      <c r="BR3" s="97"/>
      <c r="BS3" s="98" t="s">
        <v>101</v>
      </c>
      <c r="BT3" s="98"/>
      <c r="BU3" s="98"/>
      <c r="BV3" s="98" t="s">
        <v>122</v>
      </c>
      <c r="BW3" s="99"/>
      <c r="BX3" s="97"/>
      <c r="CE3" s="58" t="s">
        <v>111</v>
      </c>
      <c r="CI3" s="38" t="s">
        <v>3</v>
      </c>
      <c r="CZ3" s="38" t="s">
        <v>42</v>
      </c>
      <c r="DQ3" s="38" t="s">
        <v>143</v>
      </c>
      <c r="EH3" s="38" t="s">
        <v>142</v>
      </c>
    </row>
    <row r="4" spans="1:154">
      <c r="A4" s="78" t="s">
        <v>83</v>
      </c>
      <c r="B4" s="58" t="s">
        <v>86</v>
      </c>
      <c r="C4" s="78" t="s">
        <v>84</v>
      </c>
      <c r="D4" s="78" t="s">
        <v>85</v>
      </c>
      <c r="E4" s="53" t="s">
        <v>63</v>
      </c>
      <c r="F4" s="53" t="s">
        <v>64</v>
      </c>
      <c r="G4" s="53" t="s">
        <v>109</v>
      </c>
      <c r="H4" s="53" t="s">
        <v>96</v>
      </c>
      <c r="I4" s="53" t="s">
        <v>99</v>
      </c>
      <c r="J4" s="53" t="s">
        <v>62</v>
      </c>
      <c r="K4" s="53" t="s">
        <v>63</v>
      </c>
      <c r="L4" s="53" t="s">
        <v>64</v>
      </c>
      <c r="M4" s="53" t="s">
        <v>109</v>
      </c>
      <c r="N4" s="53" t="s">
        <v>96</v>
      </c>
      <c r="O4" s="54" t="s">
        <v>99</v>
      </c>
      <c r="P4" s="91" t="s">
        <v>108</v>
      </c>
      <c r="Q4" s="54" t="s">
        <v>64</v>
      </c>
      <c r="R4" s="54" t="s">
        <v>109</v>
      </c>
      <c r="S4" s="54" t="s">
        <v>96</v>
      </c>
      <c r="T4" s="91" t="s">
        <v>108</v>
      </c>
      <c r="U4" s="54" t="s">
        <v>109</v>
      </c>
      <c r="V4" s="54" t="s">
        <v>96</v>
      </c>
      <c r="W4" s="91" t="s">
        <v>108</v>
      </c>
      <c r="X4" s="54" t="s">
        <v>109</v>
      </c>
      <c r="Y4" s="54" t="s">
        <v>96</v>
      </c>
      <c r="Z4" s="91" t="s">
        <v>108</v>
      </c>
      <c r="AA4" s="54" t="s">
        <v>109</v>
      </c>
      <c r="AB4" s="54" t="s">
        <v>96</v>
      </c>
      <c r="AC4" s="91" t="s">
        <v>108</v>
      </c>
      <c r="AD4" s="91" t="s">
        <v>119</v>
      </c>
      <c r="AE4" s="53" t="s">
        <v>109</v>
      </c>
      <c r="AF4" s="53" t="s">
        <v>96</v>
      </c>
      <c r="AG4" s="58">
        <v>0</v>
      </c>
      <c r="AH4" s="58">
        <v>1</v>
      </c>
      <c r="AI4" s="58">
        <v>2</v>
      </c>
      <c r="AJ4" s="58">
        <v>3</v>
      </c>
      <c r="AK4" s="58">
        <v>4</v>
      </c>
      <c r="AL4" s="58">
        <v>5</v>
      </c>
      <c r="AM4" s="58">
        <v>0</v>
      </c>
      <c r="AN4" s="58">
        <v>1</v>
      </c>
      <c r="AO4" s="58">
        <v>2</v>
      </c>
      <c r="AP4" s="58">
        <v>3</v>
      </c>
      <c r="AQ4" s="58">
        <v>4</v>
      </c>
      <c r="AR4" s="58">
        <v>5</v>
      </c>
      <c r="AS4" s="58">
        <v>0</v>
      </c>
      <c r="AT4" s="58">
        <v>1</v>
      </c>
      <c r="AU4" s="58">
        <v>2</v>
      </c>
      <c r="AV4" s="58">
        <v>3</v>
      </c>
      <c r="AW4" s="58">
        <v>4</v>
      </c>
      <c r="AX4" s="58">
        <v>5</v>
      </c>
      <c r="AY4" s="58">
        <v>0</v>
      </c>
      <c r="AZ4" s="58">
        <v>1</v>
      </c>
      <c r="BA4" s="58">
        <v>2</v>
      </c>
      <c r="BB4" s="58">
        <v>3</v>
      </c>
      <c r="BC4" s="58">
        <v>4</v>
      </c>
      <c r="BD4" s="58">
        <v>5</v>
      </c>
      <c r="BE4" s="58" t="s">
        <v>112</v>
      </c>
      <c r="BF4" s="58">
        <v>0</v>
      </c>
      <c r="BG4" s="58">
        <v>1</v>
      </c>
      <c r="BH4" s="58">
        <v>2</v>
      </c>
      <c r="BI4" s="58">
        <v>3</v>
      </c>
      <c r="BJ4" s="58">
        <v>4</v>
      </c>
      <c r="BK4" s="58">
        <v>5</v>
      </c>
      <c r="BL4" s="58" t="s">
        <v>112</v>
      </c>
      <c r="BM4" s="58">
        <v>0</v>
      </c>
      <c r="BN4" s="58">
        <v>1</v>
      </c>
      <c r="BO4" s="58">
        <v>2</v>
      </c>
      <c r="BP4" s="58">
        <v>3</v>
      </c>
      <c r="BQ4" s="58">
        <v>4</v>
      </c>
      <c r="BR4" s="58">
        <v>5</v>
      </c>
      <c r="BS4" s="58" t="s">
        <v>108</v>
      </c>
      <c r="BT4" s="58" t="s">
        <v>65</v>
      </c>
      <c r="BU4" s="58" t="s">
        <v>66</v>
      </c>
      <c r="BV4" s="58" t="s">
        <v>108</v>
      </c>
      <c r="BW4" s="58" t="s">
        <v>65</v>
      </c>
      <c r="BX4" s="58" t="s">
        <v>66</v>
      </c>
      <c r="CE4" s="58" t="s">
        <v>111</v>
      </c>
      <c r="CI4" s="53" t="s">
        <v>63</v>
      </c>
      <c r="CJ4" s="53" t="s">
        <v>64</v>
      </c>
      <c r="CK4" s="53" t="s">
        <v>65</v>
      </c>
      <c r="CL4" s="53" t="s">
        <v>66</v>
      </c>
      <c r="CM4" s="87" t="s">
        <v>100</v>
      </c>
      <c r="CN4" s="58" t="s">
        <v>126</v>
      </c>
      <c r="CO4" s="58" t="s">
        <v>127</v>
      </c>
      <c r="CP4" s="58" t="s">
        <v>128</v>
      </c>
      <c r="CQ4" s="58" t="s">
        <v>129</v>
      </c>
      <c r="CR4" s="58" t="s">
        <v>130</v>
      </c>
      <c r="CS4" s="58" t="s">
        <v>131</v>
      </c>
      <c r="CT4" s="58" t="s">
        <v>132</v>
      </c>
      <c r="CU4" s="58" t="s">
        <v>123</v>
      </c>
      <c r="CV4" s="58" t="s">
        <v>124</v>
      </c>
      <c r="CW4" s="58" t="s">
        <v>125</v>
      </c>
      <c r="CX4" s="58" t="s">
        <v>74</v>
      </c>
      <c r="CY4" s="58" t="s">
        <v>75</v>
      </c>
      <c r="CZ4" s="53" t="s">
        <v>63</v>
      </c>
      <c r="DA4" s="53" t="s">
        <v>64</v>
      </c>
      <c r="DB4" s="53" t="s">
        <v>65</v>
      </c>
      <c r="DC4" s="53" t="s">
        <v>66</v>
      </c>
      <c r="DD4" s="87" t="s">
        <v>100</v>
      </c>
      <c r="DE4" s="58" t="s">
        <v>126</v>
      </c>
      <c r="DF4" s="58" t="s">
        <v>127</v>
      </c>
      <c r="DG4" s="58" t="s">
        <v>128</v>
      </c>
      <c r="DH4" s="58" t="s">
        <v>129</v>
      </c>
      <c r="DI4" s="58" t="s">
        <v>130</v>
      </c>
      <c r="DJ4" s="58" t="s">
        <v>131</v>
      </c>
      <c r="DK4" s="58" t="s">
        <v>132</v>
      </c>
      <c r="DL4" s="58" t="s">
        <v>123</v>
      </c>
      <c r="DM4" s="58" t="s">
        <v>124</v>
      </c>
      <c r="DN4" s="58" t="s">
        <v>125</v>
      </c>
      <c r="DO4" s="58" t="s">
        <v>74</v>
      </c>
      <c r="DP4" s="58" t="s">
        <v>75</v>
      </c>
      <c r="DQ4" s="53" t="s">
        <v>63</v>
      </c>
      <c r="DR4" s="53" t="s">
        <v>64</v>
      </c>
      <c r="DS4" s="53" t="s">
        <v>65</v>
      </c>
      <c r="DT4" s="53" t="s">
        <v>66</v>
      </c>
      <c r="DU4" s="87" t="s">
        <v>100</v>
      </c>
      <c r="DV4" s="58" t="s">
        <v>126</v>
      </c>
      <c r="DW4" s="58" t="s">
        <v>127</v>
      </c>
      <c r="DX4" s="58" t="s">
        <v>128</v>
      </c>
      <c r="DY4" s="58" t="s">
        <v>129</v>
      </c>
      <c r="DZ4" s="58" t="s">
        <v>130</v>
      </c>
      <c r="EA4" s="58" t="s">
        <v>131</v>
      </c>
      <c r="EB4" s="58" t="s">
        <v>132</v>
      </c>
      <c r="EC4" s="58" t="s">
        <v>123</v>
      </c>
      <c r="ED4" s="58" t="s">
        <v>124</v>
      </c>
      <c r="EE4" s="58" t="s">
        <v>125</v>
      </c>
      <c r="EF4" s="58" t="s">
        <v>74</v>
      </c>
      <c r="EG4" s="58" t="s">
        <v>75</v>
      </c>
      <c r="EH4" s="53" t="s">
        <v>63</v>
      </c>
      <c r="EI4" s="53" t="s">
        <v>64</v>
      </c>
      <c r="EJ4" s="53" t="s">
        <v>65</v>
      </c>
      <c r="EK4" s="53" t="s">
        <v>66</v>
      </c>
      <c r="EL4" s="87" t="s">
        <v>100</v>
      </c>
      <c r="EM4" s="58" t="s">
        <v>126</v>
      </c>
      <c r="EN4" s="58" t="s">
        <v>127</v>
      </c>
      <c r="EO4" s="58" t="s">
        <v>128</v>
      </c>
      <c r="EP4" s="58" t="s">
        <v>129</v>
      </c>
      <c r="EQ4" s="58" t="s">
        <v>130</v>
      </c>
      <c r="ER4" s="58" t="s">
        <v>131</v>
      </c>
      <c r="ES4" s="58" t="s">
        <v>132</v>
      </c>
      <c r="ET4" s="58" t="s">
        <v>123</v>
      </c>
      <c r="EU4" s="58" t="s">
        <v>124</v>
      </c>
      <c r="EV4" s="58" t="s">
        <v>125</v>
      </c>
      <c r="EW4" s="58" t="s">
        <v>74</v>
      </c>
      <c r="EX4" s="58" t="s">
        <v>75</v>
      </c>
    </row>
    <row r="5" spans="1:154" ht="18">
      <c r="A5" s="133" t="s">
        <v>196</v>
      </c>
      <c r="B5" s="63"/>
      <c r="C5" s="63"/>
      <c r="D5" s="63"/>
      <c r="E5" s="63"/>
      <c r="F5" s="63"/>
      <c r="G5" s="63"/>
      <c r="H5" s="63"/>
      <c r="I5" s="63"/>
      <c r="J5" s="71"/>
      <c r="K5" s="71"/>
      <c r="L5" s="71"/>
      <c r="M5" s="71"/>
      <c r="N5" s="71"/>
      <c r="O5" s="72"/>
      <c r="P5" s="71"/>
      <c r="Q5" s="7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1"/>
      <c r="AE5" s="71"/>
      <c r="AF5" s="71"/>
      <c r="AG5" s="73"/>
      <c r="AH5" s="73"/>
      <c r="AI5" s="74"/>
      <c r="AJ5" s="73"/>
      <c r="AK5" s="75"/>
      <c r="AL5" s="75"/>
      <c r="AS5" s="76"/>
      <c r="AT5" s="63"/>
      <c r="AU5" s="63"/>
      <c r="CE5" s="58" t="s">
        <v>111</v>
      </c>
    </row>
    <row r="6" spans="1:154" ht="16">
      <c r="A6" s="83" t="s">
        <v>147</v>
      </c>
      <c r="B6" s="66"/>
      <c r="C6" s="66" t="s">
        <v>146</v>
      </c>
      <c r="D6" s="66"/>
      <c r="E6" s="66"/>
      <c r="F6" s="66"/>
      <c r="G6" s="66"/>
      <c r="H6" s="66"/>
      <c r="I6" s="66"/>
      <c r="J6" s="53"/>
      <c r="K6" s="53"/>
      <c r="L6" s="53"/>
      <c r="M6" s="53"/>
      <c r="N6" s="53"/>
      <c r="O6" s="54"/>
      <c r="P6" s="53"/>
      <c r="Q6" s="53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3"/>
      <c r="AE6" s="53"/>
      <c r="AF6" s="53"/>
      <c r="AG6" s="55"/>
      <c r="AH6" s="55"/>
      <c r="AI6" s="77"/>
      <c r="AJ6" s="55"/>
      <c r="AK6" s="58"/>
      <c r="AL6" s="58"/>
      <c r="AM6" s="58"/>
      <c r="AN6" s="58"/>
      <c r="AO6" s="58"/>
      <c r="AP6" s="58"/>
      <c r="AQ6" s="58"/>
      <c r="AR6" s="58"/>
      <c r="AS6" s="66"/>
      <c r="AT6" s="66"/>
      <c r="AU6" s="66"/>
      <c r="CE6" s="58" t="s">
        <v>111</v>
      </c>
    </row>
    <row r="7" spans="1:154">
      <c r="A7" t="s">
        <v>158</v>
      </c>
      <c r="B7" s="10">
        <f>('E0-Last'!B7)-1</f>
        <v>28</v>
      </c>
      <c r="C7" s="4" t="s">
        <v>3</v>
      </c>
      <c r="D7" s="10" t="s">
        <v>38</v>
      </c>
      <c r="E7" s="59">
        <f>(K7/$J7)*100</f>
        <v>0</v>
      </c>
      <c r="F7" s="59">
        <f>(L7/$J7)*100</f>
        <v>0</v>
      </c>
      <c r="G7" s="59">
        <f>(M7/$J7)*100</f>
        <v>100</v>
      </c>
      <c r="H7" s="59">
        <f>(N7/$J7)*100</f>
        <v>0</v>
      </c>
      <c r="I7" s="59">
        <f>M7/J7</f>
        <v>1</v>
      </c>
      <c r="J7">
        <v>8</v>
      </c>
      <c r="K7">
        <v>0</v>
      </c>
      <c r="L7">
        <v>0</v>
      </c>
      <c r="M7">
        <v>8</v>
      </c>
      <c r="N7">
        <v>0</v>
      </c>
      <c r="O7">
        <v>1</v>
      </c>
      <c r="P7">
        <v>390.75</v>
      </c>
      <c r="Q7">
        <v>0</v>
      </c>
      <c r="R7">
        <v>390.75</v>
      </c>
      <c r="S7">
        <v>0</v>
      </c>
      <c r="T7">
        <v>173.125</v>
      </c>
      <c r="U7">
        <v>173.125</v>
      </c>
      <c r="V7">
        <v>0</v>
      </c>
      <c r="W7">
        <v>1039.375</v>
      </c>
      <c r="X7">
        <v>1039.375</v>
      </c>
      <c r="Y7">
        <v>0</v>
      </c>
      <c r="Z7">
        <v>165.125</v>
      </c>
      <c r="AA7">
        <v>165.125</v>
      </c>
      <c r="AB7">
        <v>0</v>
      </c>
      <c r="AC7">
        <v>48</v>
      </c>
      <c r="AD7">
        <v>22</v>
      </c>
      <c r="AE7">
        <v>17</v>
      </c>
      <c r="AF7">
        <v>9</v>
      </c>
      <c r="AG7">
        <v>14</v>
      </c>
      <c r="AH7">
        <v>11</v>
      </c>
      <c r="AI7">
        <v>1</v>
      </c>
      <c r="AJ7">
        <v>0</v>
      </c>
      <c r="AK7">
        <v>0</v>
      </c>
      <c r="AL7">
        <v>22</v>
      </c>
      <c r="AM7">
        <v>8</v>
      </c>
      <c r="AN7">
        <v>3</v>
      </c>
      <c r="AO7">
        <v>0</v>
      </c>
      <c r="AP7">
        <v>0</v>
      </c>
      <c r="AQ7">
        <v>0</v>
      </c>
      <c r="AR7">
        <v>11</v>
      </c>
      <c r="AS7">
        <v>6</v>
      </c>
      <c r="AT7">
        <v>8</v>
      </c>
      <c r="AU7">
        <v>1</v>
      </c>
      <c r="AV7">
        <v>0</v>
      </c>
      <c r="AW7">
        <v>0</v>
      </c>
      <c r="AX7">
        <v>2</v>
      </c>
      <c r="AY7">
        <v>0</v>
      </c>
      <c r="AZ7">
        <v>0</v>
      </c>
      <c r="BA7">
        <v>0</v>
      </c>
      <c r="BB7">
        <v>0</v>
      </c>
      <c r="BC7">
        <v>0</v>
      </c>
      <c r="BD7">
        <v>9</v>
      </c>
      <c r="BE7">
        <v>16</v>
      </c>
      <c r="BF7">
        <v>0</v>
      </c>
      <c r="BG7">
        <v>0</v>
      </c>
      <c r="BH7">
        <v>0</v>
      </c>
      <c r="BI7">
        <v>0</v>
      </c>
      <c r="BJ7">
        <v>8</v>
      </c>
      <c r="BK7">
        <v>8</v>
      </c>
      <c r="BL7">
        <v>106</v>
      </c>
      <c r="BM7">
        <v>24</v>
      </c>
      <c r="BN7">
        <v>2</v>
      </c>
      <c r="BO7">
        <v>1</v>
      </c>
      <c r="BP7">
        <v>13</v>
      </c>
      <c r="BQ7">
        <v>9</v>
      </c>
      <c r="BR7">
        <v>57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t="s">
        <v>58</v>
      </c>
      <c r="CE7" s="58"/>
      <c r="CG7" s="10" t="str">
        <f>CG36</f>
        <v>FE0F</v>
      </c>
      <c r="CH7" s="10" t="str">
        <f t="shared" ref="CH7:DB7" si="0">CH36</f>
        <v>C1</v>
      </c>
      <c r="CI7" s="59">
        <f t="shared" si="0"/>
        <v>0</v>
      </c>
      <c r="CJ7" s="59">
        <f t="shared" si="0"/>
        <v>0</v>
      </c>
      <c r="CK7" s="59">
        <f t="shared" si="0"/>
        <v>100</v>
      </c>
      <c r="CL7" s="59">
        <f t="shared" si="0"/>
        <v>0</v>
      </c>
      <c r="CM7" s="59">
        <f t="shared" si="0"/>
        <v>1</v>
      </c>
      <c r="CN7" s="95">
        <f t="shared" si="0"/>
        <v>87.5</v>
      </c>
      <c r="CO7" s="95">
        <f t="shared" si="0"/>
        <v>0</v>
      </c>
      <c r="CP7" s="95">
        <f t="shared" si="0"/>
        <v>12.5</v>
      </c>
      <c r="CQ7" s="95">
        <f t="shared" si="0"/>
        <v>0</v>
      </c>
      <c r="CR7" s="95">
        <f t="shared" si="0"/>
        <v>0.125</v>
      </c>
      <c r="CS7" s="59">
        <f t="shared" si="0"/>
        <v>50</v>
      </c>
      <c r="CT7" s="59">
        <f t="shared" si="0"/>
        <v>25</v>
      </c>
      <c r="CU7" s="59">
        <f t="shared" si="0"/>
        <v>25</v>
      </c>
      <c r="CV7" s="59">
        <f t="shared" si="0"/>
        <v>0</v>
      </c>
      <c r="CW7" s="59">
        <f t="shared" si="0"/>
        <v>0.25</v>
      </c>
      <c r="CX7" s="95">
        <f t="shared" si="0"/>
        <v>0</v>
      </c>
      <c r="CY7" s="95">
        <f t="shared" si="0"/>
        <v>0</v>
      </c>
      <c r="CZ7" s="95">
        <f t="shared" si="0"/>
        <v>75</v>
      </c>
      <c r="DA7" s="95">
        <f t="shared" si="0"/>
        <v>25</v>
      </c>
      <c r="DB7" s="95">
        <f t="shared" si="0"/>
        <v>0.75</v>
      </c>
    </row>
    <row r="8" spans="1:154">
      <c r="A8" t="s">
        <v>180</v>
      </c>
      <c r="B8" s="10">
        <f>('E0-Last'!B8)-1</f>
        <v>35</v>
      </c>
      <c r="C8" s="4" t="s">
        <v>3</v>
      </c>
      <c r="D8" s="10" t="s">
        <v>38</v>
      </c>
      <c r="E8" s="59">
        <f t="shared" ref="E8:E30" si="1">(K8/$J8)*100</f>
        <v>37.5</v>
      </c>
      <c r="F8" s="59">
        <f t="shared" ref="F8:F30" si="2">(L8/$J8)*100</f>
        <v>12.5</v>
      </c>
      <c r="G8" s="59">
        <f t="shared" ref="G8:G30" si="3">(M8/$J8)*100</f>
        <v>25</v>
      </c>
      <c r="H8" s="59">
        <f t="shared" ref="H8:H30" si="4">(N8/$J8)*100</f>
        <v>25</v>
      </c>
      <c r="I8" s="59">
        <f t="shared" ref="I8:I30" si="5">M8/J8</f>
        <v>0.25</v>
      </c>
      <c r="J8">
        <v>8</v>
      </c>
      <c r="K8">
        <v>3</v>
      </c>
      <c r="L8">
        <v>1</v>
      </c>
      <c r="M8">
        <v>2</v>
      </c>
      <c r="N8">
        <v>2</v>
      </c>
      <c r="O8">
        <v>0.5</v>
      </c>
      <c r="P8">
        <v>1002.6</v>
      </c>
      <c r="Q8">
        <v>454</v>
      </c>
      <c r="R8">
        <v>1326</v>
      </c>
      <c r="S8">
        <v>953.5</v>
      </c>
      <c r="T8">
        <v>801.75</v>
      </c>
      <c r="U8">
        <v>881.5</v>
      </c>
      <c r="V8">
        <v>722</v>
      </c>
      <c r="W8">
        <v>101</v>
      </c>
      <c r="X8">
        <v>76.5</v>
      </c>
      <c r="Y8">
        <v>125.5</v>
      </c>
      <c r="Z8">
        <v>654</v>
      </c>
      <c r="AA8">
        <v>958.5</v>
      </c>
      <c r="AB8">
        <v>349.5</v>
      </c>
      <c r="AC8">
        <v>18</v>
      </c>
      <c r="AD8">
        <v>11</v>
      </c>
      <c r="AE8">
        <v>4</v>
      </c>
      <c r="AF8">
        <v>3</v>
      </c>
      <c r="AG8">
        <v>6</v>
      </c>
      <c r="AH8">
        <v>8</v>
      </c>
      <c r="AI8">
        <v>2</v>
      </c>
      <c r="AJ8">
        <v>0</v>
      </c>
      <c r="AK8">
        <v>0</v>
      </c>
      <c r="AL8">
        <v>2</v>
      </c>
      <c r="AM8">
        <v>5</v>
      </c>
      <c r="AN8">
        <v>4</v>
      </c>
      <c r="AO8">
        <v>2</v>
      </c>
      <c r="AP8">
        <v>0</v>
      </c>
      <c r="AQ8">
        <v>0</v>
      </c>
      <c r="AR8">
        <v>0</v>
      </c>
      <c r="AS8">
        <v>0</v>
      </c>
      <c r="AT8">
        <v>2</v>
      </c>
      <c r="AU8">
        <v>0</v>
      </c>
      <c r="AV8">
        <v>0</v>
      </c>
      <c r="AW8">
        <v>0</v>
      </c>
      <c r="AX8">
        <v>2</v>
      </c>
      <c r="AY8">
        <v>1</v>
      </c>
      <c r="AZ8">
        <v>2</v>
      </c>
      <c r="BA8">
        <v>0</v>
      </c>
      <c r="BB8">
        <v>0</v>
      </c>
      <c r="BC8">
        <v>0</v>
      </c>
      <c r="BD8">
        <v>0</v>
      </c>
      <c r="BE8">
        <v>5</v>
      </c>
      <c r="BF8">
        <v>1</v>
      </c>
      <c r="BG8">
        <v>0</v>
      </c>
      <c r="BH8">
        <v>0</v>
      </c>
      <c r="BI8">
        <v>2</v>
      </c>
      <c r="BJ8">
        <v>2</v>
      </c>
      <c r="BK8">
        <v>0</v>
      </c>
      <c r="BL8">
        <v>107</v>
      </c>
      <c r="BM8">
        <v>43</v>
      </c>
      <c r="BN8">
        <v>3</v>
      </c>
      <c r="BO8">
        <v>0</v>
      </c>
      <c r="BP8">
        <v>1</v>
      </c>
      <c r="BQ8">
        <v>2</v>
      </c>
      <c r="BR8">
        <v>58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/>
      <c r="CI8" s="59"/>
      <c r="CJ8" s="59"/>
      <c r="CK8" s="59"/>
      <c r="CL8" s="59"/>
      <c r="CM8" s="59"/>
      <c r="CN8" s="95"/>
      <c r="CO8" s="95"/>
      <c r="CP8" s="95"/>
      <c r="CQ8" s="95"/>
      <c r="CR8" s="95"/>
      <c r="CS8" s="59"/>
      <c r="CT8" s="59"/>
      <c r="CU8" s="59"/>
      <c r="CV8" s="59"/>
      <c r="CW8" s="59"/>
      <c r="CX8" s="95"/>
      <c r="CY8" s="95"/>
      <c r="CZ8" s="95"/>
      <c r="DA8" s="95"/>
      <c r="DB8" s="95"/>
    </row>
    <row r="9" spans="1:154">
      <c r="A9" t="s">
        <v>159</v>
      </c>
      <c r="B9" s="10">
        <f>('E0-Last'!B9)-1</f>
        <v>33</v>
      </c>
      <c r="C9" s="4" t="s">
        <v>3</v>
      </c>
      <c r="D9" s="10" t="s">
        <v>38</v>
      </c>
      <c r="E9" s="59">
        <f t="shared" si="1"/>
        <v>37.5</v>
      </c>
      <c r="F9" s="59">
        <f t="shared" si="2"/>
        <v>0</v>
      </c>
      <c r="G9" s="59">
        <f t="shared" si="3"/>
        <v>25</v>
      </c>
      <c r="H9" s="59">
        <f t="shared" si="4"/>
        <v>37.5</v>
      </c>
      <c r="I9" s="59">
        <f t="shared" si="5"/>
        <v>0.25</v>
      </c>
      <c r="J9">
        <v>8</v>
      </c>
      <c r="K9">
        <v>3</v>
      </c>
      <c r="L9">
        <v>0</v>
      </c>
      <c r="M9">
        <v>2</v>
      </c>
      <c r="N9">
        <v>3</v>
      </c>
      <c r="O9">
        <v>0.4</v>
      </c>
      <c r="P9">
        <v>810.2</v>
      </c>
      <c r="Q9">
        <v>0</v>
      </c>
      <c r="R9">
        <v>1090</v>
      </c>
      <c r="S9">
        <v>623.66666669999995</v>
      </c>
      <c r="T9">
        <v>267.60000000000002</v>
      </c>
      <c r="U9">
        <v>344.5</v>
      </c>
      <c r="V9">
        <v>216.33333329999999</v>
      </c>
      <c r="W9">
        <v>407.6</v>
      </c>
      <c r="X9">
        <v>666.5</v>
      </c>
      <c r="Y9">
        <v>235</v>
      </c>
      <c r="Z9">
        <v>130.4</v>
      </c>
      <c r="AA9">
        <v>93</v>
      </c>
      <c r="AB9">
        <v>155.33333329999999</v>
      </c>
      <c r="AC9">
        <v>20</v>
      </c>
      <c r="AD9">
        <v>6</v>
      </c>
      <c r="AE9">
        <v>9</v>
      </c>
      <c r="AF9">
        <v>5</v>
      </c>
      <c r="AG9">
        <v>12</v>
      </c>
      <c r="AH9">
        <v>5</v>
      </c>
      <c r="AI9">
        <v>2</v>
      </c>
      <c r="AJ9">
        <v>0</v>
      </c>
      <c r="AK9">
        <v>0</v>
      </c>
      <c r="AL9">
        <v>1</v>
      </c>
      <c r="AM9">
        <v>5</v>
      </c>
      <c r="AN9">
        <v>0</v>
      </c>
      <c r="AO9">
        <v>1</v>
      </c>
      <c r="AP9">
        <v>0</v>
      </c>
      <c r="AQ9">
        <v>0</v>
      </c>
      <c r="AR9">
        <v>0</v>
      </c>
      <c r="AS9">
        <v>6</v>
      </c>
      <c r="AT9">
        <v>2</v>
      </c>
      <c r="AU9">
        <v>1</v>
      </c>
      <c r="AV9">
        <v>0</v>
      </c>
      <c r="AW9">
        <v>0</v>
      </c>
      <c r="AX9">
        <v>0</v>
      </c>
      <c r="AY9">
        <v>1</v>
      </c>
      <c r="AZ9">
        <v>3</v>
      </c>
      <c r="BA9">
        <v>0</v>
      </c>
      <c r="BB9">
        <v>0</v>
      </c>
      <c r="BC9">
        <v>0</v>
      </c>
      <c r="BD9">
        <v>1</v>
      </c>
      <c r="BE9">
        <v>7</v>
      </c>
      <c r="BF9">
        <v>0</v>
      </c>
      <c r="BG9">
        <v>0</v>
      </c>
      <c r="BH9">
        <v>0</v>
      </c>
      <c r="BI9">
        <v>1</v>
      </c>
      <c r="BJ9">
        <v>4</v>
      </c>
      <c r="BK9">
        <v>2</v>
      </c>
      <c r="BL9">
        <v>293</v>
      </c>
      <c r="BM9">
        <v>86</v>
      </c>
      <c r="BN9">
        <v>0</v>
      </c>
      <c r="BO9">
        <v>0</v>
      </c>
      <c r="BP9">
        <v>8</v>
      </c>
      <c r="BQ9">
        <v>2</v>
      </c>
      <c r="BR9">
        <v>197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G9" s="10" t="str">
        <f>CG67</f>
        <v>FE0F</v>
      </c>
      <c r="CH9" s="10" t="str">
        <f t="shared" ref="CH9:DB9" si="6">CH67</f>
        <v>+ve</v>
      </c>
      <c r="CI9" s="59">
        <f t="shared" si="6"/>
        <v>25</v>
      </c>
      <c r="CJ9" s="59">
        <f t="shared" si="6"/>
        <v>0</v>
      </c>
      <c r="CK9" s="59">
        <f t="shared" si="6"/>
        <v>50</v>
      </c>
      <c r="CL9" s="59">
        <f t="shared" si="6"/>
        <v>25</v>
      </c>
      <c r="CM9" s="59">
        <f t="shared" si="6"/>
        <v>0.5</v>
      </c>
      <c r="CN9" s="95">
        <f t="shared" si="6"/>
        <v>75</v>
      </c>
      <c r="CO9" s="95">
        <f t="shared" si="6"/>
        <v>0</v>
      </c>
      <c r="CP9" s="95">
        <f t="shared" si="6"/>
        <v>0</v>
      </c>
      <c r="CQ9" s="95">
        <f t="shared" si="6"/>
        <v>25</v>
      </c>
      <c r="CR9" s="95">
        <f t="shared" si="6"/>
        <v>0</v>
      </c>
      <c r="CS9" s="59">
        <f t="shared" si="6"/>
        <v>62.5</v>
      </c>
      <c r="CT9" s="59">
        <f t="shared" si="6"/>
        <v>0</v>
      </c>
      <c r="CU9" s="59">
        <f t="shared" si="6"/>
        <v>25</v>
      </c>
      <c r="CV9" s="59">
        <f t="shared" si="6"/>
        <v>12.5</v>
      </c>
      <c r="CW9" s="59">
        <f t="shared" si="6"/>
        <v>0.25</v>
      </c>
      <c r="CX9" s="95">
        <f t="shared" si="6"/>
        <v>25</v>
      </c>
      <c r="CY9" s="95">
        <f t="shared" si="6"/>
        <v>0</v>
      </c>
      <c r="CZ9" s="95">
        <f t="shared" si="6"/>
        <v>75</v>
      </c>
      <c r="DA9" s="95">
        <f t="shared" si="6"/>
        <v>0</v>
      </c>
      <c r="DB9" s="95">
        <f t="shared" si="6"/>
        <v>0.75</v>
      </c>
    </row>
    <row r="10" spans="1:154">
      <c r="A10" t="s">
        <v>160</v>
      </c>
      <c r="B10" s="10">
        <f>('E0-Last'!B10)-1</f>
        <v>33</v>
      </c>
      <c r="C10" s="4" t="s">
        <v>3</v>
      </c>
      <c r="D10" s="10" t="s">
        <v>38</v>
      </c>
      <c r="E10" s="59">
        <f t="shared" si="1"/>
        <v>0</v>
      </c>
      <c r="F10" s="59">
        <f t="shared" si="2"/>
        <v>0</v>
      </c>
      <c r="G10" s="59">
        <f t="shared" si="3"/>
        <v>87.5</v>
      </c>
      <c r="H10" s="59">
        <f t="shared" si="4"/>
        <v>12.5</v>
      </c>
      <c r="I10" s="59">
        <f t="shared" si="5"/>
        <v>0.875</v>
      </c>
      <c r="J10">
        <v>8</v>
      </c>
      <c r="K10">
        <v>0</v>
      </c>
      <c r="L10">
        <v>0</v>
      </c>
      <c r="M10">
        <v>7</v>
      </c>
      <c r="N10">
        <v>1</v>
      </c>
      <c r="O10">
        <v>0.875</v>
      </c>
      <c r="P10">
        <v>285.75</v>
      </c>
      <c r="Q10">
        <v>0</v>
      </c>
      <c r="R10">
        <v>303.57142850000002</v>
      </c>
      <c r="S10">
        <v>161</v>
      </c>
      <c r="T10">
        <v>159.375</v>
      </c>
      <c r="U10">
        <v>162.2857143</v>
      </c>
      <c r="V10">
        <v>139</v>
      </c>
      <c r="W10">
        <v>82.875</v>
      </c>
      <c r="X10">
        <v>75.428571430000005</v>
      </c>
      <c r="Y10">
        <v>135</v>
      </c>
      <c r="Z10">
        <v>1129</v>
      </c>
      <c r="AA10">
        <v>1224.7142859999999</v>
      </c>
      <c r="AB10">
        <v>459</v>
      </c>
      <c r="AC10">
        <v>28</v>
      </c>
      <c r="AD10">
        <v>15</v>
      </c>
      <c r="AE10">
        <v>9</v>
      </c>
      <c r="AF10">
        <v>4</v>
      </c>
      <c r="AG10">
        <v>9</v>
      </c>
      <c r="AH10">
        <v>8</v>
      </c>
      <c r="AI10">
        <v>0</v>
      </c>
      <c r="AJ10">
        <v>0</v>
      </c>
      <c r="AK10">
        <v>0</v>
      </c>
      <c r="AL10">
        <v>11</v>
      </c>
      <c r="AM10">
        <v>8</v>
      </c>
      <c r="AN10">
        <v>0</v>
      </c>
      <c r="AO10">
        <v>0</v>
      </c>
      <c r="AP10">
        <v>0</v>
      </c>
      <c r="AQ10">
        <v>0</v>
      </c>
      <c r="AR10">
        <v>7</v>
      </c>
      <c r="AS10">
        <v>1</v>
      </c>
      <c r="AT10">
        <v>7</v>
      </c>
      <c r="AU10">
        <v>0</v>
      </c>
      <c r="AV10">
        <v>0</v>
      </c>
      <c r="AW10">
        <v>0</v>
      </c>
      <c r="AX10">
        <v>1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3</v>
      </c>
      <c r="BE10">
        <v>9</v>
      </c>
      <c r="BF10">
        <v>0</v>
      </c>
      <c r="BG10">
        <v>0</v>
      </c>
      <c r="BH10">
        <v>0</v>
      </c>
      <c r="BI10">
        <v>7</v>
      </c>
      <c r="BJ10">
        <v>1</v>
      </c>
      <c r="BK10">
        <v>1</v>
      </c>
      <c r="BL10">
        <v>56</v>
      </c>
      <c r="BM10">
        <v>10</v>
      </c>
      <c r="BN10">
        <v>0</v>
      </c>
      <c r="BO10">
        <v>1</v>
      </c>
      <c r="BP10">
        <v>8</v>
      </c>
      <c r="BQ10">
        <v>1</v>
      </c>
      <c r="BR10">
        <v>36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G10" s="10" t="e">
        <f>#REF!</f>
        <v>#REF!</v>
      </c>
      <c r="CH10" s="10" t="e">
        <f>#REF!</f>
        <v>#REF!</v>
      </c>
      <c r="CI10" s="59" t="e">
        <f>#REF!</f>
        <v>#REF!</v>
      </c>
      <c r="CJ10" s="59" t="e">
        <f>#REF!</f>
        <v>#REF!</v>
      </c>
      <c r="CK10" s="59" t="e">
        <f>#REF!</f>
        <v>#REF!</v>
      </c>
      <c r="CL10" s="59" t="e">
        <f>#REF!</f>
        <v>#REF!</v>
      </c>
      <c r="CM10" s="59" t="e">
        <f>#REF!</f>
        <v>#REF!</v>
      </c>
      <c r="CN10" s="95" t="e">
        <f>#REF!</f>
        <v>#REF!</v>
      </c>
      <c r="CO10" s="95" t="e">
        <f>#REF!</f>
        <v>#REF!</v>
      </c>
      <c r="CP10" s="95" t="e">
        <f>#REF!</f>
        <v>#REF!</v>
      </c>
      <c r="CQ10" s="95" t="e">
        <f>#REF!</f>
        <v>#REF!</v>
      </c>
      <c r="CR10" s="95" t="e">
        <f>#REF!</f>
        <v>#REF!</v>
      </c>
      <c r="CS10" s="59" t="e">
        <f>#REF!</f>
        <v>#REF!</v>
      </c>
      <c r="CT10" s="59" t="e">
        <f>#REF!</f>
        <v>#REF!</v>
      </c>
      <c r="CU10" s="59" t="e">
        <f>#REF!</f>
        <v>#REF!</v>
      </c>
      <c r="CV10" s="59" t="e">
        <f>#REF!</f>
        <v>#REF!</v>
      </c>
      <c r="CW10" s="59" t="e">
        <f>#REF!</f>
        <v>#REF!</v>
      </c>
      <c r="CX10" s="95" t="e">
        <f>#REF!</f>
        <v>#REF!</v>
      </c>
      <c r="CY10" s="95" t="e">
        <f>#REF!</f>
        <v>#REF!</v>
      </c>
      <c r="CZ10" s="95" t="e">
        <f>#REF!</f>
        <v>#REF!</v>
      </c>
      <c r="DA10" s="95" t="e">
        <f>#REF!</f>
        <v>#REF!</v>
      </c>
      <c r="DB10" s="95" t="e">
        <f>#REF!</f>
        <v>#REF!</v>
      </c>
    </row>
    <row r="11" spans="1:154">
      <c r="A11" t="s">
        <v>181</v>
      </c>
      <c r="B11" s="10">
        <f>('E0-Last'!B11)-1</f>
        <v>35</v>
      </c>
      <c r="C11" s="6" t="s">
        <v>2</v>
      </c>
      <c r="D11" s="10" t="s">
        <v>38</v>
      </c>
      <c r="E11" s="59">
        <f t="shared" si="1"/>
        <v>0</v>
      </c>
      <c r="F11" s="59">
        <f t="shared" si="2"/>
        <v>0</v>
      </c>
      <c r="G11" s="59">
        <f t="shared" si="3"/>
        <v>37.5</v>
      </c>
      <c r="H11" s="59">
        <f t="shared" si="4"/>
        <v>62.5</v>
      </c>
      <c r="I11" s="59">
        <f t="shared" si="5"/>
        <v>0.375</v>
      </c>
      <c r="J11">
        <v>8</v>
      </c>
      <c r="K11">
        <v>0</v>
      </c>
      <c r="L11">
        <v>0</v>
      </c>
      <c r="M11">
        <v>3</v>
      </c>
      <c r="N11">
        <v>5</v>
      </c>
      <c r="O11">
        <v>0.375</v>
      </c>
      <c r="P11">
        <v>1154.625</v>
      </c>
      <c r="Q11">
        <v>0</v>
      </c>
      <c r="R11">
        <v>2206.666667</v>
      </c>
      <c r="S11">
        <v>523.40000010000006</v>
      </c>
      <c r="T11">
        <v>421</v>
      </c>
      <c r="U11">
        <v>140.33333329999999</v>
      </c>
      <c r="V11">
        <v>589.40000010000006</v>
      </c>
      <c r="W11">
        <v>135.375</v>
      </c>
      <c r="X11">
        <v>92</v>
      </c>
      <c r="Y11">
        <v>161.4</v>
      </c>
      <c r="Z11">
        <v>731.625</v>
      </c>
      <c r="AA11">
        <v>1154.666667</v>
      </c>
      <c r="AB11">
        <v>477.8</v>
      </c>
      <c r="AC11">
        <v>63</v>
      </c>
      <c r="AD11">
        <v>22</v>
      </c>
      <c r="AE11">
        <v>24</v>
      </c>
      <c r="AF11">
        <v>17</v>
      </c>
      <c r="AG11">
        <v>27</v>
      </c>
      <c r="AH11">
        <v>10</v>
      </c>
      <c r="AI11">
        <v>5</v>
      </c>
      <c r="AJ11">
        <v>0</v>
      </c>
      <c r="AK11">
        <v>0</v>
      </c>
      <c r="AL11">
        <v>21</v>
      </c>
      <c r="AM11">
        <v>8</v>
      </c>
      <c r="AN11">
        <v>2</v>
      </c>
      <c r="AO11">
        <v>4</v>
      </c>
      <c r="AP11">
        <v>0</v>
      </c>
      <c r="AQ11">
        <v>0</v>
      </c>
      <c r="AR11">
        <v>8</v>
      </c>
      <c r="AS11">
        <v>11</v>
      </c>
      <c r="AT11">
        <v>3</v>
      </c>
      <c r="AU11">
        <v>0</v>
      </c>
      <c r="AV11">
        <v>0</v>
      </c>
      <c r="AW11">
        <v>0</v>
      </c>
      <c r="AX11">
        <v>10</v>
      </c>
      <c r="AY11">
        <v>8</v>
      </c>
      <c r="AZ11">
        <v>5</v>
      </c>
      <c r="BA11">
        <v>1</v>
      </c>
      <c r="BB11">
        <v>0</v>
      </c>
      <c r="BC11">
        <v>0</v>
      </c>
      <c r="BD11">
        <v>3</v>
      </c>
      <c r="BE11">
        <v>8</v>
      </c>
      <c r="BF11">
        <v>0</v>
      </c>
      <c r="BG11">
        <v>0</v>
      </c>
      <c r="BH11">
        <v>0</v>
      </c>
      <c r="BI11">
        <v>3</v>
      </c>
      <c r="BJ11">
        <v>5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I11" s="59"/>
      <c r="CJ11" s="59"/>
      <c r="CK11" s="59"/>
      <c r="CL11" s="59"/>
      <c r="CM11" s="59"/>
      <c r="CN11" s="95"/>
      <c r="CO11" s="95"/>
      <c r="CP11" s="95"/>
      <c r="CQ11" s="95"/>
      <c r="CR11" s="95"/>
      <c r="CS11" s="59"/>
      <c r="CT11" s="59"/>
      <c r="CU11" s="59"/>
      <c r="CV11" s="59"/>
      <c r="CW11" s="59"/>
      <c r="CX11" s="95"/>
      <c r="CY11" s="95"/>
      <c r="CZ11" s="95"/>
      <c r="DA11" s="95"/>
      <c r="DB11" s="95"/>
    </row>
    <row r="12" spans="1:154">
      <c r="A12" t="s">
        <v>161</v>
      </c>
      <c r="B12" s="10">
        <f>('E0-Last'!B12)-1</f>
        <v>34</v>
      </c>
      <c r="C12" s="4" t="s">
        <v>3</v>
      </c>
      <c r="D12" s="10" t="s">
        <v>38</v>
      </c>
      <c r="E12" s="59">
        <f t="shared" si="1"/>
        <v>0</v>
      </c>
      <c r="F12" s="59">
        <f t="shared" si="2"/>
        <v>12.5</v>
      </c>
      <c r="G12" s="59">
        <f t="shared" si="3"/>
        <v>37.5</v>
      </c>
      <c r="H12" s="59">
        <f t="shared" si="4"/>
        <v>50</v>
      </c>
      <c r="I12" s="59">
        <f t="shared" si="5"/>
        <v>0.375</v>
      </c>
      <c r="J12">
        <v>8</v>
      </c>
      <c r="K12">
        <v>0</v>
      </c>
      <c r="L12">
        <v>1</v>
      </c>
      <c r="M12">
        <v>3</v>
      </c>
      <c r="N12">
        <v>4</v>
      </c>
      <c r="O12">
        <v>0.42857142850000002</v>
      </c>
      <c r="P12">
        <v>725.375</v>
      </c>
      <c r="Q12">
        <v>1788</v>
      </c>
      <c r="R12">
        <v>463</v>
      </c>
      <c r="S12">
        <v>656.5</v>
      </c>
      <c r="T12">
        <v>303.42857149999998</v>
      </c>
      <c r="U12">
        <v>166.66666670000001</v>
      </c>
      <c r="V12">
        <v>406</v>
      </c>
      <c r="W12">
        <v>137.85714290000001</v>
      </c>
      <c r="X12">
        <v>104.66666669999999</v>
      </c>
      <c r="Y12">
        <v>162.75</v>
      </c>
      <c r="Z12">
        <v>277.57142850000002</v>
      </c>
      <c r="AA12">
        <v>390.66666659999999</v>
      </c>
      <c r="AB12">
        <v>192.75</v>
      </c>
      <c r="AC12">
        <v>49</v>
      </c>
      <c r="AD12">
        <v>28</v>
      </c>
      <c r="AE12">
        <v>13</v>
      </c>
      <c r="AF12">
        <v>8</v>
      </c>
      <c r="AG12">
        <v>12</v>
      </c>
      <c r="AH12">
        <v>23</v>
      </c>
      <c r="AI12">
        <v>6</v>
      </c>
      <c r="AJ12">
        <v>0</v>
      </c>
      <c r="AK12">
        <v>0</v>
      </c>
      <c r="AL12">
        <v>8</v>
      </c>
      <c r="AM12">
        <v>8</v>
      </c>
      <c r="AN12">
        <v>16</v>
      </c>
      <c r="AO12">
        <v>4</v>
      </c>
      <c r="AP12">
        <v>0</v>
      </c>
      <c r="AQ12">
        <v>0</v>
      </c>
      <c r="AR12">
        <v>0</v>
      </c>
      <c r="AS12">
        <v>4</v>
      </c>
      <c r="AT12">
        <v>3</v>
      </c>
      <c r="AU12">
        <v>1</v>
      </c>
      <c r="AV12">
        <v>0</v>
      </c>
      <c r="AW12">
        <v>0</v>
      </c>
      <c r="AX12">
        <v>5</v>
      </c>
      <c r="AY12">
        <v>0</v>
      </c>
      <c r="AZ12">
        <v>4</v>
      </c>
      <c r="BA12">
        <v>1</v>
      </c>
      <c r="BB12">
        <v>0</v>
      </c>
      <c r="BC12">
        <v>0</v>
      </c>
      <c r="BD12">
        <v>3</v>
      </c>
      <c r="BE12">
        <v>19</v>
      </c>
      <c r="BF12">
        <v>0</v>
      </c>
      <c r="BG12">
        <v>0</v>
      </c>
      <c r="BH12">
        <v>0</v>
      </c>
      <c r="BI12">
        <v>3</v>
      </c>
      <c r="BJ12">
        <v>4</v>
      </c>
      <c r="BK12">
        <v>12</v>
      </c>
      <c r="BL12">
        <v>120</v>
      </c>
      <c r="BM12">
        <v>10</v>
      </c>
      <c r="BN12">
        <v>13</v>
      </c>
      <c r="BO12">
        <v>0</v>
      </c>
      <c r="BP12">
        <v>9</v>
      </c>
      <c r="BQ12">
        <v>14</v>
      </c>
      <c r="BR12">
        <v>74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162</v>
      </c>
      <c r="B13" s="10">
        <f>('E0-Last'!B13)-1</f>
        <v>33</v>
      </c>
      <c r="C13" s="6" t="s">
        <v>2</v>
      </c>
      <c r="D13" s="10" t="s">
        <v>38</v>
      </c>
      <c r="E13" s="59">
        <f t="shared" si="1"/>
        <v>0</v>
      </c>
      <c r="F13" s="59">
        <f t="shared" si="2"/>
        <v>0</v>
      </c>
      <c r="G13" s="59">
        <f t="shared" si="3"/>
        <v>100</v>
      </c>
      <c r="H13" s="59">
        <f t="shared" si="4"/>
        <v>0</v>
      </c>
      <c r="I13" s="59">
        <f t="shared" si="5"/>
        <v>1</v>
      </c>
      <c r="J13">
        <v>8</v>
      </c>
      <c r="K13">
        <v>0</v>
      </c>
      <c r="L13">
        <v>0</v>
      </c>
      <c r="M13">
        <v>8</v>
      </c>
      <c r="N13">
        <v>0</v>
      </c>
      <c r="O13">
        <v>1</v>
      </c>
      <c r="P13">
        <v>365.75</v>
      </c>
      <c r="Q13">
        <v>0</v>
      </c>
      <c r="R13">
        <v>365.75</v>
      </c>
      <c r="S13">
        <v>0</v>
      </c>
      <c r="T13">
        <v>57.75</v>
      </c>
      <c r="U13">
        <v>57.75</v>
      </c>
      <c r="V13">
        <v>0</v>
      </c>
      <c r="W13">
        <v>616</v>
      </c>
      <c r="X13">
        <v>616</v>
      </c>
      <c r="Y13">
        <v>0</v>
      </c>
      <c r="Z13">
        <v>544.125</v>
      </c>
      <c r="AA13">
        <v>544.125</v>
      </c>
      <c r="AB13">
        <v>0</v>
      </c>
      <c r="AC13">
        <v>24</v>
      </c>
      <c r="AD13">
        <v>11</v>
      </c>
      <c r="AE13">
        <v>11</v>
      </c>
      <c r="AF13">
        <v>2</v>
      </c>
      <c r="AG13">
        <v>8</v>
      </c>
      <c r="AH13">
        <v>11</v>
      </c>
      <c r="AI13">
        <v>1</v>
      </c>
      <c r="AJ13">
        <v>0</v>
      </c>
      <c r="AK13">
        <v>0</v>
      </c>
      <c r="AL13">
        <v>4</v>
      </c>
      <c r="AM13">
        <v>8</v>
      </c>
      <c r="AN13">
        <v>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</v>
      </c>
      <c r="AU13">
        <v>1</v>
      </c>
      <c r="AV13">
        <v>0</v>
      </c>
      <c r="AW13">
        <v>0</v>
      </c>
      <c r="AX13">
        <v>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2</v>
      </c>
      <c r="BE13">
        <v>9</v>
      </c>
      <c r="BF13">
        <v>0</v>
      </c>
      <c r="BG13">
        <v>0</v>
      </c>
      <c r="BH13">
        <v>0</v>
      </c>
      <c r="BI13">
        <v>1</v>
      </c>
      <c r="BJ13">
        <v>7</v>
      </c>
      <c r="BK13">
        <v>1</v>
      </c>
      <c r="BL13">
        <v>122</v>
      </c>
      <c r="BM13">
        <v>30</v>
      </c>
      <c r="BN13">
        <v>0</v>
      </c>
      <c r="BO13">
        <v>5</v>
      </c>
      <c r="BP13">
        <v>17</v>
      </c>
      <c r="BQ13">
        <v>0</v>
      </c>
      <c r="BR13">
        <v>70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54">
      <c r="A14" t="s">
        <v>163</v>
      </c>
      <c r="B14" s="10">
        <f>('E0-Last'!B14)-1</f>
        <v>28</v>
      </c>
      <c r="C14" s="6" t="s">
        <v>2</v>
      </c>
      <c r="D14" s="10" t="s">
        <v>38</v>
      </c>
      <c r="E14" s="59">
        <f t="shared" si="1"/>
        <v>0</v>
      </c>
      <c r="F14" s="59">
        <f t="shared" si="2"/>
        <v>0</v>
      </c>
      <c r="G14" s="59">
        <f t="shared" si="3"/>
        <v>100</v>
      </c>
      <c r="H14" s="59">
        <f t="shared" si="4"/>
        <v>0</v>
      </c>
      <c r="I14" s="59">
        <f t="shared" si="5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168</v>
      </c>
      <c r="Q14">
        <v>0</v>
      </c>
      <c r="R14">
        <v>168</v>
      </c>
      <c r="S14">
        <v>0</v>
      </c>
      <c r="T14">
        <v>39.25</v>
      </c>
      <c r="U14">
        <v>39.25</v>
      </c>
      <c r="V14">
        <v>0</v>
      </c>
      <c r="W14">
        <v>81.875</v>
      </c>
      <c r="X14">
        <v>81.875</v>
      </c>
      <c r="Y14">
        <v>0</v>
      </c>
      <c r="Z14">
        <v>1109.5</v>
      </c>
      <c r="AA14">
        <v>1109.5</v>
      </c>
      <c r="AB14">
        <v>0</v>
      </c>
      <c r="AC14">
        <v>40</v>
      </c>
      <c r="AD14">
        <v>9</v>
      </c>
      <c r="AE14">
        <v>31</v>
      </c>
      <c r="AF14">
        <v>0</v>
      </c>
      <c r="AG14">
        <v>11</v>
      </c>
      <c r="AH14">
        <v>9</v>
      </c>
      <c r="AI14">
        <v>19</v>
      </c>
      <c r="AJ14">
        <v>1</v>
      </c>
      <c r="AK14">
        <v>0</v>
      </c>
      <c r="AL14">
        <v>0</v>
      </c>
      <c r="AM14">
        <v>8</v>
      </c>
      <c r="AN14">
        <v>1</v>
      </c>
      <c r="AO14">
        <v>0</v>
      </c>
      <c r="AP14">
        <v>0</v>
      </c>
      <c r="AQ14">
        <v>0</v>
      </c>
      <c r="AR14">
        <v>0</v>
      </c>
      <c r="AS14">
        <v>3</v>
      </c>
      <c r="AT14">
        <v>8</v>
      </c>
      <c r="AU14">
        <v>19</v>
      </c>
      <c r="AV14">
        <v>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9</v>
      </c>
      <c r="BF14">
        <v>0</v>
      </c>
      <c r="BG14">
        <v>0</v>
      </c>
      <c r="BH14">
        <v>0</v>
      </c>
      <c r="BI14">
        <v>8</v>
      </c>
      <c r="BJ14">
        <v>0</v>
      </c>
      <c r="BK14">
        <v>1</v>
      </c>
      <c r="BL14">
        <v>50</v>
      </c>
      <c r="BM14">
        <v>7</v>
      </c>
      <c r="BN14">
        <v>0</v>
      </c>
      <c r="BO14">
        <v>0</v>
      </c>
      <c r="BP14">
        <v>18</v>
      </c>
      <c r="BQ14">
        <v>0</v>
      </c>
      <c r="BR14">
        <v>25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164</v>
      </c>
      <c r="B15" s="10">
        <f>('E0-Last'!B15)-1</f>
        <v>28</v>
      </c>
      <c r="C15" s="6" t="s">
        <v>2</v>
      </c>
      <c r="D15" s="10" t="s">
        <v>38</v>
      </c>
      <c r="E15" s="59">
        <f t="shared" si="1"/>
        <v>0</v>
      </c>
      <c r="F15" s="59">
        <f t="shared" si="2"/>
        <v>0</v>
      </c>
      <c r="G15" s="59">
        <f t="shared" si="3"/>
        <v>87.5</v>
      </c>
      <c r="H15" s="59">
        <f t="shared" si="4"/>
        <v>12.5</v>
      </c>
      <c r="I15" s="59">
        <f t="shared" si="5"/>
        <v>0.875</v>
      </c>
      <c r="J15">
        <v>8</v>
      </c>
      <c r="K15">
        <v>0</v>
      </c>
      <c r="L15">
        <v>0</v>
      </c>
      <c r="M15">
        <v>7</v>
      </c>
      <c r="N15">
        <v>1</v>
      </c>
      <c r="O15">
        <v>0.875</v>
      </c>
      <c r="P15">
        <v>372.875</v>
      </c>
      <c r="Q15">
        <v>0</v>
      </c>
      <c r="R15">
        <v>405.14285719999998</v>
      </c>
      <c r="S15">
        <v>147</v>
      </c>
      <c r="T15">
        <v>190.875</v>
      </c>
      <c r="U15">
        <v>172</v>
      </c>
      <c r="V15">
        <v>323</v>
      </c>
      <c r="W15">
        <v>104.25</v>
      </c>
      <c r="X15">
        <v>108.7142857</v>
      </c>
      <c r="Y15">
        <v>73</v>
      </c>
      <c r="Z15">
        <v>263.5</v>
      </c>
      <c r="AA15">
        <v>269.2857143</v>
      </c>
      <c r="AB15">
        <v>223</v>
      </c>
      <c r="AC15">
        <v>38</v>
      </c>
      <c r="AD15">
        <v>14</v>
      </c>
      <c r="AE15">
        <v>18</v>
      </c>
      <c r="AF15">
        <v>6</v>
      </c>
      <c r="AG15">
        <v>9</v>
      </c>
      <c r="AH15">
        <v>10</v>
      </c>
      <c r="AI15">
        <v>4</v>
      </c>
      <c r="AJ15">
        <v>1</v>
      </c>
      <c r="AK15">
        <v>3</v>
      </c>
      <c r="AL15">
        <v>11</v>
      </c>
      <c r="AM15">
        <v>8</v>
      </c>
      <c r="AN15">
        <v>2</v>
      </c>
      <c r="AO15">
        <v>0</v>
      </c>
      <c r="AP15">
        <v>0</v>
      </c>
      <c r="AQ15">
        <v>2</v>
      </c>
      <c r="AR15">
        <v>2</v>
      </c>
      <c r="AS15">
        <v>1</v>
      </c>
      <c r="AT15">
        <v>7</v>
      </c>
      <c r="AU15">
        <v>3</v>
      </c>
      <c r="AV15">
        <v>0</v>
      </c>
      <c r="AW15">
        <v>0</v>
      </c>
      <c r="AX15">
        <v>7</v>
      </c>
      <c r="AY15">
        <v>0</v>
      </c>
      <c r="AZ15">
        <v>1</v>
      </c>
      <c r="BA15">
        <v>1</v>
      </c>
      <c r="BB15">
        <v>1</v>
      </c>
      <c r="BC15">
        <v>1</v>
      </c>
      <c r="BD15">
        <v>2</v>
      </c>
      <c r="BE15">
        <v>16</v>
      </c>
      <c r="BF15">
        <v>1</v>
      </c>
      <c r="BG15">
        <v>0</v>
      </c>
      <c r="BH15">
        <v>0</v>
      </c>
      <c r="BI15">
        <v>6</v>
      </c>
      <c r="BJ15">
        <v>3</v>
      </c>
      <c r="BK15">
        <v>6</v>
      </c>
      <c r="BL15">
        <v>82</v>
      </c>
      <c r="BM15">
        <v>26</v>
      </c>
      <c r="BN15">
        <v>8</v>
      </c>
      <c r="BO15">
        <v>1</v>
      </c>
      <c r="BP15">
        <v>10</v>
      </c>
      <c r="BQ15">
        <v>1</v>
      </c>
      <c r="BR15">
        <v>36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165</v>
      </c>
      <c r="B16" s="10">
        <f>('E0-Last'!B16)-1</f>
        <v>28</v>
      </c>
      <c r="C16" s="6" t="s">
        <v>2</v>
      </c>
      <c r="D16" s="10" t="s">
        <v>38</v>
      </c>
      <c r="E16" s="59">
        <f t="shared" si="1"/>
        <v>0</v>
      </c>
      <c r="F16" s="59">
        <f t="shared" si="2"/>
        <v>0</v>
      </c>
      <c r="G16" s="59">
        <f t="shared" si="3"/>
        <v>100</v>
      </c>
      <c r="H16" s="59">
        <f t="shared" si="4"/>
        <v>0</v>
      </c>
      <c r="I16" s="59">
        <f t="shared" si="5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93.75</v>
      </c>
      <c r="Q16">
        <v>0</v>
      </c>
      <c r="R16">
        <v>93.75</v>
      </c>
      <c r="S16">
        <v>0</v>
      </c>
      <c r="T16">
        <v>100</v>
      </c>
      <c r="U16">
        <v>100</v>
      </c>
      <c r="V16">
        <v>0</v>
      </c>
      <c r="W16">
        <v>213.875</v>
      </c>
      <c r="X16">
        <v>213.875</v>
      </c>
      <c r="Y16">
        <v>0</v>
      </c>
      <c r="Z16">
        <v>562.125</v>
      </c>
      <c r="AA16">
        <v>562.125</v>
      </c>
      <c r="AB16">
        <v>0</v>
      </c>
      <c r="AC16">
        <v>28</v>
      </c>
      <c r="AD16">
        <v>12</v>
      </c>
      <c r="AE16">
        <v>15</v>
      </c>
      <c r="AF16">
        <v>1</v>
      </c>
      <c r="AG16">
        <v>10</v>
      </c>
      <c r="AH16">
        <v>9</v>
      </c>
      <c r="AI16">
        <v>1</v>
      </c>
      <c r="AJ16">
        <v>0</v>
      </c>
      <c r="AK16">
        <v>0</v>
      </c>
      <c r="AL16">
        <v>8</v>
      </c>
      <c r="AM16">
        <v>8</v>
      </c>
      <c r="AN16">
        <v>1</v>
      </c>
      <c r="AO16">
        <v>0</v>
      </c>
      <c r="AP16">
        <v>0</v>
      </c>
      <c r="AQ16">
        <v>0</v>
      </c>
      <c r="AR16">
        <v>3</v>
      </c>
      <c r="AS16">
        <v>2</v>
      </c>
      <c r="AT16">
        <v>8</v>
      </c>
      <c r="AU16">
        <v>1</v>
      </c>
      <c r="AV16">
        <v>0</v>
      </c>
      <c r="AW16">
        <v>0</v>
      </c>
      <c r="AX16">
        <v>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10</v>
      </c>
      <c r="BF16">
        <v>0</v>
      </c>
      <c r="BG16">
        <v>0</v>
      </c>
      <c r="BH16">
        <v>2</v>
      </c>
      <c r="BI16">
        <v>6</v>
      </c>
      <c r="BJ16">
        <v>2</v>
      </c>
      <c r="BK16">
        <v>0</v>
      </c>
      <c r="BL16">
        <v>92</v>
      </c>
      <c r="BM16">
        <v>4</v>
      </c>
      <c r="BN16">
        <v>1</v>
      </c>
      <c r="BO16">
        <v>10</v>
      </c>
      <c r="BP16">
        <v>0</v>
      </c>
      <c r="BQ16">
        <v>0</v>
      </c>
      <c r="BR16">
        <v>77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G16" s="10">
        <f>CG259</f>
        <v>0</v>
      </c>
      <c r="CH16" s="10">
        <f t="shared" ref="CH16:DB16" si="7">CH259</f>
        <v>0</v>
      </c>
      <c r="CI16" s="59">
        <f t="shared" si="7"/>
        <v>0</v>
      </c>
      <c r="CJ16" s="59">
        <f t="shared" si="7"/>
        <v>0</v>
      </c>
      <c r="CK16" s="59">
        <f t="shared" si="7"/>
        <v>0</v>
      </c>
      <c r="CL16" s="59">
        <f t="shared" si="7"/>
        <v>0</v>
      </c>
      <c r="CM16" s="59">
        <f t="shared" si="7"/>
        <v>0</v>
      </c>
      <c r="CN16" s="95">
        <f t="shared" si="7"/>
        <v>0</v>
      </c>
      <c r="CO16" s="95">
        <f t="shared" si="7"/>
        <v>0</v>
      </c>
      <c r="CP16" s="95">
        <f t="shared" si="7"/>
        <v>0</v>
      </c>
      <c r="CQ16" s="95">
        <f t="shared" si="7"/>
        <v>0</v>
      </c>
      <c r="CR16" s="95">
        <f t="shared" si="7"/>
        <v>0</v>
      </c>
      <c r="CS16" s="59">
        <f t="shared" si="7"/>
        <v>0</v>
      </c>
      <c r="CT16" s="59">
        <f t="shared" si="7"/>
        <v>0</v>
      </c>
      <c r="CU16" s="59">
        <f t="shared" si="7"/>
        <v>0</v>
      </c>
      <c r="CV16" s="59">
        <f t="shared" si="7"/>
        <v>0</v>
      </c>
      <c r="CW16" s="59">
        <f t="shared" si="7"/>
        <v>0</v>
      </c>
      <c r="CX16" s="95">
        <f t="shared" si="7"/>
        <v>0</v>
      </c>
      <c r="CY16" s="95">
        <f t="shared" si="7"/>
        <v>0</v>
      </c>
      <c r="CZ16" s="95">
        <f t="shared" si="7"/>
        <v>0</v>
      </c>
      <c r="DA16" s="95">
        <f t="shared" si="7"/>
        <v>0</v>
      </c>
      <c r="DB16" s="95">
        <f t="shared" si="7"/>
        <v>0</v>
      </c>
    </row>
    <row r="17" spans="1:82">
      <c r="A17" t="s">
        <v>166</v>
      </c>
      <c r="B17" s="10">
        <f>('E0-Last'!B17)-1</f>
        <v>33</v>
      </c>
      <c r="C17" s="4" t="s">
        <v>3</v>
      </c>
      <c r="D17" s="10" t="s">
        <v>38</v>
      </c>
      <c r="E17" s="59">
        <f t="shared" si="1"/>
        <v>0</v>
      </c>
      <c r="F17" s="59">
        <f t="shared" si="2"/>
        <v>0</v>
      </c>
      <c r="G17" s="59">
        <f t="shared" si="3"/>
        <v>87.5</v>
      </c>
      <c r="H17" s="59">
        <f t="shared" si="4"/>
        <v>12.5</v>
      </c>
      <c r="I17" s="59">
        <f t="shared" si="5"/>
        <v>0.875</v>
      </c>
      <c r="J17">
        <v>8</v>
      </c>
      <c r="K17">
        <v>0</v>
      </c>
      <c r="L17">
        <v>0</v>
      </c>
      <c r="M17">
        <v>7</v>
      </c>
      <c r="N17">
        <v>1</v>
      </c>
      <c r="O17">
        <v>0.875</v>
      </c>
      <c r="P17">
        <v>868</v>
      </c>
      <c r="Q17">
        <v>0</v>
      </c>
      <c r="R17">
        <v>790.14285710000001</v>
      </c>
      <c r="S17">
        <v>1413</v>
      </c>
      <c r="T17">
        <v>144.25</v>
      </c>
      <c r="U17">
        <v>77</v>
      </c>
      <c r="V17">
        <v>615</v>
      </c>
      <c r="W17">
        <v>1141</v>
      </c>
      <c r="X17">
        <v>1260.4285709999999</v>
      </c>
      <c r="Y17">
        <v>305</v>
      </c>
      <c r="Z17">
        <v>22.375</v>
      </c>
      <c r="AA17">
        <v>21.714285719999999</v>
      </c>
      <c r="AB17">
        <v>27</v>
      </c>
      <c r="AC17">
        <v>32</v>
      </c>
      <c r="AD17">
        <v>10</v>
      </c>
      <c r="AE17">
        <v>19</v>
      </c>
      <c r="AF17">
        <v>3</v>
      </c>
      <c r="AG17">
        <v>19</v>
      </c>
      <c r="AH17">
        <v>9</v>
      </c>
      <c r="AI17">
        <v>1</v>
      </c>
      <c r="AJ17">
        <v>0</v>
      </c>
      <c r="AK17">
        <v>0</v>
      </c>
      <c r="AL17">
        <v>3</v>
      </c>
      <c r="AM17">
        <v>8</v>
      </c>
      <c r="AN17">
        <v>1</v>
      </c>
      <c r="AO17">
        <v>1</v>
      </c>
      <c r="AP17">
        <v>0</v>
      </c>
      <c r="AQ17">
        <v>0</v>
      </c>
      <c r="AR17">
        <v>0</v>
      </c>
      <c r="AS17">
        <v>9</v>
      </c>
      <c r="AT17">
        <v>7</v>
      </c>
      <c r="AU17">
        <v>0</v>
      </c>
      <c r="AV17">
        <v>0</v>
      </c>
      <c r="AW17">
        <v>0</v>
      </c>
      <c r="AX17">
        <v>3</v>
      </c>
      <c r="AY17">
        <v>2</v>
      </c>
      <c r="AZ17">
        <v>1</v>
      </c>
      <c r="BA17">
        <v>0</v>
      </c>
      <c r="BB17">
        <v>0</v>
      </c>
      <c r="BC17">
        <v>0</v>
      </c>
      <c r="BD17">
        <v>0</v>
      </c>
      <c r="BE17">
        <v>20</v>
      </c>
      <c r="BF17">
        <v>1</v>
      </c>
      <c r="BG17">
        <v>0</v>
      </c>
      <c r="BH17">
        <v>0</v>
      </c>
      <c r="BI17">
        <v>0</v>
      </c>
      <c r="BJ17">
        <v>8</v>
      </c>
      <c r="BK17">
        <v>11</v>
      </c>
      <c r="BL17">
        <v>214</v>
      </c>
      <c r="BM17">
        <v>72</v>
      </c>
      <c r="BN17">
        <v>9</v>
      </c>
      <c r="BO17">
        <v>2</v>
      </c>
      <c r="BP17">
        <v>15</v>
      </c>
      <c r="BQ17">
        <v>4</v>
      </c>
      <c r="BR17">
        <v>112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</row>
    <row r="18" spans="1:82">
      <c r="A18" t="s">
        <v>167</v>
      </c>
      <c r="B18" s="10">
        <f>('E0-Last'!B18)-1</f>
        <v>28</v>
      </c>
      <c r="C18" s="6" t="s">
        <v>2</v>
      </c>
      <c r="D18" s="10" t="s">
        <v>38</v>
      </c>
      <c r="E18" s="59">
        <f t="shared" si="1"/>
        <v>0</v>
      </c>
      <c r="F18" s="59">
        <f t="shared" si="2"/>
        <v>0</v>
      </c>
      <c r="G18" s="59">
        <f t="shared" si="3"/>
        <v>100</v>
      </c>
      <c r="H18" s="59">
        <f t="shared" si="4"/>
        <v>0</v>
      </c>
      <c r="I18" s="59">
        <f t="shared" si="5"/>
        <v>1</v>
      </c>
      <c r="J18">
        <v>8</v>
      </c>
      <c r="K18">
        <v>0</v>
      </c>
      <c r="L18">
        <v>0</v>
      </c>
      <c r="M18">
        <v>8</v>
      </c>
      <c r="N18">
        <v>0</v>
      </c>
      <c r="O18">
        <v>1</v>
      </c>
      <c r="P18">
        <v>203.875</v>
      </c>
      <c r="Q18">
        <v>0</v>
      </c>
      <c r="R18">
        <v>203.875</v>
      </c>
      <c r="S18">
        <v>0</v>
      </c>
      <c r="T18">
        <v>66.375</v>
      </c>
      <c r="U18">
        <v>66.375</v>
      </c>
      <c r="V18">
        <v>0</v>
      </c>
      <c r="W18">
        <v>1478.75</v>
      </c>
      <c r="X18">
        <v>1478.75</v>
      </c>
      <c r="Y18">
        <v>0</v>
      </c>
      <c r="Z18">
        <v>166.875</v>
      </c>
      <c r="AA18">
        <v>166.875</v>
      </c>
      <c r="AB18">
        <v>0</v>
      </c>
      <c r="AC18">
        <v>34</v>
      </c>
      <c r="AD18">
        <v>10</v>
      </c>
      <c r="AE18">
        <v>24</v>
      </c>
      <c r="AF18">
        <v>0</v>
      </c>
      <c r="AG18">
        <v>13</v>
      </c>
      <c r="AH18">
        <v>8</v>
      </c>
      <c r="AI18">
        <v>0</v>
      </c>
      <c r="AJ18">
        <v>0</v>
      </c>
      <c r="AK18">
        <v>3</v>
      </c>
      <c r="AL18">
        <v>10</v>
      </c>
      <c r="AM18">
        <v>8</v>
      </c>
      <c r="AN18">
        <v>0</v>
      </c>
      <c r="AO18">
        <v>0</v>
      </c>
      <c r="AP18">
        <v>0</v>
      </c>
      <c r="AQ18">
        <v>1</v>
      </c>
      <c r="AR18">
        <v>1</v>
      </c>
      <c r="AS18">
        <v>5</v>
      </c>
      <c r="AT18">
        <v>8</v>
      </c>
      <c r="AU18">
        <v>0</v>
      </c>
      <c r="AV18">
        <v>0</v>
      </c>
      <c r="AW18">
        <v>2</v>
      </c>
      <c r="AX18">
        <v>9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15</v>
      </c>
      <c r="BF18">
        <v>0</v>
      </c>
      <c r="BG18">
        <v>0</v>
      </c>
      <c r="BH18">
        <v>7</v>
      </c>
      <c r="BI18">
        <v>1</v>
      </c>
      <c r="BJ18">
        <v>7</v>
      </c>
      <c r="BK18">
        <v>0</v>
      </c>
      <c r="BL18">
        <v>379</v>
      </c>
      <c r="BM18">
        <v>26</v>
      </c>
      <c r="BN18">
        <v>0</v>
      </c>
      <c r="BO18">
        <v>19</v>
      </c>
      <c r="BP18">
        <v>0</v>
      </c>
      <c r="BQ18">
        <v>105</v>
      </c>
      <c r="BR18">
        <v>229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</row>
    <row r="19" spans="1:82">
      <c r="A19" t="s">
        <v>182</v>
      </c>
      <c r="B19" s="10">
        <f>('E0-Last'!B19)-1</f>
        <v>36</v>
      </c>
      <c r="C19" s="4" t="s">
        <v>3</v>
      </c>
      <c r="D19" s="10" t="s">
        <v>38</v>
      </c>
      <c r="E19" s="59">
        <f t="shared" si="1"/>
        <v>0</v>
      </c>
      <c r="F19" s="59">
        <f t="shared" si="2"/>
        <v>0</v>
      </c>
      <c r="G19" s="59">
        <f t="shared" si="3"/>
        <v>62.5</v>
      </c>
      <c r="H19" s="59">
        <f t="shared" si="4"/>
        <v>37.5</v>
      </c>
      <c r="I19" s="59">
        <f t="shared" si="5"/>
        <v>0.625</v>
      </c>
      <c r="J19">
        <v>8</v>
      </c>
      <c r="K19">
        <v>0</v>
      </c>
      <c r="L19">
        <v>0</v>
      </c>
      <c r="M19">
        <v>5</v>
      </c>
      <c r="N19">
        <v>3</v>
      </c>
      <c r="O19">
        <v>0.625</v>
      </c>
      <c r="P19">
        <v>316.375</v>
      </c>
      <c r="Q19">
        <v>0</v>
      </c>
      <c r="R19">
        <v>343.2</v>
      </c>
      <c r="S19">
        <v>271.66666659999999</v>
      </c>
      <c r="T19">
        <v>309.25</v>
      </c>
      <c r="U19">
        <v>183.8</v>
      </c>
      <c r="V19">
        <v>518.33333330000005</v>
      </c>
      <c r="W19">
        <v>85.625</v>
      </c>
      <c r="X19">
        <v>63.400000009999999</v>
      </c>
      <c r="Y19">
        <v>122.66666669999999</v>
      </c>
      <c r="Z19">
        <v>766.125</v>
      </c>
      <c r="AA19">
        <v>953.40000010000006</v>
      </c>
      <c r="AB19">
        <v>454</v>
      </c>
      <c r="AC19">
        <v>52</v>
      </c>
      <c r="AD19">
        <v>19</v>
      </c>
      <c r="AE19">
        <v>15</v>
      </c>
      <c r="AF19">
        <v>18</v>
      </c>
      <c r="AG19">
        <v>10</v>
      </c>
      <c r="AH19">
        <v>13</v>
      </c>
      <c r="AI19">
        <v>8</v>
      </c>
      <c r="AJ19">
        <v>0</v>
      </c>
      <c r="AK19">
        <v>0</v>
      </c>
      <c r="AL19">
        <v>21</v>
      </c>
      <c r="AM19">
        <v>8</v>
      </c>
      <c r="AN19">
        <v>5</v>
      </c>
      <c r="AO19">
        <v>0</v>
      </c>
      <c r="AP19">
        <v>0</v>
      </c>
      <c r="AQ19">
        <v>0</v>
      </c>
      <c r="AR19">
        <v>6</v>
      </c>
      <c r="AS19">
        <v>0</v>
      </c>
      <c r="AT19">
        <v>5</v>
      </c>
      <c r="AU19">
        <v>4</v>
      </c>
      <c r="AV19">
        <v>0</v>
      </c>
      <c r="AW19">
        <v>0</v>
      </c>
      <c r="AX19">
        <v>6</v>
      </c>
      <c r="AY19">
        <v>2</v>
      </c>
      <c r="AZ19">
        <v>3</v>
      </c>
      <c r="BA19">
        <v>4</v>
      </c>
      <c r="BB19">
        <v>0</v>
      </c>
      <c r="BC19">
        <v>0</v>
      </c>
      <c r="BD19">
        <v>9</v>
      </c>
      <c r="BE19">
        <v>8</v>
      </c>
      <c r="BF19">
        <v>0</v>
      </c>
      <c r="BG19">
        <v>0</v>
      </c>
      <c r="BH19">
        <v>0</v>
      </c>
      <c r="BI19">
        <v>5</v>
      </c>
      <c r="BJ19">
        <v>3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</row>
    <row r="20" spans="1:82">
      <c r="A20" t="s">
        <v>168</v>
      </c>
      <c r="B20" s="10">
        <f>('E0-Last'!B20)-1</f>
        <v>26</v>
      </c>
      <c r="C20" s="4" t="s">
        <v>3</v>
      </c>
      <c r="D20" s="10" t="s">
        <v>38</v>
      </c>
      <c r="E20" s="59">
        <f t="shared" si="1"/>
        <v>0</v>
      </c>
      <c r="F20" s="59">
        <f t="shared" si="2"/>
        <v>0</v>
      </c>
      <c r="G20" s="59">
        <f t="shared" si="3"/>
        <v>62.5</v>
      </c>
      <c r="H20" s="59">
        <f t="shared" si="4"/>
        <v>37.5</v>
      </c>
      <c r="I20" s="59">
        <f t="shared" si="5"/>
        <v>0.625</v>
      </c>
      <c r="J20">
        <v>8</v>
      </c>
      <c r="K20">
        <v>0</v>
      </c>
      <c r="L20">
        <v>0</v>
      </c>
      <c r="M20">
        <v>5</v>
      </c>
      <c r="N20">
        <v>3</v>
      </c>
      <c r="O20">
        <v>0.625</v>
      </c>
      <c r="P20">
        <v>324.5</v>
      </c>
      <c r="Q20">
        <v>0</v>
      </c>
      <c r="R20">
        <v>328.4</v>
      </c>
      <c r="S20">
        <v>318</v>
      </c>
      <c r="T20">
        <v>123.375</v>
      </c>
      <c r="U20">
        <v>92.599999990000001</v>
      </c>
      <c r="V20">
        <v>174.66666670000001</v>
      </c>
      <c r="W20">
        <v>382</v>
      </c>
      <c r="X20">
        <v>533.20000000000005</v>
      </c>
      <c r="Y20">
        <v>130</v>
      </c>
      <c r="Z20">
        <v>31.5</v>
      </c>
      <c r="AA20">
        <v>33.799999999999997</v>
      </c>
      <c r="AB20">
        <v>27.666666660000001</v>
      </c>
      <c r="AC20">
        <v>72</v>
      </c>
      <c r="AD20">
        <v>25</v>
      </c>
      <c r="AE20">
        <v>34</v>
      </c>
      <c r="AF20">
        <v>13</v>
      </c>
      <c r="AG20">
        <v>9</v>
      </c>
      <c r="AH20">
        <v>13</v>
      </c>
      <c r="AI20">
        <v>8</v>
      </c>
      <c r="AJ20">
        <v>2</v>
      </c>
      <c r="AK20">
        <v>6</v>
      </c>
      <c r="AL20">
        <v>34</v>
      </c>
      <c r="AM20">
        <v>8</v>
      </c>
      <c r="AN20">
        <v>5</v>
      </c>
      <c r="AO20">
        <v>2</v>
      </c>
      <c r="AP20">
        <v>0</v>
      </c>
      <c r="AQ20">
        <v>2</v>
      </c>
      <c r="AR20">
        <v>8</v>
      </c>
      <c r="AS20">
        <v>1</v>
      </c>
      <c r="AT20">
        <v>5</v>
      </c>
      <c r="AU20">
        <v>5</v>
      </c>
      <c r="AV20">
        <v>2</v>
      </c>
      <c r="AW20">
        <v>0</v>
      </c>
      <c r="AX20">
        <v>21</v>
      </c>
      <c r="AY20">
        <v>0</v>
      </c>
      <c r="AZ20">
        <v>3</v>
      </c>
      <c r="BA20">
        <v>1</v>
      </c>
      <c r="BB20">
        <v>0</v>
      </c>
      <c r="BC20">
        <v>4</v>
      </c>
      <c r="BD20">
        <v>5</v>
      </c>
      <c r="BE20">
        <v>23</v>
      </c>
      <c r="BF20">
        <v>1</v>
      </c>
      <c r="BG20">
        <v>0</v>
      </c>
      <c r="BH20">
        <v>0</v>
      </c>
      <c r="BI20">
        <v>1</v>
      </c>
      <c r="BJ20">
        <v>9</v>
      </c>
      <c r="BK20">
        <v>12</v>
      </c>
      <c r="BL20">
        <v>134</v>
      </c>
      <c r="BM20">
        <v>36</v>
      </c>
      <c r="BN20">
        <v>7</v>
      </c>
      <c r="BO20">
        <v>9</v>
      </c>
      <c r="BP20">
        <v>26</v>
      </c>
      <c r="BQ20">
        <v>9</v>
      </c>
      <c r="BR20">
        <v>47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</row>
    <row r="21" spans="1:82">
      <c r="A21" t="s">
        <v>169</v>
      </c>
      <c r="B21" s="10">
        <f>('E0-Last'!B21)-1</f>
        <v>34</v>
      </c>
      <c r="C21" s="6" t="s">
        <v>2</v>
      </c>
      <c r="D21" s="10" t="s">
        <v>38</v>
      </c>
      <c r="E21" s="59">
        <f t="shared" si="1"/>
        <v>0</v>
      </c>
      <c r="F21" s="59">
        <f t="shared" si="2"/>
        <v>0</v>
      </c>
      <c r="G21" s="59">
        <f t="shared" si="3"/>
        <v>100</v>
      </c>
      <c r="H21" s="59">
        <f t="shared" si="4"/>
        <v>0</v>
      </c>
      <c r="I21" s="59">
        <f t="shared" si="5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170.625</v>
      </c>
      <c r="Q21">
        <v>0</v>
      </c>
      <c r="R21">
        <v>170.625</v>
      </c>
      <c r="S21">
        <v>0</v>
      </c>
      <c r="T21">
        <v>81.625</v>
      </c>
      <c r="U21">
        <v>81.625</v>
      </c>
      <c r="V21">
        <v>0</v>
      </c>
      <c r="W21">
        <v>197.75</v>
      </c>
      <c r="X21">
        <v>197.75</v>
      </c>
      <c r="Y21">
        <v>0</v>
      </c>
      <c r="Z21">
        <v>888</v>
      </c>
      <c r="AA21">
        <v>888</v>
      </c>
      <c r="AB21">
        <v>0</v>
      </c>
      <c r="AC21">
        <v>43</v>
      </c>
      <c r="AD21">
        <v>18</v>
      </c>
      <c r="AE21">
        <v>24</v>
      </c>
      <c r="AF21">
        <v>1</v>
      </c>
      <c r="AG21">
        <v>10</v>
      </c>
      <c r="AH21">
        <v>9</v>
      </c>
      <c r="AI21">
        <v>0</v>
      </c>
      <c r="AJ21">
        <v>0</v>
      </c>
      <c r="AK21">
        <v>0</v>
      </c>
      <c r="AL21">
        <v>24</v>
      </c>
      <c r="AM21">
        <v>8</v>
      </c>
      <c r="AN21">
        <v>1</v>
      </c>
      <c r="AO21">
        <v>0</v>
      </c>
      <c r="AP21">
        <v>0</v>
      </c>
      <c r="AQ21">
        <v>0</v>
      </c>
      <c r="AR21">
        <v>9</v>
      </c>
      <c r="AS21">
        <v>2</v>
      </c>
      <c r="AT21">
        <v>8</v>
      </c>
      <c r="AU21">
        <v>0</v>
      </c>
      <c r="AV21">
        <v>0</v>
      </c>
      <c r="AW21">
        <v>0</v>
      </c>
      <c r="AX21">
        <v>14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</v>
      </c>
      <c r="BE21">
        <v>9</v>
      </c>
      <c r="BF21">
        <v>1</v>
      </c>
      <c r="BG21">
        <v>0</v>
      </c>
      <c r="BH21">
        <v>0</v>
      </c>
      <c r="BI21">
        <v>6</v>
      </c>
      <c r="BJ21">
        <v>2</v>
      </c>
      <c r="BK21">
        <v>0</v>
      </c>
      <c r="BL21">
        <v>108</v>
      </c>
      <c r="BM21">
        <v>7</v>
      </c>
      <c r="BN21">
        <v>2</v>
      </c>
      <c r="BO21">
        <v>3</v>
      </c>
      <c r="BP21">
        <v>21</v>
      </c>
      <c r="BQ21">
        <v>0</v>
      </c>
      <c r="BR21">
        <v>75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</row>
    <row r="22" spans="1:82">
      <c r="A22" t="s">
        <v>170</v>
      </c>
      <c r="B22" s="10">
        <f>('E0-Last'!B22)-1</f>
        <v>28</v>
      </c>
      <c r="C22" s="6" t="s">
        <v>2</v>
      </c>
      <c r="D22" s="10" t="s">
        <v>38</v>
      </c>
      <c r="E22" s="59">
        <f t="shared" si="1"/>
        <v>0</v>
      </c>
      <c r="F22" s="59">
        <f t="shared" si="2"/>
        <v>0</v>
      </c>
      <c r="G22" s="59">
        <f t="shared" si="3"/>
        <v>100</v>
      </c>
      <c r="H22" s="59">
        <f t="shared" si="4"/>
        <v>0</v>
      </c>
      <c r="I22" s="59">
        <f t="shared" si="5"/>
        <v>1</v>
      </c>
      <c r="J22">
        <v>8</v>
      </c>
      <c r="K22">
        <v>0</v>
      </c>
      <c r="L22">
        <v>0</v>
      </c>
      <c r="M22">
        <v>8</v>
      </c>
      <c r="N22">
        <v>0</v>
      </c>
      <c r="O22">
        <v>1</v>
      </c>
      <c r="P22">
        <v>121.375</v>
      </c>
      <c r="Q22">
        <v>0</v>
      </c>
      <c r="R22">
        <v>121.375</v>
      </c>
      <c r="S22">
        <v>0</v>
      </c>
      <c r="T22">
        <v>203.25</v>
      </c>
      <c r="U22">
        <v>203.25</v>
      </c>
      <c r="V22">
        <v>0</v>
      </c>
      <c r="W22">
        <v>129</v>
      </c>
      <c r="X22">
        <v>129</v>
      </c>
      <c r="Y22">
        <v>0</v>
      </c>
      <c r="Z22">
        <v>852.375</v>
      </c>
      <c r="AA22">
        <v>852.375</v>
      </c>
      <c r="AB22">
        <v>0</v>
      </c>
      <c r="AC22">
        <v>180</v>
      </c>
      <c r="AD22">
        <v>74</v>
      </c>
      <c r="AE22">
        <v>106</v>
      </c>
      <c r="AF22">
        <v>0</v>
      </c>
      <c r="AG22">
        <v>23</v>
      </c>
      <c r="AH22">
        <v>37</v>
      </c>
      <c r="AI22">
        <v>21</v>
      </c>
      <c r="AJ22">
        <v>12</v>
      </c>
      <c r="AK22">
        <v>0</v>
      </c>
      <c r="AL22">
        <v>87</v>
      </c>
      <c r="AM22">
        <v>8</v>
      </c>
      <c r="AN22">
        <v>29</v>
      </c>
      <c r="AO22">
        <v>4</v>
      </c>
      <c r="AP22">
        <v>0</v>
      </c>
      <c r="AQ22">
        <v>0</v>
      </c>
      <c r="AR22">
        <v>33</v>
      </c>
      <c r="AS22">
        <v>15</v>
      </c>
      <c r="AT22">
        <v>8</v>
      </c>
      <c r="AU22">
        <v>17</v>
      </c>
      <c r="AV22">
        <v>12</v>
      </c>
      <c r="AW22">
        <v>0</v>
      </c>
      <c r="AX22">
        <v>54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8</v>
      </c>
      <c r="BF22">
        <v>0</v>
      </c>
      <c r="BG22">
        <v>0</v>
      </c>
      <c r="BH22">
        <v>0</v>
      </c>
      <c r="BI22">
        <v>7</v>
      </c>
      <c r="BJ22">
        <v>1</v>
      </c>
      <c r="BK22">
        <v>0</v>
      </c>
      <c r="BL22">
        <v>33</v>
      </c>
      <c r="BM22">
        <v>2</v>
      </c>
      <c r="BN22">
        <v>1</v>
      </c>
      <c r="BO22">
        <v>0</v>
      </c>
      <c r="BP22">
        <v>10</v>
      </c>
      <c r="BQ22">
        <v>1</v>
      </c>
      <c r="BR22">
        <v>19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</row>
    <row r="23" spans="1:82">
      <c r="A23" t="s">
        <v>171</v>
      </c>
      <c r="B23" s="10">
        <f>('E0-Last'!B23)-1</f>
        <v>33</v>
      </c>
      <c r="C23" s="4" t="s">
        <v>3</v>
      </c>
      <c r="D23" s="10" t="s">
        <v>38</v>
      </c>
      <c r="E23" s="59">
        <f t="shared" si="1"/>
        <v>0</v>
      </c>
      <c r="F23" s="59">
        <f t="shared" si="2"/>
        <v>0</v>
      </c>
      <c r="G23" s="59">
        <f t="shared" si="3"/>
        <v>100</v>
      </c>
      <c r="H23" s="59">
        <f t="shared" si="4"/>
        <v>0</v>
      </c>
      <c r="I23" s="59">
        <f t="shared" si="5"/>
        <v>1</v>
      </c>
      <c r="J23">
        <v>8</v>
      </c>
      <c r="K23">
        <v>0</v>
      </c>
      <c r="L23">
        <v>0</v>
      </c>
      <c r="M23">
        <v>8</v>
      </c>
      <c r="N23">
        <v>0</v>
      </c>
      <c r="O23">
        <v>1</v>
      </c>
      <c r="P23">
        <v>305.875</v>
      </c>
      <c r="Q23">
        <v>0</v>
      </c>
      <c r="R23">
        <v>305.875</v>
      </c>
      <c r="S23">
        <v>0</v>
      </c>
      <c r="T23">
        <v>230.75</v>
      </c>
      <c r="U23">
        <v>230.75</v>
      </c>
      <c r="V23">
        <v>0</v>
      </c>
      <c r="W23">
        <v>96.625</v>
      </c>
      <c r="X23">
        <v>96.625</v>
      </c>
      <c r="Y23">
        <v>0</v>
      </c>
      <c r="Z23">
        <v>128.875</v>
      </c>
      <c r="AA23">
        <v>128.875</v>
      </c>
      <c r="AB23">
        <v>0</v>
      </c>
      <c r="AC23">
        <v>42</v>
      </c>
      <c r="AD23">
        <v>17</v>
      </c>
      <c r="AE23">
        <v>24</v>
      </c>
      <c r="AF23">
        <v>1</v>
      </c>
      <c r="AG23">
        <v>14</v>
      </c>
      <c r="AH23">
        <v>8</v>
      </c>
      <c r="AI23">
        <v>0</v>
      </c>
      <c r="AJ23">
        <v>0</v>
      </c>
      <c r="AK23">
        <v>10</v>
      </c>
      <c r="AL23">
        <v>10</v>
      </c>
      <c r="AM23">
        <v>8</v>
      </c>
      <c r="AN23">
        <v>0</v>
      </c>
      <c r="AO23">
        <v>0</v>
      </c>
      <c r="AP23">
        <v>0</v>
      </c>
      <c r="AQ23">
        <v>5</v>
      </c>
      <c r="AR23">
        <v>4</v>
      </c>
      <c r="AS23">
        <v>6</v>
      </c>
      <c r="AT23">
        <v>8</v>
      </c>
      <c r="AU23">
        <v>0</v>
      </c>
      <c r="AV23">
        <v>0</v>
      </c>
      <c r="AW23">
        <v>4</v>
      </c>
      <c r="AX23">
        <v>6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19</v>
      </c>
      <c r="BF23">
        <v>0</v>
      </c>
      <c r="BG23">
        <v>0</v>
      </c>
      <c r="BH23">
        <v>0</v>
      </c>
      <c r="BI23">
        <v>7</v>
      </c>
      <c r="BJ23">
        <v>8</v>
      </c>
      <c r="BK23">
        <v>4</v>
      </c>
      <c r="BL23">
        <v>71</v>
      </c>
      <c r="BM23">
        <v>25</v>
      </c>
      <c r="BN23">
        <v>12</v>
      </c>
      <c r="BO23">
        <v>7</v>
      </c>
      <c r="BP23">
        <v>6</v>
      </c>
      <c r="BQ23">
        <v>14</v>
      </c>
      <c r="BR23">
        <v>7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</row>
    <row r="24" spans="1:82">
      <c r="A24" t="s">
        <v>172</v>
      </c>
      <c r="B24" s="10">
        <f>('E0-Last'!B24)-1</f>
        <v>28</v>
      </c>
      <c r="C24" s="4" t="s">
        <v>3</v>
      </c>
      <c r="D24" s="10" t="s">
        <v>38</v>
      </c>
      <c r="E24" s="59">
        <f t="shared" si="1"/>
        <v>0</v>
      </c>
      <c r="F24" s="59">
        <f t="shared" si="2"/>
        <v>0</v>
      </c>
      <c r="G24" s="59">
        <f t="shared" si="3"/>
        <v>75</v>
      </c>
      <c r="H24" s="59">
        <f t="shared" si="4"/>
        <v>25</v>
      </c>
      <c r="I24" s="59">
        <f t="shared" si="5"/>
        <v>0.75</v>
      </c>
      <c r="J24">
        <v>8</v>
      </c>
      <c r="K24">
        <v>0</v>
      </c>
      <c r="L24">
        <v>0</v>
      </c>
      <c r="M24">
        <v>6</v>
      </c>
      <c r="N24">
        <v>2</v>
      </c>
      <c r="O24">
        <v>0.75</v>
      </c>
      <c r="P24">
        <v>175.625</v>
      </c>
      <c r="Q24">
        <v>0</v>
      </c>
      <c r="R24">
        <v>194.66666670000001</v>
      </c>
      <c r="S24">
        <v>118.5</v>
      </c>
      <c r="T24">
        <v>57.75</v>
      </c>
      <c r="U24">
        <v>51.166666669999998</v>
      </c>
      <c r="V24">
        <v>77.5</v>
      </c>
      <c r="W24">
        <v>48.875</v>
      </c>
      <c r="X24">
        <v>40.666666669999998</v>
      </c>
      <c r="Y24">
        <v>73.5</v>
      </c>
      <c r="Z24">
        <v>669</v>
      </c>
      <c r="AA24">
        <v>798.33333330000005</v>
      </c>
      <c r="AB24">
        <v>281</v>
      </c>
      <c r="AC24">
        <v>33</v>
      </c>
      <c r="AD24">
        <v>15</v>
      </c>
      <c r="AE24">
        <v>16</v>
      </c>
      <c r="AF24">
        <v>2</v>
      </c>
      <c r="AG24">
        <v>8</v>
      </c>
      <c r="AH24">
        <v>11</v>
      </c>
      <c r="AI24">
        <v>1</v>
      </c>
      <c r="AJ24">
        <v>0</v>
      </c>
      <c r="AK24">
        <v>0</v>
      </c>
      <c r="AL24">
        <v>13</v>
      </c>
      <c r="AM24">
        <v>8</v>
      </c>
      <c r="AN24">
        <v>3</v>
      </c>
      <c r="AO24">
        <v>1</v>
      </c>
      <c r="AP24">
        <v>0</v>
      </c>
      <c r="AQ24">
        <v>0</v>
      </c>
      <c r="AR24">
        <v>3</v>
      </c>
      <c r="AS24">
        <v>0</v>
      </c>
      <c r="AT24">
        <v>6</v>
      </c>
      <c r="AU24">
        <v>0</v>
      </c>
      <c r="AV24">
        <v>0</v>
      </c>
      <c r="AW24">
        <v>0</v>
      </c>
      <c r="AX24">
        <v>10</v>
      </c>
      <c r="AY24">
        <v>0</v>
      </c>
      <c r="AZ24">
        <v>2</v>
      </c>
      <c r="BA24">
        <v>0</v>
      </c>
      <c r="BB24">
        <v>0</v>
      </c>
      <c r="BC24">
        <v>0</v>
      </c>
      <c r="BD24">
        <v>0</v>
      </c>
      <c r="BE24">
        <v>9</v>
      </c>
      <c r="BF24">
        <v>0</v>
      </c>
      <c r="BG24">
        <v>0</v>
      </c>
      <c r="BH24">
        <v>0</v>
      </c>
      <c r="BI24">
        <v>6</v>
      </c>
      <c r="BJ24">
        <v>2</v>
      </c>
      <c r="BK24">
        <v>1</v>
      </c>
      <c r="BL24">
        <v>102</v>
      </c>
      <c r="BM24">
        <v>16</v>
      </c>
      <c r="BN24">
        <v>0</v>
      </c>
      <c r="BO24">
        <v>3</v>
      </c>
      <c r="BP24">
        <v>9</v>
      </c>
      <c r="BQ24">
        <v>0</v>
      </c>
      <c r="BR24">
        <v>74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</row>
    <row r="25" spans="1:82">
      <c r="A25" t="s">
        <v>173</v>
      </c>
      <c r="B25" s="10">
        <f>('E0-Last'!B25)-1</f>
        <v>28</v>
      </c>
      <c r="C25" s="6" t="s">
        <v>2</v>
      </c>
      <c r="D25" s="10" t="s">
        <v>38</v>
      </c>
      <c r="E25" s="59">
        <f t="shared" si="1"/>
        <v>0</v>
      </c>
      <c r="F25" s="59">
        <f t="shared" si="2"/>
        <v>0</v>
      </c>
      <c r="G25" s="59">
        <f t="shared" si="3"/>
        <v>87.5</v>
      </c>
      <c r="H25" s="59">
        <f t="shared" si="4"/>
        <v>12.5</v>
      </c>
      <c r="I25" s="59">
        <f t="shared" si="5"/>
        <v>0.875</v>
      </c>
      <c r="J25">
        <v>8</v>
      </c>
      <c r="K25">
        <v>0</v>
      </c>
      <c r="L25">
        <v>0</v>
      </c>
      <c r="M25">
        <v>7</v>
      </c>
      <c r="N25">
        <v>1</v>
      </c>
      <c r="O25">
        <v>0.875</v>
      </c>
      <c r="P25">
        <v>380.75</v>
      </c>
      <c r="Q25">
        <v>0</v>
      </c>
      <c r="R25">
        <v>353.42857149999998</v>
      </c>
      <c r="S25">
        <v>572</v>
      </c>
      <c r="T25">
        <v>117.625</v>
      </c>
      <c r="U25">
        <v>74.714285700000005</v>
      </c>
      <c r="V25">
        <v>418</v>
      </c>
      <c r="W25">
        <v>894.5</v>
      </c>
      <c r="X25">
        <v>944.42857149999998</v>
      </c>
      <c r="Y25">
        <v>545</v>
      </c>
      <c r="Z25">
        <v>30.75</v>
      </c>
      <c r="AA25">
        <v>30.571428569999998</v>
      </c>
      <c r="AB25">
        <v>32</v>
      </c>
      <c r="AC25">
        <v>34</v>
      </c>
      <c r="AD25">
        <v>15</v>
      </c>
      <c r="AE25">
        <v>16</v>
      </c>
      <c r="AF25">
        <v>3</v>
      </c>
      <c r="AG25">
        <v>10</v>
      </c>
      <c r="AH25">
        <v>8</v>
      </c>
      <c r="AI25">
        <v>1</v>
      </c>
      <c r="AJ25">
        <v>0</v>
      </c>
      <c r="AK25">
        <v>0</v>
      </c>
      <c r="AL25">
        <v>15</v>
      </c>
      <c r="AM25">
        <v>8</v>
      </c>
      <c r="AN25">
        <v>0</v>
      </c>
      <c r="AO25">
        <v>1</v>
      </c>
      <c r="AP25">
        <v>0</v>
      </c>
      <c r="AQ25">
        <v>0</v>
      </c>
      <c r="AR25">
        <v>6</v>
      </c>
      <c r="AS25">
        <v>2</v>
      </c>
      <c r="AT25">
        <v>7</v>
      </c>
      <c r="AU25">
        <v>0</v>
      </c>
      <c r="AV25">
        <v>0</v>
      </c>
      <c r="AW25">
        <v>0</v>
      </c>
      <c r="AX25">
        <v>7</v>
      </c>
      <c r="AY25">
        <v>0</v>
      </c>
      <c r="AZ25">
        <v>1</v>
      </c>
      <c r="BA25">
        <v>0</v>
      </c>
      <c r="BB25">
        <v>0</v>
      </c>
      <c r="BC25">
        <v>0</v>
      </c>
      <c r="BD25">
        <v>2</v>
      </c>
      <c r="BE25">
        <v>23</v>
      </c>
      <c r="BF25">
        <v>0</v>
      </c>
      <c r="BG25">
        <v>1</v>
      </c>
      <c r="BH25">
        <v>0</v>
      </c>
      <c r="BI25">
        <v>3</v>
      </c>
      <c r="BJ25">
        <v>12</v>
      </c>
      <c r="BK25">
        <v>7</v>
      </c>
      <c r="BL25">
        <v>73</v>
      </c>
      <c r="BM25">
        <v>22</v>
      </c>
      <c r="BN25">
        <v>3</v>
      </c>
      <c r="BO25">
        <v>11</v>
      </c>
      <c r="BP25">
        <v>2</v>
      </c>
      <c r="BQ25">
        <v>3</v>
      </c>
      <c r="BR25">
        <v>32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</row>
    <row r="26" spans="1:82">
      <c r="A26" t="s">
        <v>174</v>
      </c>
      <c r="B26" s="10">
        <f>('E0-Last'!B26)-1</f>
        <v>36</v>
      </c>
      <c r="C26" s="6" t="s">
        <v>2</v>
      </c>
      <c r="D26" s="10" t="s">
        <v>38</v>
      </c>
      <c r="E26" s="59">
        <f t="shared" si="1"/>
        <v>0</v>
      </c>
      <c r="F26" s="59">
        <f t="shared" si="2"/>
        <v>12.5</v>
      </c>
      <c r="G26" s="59">
        <f t="shared" si="3"/>
        <v>50</v>
      </c>
      <c r="H26" s="59">
        <f t="shared" si="4"/>
        <v>37.5</v>
      </c>
      <c r="I26" s="59">
        <f t="shared" si="5"/>
        <v>0.5</v>
      </c>
      <c r="J26">
        <v>8</v>
      </c>
      <c r="K26">
        <v>0</v>
      </c>
      <c r="L26">
        <v>1</v>
      </c>
      <c r="M26">
        <v>4</v>
      </c>
      <c r="N26">
        <v>3</v>
      </c>
      <c r="O26">
        <v>0.57142857140000003</v>
      </c>
      <c r="P26">
        <v>616.375</v>
      </c>
      <c r="Q26">
        <v>419</v>
      </c>
      <c r="R26">
        <v>774</v>
      </c>
      <c r="S26">
        <v>472</v>
      </c>
      <c r="T26">
        <v>553.42857149999998</v>
      </c>
      <c r="U26">
        <v>866.25</v>
      </c>
      <c r="V26">
        <v>136.33333329999999</v>
      </c>
      <c r="W26">
        <v>71.428571430000005</v>
      </c>
      <c r="X26">
        <v>80.5</v>
      </c>
      <c r="Y26">
        <v>59.333333330000002</v>
      </c>
      <c r="Z26">
        <v>713.57142850000002</v>
      </c>
      <c r="AA26">
        <v>956.5</v>
      </c>
      <c r="AB26">
        <v>389.66666659999999</v>
      </c>
      <c r="AC26">
        <v>19</v>
      </c>
      <c r="AD26">
        <v>9</v>
      </c>
      <c r="AE26">
        <v>5</v>
      </c>
      <c r="AF26">
        <v>5</v>
      </c>
      <c r="AG26">
        <v>10</v>
      </c>
      <c r="AH26">
        <v>8</v>
      </c>
      <c r="AI26">
        <v>0</v>
      </c>
      <c r="AJ26">
        <v>0</v>
      </c>
      <c r="AK26">
        <v>0</v>
      </c>
      <c r="AL26">
        <v>1</v>
      </c>
      <c r="AM26">
        <v>8</v>
      </c>
      <c r="AN26">
        <v>1</v>
      </c>
      <c r="AO26">
        <v>0</v>
      </c>
      <c r="AP26">
        <v>0</v>
      </c>
      <c r="AQ26">
        <v>0</v>
      </c>
      <c r="AR26">
        <v>0</v>
      </c>
      <c r="AS26">
        <v>1</v>
      </c>
      <c r="AT26">
        <v>4</v>
      </c>
      <c r="AU26">
        <v>0</v>
      </c>
      <c r="AV26">
        <v>0</v>
      </c>
      <c r="AW26">
        <v>0</v>
      </c>
      <c r="AX26">
        <v>0</v>
      </c>
      <c r="AY26">
        <v>1</v>
      </c>
      <c r="AZ26">
        <v>3</v>
      </c>
      <c r="BA26">
        <v>0</v>
      </c>
      <c r="BB26">
        <v>0</v>
      </c>
      <c r="BC26">
        <v>0</v>
      </c>
      <c r="BD26">
        <v>1</v>
      </c>
      <c r="BE26">
        <v>7</v>
      </c>
      <c r="BF26">
        <v>0</v>
      </c>
      <c r="BG26">
        <v>0</v>
      </c>
      <c r="BH26">
        <v>0</v>
      </c>
      <c r="BI26">
        <v>5</v>
      </c>
      <c r="BJ26">
        <v>2</v>
      </c>
      <c r="BK26">
        <v>0</v>
      </c>
      <c r="BL26">
        <v>241</v>
      </c>
      <c r="BM26">
        <v>43</v>
      </c>
      <c r="BN26">
        <v>72</v>
      </c>
      <c r="BO26">
        <v>9</v>
      </c>
      <c r="BP26">
        <v>9</v>
      </c>
      <c r="BQ26">
        <v>1</v>
      </c>
      <c r="BR26">
        <v>107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</row>
    <row r="27" spans="1:82">
      <c r="A27" t="s">
        <v>183</v>
      </c>
      <c r="B27" s="10">
        <f>('E0-Last'!B27)-1</f>
        <v>33</v>
      </c>
      <c r="C27" s="6" t="s">
        <v>2</v>
      </c>
      <c r="D27" s="10" t="s">
        <v>38</v>
      </c>
      <c r="E27" s="59">
        <f t="shared" si="1"/>
        <v>12.5</v>
      </c>
      <c r="F27" s="59">
        <f t="shared" si="2"/>
        <v>0</v>
      </c>
      <c r="G27" s="59">
        <f t="shared" si="3"/>
        <v>75</v>
      </c>
      <c r="H27" s="59">
        <f t="shared" si="4"/>
        <v>12.5</v>
      </c>
      <c r="I27" s="59">
        <f t="shared" si="5"/>
        <v>0.75</v>
      </c>
      <c r="J27">
        <v>8</v>
      </c>
      <c r="K27">
        <v>1</v>
      </c>
      <c r="L27">
        <v>0</v>
      </c>
      <c r="M27">
        <v>6</v>
      </c>
      <c r="N27">
        <v>1</v>
      </c>
      <c r="O27">
        <v>0.85714285700000004</v>
      </c>
      <c r="P27">
        <v>646.71428560000004</v>
      </c>
      <c r="Q27">
        <v>0</v>
      </c>
      <c r="R27">
        <v>657.66666669999995</v>
      </c>
      <c r="S27">
        <v>581</v>
      </c>
      <c r="T27">
        <v>131.14285709999999</v>
      </c>
      <c r="U27">
        <v>141.66666670000001</v>
      </c>
      <c r="V27">
        <v>68</v>
      </c>
      <c r="W27">
        <v>251.85714290000001</v>
      </c>
      <c r="X27">
        <v>234</v>
      </c>
      <c r="Y27">
        <v>359</v>
      </c>
      <c r="Z27">
        <v>733.14285710000001</v>
      </c>
      <c r="AA27">
        <v>818.16666669999995</v>
      </c>
      <c r="AB27">
        <v>223</v>
      </c>
      <c r="AC27">
        <v>46</v>
      </c>
      <c r="AD27">
        <v>12</v>
      </c>
      <c r="AE27">
        <v>31</v>
      </c>
      <c r="AF27">
        <v>3</v>
      </c>
      <c r="AG27">
        <v>19</v>
      </c>
      <c r="AH27">
        <v>9</v>
      </c>
      <c r="AI27">
        <v>2</v>
      </c>
      <c r="AJ27">
        <v>0</v>
      </c>
      <c r="AK27">
        <v>0</v>
      </c>
      <c r="AL27">
        <v>16</v>
      </c>
      <c r="AM27">
        <v>7</v>
      </c>
      <c r="AN27">
        <v>2</v>
      </c>
      <c r="AO27">
        <v>0</v>
      </c>
      <c r="AP27">
        <v>0</v>
      </c>
      <c r="AQ27">
        <v>0</v>
      </c>
      <c r="AR27">
        <v>3</v>
      </c>
      <c r="AS27">
        <v>10</v>
      </c>
      <c r="AT27">
        <v>6</v>
      </c>
      <c r="AU27">
        <v>2</v>
      </c>
      <c r="AV27">
        <v>0</v>
      </c>
      <c r="AW27">
        <v>0</v>
      </c>
      <c r="AX27">
        <v>13</v>
      </c>
      <c r="AY27">
        <v>2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7</v>
      </c>
      <c r="BF27">
        <v>0</v>
      </c>
      <c r="BG27">
        <v>0</v>
      </c>
      <c r="BH27">
        <v>0</v>
      </c>
      <c r="BI27">
        <v>5</v>
      </c>
      <c r="BJ27">
        <v>2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</row>
    <row r="28" spans="1:82">
      <c r="A28" t="s">
        <v>175</v>
      </c>
      <c r="B28" s="10">
        <f>('E0-Last'!B28)-1</f>
        <v>33</v>
      </c>
      <c r="C28" s="4" t="s">
        <v>3</v>
      </c>
      <c r="D28" s="10" t="s">
        <v>38</v>
      </c>
      <c r="E28" s="59">
        <f t="shared" si="1"/>
        <v>0</v>
      </c>
      <c r="F28" s="59">
        <f t="shared" si="2"/>
        <v>0</v>
      </c>
      <c r="G28" s="59">
        <f t="shared" si="3"/>
        <v>87.5</v>
      </c>
      <c r="H28" s="59">
        <f t="shared" si="4"/>
        <v>12.5</v>
      </c>
      <c r="I28" s="59">
        <f t="shared" si="5"/>
        <v>0.875</v>
      </c>
      <c r="J28">
        <v>8</v>
      </c>
      <c r="K28">
        <v>0</v>
      </c>
      <c r="L28">
        <v>0</v>
      </c>
      <c r="M28">
        <v>7</v>
      </c>
      <c r="N28">
        <v>1</v>
      </c>
      <c r="O28">
        <v>0.875</v>
      </c>
      <c r="P28">
        <v>253.125</v>
      </c>
      <c r="Q28">
        <v>0</v>
      </c>
      <c r="R28">
        <v>250</v>
      </c>
      <c r="S28">
        <v>275</v>
      </c>
      <c r="T28">
        <v>59.625</v>
      </c>
      <c r="U28">
        <v>58</v>
      </c>
      <c r="V28">
        <v>71</v>
      </c>
      <c r="W28">
        <v>108.25</v>
      </c>
      <c r="X28">
        <v>107.5714286</v>
      </c>
      <c r="Y28">
        <v>113</v>
      </c>
      <c r="Z28">
        <v>85.25</v>
      </c>
      <c r="AA28">
        <v>89.714285700000005</v>
      </c>
      <c r="AB28">
        <v>54</v>
      </c>
      <c r="AC28">
        <v>35</v>
      </c>
      <c r="AD28">
        <v>12</v>
      </c>
      <c r="AE28">
        <v>21</v>
      </c>
      <c r="AF28">
        <v>2</v>
      </c>
      <c r="AG28">
        <v>13</v>
      </c>
      <c r="AH28">
        <v>8</v>
      </c>
      <c r="AI28">
        <v>2</v>
      </c>
      <c r="AJ28">
        <v>0</v>
      </c>
      <c r="AK28">
        <v>8</v>
      </c>
      <c r="AL28">
        <v>4</v>
      </c>
      <c r="AM28">
        <v>8</v>
      </c>
      <c r="AN28">
        <v>0</v>
      </c>
      <c r="AO28">
        <v>1</v>
      </c>
      <c r="AP28">
        <v>0</v>
      </c>
      <c r="AQ28">
        <v>3</v>
      </c>
      <c r="AR28">
        <v>0</v>
      </c>
      <c r="AS28">
        <v>5</v>
      </c>
      <c r="AT28">
        <v>7</v>
      </c>
      <c r="AU28">
        <v>1</v>
      </c>
      <c r="AV28">
        <v>0</v>
      </c>
      <c r="AW28">
        <v>5</v>
      </c>
      <c r="AX28">
        <v>3</v>
      </c>
      <c r="AY28">
        <v>0</v>
      </c>
      <c r="AZ28">
        <v>1</v>
      </c>
      <c r="BA28">
        <v>0</v>
      </c>
      <c r="BB28">
        <v>0</v>
      </c>
      <c r="BC28">
        <v>0</v>
      </c>
      <c r="BD28">
        <v>1</v>
      </c>
      <c r="BE28">
        <v>33</v>
      </c>
      <c r="BF28">
        <v>0</v>
      </c>
      <c r="BG28">
        <v>0</v>
      </c>
      <c r="BH28">
        <v>0</v>
      </c>
      <c r="BI28">
        <v>7</v>
      </c>
      <c r="BJ28">
        <v>14</v>
      </c>
      <c r="BK28">
        <v>12</v>
      </c>
      <c r="BL28">
        <v>62</v>
      </c>
      <c r="BM28">
        <v>9</v>
      </c>
      <c r="BN28">
        <v>0</v>
      </c>
      <c r="BO28">
        <v>0</v>
      </c>
      <c r="BP28">
        <v>16</v>
      </c>
      <c r="BQ28">
        <v>11</v>
      </c>
      <c r="BR28">
        <v>26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</row>
    <row r="29" spans="1:82">
      <c r="A29" t="s">
        <v>176</v>
      </c>
      <c r="B29" s="10">
        <f>('E0-Last'!B29)-1</f>
        <v>33</v>
      </c>
      <c r="C29" s="6" t="s">
        <v>2</v>
      </c>
      <c r="D29" s="10" t="s">
        <v>38</v>
      </c>
      <c r="E29" s="59">
        <f t="shared" si="1"/>
        <v>12.5</v>
      </c>
      <c r="F29" s="59">
        <f t="shared" si="2"/>
        <v>0</v>
      </c>
      <c r="G29" s="59">
        <f t="shared" si="3"/>
        <v>87.5</v>
      </c>
      <c r="H29" s="59">
        <f t="shared" si="4"/>
        <v>0</v>
      </c>
      <c r="I29" s="59">
        <f t="shared" si="5"/>
        <v>0.875</v>
      </c>
      <c r="J29">
        <v>8</v>
      </c>
      <c r="K29">
        <v>1</v>
      </c>
      <c r="L29">
        <v>0</v>
      </c>
      <c r="M29">
        <v>7</v>
      </c>
      <c r="N29">
        <v>0</v>
      </c>
      <c r="O29">
        <v>1</v>
      </c>
      <c r="P29">
        <v>573.14285710000001</v>
      </c>
      <c r="Q29">
        <v>0</v>
      </c>
      <c r="R29">
        <v>573.14285710000001</v>
      </c>
      <c r="S29">
        <v>0</v>
      </c>
      <c r="T29">
        <v>157.85714290000001</v>
      </c>
      <c r="U29">
        <v>157.85714290000001</v>
      </c>
      <c r="V29">
        <v>0</v>
      </c>
      <c r="W29">
        <v>138.42857140000001</v>
      </c>
      <c r="X29">
        <v>138.42857140000001</v>
      </c>
      <c r="Y29">
        <v>0</v>
      </c>
      <c r="Z29">
        <v>720.85714289999999</v>
      </c>
      <c r="AA29">
        <v>720.85714289999999</v>
      </c>
      <c r="AB29">
        <v>0</v>
      </c>
      <c r="AC29">
        <v>43</v>
      </c>
      <c r="AD29">
        <v>14</v>
      </c>
      <c r="AE29">
        <v>23</v>
      </c>
      <c r="AF29">
        <v>6</v>
      </c>
      <c r="AG29">
        <v>11</v>
      </c>
      <c r="AH29">
        <v>10</v>
      </c>
      <c r="AI29">
        <v>1</v>
      </c>
      <c r="AJ29">
        <v>0</v>
      </c>
      <c r="AK29">
        <v>0</v>
      </c>
      <c r="AL29">
        <v>21</v>
      </c>
      <c r="AM29">
        <v>7</v>
      </c>
      <c r="AN29">
        <v>3</v>
      </c>
      <c r="AO29">
        <v>0</v>
      </c>
      <c r="AP29">
        <v>0</v>
      </c>
      <c r="AQ29">
        <v>0</v>
      </c>
      <c r="AR29">
        <v>4</v>
      </c>
      <c r="AS29">
        <v>1</v>
      </c>
      <c r="AT29">
        <v>7</v>
      </c>
      <c r="AU29">
        <v>1</v>
      </c>
      <c r="AV29">
        <v>0</v>
      </c>
      <c r="AW29">
        <v>0</v>
      </c>
      <c r="AX29">
        <v>14</v>
      </c>
      <c r="AY29">
        <v>3</v>
      </c>
      <c r="AZ29">
        <v>0</v>
      </c>
      <c r="BA29">
        <v>0</v>
      </c>
      <c r="BB29">
        <v>0</v>
      </c>
      <c r="BC29">
        <v>0</v>
      </c>
      <c r="BD29">
        <v>3</v>
      </c>
      <c r="BE29">
        <v>9</v>
      </c>
      <c r="BF29">
        <v>0</v>
      </c>
      <c r="BG29">
        <v>0</v>
      </c>
      <c r="BH29">
        <v>0</v>
      </c>
      <c r="BI29">
        <v>6</v>
      </c>
      <c r="BJ29">
        <v>1</v>
      </c>
      <c r="BK29">
        <v>2</v>
      </c>
      <c r="BL29">
        <v>213</v>
      </c>
      <c r="BM29">
        <v>72</v>
      </c>
      <c r="BN29">
        <v>0</v>
      </c>
      <c r="BO29">
        <v>3</v>
      </c>
      <c r="BP29">
        <v>26</v>
      </c>
      <c r="BQ29">
        <v>0</v>
      </c>
      <c r="BR29">
        <v>112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</row>
    <row r="30" spans="1:82">
      <c r="A30" t="s">
        <v>177</v>
      </c>
      <c r="B30" s="10">
        <f>('E0-Last'!B30)-1</f>
        <v>28</v>
      </c>
      <c r="C30" s="6" t="s">
        <v>2</v>
      </c>
      <c r="D30" s="10" t="s">
        <v>38</v>
      </c>
      <c r="E30" s="59">
        <f t="shared" si="1"/>
        <v>0</v>
      </c>
      <c r="F30" s="59">
        <f t="shared" si="2"/>
        <v>0</v>
      </c>
      <c r="G30" s="59">
        <f t="shared" si="3"/>
        <v>100</v>
      </c>
      <c r="H30" s="59">
        <f t="shared" si="4"/>
        <v>0</v>
      </c>
      <c r="I30" s="59">
        <f t="shared" si="5"/>
        <v>1</v>
      </c>
      <c r="J30">
        <v>8</v>
      </c>
      <c r="K30">
        <v>0</v>
      </c>
      <c r="L30">
        <v>0</v>
      </c>
      <c r="M30">
        <v>8</v>
      </c>
      <c r="N30">
        <v>0</v>
      </c>
      <c r="O30">
        <v>1</v>
      </c>
      <c r="P30">
        <v>175.375</v>
      </c>
      <c r="Q30">
        <v>0</v>
      </c>
      <c r="R30">
        <v>175.375</v>
      </c>
      <c r="S30">
        <v>0</v>
      </c>
      <c r="T30">
        <v>103.5</v>
      </c>
      <c r="U30">
        <v>103.5</v>
      </c>
      <c r="V30">
        <v>0</v>
      </c>
      <c r="W30">
        <v>120.5</v>
      </c>
      <c r="X30">
        <v>120.5</v>
      </c>
      <c r="Y30">
        <v>0</v>
      </c>
      <c r="Z30">
        <v>945.875</v>
      </c>
      <c r="AA30">
        <v>945.875</v>
      </c>
      <c r="AB30">
        <v>0</v>
      </c>
      <c r="AC30">
        <v>57</v>
      </c>
      <c r="AD30">
        <v>21</v>
      </c>
      <c r="AE30">
        <v>36</v>
      </c>
      <c r="AF30">
        <v>0</v>
      </c>
      <c r="AG30">
        <v>15</v>
      </c>
      <c r="AH30">
        <v>12</v>
      </c>
      <c r="AI30">
        <v>3</v>
      </c>
      <c r="AJ30">
        <v>0</v>
      </c>
      <c r="AK30">
        <v>0</v>
      </c>
      <c r="AL30">
        <v>27</v>
      </c>
      <c r="AM30">
        <v>8</v>
      </c>
      <c r="AN30">
        <v>4</v>
      </c>
      <c r="AO30">
        <v>0</v>
      </c>
      <c r="AP30">
        <v>0</v>
      </c>
      <c r="AQ30">
        <v>0</v>
      </c>
      <c r="AR30">
        <v>9</v>
      </c>
      <c r="AS30">
        <v>7</v>
      </c>
      <c r="AT30">
        <v>8</v>
      </c>
      <c r="AU30">
        <v>3</v>
      </c>
      <c r="AV30">
        <v>0</v>
      </c>
      <c r="AW30">
        <v>0</v>
      </c>
      <c r="AX30">
        <v>18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8</v>
      </c>
      <c r="BF30">
        <v>0</v>
      </c>
      <c r="BG30">
        <v>0</v>
      </c>
      <c r="BH30">
        <v>0</v>
      </c>
      <c r="BI30">
        <v>7</v>
      </c>
      <c r="BJ30">
        <v>1</v>
      </c>
      <c r="BK30">
        <v>0</v>
      </c>
      <c r="BL30">
        <v>33</v>
      </c>
      <c r="BM30">
        <v>0</v>
      </c>
      <c r="BN30">
        <v>0</v>
      </c>
      <c r="BO30">
        <v>0</v>
      </c>
      <c r="BP30">
        <v>14</v>
      </c>
      <c r="BQ30">
        <v>1</v>
      </c>
      <c r="BR30">
        <v>18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 t="s">
        <v>58</v>
      </c>
    </row>
    <row r="31" spans="1:82">
      <c r="A31"/>
      <c r="B31" s="10"/>
      <c r="C31" s="6"/>
      <c r="D31" s="10"/>
      <c r="E31" s="59"/>
      <c r="F31" s="59"/>
      <c r="G31" s="59"/>
      <c r="H31" s="59"/>
      <c r="I31" s="59"/>
      <c r="O31" s="38"/>
    </row>
    <row r="32" spans="1:82">
      <c r="A32" s="34" t="s">
        <v>3</v>
      </c>
      <c r="B32" s="34">
        <f>COUNTIF(C4:C29,"WT")</f>
        <v>11</v>
      </c>
      <c r="C32" s="63"/>
      <c r="D32" s="22" t="s">
        <v>41</v>
      </c>
      <c r="E32" s="24">
        <f>AVERAGE(E7:E10,E12,E17,E19:E20,E23:E24,E28)</f>
        <v>6.8181818181818183</v>
      </c>
      <c r="F32" s="24">
        <f t="shared" ref="F32:BQ32" si="8">AVERAGE(F7:F10,F12,F17,F19:F20,F23:F24,F28)</f>
        <v>2.2727272727272729</v>
      </c>
      <c r="G32" s="24">
        <f t="shared" si="8"/>
        <v>68.181818181818187</v>
      </c>
      <c r="H32" s="24">
        <f t="shared" si="8"/>
        <v>22.727272727272727</v>
      </c>
      <c r="I32" s="24">
        <f t="shared" si="8"/>
        <v>0.68181818181818177</v>
      </c>
      <c r="J32" s="24">
        <f t="shared" si="8"/>
        <v>8</v>
      </c>
      <c r="K32" s="24">
        <f t="shared" si="8"/>
        <v>0.54545454545454541</v>
      </c>
      <c r="L32" s="24">
        <f>AVERAGE(L7:L10,L12,L17,L19:L20,L23:L24,L28)</f>
        <v>0.18181818181818182</v>
      </c>
      <c r="M32" s="24">
        <f t="shared" si="8"/>
        <v>5.4545454545454541</v>
      </c>
      <c r="N32" s="24">
        <f t="shared" si="8"/>
        <v>1.8181818181818181</v>
      </c>
      <c r="O32" s="24">
        <f t="shared" si="8"/>
        <v>0.72305194804545458</v>
      </c>
      <c r="P32" s="24">
        <f t="shared" si="8"/>
        <v>496.19772727272726</v>
      </c>
      <c r="Q32" s="24">
        <f t="shared" si="8"/>
        <v>203.81818181818181</v>
      </c>
      <c r="R32" s="24">
        <f t="shared" si="8"/>
        <v>525.96417748181818</v>
      </c>
      <c r="S32" s="24">
        <f t="shared" si="8"/>
        <v>435.53030302727274</v>
      </c>
      <c r="T32" s="24">
        <f t="shared" si="8"/>
        <v>239.11623377272727</v>
      </c>
      <c r="U32" s="24">
        <f t="shared" si="8"/>
        <v>220.12673160545452</v>
      </c>
      <c r="V32" s="24">
        <f t="shared" si="8"/>
        <v>267.25757575454548</v>
      </c>
      <c r="W32" s="24">
        <f t="shared" si="8"/>
        <v>330.09837662727273</v>
      </c>
      <c r="X32" s="24">
        <f t="shared" si="8"/>
        <v>369.48744585545455</v>
      </c>
      <c r="Y32" s="24">
        <f t="shared" si="8"/>
        <v>127.49242424545454</v>
      </c>
      <c r="Z32" s="24">
        <f t="shared" si="8"/>
        <v>369.02012986363638</v>
      </c>
      <c r="AA32" s="24">
        <f t="shared" si="8"/>
        <v>441.62207794727277</v>
      </c>
      <c r="AB32" s="24">
        <f t="shared" si="8"/>
        <v>181.84090908727273</v>
      </c>
      <c r="AC32" s="24">
        <f t="shared" si="8"/>
        <v>39</v>
      </c>
      <c r="AD32" s="24">
        <f t="shared" si="8"/>
        <v>16.363636363636363</v>
      </c>
      <c r="AE32" s="24">
        <f t="shared" si="8"/>
        <v>16.454545454545453</v>
      </c>
      <c r="AF32" s="24">
        <f t="shared" si="8"/>
        <v>6.1818181818181817</v>
      </c>
      <c r="AG32" s="24">
        <f t="shared" si="8"/>
        <v>11.454545454545455</v>
      </c>
      <c r="AH32" s="24">
        <f t="shared" si="8"/>
        <v>10.636363636363637</v>
      </c>
      <c r="AI32" s="24">
        <f t="shared" si="8"/>
        <v>2.8181818181818183</v>
      </c>
      <c r="AJ32" s="24">
        <f t="shared" si="8"/>
        <v>0.18181818181818182</v>
      </c>
      <c r="AK32" s="24">
        <f t="shared" si="8"/>
        <v>2.1818181818181817</v>
      </c>
      <c r="AL32" s="24">
        <f t="shared" si="8"/>
        <v>11.727272727272727</v>
      </c>
      <c r="AM32" s="24">
        <f t="shared" si="8"/>
        <v>7.4545454545454541</v>
      </c>
      <c r="AN32" s="24">
        <f t="shared" si="8"/>
        <v>3.3636363636363638</v>
      </c>
      <c r="AO32" s="24">
        <f t="shared" si="8"/>
        <v>1.0909090909090908</v>
      </c>
      <c r="AP32" s="24">
        <f t="shared" si="8"/>
        <v>0</v>
      </c>
      <c r="AQ32" s="24">
        <f t="shared" si="8"/>
        <v>0.90909090909090906</v>
      </c>
      <c r="AR32" s="24">
        <f t="shared" si="8"/>
        <v>3.5454545454545454</v>
      </c>
      <c r="AS32" s="24">
        <f t="shared" si="8"/>
        <v>3.4545454545454546</v>
      </c>
      <c r="AT32" s="24">
        <f t="shared" si="8"/>
        <v>5.4545454545454541</v>
      </c>
      <c r="AU32" s="24">
        <f t="shared" si="8"/>
        <v>1.1818181818181819</v>
      </c>
      <c r="AV32" s="24">
        <f t="shared" si="8"/>
        <v>0.18181818181818182</v>
      </c>
      <c r="AW32" s="24">
        <f t="shared" si="8"/>
        <v>0.81818181818181823</v>
      </c>
      <c r="AX32" s="24">
        <f t="shared" si="8"/>
        <v>5.3636363636363633</v>
      </c>
      <c r="AY32" s="24">
        <f t="shared" si="8"/>
        <v>0.54545454545454541</v>
      </c>
      <c r="AZ32" s="24">
        <f t="shared" si="8"/>
        <v>1.8181818181818181</v>
      </c>
      <c r="BA32" s="24">
        <f t="shared" si="8"/>
        <v>0.54545454545454541</v>
      </c>
      <c r="BB32" s="24">
        <f t="shared" si="8"/>
        <v>0</v>
      </c>
      <c r="BC32" s="24">
        <f t="shared" si="8"/>
        <v>0.45454545454545453</v>
      </c>
      <c r="BD32" s="24">
        <f t="shared" si="8"/>
        <v>2.8181818181818183</v>
      </c>
      <c r="BE32" s="24">
        <f t="shared" si="8"/>
        <v>15.272727272727273</v>
      </c>
      <c r="BF32" s="24">
        <f t="shared" si="8"/>
        <v>0.27272727272727271</v>
      </c>
      <c r="BG32" s="24">
        <f t="shared" si="8"/>
        <v>0</v>
      </c>
      <c r="BH32" s="24">
        <f t="shared" si="8"/>
        <v>0</v>
      </c>
      <c r="BI32" s="24">
        <f t="shared" si="8"/>
        <v>3.5454545454545454</v>
      </c>
      <c r="BJ32" s="24">
        <f t="shared" si="8"/>
        <v>5.7272727272727275</v>
      </c>
      <c r="BK32" s="24">
        <f t="shared" si="8"/>
        <v>5.7272727272727275</v>
      </c>
      <c r="BL32" s="24">
        <f t="shared" si="8"/>
        <v>115</v>
      </c>
      <c r="BM32" s="24">
        <f t="shared" si="8"/>
        <v>30.09090909090909</v>
      </c>
      <c r="BN32" s="24">
        <f t="shared" si="8"/>
        <v>4.1818181818181817</v>
      </c>
      <c r="BO32" s="24">
        <f t="shared" si="8"/>
        <v>2.0909090909090908</v>
      </c>
      <c r="BP32" s="24">
        <f t="shared" si="8"/>
        <v>10.090909090909092</v>
      </c>
      <c r="BQ32" s="24">
        <f t="shared" si="8"/>
        <v>6</v>
      </c>
      <c r="BR32" s="24">
        <f t="shared" ref="BR32:BX32" si="9">AVERAGE(BR7:BR10,BR12,BR17,BR19:BR20,BR23:BR24,BR28)</f>
        <v>62.545454545454547</v>
      </c>
      <c r="BS32" s="24">
        <f t="shared" si="9"/>
        <v>0</v>
      </c>
      <c r="BT32" s="24">
        <f t="shared" si="9"/>
        <v>0</v>
      </c>
      <c r="BU32" s="24">
        <f t="shared" si="9"/>
        <v>0</v>
      </c>
      <c r="BV32" s="24">
        <f t="shared" si="9"/>
        <v>0</v>
      </c>
      <c r="BW32" s="24">
        <f t="shared" si="9"/>
        <v>0</v>
      </c>
      <c r="BX32" s="24">
        <f t="shared" si="9"/>
        <v>0</v>
      </c>
      <c r="BY32" s="24">
        <f>AVERAGE(BY7:BY10,BY12,BY17,BY19:BY20,BY23:BY24,BY28)</f>
        <v>0</v>
      </c>
      <c r="BZ32" s="24">
        <f>AVERAGE(BZ7:BZ10,BZ12,BZ17,BZ19:BZ20,BZ23:BZ24,BZ28)</f>
        <v>0</v>
      </c>
      <c r="CA32" s="24">
        <f>AVERAGE(CA7:CA10,CA12,CA17,CA19:CA20,CA23:CA24,CA28)</f>
        <v>0</v>
      </c>
      <c r="CB32" s="24">
        <f>AVERAGE(CB7:CB10,CB12,CB17,CB19:CB20,CB23:CB24,CB28)</f>
        <v>0</v>
      </c>
      <c r="CC32" s="24">
        <f>AVERAGE(CC7:CC10,CC12,CC17,CC19:CC20,CC23:CC24,CC28)</f>
        <v>0</v>
      </c>
    </row>
    <row r="33" spans="1:106">
      <c r="A33" s="35" t="s">
        <v>179</v>
      </c>
      <c r="B33" s="34">
        <f>COUNTIF(C4:C29,"+ve")</f>
        <v>12</v>
      </c>
      <c r="C33" s="63"/>
      <c r="D33" s="18" t="s">
        <v>41</v>
      </c>
      <c r="E33" s="27">
        <f>AVERAGE(E11,E13:E16,E18,E21:E22,E25:E27,E29:E30)</f>
        <v>1.9230769230769231</v>
      </c>
      <c r="F33" s="27">
        <f t="shared" ref="F33:BQ33" si="10">AVERAGE(F11,F13:F16,F18,F21:F22,F25:F27,F29:F30)</f>
        <v>0.96153846153846156</v>
      </c>
      <c r="G33" s="27">
        <f t="shared" si="10"/>
        <v>86.538461538461533</v>
      </c>
      <c r="H33" s="27">
        <f t="shared" si="10"/>
        <v>10.576923076923077</v>
      </c>
      <c r="I33" s="27">
        <f t="shared" si="10"/>
        <v>0.86538461538461542</v>
      </c>
      <c r="J33" s="27">
        <f t="shared" si="10"/>
        <v>8</v>
      </c>
      <c r="K33" s="27">
        <f t="shared" si="10"/>
        <v>0.15384615384615385</v>
      </c>
      <c r="L33" s="27">
        <f t="shared" si="10"/>
        <v>7.6923076923076927E-2</v>
      </c>
      <c r="M33" s="27">
        <f t="shared" si="10"/>
        <v>6.9230769230769234</v>
      </c>
      <c r="N33" s="27">
        <f t="shared" si="10"/>
        <v>0.84615384615384615</v>
      </c>
      <c r="O33" s="27">
        <f t="shared" si="10"/>
        <v>0.8887362637230769</v>
      </c>
      <c r="P33" s="27">
        <f t="shared" si="10"/>
        <v>387.94093405384615</v>
      </c>
      <c r="Q33" s="27">
        <f t="shared" si="10"/>
        <v>32.230769230769234</v>
      </c>
      <c r="R33" s="27">
        <f t="shared" si="10"/>
        <v>482.21520150000003</v>
      </c>
      <c r="S33" s="27">
        <f t="shared" si="10"/>
        <v>176.56923077692306</v>
      </c>
      <c r="T33" s="27">
        <f t="shared" si="10"/>
        <v>171.05219780769232</v>
      </c>
      <c r="U33" s="27">
        <f t="shared" si="10"/>
        <v>169.58241758461537</v>
      </c>
      <c r="V33" s="27">
        <f t="shared" si="10"/>
        <v>118.05641026153846</v>
      </c>
      <c r="W33" s="27">
        <f t="shared" si="10"/>
        <v>341.04532967153841</v>
      </c>
      <c r="X33" s="27">
        <f t="shared" si="10"/>
        <v>341.21703296923079</v>
      </c>
      <c r="Y33" s="27">
        <f t="shared" si="10"/>
        <v>92.133333333076905</v>
      </c>
      <c r="Z33" s="27">
        <f t="shared" si="10"/>
        <v>635.56318680769232</v>
      </c>
      <c r="AA33" s="27">
        <f t="shared" si="10"/>
        <v>693.7632784207691</v>
      </c>
      <c r="AB33" s="27">
        <f t="shared" si="10"/>
        <v>103.49743589230768</v>
      </c>
      <c r="AC33" s="27">
        <f t="shared" si="10"/>
        <v>49.92307692307692</v>
      </c>
      <c r="AD33" s="27">
        <f t="shared" si="10"/>
        <v>18.53846153846154</v>
      </c>
      <c r="AE33" s="27">
        <f t="shared" si="10"/>
        <v>28</v>
      </c>
      <c r="AF33" s="27">
        <f t="shared" si="10"/>
        <v>3.3846153846153846</v>
      </c>
      <c r="AG33" s="27">
        <f t="shared" si="10"/>
        <v>13.538461538461538</v>
      </c>
      <c r="AH33" s="27">
        <f t="shared" si="10"/>
        <v>11.538461538461538</v>
      </c>
      <c r="AI33" s="27">
        <f t="shared" si="10"/>
        <v>4.4615384615384617</v>
      </c>
      <c r="AJ33" s="27">
        <f t="shared" si="10"/>
        <v>1.0769230769230769</v>
      </c>
      <c r="AK33" s="27">
        <f t="shared" si="10"/>
        <v>0.46153846153846156</v>
      </c>
      <c r="AL33" s="27">
        <f t="shared" si="10"/>
        <v>18.846153846153847</v>
      </c>
      <c r="AM33" s="27">
        <f t="shared" si="10"/>
        <v>7.8461538461538458</v>
      </c>
      <c r="AN33" s="27">
        <f t="shared" si="10"/>
        <v>3.7692307692307692</v>
      </c>
      <c r="AO33" s="27">
        <f t="shared" si="10"/>
        <v>0.69230769230769229</v>
      </c>
      <c r="AP33" s="27">
        <f t="shared" si="10"/>
        <v>0</v>
      </c>
      <c r="AQ33" s="27">
        <f t="shared" si="10"/>
        <v>0.23076923076923078</v>
      </c>
      <c r="AR33" s="27">
        <f t="shared" si="10"/>
        <v>6</v>
      </c>
      <c r="AS33" s="27">
        <f t="shared" si="10"/>
        <v>4.615384615384615</v>
      </c>
      <c r="AT33" s="27">
        <f t="shared" si="10"/>
        <v>6.9230769230769234</v>
      </c>
      <c r="AU33" s="27">
        <f t="shared" si="10"/>
        <v>3.6153846153846154</v>
      </c>
      <c r="AV33" s="27">
        <f t="shared" si="10"/>
        <v>1</v>
      </c>
      <c r="AW33" s="27">
        <f t="shared" si="10"/>
        <v>0.15384615384615385</v>
      </c>
      <c r="AX33" s="27">
        <f t="shared" si="10"/>
        <v>11.692307692307692</v>
      </c>
      <c r="AY33" s="27">
        <f t="shared" si="10"/>
        <v>1.0769230769230769</v>
      </c>
      <c r="AZ33" s="27">
        <f t="shared" si="10"/>
        <v>0.84615384615384615</v>
      </c>
      <c r="BA33" s="27">
        <f t="shared" si="10"/>
        <v>0.15384615384615385</v>
      </c>
      <c r="BB33" s="27">
        <f t="shared" si="10"/>
        <v>7.6923076923076927E-2</v>
      </c>
      <c r="BC33" s="27">
        <f t="shared" si="10"/>
        <v>7.6923076923076927E-2</v>
      </c>
      <c r="BD33" s="27">
        <f t="shared" si="10"/>
        <v>1.1538461538461537</v>
      </c>
      <c r="BE33" s="27">
        <f t="shared" si="10"/>
        <v>10.615384615384615</v>
      </c>
      <c r="BF33" s="27">
        <f t="shared" si="10"/>
        <v>0.15384615384615385</v>
      </c>
      <c r="BG33" s="27">
        <f t="shared" si="10"/>
        <v>7.6923076923076927E-2</v>
      </c>
      <c r="BH33" s="27">
        <f t="shared" si="10"/>
        <v>0.69230769230769229</v>
      </c>
      <c r="BI33" s="27">
        <f t="shared" si="10"/>
        <v>4.9230769230769234</v>
      </c>
      <c r="BJ33" s="27">
        <f t="shared" si="10"/>
        <v>3.4615384615384617</v>
      </c>
      <c r="BK33" s="27">
        <f t="shared" si="10"/>
        <v>1.3076923076923077</v>
      </c>
      <c r="BL33" s="27">
        <f t="shared" si="10"/>
        <v>109.69230769230769</v>
      </c>
      <c r="BM33" s="27">
        <f t="shared" si="10"/>
        <v>18.384615384615383</v>
      </c>
      <c r="BN33" s="27">
        <f t="shared" si="10"/>
        <v>6.6923076923076925</v>
      </c>
      <c r="BO33" s="27">
        <f t="shared" si="10"/>
        <v>4.6923076923076925</v>
      </c>
      <c r="BP33" s="27">
        <f t="shared" si="10"/>
        <v>9.7692307692307701</v>
      </c>
      <c r="BQ33" s="27">
        <f t="shared" si="10"/>
        <v>8.615384615384615</v>
      </c>
      <c r="BR33" s="27">
        <f t="shared" ref="BR33:BX33" si="11">AVERAGE(BR11,BR13:BR16,BR18,BR21:BR22,BR25:BR27,BR29:BR30)</f>
        <v>61.53846153846154</v>
      </c>
      <c r="BS33" s="27">
        <f t="shared" si="11"/>
        <v>0</v>
      </c>
      <c r="BT33" s="27">
        <f t="shared" si="11"/>
        <v>0</v>
      </c>
      <c r="BU33" s="27">
        <f t="shared" si="11"/>
        <v>0</v>
      </c>
      <c r="BV33" s="27">
        <f t="shared" si="11"/>
        <v>0</v>
      </c>
      <c r="BW33" s="27">
        <f t="shared" si="11"/>
        <v>0</v>
      </c>
      <c r="BX33" s="27">
        <f t="shared" si="11"/>
        <v>0</v>
      </c>
      <c r="BY33" s="27">
        <f>AVERAGE(BY11,BY13:BY16,BY18,BY21:BY22,BY25:BY27,BY29:BY30)</f>
        <v>0</v>
      </c>
      <c r="BZ33" s="27">
        <f>AVERAGE(BZ11,BZ13:BZ16,BZ18,BZ21:BZ22,BZ25:BZ27,BZ29:BZ30)</f>
        <v>0</v>
      </c>
      <c r="CA33" s="27">
        <f>AVERAGE(CA11,CA13:CA16,CA18,CA21:CA22,CA25:CA27,CA29:CA30)</f>
        <v>0</v>
      </c>
      <c r="CB33" s="27">
        <f>AVERAGE(CB11,CB13:CB16,CB18,CB21:CB22,CB25:CB27,CB29:CB30)</f>
        <v>0</v>
      </c>
      <c r="CC33" s="27">
        <f>AVERAGE(CC11,CC13:CC16,CC18,CC21:CC22,CC25:CC27,CC29:CC30)</f>
        <v>0</v>
      </c>
    </row>
    <row r="34" spans="1:106">
      <c r="A34" s="63"/>
      <c r="B34" s="63"/>
      <c r="C34" s="63"/>
      <c r="D34" s="22" t="s">
        <v>43</v>
      </c>
      <c r="E34" s="24">
        <f>STDEV(E7:E10,E12,E17,E19:E20,E23:E24,E28)/SQRT($B32)</f>
        <v>4.5737754085222972</v>
      </c>
      <c r="F34" s="24">
        <f t="shared" ref="F34:BQ34" si="12">STDEV(F7:F10,F12,F17,F19:F20,F23:F24,F28)/SQRT($B32)</f>
        <v>1.5245918028407659</v>
      </c>
      <c r="G34" s="24">
        <f t="shared" si="12"/>
        <v>8.4885679077195881</v>
      </c>
      <c r="H34" s="24">
        <f t="shared" si="12"/>
        <v>5.0051626239875544</v>
      </c>
      <c r="I34" s="24">
        <f t="shared" si="12"/>
        <v>8.4885679077195922E-2</v>
      </c>
      <c r="J34" s="24">
        <f t="shared" si="12"/>
        <v>0</v>
      </c>
      <c r="K34" s="24">
        <f t="shared" si="12"/>
        <v>0.36590203268178378</v>
      </c>
      <c r="L34" s="24">
        <f t="shared" si="12"/>
        <v>0.12196734422726126</v>
      </c>
      <c r="M34" s="24">
        <f t="shared" si="12"/>
        <v>0.67908543261756737</v>
      </c>
      <c r="N34" s="24">
        <f t="shared" si="12"/>
        <v>0.4004130099190043</v>
      </c>
      <c r="O34" s="24">
        <f t="shared" si="12"/>
        <v>6.6295012429356398E-2</v>
      </c>
      <c r="P34" s="24">
        <f t="shared" si="12"/>
        <v>88.476889538670008</v>
      </c>
      <c r="Q34" s="24">
        <f t="shared" si="12"/>
        <v>163.6542818472592</v>
      </c>
      <c r="R34" s="24">
        <f t="shared" si="12"/>
        <v>113.07591416796825</v>
      </c>
      <c r="S34" s="24">
        <f t="shared" si="12"/>
        <v>132.44709219804565</v>
      </c>
      <c r="T34" s="24">
        <f t="shared" si="12"/>
        <v>62.137154176894072</v>
      </c>
      <c r="U34" s="24">
        <f t="shared" si="12"/>
        <v>70.987158193047279</v>
      </c>
      <c r="V34" s="24">
        <f t="shared" si="12"/>
        <v>77.165614114443031</v>
      </c>
      <c r="W34" s="24">
        <f t="shared" si="12"/>
        <v>119.18196731743602</v>
      </c>
      <c r="X34" s="24">
        <f t="shared" si="12"/>
        <v>132.96795701791061</v>
      </c>
      <c r="Y34" s="24">
        <f t="shared" si="12"/>
        <v>26.973669480958023</v>
      </c>
      <c r="Z34" s="24">
        <f t="shared" si="12"/>
        <v>112.23419666965896</v>
      </c>
      <c r="AA34" s="24">
        <f t="shared" si="12"/>
        <v>135.99570265440767</v>
      </c>
      <c r="AB34" s="24">
        <f t="shared" si="12"/>
        <v>53.925236374381491</v>
      </c>
      <c r="AC34" s="24">
        <f t="shared" si="12"/>
        <v>4.7405408207004474</v>
      </c>
      <c r="AD34" s="24">
        <f t="shared" si="12"/>
        <v>2.0193280938008127</v>
      </c>
      <c r="AE34" s="24">
        <f t="shared" si="12"/>
        <v>2.4729946379518983</v>
      </c>
      <c r="AF34" s="24">
        <f t="shared" si="12"/>
        <v>1.611426143165126</v>
      </c>
      <c r="AG34" s="24">
        <f t="shared" si="12"/>
        <v>1.0817799840468014</v>
      </c>
      <c r="AH34" s="24">
        <f t="shared" si="12"/>
        <v>1.4350972553215355</v>
      </c>
      <c r="AI34" s="24">
        <f t="shared" si="12"/>
        <v>0.91272002894626425</v>
      </c>
      <c r="AJ34" s="24">
        <f t="shared" si="12"/>
        <v>0.18181818181818182</v>
      </c>
      <c r="AK34" s="24">
        <f t="shared" si="12"/>
        <v>1.1585114416053812</v>
      </c>
      <c r="AL34" s="24">
        <f t="shared" si="12"/>
        <v>3.0927801823276009</v>
      </c>
      <c r="AM34" s="24">
        <f t="shared" si="12"/>
        <v>0.36590203268178406</v>
      </c>
      <c r="AN34" s="24">
        <f t="shared" si="12"/>
        <v>1.4030662996887617</v>
      </c>
      <c r="AO34" s="24">
        <f t="shared" si="12"/>
        <v>0.36815375875121065</v>
      </c>
      <c r="AP34" s="24">
        <f t="shared" si="12"/>
        <v>0</v>
      </c>
      <c r="AQ34" s="24">
        <f t="shared" si="12"/>
        <v>0.51264989744987943</v>
      </c>
      <c r="AR34" s="24">
        <f t="shared" si="12"/>
        <v>1.1936470954305347</v>
      </c>
      <c r="AS34" s="24">
        <f t="shared" si="12"/>
        <v>0.9569234448684194</v>
      </c>
      <c r="AT34" s="24">
        <f t="shared" si="12"/>
        <v>0.67908543261756737</v>
      </c>
      <c r="AU34" s="24">
        <f t="shared" si="12"/>
        <v>0.5190582699498254</v>
      </c>
      <c r="AV34" s="24">
        <f t="shared" si="12"/>
        <v>0.18181818181818182</v>
      </c>
      <c r="AW34" s="24">
        <f t="shared" si="12"/>
        <v>0.55297841184529284</v>
      </c>
      <c r="AX34" s="24">
        <f t="shared" si="12"/>
        <v>1.7800547860451696</v>
      </c>
      <c r="AY34" s="24">
        <f t="shared" si="12"/>
        <v>0.24729946379518986</v>
      </c>
      <c r="AZ34" s="24">
        <f t="shared" si="12"/>
        <v>0.4004130099190043</v>
      </c>
      <c r="BA34" s="24">
        <f t="shared" si="12"/>
        <v>0.36590203268178378</v>
      </c>
      <c r="BB34" s="24">
        <f t="shared" si="12"/>
        <v>0</v>
      </c>
      <c r="BC34" s="24">
        <f t="shared" si="12"/>
        <v>0.36590203268178378</v>
      </c>
      <c r="BD34" s="24">
        <f t="shared" si="12"/>
        <v>1.0428822108872717</v>
      </c>
      <c r="BE34" s="24">
        <f t="shared" si="12"/>
        <v>2.5764348485699418</v>
      </c>
      <c r="BF34" s="24">
        <f t="shared" si="12"/>
        <v>0.14083575804390605</v>
      </c>
      <c r="BG34" s="24">
        <f t="shared" si="12"/>
        <v>0</v>
      </c>
      <c r="BH34" s="24">
        <f t="shared" si="12"/>
        <v>0</v>
      </c>
      <c r="BI34" s="24">
        <f t="shared" si="12"/>
        <v>0.87763770081070336</v>
      </c>
      <c r="BJ34" s="24">
        <f t="shared" si="12"/>
        <v>1.1991732689339019</v>
      </c>
      <c r="BK34" s="24">
        <f t="shared" si="12"/>
        <v>1.5902596076850819</v>
      </c>
      <c r="BL34" s="24">
        <f t="shared" si="12"/>
        <v>24.052215925130287</v>
      </c>
      <c r="BM34" s="24">
        <f t="shared" si="12"/>
        <v>8.2588294850305459</v>
      </c>
      <c r="BN34" s="24">
        <f t="shared" si="12"/>
        <v>1.5481260332660365</v>
      </c>
      <c r="BO34" s="24">
        <f t="shared" si="12"/>
        <v>0.93861159993747689</v>
      </c>
      <c r="BP34" s="24">
        <f t="shared" si="12"/>
        <v>2.201051589393932</v>
      </c>
      <c r="BQ34" s="24">
        <f t="shared" si="12"/>
        <v>1.662418829187267</v>
      </c>
      <c r="BR34" s="24">
        <f t="shared" ref="BR34:BX34" si="13">STDEV(BR7:BR10,BR12,BR17,BR19:BR20,BR23:BR24,BR28)/SQRT($B32)</f>
        <v>16.546553410062959</v>
      </c>
      <c r="BS34" s="24">
        <f t="shared" si="13"/>
        <v>0</v>
      </c>
      <c r="BT34" s="24">
        <f t="shared" si="13"/>
        <v>0</v>
      </c>
      <c r="BU34" s="24">
        <f t="shared" si="13"/>
        <v>0</v>
      </c>
      <c r="BV34" s="24">
        <f t="shared" si="13"/>
        <v>0</v>
      </c>
      <c r="BW34" s="24">
        <f t="shared" si="13"/>
        <v>0</v>
      </c>
      <c r="BX34" s="24">
        <f t="shared" si="13"/>
        <v>0</v>
      </c>
      <c r="BY34" s="24">
        <f>STDEV(BY7:BY10,BY12,BY17,BY19:BY20,BY23:BY24,BY28)/SQRT($B32)</f>
        <v>0</v>
      </c>
      <c r="BZ34" s="24">
        <f>STDEV(BZ7:BZ10,BZ12,BZ17,BZ19:BZ20,BZ23:BZ24,BZ28)/SQRT($B32)</f>
        <v>0</v>
      </c>
      <c r="CA34" s="24">
        <f>STDEV(CA7:CA10,CA12,CA17,CA19:CA20,CA23:CA24,CA28)/SQRT($B32)</f>
        <v>0</v>
      </c>
      <c r="CB34" s="24">
        <f>STDEV(CB7:CB10,CB12,CB17,CB19:CB20,CB23:CB24,CB28)/SQRT($B32)</f>
        <v>0</v>
      </c>
      <c r="CC34" s="24">
        <f>STDEV(CC7:CC10,CC12,CC17,CC19:CC20,CC23:CC24,CC28)/SQRT($B32)</f>
        <v>0</v>
      </c>
    </row>
    <row r="35" spans="1:106">
      <c r="A35" s="63"/>
      <c r="B35" s="2"/>
      <c r="C35" s="63"/>
      <c r="D35" s="18" t="s">
        <v>43</v>
      </c>
      <c r="E35" s="27">
        <f>STDEV(E11,E13:E16,E18,E21:E22,E25:E27,E29:E30)/SQRT($B33)</f>
        <v>1.3550909074749811</v>
      </c>
      <c r="F35" s="27">
        <f t="shared" ref="F35:BQ35" si="14">STDEV(F11,F13:F16,F18,F21:F22,F25:F27,F29:F30)/SQRT($B33)</f>
        <v>1.0008009612817947</v>
      </c>
      <c r="G35" s="27">
        <f t="shared" si="14"/>
        <v>5.9769410894139456</v>
      </c>
      <c r="H35" s="27">
        <f t="shared" si="14"/>
        <v>5.4816126206689333</v>
      </c>
      <c r="I35" s="27">
        <f t="shared" si="14"/>
        <v>5.9769410894139466E-2</v>
      </c>
      <c r="J35" s="27">
        <f t="shared" si="14"/>
        <v>0</v>
      </c>
      <c r="K35" s="27">
        <f t="shared" si="14"/>
        <v>0.1084072725979985</v>
      </c>
      <c r="L35" s="27">
        <f t="shared" si="14"/>
        <v>8.0064076902543579E-2</v>
      </c>
      <c r="M35" s="27">
        <f t="shared" si="14"/>
        <v>0.47815528715311573</v>
      </c>
      <c r="N35" s="27">
        <f t="shared" si="14"/>
        <v>0.43852900965351466</v>
      </c>
      <c r="O35" s="27">
        <f t="shared" si="14"/>
        <v>5.6827075998671241E-2</v>
      </c>
      <c r="P35" s="27">
        <f t="shared" si="14"/>
        <v>86.373365301682327</v>
      </c>
      <c r="Q35" s="27">
        <f t="shared" si="14"/>
        <v>33.546848222165757</v>
      </c>
      <c r="R35" s="27">
        <f t="shared" si="14"/>
        <v>162.07352698536943</v>
      </c>
      <c r="S35" s="27">
        <f t="shared" si="14"/>
        <v>73.493600806165901</v>
      </c>
      <c r="T35" s="27">
        <f t="shared" si="14"/>
        <v>43.58198121010372</v>
      </c>
      <c r="U35" s="27">
        <f t="shared" si="14"/>
        <v>62.045414571776071</v>
      </c>
      <c r="V35" s="27">
        <f t="shared" si="14"/>
        <v>57.037452963226038</v>
      </c>
      <c r="W35" s="27">
        <f t="shared" si="14"/>
        <v>120.58411714848739</v>
      </c>
      <c r="X35" s="27">
        <f t="shared" si="14"/>
        <v>122.69878773178678</v>
      </c>
      <c r="Y35" s="27">
        <f t="shared" si="14"/>
        <v>49.332646391629133</v>
      </c>
      <c r="Z35" s="27">
        <f t="shared" si="14"/>
        <v>91.340479179143912</v>
      </c>
      <c r="AA35" s="27">
        <f t="shared" si="14"/>
        <v>103.22211298938231</v>
      </c>
      <c r="AB35" s="27">
        <f t="shared" si="14"/>
        <v>48.688536823041282</v>
      </c>
      <c r="AC35" s="27">
        <f t="shared" si="14"/>
        <v>11.817161213476744</v>
      </c>
      <c r="AD35" s="27">
        <f t="shared" si="14"/>
        <v>4.9618200410391875</v>
      </c>
      <c r="AE35" s="27">
        <f t="shared" si="14"/>
        <v>7.2024301454439676</v>
      </c>
      <c r="AF35" s="27">
        <f t="shared" si="14"/>
        <v>1.3464895796233214</v>
      </c>
      <c r="AG35" s="27">
        <f t="shared" si="14"/>
        <v>1.7021856236720765</v>
      </c>
      <c r="AH35" s="27">
        <f t="shared" si="14"/>
        <v>2.2348731775333741</v>
      </c>
      <c r="AI35" s="27">
        <f t="shared" si="14"/>
        <v>2.0433339607645333</v>
      </c>
      <c r="AJ35" s="27">
        <f t="shared" si="14"/>
        <v>0.95351352071590167</v>
      </c>
      <c r="AK35" s="27">
        <f t="shared" si="14"/>
        <v>0.32522181779399545</v>
      </c>
      <c r="AL35" s="27">
        <f t="shared" si="14"/>
        <v>6.4127110684844713</v>
      </c>
      <c r="AM35" s="27">
        <f t="shared" si="14"/>
        <v>0.1084072725979985</v>
      </c>
      <c r="AN35" s="27">
        <f t="shared" si="14"/>
        <v>2.2147041630688582</v>
      </c>
      <c r="AO35" s="27">
        <f t="shared" si="14"/>
        <v>0.43115824925128815</v>
      </c>
      <c r="AP35" s="27">
        <f t="shared" si="14"/>
        <v>0</v>
      </c>
      <c r="AQ35" s="27">
        <f t="shared" si="14"/>
        <v>0.1729581738875903</v>
      </c>
      <c r="AR35" s="27">
        <f t="shared" si="14"/>
        <v>2.5303710751148296</v>
      </c>
      <c r="AS35" s="27">
        <f t="shared" si="14"/>
        <v>1.3618740230655899</v>
      </c>
      <c r="AT35" s="27">
        <f t="shared" si="14"/>
        <v>0.47815528715311573</v>
      </c>
      <c r="AU35" s="27">
        <f t="shared" si="14"/>
        <v>1.8728263754226213</v>
      </c>
      <c r="AV35" s="27">
        <f t="shared" si="14"/>
        <v>0.9574271077563381</v>
      </c>
      <c r="AW35" s="27">
        <f t="shared" si="14"/>
        <v>0.16012815380508716</v>
      </c>
      <c r="AX35" s="27">
        <f t="shared" si="14"/>
        <v>4.0162596878615657</v>
      </c>
      <c r="AY35" s="27">
        <f t="shared" si="14"/>
        <v>0.66103389623060338</v>
      </c>
      <c r="AZ35" s="27">
        <f t="shared" si="14"/>
        <v>0.43852900965351466</v>
      </c>
      <c r="BA35" s="27">
        <f t="shared" si="14"/>
        <v>0.1084072725979985</v>
      </c>
      <c r="BB35" s="27">
        <f t="shared" si="14"/>
        <v>8.0064076902543579E-2</v>
      </c>
      <c r="BC35" s="27">
        <f t="shared" si="14"/>
        <v>8.0064076902543579E-2</v>
      </c>
      <c r="BD35" s="27">
        <f t="shared" si="14"/>
        <v>0.33011264588676242</v>
      </c>
      <c r="BE35" s="27">
        <f t="shared" si="14"/>
        <v>1.3413222204769812</v>
      </c>
      <c r="BF35" s="27">
        <f t="shared" si="14"/>
        <v>0.1084072725979985</v>
      </c>
      <c r="BG35" s="27">
        <f t="shared" si="14"/>
        <v>8.0064076902543579E-2</v>
      </c>
      <c r="BH35" s="27">
        <f t="shared" si="14"/>
        <v>0.56990027617674022</v>
      </c>
      <c r="BI35" s="27">
        <f t="shared" si="14"/>
        <v>0.6504436355879909</v>
      </c>
      <c r="BJ35" s="27">
        <f t="shared" si="14"/>
        <v>0.98330073826899056</v>
      </c>
      <c r="BK35" s="27">
        <f t="shared" si="14"/>
        <v>0.6910601294852009</v>
      </c>
      <c r="BL35" s="27">
        <f t="shared" si="14"/>
        <v>31.448013674993277</v>
      </c>
      <c r="BM35" s="27">
        <f t="shared" si="14"/>
        <v>6.1762745665463674</v>
      </c>
      <c r="BN35" s="27">
        <f t="shared" si="14"/>
        <v>5.7013456201445889</v>
      </c>
      <c r="BO35" s="27">
        <f t="shared" si="14"/>
        <v>1.7093883546486874</v>
      </c>
      <c r="BP35" s="27">
        <f t="shared" si="14"/>
        <v>2.5958135262857125</v>
      </c>
      <c r="BQ35" s="27">
        <f t="shared" si="14"/>
        <v>8.3637266261471677</v>
      </c>
      <c r="BR35" s="27">
        <f t="shared" ref="BR35:BX35" si="15">STDEV(BR11,BR13:BR16,BR18,BR21:BR22,BR25:BR27,BR29:BR30)/SQRT($B33)</f>
        <v>18.121356102912031</v>
      </c>
      <c r="BS35" s="27">
        <f t="shared" si="15"/>
        <v>0</v>
      </c>
      <c r="BT35" s="27">
        <f t="shared" si="15"/>
        <v>0</v>
      </c>
      <c r="BU35" s="27">
        <f t="shared" si="15"/>
        <v>0</v>
      </c>
      <c r="BV35" s="27">
        <f t="shared" si="15"/>
        <v>0</v>
      </c>
      <c r="BW35" s="27">
        <f t="shared" si="15"/>
        <v>0</v>
      </c>
      <c r="BX35" s="27">
        <f t="shared" si="15"/>
        <v>0</v>
      </c>
      <c r="BY35" s="27">
        <f>STDEV(BY11,BY13:BY16,BY18,BY21:BY22,BY25:BY27,BY29:BY30)/SQRT($B33)</f>
        <v>0</v>
      </c>
      <c r="BZ35" s="27">
        <f>STDEV(BZ11,BZ13:BZ16,BZ18,BZ21:BZ22,BZ25:BZ27,BZ29:BZ30)/SQRT($B33)</f>
        <v>0</v>
      </c>
      <c r="CA35" s="27">
        <f>STDEV(CA11,CA13:CA16,CA18,CA21:CA22,CA25:CA27,CA29:CA30)/SQRT($B33)</f>
        <v>0</v>
      </c>
      <c r="CB35" s="27">
        <f>STDEV(CB11,CB13:CB16,CB18,CB21:CB22,CB25:CB27,CB29:CB30)/SQRT($B33)</f>
        <v>0</v>
      </c>
      <c r="CC35" s="27">
        <f>STDEV(CC11,CC13:CC16,CC18,CC21:CC22,CC25:CC27,CC29:CC30)/SQRT($B33)</f>
        <v>0</v>
      </c>
    </row>
    <row r="36" spans="1:106">
      <c r="A36" s="63"/>
      <c r="B36" s="2"/>
      <c r="C36" s="63"/>
      <c r="D36" s="63"/>
      <c r="E36" s="63"/>
      <c r="F36" s="63"/>
      <c r="G36" s="63"/>
      <c r="H36" s="63"/>
      <c r="I36" s="63"/>
      <c r="O36" s="38"/>
      <c r="CG36" s="10" t="str">
        <f>$W$1</f>
        <v>FE0F</v>
      </c>
      <c r="CH36" s="10" t="str">
        <f>C6</f>
        <v>C1</v>
      </c>
      <c r="CI36" s="59">
        <f>E38</f>
        <v>0</v>
      </c>
      <c r="CJ36" s="59">
        <f>F38</f>
        <v>0</v>
      </c>
      <c r="CK36" s="59">
        <f>G38</f>
        <v>100</v>
      </c>
      <c r="CL36" s="59">
        <f>H38</f>
        <v>0</v>
      </c>
      <c r="CM36" s="59">
        <f>I38</f>
        <v>1</v>
      </c>
      <c r="CN36" s="95">
        <f>E40</f>
        <v>87.5</v>
      </c>
      <c r="CO36" s="95">
        <f>F40</f>
        <v>0</v>
      </c>
      <c r="CP36" s="95">
        <f>G40</f>
        <v>12.5</v>
      </c>
      <c r="CQ36" s="95">
        <f>H40</f>
        <v>0</v>
      </c>
      <c r="CR36" s="95">
        <f>I40</f>
        <v>0.125</v>
      </c>
      <c r="CS36" s="59">
        <f>E41</f>
        <v>50</v>
      </c>
      <c r="CT36" s="59">
        <f>F41</f>
        <v>25</v>
      </c>
      <c r="CU36" s="59">
        <f>G41</f>
        <v>25</v>
      </c>
      <c r="CV36" s="59">
        <f>H41</f>
        <v>0</v>
      </c>
      <c r="CW36" s="59">
        <f>I41</f>
        <v>0.25</v>
      </c>
      <c r="CX36" s="95">
        <f>E43</f>
        <v>0</v>
      </c>
      <c r="CY36" s="95">
        <f>F43</f>
        <v>0</v>
      </c>
      <c r="CZ36" s="95">
        <f>G43</f>
        <v>75</v>
      </c>
      <c r="DA36" s="95">
        <f>H43</f>
        <v>25</v>
      </c>
      <c r="DB36" s="95">
        <f>I43</f>
        <v>0.75</v>
      </c>
    </row>
    <row r="37" spans="1:106" ht="16">
      <c r="A37" s="83" t="s">
        <v>148</v>
      </c>
      <c r="B37" s="66"/>
      <c r="C37" s="66" t="s">
        <v>145</v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76"/>
      <c r="BW37" s="76"/>
      <c r="BX37" s="76"/>
    </row>
    <row r="38" spans="1:106">
      <c r="A38" t="s">
        <v>158</v>
      </c>
      <c r="B38" s="10">
        <f>('E0-Last'!B38)-1</f>
        <v>28</v>
      </c>
      <c r="C38" s="4" t="s">
        <v>3</v>
      </c>
      <c r="D38" s="10" t="s">
        <v>38</v>
      </c>
      <c r="E38" s="59">
        <f>(K38/$J38)*100</f>
        <v>0</v>
      </c>
      <c r="F38" s="59">
        <f>(L38/$J38)*100</f>
        <v>0</v>
      </c>
      <c r="G38" s="59">
        <f>(M38/$J38)*100</f>
        <v>100</v>
      </c>
      <c r="H38" s="59">
        <f>(N38/$J38)*100</f>
        <v>0</v>
      </c>
      <c r="I38" s="59">
        <f>M38/J38</f>
        <v>1</v>
      </c>
      <c r="J38">
        <v>8</v>
      </c>
      <c r="K38">
        <v>0</v>
      </c>
      <c r="L38">
        <v>0</v>
      </c>
      <c r="M38">
        <v>8</v>
      </c>
      <c r="N38">
        <v>0</v>
      </c>
      <c r="O38">
        <v>1</v>
      </c>
      <c r="P38">
        <v>852.875</v>
      </c>
      <c r="Q38">
        <v>0</v>
      </c>
      <c r="R38">
        <v>852.875</v>
      </c>
      <c r="S38">
        <v>0</v>
      </c>
      <c r="T38">
        <v>160.625</v>
      </c>
      <c r="U38">
        <v>160.625</v>
      </c>
      <c r="V38">
        <v>0</v>
      </c>
      <c r="W38">
        <v>2011.5</v>
      </c>
      <c r="X38">
        <v>2011.5</v>
      </c>
      <c r="Y38">
        <v>0</v>
      </c>
      <c r="Z38">
        <v>79.375</v>
      </c>
      <c r="AA38">
        <v>79.375</v>
      </c>
      <c r="AB38">
        <v>0</v>
      </c>
      <c r="AC38">
        <v>39</v>
      </c>
      <c r="AD38">
        <v>12</v>
      </c>
      <c r="AE38">
        <v>17</v>
      </c>
      <c r="AF38">
        <v>10</v>
      </c>
      <c r="AG38">
        <v>15</v>
      </c>
      <c r="AH38">
        <v>11</v>
      </c>
      <c r="AI38">
        <v>3</v>
      </c>
      <c r="AJ38">
        <v>0</v>
      </c>
      <c r="AK38">
        <v>3</v>
      </c>
      <c r="AL38">
        <v>7</v>
      </c>
      <c r="AM38">
        <v>8</v>
      </c>
      <c r="AN38">
        <v>3</v>
      </c>
      <c r="AO38">
        <v>0</v>
      </c>
      <c r="AP38">
        <v>0</v>
      </c>
      <c r="AQ38">
        <v>0</v>
      </c>
      <c r="AR38">
        <v>1</v>
      </c>
      <c r="AS38">
        <v>6</v>
      </c>
      <c r="AT38">
        <v>8</v>
      </c>
      <c r="AU38">
        <v>3</v>
      </c>
      <c r="AV38">
        <v>0</v>
      </c>
      <c r="AW38">
        <v>0</v>
      </c>
      <c r="AX38">
        <v>0</v>
      </c>
      <c r="AY38">
        <v>1</v>
      </c>
      <c r="AZ38">
        <v>0</v>
      </c>
      <c r="BA38">
        <v>0</v>
      </c>
      <c r="BB38">
        <v>0</v>
      </c>
      <c r="BC38">
        <v>3</v>
      </c>
      <c r="BD38">
        <v>6</v>
      </c>
      <c r="BE38">
        <v>17</v>
      </c>
      <c r="BF38">
        <v>0</v>
      </c>
      <c r="BG38">
        <v>0</v>
      </c>
      <c r="BH38">
        <v>0</v>
      </c>
      <c r="BI38">
        <v>1</v>
      </c>
      <c r="BJ38">
        <v>8</v>
      </c>
      <c r="BK38">
        <v>8</v>
      </c>
      <c r="BL38">
        <v>172</v>
      </c>
      <c r="BM38">
        <v>19</v>
      </c>
      <c r="BN38">
        <v>2</v>
      </c>
      <c r="BO38">
        <v>0</v>
      </c>
      <c r="BP38">
        <v>19</v>
      </c>
      <c r="BQ38">
        <v>97</v>
      </c>
      <c r="BR38">
        <v>35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/>
      <c r="CG38" s="10" t="str">
        <f>CG67</f>
        <v>FE0F</v>
      </c>
      <c r="CH38" s="10" t="str">
        <f t="shared" ref="CH38:DB38" si="16">CH67</f>
        <v>+ve</v>
      </c>
      <c r="CI38" s="59">
        <f t="shared" si="16"/>
        <v>25</v>
      </c>
      <c r="CJ38" s="59">
        <f t="shared" si="16"/>
        <v>0</v>
      </c>
      <c r="CK38" s="59">
        <f t="shared" si="16"/>
        <v>50</v>
      </c>
      <c r="CL38" s="59">
        <f t="shared" si="16"/>
        <v>25</v>
      </c>
      <c r="CM38" s="59">
        <f t="shared" si="16"/>
        <v>0.5</v>
      </c>
      <c r="CN38" s="95">
        <f t="shared" si="16"/>
        <v>75</v>
      </c>
      <c r="CO38" s="95">
        <f t="shared" si="16"/>
        <v>0</v>
      </c>
      <c r="CP38" s="95">
        <f t="shared" si="16"/>
        <v>0</v>
      </c>
      <c r="CQ38" s="95">
        <f t="shared" si="16"/>
        <v>25</v>
      </c>
      <c r="CR38" s="95">
        <f t="shared" si="16"/>
        <v>0</v>
      </c>
      <c r="CS38" s="59">
        <f t="shared" si="16"/>
        <v>62.5</v>
      </c>
      <c r="CT38" s="59">
        <f t="shared" si="16"/>
        <v>0</v>
      </c>
      <c r="CU38" s="59">
        <f t="shared" si="16"/>
        <v>25</v>
      </c>
      <c r="CV38" s="59">
        <f t="shared" si="16"/>
        <v>12.5</v>
      </c>
      <c r="CW38" s="59">
        <f t="shared" si="16"/>
        <v>0.25</v>
      </c>
      <c r="CX38" s="95">
        <f t="shared" si="16"/>
        <v>25</v>
      </c>
      <c r="CY38" s="95">
        <f t="shared" si="16"/>
        <v>0</v>
      </c>
      <c r="CZ38" s="95">
        <f t="shared" si="16"/>
        <v>75</v>
      </c>
      <c r="DA38" s="95">
        <f t="shared" si="16"/>
        <v>0</v>
      </c>
      <c r="DB38" s="95">
        <f t="shared" si="16"/>
        <v>0.75</v>
      </c>
    </row>
    <row r="39" spans="1:106">
      <c r="A39" t="s">
        <v>180</v>
      </c>
      <c r="B39" s="10">
        <f>('E0-Last'!B39)-1</f>
        <v>35</v>
      </c>
      <c r="C39" s="4" t="s">
        <v>3</v>
      </c>
      <c r="D39" s="10" t="s">
        <v>38</v>
      </c>
      <c r="E39" s="59">
        <f t="shared" ref="E39:E61" si="17">(K39/$J39)*100</f>
        <v>37.5</v>
      </c>
      <c r="F39" s="59">
        <f t="shared" ref="F39:F61" si="18">(L39/$J39)*100</f>
        <v>12.5</v>
      </c>
      <c r="G39" s="59">
        <f t="shared" ref="G39:G61" si="19">(M39/$J39)*100</f>
        <v>50</v>
      </c>
      <c r="H39" s="59">
        <f t="shared" ref="H39:H61" si="20">(N39/$J39)*100</f>
        <v>0</v>
      </c>
      <c r="I39" s="59">
        <f t="shared" ref="I39:I61" si="21">M39/J39</f>
        <v>0.5</v>
      </c>
      <c r="J39">
        <v>8</v>
      </c>
      <c r="K39">
        <v>3</v>
      </c>
      <c r="L39">
        <v>1</v>
      </c>
      <c r="M39">
        <v>4</v>
      </c>
      <c r="N39">
        <v>0</v>
      </c>
      <c r="O39">
        <v>1</v>
      </c>
      <c r="P39">
        <v>1986.6</v>
      </c>
      <c r="Q39">
        <v>1960</v>
      </c>
      <c r="R39">
        <v>1993.25</v>
      </c>
      <c r="S39">
        <v>0</v>
      </c>
      <c r="T39">
        <v>574.25</v>
      </c>
      <c r="U39">
        <v>574.25</v>
      </c>
      <c r="V39">
        <v>0</v>
      </c>
      <c r="W39">
        <v>80.5</v>
      </c>
      <c r="X39">
        <v>80.5</v>
      </c>
      <c r="Y39">
        <v>0</v>
      </c>
      <c r="Z39">
        <v>918</v>
      </c>
      <c r="AA39">
        <v>918</v>
      </c>
      <c r="AB39">
        <v>0</v>
      </c>
      <c r="AC39">
        <v>10</v>
      </c>
      <c r="AD39">
        <v>6</v>
      </c>
      <c r="AE39">
        <v>4</v>
      </c>
      <c r="AF39">
        <v>0</v>
      </c>
      <c r="AG39">
        <v>5</v>
      </c>
      <c r="AH39">
        <v>5</v>
      </c>
      <c r="AI39">
        <v>0</v>
      </c>
      <c r="AJ39">
        <v>0</v>
      </c>
      <c r="AK39">
        <v>0</v>
      </c>
      <c r="AL39">
        <v>0</v>
      </c>
      <c r="AM39">
        <v>5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5</v>
      </c>
      <c r="BF39">
        <v>1</v>
      </c>
      <c r="BG39">
        <v>0</v>
      </c>
      <c r="BH39">
        <v>0</v>
      </c>
      <c r="BI39">
        <v>4</v>
      </c>
      <c r="BJ39">
        <v>0</v>
      </c>
      <c r="BK39">
        <v>0</v>
      </c>
      <c r="BL39">
        <v>90</v>
      </c>
      <c r="BM39">
        <v>40</v>
      </c>
      <c r="BN39">
        <v>2</v>
      </c>
      <c r="BO39">
        <v>0</v>
      </c>
      <c r="BP39">
        <v>2</v>
      </c>
      <c r="BQ39">
        <v>0</v>
      </c>
      <c r="BR39">
        <v>46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E39" s="58"/>
      <c r="CI39" s="59"/>
      <c r="CJ39" s="59"/>
      <c r="CK39" s="59"/>
      <c r="CL39" s="59"/>
      <c r="CM39" s="59"/>
      <c r="CN39" s="95"/>
      <c r="CO39" s="95"/>
      <c r="CP39" s="95"/>
      <c r="CQ39" s="95"/>
      <c r="CR39" s="95"/>
      <c r="CS39" s="59"/>
      <c r="CT39" s="59"/>
      <c r="CU39" s="59"/>
      <c r="CV39" s="59"/>
      <c r="CW39" s="59"/>
      <c r="CX39" s="95"/>
      <c r="CY39" s="95"/>
      <c r="CZ39" s="95"/>
      <c r="DA39" s="95"/>
      <c r="DB39" s="95"/>
    </row>
    <row r="40" spans="1:106">
      <c r="A40" t="s">
        <v>159</v>
      </c>
      <c r="B40" s="10">
        <f>('E0-Last'!B40)-1</f>
        <v>33</v>
      </c>
      <c r="C40" s="4" t="s">
        <v>3</v>
      </c>
      <c r="D40" s="10" t="s">
        <v>38</v>
      </c>
      <c r="E40" s="59">
        <f t="shared" si="17"/>
        <v>87.5</v>
      </c>
      <c r="F40" s="59">
        <f t="shared" si="18"/>
        <v>0</v>
      </c>
      <c r="G40" s="59">
        <f t="shared" si="19"/>
        <v>12.5</v>
      </c>
      <c r="H40" s="59">
        <f t="shared" si="20"/>
        <v>0</v>
      </c>
      <c r="I40" s="59">
        <f t="shared" si="21"/>
        <v>0.125</v>
      </c>
      <c r="J40">
        <v>8</v>
      </c>
      <c r="K40">
        <v>7</v>
      </c>
      <c r="L40">
        <v>0</v>
      </c>
      <c r="M40">
        <v>1</v>
      </c>
      <c r="N40">
        <v>0</v>
      </c>
      <c r="O40">
        <v>1</v>
      </c>
      <c r="P40">
        <v>2668</v>
      </c>
      <c r="Q40">
        <v>0</v>
      </c>
      <c r="R40">
        <v>2668</v>
      </c>
      <c r="S40">
        <v>0</v>
      </c>
      <c r="T40">
        <v>206</v>
      </c>
      <c r="U40">
        <v>206</v>
      </c>
      <c r="V40">
        <v>0</v>
      </c>
      <c r="W40">
        <v>1115</v>
      </c>
      <c r="X40">
        <v>1115</v>
      </c>
      <c r="Y40">
        <v>0</v>
      </c>
      <c r="Z40">
        <v>29</v>
      </c>
      <c r="AA40">
        <v>29</v>
      </c>
      <c r="AB40">
        <v>0</v>
      </c>
      <c r="AC40">
        <v>4</v>
      </c>
      <c r="AD40">
        <v>2</v>
      </c>
      <c r="AE40">
        <v>2</v>
      </c>
      <c r="AF40">
        <v>0</v>
      </c>
      <c r="AG40">
        <v>2</v>
      </c>
      <c r="AH40">
        <v>2</v>
      </c>
      <c r="AI40">
        <v>0</v>
      </c>
      <c r="AJ40">
        <v>0</v>
      </c>
      <c r="AK40">
        <v>0</v>
      </c>
      <c r="AL40">
        <v>0</v>
      </c>
      <c r="AM40">
        <v>1</v>
      </c>
      <c r="AN40">
        <v>1</v>
      </c>
      <c r="AO40">
        <v>0</v>
      </c>
      <c r="AP40">
        <v>0</v>
      </c>
      <c r="AQ40">
        <v>0</v>
      </c>
      <c r="AR40">
        <v>0</v>
      </c>
      <c r="AS40">
        <v>1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13</v>
      </c>
      <c r="BF40">
        <v>6</v>
      </c>
      <c r="BG40">
        <v>0</v>
      </c>
      <c r="BH40">
        <v>0</v>
      </c>
      <c r="BI40">
        <v>0</v>
      </c>
      <c r="BJ40">
        <v>1</v>
      </c>
      <c r="BK40">
        <v>6</v>
      </c>
      <c r="BL40">
        <v>436</v>
      </c>
      <c r="BM40">
        <v>168</v>
      </c>
      <c r="BN40">
        <v>0</v>
      </c>
      <c r="BO40">
        <v>0</v>
      </c>
      <c r="BP40">
        <v>0</v>
      </c>
      <c r="BQ40">
        <v>0</v>
      </c>
      <c r="BR40">
        <v>268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G40" s="10">
        <f>CG97</f>
        <v>0</v>
      </c>
      <c r="CH40" s="10">
        <f t="shared" ref="CH40:DB40" si="22">CH97</f>
        <v>0</v>
      </c>
      <c r="CI40" s="59">
        <f t="shared" si="22"/>
        <v>0</v>
      </c>
      <c r="CJ40" s="59">
        <f t="shared" si="22"/>
        <v>0</v>
      </c>
      <c r="CK40" s="59">
        <f t="shared" si="22"/>
        <v>0</v>
      </c>
      <c r="CL40" s="59">
        <f t="shared" si="22"/>
        <v>0</v>
      </c>
      <c r="CM40" s="59">
        <f t="shared" si="22"/>
        <v>0</v>
      </c>
      <c r="CN40" s="95">
        <f t="shared" si="22"/>
        <v>0</v>
      </c>
      <c r="CO40" s="95">
        <f t="shared" si="22"/>
        <v>0</v>
      </c>
      <c r="CP40" s="95">
        <f t="shared" si="22"/>
        <v>0</v>
      </c>
      <c r="CQ40" s="95">
        <f t="shared" si="22"/>
        <v>0</v>
      </c>
      <c r="CR40" s="95">
        <f t="shared" si="22"/>
        <v>0</v>
      </c>
      <c r="CS40" s="59">
        <f t="shared" si="22"/>
        <v>0</v>
      </c>
      <c r="CT40" s="59">
        <f t="shared" si="22"/>
        <v>0</v>
      </c>
      <c r="CU40" s="59">
        <f t="shared" si="22"/>
        <v>0</v>
      </c>
      <c r="CV40" s="59">
        <f t="shared" si="22"/>
        <v>0</v>
      </c>
      <c r="CW40" s="59">
        <f t="shared" si="22"/>
        <v>0</v>
      </c>
      <c r="CX40" s="95">
        <f t="shared" si="22"/>
        <v>0</v>
      </c>
      <c r="CY40" s="95">
        <f t="shared" si="22"/>
        <v>0</v>
      </c>
      <c r="CZ40" s="95">
        <f t="shared" si="22"/>
        <v>0</v>
      </c>
      <c r="DA40" s="95">
        <f t="shared" si="22"/>
        <v>0</v>
      </c>
      <c r="DB40" s="95">
        <f t="shared" si="22"/>
        <v>0</v>
      </c>
    </row>
    <row r="41" spans="1:106">
      <c r="A41" t="s">
        <v>160</v>
      </c>
      <c r="B41" s="10">
        <f>('E0-Last'!B41)-1</f>
        <v>33</v>
      </c>
      <c r="C41" s="4" t="s">
        <v>3</v>
      </c>
      <c r="D41" s="10" t="s">
        <v>38</v>
      </c>
      <c r="E41" s="59">
        <f t="shared" si="17"/>
        <v>50</v>
      </c>
      <c r="F41" s="59">
        <f t="shared" si="18"/>
        <v>25</v>
      </c>
      <c r="G41" s="59">
        <f t="shared" si="19"/>
        <v>25</v>
      </c>
      <c r="H41" s="59">
        <f t="shared" si="20"/>
        <v>0</v>
      </c>
      <c r="I41" s="59">
        <f t="shared" si="21"/>
        <v>0.25</v>
      </c>
      <c r="J41">
        <v>8</v>
      </c>
      <c r="K41">
        <v>4</v>
      </c>
      <c r="L41">
        <v>2</v>
      </c>
      <c r="M41">
        <v>2</v>
      </c>
      <c r="N41">
        <v>0</v>
      </c>
      <c r="O41">
        <v>1</v>
      </c>
      <c r="P41">
        <v>1728.5</v>
      </c>
      <c r="Q41">
        <v>1382.5</v>
      </c>
      <c r="R41">
        <v>2074.5</v>
      </c>
      <c r="S41">
        <v>0</v>
      </c>
      <c r="T41">
        <v>148</v>
      </c>
      <c r="U41">
        <v>148</v>
      </c>
      <c r="V41">
        <v>0</v>
      </c>
      <c r="W41">
        <v>2305.5</v>
      </c>
      <c r="X41">
        <v>2305.5</v>
      </c>
      <c r="Y41">
        <v>0</v>
      </c>
      <c r="Z41">
        <v>650</v>
      </c>
      <c r="AA41">
        <v>650</v>
      </c>
      <c r="AB41">
        <v>0</v>
      </c>
      <c r="AC41">
        <v>9</v>
      </c>
      <c r="AD41">
        <v>6</v>
      </c>
      <c r="AE41">
        <v>2</v>
      </c>
      <c r="AF41">
        <v>1</v>
      </c>
      <c r="AG41">
        <v>5</v>
      </c>
      <c r="AH41">
        <v>3</v>
      </c>
      <c r="AI41">
        <v>0</v>
      </c>
      <c r="AJ41">
        <v>0</v>
      </c>
      <c r="AK41">
        <v>0</v>
      </c>
      <c r="AL41">
        <v>1</v>
      </c>
      <c r="AM41">
        <v>4</v>
      </c>
      <c r="AN41">
        <v>1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2</v>
      </c>
      <c r="AU41">
        <v>0</v>
      </c>
      <c r="AV41">
        <v>0</v>
      </c>
      <c r="AW41">
        <v>0</v>
      </c>
      <c r="AX41">
        <v>0</v>
      </c>
      <c r="AY41">
        <v>1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12</v>
      </c>
      <c r="BF41">
        <v>1</v>
      </c>
      <c r="BG41">
        <v>3</v>
      </c>
      <c r="BH41">
        <v>0</v>
      </c>
      <c r="BI41">
        <v>1</v>
      </c>
      <c r="BJ41">
        <v>1</v>
      </c>
      <c r="BK41">
        <v>6</v>
      </c>
      <c r="BL41">
        <v>455</v>
      </c>
      <c r="BM41">
        <v>147</v>
      </c>
      <c r="BN41">
        <v>14</v>
      </c>
      <c r="BO41">
        <v>0</v>
      </c>
      <c r="BP41">
        <v>2</v>
      </c>
      <c r="BQ41">
        <v>32</v>
      </c>
      <c r="BR41">
        <v>260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G41" s="10" t="e">
        <f>#REF!</f>
        <v>#REF!</v>
      </c>
      <c r="CH41" s="10" t="e">
        <f>#REF!</f>
        <v>#REF!</v>
      </c>
      <c r="CI41" s="59" t="e">
        <f>#REF!</f>
        <v>#REF!</v>
      </c>
      <c r="CJ41" s="59" t="e">
        <f>#REF!</f>
        <v>#REF!</v>
      </c>
      <c r="CK41" s="59" t="e">
        <f>#REF!</f>
        <v>#REF!</v>
      </c>
      <c r="CL41" s="59" t="e">
        <f>#REF!</f>
        <v>#REF!</v>
      </c>
      <c r="CM41" s="59" t="e">
        <f>#REF!</f>
        <v>#REF!</v>
      </c>
      <c r="CN41" s="95" t="e">
        <f>#REF!</f>
        <v>#REF!</v>
      </c>
      <c r="CO41" s="95" t="e">
        <f>#REF!</f>
        <v>#REF!</v>
      </c>
      <c r="CP41" s="95" t="e">
        <f>#REF!</f>
        <v>#REF!</v>
      </c>
      <c r="CQ41" s="95" t="e">
        <f>#REF!</f>
        <v>#REF!</v>
      </c>
      <c r="CR41" s="95" t="e">
        <f>#REF!</f>
        <v>#REF!</v>
      </c>
      <c r="CS41" s="59" t="e">
        <f>#REF!</f>
        <v>#REF!</v>
      </c>
      <c r="CT41" s="59" t="e">
        <f>#REF!</f>
        <v>#REF!</v>
      </c>
      <c r="CU41" s="59" t="e">
        <f>#REF!</f>
        <v>#REF!</v>
      </c>
      <c r="CV41" s="59" t="e">
        <f>#REF!</f>
        <v>#REF!</v>
      </c>
      <c r="CW41" s="59" t="e">
        <f>#REF!</f>
        <v>#REF!</v>
      </c>
      <c r="CX41" s="95" t="e">
        <f>#REF!</f>
        <v>#REF!</v>
      </c>
      <c r="CY41" s="95" t="e">
        <f>#REF!</f>
        <v>#REF!</v>
      </c>
      <c r="CZ41" s="95" t="e">
        <f>#REF!</f>
        <v>#REF!</v>
      </c>
      <c r="DA41" s="95" t="e">
        <f>#REF!</f>
        <v>#REF!</v>
      </c>
      <c r="DB41" s="95" t="e">
        <f>#REF!</f>
        <v>#REF!</v>
      </c>
    </row>
    <row r="42" spans="1:106">
      <c r="A42" t="s">
        <v>181</v>
      </c>
      <c r="B42" s="10">
        <f>('E0-Last'!B42)-1</f>
        <v>35</v>
      </c>
      <c r="C42" s="6" t="s">
        <v>2</v>
      </c>
      <c r="D42" s="10" t="s">
        <v>38</v>
      </c>
      <c r="E42" s="59">
        <f t="shared" si="17"/>
        <v>25</v>
      </c>
      <c r="F42" s="59">
        <f t="shared" si="18"/>
        <v>12.5</v>
      </c>
      <c r="G42" s="59">
        <f t="shared" si="19"/>
        <v>12.5</v>
      </c>
      <c r="H42" s="59">
        <f t="shared" si="20"/>
        <v>50</v>
      </c>
      <c r="I42" s="59">
        <f t="shared" si="21"/>
        <v>0.125</v>
      </c>
      <c r="J42">
        <v>8</v>
      </c>
      <c r="K42">
        <v>2</v>
      </c>
      <c r="L42">
        <v>1</v>
      </c>
      <c r="M42">
        <v>1</v>
      </c>
      <c r="N42">
        <v>4</v>
      </c>
      <c r="O42">
        <v>0.2</v>
      </c>
      <c r="P42">
        <v>2072.166667</v>
      </c>
      <c r="Q42">
        <v>2197</v>
      </c>
      <c r="R42">
        <v>1443</v>
      </c>
      <c r="S42">
        <v>2198.25</v>
      </c>
      <c r="T42">
        <v>860.2</v>
      </c>
      <c r="U42">
        <v>620</v>
      </c>
      <c r="V42">
        <v>920.25</v>
      </c>
      <c r="W42">
        <v>137.6</v>
      </c>
      <c r="X42">
        <v>95</v>
      </c>
      <c r="Y42">
        <v>148.25</v>
      </c>
      <c r="Z42">
        <v>503.4</v>
      </c>
      <c r="AA42">
        <v>916</v>
      </c>
      <c r="AB42">
        <v>400.25</v>
      </c>
      <c r="AC42">
        <v>44</v>
      </c>
      <c r="AD42">
        <v>18</v>
      </c>
      <c r="AE42">
        <v>7</v>
      </c>
      <c r="AF42">
        <v>19</v>
      </c>
      <c r="AG42">
        <v>13</v>
      </c>
      <c r="AH42">
        <v>11</v>
      </c>
      <c r="AI42">
        <v>2</v>
      </c>
      <c r="AJ42">
        <v>0</v>
      </c>
      <c r="AK42">
        <v>0</v>
      </c>
      <c r="AL42">
        <v>18</v>
      </c>
      <c r="AM42">
        <v>6</v>
      </c>
      <c r="AN42">
        <v>6</v>
      </c>
      <c r="AO42">
        <v>0</v>
      </c>
      <c r="AP42">
        <v>0</v>
      </c>
      <c r="AQ42">
        <v>0</v>
      </c>
      <c r="AR42">
        <v>6</v>
      </c>
      <c r="AS42">
        <v>3</v>
      </c>
      <c r="AT42">
        <v>1</v>
      </c>
      <c r="AU42">
        <v>0</v>
      </c>
      <c r="AV42">
        <v>0</v>
      </c>
      <c r="AW42">
        <v>0</v>
      </c>
      <c r="AX42">
        <v>3</v>
      </c>
      <c r="AY42">
        <v>4</v>
      </c>
      <c r="AZ42">
        <v>4</v>
      </c>
      <c r="BA42">
        <v>2</v>
      </c>
      <c r="BB42">
        <v>0</v>
      </c>
      <c r="BC42">
        <v>0</v>
      </c>
      <c r="BD42">
        <v>9</v>
      </c>
      <c r="BE42">
        <v>5</v>
      </c>
      <c r="BF42">
        <v>0</v>
      </c>
      <c r="BG42">
        <v>0</v>
      </c>
      <c r="BH42">
        <v>0</v>
      </c>
      <c r="BI42">
        <v>1</v>
      </c>
      <c r="BJ42">
        <v>4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I42" s="59"/>
      <c r="CJ42" s="59"/>
      <c r="CK42" s="59"/>
      <c r="CL42" s="59"/>
      <c r="CM42" s="59"/>
      <c r="CN42" s="95"/>
      <c r="CO42" s="95"/>
      <c r="CP42" s="95"/>
      <c r="CQ42" s="95"/>
      <c r="CR42" s="95"/>
      <c r="CS42" s="59"/>
      <c r="CT42" s="59"/>
      <c r="CU42" s="59"/>
      <c r="CV42" s="59"/>
      <c r="CW42" s="59"/>
      <c r="CX42" s="95"/>
      <c r="CY42" s="95"/>
      <c r="CZ42" s="95"/>
      <c r="DA42" s="95"/>
      <c r="DB42" s="95"/>
    </row>
    <row r="43" spans="1:106">
      <c r="A43" t="s">
        <v>161</v>
      </c>
      <c r="B43" s="10">
        <f>('E0-Last'!B43)-1</f>
        <v>34</v>
      </c>
      <c r="C43" s="4" t="s">
        <v>3</v>
      </c>
      <c r="D43" s="10" t="s">
        <v>38</v>
      </c>
      <c r="E43" s="59">
        <f t="shared" si="17"/>
        <v>0</v>
      </c>
      <c r="F43" s="59">
        <f t="shared" si="18"/>
        <v>0</v>
      </c>
      <c r="G43" s="59">
        <f t="shared" si="19"/>
        <v>75</v>
      </c>
      <c r="H43" s="59">
        <f t="shared" si="20"/>
        <v>25</v>
      </c>
      <c r="I43" s="59">
        <f t="shared" si="21"/>
        <v>0.75</v>
      </c>
      <c r="J43">
        <v>8</v>
      </c>
      <c r="K43">
        <v>0</v>
      </c>
      <c r="L43">
        <v>0</v>
      </c>
      <c r="M43">
        <v>6</v>
      </c>
      <c r="N43">
        <v>2</v>
      </c>
      <c r="O43">
        <v>0.75</v>
      </c>
      <c r="P43">
        <v>732.25</v>
      </c>
      <c r="Q43">
        <v>0</v>
      </c>
      <c r="R43">
        <v>691.5</v>
      </c>
      <c r="S43">
        <v>854.5</v>
      </c>
      <c r="T43">
        <v>313.625</v>
      </c>
      <c r="U43">
        <v>257.83333340000001</v>
      </c>
      <c r="V43">
        <v>481</v>
      </c>
      <c r="W43">
        <v>117.25</v>
      </c>
      <c r="X43">
        <v>108.5</v>
      </c>
      <c r="Y43">
        <v>143.5</v>
      </c>
      <c r="Z43">
        <v>247.375</v>
      </c>
      <c r="AA43">
        <v>262.66666659999999</v>
      </c>
      <c r="AB43">
        <v>201.5</v>
      </c>
      <c r="AC43">
        <v>42</v>
      </c>
      <c r="AD43">
        <v>13</v>
      </c>
      <c r="AE43">
        <v>25</v>
      </c>
      <c r="AF43">
        <v>4</v>
      </c>
      <c r="AG43">
        <v>9</v>
      </c>
      <c r="AH43">
        <v>11</v>
      </c>
      <c r="AI43">
        <v>5</v>
      </c>
      <c r="AJ43">
        <v>0</v>
      </c>
      <c r="AK43">
        <v>0</v>
      </c>
      <c r="AL43">
        <v>17</v>
      </c>
      <c r="AM43">
        <v>8</v>
      </c>
      <c r="AN43">
        <v>3</v>
      </c>
      <c r="AO43">
        <v>0</v>
      </c>
      <c r="AP43">
        <v>0</v>
      </c>
      <c r="AQ43">
        <v>0</v>
      </c>
      <c r="AR43">
        <v>2</v>
      </c>
      <c r="AS43">
        <v>1</v>
      </c>
      <c r="AT43">
        <v>6</v>
      </c>
      <c r="AU43">
        <v>3</v>
      </c>
      <c r="AV43">
        <v>0</v>
      </c>
      <c r="AW43">
        <v>0</v>
      </c>
      <c r="AX43">
        <v>15</v>
      </c>
      <c r="AY43">
        <v>0</v>
      </c>
      <c r="AZ43">
        <v>2</v>
      </c>
      <c r="BA43">
        <v>2</v>
      </c>
      <c r="BB43">
        <v>0</v>
      </c>
      <c r="BC43">
        <v>0</v>
      </c>
      <c r="BD43">
        <v>0</v>
      </c>
      <c r="BE43">
        <v>33</v>
      </c>
      <c r="BF43">
        <v>2</v>
      </c>
      <c r="BG43">
        <v>0</v>
      </c>
      <c r="BH43">
        <v>0</v>
      </c>
      <c r="BI43">
        <v>6</v>
      </c>
      <c r="BJ43">
        <v>7</v>
      </c>
      <c r="BK43">
        <v>18</v>
      </c>
      <c r="BL43">
        <v>94</v>
      </c>
      <c r="BM43">
        <v>36</v>
      </c>
      <c r="BN43">
        <v>4</v>
      </c>
      <c r="BO43">
        <v>0</v>
      </c>
      <c r="BP43">
        <v>18</v>
      </c>
      <c r="BQ43">
        <v>11</v>
      </c>
      <c r="BR43">
        <v>25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G43" s="10" t="e">
        <f>#REF!</f>
        <v>#REF!</v>
      </c>
      <c r="CH43" s="10" t="e">
        <f>#REF!</f>
        <v>#REF!</v>
      </c>
      <c r="CI43" s="59" t="e">
        <f>#REF!</f>
        <v>#REF!</v>
      </c>
      <c r="CJ43" s="59" t="e">
        <f>#REF!</f>
        <v>#REF!</v>
      </c>
      <c r="CK43" s="59" t="e">
        <f>#REF!</f>
        <v>#REF!</v>
      </c>
      <c r="CL43" s="59" t="e">
        <f>#REF!</f>
        <v>#REF!</v>
      </c>
      <c r="CM43" s="59" t="e">
        <f>#REF!</f>
        <v>#REF!</v>
      </c>
      <c r="CN43" s="95" t="e">
        <f>#REF!</f>
        <v>#REF!</v>
      </c>
      <c r="CO43" s="95" t="e">
        <f>#REF!</f>
        <v>#REF!</v>
      </c>
      <c r="CP43" s="95" t="e">
        <f>#REF!</f>
        <v>#REF!</v>
      </c>
      <c r="CQ43" s="95" t="e">
        <f>#REF!</f>
        <v>#REF!</v>
      </c>
      <c r="CR43" s="95" t="e">
        <f>#REF!</f>
        <v>#REF!</v>
      </c>
      <c r="CS43" s="59" t="e">
        <f>#REF!</f>
        <v>#REF!</v>
      </c>
      <c r="CT43" s="59" t="e">
        <f>#REF!</f>
        <v>#REF!</v>
      </c>
      <c r="CU43" s="59" t="e">
        <f>#REF!</f>
        <v>#REF!</v>
      </c>
      <c r="CV43" s="59" t="e">
        <f>#REF!</f>
        <v>#REF!</v>
      </c>
      <c r="CW43" s="59" t="e">
        <f>#REF!</f>
        <v>#REF!</v>
      </c>
      <c r="CX43" s="95" t="e">
        <f>#REF!</f>
        <v>#REF!</v>
      </c>
      <c r="CY43" s="95" t="e">
        <f>#REF!</f>
        <v>#REF!</v>
      </c>
      <c r="CZ43" s="95" t="e">
        <f>#REF!</f>
        <v>#REF!</v>
      </c>
      <c r="DA43" s="95" t="e">
        <f>#REF!</f>
        <v>#REF!</v>
      </c>
      <c r="DB43" s="95" t="e">
        <f>#REF!</f>
        <v>#REF!</v>
      </c>
    </row>
    <row r="44" spans="1:106">
      <c r="A44" t="s">
        <v>162</v>
      </c>
      <c r="B44" s="10">
        <f>('E0-Last'!B44)-1</f>
        <v>33</v>
      </c>
      <c r="C44" s="6" t="s">
        <v>2</v>
      </c>
      <c r="D44" s="10" t="s">
        <v>38</v>
      </c>
      <c r="E44" s="59">
        <f t="shared" si="17"/>
        <v>50</v>
      </c>
      <c r="F44" s="59">
        <f t="shared" si="18"/>
        <v>0</v>
      </c>
      <c r="G44" s="59">
        <f t="shared" si="19"/>
        <v>50</v>
      </c>
      <c r="H44" s="59">
        <f t="shared" si="20"/>
        <v>0</v>
      </c>
      <c r="I44" s="59">
        <f t="shared" si="21"/>
        <v>0.5</v>
      </c>
      <c r="J44">
        <v>8</v>
      </c>
      <c r="K44">
        <v>4</v>
      </c>
      <c r="L44">
        <v>0</v>
      </c>
      <c r="M44">
        <v>4</v>
      </c>
      <c r="N44">
        <v>0</v>
      </c>
      <c r="O44">
        <v>1</v>
      </c>
      <c r="P44">
        <v>1637.25</v>
      </c>
      <c r="Q44">
        <v>0</v>
      </c>
      <c r="R44">
        <v>1637.25</v>
      </c>
      <c r="S44">
        <v>0</v>
      </c>
      <c r="T44">
        <v>160.5</v>
      </c>
      <c r="U44">
        <v>160.5</v>
      </c>
      <c r="V44">
        <v>0</v>
      </c>
      <c r="W44">
        <v>508.5</v>
      </c>
      <c r="X44">
        <v>508.5</v>
      </c>
      <c r="Y44">
        <v>0</v>
      </c>
      <c r="Z44">
        <v>691.5</v>
      </c>
      <c r="AA44">
        <v>691.5</v>
      </c>
      <c r="AB44">
        <v>0</v>
      </c>
      <c r="AC44">
        <v>8</v>
      </c>
      <c r="AD44">
        <v>4</v>
      </c>
      <c r="AE44">
        <v>4</v>
      </c>
      <c r="AF44">
        <v>0</v>
      </c>
      <c r="AG44">
        <v>4</v>
      </c>
      <c r="AH44">
        <v>4</v>
      </c>
      <c r="AI44">
        <v>0</v>
      </c>
      <c r="AJ44">
        <v>0</v>
      </c>
      <c r="AK44">
        <v>0</v>
      </c>
      <c r="AL44">
        <v>0</v>
      </c>
      <c r="AM44">
        <v>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30</v>
      </c>
      <c r="BF44">
        <v>15</v>
      </c>
      <c r="BG44">
        <v>0</v>
      </c>
      <c r="BH44">
        <v>0</v>
      </c>
      <c r="BI44">
        <v>1</v>
      </c>
      <c r="BJ44">
        <v>3</v>
      </c>
      <c r="BK44">
        <v>11</v>
      </c>
      <c r="BL44">
        <v>288</v>
      </c>
      <c r="BM44">
        <v>127</v>
      </c>
      <c r="BN44">
        <v>0</v>
      </c>
      <c r="BO44">
        <v>2</v>
      </c>
      <c r="BP44">
        <v>9</v>
      </c>
      <c r="BQ44">
        <v>3</v>
      </c>
      <c r="BR44">
        <v>147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G44" s="10" t="e">
        <f>#REF!</f>
        <v>#REF!</v>
      </c>
      <c r="CH44" s="10" t="e">
        <f>#REF!</f>
        <v>#REF!</v>
      </c>
      <c r="CI44" s="59" t="e">
        <f>#REF!</f>
        <v>#REF!</v>
      </c>
      <c r="CJ44" s="59" t="e">
        <f>#REF!</f>
        <v>#REF!</v>
      </c>
      <c r="CK44" s="59" t="e">
        <f>#REF!</f>
        <v>#REF!</v>
      </c>
      <c r="CL44" s="59" t="e">
        <f>#REF!</f>
        <v>#REF!</v>
      </c>
      <c r="CM44" s="59" t="e">
        <f>#REF!</f>
        <v>#REF!</v>
      </c>
      <c r="CN44" s="95" t="e">
        <f>#REF!</f>
        <v>#REF!</v>
      </c>
      <c r="CO44" s="95" t="e">
        <f>#REF!</f>
        <v>#REF!</v>
      </c>
      <c r="CP44" s="95" t="e">
        <f>#REF!</f>
        <v>#REF!</v>
      </c>
      <c r="CQ44" s="95" t="e">
        <f>#REF!</f>
        <v>#REF!</v>
      </c>
      <c r="CR44" s="95" t="e">
        <f>#REF!</f>
        <v>#REF!</v>
      </c>
      <c r="CS44" s="59" t="e">
        <f>#REF!</f>
        <v>#REF!</v>
      </c>
      <c r="CT44" s="59" t="e">
        <f>#REF!</f>
        <v>#REF!</v>
      </c>
      <c r="CU44" s="59" t="e">
        <f>#REF!</f>
        <v>#REF!</v>
      </c>
      <c r="CV44" s="59" t="e">
        <f>#REF!</f>
        <v>#REF!</v>
      </c>
      <c r="CW44" s="59" t="e">
        <f>#REF!</f>
        <v>#REF!</v>
      </c>
      <c r="CX44" s="95" t="e">
        <f>#REF!</f>
        <v>#REF!</v>
      </c>
      <c r="CY44" s="95" t="e">
        <f>#REF!</f>
        <v>#REF!</v>
      </c>
      <c r="CZ44" s="95" t="e">
        <f>#REF!</f>
        <v>#REF!</v>
      </c>
      <c r="DA44" s="95" t="e">
        <f>#REF!</f>
        <v>#REF!</v>
      </c>
      <c r="DB44" s="95" t="e">
        <f>#REF!</f>
        <v>#REF!</v>
      </c>
    </row>
    <row r="45" spans="1:106">
      <c r="A45" t="s">
        <v>163</v>
      </c>
      <c r="B45" s="10">
        <f>('E0-Last'!B45)-1</f>
        <v>28</v>
      </c>
      <c r="C45" s="6" t="s">
        <v>2</v>
      </c>
      <c r="D45" s="10" t="s">
        <v>38</v>
      </c>
      <c r="E45" s="59">
        <f t="shared" si="17"/>
        <v>0</v>
      </c>
      <c r="F45" s="59">
        <f t="shared" si="18"/>
        <v>0</v>
      </c>
      <c r="G45" s="59">
        <f t="shared" si="19"/>
        <v>100</v>
      </c>
      <c r="H45" s="59">
        <f t="shared" si="20"/>
        <v>0</v>
      </c>
      <c r="I45" s="59">
        <f t="shared" si="21"/>
        <v>1</v>
      </c>
      <c r="J45">
        <v>8</v>
      </c>
      <c r="K45">
        <v>0</v>
      </c>
      <c r="L45">
        <v>0</v>
      </c>
      <c r="M45">
        <v>8</v>
      </c>
      <c r="N45">
        <v>0</v>
      </c>
      <c r="O45">
        <v>1</v>
      </c>
      <c r="P45">
        <v>454.5</v>
      </c>
      <c r="Q45">
        <v>0</v>
      </c>
      <c r="R45">
        <v>454.5</v>
      </c>
      <c r="S45">
        <v>0</v>
      </c>
      <c r="T45">
        <v>49.25</v>
      </c>
      <c r="U45">
        <v>49.25</v>
      </c>
      <c r="V45">
        <v>0</v>
      </c>
      <c r="W45">
        <v>77.5</v>
      </c>
      <c r="X45">
        <v>77.5</v>
      </c>
      <c r="Y45">
        <v>0</v>
      </c>
      <c r="Z45">
        <v>1022.25</v>
      </c>
      <c r="AA45">
        <v>1022.25</v>
      </c>
      <c r="AB45">
        <v>0</v>
      </c>
      <c r="AC45">
        <v>41</v>
      </c>
      <c r="AD45">
        <v>10</v>
      </c>
      <c r="AE45">
        <v>31</v>
      </c>
      <c r="AF45">
        <v>0</v>
      </c>
      <c r="AG45">
        <v>15</v>
      </c>
      <c r="AH45">
        <v>9</v>
      </c>
      <c r="AI45">
        <v>15</v>
      </c>
      <c r="AJ45">
        <v>1</v>
      </c>
      <c r="AK45">
        <v>0</v>
      </c>
      <c r="AL45">
        <v>1</v>
      </c>
      <c r="AM45">
        <v>8</v>
      </c>
      <c r="AN45">
        <v>1</v>
      </c>
      <c r="AO45">
        <v>0</v>
      </c>
      <c r="AP45">
        <v>0</v>
      </c>
      <c r="AQ45">
        <v>0</v>
      </c>
      <c r="AR45">
        <v>1</v>
      </c>
      <c r="AS45">
        <v>7</v>
      </c>
      <c r="AT45">
        <v>8</v>
      </c>
      <c r="AU45">
        <v>15</v>
      </c>
      <c r="AV45">
        <v>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9</v>
      </c>
      <c r="BF45">
        <v>1</v>
      </c>
      <c r="BG45">
        <v>0</v>
      </c>
      <c r="BH45">
        <v>0</v>
      </c>
      <c r="BI45">
        <v>8</v>
      </c>
      <c r="BJ45">
        <v>0</v>
      </c>
      <c r="BK45">
        <v>0</v>
      </c>
      <c r="BL45">
        <v>59</v>
      </c>
      <c r="BM45">
        <v>27</v>
      </c>
      <c r="BN45">
        <v>0</v>
      </c>
      <c r="BO45">
        <v>0</v>
      </c>
      <c r="BP45">
        <v>15</v>
      </c>
      <c r="BQ45">
        <v>0</v>
      </c>
      <c r="BR45">
        <v>17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G45" s="10" t="e">
        <f>#REF!</f>
        <v>#REF!</v>
      </c>
      <c r="CH45" s="10" t="e">
        <f>#REF!</f>
        <v>#REF!</v>
      </c>
      <c r="CI45" s="59" t="e">
        <f>#REF!</f>
        <v>#REF!</v>
      </c>
      <c r="CJ45" s="59" t="e">
        <f>#REF!</f>
        <v>#REF!</v>
      </c>
      <c r="CK45" s="59" t="e">
        <f>#REF!</f>
        <v>#REF!</v>
      </c>
      <c r="CL45" s="59" t="e">
        <f>#REF!</f>
        <v>#REF!</v>
      </c>
      <c r="CM45" s="59" t="e">
        <f>#REF!</f>
        <v>#REF!</v>
      </c>
      <c r="CN45" s="95" t="e">
        <f>#REF!</f>
        <v>#REF!</v>
      </c>
      <c r="CO45" s="95" t="e">
        <f>#REF!</f>
        <v>#REF!</v>
      </c>
      <c r="CP45" s="95" t="e">
        <f>#REF!</f>
        <v>#REF!</v>
      </c>
      <c r="CQ45" s="95" t="e">
        <f>#REF!</f>
        <v>#REF!</v>
      </c>
      <c r="CR45" s="95" t="e">
        <f>#REF!</f>
        <v>#REF!</v>
      </c>
      <c r="CS45" s="59" t="e">
        <f>#REF!</f>
        <v>#REF!</v>
      </c>
      <c r="CT45" s="59" t="e">
        <f>#REF!</f>
        <v>#REF!</v>
      </c>
      <c r="CU45" s="59" t="e">
        <f>#REF!</f>
        <v>#REF!</v>
      </c>
      <c r="CV45" s="59" t="e">
        <f>#REF!</f>
        <v>#REF!</v>
      </c>
      <c r="CW45" s="59" t="e">
        <f>#REF!</f>
        <v>#REF!</v>
      </c>
      <c r="CX45" s="95" t="e">
        <f>#REF!</f>
        <v>#REF!</v>
      </c>
      <c r="CY45" s="95" t="e">
        <f>#REF!</f>
        <v>#REF!</v>
      </c>
      <c r="CZ45" s="95" t="e">
        <f>#REF!</f>
        <v>#REF!</v>
      </c>
      <c r="DA45" s="95" t="e">
        <f>#REF!</f>
        <v>#REF!</v>
      </c>
      <c r="DB45" s="95" t="e">
        <f>#REF!</f>
        <v>#REF!</v>
      </c>
    </row>
    <row r="46" spans="1:106">
      <c r="A46" t="s">
        <v>164</v>
      </c>
      <c r="B46" s="10">
        <f>('E0-Last'!B46)-1</f>
        <v>28</v>
      </c>
      <c r="C46" s="6" t="s">
        <v>2</v>
      </c>
      <c r="D46" s="10" t="s">
        <v>38</v>
      </c>
      <c r="E46" s="59">
        <f t="shared" si="17"/>
        <v>0</v>
      </c>
      <c r="F46" s="59">
        <f t="shared" si="18"/>
        <v>0</v>
      </c>
      <c r="G46" s="59">
        <f t="shared" si="19"/>
        <v>87.5</v>
      </c>
      <c r="H46" s="59">
        <f t="shared" si="20"/>
        <v>12.5</v>
      </c>
      <c r="I46" s="59">
        <f t="shared" si="21"/>
        <v>0.875</v>
      </c>
      <c r="J46">
        <v>8</v>
      </c>
      <c r="K46">
        <v>0</v>
      </c>
      <c r="L46">
        <v>0</v>
      </c>
      <c r="M46">
        <v>7</v>
      </c>
      <c r="N46">
        <v>1</v>
      </c>
      <c r="O46">
        <v>0.875</v>
      </c>
      <c r="P46">
        <v>371</v>
      </c>
      <c r="Q46">
        <v>0</v>
      </c>
      <c r="R46">
        <v>401</v>
      </c>
      <c r="S46">
        <v>161</v>
      </c>
      <c r="T46">
        <v>176.125</v>
      </c>
      <c r="U46">
        <v>152.42857140000001</v>
      </c>
      <c r="V46">
        <v>342</v>
      </c>
      <c r="W46">
        <v>119.125</v>
      </c>
      <c r="X46">
        <v>116.2857143</v>
      </c>
      <c r="Y46">
        <v>139</v>
      </c>
      <c r="Z46">
        <v>172.5</v>
      </c>
      <c r="AA46">
        <v>164.57142859999999</v>
      </c>
      <c r="AB46">
        <v>228</v>
      </c>
      <c r="AC46">
        <v>28</v>
      </c>
      <c r="AD46">
        <v>10</v>
      </c>
      <c r="AE46">
        <v>13</v>
      </c>
      <c r="AF46">
        <v>5</v>
      </c>
      <c r="AG46">
        <v>8</v>
      </c>
      <c r="AH46">
        <v>8</v>
      </c>
      <c r="AI46">
        <v>3</v>
      </c>
      <c r="AJ46">
        <v>0</v>
      </c>
      <c r="AK46">
        <v>0</v>
      </c>
      <c r="AL46">
        <v>9</v>
      </c>
      <c r="AM46">
        <v>8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7</v>
      </c>
      <c r="AU46">
        <v>3</v>
      </c>
      <c r="AV46">
        <v>0</v>
      </c>
      <c r="AW46">
        <v>0</v>
      </c>
      <c r="AX46">
        <v>3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4</v>
      </c>
      <c r="BE46">
        <v>24</v>
      </c>
      <c r="BF46">
        <v>2</v>
      </c>
      <c r="BG46">
        <v>1</v>
      </c>
      <c r="BH46">
        <v>0</v>
      </c>
      <c r="BI46">
        <v>5</v>
      </c>
      <c r="BJ46">
        <v>9</v>
      </c>
      <c r="BK46">
        <v>7</v>
      </c>
      <c r="BL46">
        <v>68</v>
      </c>
      <c r="BM46">
        <v>17</v>
      </c>
      <c r="BN46">
        <v>4</v>
      </c>
      <c r="BO46">
        <v>1</v>
      </c>
      <c r="BP46">
        <v>6</v>
      </c>
      <c r="BQ46">
        <v>15</v>
      </c>
      <c r="BR46">
        <v>25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G46" s="10" t="e">
        <f>#REF!</f>
        <v>#REF!</v>
      </c>
      <c r="CH46" s="10" t="e">
        <f>#REF!</f>
        <v>#REF!</v>
      </c>
      <c r="CI46" s="59" t="e">
        <f>#REF!</f>
        <v>#REF!</v>
      </c>
      <c r="CJ46" s="59" t="e">
        <f>#REF!</f>
        <v>#REF!</v>
      </c>
      <c r="CK46" s="59" t="e">
        <f>#REF!</f>
        <v>#REF!</v>
      </c>
      <c r="CL46" s="59" t="e">
        <f>#REF!</f>
        <v>#REF!</v>
      </c>
      <c r="CM46" s="59" t="e">
        <f>#REF!</f>
        <v>#REF!</v>
      </c>
      <c r="CN46" s="95" t="e">
        <f>#REF!</f>
        <v>#REF!</v>
      </c>
      <c r="CO46" s="95" t="e">
        <f>#REF!</f>
        <v>#REF!</v>
      </c>
      <c r="CP46" s="95" t="e">
        <f>#REF!</f>
        <v>#REF!</v>
      </c>
      <c r="CQ46" s="95" t="e">
        <f>#REF!</f>
        <v>#REF!</v>
      </c>
      <c r="CR46" s="95" t="e">
        <f>#REF!</f>
        <v>#REF!</v>
      </c>
      <c r="CS46" s="59" t="e">
        <f>#REF!</f>
        <v>#REF!</v>
      </c>
      <c r="CT46" s="59" t="e">
        <f>#REF!</f>
        <v>#REF!</v>
      </c>
      <c r="CU46" s="59" t="e">
        <f>#REF!</f>
        <v>#REF!</v>
      </c>
      <c r="CV46" s="59" t="e">
        <f>#REF!</f>
        <v>#REF!</v>
      </c>
      <c r="CW46" s="59" t="e">
        <f>#REF!</f>
        <v>#REF!</v>
      </c>
      <c r="CX46" s="95" t="e">
        <f>#REF!</f>
        <v>#REF!</v>
      </c>
      <c r="CY46" s="95" t="e">
        <f>#REF!</f>
        <v>#REF!</v>
      </c>
      <c r="CZ46" s="95" t="e">
        <f>#REF!</f>
        <v>#REF!</v>
      </c>
      <c r="DA46" s="95" t="e">
        <f>#REF!</f>
        <v>#REF!</v>
      </c>
      <c r="DB46" s="95" t="e">
        <f>#REF!</f>
        <v>#REF!</v>
      </c>
    </row>
    <row r="47" spans="1:106">
      <c r="A47" t="s">
        <v>165</v>
      </c>
      <c r="B47" s="10">
        <f>('E0-Last'!B47)-1</f>
        <v>28</v>
      </c>
      <c r="C47" s="6" t="s">
        <v>2</v>
      </c>
      <c r="D47" s="10" t="s">
        <v>38</v>
      </c>
      <c r="E47" s="59">
        <f t="shared" si="17"/>
        <v>0</v>
      </c>
      <c r="F47" s="59">
        <f t="shared" si="18"/>
        <v>0</v>
      </c>
      <c r="G47" s="59">
        <f t="shared" si="19"/>
        <v>100</v>
      </c>
      <c r="H47" s="59">
        <f t="shared" si="20"/>
        <v>0</v>
      </c>
      <c r="I47" s="59">
        <f t="shared" si="21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210.25</v>
      </c>
      <c r="Q47">
        <v>0</v>
      </c>
      <c r="R47">
        <v>210.25</v>
      </c>
      <c r="S47">
        <v>0</v>
      </c>
      <c r="T47">
        <v>73.5</v>
      </c>
      <c r="U47">
        <v>73.5</v>
      </c>
      <c r="V47">
        <v>0</v>
      </c>
      <c r="W47">
        <v>24.875</v>
      </c>
      <c r="X47">
        <v>24.875</v>
      </c>
      <c r="Y47">
        <v>0</v>
      </c>
      <c r="Z47">
        <v>620.25</v>
      </c>
      <c r="AA47">
        <v>620.25</v>
      </c>
      <c r="AB47">
        <v>0</v>
      </c>
      <c r="AC47">
        <v>26</v>
      </c>
      <c r="AD47">
        <v>11</v>
      </c>
      <c r="AE47">
        <v>12</v>
      </c>
      <c r="AF47">
        <v>3</v>
      </c>
      <c r="AG47">
        <v>9</v>
      </c>
      <c r="AH47">
        <v>11</v>
      </c>
      <c r="AI47">
        <v>1</v>
      </c>
      <c r="AJ47">
        <v>0</v>
      </c>
      <c r="AK47">
        <v>0</v>
      </c>
      <c r="AL47">
        <v>5</v>
      </c>
      <c r="AM47">
        <v>8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1</v>
      </c>
      <c r="AT47">
        <v>8</v>
      </c>
      <c r="AU47">
        <v>1</v>
      </c>
      <c r="AV47">
        <v>0</v>
      </c>
      <c r="AW47">
        <v>0</v>
      </c>
      <c r="AX47">
        <v>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3</v>
      </c>
      <c r="BE47">
        <v>8</v>
      </c>
      <c r="BF47">
        <v>0</v>
      </c>
      <c r="BG47">
        <v>0</v>
      </c>
      <c r="BH47">
        <v>0</v>
      </c>
      <c r="BI47">
        <v>8</v>
      </c>
      <c r="BJ47">
        <v>0</v>
      </c>
      <c r="BK47">
        <v>0</v>
      </c>
      <c r="BL47">
        <v>72</v>
      </c>
      <c r="BM47">
        <v>7</v>
      </c>
      <c r="BN47">
        <v>0</v>
      </c>
      <c r="BO47">
        <v>7</v>
      </c>
      <c r="BP47">
        <v>1</v>
      </c>
      <c r="BQ47">
        <v>0</v>
      </c>
      <c r="BR47">
        <v>57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  <c r="CG47" s="10" t="str">
        <f>CG289</f>
        <v>FE0F</v>
      </c>
      <c r="CH47" s="10" t="str">
        <f t="shared" ref="CH47:DB47" si="23">CH289</f>
        <v>WT</v>
      </c>
      <c r="CI47" s="59">
        <f t="shared" si="23"/>
        <v>37.5</v>
      </c>
      <c r="CJ47" s="59">
        <f t="shared" si="23"/>
        <v>0</v>
      </c>
      <c r="CK47" s="59">
        <f t="shared" si="23"/>
        <v>62.5</v>
      </c>
      <c r="CL47" s="59">
        <f t="shared" si="23"/>
        <v>0</v>
      </c>
      <c r="CM47" s="59">
        <f t="shared" si="23"/>
        <v>0.625</v>
      </c>
      <c r="CN47" s="95">
        <f t="shared" si="23"/>
        <v>50</v>
      </c>
      <c r="CO47" s="95">
        <f t="shared" si="23"/>
        <v>25</v>
      </c>
      <c r="CP47" s="95">
        <f t="shared" si="23"/>
        <v>12.5</v>
      </c>
      <c r="CQ47" s="95">
        <f t="shared" si="23"/>
        <v>12.5</v>
      </c>
      <c r="CR47" s="95">
        <f t="shared" si="23"/>
        <v>0.125</v>
      </c>
      <c r="CS47" s="59">
        <f t="shared" si="23"/>
        <v>75</v>
      </c>
      <c r="CT47" s="59">
        <f t="shared" si="23"/>
        <v>0</v>
      </c>
      <c r="CU47" s="59">
        <f t="shared" si="23"/>
        <v>0</v>
      </c>
      <c r="CV47" s="59">
        <f t="shared" si="23"/>
        <v>25</v>
      </c>
      <c r="CW47" s="59">
        <f t="shared" si="23"/>
        <v>0</v>
      </c>
      <c r="CX47" s="95">
        <f t="shared" si="23"/>
        <v>75</v>
      </c>
      <c r="CY47" s="95">
        <f t="shared" si="23"/>
        <v>12.5</v>
      </c>
      <c r="CZ47" s="95">
        <f t="shared" si="23"/>
        <v>12.5</v>
      </c>
      <c r="DA47" s="95">
        <f t="shared" si="23"/>
        <v>0</v>
      </c>
      <c r="DB47" s="95">
        <f t="shared" si="23"/>
        <v>0.125</v>
      </c>
    </row>
    <row r="48" spans="1:106">
      <c r="A48" t="s">
        <v>166</v>
      </c>
      <c r="B48" s="10">
        <f>('E0-Last'!B48)-1</f>
        <v>33</v>
      </c>
      <c r="C48" s="4" t="s">
        <v>3</v>
      </c>
      <c r="D48" s="10" t="s">
        <v>38</v>
      </c>
      <c r="E48" s="59">
        <f t="shared" si="17"/>
        <v>12.5</v>
      </c>
      <c r="F48" s="59">
        <f t="shared" si="18"/>
        <v>0</v>
      </c>
      <c r="G48" s="59">
        <f t="shared" si="19"/>
        <v>75</v>
      </c>
      <c r="H48" s="59">
        <f t="shared" si="20"/>
        <v>12.5</v>
      </c>
      <c r="I48" s="59">
        <f t="shared" si="21"/>
        <v>0.75</v>
      </c>
      <c r="J48">
        <v>8</v>
      </c>
      <c r="K48">
        <v>1</v>
      </c>
      <c r="L48">
        <v>0</v>
      </c>
      <c r="M48">
        <v>6</v>
      </c>
      <c r="N48">
        <v>1</v>
      </c>
      <c r="O48">
        <v>0.85714285700000004</v>
      </c>
      <c r="P48">
        <v>1542.2857140000001</v>
      </c>
      <c r="Q48">
        <v>0</v>
      </c>
      <c r="R48">
        <v>1494</v>
      </c>
      <c r="S48">
        <v>1832</v>
      </c>
      <c r="T48">
        <v>148.7142857</v>
      </c>
      <c r="U48">
        <v>103.66666669999999</v>
      </c>
      <c r="V48">
        <v>419</v>
      </c>
      <c r="W48">
        <v>1278.2857140000001</v>
      </c>
      <c r="X48">
        <v>1444.5</v>
      </c>
      <c r="Y48">
        <v>281</v>
      </c>
      <c r="Z48">
        <v>27.714285719999999</v>
      </c>
      <c r="AA48">
        <v>27.833333339999999</v>
      </c>
      <c r="AB48">
        <v>27</v>
      </c>
      <c r="AC48">
        <v>32</v>
      </c>
      <c r="AD48">
        <v>13</v>
      </c>
      <c r="AE48">
        <v>14</v>
      </c>
      <c r="AF48">
        <v>5</v>
      </c>
      <c r="AG48">
        <v>19</v>
      </c>
      <c r="AH48">
        <v>11</v>
      </c>
      <c r="AI48">
        <v>1</v>
      </c>
      <c r="AJ48">
        <v>0</v>
      </c>
      <c r="AK48">
        <v>0</v>
      </c>
      <c r="AL48">
        <v>1</v>
      </c>
      <c r="AM48">
        <v>7</v>
      </c>
      <c r="AN48">
        <v>4</v>
      </c>
      <c r="AO48">
        <v>1</v>
      </c>
      <c r="AP48">
        <v>0</v>
      </c>
      <c r="AQ48">
        <v>0</v>
      </c>
      <c r="AR48">
        <v>1</v>
      </c>
      <c r="AS48">
        <v>8</v>
      </c>
      <c r="AT48">
        <v>6</v>
      </c>
      <c r="AU48">
        <v>0</v>
      </c>
      <c r="AV48">
        <v>0</v>
      </c>
      <c r="AW48">
        <v>0</v>
      </c>
      <c r="AX48">
        <v>0</v>
      </c>
      <c r="AY48">
        <v>4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10</v>
      </c>
      <c r="BF48">
        <v>1</v>
      </c>
      <c r="BG48">
        <v>0</v>
      </c>
      <c r="BH48">
        <v>0</v>
      </c>
      <c r="BI48">
        <v>0</v>
      </c>
      <c r="BJ48">
        <v>7</v>
      </c>
      <c r="BK48">
        <v>2</v>
      </c>
      <c r="BL48">
        <v>363</v>
      </c>
      <c r="BM48">
        <v>146</v>
      </c>
      <c r="BN48">
        <v>3</v>
      </c>
      <c r="BO48">
        <v>1</v>
      </c>
      <c r="BP48">
        <v>14</v>
      </c>
      <c r="BQ48">
        <v>27</v>
      </c>
      <c r="BR48">
        <v>172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</row>
    <row r="49" spans="1:82">
      <c r="A49" t="s">
        <v>167</v>
      </c>
      <c r="B49" s="10">
        <f>('E0-Last'!B49)-1</f>
        <v>28</v>
      </c>
      <c r="C49" s="6" t="s">
        <v>2</v>
      </c>
      <c r="D49" s="10" t="s">
        <v>38</v>
      </c>
      <c r="E49" s="59">
        <f t="shared" si="17"/>
        <v>0</v>
      </c>
      <c r="F49" s="59">
        <f t="shared" si="18"/>
        <v>0</v>
      </c>
      <c r="G49" s="59">
        <f t="shared" si="19"/>
        <v>87.5</v>
      </c>
      <c r="H49" s="59">
        <f t="shared" si="20"/>
        <v>12.5</v>
      </c>
      <c r="I49" s="59">
        <f t="shared" si="21"/>
        <v>0.875</v>
      </c>
      <c r="J49">
        <v>8</v>
      </c>
      <c r="K49">
        <v>0</v>
      </c>
      <c r="L49">
        <v>0</v>
      </c>
      <c r="M49">
        <v>7</v>
      </c>
      <c r="N49">
        <v>1</v>
      </c>
      <c r="O49">
        <v>0.875</v>
      </c>
      <c r="P49">
        <v>374.25</v>
      </c>
      <c r="Q49">
        <v>0</v>
      </c>
      <c r="R49">
        <v>125.8571429</v>
      </c>
      <c r="S49">
        <v>2113</v>
      </c>
      <c r="T49">
        <v>164.5</v>
      </c>
      <c r="U49">
        <v>158.57142859999999</v>
      </c>
      <c r="V49">
        <v>206</v>
      </c>
      <c r="W49">
        <v>594.75</v>
      </c>
      <c r="X49">
        <v>668.71428560000004</v>
      </c>
      <c r="Y49">
        <v>77</v>
      </c>
      <c r="Z49">
        <v>511.125</v>
      </c>
      <c r="AA49">
        <v>540.28571439999996</v>
      </c>
      <c r="AB49">
        <v>307</v>
      </c>
      <c r="AC49">
        <v>22</v>
      </c>
      <c r="AD49">
        <v>13</v>
      </c>
      <c r="AE49">
        <v>8</v>
      </c>
      <c r="AF49">
        <v>1</v>
      </c>
      <c r="AG49">
        <v>8</v>
      </c>
      <c r="AH49">
        <v>11</v>
      </c>
      <c r="AI49">
        <v>1</v>
      </c>
      <c r="AJ49">
        <v>2</v>
      </c>
      <c r="AK49">
        <v>0</v>
      </c>
      <c r="AL49">
        <v>0</v>
      </c>
      <c r="AM49">
        <v>8</v>
      </c>
      <c r="AN49">
        <v>3</v>
      </c>
      <c r="AO49">
        <v>1</v>
      </c>
      <c r="AP49">
        <v>1</v>
      </c>
      <c r="AQ49">
        <v>0</v>
      </c>
      <c r="AR49">
        <v>0</v>
      </c>
      <c r="AS49">
        <v>0</v>
      </c>
      <c r="AT49">
        <v>7</v>
      </c>
      <c r="AU49">
        <v>0</v>
      </c>
      <c r="AV49">
        <v>1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13</v>
      </c>
      <c r="BF49">
        <v>0</v>
      </c>
      <c r="BG49">
        <v>2</v>
      </c>
      <c r="BH49">
        <v>3</v>
      </c>
      <c r="BI49">
        <v>3</v>
      </c>
      <c r="BJ49">
        <v>5</v>
      </c>
      <c r="BK49">
        <v>0</v>
      </c>
      <c r="BL49">
        <v>268</v>
      </c>
      <c r="BM49">
        <v>13</v>
      </c>
      <c r="BN49">
        <v>7</v>
      </c>
      <c r="BO49">
        <v>10</v>
      </c>
      <c r="BP49">
        <v>3</v>
      </c>
      <c r="BQ49">
        <v>20</v>
      </c>
      <c r="BR49">
        <v>215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</row>
    <row r="50" spans="1:82">
      <c r="A50" t="s">
        <v>182</v>
      </c>
      <c r="B50" s="10">
        <f>('E0-Last'!B50)-1</f>
        <v>36</v>
      </c>
      <c r="C50" s="4" t="s">
        <v>3</v>
      </c>
      <c r="D50" s="10" t="s">
        <v>38</v>
      </c>
      <c r="E50" s="59">
        <f t="shared" si="17"/>
        <v>100</v>
      </c>
      <c r="F50" s="59">
        <f t="shared" si="18"/>
        <v>0</v>
      </c>
      <c r="G50" s="59">
        <f t="shared" si="19"/>
        <v>0</v>
      </c>
      <c r="H50" s="59">
        <f t="shared" si="20"/>
        <v>0</v>
      </c>
      <c r="I50" s="59">
        <f t="shared" si="21"/>
        <v>0</v>
      </c>
      <c r="J50">
        <v>8</v>
      </c>
      <c r="K50">
        <v>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24</v>
      </c>
      <c r="AD50">
        <v>2</v>
      </c>
      <c r="AE50">
        <v>3</v>
      </c>
      <c r="AF50">
        <v>19</v>
      </c>
      <c r="AG50">
        <v>3</v>
      </c>
      <c r="AH50">
        <v>0</v>
      </c>
      <c r="AI50">
        <v>0</v>
      </c>
      <c r="AJ50">
        <v>0</v>
      </c>
      <c r="AK50">
        <v>0</v>
      </c>
      <c r="AL50">
        <v>21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3</v>
      </c>
      <c r="AY50">
        <v>3</v>
      </c>
      <c r="AZ50">
        <v>0</v>
      </c>
      <c r="BA50">
        <v>0</v>
      </c>
      <c r="BB50">
        <v>0</v>
      </c>
      <c r="BC50">
        <v>0</v>
      </c>
      <c r="BD50">
        <v>16</v>
      </c>
      <c r="BE50">
        <v>7</v>
      </c>
      <c r="BF50">
        <v>7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</row>
    <row r="51" spans="1:82">
      <c r="A51" t="s">
        <v>168</v>
      </c>
      <c r="B51" s="10">
        <f>('E0-Last'!B51)-1</f>
        <v>26</v>
      </c>
      <c r="C51" s="4" t="s">
        <v>3</v>
      </c>
      <c r="D51" s="10" t="s">
        <v>38</v>
      </c>
      <c r="E51" s="59">
        <f t="shared" si="17"/>
        <v>0</v>
      </c>
      <c r="F51" s="59">
        <f t="shared" si="18"/>
        <v>0</v>
      </c>
      <c r="G51" s="59">
        <f t="shared" si="19"/>
        <v>37.5</v>
      </c>
      <c r="H51" s="59">
        <f t="shared" si="20"/>
        <v>62.5</v>
      </c>
      <c r="I51" s="59">
        <f t="shared" si="21"/>
        <v>0.375</v>
      </c>
      <c r="J51">
        <v>8</v>
      </c>
      <c r="K51">
        <v>0</v>
      </c>
      <c r="L51">
        <v>0</v>
      </c>
      <c r="M51">
        <v>3</v>
      </c>
      <c r="N51">
        <v>5</v>
      </c>
      <c r="O51">
        <v>0.375</v>
      </c>
      <c r="P51">
        <v>559.375</v>
      </c>
      <c r="Q51">
        <v>0</v>
      </c>
      <c r="R51">
        <v>149.66666670000001</v>
      </c>
      <c r="S51">
        <v>805.2</v>
      </c>
      <c r="T51">
        <v>221.5</v>
      </c>
      <c r="U51">
        <v>85.666666660000004</v>
      </c>
      <c r="V51">
        <v>303</v>
      </c>
      <c r="W51">
        <v>211.125</v>
      </c>
      <c r="X51">
        <v>230.66666670000001</v>
      </c>
      <c r="Y51">
        <v>199.4</v>
      </c>
      <c r="Z51">
        <v>38</v>
      </c>
      <c r="AA51">
        <v>19.333333339999999</v>
      </c>
      <c r="AB51">
        <v>49.2</v>
      </c>
      <c r="AC51">
        <v>61</v>
      </c>
      <c r="AD51">
        <v>24</v>
      </c>
      <c r="AE51">
        <v>20</v>
      </c>
      <c r="AF51">
        <v>17</v>
      </c>
      <c r="AG51">
        <v>11</v>
      </c>
      <c r="AH51">
        <v>17</v>
      </c>
      <c r="AI51">
        <v>5</v>
      </c>
      <c r="AJ51">
        <v>1</v>
      </c>
      <c r="AK51">
        <v>4</v>
      </c>
      <c r="AL51">
        <v>23</v>
      </c>
      <c r="AM51">
        <v>8</v>
      </c>
      <c r="AN51">
        <v>9</v>
      </c>
      <c r="AO51">
        <v>1</v>
      </c>
      <c r="AP51">
        <v>0</v>
      </c>
      <c r="AQ51">
        <v>0</v>
      </c>
      <c r="AR51">
        <v>6</v>
      </c>
      <c r="AS51">
        <v>2</v>
      </c>
      <c r="AT51">
        <v>3</v>
      </c>
      <c r="AU51">
        <v>2</v>
      </c>
      <c r="AV51">
        <v>1</v>
      </c>
      <c r="AW51">
        <v>3</v>
      </c>
      <c r="AX51">
        <v>9</v>
      </c>
      <c r="AY51">
        <v>1</v>
      </c>
      <c r="AZ51">
        <v>5</v>
      </c>
      <c r="BA51">
        <v>2</v>
      </c>
      <c r="BB51">
        <v>0</v>
      </c>
      <c r="BC51">
        <v>1</v>
      </c>
      <c r="BD51">
        <v>8</v>
      </c>
      <c r="BE51">
        <v>26</v>
      </c>
      <c r="BF51">
        <v>0</v>
      </c>
      <c r="BG51">
        <v>0</v>
      </c>
      <c r="BH51">
        <v>0</v>
      </c>
      <c r="BI51">
        <v>1</v>
      </c>
      <c r="BJ51">
        <v>11</v>
      </c>
      <c r="BK51">
        <v>14</v>
      </c>
      <c r="BL51">
        <v>89</v>
      </c>
      <c r="BM51">
        <v>13</v>
      </c>
      <c r="BN51">
        <v>11</v>
      </c>
      <c r="BO51">
        <v>2</v>
      </c>
      <c r="BP51">
        <v>15</v>
      </c>
      <c r="BQ51">
        <v>17</v>
      </c>
      <c r="BR51">
        <v>31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</row>
    <row r="52" spans="1:82">
      <c r="A52" t="s">
        <v>169</v>
      </c>
      <c r="B52" s="10">
        <f>('E0-Last'!B52)-1</f>
        <v>34</v>
      </c>
      <c r="C52" s="6" t="s">
        <v>2</v>
      </c>
      <c r="D52" s="10" t="s">
        <v>38</v>
      </c>
      <c r="E52" s="59">
        <f t="shared" si="17"/>
        <v>0</v>
      </c>
      <c r="F52" s="59">
        <f t="shared" si="18"/>
        <v>0</v>
      </c>
      <c r="G52" s="59">
        <f t="shared" si="19"/>
        <v>100</v>
      </c>
      <c r="H52" s="59">
        <f t="shared" si="20"/>
        <v>0</v>
      </c>
      <c r="I52" s="59">
        <f t="shared" si="21"/>
        <v>1</v>
      </c>
      <c r="J52">
        <v>8</v>
      </c>
      <c r="K52">
        <v>0</v>
      </c>
      <c r="L52">
        <v>0</v>
      </c>
      <c r="M52">
        <v>8</v>
      </c>
      <c r="N52">
        <v>0</v>
      </c>
      <c r="O52">
        <v>1</v>
      </c>
      <c r="P52">
        <v>543.625</v>
      </c>
      <c r="Q52">
        <v>0</v>
      </c>
      <c r="R52">
        <v>543.625</v>
      </c>
      <c r="S52">
        <v>0</v>
      </c>
      <c r="T52">
        <v>70.625</v>
      </c>
      <c r="U52">
        <v>70.625</v>
      </c>
      <c r="V52">
        <v>0</v>
      </c>
      <c r="W52">
        <v>340.5</v>
      </c>
      <c r="X52">
        <v>340.5</v>
      </c>
      <c r="Y52">
        <v>0</v>
      </c>
      <c r="Z52">
        <v>646</v>
      </c>
      <c r="AA52">
        <v>646</v>
      </c>
      <c r="AB52">
        <v>0</v>
      </c>
      <c r="AC52">
        <v>28</v>
      </c>
      <c r="AD52">
        <v>11</v>
      </c>
      <c r="AE52">
        <v>16</v>
      </c>
      <c r="AF52">
        <v>1</v>
      </c>
      <c r="AG52">
        <v>15</v>
      </c>
      <c r="AH52">
        <v>9</v>
      </c>
      <c r="AI52">
        <v>1</v>
      </c>
      <c r="AJ52">
        <v>0</v>
      </c>
      <c r="AK52">
        <v>0</v>
      </c>
      <c r="AL52">
        <v>3</v>
      </c>
      <c r="AM52">
        <v>8</v>
      </c>
      <c r="AN52">
        <v>1</v>
      </c>
      <c r="AO52">
        <v>0</v>
      </c>
      <c r="AP52">
        <v>0</v>
      </c>
      <c r="AQ52">
        <v>0</v>
      </c>
      <c r="AR52">
        <v>2</v>
      </c>
      <c r="AS52">
        <v>6</v>
      </c>
      <c r="AT52">
        <v>8</v>
      </c>
      <c r="AU52">
        <v>1</v>
      </c>
      <c r="AV52">
        <v>0</v>
      </c>
      <c r="AW52">
        <v>0</v>
      </c>
      <c r="AX52">
        <v>1</v>
      </c>
      <c r="AY52">
        <v>1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9</v>
      </c>
      <c r="BF52">
        <v>0</v>
      </c>
      <c r="BG52">
        <v>0</v>
      </c>
      <c r="BH52">
        <v>0</v>
      </c>
      <c r="BI52">
        <v>3</v>
      </c>
      <c r="BJ52">
        <v>5</v>
      </c>
      <c r="BK52">
        <v>1</v>
      </c>
      <c r="BL52">
        <v>74</v>
      </c>
      <c r="BM52">
        <v>25</v>
      </c>
      <c r="BN52">
        <v>1</v>
      </c>
      <c r="BO52">
        <v>1</v>
      </c>
      <c r="BP52">
        <v>15</v>
      </c>
      <c r="BQ52">
        <v>0</v>
      </c>
      <c r="BR52">
        <v>32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</row>
    <row r="53" spans="1:82">
      <c r="A53" t="s">
        <v>170</v>
      </c>
      <c r="B53" s="10">
        <f>('E0-Last'!B53)-1</f>
        <v>28</v>
      </c>
      <c r="C53" s="6" t="s">
        <v>2</v>
      </c>
      <c r="D53" s="10" t="s">
        <v>38</v>
      </c>
      <c r="E53" s="59">
        <f t="shared" si="17"/>
        <v>0</v>
      </c>
      <c r="F53" s="59">
        <f t="shared" si="18"/>
        <v>0</v>
      </c>
      <c r="G53" s="59">
        <f t="shared" si="19"/>
        <v>100</v>
      </c>
      <c r="H53" s="59">
        <f t="shared" si="20"/>
        <v>0</v>
      </c>
      <c r="I53" s="59">
        <f t="shared" si="21"/>
        <v>1</v>
      </c>
      <c r="J53">
        <v>8</v>
      </c>
      <c r="K53">
        <v>0</v>
      </c>
      <c r="L53">
        <v>0</v>
      </c>
      <c r="M53">
        <v>8</v>
      </c>
      <c r="N53">
        <v>0</v>
      </c>
      <c r="O53">
        <v>1</v>
      </c>
      <c r="P53">
        <v>132.625</v>
      </c>
      <c r="Q53">
        <v>0</v>
      </c>
      <c r="R53">
        <v>132.625</v>
      </c>
      <c r="S53">
        <v>0</v>
      </c>
      <c r="T53">
        <v>170.375</v>
      </c>
      <c r="U53">
        <v>170.375</v>
      </c>
      <c r="V53">
        <v>0</v>
      </c>
      <c r="W53">
        <v>134.25</v>
      </c>
      <c r="X53">
        <v>134.25</v>
      </c>
      <c r="Y53">
        <v>0</v>
      </c>
      <c r="Z53">
        <v>868.5</v>
      </c>
      <c r="AA53">
        <v>868.5</v>
      </c>
      <c r="AB53">
        <v>0</v>
      </c>
      <c r="AC53">
        <v>106</v>
      </c>
      <c r="AD53">
        <v>42</v>
      </c>
      <c r="AE53">
        <v>64</v>
      </c>
      <c r="AF53">
        <v>0</v>
      </c>
      <c r="AG53">
        <v>13</v>
      </c>
      <c r="AH53">
        <v>26</v>
      </c>
      <c r="AI53">
        <v>16</v>
      </c>
      <c r="AJ53">
        <v>7</v>
      </c>
      <c r="AK53">
        <v>3</v>
      </c>
      <c r="AL53">
        <v>41</v>
      </c>
      <c r="AM53">
        <v>8</v>
      </c>
      <c r="AN53">
        <v>18</v>
      </c>
      <c r="AO53">
        <v>2</v>
      </c>
      <c r="AP53">
        <v>0</v>
      </c>
      <c r="AQ53">
        <v>0</v>
      </c>
      <c r="AR53">
        <v>14</v>
      </c>
      <c r="AS53">
        <v>5</v>
      </c>
      <c r="AT53">
        <v>8</v>
      </c>
      <c r="AU53">
        <v>14</v>
      </c>
      <c r="AV53">
        <v>7</v>
      </c>
      <c r="AW53">
        <v>3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8</v>
      </c>
      <c r="BF53">
        <v>0</v>
      </c>
      <c r="BG53">
        <v>0</v>
      </c>
      <c r="BH53">
        <v>0</v>
      </c>
      <c r="BI53">
        <v>7</v>
      </c>
      <c r="BJ53">
        <v>1</v>
      </c>
      <c r="BK53">
        <v>0</v>
      </c>
      <c r="BL53">
        <v>24</v>
      </c>
      <c r="BM53">
        <v>2</v>
      </c>
      <c r="BN53">
        <v>0</v>
      </c>
      <c r="BO53">
        <v>0</v>
      </c>
      <c r="BP53">
        <v>11</v>
      </c>
      <c r="BQ53">
        <v>3</v>
      </c>
      <c r="BR53">
        <v>8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</row>
    <row r="54" spans="1:82">
      <c r="A54" t="s">
        <v>171</v>
      </c>
      <c r="B54" s="10">
        <f>('E0-Last'!B54)-1</f>
        <v>33</v>
      </c>
      <c r="C54" s="4" t="s">
        <v>3</v>
      </c>
      <c r="D54" s="10" t="s">
        <v>38</v>
      </c>
      <c r="E54" s="59">
        <f t="shared" si="17"/>
        <v>0</v>
      </c>
      <c r="F54" s="59">
        <f t="shared" si="18"/>
        <v>0</v>
      </c>
      <c r="G54" s="59">
        <f t="shared" si="19"/>
        <v>100</v>
      </c>
      <c r="H54" s="59">
        <f t="shared" si="20"/>
        <v>0</v>
      </c>
      <c r="I54" s="59">
        <f t="shared" si="21"/>
        <v>1</v>
      </c>
      <c r="J54">
        <v>8</v>
      </c>
      <c r="K54">
        <v>0</v>
      </c>
      <c r="L54">
        <v>0</v>
      </c>
      <c r="M54">
        <v>8</v>
      </c>
      <c r="N54">
        <v>0</v>
      </c>
      <c r="O54">
        <v>1</v>
      </c>
      <c r="P54">
        <v>358.625</v>
      </c>
      <c r="Q54">
        <v>0</v>
      </c>
      <c r="R54">
        <v>358.625</v>
      </c>
      <c r="S54">
        <v>0</v>
      </c>
      <c r="T54">
        <v>189</v>
      </c>
      <c r="U54">
        <v>189</v>
      </c>
      <c r="V54">
        <v>0</v>
      </c>
      <c r="W54">
        <v>65.375</v>
      </c>
      <c r="X54">
        <v>65.375</v>
      </c>
      <c r="Y54">
        <v>0</v>
      </c>
      <c r="Z54">
        <v>213.375</v>
      </c>
      <c r="AA54">
        <v>213.375</v>
      </c>
      <c r="AB54">
        <v>0</v>
      </c>
      <c r="AC54">
        <v>48</v>
      </c>
      <c r="AD54">
        <v>20</v>
      </c>
      <c r="AE54">
        <v>25</v>
      </c>
      <c r="AF54">
        <v>3</v>
      </c>
      <c r="AG54">
        <v>16</v>
      </c>
      <c r="AH54">
        <v>9</v>
      </c>
      <c r="AI54">
        <v>1</v>
      </c>
      <c r="AJ54">
        <v>0</v>
      </c>
      <c r="AK54">
        <v>5</v>
      </c>
      <c r="AL54">
        <v>17</v>
      </c>
      <c r="AM54">
        <v>8</v>
      </c>
      <c r="AN54">
        <v>1</v>
      </c>
      <c r="AO54">
        <v>0</v>
      </c>
      <c r="AP54">
        <v>0</v>
      </c>
      <c r="AQ54">
        <v>2</v>
      </c>
      <c r="AR54">
        <v>9</v>
      </c>
      <c r="AS54">
        <v>8</v>
      </c>
      <c r="AT54">
        <v>8</v>
      </c>
      <c r="AU54">
        <v>1</v>
      </c>
      <c r="AV54">
        <v>0</v>
      </c>
      <c r="AW54">
        <v>3</v>
      </c>
      <c r="AX54">
        <v>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3</v>
      </c>
      <c r="BE54">
        <v>18</v>
      </c>
      <c r="BF54">
        <v>0</v>
      </c>
      <c r="BG54">
        <v>0</v>
      </c>
      <c r="BH54">
        <v>0</v>
      </c>
      <c r="BI54">
        <v>8</v>
      </c>
      <c r="BJ54">
        <v>4</v>
      </c>
      <c r="BK54">
        <v>6</v>
      </c>
      <c r="BL54">
        <v>56</v>
      </c>
      <c r="BM54">
        <v>27</v>
      </c>
      <c r="BN54">
        <v>4</v>
      </c>
      <c r="BO54">
        <v>1</v>
      </c>
      <c r="BP54">
        <v>3</v>
      </c>
      <c r="BQ54">
        <v>7</v>
      </c>
      <c r="BR54">
        <v>14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</row>
    <row r="55" spans="1:82">
      <c r="A55" t="s">
        <v>172</v>
      </c>
      <c r="B55" s="10">
        <f>('E0-Last'!B55)-1</f>
        <v>28</v>
      </c>
      <c r="C55" s="4" t="s">
        <v>3</v>
      </c>
      <c r="D55" s="10" t="s">
        <v>38</v>
      </c>
      <c r="E55" s="59">
        <f t="shared" si="17"/>
        <v>0</v>
      </c>
      <c r="F55" s="59">
        <f t="shared" si="18"/>
        <v>0</v>
      </c>
      <c r="G55" s="59">
        <f t="shared" si="19"/>
        <v>87.5</v>
      </c>
      <c r="H55" s="59">
        <f t="shared" si="20"/>
        <v>12.5</v>
      </c>
      <c r="I55" s="59">
        <f t="shared" si="21"/>
        <v>0.875</v>
      </c>
      <c r="J55">
        <v>8</v>
      </c>
      <c r="K55">
        <v>0</v>
      </c>
      <c r="L55">
        <v>0</v>
      </c>
      <c r="M55">
        <v>7</v>
      </c>
      <c r="N55">
        <v>1</v>
      </c>
      <c r="O55">
        <v>0.875</v>
      </c>
      <c r="P55">
        <v>426.625</v>
      </c>
      <c r="Q55">
        <v>0</v>
      </c>
      <c r="R55">
        <v>235.14285709999999</v>
      </c>
      <c r="S55">
        <v>1767</v>
      </c>
      <c r="T55">
        <v>59.5</v>
      </c>
      <c r="U55">
        <v>51.857142850000002</v>
      </c>
      <c r="V55">
        <v>113</v>
      </c>
      <c r="W55">
        <v>57.25</v>
      </c>
      <c r="X55">
        <v>53.285714280000001</v>
      </c>
      <c r="Y55">
        <v>85</v>
      </c>
      <c r="Z55">
        <v>737.25</v>
      </c>
      <c r="AA55">
        <v>803.85714289999999</v>
      </c>
      <c r="AB55">
        <v>271</v>
      </c>
      <c r="AC55">
        <v>26</v>
      </c>
      <c r="AD55">
        <v>12</v>
      </c>
      <c r="AE55">
        <v>11</v>
      </c>
      <c r="AF55">
        <v>3</v>
      </c>
      <c r="AG55">
        <v>10</v>
      </c>
      <c r="AH55">
        <v>10</v>
      </c>
      <c r="AI55">
        <v>1</v>
      </c>
      <c r="AJ55">
        <v>0</v>
      </c>
      <c r="AK55">
        <v>0</v>
      </c>
      <c r="AL55">
        <v>5</v>
      </c>
      <c r="AM55">
        <v>8</v>
      </c>
      <c r="AN55">
        <v>2</v>
      </c>
      <c r="AO55">
        <v>0</v>
      </c>
      <c r="AP55">
        <v>0</v>
      </c>
      <c r="AQ55">
        <v>0</v>
      </c>
      <c r="AR55">
        <v>2</v>
      </c>
      <c r="AS55">
        <v>2</v>
      </c>
      <c r="AT55">
        <v>7</v>
      </c>
      <c r="AU55">
        <v>1</v>
      </c>
      <c r="AV55">
        <v>0</v>
      </c>
      <c r="AW55">
        <v>0</v>
      </c>
      <c r="AX55">
        <v>1</v>
      </c>
      <c r="AY55">
        <v>0</v>
      </c>
      <c r="AZ55">
        <v>1</v>
      </c>
      <c r="BA55">
        <v>0</v>
      </c>
      <c r="BB55">
        <v>0</v>
      </c>
      <c r="BC55">
        <v>0</v>
      </c>
      <c r="BD55">
        <v>2</v>
      </c>
      <c r="BE55">
        <v>9</v>
      </c>
      <c r="BF55">
        <v>0</v>
      </c>
      <c r="BG55">
        <v>0</v>
      </c>
      <c r="BH55">
        <v>0</v>
      </c>
      <c r="BI55">
        <v>7</v>
      </c>
      <c r="BJ55">
        <v>1</v>
      </c>
      <c r="BK55">
        <v>1</v>
      </c>
      <c r="BL55">
        <v>95</v>
      </c>
      <c r="BM55">
        <v>16</v>
      </c>
      <c r="BN55">
        <v>1</v>
      </c>
      <c r="BO55">
        <v>2</v>
      </c>
      <c r="BP55">
        <v>8</v>
      </c>
      <c r="BQ55">
        <v>2</v>
      </c>
      <c r="BR55">
        <v>66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</row>
    <row r="56" spans="1:82">
      <c r="A56" t="s">
        <v>173</v>
      </c>
      <c r="B56" s="10">
        <f>('E0-Last'!B56)-1</f>
        <v>28</v>
      </c>
      <c r="C56" s="6" t="s">
        <v>2</v>
      </c>
      <c r="D56" s="10" t="s">
        <v>38</v>
      </c>
      <c r="E56" s="59">
        <f t="shared" si="17"/>
        <v>0</v>
      </c>
      <c r="F56" s="59">
        <f t="shared" si="18"/>
        <v>0</v>
      </c>
      <c r="G56" s="59">
        <f t="shared" si="19"/>
        <v>100</v>
      </c>
      <c r="H56" s="59">
        <f t="shared" si="20"/>
        <v>0</v>
      </c>
      <c r="I56" s="59">
        <f t="shared" si="21"/>
        <v>1</v>
      </c>
      <c r="J56">
        <v>8</v>
      </c>
      <c r="K56">
        <v>0</v>
      </c>
      <c r="L56">
        <v>0</v>
      </c>
      <c r="M56">
        <v>8</v>
      </c>
      <c r="N56">
        <v>0</v>
      </c>
      <c r="O56">
        <v>1</v>
      </c>
      <c r="P56">
        <v>310.125</v>
      </c>
      <c r="Q56">
        <v>0</v>
      </c>
      <c r="R56">
        <v>310.125</v>
      </c>
      <c r="S56">
        <v>0</v>
      </c>
      <c r="T56">
        <v>189.5</v>
      </c>
      <c r="U56">
        <v>189.5</v>
      </c>
      <c r="V56">
        <v>0</v>
      </c>
      <c r="W56">
        <v>1369.625</v>
      </c>
      <c r="X56">
        <v>1369.625</v>
      </c>
      <c r="Y56">
        <v>0</v>
      </c>
      <c r="Z56">
        <v>21.625</v>
      </c>
      <c r="AA56">
        <v>21.625</v>
      </c>
      <c r="AB56">
        <v>0</v>
      </c>
      <c r="AC56">
        <v>24</v>
      </c>
      <c r="AD56">
        <v>10</v>
      </c>
      <c r="AE56">
        <v>14</v>
      </c>
      <c r="AF56">
        <v>0</v>
      </c>
      <c r="AG56">
        <v>8</v>
      </c>
      <c r="AH56">
        <v>8</v>
      </c>
      <c r="AI56">
        <v>1</v>
      </c>
      <c r="AJ56">
        <v>0</v>
      </c>
      <c r="AK56">
        <v>0</v>
      </c>
      <c r="AL56">
        <v>7</v>
      </c>
      <c r="AM56">
        <v>8</v>
      </c>
      <c r="AN56">
        <v>0</v>
      </c>
      <c r="AO56">
        <v>0</v>
      </c>
      <c r="AP56">
        <v>0</v>
      </c>
      <c r="AQ56">
        <v>0</v>
      </c>
      <c r="AR56">
        <v>2</v>
      </c>
      <c r="AS56">
        <v>0</v>
      </c>
      <c r="AT56">
        <v>8</v>
      </c>
      <c r="AU56">
        <v>1</v>
      </c>
      <c r="AV56">
        <v>0</v>
      </c>
      <c r="AW56">
        <v>0</v>
      </c>
      <c r="AX56">
        <v>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15</v>
      </c>
      <c r="BF56">
        <v>1</v>
      </c>
      <c r="BG56">
        <v>0</v>
      </c>
      <c r="BH56">
        <v>0</v>
      </c>
      <c r="BI56">
        <v>1</v>
      </c>
      <c r="BJ56">
        <v>8</v>
      </c>
      <c r="BK56">
        <v>5</v>
      </c>
      <c r="BL56">
        <v>56</v>
      </c>
      <c r="BM56">
        <v>15</v>
      </c>
      <c r="BN56">
        <v>0</v>
      </c>
      <c r="BO56">
        <v>13</v>
      </c>
      <c r="BP56">
        <v>1</v>
      </c>
      <c r="BQ56">
        <v>0</v>
      </c>
      <c r="BR56">
        <v>27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</row>
    <row r="57" spans="1:82">
      <c r="A57" t="s">
        <v>174</v>
      </c>
      <c r="B57" s="10">
        <f>('E0-Last'!B57)-1</f>
        <v>36</v>
      </c>
      <c r="C57" s="6" t="s">
        <v>2</v>
      </c>
      <c r="D57" s="10" t="s">
        <v>38</v>
      </c>
      <c r="E57" s="59">
        <f t="shared" si="17"/>
        <v>87.5</v>
      </c>
      <c r="F57" s="59">
        <f t="shared" si="18"/>
        <v>12.5</v>
      </c>
      <c r="G57" s="59">
        <f t="shared" si="19"/>
        <v>0</v>
      </c>
      <c r="H57" s="59">
        <f t="shared" si="20"/>
        <v>0</v>
      </c>
      <c r="I57" s="59">
        <f t="shared" si="21"/>
        <v>0</v>
      </c>
      <c r="J57">
        <v>8</v>
      </c>
      <c r="K57">
        <v>7</v>
      </c>
      <c r="L57">
        <v>1</v>
      </c>
      <c r="M57">
        <v>0</v>
      </c>
      <c r="N57">
        <v>0</v>
      </c>
      <c r="O57">
        <v>0</v>
      </c>
      <c r="P57">
        <v>1045</v>
      </c>
      <c r="Q57">
        <v>1045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3</v>
      </c>
      <c r="AD57">
        <v>2</v>
      </c>
      <c r="AE57">
        <v>1</v>
      </c>
      <c r="AF57">
        <v>0</v>
      </c>
      <c r="AG57">
        <v>2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1</v>
      </c>
      <c r="AN57">
        <v>0</v>
      </c>
      <c r="AO57">
        <v>0</v>
      </c>
      <c r="AP57">
        <v>0</v>
      </c>
      <c r="AQ57">
        <v>0</v>
      </c>
      <c r="AR57">
        <v>1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3</v>
      </c>
      <c r="BF57">
        <v>2</v>
      </c>
      <c r="BG57">
        <v>0</v>
      </c>
      <c r="BH57">
        <v>0</v>
      </c>
      <c r="BI57">
        <v>0</v>
      </c>
      <c r="BJ57">
        <v>0</v>
      </c>
      <c r="BK57">
        <v>1</v>
      </c>
      <c r="BL57">
        <v>535</v>
      </c>
      <c r="BM57">
        <v>185</v>
      </c>
      <c r="BN57">
        <v>12</v>
      </c>
      <c r="BO57">
        <v>0</v>
      </c>
      <c r="BP57">
        <v>0</v>
      </c>
      <c r="BQ57">
        <v>0</v>
      </c>
      <c r="BR57">
        <v>338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</row>
    <row r="58" spans="1:82">
      <c r="A58" t="s">
        <v>183</v>
      </c>
      <c r="B58" s="10">
        <f>('E0-Last'!B58)-1</f>
        <v>33</v>
      </c>
      <c r="C58" s="6" t="s">
        <v>2</v>
      </c>
      <c r="D58" s="10" t="s">
        <v>38</v>
      </c>
      <c r="E58" s="59">
        <f t="shared" si="17"/>
        <v>12.5</v>
      </c>
      <c r="F58" s="59">
        <f t="shared" si="18"/>
        <v>0</v>
      </c>
      <c r="G58" s="59">
        <f t="shared" si="19"/>
        <v>62.5</v>
      </c>
      <c r="H58" s="59">
        <f t="shared" si="20"/>
        <v>25</v>
      </c>
      <c r="I58" s="59">
        <f t="shared" si="21"/>
        <v>0.625</v>
      </c>
      <c r="J58">
        <v>8</v>
      </c>
      <c r="K58">
        <v>1</v>
      </c>
      <c r="L58">
        <v>0</v>
      </c>
      <c r="M58">
        <v>5</v>
      </c>
      <c r="N58">
        <v>2</v>
      </c>
      <c r="O58">
        <v>0.71428571429999999</v>
      </c>
      <c r="P58">
        <v>1287.5714290000001</v>
      </c>
      <c r="Q58">
        <v>0</v>
      </c>
      <c r="R58">
        <v>1490.6</v>
      </c>
      <c r="S58">
        <v>780</v>
      </c>
      <c r="T58">
        <v>265.2857143</v>
      </c>
      <c r="U58">
        <v>302</v>
      </c>
      <c r="V58">
        <v>173.5</v>
      </c>
      <c r="W58">
        <v>149</v>
      </c>
      <c r="X58">
        <v>143.6</v>
      </c>
      <c r="Y58">
        <v>162.5</v>
      </c>
      <c r="Z58">
        <v>673.85714289999999</v>
      </c>
      <c r="AA58">
        <v>843.2</v>
      </c>
      <c r="AB58">
        <v>250.5</v>
      </c>
      <c r="AC58">
        <v>44</v>
      </c>
      <c r="AD58">
        <v>15</v>
      </c>
      <c r="AE58">
        <v>26</v>
      </c>
      <c r="AF58">
        <v>3</v>
      </c>
      <c r="AG58">
        <v>20</v>
      </c>
      <c r="AH58">
        <v>12</v>
      </c>
      <c r="AI58">
        <v>5</v>
      </c>
      <c r="AJ58">
        <v>0</v>
      </c>
      <c r="AK58">
        <v>0</v>
      </c>
      <c r="AL58">
        <v>7</v>
      </c>
      <c r="AM58">
        <v>7</v>
      </c>
      <c r="AN58">
        <v>5</v>
      </c>
      <c r="AO58">
        <v>1</v>
      </c>
      <c r="AP58">
        <v>0</v>
      </c>
      <c r="AQ58">
        <v>0</v>
      </c>
      <c r="AR58">
        <v>2</v>
      </c>
      <c r="AS58">
        <v>13</v>
      </c>
      <c r="AT58">
        <v>5</v>
      </c>
      <c r="AU58">
        <v>4</v>
      </c>
      <c r="AV58">
        <v>0</v>
      </c>
      <c r="AW58">
        <v>0</v>
      </c>
      <c r="AX58">
        <v>4</v>
      </c>
      <c r="AY58">
        <v>0</v>
      </c>
      <c r="AZ58">
        <v>2</v>
      </c>
      <c r="BA58">
        <v>0</v>
      </c>
      <c r="BB58">
        <v>0</v>
      </c>
      <c r="BC58">
        <v>0</v>
      </c>
      <c r="BD58">
        <v>1</v>
      </c>
      <c r="BE58">
        <v>8</v>
      </c>
      <c r="BF58">
        <v>0</v>
      </c>
      <c r="BG58">
        <v>0</v>
      </c>
      <c r="BH58">
        <v>0</v>
      </c>
      <c r="BI58">
        <v>5</v>
      </c>
      <c r="BJ58">
        <v>2</v>
      </c>
      <c r="BK58">
        <v>1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</row>
    <row r="59" spans="1:82">
      <c r="A59" t="s">
        <v>175</v>
      </c>
      <c r="B59" s="10">
        <f>('E0-Last'!B59)-1</f>
        <v>33</v>
      </c>
      <c r="C59" s="4" t="s">
        <v>3</v>
      </c>
      <c r="D59" s="10" t="s">
        <v>38</v>
      </c>
      <c r="E59" s="59">
        <f t="shared" si="17"/>
        <v>0</v>
      </c>
      <c r="F59" s="59">
        <f t="shared" si="18"/>
        <v>0</v>
      </c>
      <c r="G59" s="59">
        <f t="shared" si="19"/>
        <v>62.5</v>
      </c>
      <c r="H59" s="59">
        <f t="shared" si="20"/>
        <v>37.5</v>
      </c>
      <c r="I59" s="59">
        <f t="shared" si="21"/>
        <v>0.625</v>
      </c>
      <c r="J59">
        <v>8</v>
      </c>
      <c r="K59">
        <v>0</v>
      </c>
      <c r="L59">
        <v>0</v>
      </c>
      <c r="M59">
        <v>5</v>
      </c>
      <c r="N59">
        <v>3</v>
      </c>
      <c r="O59">
        <v>0.625</v>
      </c>
      <c r="P59">
        <v>261.5</v>
      </c>
      <c r="Q59">
        <v>0</v>
      </c>
      <c r="R59">
        <v>261</v>
      </c>
      <c r="S59">
        <v>262.33333340000001</v>
      </c>
      <c r="T59">
        <v>65.375</v>
      </c>
      <c r="U59">
        <v>61.599999990000001</v>
      </c>
      <c r="V59">
        <v>71.666666660000004</v>
      </c>
      <c r="W59">
        <v>203.75</v>
      </c>
      <c r="X59">
        <v>213.2</v>
      </c>
      <c r="Y59">
        <v>188</v>
      </c>
      <c r="Z59">
        <v>61.75</v>
      </c>
      <c r="AA59">
        <v>62.8</v>
      </c>
      <c r="AB59">
        <v>60</v>
      </c>
      <c r="AC59">
        <v>44</v>
      </c>
      <c r="AD59">
        <v>15</v>
      </c>
      <c r="AE59">
        <v>23</v>
      </c>
      <c r="AF59">
        <v>6</v>
      </c>
      <c r="AG59">
        <v>16</v>
      </c>
      <c r="AH59">
        <v>9</v>
      </c>
      <c r="AI59">
        <v>3</v>
      </c>
      <c r="AJ59">
        <v>0</v>
      </c>
      <c r="AK59">
        <v>1</v>
      </c>
      <c r="AL59">
        <v>15</v>
      </c>
      <c r="AM59">
        <v>8</v>
      </c>
      <c r="AN59">
        <v>1</v>
      </c>
      <c r="AO59">
        <v>1</v>
      </c>
      <c r="AP59">
        <v>0</v>
      </c>
      <c r="AQ59">
        <v>0</v>
      </c>
      <c r="AR59">
        <v>5</v>
      </c>
      <c r="AS59">
        <v>7</v>
      </c>
      <c r="AT59">
        <v>5</v>
      </c>
      <c r="AU59">
        <v>2</v>
      </c>
      <c r="AV59">
        <v>0</v>
      </c>
      <c r="AW59">
        <v>1</v>
      </c>
      <c r="AX59">
        <v>8</v>
      </c>
      <c r="AY59">
        <v>1</v>
      </c>
      <c r="AZ59">
        <v>3</v>
      </c>
      <c r="BA59">
        <v>0</v>
      </c>
      <c r="BB59">
        <v>0</v>
      </c>
      <c r="BC59">
        <v>0</v>
      </c>
      <c r="BD59">
        <v>2</v>
      </c>
      <c r="BE59">
        <v>24</v>
      </c>
      <c r="BF59">
        <v>0</v>
      </c>
      <c r="BG59">
        <v>0</v>
      </c>
      <c r="BH59">
        <v>0</v>
      </c>
      <c r="BI59">
        <v>4</v>
      </c>
      <c r="BJ59">
        <v>7</v>
      </c>
      <c r="BK59">
        <v>13</v>
      </c>
      <c r="BL59">
        <v>94</v>
      </c>
      <c r="BM59">
        <v>16</v>
      </c>
      <c r="BN59">
        <v>0</v>
      </c>
      <c r="BO59">
        <v>1</v>
      </c>
      <c r="BP59">
        <v>12</v>
      </c>
      <c r="BQ59">
        <v>13</v>
      </c>
      <c r="BR59">
        <v>52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</row>
    <row r="60" spans="1:82">
      <c r="A60" t="s">
        <v>176</v>
      </c>
      <c r="B60" s="10">
        <f>('E0-Last'!B60)-1</f>
        <v>33</v>
      </c>
      <c r="C60" s="6" t="s">
        <v>2</v>
      </c>
      <c r="D60" s="10" t="s">
        <v>38</v>
      </c>
      <c r="E60" s="59">
        <f t="shared" si="17"/>
        <v>50</v>
      </c>
      <c r="F60" s="59">
        <f t="shared" si="18"/>
        <v>12.5</v>
      </c>
      <c r="G60" s="59">
        <f t="shared" si="19"/>
        <v>37.5</v>
      </c>
      <c r="H60" s="59">
        <f t="shared" si="20"/>
        <v>0</v>
      </c>
      <c r="I60" s="59">
        <f t="shared" si="21"/>
        <v>0.375</v>
      </c>
      <c r="J60">
        <v>8</v>
      </c>
      <c r="K60">
        <v>4</v>
      </c>
      <c r="L60">
        <v>1</v>
      </c>
      <c r="M60">
        <v>3</v>
      </c>
      <c r="N60">
        <v>0</v>
      </c>
      <c r="O60">
        <v>1</v>
      </c>
      <c r="P60">
        <v>1310.5</v>
      </c>
      <c r="Q60">
        <v>68</v>
      </c>
      <c r="R60">
        <v>1724.666667</v>
      </c>
      <c r="S60">
        <v>0</v>
      </c>
      <c r="T60">
        <v>59.666666669999998</v>
      </c>
      <c r="U60">
        <v>59.666666669999998</v>
      </c>
      <c r="V60">
        <v>0</v>
      </c>
      <c r="W60">
        <v>285</v>
      </c>
      <c r="X60">
        <v>285</v>
      </c>
      <c r="Y60">
        <v>0</v>
      </c>
      <c r="Z60">
        <v>501.33333340000001</v>
      </c>
      <c r="AA60">
        <v>501.33333340000001</v>
      </c>
      <c r="AB60">
        <v>0</v>
      </c>
      <c r="AC60">
        <v>13</v>
      </c>
      <c r="AD60">
        <v>4</v>
      </c>
      <c r="AE60">
        <v>3</v>
      </c>
      <c r="AF60">
        <v>6</v>
      </c>
      <c r="AG60">
        <v>5</v>
      </c>
      <c r="AH60">
        <v>3</v>
      </c>
      <c r="AI60">
        <v>0</v>
      </c>
      <c r="AJ60">
        <v>0</v>
      </c>
      <c r="AK60">
        <v>0</v>
      </c>
      <c r="AL60">
        <v>5</v>
      </c>
      <c r="AM60">
        <v>4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3</v>
      </c>
      <c r="AU60">
        <v>0</v>
      </c>
      <c r="AV60">
        <v>0</v>
      </c>
      <c r="AW60">
        <v>0</v>
      </c>
      <c r="AX60">
        <v>0</v>
      </c>
      <c r="AY60">
        <v>1</v>
      </c>
      <c r="AZ60">
        <v>0</v>
      </c>
      <c r="BA60">
        <v>0</v>
      </c>
      <c r="BB60">
        <v>0</v>
      </c>
      <c r="BC60">
        <v>0</v>
      </c>
      <c r="BD60">
        <v>5</v>
      </c>
      <c r="BE60">
        <v>3</v>
      </c>
      <c r="BF60">
        <v>0</v>
      </c>
      <c r="BG60">
        <v>0</v>
      </c>
      <c r="BH60">
        <v>0</v>
      </c>
      <c r="BI60">
        <v>1</v>
      </c>
      <c r="BJ60">
        <v>2</v>
      </c>
      <c r="BK60">
        <v>0</v>
      </c>
      <c r="BL60">
        <v>382</v>
      </c>
      <c r="BM60">
        <v>164</v>
      </c>
      <c r="BN60">
        <v>8</v>
      </c>
      <c r="BO60">
        <v>0</v>
      </c>
      <c r="BP60">
        <v>12</v>
      </c>
      <c r="BQ60">
        <v>5</v>
      </c>
      <c r="BR60">
        <v>193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 t="s">
        <v>58</v>
      </c>
    </row>
    <row r="61" spans="1:82">
      <c r="A61" t="s">
        <v>177</v>
      </c>
      <c r="B61" s="10">
        <f>('E0-Last'!B61)-1</f>
        <v>28</v>
      </c>
      <c r="C61" s="6" t="s">
        <v>2</v>
      </c>
      <c r="D61" s="10" t="s">
        <v>38</v>
      </c>
      <c r="E61" s="59">
        <f t="shared" si="17"/>
        <v>12.5</v>
      </c>
      <c r="F61" s="59">
        <f t="shared" si="18"/>
        <v>0</v>
      </c>
      <c r="G61" s="59">
        <f t="shared" si="19"/>
        <v>87.5</v>
      </c>
      <c r="H61" s="59">
        <f t="shared" si="20"/>
        <v>0</v>
      </c>
      <c r="I61" s="59">
        <f t="shared" si="21"/>
        <v>0.875</v>
      </c>
      <c r="J61">
        <v>8</v>
      </c>
      <c r="K61">
        <v>1</v>
      </c>
      <c r="L61">
        <v>0</v>
      </c>
      <c r="M61">
        <v>7</v>
      </c>
      <c r="N61">
        <v>0</v>
      </c>
      <c r="O61">
        <v>1</v>
      </c>
      <c r="P61">
        <v>849.42857149999998</v>
      </c>
      <c r="Q61">
        <v>0</v>
      </c>
      <c r="R61">
        <v>849.42857149999998</v>
      </c>
      <c r="S61">
        <v>0</v>
      </c>
      <c r="T61">
        <v>275.2857143</v>
      </c>
      <c r="U61">
        <v>275.2857143</v>
      </c>
      <c r="V61">
        <v>0</v>
      </c>
      <c r="W61">
        <v>128.42857140000001</v>
      </c>
      <c r="X61">
        <v>128.42857140000001</v>
      </c>
      <c r="Y61">
        <v>0</v>
      </c>
      <c r="Z61">
        <v>681.42857149999998</v>
      </c>
      <c r="AA61">
        <v>681.42857149999998</v>
      </c>
      <c r="AB61">
        <v>0</v>
      </c>
      <c r="AC61">
        <v>24</v>
      </c>
      <c r="AD61">
        <v>12</v>
      </c>
      <c r="AE61">
        <v>12</v>
      </c>
      <c r="AF61">
        <v>0</v>
      </c>
      <c r="AG61">
        <v>10</v>
      </c>
      <c r="AH61">
        <v>10</v>
      </c>
      <c r="AI61">
        <v>1</v>
      </c>
      <c r="AJ61">
        <v>0</v>
      </c>
      <c r="AK61">
        <v>0</v>
      </c>
      <c r="AL61">
        <v>3</v>
      </c>
      <c r="AM61">
        <v>7</v>
      </c>
      <c r="AN61">
        <v>3</v>
      </c>
      <c r="AO61">
        <v>0</v>
      </c>
      <c r="AP61">
        <v>0</v>
      </c>
      <c r="AQ61">
        <v>0</v>
      </c>
      <c r="AR61">
        <v>2</v>
      </c>
      <c r="AS61">
        <v>3</v>
      </c>
      <c r="AT61">
        <v>7</v>
      </c>
      <c r="AU61">
        <v>1</v>
      </c>
      <c r="AV61">
        <v>0</v>
      </c>
      <c r="AW61">
        <v>0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10</v>
      </c>
      <c r="BF61">
        <v>2</v>
      </c>
      <c r="BG61">
        <v>0</v>
      </c>
      <c r="BH61">
        <v>0</v>
      </c>
      <c r="BI61">
        <v>7</v>
      </c>
      <c r="BJ61">
        <v>0</v>
      </c>
      <c r="BK61">
        <v>1</v>
      </c>
      <c r="BL61">
        <v>57</v>
      </c>
      <c r="BM61">
        <v>20</v>
      </c>
      <c r="BN61">
        <v>0</v>
      </c>
      <c r="BO61">
        <v>1</v>
      </c>
      <c r="BP61">
        <v>11</v>
      </c>
      <c r="BQ61">
        <v>0</v>
      </c>
      <c r="BR61">
        <v>25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 t="s">
        <v>58</v>
      </c>
    </row>
    <row r="62" spans="1:82">
      <c r="A62"/>
      <c r="B62" s="10"/>
      <c r="C62" s="6"/>
      <c r="D62" s="10"/>
      <c r="E62" s="59"/>
      <c r="F62" s="59"/>
      <c r="G62" s="59"/>
      <c r="H62" s="59"/>
      <c r="I62" s="59"/>
      <c r="O62" s="38"/>
    </row>
    <row r="63" spans="1:82">
      <c r="A63" s="34" t="s">
        <v>3</v>
      </c>
      <c r="B63" s="34">
        <f>COUNTIF(C35:C60,"WT")</f>
        <v>11</v>
      </c>
      <c r="C63" s="63"/>
      <c r="D63" s="22" t="s">
        <v>41</v>
      </c>
      <c r="E63" s="24">
        <f>AVERAGE(E38:E41,E43,E48,E50:E51,E54:E55,E59)</f>
        <v>26.136363636363637</v>
      </c>
      <c r="F63" s="24">
        <f t="shared" ref="F63:BQ63" si="24">AVERAGE(F38:F41,F43,F48,F50:F51,F54:F55,F59)</f>
        <v>3.4090909090909092</v>
      </c>
      <c r="G63" s="24">
        <f t="shared" si="24"/>
        <v>56.81818181818182</v>
      </c>
      <c r="H63" s="24">
        <f t="shared" si="24"/>
        <v>13.636363636363637</v>
      </c>
      <c r="I63" s="24">
        <f t="shared" si="24"/>
        <v>0.56818181818181823</v>
      </c>
      <c r="J63" s="24">
        <f t="shared" si="24"/>
        <v>8</v>
      </c>
      <c r="K63" s="24">
        <f t="shared" si="24"/>
        <v>2.0909090909090908</v>
      </c>
      <c r="L63" s="24">
        <f>AVERAGE(L38:L41,L43,L48,L50:L51,L54:L55,L59)</f>
        <v>0.27272727272727271</v>
      </c>
      <c r="M63" s="24">
        <f t="shared" si="24"/>
        <v>4.5454545454545459</v>
      </c>
      <c r="N63" s="24">
        <f t="shared" si="24"/>
        <v>1.0909090909090908</v>
      </c>
      <c r="O63" s="24">
        <f t="shared" si="24"/>
        <v>0.77110389609090901</v>
      </c>
      <c r="P63" s="24">
        <f t="shared" si="24"/>
        <v>1010.6032467272727</v>
      </c>
      <c r="Q63" s="24">
        <f t="shared" si="24"/>
        <v>303.86363636363637</v>
      </c>
      <c r="R63" s="24">
        <f t="shared" si="24"/>
        <v>979.86904761818187</v>
      </c>
      <c r="S63" s="24">
        <f t="shared" si="24"/>
        <v>501.91212121818177</v>
      </c>
      <c r="T63" s="24">
        <f t="shared" si="24"/>
        <v>189.68993506363634</v>
      </c>
      <c r="U63" s="24">
        <f t="shared" si="24"/>
        <v>167.1362554181818</v>
      </c>
      <c r="V63" s="24">
        <f t="shared" si="24"/>
        <v>126.15151515090908</v>
      </c>
      <c r="W63" s="24">
        <f t="shared" si="24"/>
        <v>676.86688309090903</v>
      </c>
      <c r="X63" s="24">
        <f t="shared" si="24"/>
        <v>693.45703463454549</v>
      </c>
      <c r="Y63" s="24">
        <f t="shared" si="24"/>
        <v>81.536363636363632</v>
      </c>
      <c r="Z63" s="24">
        <f t="shared" si="24"/>
        <v>272.89448051999995</v>
      </c>
      <c r="AA63" s="24">
        <f t="shared" si="24"/>
        <v>278.74913419818182</v>
      </c>
      <c r="AB63" s="24">
        <f t="shared" si="24"/>
        <v>55.336363636363643</v>
      </c>
      <c r="AC63" s="24">
        <f t="shared" si="24"/>
        <v>30.818181818181817</v>
      </c>
      <c r="AD63" s="24">
        <f t="shared" si="24"/>
        <v>11.363636363636363</v>
      </c>
      <c r="AE63" s="24">
        <f t="shared" si="24"/>
        <v>13.272727272727273</v>
      </c>
      <c r="AF63" s="24">
        <f t="shared" si="24"/>
        <v>6.1818181818181817</v>
      </c>
      <c r="AG63" s="24">
        <f t="shared" si="24"/>
        <v>10.090909090909092</v>
      </c>
      <c r="AH63" s="24">
        <f t="shared" si="24"/>
        <v>8</v>
      </c>
      <c r="AI63" s="24">
        <f t="shared" si="24"/>
        <v>1.7272727272727273</v>
      </c>
      <c r="AJ63" s="24">
        <f t="shared" si="24"/>
        <v>9.0909090909090912E-2</v>
      </c>
      <c r="AK63" s="24">
        <f t="shared" si="24"/>
        <v>1.1818181818181819</v>
      </c>
      <c r="AL63" s="24">
        <f t="shared" si="24"/>
        <v>9.7272727272727266</v>
      </c>
      <c r="AM63" s="24">
        <f t="shared" si="24"/>
        <v>5.9090909090909092</v>
      </c>
      <c r="AN63" s="24">
        <f t="shared" si="24"/>
        <v>2.3636363636363638</v>
      </c>
      <c r="AO63" s="24">
        <f t="shared" si="24"/>
        <v>0.27272727272727271</v>
      </c>
      <c r="AP63" s="24">
        <f t="shared" si="24"/>
        <v>0</v>
      </c>
      <c r="AQ63" s="24">
        <f t="shared" si="24"/>
        <v>0.18181818181818182</v>
      </c>
      <c r="AR63" s="24">
        <f t="shared" si="24"/>
        <v>2.6363636363636362</v>
      </c>
      <c r="AS63" s="24">
        <f t="shared" si="24"/>
        <v>3.1818181818181817</v>
      </c>
      <c r="AT63" s="24">
        <f t="shared" si="24"/>
        <v>4.5454545454545459</v>
      </c>
      <c r="AU63" s="24">
        <f t="shared" si="24"/>
        <v>1.0909090909090908</v>
      </c>
      <c r="AV63" s="24">
        <f t="shared" si="24"/>
        <v>9.0909090909090912E-2</v>
      </c>
      <c r="AW63" s="24">
        <f t="shared" si="24"/>
        <v>0.63636363636363635</v>
      </c>
      <c r="AX63" s="24">
        <f t="shared" si="24"/>
        <v>3.7272727272727271</v>
      </c>
      <c r="AY63" s="24">
        <f t="shared" si="24"/>
        <v>1</v>
      </c>
      <c r="AZ63" s="24">
        <f t="shared" si="24"/>
        <v>1.0909090909090908</v>
      </c>
      <c r="BA63" s="24">
        <f t="shared" si="24"/>
        <v>0.36363636363636365</v>
      </c>
      <c r="BB63" s="24">
        <f t="shared" si="24"/>
        <v>0</v>
      </c>
      <c r="BC63" s="24">
        <f t="shared" si="24"/>
        <v>0.36363636363636365</v>
      </c>
      <c r="BD63" s="24">
        <f t="shared" si="24"/>
        <v>3.3636363636363638</v>
      </c>
      <c r="BE63" s="24">
        <f t="shared" si="24"/>
        <v>15.818181818181818</v>
      </c>
      <c r="BF63" s="24">
        <f t="shared" si="24"/>
        <v>1.6363636363636365</v>
      </c>
      <c r="BG63" s="24">
        <f t="shared" si="24"/>
        <v>0.27272727272727271</v>
      </c>
      <c r="BH63" s="24">
        <f t="shared" si="24"/>
        <v>0</v>
      </c>
      <c r="BI63" s="24">
        <f t="shared" si="24"/>
        <v>2.9090909090909092</v>
      </c>
      <c r="BJ63" s="24">
        <f t="shared" si="24"/>
        <v>4.2727272727272725</v>
      </c>
      <c r="BK63" s="24">
        <f t="shared" si="24"/>
        <v>6.7272727272727275</v>
      </c>
      <c r="BL63" s="24">
        <f t="shared" si="24"/>
        <v>176.72727272727272</v>
      </c>
      <c r="BM63" s="24">
        <f t="shared" si="24"/>
        <v>57.090909090909093</v>
      </c>
      <c r="BN63" s="24">
        <f t="shared" si="24"/>
        <v>3.7272727272727271</v>
      </c>
      <c r="BO63" s="24">
        <f t="shared" si="24"/>
        <v>0.63636363636363635</v>
      </c>
      <c r="BP63" s="24">
        <f t="shared" si="24"/>
        <v>8.454545454545455</v>
      </c>
      <c r="BQ63" s="24">
        <f t="shared" si="24"/>
        <v>18.727272727272727</v>
      </c>
      <c r="BR63" s="24">
        <f t="shared" ref="BR63:BX63" si="25">AVERAGE(BR38:BR41,BR43,BR48,BR50:BR51,BR54:BR55,BR59)</f>
        <v>88.090909090909093</v>
      </c>
      <c r="BS63" s="24">
        <f t="shared" si="25"/>
        <v>0</v>
      </c>
      <c r="BT63" s="24">
        <f t="shared" si="25"/>
        <v>0</v>
      </c>
      <c r="BU63" s="24">
        <f t="shared" si="25"/>
        <v>0</v>
      </c>
      <c r="BV63" s="24">
        <f t="shared" si="25"/>
        <v>0</v>
      </c>
      <c r="BW63" s="24">
        <f t="shared" si="25"/>
        <v>0</v>
      </c>
      <c r="BX63" s="24">
        <f t="shared" si="25"/>
        <v>0</v>
      </c>
      <c r="BY63" s="24">
        <f>AVERAGE(BY38:BY41,BY43,BY48,BY50:BY51,BY54:BY55,BY59)</f>
        <v>0</v>
      </c>
      <c r="BZ63" s="24">
        <f>AVERAGE(BZ38:BZ41,BZ43,BZ48,BZ50:BZ51,BZ54:BZ55,BZ59)</f>
        <v>0</v>
      </c>
      <c r="CA63" s="24">
        <f>AVERAGE(CA38:CA41,CA43,CA48,CA50:CA51,CA54:CA55,CA59)</f>
        <v>0</v>
      </c>
      <c r="CB63" s="24">
        <f>AVERAGE(CB38:CB41,CB43,CB48,CB50:CB51,CB54:CB55,CB59)</f>
        <v>0</v>
      </c>
      <c r="CC63" s="24">
        <f>AVERAGE(CC38:CC41,CC43,CC48,CC50:CC51,CC54:CC55,CC59)</f>
        <v>0</v>
      </c>
    </row>
    <row r="64" spans="1:82">
      <c r="A64" s="35" t="s">
        <v>179</v>
      </c>
      <c r="B64" s="34">
        <f>COUNTIF(C35:C60,"+ve")</f>
        <v>12</v>
      </c>
      <c r="C64" s="63"/>
      <c r="D64" s="18" t="s">
        <v>41</v>
      </c>
      <c r="E64" s="27">
        <f>AVERAGE(E42,E44:E47,E49,E52:E53,E56:E58,E60:E61)</f>
        <v>18.26923076923077</v>
      </c>
      <c r="F64" s="27">
        <f t="shared" ref="F64:BQ64" si="26">AVERAGE(F42,F44:F47,F49,F52:F53,F56:F58,F60:F61)</f>
        <v>2.8846153846153846</v>
      </c>
      <c r="G64" s="27">
        <f t="shared" si="26"/>
        <v>71.15384615384616</v>
      </c>
      <c r="H64" s="27">
        <f t="shared" si="26"/>
        <v>7.6923076923076925</v>
      </c>
      <c r="I64" s="27">
        <f t="shared" si="26"/>
        <v>0.71153846153846156</v>
      </c>
      <c r="J64" s="27">
        <f t="shared" si="26"/>
        <v>8</v>
      </c>
      <c r="K64" s="27">
        <f t="shared" si="26"/>
        <v>1.4615384615384615</v>
      </c>
      <c r="L64" s="27">
        <f t="shared" si="26"/>
        <v>0.23076923076923078</v>
      </c>
      <c r="M64" s="27">
        <f t="shared" si="26"/>
        <v>5.6923076923076925</v>
      </c>
      <c r="N64" s="27">
        <f t="shared" si="26"/>
        <v>0.61538461538461542</v>
      </c>
      <c r="O64" s="27">
        <f t="shared" si="26"/>
        <v>0.8203296703307692</v>
      </c>
      <c r="P64" s="27">
        <f t="shared" si="26"/>
        <v>815.25320519230763</v>
      </c>
      <c r="Q64" s="27">
        <f t="shared" si="26"/>
        <v>254.61538461538461</v>
      </c>
      <c r="R64" s="27">
        <f t="shared" si="26"/>
        <v>717.14826010769241</v>
      </c>
      <c r="S64" s="27">
        <f t="shared" si="26"/>
        <v>404.01923076923077</v>
      </c>
      <c r="T64" s="27">
        <f t="shared" si="26"/>
        <v>193.44716117461536</v>
      </c>
      <c r="U64" s="27">
        <f t="shared" si="26"/>
        <v>175.51556776692308</v>
      </c>
      <c r="V64" s="27">
        <f t="shared" si="26"/>
        <v>126.28846153846153</v>
      </c>
      <c r="W64" s="27">
        <f t="shared" si="26"/>
        <v>297.62719780000003</v>
      </c>
      <c r="X64" s="27">
        <f t="shared" si="26"/>
        <v>299.40604394615389</v>
      </c>
      <c r="Y64" s="27">
        <f t="shared" si="26"/>
        <v>40.519230769230766</v>
      </c>
      <c r="Z64" s="27">
        <f t="shared" si="26"/>
        <v>531.82838829230764</v>
      </c>
      <c r="AA64" s="27">
        <f t="shared" si="26"/>
        <v>578.22646522307684</v>
      </c>
      <c r="AB64" s="27">
        <f t="shared" si="26"/>
        <v>91.211538461538467</v>
      </c>
      <c r="AC64" s="27">
        <f t="shared" si="26"/>
        <v>31.615384615384617</v>
      </c>
      <c r="AD64" s="27">
        <f t="shared" si="26"/>
        <v>12.461538461538462</v>
      </c>
      <c r="AE64" s="27">
        <f t="shared" si="26"/>
        <v>16.23076923076923</v>
      </c>
      <c r="AF64" s="27">
        <f t="shared" si="26"/>
        <v>2.9230769230769229</v>
      </c>
      <c r="AG64" s="27">
        <f t="shared" si="26"/>
        <v>10</v>
      </c>
      <c r="AH64" s="27">
        <f t="shared" si="26"/>
        <v>9.384615384615385</v>
      </c>
      <c r="AI64" s="27">
        <f t="shared" si="26"/>
        <v>3.5384615384615383</v>
      </c>
      <c r="AJ64" s="27">
        <f t="shared" si="26"/>
        <v>0.76923076923076927</v>
      </c>
      <c r="AK64" s="27">
        <f t="shared" si="26"/>
        <v>0.23076923076923078</v>
      </c>
      <c r="AL64" s="27">
        <f t="shared" si="26"/>
        <v>7.6923076923076925</v>
      </c>
      <c r="AM64" s="27">
        <f t="shared" si="26"/>
        <v>6.5384615384615383</v>
      </c>
      <c r="AN64" s="27">
        <f t="shared" si="26"/>
        <v>3.0769230769230771</v>
      </c>
      <c r="AO64" s="27">
        <f t="shared" si="26"/>
        <v>0.30769230769230771</v>
      </c>
      <c r="AP64" s="27">
        <f t="shared" si="26"/>
        <v>7.6923076923076927E-2</v>
      </c>
      <c r="AQ64" s="27">
        <f t="shared" si="26"/>
        <v>0</v>
      </c>
      <c r="AR64" s="27">
        <f t="shared" si="26"/>
        <v>2.4615384615384617</v>
      </c>
      <c r="AS64" s="27">
        <f t="shared" si="26"/>
        <v>3</v>
      </c>
      <c r="AT64" s="27">
        <f t="shared" si="26"/>
        <v>5.6923076923076925</v>
      </c>
      <c r="AU64" s="27">
        <f t="shared" si="26"/>
        <v>3.0769230769230771</v>
      </c>
      <c r="AV64" s="27">
        <f t="shared" si="26"/>
        <v>0.69230769230769229</v>
      </c>
      <c r="AW64" s="27">
        <f t="shared" si="26"/>
        <v>0.23076923076923078</v>
      </c>
      <c r="AX64" s="27">
        <f t="shared" si="26"/>
        <v>3.5384615384615383</v>
      </c>
      <c r="AY64" s="27">
        <f t="shared" si="26"/>
        <v>0.46153846153846156</v>
      </c>
      <c r="AZ64" s="27">
        <f t="shared" si="26"/>
        <v>0.61538461538461542</v>
      </c>
      <c r="BA64" s="27">
        <f t="shared" si="26"/>
        <v>0.15384615384615385</v>
      </c>
      <c r="BB64" s="27">
        <f t="shared" si="26"/>
        <v>0</v>
      </c>
      <c r="BC64" s="27">
        <f t="shared" si="26"/>
        <v>0</v>
      </c>
      <c r="BD64" s="27">
        <f t="shared" si="26"/>
        <v>1.6923076923076923</v>
      </c>
      <c r="BE64" s="27">
        <f t="shared" si="26"/>
        <v>11.153846153846153</v>
      </c>
      <c r="BF64" s="27">
        <f t="shared" si="26"/>
        <v>1.7692307692307692</v>
      </c>
      <c r="BG64" s="27">
        <f t="shared" si="26"/>
        <v>0.23076923076923078</v>
      </c>
      <c r="BH64" s="27">
        <f t="shared" si="26"/>
        <v>0.23076923076923078</v>
      </c>
      <c r="BI64" s="27">
        <f t="shared" si="26"/>
        <v>3.8461538461538463</v>
      </c>
      <c r="BJ64" s="27">
        <f t="shared" si="26"/>
        <v>3</v>
      </c>
      <c r="BK64" s="27">
        <f t="shared" si="26"/>
        <v>2.0769230769230771</v>
      </c>
      <c r="BL64" s="27">
        <f t="shared" si="26"/>
        <v>144.84615384615384</v>
      </c>
      <c r="BM64" s="27">
        <f t="shared" si="26"/>
        <v>46.307692307692307</v>
      </c>
      <c r="BN64" s="27">
        <f t="shared" si="26"/>
        <v>2.4615384615384617</v>
      </c>
      <c r="BO64" s="27">
        <f t="shared" si="26"/>
        <v>2.6923076923076925</v>
      </c>
      <c r="BP64" s="27">
        <f t="shared" si="26"/>
        <v>6.4615384615384617</v>
      </c>
      <c r="BQ64" s="27">
        <f t="shared" si="26"/>
        <v>3.5384615384615383</v>
      </c>
      <c r="BR64" s="27">
        <f t="shared" ref="BR64:BX64" si="27">AVERAGE(BR42,BR44:BR47,BR49,BR52:BR53,BR56:BR58,BR60:BR61)</f>
        <v>83.384615384615387</v>
      </c>
      <c r="BS64" s="27">
        <f t="shared" si="27"/>
        <v>0</v>
      </c>
      <c r="BT64" s="27">
        <f t="shared" si="27"/>
        <v>0</v>
      </c>
      <c r="BU64" s="27">
        <f t="shared" si="27"/>
        <v>0</v>
      </c>
      <c r="BV64" s="27">
        <f t="shared" si="27"/>
        <v>0</v>
      </c>
      <c r="BW64" s="27">
        <f t="shared" si="27"/>
        <v>0</v>
      </c>
      <c r="BX64" s="27">
        <f t="shared" si="27"/>
        <v>0</v>
      </c>
      <c r="BY64" s="27">
        <f>AVERAGE(BY42,BY44:BY47,BY49,BY52:BY53,BY56:BY58,BY60:BY61)</f>
        <v>0</v>
      </c>
      <c r="BZ64" s="27">
        <f>AVERAGE(BZ42,BZ44:BZ47,BZ49,BZ52:BZ53,BZ56:BZ58,BZ60:BZ61)</f>
        <v>0</v>
      </c>
      <c r="CA64" s="27">
        <f>AVERAGE(CA42,CA44:CA47,CA49,CA52:CA53,CA56:CA58,CA60:CA61)</f>
        <v>0</v>
      </c>
      <c r="CB64" s="27">
        <f>AVERAGE(CB42,CB44:CB47,CB49,CB52:CB53,CB56:CB58,CB60:CB61)</f>
        <v>0</v>
      </c>
      <c r="CC64" s="27">
        <f>AVERAGE(CC42,CC44:CC47,CC49,CC52:CC53,CC56:CC58,CC60:CC61)</f>
        <v>0</v>
      </c>
    </row>
    <row r="65" spans="1:106">
      <c r="A65" s="63"/>
      <c r="B65" s="63"/>
      <c r="C65" s="63"/>
      <c r="D65" s="22" t="s">
        <v>43</v>
      </c>
      <c r="E65" s="24">
        <f>STDEV(E38:E41,E43,E48,E50:E51,E54:E55,E59)/SQRT($B63)</f>
        <v>11.363636363636363</v>
      </c>
      <c r="F65" s="24">
        <f t="shared" ref="F65:BQ65" si="28">STDEV(F38:F41,F43,F48,F50:F51,F54:F55,F59)/SQRT($B63)</f>
        <v>2.4372284760826384</v>
      </c>
      <c r="G65" s="24">
        <f t="shared" si="28"/>
        <v>10.439712798050772</v>
      </c>
      <c r="H65" s="24">
        <f t="shared" si="28"/>
        <v>6.1824865948797463</v>
      </c>
      <c r="I65" s="24">
        <f t="shared" si="28"/>
        <v>0.10439712798050774</v>
      </c>
      <c r="J65" s="24">
        <f t="shared" si="28"/>
        <v>0</v>
      </c>
      <c r="K65" s="24">
        <f t="shared" si="28"/>
        <v>0.90909090909090906</v>
      </c>
      <c r="L65" s="24">
        <f t="shared" si="28"/>
        <v>0.19497827808661106</v>
      </c>
      <c r="M65" s="24">
        <f t="shared" si="28"/>
        <v>0.83517702384406189</v>
      </c>
      <c r="N65" s="24">
        <f t="shared" si="28"/>
        <v>0.49459892759037971</v>
      </c>
      <c r="O65" s="24">
        <f t="shared" si="28"/>
        <v>9.7861473200816257E-2</v>
      </c>
      <c r="P65" s="24">
        <f t="shared" si="28"/>
        <v>254.98916444635867</v>
      </c>
      <c r="Q65" s="24">
        <f t="shared" si="28"/>
        <v>207.52309938139294</v>
      </c>
      <c r="R65" s="24">
        <f t="shared" si="28"/>
        <v>278.71902009394944</v>
      </c>
      <c r="S65" s="24">
        <f t="shared" si="28"/>
        <v>216.47539259966442</v>
      </c>
      <c r="T65" s="24">
        <f t="shared" si="28"/>
        <v>46.433964551563975</v>
      </c>
      <c r="U65" s="24">
        <f t="shared" si="28"/>
        <v>46.650728644264163</v>
      </c>
      <c r="V65" s="24">
        <f t="shared" si="28"/>
        <v>55.724962464735924</v>
      </c>
      <c r="W65" s="24">
        <f t="shared" si="28"/>
        <v>257.83949215618026</v>
      </c>
      <c r="X65" s="24">
        <f t="shared" si="28"/>
        <v>261.56149305438515</v>
      </c>
      <c r="Y65" s="24">
        <f t="shared" si="28"/>
        <v>31.442970807847345</v>
      </c>
      <c r="Z65" s="24">
        <f t="shared" si="28"/>
        <v>100.42935128857694</v>
      </c>
      <c r="AA65" s="24">
        <f t="shared" si="28"/>
        <v>103.72405697234991</v>
      </c>
      <c r="AB65" s="24">
        <f t="shared" si="28"/>
        <v>28.140822087646885</v>
      </c>
      <c r="AC65" s="24">
        <f t="shared" si="28"/>
        <v>5.4536362878661597</v>
      </c>
      <c r="AD65" s="24">
        <f t="shared" si="28"/>
        <v>2.1031263623158187</v>
      </c>
      <c r="AE65" s="24">
        <f t="shared" si="28"/>
        <v>2.8287193025399295</v>
      </c>
      <c r="AF65" s="24">
        <f t="shared" si="28"/>
        <v>1.9670845146061482</v>
      </c>
      <c r="AG65" s="24">
        <f t="shared" si="28"/>
        <v>1.7656034016451223</v>
      </c>
      <c r="AH65" s="24">
        <f t="shared" si="28"/>
        <v>1.5015143870590966</v>
      </c>
      <c r="AI65" s="24">
        <f t="shared" si="28"/>
        <v>0.58915824530980543</v>
      </c>
      <c r="AJ65" s="24">
        <f t="shared" si="28"/>
        <v>9.0909090909090912E-2</v>
      </c>
      <c r="AK65" s="24">
        <f t="shared" si="28"/>
        <v>0.56918093972721917</v>
      </c>
      <c r="AL65" s="24">
        <f t="shared" si="28"/>
        <v>2.7105548210682864</v>
      </c>
      <c r="AM65" s="24">
        <f t="shared" si="28"/>
        <v>0.90909090909090917</v>
      </c>
      <c r="AN65" s="24">
        <f t="shared" si="28"/>
        <v>0.75405241284828073</v>
      </c>
      <c r="AO65" s="24">
        <f t="shared" si="28"/>
        <v>0.14083575804390605</v>
      </c>
      <c r="AP65" s="24">
        <f t="shared" si="28"/>
        <v>0</v>
      </c>
      <c r="AQ65" s="24">
        <f t="shared" si="28"/>
        <v>0.18181818181818182</v>
      </c>
      <c r="AR65" s="24">
        <f t="shared" si="28"/>
        <v>0.85570520914546133</v>
      </c>
      <c r="AS65" s="24">
        <f t="shared" si="28"/>
        <v>1.0074105583414596</v>
      </c>
      <c r="AT65" s="24">
        <f t="shared" si="28"/>
        <v>0.83517702384406189</v>
      </c>
      <c r="AU65" s="24">
        <f t="shared" si="28"/>
        <v>0.36815375875121065</v>
      </c>
      <c r="AV65" s="24">
        <f t="shared" si="28"/>
        <v>9.0909090909090912E-2</v>
      </c>
      <c r="AW65" s="24">
        <f t="shared" si="28"/>
        <v>0.36363636363636365</v>
      </c>
      <c r="AX65" s="24">
        <f t="shared" si="28"/>
        <v>1.5141208615797732</v>
      </c>
      <c r="AY65" s="24">
        <f t="shared" si="28"/>
        <v>0.40451991747794525</v>
      </c>
      <c r="AZ65" s="24">
        <f t="shared" si="28"/>
        <v>0.49459892759037971</v>
      </c>
      <c r="BA65" s="24">
        <f t="shared" si="28"/>
        <v>0.24393468845452251</v>
      </c>
      <c r="BB65" s="24">
        <f t="shared" si="28"/>
        <v>0</v>
      </c>
      <c r="BC65" s="24">
        <f t="shared" si="28"/>
        <v>0.27872199485010712</v>
      </c>
      <c r="BD65" s="24">
        <f t="shared" si="28"/>
        <v>1.5031647056232411</v>
      </c>
      <c r="BE65" s="24">
        <f t="shared" si="28"/>
        <v>2.6451265026225177</v>
      </c>
      <c r="BF65" s="24">
        <f t="shared" si="28"/>
        <v>0.75405241284828073</v>
      </c>
      <c r="BG65" s="24">
        <f t="shared" si="28"/>
        <v>0.27272727272727276</v>
      </c>
      <c r="BH65" s="24">
        <f t="shared" si="28"/>
        <v>0</v>
      </c>
      <c r="BI65" s="24">
        <f t="shared" si="28"/>
        <v>0.90909090909090906</v>
      </c>
      <c r="BJ65" s="24">
        <f t="shared" si="28"/>
        <v>1.1684559282225184</v>
      </c>
      <c r="BK65" s="24">
        <f t="shared" si="28"/>
        <v>1.829510163408919</v>
      </c>
      <c r="BL65" s="24">
        <f t="shared" si="28"/>
        <v>48.689198150400117</v>
      </c>
      <c r="BM65" s="24">
        <f t="shared" si="28"/>
        <v>19.06040853585565</v>
      </c>
      <c r="BN65" s="24">
        <f t="shared" si="28"/>
        <v>1.3953879166799923</v>
      </c>
      <c r="BO65" s="24">
        <f t="shared" si="28"/>
        <v>0.24393468845452251</v>
      </c>
      <c r="BP65" s="24">
        <f t="shared" si="28"/>
        <v>2.2253238226609806</v>
      </c>
      <c r="BQ65" s="24">
        <f t="shared" si="28"/>
        <v>8.4939453399475404</v>
      </c>
      <c r="BR65" s="24">
        <f t="shared" ref="BR65:BX65" si="29">STDEV(BR38:BR41,BR43,BR48,BR50:BR51,BR54:BR55,BR59)/SQRT($B63)</f>
        <v>29.515929303422382</v>
      </c>
      <c r="BS65" s="24">
        <f t="shared" si="29"/>
        <v>0</v>
      </c>
      <c r="BT65" s="24">
        <f t="shared" si="29"/>
        <v>0</v>
      </c>
      <c r="BU65" s="24">
        <f t="shared" si="29"/>
        <v>0</v>
      </c>
      <c r="BV65" s="24">
        <f t="shared" si="29"/>
        <v>0</v>
      </c>
      <c r="BW65" s="24">
        <f t="shared" si="29"/>
        <v>0</v>
      </c>
      <c r="BX65" s="24">
        <f t="shared" si="29"/>
        <v>0</v>
      </c>
      <c r="BY65" s="24">
        <f>STDEV(BY38:BY41,BY43,BY48,BY50:BY51,BY54:BY55,BY59)/SQRT($B63)</f>
        <v>0</v>
      </c>
      <c r="BZ65" s="24">
        <f>STDEV(BZ38:BZ41,BZ43,BZ48,BZ50:BZ51,BZ54:BZ55,BZ59)/SQRT($B63)</f>
        <v>0</v>
      </c>
      <c r="CA65" s="24">
        <f>STDEV(CA38:CA41,CA43,CA48,CA50:CA51,CA54:CA55,CA59)/SQRT($B63)</f>
        <v>0</v>
      </c>
      <c r="CB65" s="24">
        <f>STDEV(CB38:CB41,CB43,CB48,CB50:CB51,CB54:CB55,CB59)/SQRT($B63)</f>
        <v>0</v>
      </c>
      <c r="CC65" s="24">
        <f>STDEV(CC38:CC41,CC43,CC48,CC50:CC51,CC54:CC55,CC59)/SQRT($B63)</f>
        <v>0</v>
      </c>
    </row>
    <row r="66" spans="1:106">
      <c r="A66" s="63"/>
      <c r="B66" s="2"/>
      <c r="C66" s="63"/>
      <c r="D66" s="18" t="s">
        <v>43</v>
      </c>
      <c r="E66" s="27">
        <f>STDEV(E42,E44:E47,E49,E52:E53,E56:E58,E60:E61)/SQRT($B64)</f>
        <v>8.0168259219748474</v>
      </c>
      <c r="F66" s="27">
        <f t="shared" ref="F66:BQ66" si="30">STDEV(F42,F44:F47,F49,F52:F53,F56:F58,F60:F61)/SQRT($B64)</f>
        <v>1.5824052610682291</v>
      </c>
      <c r="G66" s="27">
        <f t="shared" si="30"/>
        <v>10.247015930020092</v>
      </c>
      <c r="H66" s="27">
        <f t="shared" si="30"/>
        <v>4.304607698257465</v>
      </c>
      <c r="I66" s="27">
        <f t="shared" si="30"/>
        <v>0.1024701593002009</v>
      </c>
      <c r="J66" s="27">
        <f t="shared" si="30"/>
        <v>0</v>
      </c>
      <c r="K66" s="27">
        <f t="shared" si="30"/>
        <v>0.64134607375798769</v>
      </c>
      <c r="L66" s="27">
        <f t="shared" si="30"/>
        <v>0.12659242088545833</v>
      </c>
      <c r="M66" s="27">
        <f t="shared" si="30"/>
        <v>0.81976127440160718</v>
      </c>
      <c r="N66" s="27">
        <f t="shared" si="30"/>
        <v>0.3443686158605973</v>
      </c>
      <c r="O66" s="27">
        <f t="shared" si="30"/>
        <v>9.622110306939094E-2</v>
      </c>
      <c r="P66" s="27">
        <f t="shared" si="30"/>
        <v>176.00405932752062</v>
      </c>
      <c r="Q66" s="27">
        <f t="shared" si="30"/>
        <v>187.83638486361605</v>
      </c>
      <c r="R66" s="27">
        <f t="shared" si="30"/>
        <v>183.17264097691637</v>
      </c>
      <c r="S66" s="27">
        <f t="shared" si="30"/>
        <v>232.87727838827456</v>
      </c>
      <c r="T66" s="27">
        <f t="shared" si="30"/>
        <v>62.626180462987328</v>
      </c>
      <c r="U66" s="27">
        <f t="shared" si="30"/>
        <v>46.125226424871101</v>
      </c>
      <c r="V66" s="27">
        <f t="shared" si="30"/>
        <v>75.875822838721106</v>
      </c>
      <c r="W66" s="27">
        <f t="shared" si="30"/>
        <v>106.40070584800075</v>
      </c>
      <c r="X66" s="27">
        <f t="shared" si="30"/>
        <v>108.5807274837068</v>
      </c>
      <c r="Y66" s="27">
        <f t="shared" si="30"/>
        <v>19.055986171656379</v>
      </c>
      <c r="Z66" s="27">
        <f t="shared" si="30"/>
        <v>88.08119083664927</v>
      </c>
      <c r="AA66" s="27">
        <f t="shared" si="30"/>
        <v>95.67639094954643</v>
      </c>
      <c r="AB66" s="27">
        <f t="shared" si="30"/>
        <v>42.575849861781869</v>
      </c>
      <c r="AC66" s="27">
        <f t="shared" si="30"/>
        <v>7.4148297926992814</v>
      </c>
      <c r="AD66" s="27">
        <f t="shared" si="30"/>
        <v>2.868931722918695</v>
      </c>
      <c r="AE66" s="27">
        <f t="shared" si="30"/>
        <v>4.8278040875425248</v>
      </c>
      <c r="AF66" s="27">
        <f t="shared" si="30"/>
        <v>1.5159409365397198</v>
      </c>
      <c r="AG66" s="27">
        <f t="shared" si="30"/>
        <v>1.4577379737113252</v>
      </c>
      <c r="AH66" s="27">
        <f t="shared" si="30"/>
        <v>1.7738003048166164</v>
      </c>
      <c r="AI66" s="27">
        <f t="shared" si="30"/>
        <v>1.5838393253569027</v>
      </c>
      <c r="AJ66" s="27">
        <f t="shared" si="30"/>
        <v>0.56708129627170445</v>
      </c>
      <c r="AK66" s="27">
        <f t="shared" si="30"/>
        <v>0.24019223070763074</v>
      </c>
      <c r="AL66" s="27">
        <f t="shared" si="30"/>
        <v>3.2110586160793506</v>
      </c>
      <c r="AM66" s="27">
        <f t="shared" si="30"/>
        <v>0.64134607375798813</v>
      </c>
      <c r="AN66" s="27">
        <f t="shared" si="30"/>
        <v>1.4213722754082214</v>
      </c>
      <c r="AO66" s="27">
        <f t="shared" si="30"/>
        <v>0.18198807136638964</v>
      </c>
      <c r="AP66" s="27">
        <f t="shared" si="30"/>
        <v>8.0064076902543579E-2</v>
      </c>
      <c r="AQ66" s="27">
        <f t="shared" si="30"/>
        <v>0</v>
      </c>
      <c r="AR66" s="27">
        <f t="shared" si="30"/>
        <v>1.1031229949014489</v>
      </c>
      <c r="AS66" s="27">
        <f t="shared" si="30"/>
        <v>1.1242281302693369</v>
      </c>
      <c r="AT66" s="27">
        <f t="shared" si="30"/>
        <v>0.81976127440160718</v>
      </c>
      <c r="AU66" s="27">
        <f t="shared" si="30"/>
        <v>1.5067511889157894</v>
      </c>
      <c r="AV66" s="27">
        <f t="shared" si="30"/>
        <v>0.55758177507647777</v>
      </c>
      <c r="AW66" s="27">
        <f t="shared" si="30"/>
        <v>0.24019223070763074</v>
      </c>
      <c r="AX66" s="27">
        <f t="shared" si="30"/>
        <v>2.0936921952729848</v>
      </c>
      <c r="AY66" s="27">
        <f t="shared" si="30"/>
        <v>0.32522181779399545</v>
      </c>
      <c r="AZ66" s="27">
        <f t="shared" si="30"/>
        <v>0.3443686158605973</v>
      </c>
      <c r="BA66" s="27">
        <f t="shared" si="30"/>
        <v>0.16012815380508716</v>
      </c>
      <c r="BB66" s="27">
        <f t="shared" si="30"/>
        <v>0</v>
      </c>
      <c r="BC66" s="27">
        <f t="shared" si="30"/>
        <v>0</v>
      </c>
      <c r="BD66" s="27">
        <f t="shared" si="30"/>
        <v>0.81124574459263465</v>
      </c>
      <c r="BE66" s="27">
        <f t="shared" si="30"/>
        <v>2.281709135976052</v>
      </c>
      <c r="BF66" s="27">
        <f t="shared" si="30"/>
        <v>1.173514700434874</v>
      </c>
      <c r="BG66" s="27">
        <f t="shared" si="30"/>
        <v>0.1729581738875903</v>
      </c>
      <c r="BH66" s="27">
        <f t="shared" si="30"/>
        <v>0.24019223070763074</v>
      </c>
      <c r="BI66" s="27">
        <f t="shared" si="30"/>
        <v>0.85672303516034809</v>
      </c>
      <c r="BJ66" s="27">
        <f t="shared" si="30"/>
        <v>0.88191710368819698</v>
      </c>
      <c r="BK66" s="27">
        <f t="shared" si="30"/>
        <v>0.99625366625240963</v>
      </c>
      <c r="BL66" s="27">
        <f t="shared" si="30"/>
        <v>48.583954563473334</v>
      </c>
      <c r="BM66" s="27">
        <f t="shared" si="30"/>
        <v>18.977832322426071</v>
      </c>
      <c r="BN66" s="27">
        <f t="shared" si="30"/>
        <v>1.1643750387092773</v>
      </c>
      <c r="BO66" s="27">
        <f t="shared" si="30"/>
        <v>1.2659242088545832</v>
      </c>
      <c r="BP66" s="27">
        <f t="shared" si="30"/>
        <v>1.7103256050277902</v>
      </c>
      <c r="BQ66" s="27">
        <f t="shared" si="30"/>
        <v>1.8731115846491924</v>
      </c>
      <c r="BR66" s="27">
        <f t="shared" ref="BR66:BX66" si="31">STDEV(BR42,BR44:BR47,BR49,BR52:BR53,BR56:BR58,BR60:BR61)/SQRT($B64)</f>
        <v>30.680146145697673</v>
      </c>
      <c r="BS66" s="27">
        <f t="shared" si="31"/>
        <v>0</v>
      </c>
      <c r="BT66" s="27">
        <f t="shared" si="31"/>
        <v>0</v>
      </c>
      <c r="BU66" s="27">
        <f t="shared" si="31"/>
        <v>0</v>
      </c>
      <c r="BV66" s="27">
        <f t="shared" si="31"/>
        <v>0</v>
      </c>
      <c r="BW66" s="27">
        <f t="shared" si="31"/>
        <v>0</v>
      </c>
      <c r="BX66" s="27">
        <f t="shared" si="31"/>
        <v>0</v>
      </c>
      <c r="BY66" s="27">
        <f>STDEV(BY42,BY44:BY47,BY49,BY52:BY53,BY56:BY58,BY60:BY61)/SQRT($B64)</f>
        <v>0</v>
      </c>
      <c r="BZ66" s="27">
        <f>STDEV(BZ42,BZ44:BZ47,BZ49,BZ52:BZ53,BZ56:BZ58,BZ60:BZ61)/SQRT($B64)</f>
        <v>0</v>
      </c>
      <c r="CA66" s="27">
        <f>STDEV(CA42,CA44:CA47,CA49,CA52:CA53,CA56:CA58,CA60:CA61)/SQRT($B64)</f>
        <v>0</v>
      </c>
      <c r="CB66" s="27">
        <f>STDEV(CB42,CB44:CB47,CB49,CB52:CB53,CB56:CB58,CB60:CB61)/SQRT($B64)</f>
        <v>0</v>
      </c>
      <c r="CC66" s="27">
        <f>STDEV(CC42,CC44:CC47,CC49,CC52:CC53,CC56:CC58,CC60:CC61)/SQRT($B64)</f>
        <v>0</v>
      </c>
    </row>
    <row r="67" spans="1:106">
      <c r="A67" s="63"/>
      <c r="B67" s="2"/>
      <c r="C67" s="63"/>
      <c r="D67" s="18"/>
      <c r="E67" s="18"/>
      <c r="F67" s="18"/>
      <c r="G67" s="18"/>
      <c r="H67" s="18"/>
      <c r="I67" s="18"/>
      <c r="O67" s="38"/>
      <c r="CG67" s="10" t="str">
        <f>$W$1</f>
        <v>FE0F</v>
      </c>
      <c r="CH67" s="10" t="str">
        <f>C45</f>
        <v>+ve</v>
      </c>
      <c r="CI67" s="59">
        <f>E69</f>
        <v>25</v>
      </c>
      <c r="CJ67" s="59">
        <f>F69</f>
        <v>0</v>
      </c>
      <c r="CK67" s="59">
        <f>G69</f>
        <v>50</v>
      </c>
      <c r="CL67" s="59">
        <f>H69</f>
        <v>25</v>
      </c>
      <c r="CM67" s="59">
        <f>I69</f>
        <v>0.5</v>
      </c>
      <c r="CN67" s="95">
        <f>E71</f>
        <v>75</v>
      </c>
      <c r="CO67" s="95">
        <f>F71</f>
        <v>0</v>
      </c>
      <c r="CP67" s="95">
        <f>G71</f>
        <v>0</v>
      </c>
      <c r="CQ67" s="95">
        <f>H71</f>
        <v>25</v>
      </c>
      <c r="CR67" s="95">
        <f>I71</f>
        <v>0</v>
      </c>
      <c r="CS67" s="59">
        <f>E72</f>
        <v>62.5</v>
      </c>
      <c r="CT67" s="59">
        <f>F72</f>
        <v>0</v>
      </c>
      <c r="CU67" s="59">
        <f>G72</f>
        <v>25</v>
      </c>
      <c r="CV67" s="59">
        <f>H72</f>
        <v>12.5</v>
      </c>
      <c r="CW67" s="59">
        <f>I72</f>
        <v>0.25</v>
      </c>
      <c r="CX67" s="95">
        <f>E74</f>
        <v>25</v>
      </c>
      <c r="CY67" s="95">
        <f>F74</f>
        <v>0</v>
      </c>
      <c r="CZ67" s="95">
        <f>G74</f>
        <v>75</v>
      </c>
      <c r="DA67" s="95">
        <f>H74</f>
        <v>0</v>
      </c>
      <c r="DB67" s="95">
        <f>I74</f>
        <v>0.75</v>
      </c>
    </row>
    <row r="68" spans="1:106" ht="16">
      <c r="A68" s="83" t="s">
        <v>149</v>
      </c>
      <c r="B68" s="66"/>
      <c r="C68" s="66" t="s">
        <v>144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CE68" s="58" t="s">
        <v>111</v>
      </c>
    </row>
    <row r="69" spans="1:106">
      <c r="A69" t="s">
        <v>158</v>
      </c>
      <c r="B69" s="10">
        <f>('E0-Last'!B69)-1</f>
        <v>28</v>
      </c>
      <c r="C69" s="4" t="s">
        <v>3</v>
      </c>
      <c r="D69" s="10" t="s">
        <v>38</v>
      </c>
      <c r="E69" s="59">
        <f>(K69/$J69)*100</f>
        <v>25</v>
      </c>
      <c r="F69" s="59">
        <f>(L69/$J69)*100</f>
        <v>0</v>
      </c>
      <c r="G69" s="59">
        <f>(M69/$J69)*100</f>
        <v>50</v>
      </c>
      <c r="H69" s="59">
        <f>(N69/$J69)*100</f>
        <v>25</v>
      </c>
      <c r="I69" s="59">
        <f>M69/J69</f>
        <v>0.5</v>
      </c>
      <c r="J69">
        <v>8</v>
      </c>
      <c r="K69">
        <v>2</v>
      </c>
      <c r="L69">
        <v>0</v>
      </c>
      <c r="M69">
        <v>4</v>
      </c>
      <c r="N69">
        <v>2</v>
      </c>
      <c r="O69">
        <v>0.66666666669999997</v>
      </c>
      <c r="P69">
        <v>1162.833333</v>
      </c>
      <c r="Q69">
        <v>0</v>
      </c>
      <c r="R69">
        <v>1482.25</v>
      </c>
      <c r="S69">
        <v>524</v>
      </c>
      <c r="T69">
        <v>264.5</v>
      </c>
      <c r="U69">
        <v>220.25</v>
      </c>
      <c r="V69">
        <v>353</v>
      </c>
      <c r="W69">
        <v>514.66666669999995</v>
      </c>
      <c r="X69">
        <v>664.5</v>
      </c>
      <c r="Y69">
        <v>215</v>
      </c>
      <c r="Z69">
        <v>161.83333329999999</v>
      </c>
      <c r="AA69">
        <v>128</v>
      </c>
      <c r="AB69">
        <v>229.5</v>
      </c>
      <c r="AC69">
        <v>23</v>
      </c>
      <c r="AD69">
        <v>10</v>
      </c>
      <c r="AE69">
        <v>6</v>
      </c>
      <c r="AF69">
        <v>7</v>
      </c>
      <c r="AG69">
        <v>8</v>
      </c>
      <c r="AH69">
        <v>6</v>
      </c>
      <c r="AI69">
        <v>3</v>
      </c>
      <c r="AJ69">
        <v>0</v>
      </c>
      <c r="AK69">
        <v>0</v>
      </c>
      <c r="AL69">
        <v>6</v>
      </c>
      <c r="AM69">
        <v>6</v>
      </c>
      <c r="AN69">
        <v>0</v>
      </c>
      <c r="AO69">
        <v>2</v>
      </c>
      <c r="AP69">
        <v>0</v>
      </c>
      <c r="AQ69">
        <v>0</v>
      </c>
      <c r="AR69">
        <v>2</v>
      </c>
      <c r="AS69">
        <v>2</v>
      </c>
      <c r="AT69">
        <v>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</v>
      </c>
      <c r="BA69">
        <v>1</v>
      </c>
      <c r="BB69">
        <v>0</v>
      </c>
      <c r="BC69">
        <v>0</v>
      </c>
      <c r="BD69">
        <v>4</v>
      </c>
      <c r="BE69">
        <v>16</v>
      </c>
      <c r="BF69">
        <v>4</v>
      </c>
      <c r="BG69">
        <v>0</v>
      </c>
      <c r="BH69">
        <v>0</v>
      </c>
      <c r="BI69">
        <v>1</v>
      </c>
      <c r="BJ69">
        <v>8</v>
      </c>
      <c r="BK69">
        <v>3</v>
      </c>
      <c r="BL69">
        <v>220</v>
      </c>
      <c r="BM69">
        <v>107</v>
      </c>
      <c r="BN69">
        <v>2</v>
      </c>
      <c r="BO69">
        <v>0</v>
      </c>
      <c r="BP69">
        <v>8</v>
      </c>
      <c r="BQ69">
        <v>2</v>
      </c>
      <c r="BR69">
        <v>101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/>
      <c r="CG69" s="10">
        <f>CG97</f>
        <v>0</v>
      </c>
      <c r="CH69" s="10">
        <f t="shared" ref="CH69:DB69" si="32">CH97</f>
        <v>0</v>
      </c>
      <c r="CI69" s="59">
        <f t="shared" si="32"/>
        <v>0</v>
      </c>
      <c r="CJ69" s="59">
        <f t="shared" si="32"/>
        <v>0</v>
      </c>
      <c r="CK69" s="59">
        <f t="shared" si="32"/>
        <v>0</v>
      </c>
      <c r="CL69" s="59">
        <f t="shared" si="32"/>
        <v>0</v>
      </c>
      <c r="CM69" s="59">
        <f t="shared" si="32"/>
        <v>0</v>
      </c>
      <c r="CN69" s="95">
        <f t="shared" si="32"/>
        <v>0</v>
      </c>
      <c r="CO69" s="95">
        <f t="shared" si="32"/>
        <v>0</v>
      </c>
      <c r="CP69" s="95">
        <f t="shared" si="32"/>
        <v>0</v>
      </c>
      <c r="CQ69" s="95">
        <f t="shared" si="32"/>
        <v>0</v>
      </c>
      <c r="CR69" s="95">
        <f t="shared" si="32"/>
        <v>0</v>
      </c>
      <c r="CS69" s="59">
        <f t="shared" si="32"/>
        <v>0</v>
      </c>
      <c r="CT69" s="59">
        <f t="shared" si="32"/>
        <v>0</v>
      </c>
      <c r="CU69" s="59">
        <f t="shared" si="32"/>
        <v>0</v>
      </c>
      <c r="CV69" s="59">
        <f t="shared" si="32"/>
        <v>0</v>
      </c>
      <c r="CW69" s="59">
        <f t="shared" si="32"/>
        <v>0</v>
      </c>
      <c r="CX69" s="95">
        <f t="shared" si="32"/>
        <v>0</v>
      </c>
      <c r="CY69" s="95">
        <f t="shared" si="32"/>
        <v>0</v>
      </c>
      <c r="CZ69" s="95">
        <f t="shared" si="32"/>
        <v>0</v>
      </c>
      <c r="DA69" s="95">
        <f t="shared" si="32"/>
        <v>0</v>
      </c>
      <c r="DB69" s="95">
        <f t="shared" si="32"/>
        <v>0</v>
      </c>
    </row>
    <row r="70" spans="1:106">
      <c r="A70" t="s">
        <v>180</v>
      </c>
      <c r="B70" s="10">
        <f>('E0-Last'!B70)-1</f>
        <v>35</v>
      </c>
      <c r="C70" s="4" t="s">
        <v>3</v>
      </c>
      <c r="D70" s="10" t="s">
        <v>38</v>
      </c>
      <c r="E70" s="59">
        <f t="shared" ref="E70:E92" si="33">(K70/$J70)*100</f>
        <v>62.5</v>
      </c>
      <c r="F70" s="59">
        <f t="shared" ref="F70:F92" si="34">(L70/$J70)*100</f>
        <v>0</v>
      </c>
      <c r="G70" s="59">
        <f t="shared" ref="G70:G92" si="35">(M70/$J70)*100</f>
        <v>25</v>
      </c>
      <c r="H70" s="59">
        <f t="shared" ref="H70:H92" si="36">(N70/$J70)*100</f>
        <v>12.5</v>
      </c>
      <c r="I70" s="59">
        <f t="shared" ref="I70:I92" si="37">M70/J70</f>
        <v>0.25</v>
      </c>
      <c r="J70">
        <v>8</v>
      </c>
      <c r="K70">
        <v>5</v>
      </c>
      <c r="L70">
        <v>0</v>
      </c>
      <c r="M70">
        <v>2</v>
      </c>
      <c r="N70">
        <v>1</v>
      </c>
      <c r="O70">
        <v>0.66666666669999997</v>
      </c>
      <c r="P70">
        <v>2077</v>
      </c>
      <c r="Q70">
        <v>0</v>
      </c>
      <c r="R70">
        <v>1466</v>
      </c>
      <c r="S70">
        <v>3299</v>
      </c>
      <c r="T70">
        <v>1151.666667</v>
      </c>
      <c r="U70">
        <v>775</v>
      </c>
      <c r="V70">
        <v>1905</v>
      </c>
      <c r="W70">
        <v>3408</v>
      </c>
      <c r="X70">
        <v>88</v>
      </c>
      <c r="Y70">
        <v>10048</v>
      </c>
      <c r="Z70">
        <v>569.33333330000005</v>
      </c>
      <c r="AA70">
        <v>829</v>
      </c>
      <c r="AB70">
        <v>50</v>
      </c>
      <c r="AC70">
        <v>7</v>
      </c>
      <c r="AD70">
        <v>3</v>
      </c>
      <c r="AE70">
        <v>3</v>
      </c>
      <c r="AF70">
        <v>1</v>
      </c>
      <c r="AG70">
        <v>3</v>
      </c>
      <c r="AH70">
        <v>3</v>
      </c>
      <c r="AI70">
        <v>1</v>
      </c>
      <c r="AJ70">
        <v>0</v>
      </c>
      <c r="AK70">
        <v>0</v>
      </c>
      <c r="AL70">
        <v>0</v>
      </c>
      <c r="AM70">
        <v>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</v>
      </c>
      <c r="AU70">
        <v>1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12</v>
      </c>
      <c r="BF70">
        <v>7</v>
      </c>
      <c r="BG70">
        <v>0</v>
      </c>
      <c r="BH70">
        <v>0</v>
      </c>
      <c r="BI70">
        <v>2</v>
      </c>
      <c r="BJ70">
        <v>1</v>
      </c>
      <c r="BK70">
        <v>2</v>
      </c>
      <c r="BL70">
        <v>188</v>
      </c>
      <c r="BM70">
        <v>67</v>
      </c>
      <c r="BN70">
        <v>9</v>
      </c>
      <c r="BO70">
        <v>0</v>
      </c>
      <c r="BP70">
        <v>3</v>
      </c>
      <c r="BQ70">
        <v>36</v>
      </c>
      <c r="BR70">
        <v>73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  <c r="CE70" s="58"/>
      <c r="CI70" s="59"/>
      <c r="CJ70" s="59"/>
      <c r="CK70" s="59"/>
      <c r="CL70" s="59"/>
      <c r="CM70" s="59"/>
      <c r="CN70" s="95"/>
      <c r="CO70" s="95"/>
      <c r="CP70" s="95"/>
      <c r="CQ70" s="95"/>
      <c r="CR70" s="95"/>
      <c r="CS70" s="59"/>
      <c r="CT70" s="59"/>
      <c r="CU70" s="59"/>
      <c r="CV70" s="59"/>
      <c r="CW70" s="59"/>
      <c r="CX70" s="95"/>
      <c r="CY70" s="95"/>
      <c r="CZ70" s="95"/>
      <c r="DA70" s="95"/>
      <c r="DB70" s="95"/>
    </row>
    <row r="71" spans="1:106">
      <c r="A71" t="s">
        <v>159</v>
      </c>
      <c r="B71" s="10">
        <f>('E0-Last'!B71)-1</f>
        <v>33</v>
      </c>
      <c r="C71" s="4" t="s">
        <v>3</v>
      </c>
      <c r="D71" s="10" t="s">
        <v>38</v>
      </c>
      <c r="E71" s="59">
        <f t="shared" si="33"/>
        <v>75</v>
      </c>
      <c r="F71" s="59">
        <f t="shared" si="34"/>
        <v>0</v>
      </c>
      <c r="G71" s="59">
        <f t="shared" si="35"/>
        <v>0</v>
      </c>
      <c r="H71" s="59">
        <f t="shared" si="36"/>
        <v>25</v>
      </c>
      <c r="I71" s="59">
        <f t="shared" si="37"/>
        <v>0</v>
      </c>
      <c r="J71">
        <v>8</v>
      </c>
      <c r="K71">
        <v>6</v>
      </c>
      <c r="L71">
        <v>0</v>
      </c>
      <c r="M71">
        <v>0</v>
      </c>
      <c r="N71">
        <v>2</v>
      </c>
      <c r="O71">
        <v>0</v>
      </c>
      <c r="P71">
        <v>1861</v>
      </c>
      <c r="Q71">
        <v>0</v>
      </c>
      <c r="R71">
        <v>0</v>
      </c>
      <c r="S71">
        <v>1861</v>
      </c>
      <c r="T71">
        <v>122.5</v>
      </c>
      <c r="U71">
        <v>0</v>
      </c>
      <c r="V71">
        <v>122.5</v>
      </c>
      <c r="W71">
        <v>386.5</v>
      </c>
      <c r="X71">
        <v>0</v>
      </c>
      <c r="Y71">
        <v>386.5</v>
      </c>
      <c r="Z71">
        <v>103.5</v>
      </c>
      <c r="AA71">
        <v>0</v>
      </c>
      <c r="AB71">
        <v>103.5</v>
      </c>
      <c r="AC71">
        <v>10</v>
      </c>
      <c r="AD71">
        <v>3</v>
      </c>
      <c r="AE71">
        <v>2</v>
      </c>
      <c r="AF71">
        <v>5</v>
      </c>
      <c r="AG71">
        <v>5</v>
      </c>
      <c r="AH71">
        <v>2</v>
      </c>
      <c r="AI71">
        <v>0</v>
      </c>
      <c r="AJ71">
        <v>0</v>
      </c>
      <c r="AK71">
        <v>0</v>
      </c>
      <c r="AL71">
        <v>3</v>
      </c>
      <c r="AM71">
        <v>2</v>
      </c>
      <c r="AN71">
        <v>0</v>
      </c>
      <c r="AO71">
        <v>0</v>
      </c>
      <c r="AP71">
        <v>0</v>
      </c>
      <c r="AQ71">
        <v>0</v>
      </c>
      <c r="AR71">
        <v>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3</v>
      </c>
      <c r="AZ71">
        <v>2</v>
      </c>
      <c r="BA71">
        <v>0</v>
      </c>
      <c r="BB71">
        <v>0</v>
      </c>
      <c r="BC71">
        <v>0</v>
      </c>
      <c r="BD71">
        <v>0</v>
      </c>
      <c r="BE71">
        <v>5</v>
      </c>
      <c r="BF71">
        <v>0</v>
      </c>
      <c r="BG71">
        <v>0</v>
      </c>
      <c r="BH71">
        <v>0</v>
      </c>
      <c r="BI71">
        <v>0</v>
      </c>
      <c r="BJ71">
        <v>2</v>
      </c>
      <c r="BK71">
        <v>3</v>
      </c>
      <c r="BL71">
        <v>409</v>
      </c>
      <c r="BM71">
        <v>147</v>
      </c>
      <c r="BN71">
        <v>0</v>
      </c>
      <c r="BO71">
        <v>0</v>
      </c>
      <c r="BP71">
        <v>4</v>
      </c>
      <c r="BQ71">
        <v>6</v>
      </c>
      <c r="BR71">
        <v>252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  <c r="CG71" s="10">
        <f>CG128</f>
        <v>0</v>
      </c>
      <c r="CH71" s="10">
        <f t="shared" ref="CH71:DB71" si="38">CH128</f>
        <v>0</v>
      </c>
      <c r="CI71" s="59">
        <f t="shared" si="38"/>
        <v>0</v>
      </c>
      <c r="CJ71" s="59">
        <f t="shared" si="38"/>
        <v>0</v>
      </c>
      <c r="CK71" s="59">
        <f t="shared" si="38"/>
        <v>0</v>
      </c>
      <c r="CL71" s="59">
        <f t="shared" si="38"/>
        <v>0</v>
      </c>
      <c r="CM71" s="59">
        <f t="shared" si="38"/>
        <v>0</v>
      </c>
      <c r="CN71" s="95">
        <f t="shared" si="38"/>
        <v>0</v>
      </c>
      <c r="CO71" s="95">
        <f t="shared" si="38"/>
        <v>0</v>
      </c>
      <c r="CP71" s="95">
        <f t="shared" si="38"/>
        <v>0</v>
      </c>
      <c r="CQ71" s="95">
        <f t="shared" si="38"/>
        <v>0</v>
      </c>
      <c r="CR71" s="95">
        <f t="shared" si="38"/>
        <v>0</v>
      </c>
      <c r="CS71" s="59">
        <f t="shared" si="38"/>
        <v>0</v>
      </c>
      <c r="CT71" s="59">
        <f t="shared" si="38"/>
        <v>0</v>
      </c>
      <c r="CU71" s="59">
        <f t="shared" si="38"/>
        <v>0</v>
      </c>
      <c r="CV71" s="59">
        <f t="shared" si="38"/>
        <v>0</v>
      </c>
      <c r="CW71" s="59">
        <f t="shared" si="38"/>
        <v>0</v>
      </c>
      <c r="CX71" s="95">
        <f t="shared" si="38"/>
        <v>0</v>
      </c>
      <c r="CY71" s="95">
        <f t="shared" si="38"/>
        <v>0</v>
      </c>
      <c r="CZ71" s="95">
        <f t="shared" si="38"/>
        <v>0</v>
      </c>
      <c r="DA71" s="95">
        <f t="shared" si="38"/>
        <v>0</v>
      </c>
      <c r="DB71" s="95">
        <f t="shared" si="38"/>
        <v>0</v>
      </c>
    </row>
    <row r="72" spans="1:106">
      <c r="A72" t="s">
        <v>160</v>
      </c>
      <c r="B72" s="10">
        <f>('E0-Last'!B72)-1</f>
        <v>33</v>
      </c>
      <c r="C72" s="4" t="s">
        <v>3</v>
      </c>
      <c r="D72" s="10" t="s">
        <v>38</v>
      </c>
      <c r="E72" s="59">
        <f t="shared" si="33"/>
        <v>62.5</v>
      </c>
      <c r="F72" s="59">
        <f t="shared" si="34"/>
        <v>0</v>
      </c>
      <c r="G72" s="59">
        <f t="shared" si="35"/>
        <v>25</v>
      </c>
      <c r="H72" s="59">
        <f t="shared" si="36"/>
        <v>12.5</v>
      </c>
      <c r="I72" s="59">
        <f t="shared" si="37"/>
        <v>0.25</v>
      </c>
      <c r="J72">
        <v>8</v>
      </c>
      <c r="K72">
        <v>5</v>
      </c>
      <c r="L72">
        <v>0</v>
      </c>
      <c r="M72">
        <v>2</v>
      </c>
      <c r="N72">
        <v>1</v>
      </c>
      <c r="O72">
        <v>0.66666666669999997</v>
      </c>
      <c r="P72">
        <v>632.66666669999995</v>
      </c>
      <c r="Q72">
        <v>0</v>
      </c>
      <c r="R72">
        <v>625</v>
      </c>
      <c r="S72">
        <v>648</v>
      </c>
      <c r="T72">
        <v>443</v>
      </c>
      <c r="U72">
        <v>224</v>
      </c>
      <c r="V72">
        <v>881</v>
      </c>
      <c r="W72">
        <v>3398.333333</v>
      </c>
      <c r="X72">
        <v>3723.5</v>
      </c>
      <c r="Y72">
        <v>2748</v>
      </c>
      <c r="Z72">
        <v>435.33333340000001</v>
      </c>
      <c r="AA72">
        <v>643</v>
      </c>
      <c r="AB72">
        <v>20</v>
      </c>
      <c r="AC72">
        <v>16</v>
      </c>
      <c r="AD72">
        <v>7</v>
      </c>
      <c r="AE72">
        <v>2</v>
      </c>
      <c r="AF72">
        <v>7</v>
      </c>
      <c r="AG72">
        <v>3</v>
      </c>
      <c r="AH72">
        <v>5</v>
      </c>
      <c r="AI72">
        <v>1</v>
      </c>
      <c r="AJ72">
        <v>0</v>
      </c>
      <c r="AK72">
        <v>2</v>
      </c>
      <c r="AL72">
        <v>5</v>
      </c>
      <c r="AM72">
        <v>3</v>
      </c>
      <c r="AN72">
        <v>2</v>
      </c>
      <c r="AO72">
        <v>0</v>
      </c>
      <c r="AP72">
        <v>0</v>
      </c>
      <c r="AQ72">
        <v>0</v>
      </c>
      <c r="AR72">
        <v>2</v>
      </c>
      <c r="AS72">
        <v>0</v>
      </c>
      <c r="AT72">
        <v>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1</v>
      </c>
      <c r="BA72">
        <v>1</v>
      </c>
      <c r="BB72">
        <v>0</v>
      </c>
      <c r="BC72">
        <v>2</v>
      </c>
      <c r="BD72">
        <v>3</v>
      </c>
      <c r="BE72">
        <v>5</v>
      </c>
      <c r="BF72">
        <v>1</v>
      </c>
      <c r="BG72">
        <v>0</v>
      </c>
      <c r="BH72">
        <v>0</v>
      </c>
      <c r="BI72">
        <v>0</v>
      </c>
      <c r="BJ72">
        <v>3</v>
      </c>
      <c r="BK72">
        <v>1</v>
      </c>
      <c r="BL72">
        <v>364</v>
      </c>
      <c r="BM72">
        <v>82</v>
      </c>
      <c r="BN72">
        <v>3</v>
      </c>
      <c r="BO72">
        <v>0</v>
      </c>
      <c r="BP72">
        <v>14</v>
      </c>
      <c r="BQ72">
        <v>67</v>
      </c>
      <c r="BR72">
        <v>198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  <c r="CG72" s="10" t="e">
        <f>#REF!</f>
        <v>#REF!</v>
      </c>
      <c r="CH72" s="10" t="e">
        <f>#REF!</f>
        <v>#REF!</v>
      </c>
      <c r="CI72" s="59" t="e">
        <f>#REF!</f>
        <v>#REF!</v>
      </c>
      <c r="CJ72" s="59" t="e">
        <f>#REF!</f>
        <v>#REF!</v>
      </c>
      <c r="CK72" s="59" t="e">
        <f>#REF!</f>
        <v>#REF!</v>
      </c>
      <c r="CL72" s="59" t="e">
        <f>#REF!</f>
        <v>#REF!</v>
      </c>
      <c r="CM72" s="59" t="e">
        <f>#REF!</f>
        <v>#REF!</v>
      </c>
      <c r="CN72" s="95" t="e">
        <f>#REF!</f>
        <v>#REF!</v>
      </c>
      <c r="CO72" s="95" t="e">
        <f>#REF!</f>
        <v>#REF!</v>
      </c>
      <c r="CP72" s="95" t="e">
        <f>#REF!</f>
        <v>#REF!</v>
      </c>
      <c r="CQ72" s="95" t="e">
        <f>#REF!</f>
        <v>#REF!</v>
      </c>
      <c r="CR72" s="95" t="e">
        <f>#REF!</f>
        <v>#REF!</v>
      </c>
      <c r="CS72" s="59" t="e">
        <f>#REF!</f>
        <v>#REF!</v>
      </c>
      <c r="CT72" s="59" t="e">
        <f>#REF!</f>
        <v>#REF!</v>
      </c>
      <c r="CU72" s="59" t="e">
        <f>#REF!</f>
        <v>#REF!</v>
      </c>
      <c r="CV72" s="59" t="e">
        <f>#REF!</f>
        <v>#REF!</v>
      </c>
      <c r="CW72" s="59" t="e">
        <f>#REF!</f>
        <v>#REF!</v>
      </c>
      <c r="CX72" s="95" t="e">
        <f>#REF!</f>
        <v>#REF!</v>
      </c>
      <c r="CY72" s="95" t="e">
        <f>#REF!</f>
        <v>#REF!</v>
      </c>
      <c r="CZ72" s="95" t="e">
        <f>#REF!</f>
        <v>#REF!</v>
      </c>
      <c r="DA72" s="95" t="e">
        <f>#REF!</f>
        <v>#REF!</v>
      </c>
      <c r="DB72" s="95" t="e">
        <f>#REF!</f>
        <v>#REF!</v>
      </c>
    </row>
    <row r="73" spans="1:106">
      <c r="A73" t="s">
        <v>181</v>
      </c>
      <c r="B73" s="10">
        <f>('E0-Last'!B73)-1</f>
        <v>35</v>
      </c>
      <c r="C73" s="6" t="s">
        <v>2</v>
      </c>
      <c r="D73" s="10" t="s">
        <v>38</v>
      </c>
      <c r="E73" s="59">
        <f t="shared" si="33"/>
        <v>75</v>
      </c>
      <c r="F73" s="59">
        <f t="shared" si="34"/>
        <v>12.5</v>
      </c>
      <c r="G73" s="59">
        <f t="shared" si="35"/>
        <v>12.5</v>
      </c>
      <c r="H73" s="59">
        <f t="shared" si="36"/>
        <v>0</v>
      </c>
      <c r="I73" s="59">
        <f t="shared" si="37"/>
        <v>0.125</v>
      </c>
      <c r="J73">
        <v>8</v>
      </c>
      <c r="K73">
        <v>6</v>
      </c>
      <c r="L73">
        <v>1</v>
      </c>
      <c r="M73">
        <v>1</v>
      </c>
      <c r="N73">
        <v>0</v>
      </c>
      <c r="O73">
        <v>1</v>
      </c>
      <c r="P73">
        <v>1832</v>
      </c>
      <c r="Q73">
        <v>810</v>
      </c>
      <c r="R73">
        <v>2854</v>
      </c>
      <c r="S73">
        <v>0</v>
      </c>
      <c r="T73">
        <v>365</v>
      </c>
      <c r="U73">
        <v>365</v>
      </c>
      <c r="V73">
        <v>0</v>
      </c>
      <c r="W73">
        <v>170</v>
      </c>
      <c r="X73">
        <v>170</v>
      </c>
      <c r="Y73">
        <v>0</v>
      </c>
      <c r="Z73">
        <v>811</v>
      </c>
      <c r="AA73">
        <v>811</v>
      </c>
      <c r="AB73">
        <v>0</v>
      </c>
      <c r="AC73">
        <v>33</v>
      </c>
      <c r="AD73">
        <v>13</v>
      </c>
      <c r="AE73">
        <v>5</v>
      </c>
      <c r="AF73">
        <v>15</v>
      </c>
      <c r="AG73">
        <v>12</v>
      </c>
      <c r="AH73">
        <v>3</v>
      </c>
      <c r="AI73">
        <v>0</v>
      </c>
      <c r="AJ73">
        <v>0</v>
      </c>
      <c r="AK73">
        <v>0</v>
      </c>
      <c r="AL73">
        <v>18</v>
      </c>
      <c r="AM73">
        <v>2</v>
      </c>
      <c r="AN73">
        <v>2</v>
      </c>
      <c r="AO73">
        <v>0</v>
      </c>
      <c r="AP73">
        <v>0</v>
      </c>
      <c r="AQ73">
        <v>0</v>
      </c>
      <c r="AR73">
        <v>9</v>
      </c>
      <c r="AS73">
        <v>0</v>
      </c>
      <c r="AT73">
        <v>1</v>
      </c>
      <c r="AU73">
        <v>0</v>
      </c>
      <c r="AV73">
        <v>0</v>
      </c>
      <c r="AW73">
        <v>0</v>
      </c>
      <c r="AX73">
        <v>4</v>
      </c>
      <c r="AY73">
        <v>10</v>
      </c>
      <c r="AZ73">
        <v>0</v>
      </c>
      <c r="BA73">
        <v>0</v>
      </c>
      <c r="BB73">
        <v>0</v>
      </c>
      <c r="BC73">
        <v>0</v>
      </c>
      <c r="BD73">
        <v>5</v>
      </c>
      <c r="BE73">
        <v>4</v>
      </c>
      <c r="BF73">
        <v>0</v>
      </c>
      <c r="BG73">
        <v>0</v>
      </c>
      <c r="BH73">
        <v>0</v>
      </c>
      <c r="BI73">
        <v>1</v>
      </c>
      <c r="BJ73">
        <v>0</v>
      </c>
      <c r="BK73">
        <v>3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  <c r="CI73" s="59"/>
      <c r="CJ73" s="59"/>
      <c r="CK73" s="59"/>
      <c r="CL73" s="59"/>
      <c r="CM73" s="59"/>
      <c r="CN73" s="95"/>
      <c r="CO73" s="95"/>
      <c r="CP73" s="95"/>
      <c r="CQ73" s="95"/>
      <c r="CR73" s="95"/>
      <c r="CS73" s="59"/>
      <c r="CT73" s="59"/>
      <c r="CU73" s="59"/>
      <c r="CV73" s="59"/>
      <c r="CW73" s="59"/>
      <c r="CX73" s="95"/>
      <c r="CY73" s="95"/>
      <c r="CZ73" s="95"/>
      <c r="DA73" s="95"/>
      <c r="DB73" s="95"/>
    </row>
    <row r="74" spans="1:106">
      <c r="A74" t="s">
        <v>161</v>
      </c>
      <c r="B74" s="10">
        <f>('E0-Last'!B74)-1</f>
        <v>34</v>
      </c>
      <c r="C74" s="4" t="s">
        <v>3</v>
      </c>
      <c r="D74" s="10" t="s">
        <v>38</v>
      </c>
      <c r="E74" s="59">
        <f t="shared" si="33"/>
        <v>25</v>
      </c>
      <c r="F74" s="59">
        <f t="shared" si="34"/>
        <v>0</v>
      </c>
      <c r="G74" s="59">
        <f t="shared" si="35"/>
        <v>75</v>
      </c>
      <c r="H74" s="59">
        <f t="shared" si="36"/>
        <v>0</v>
      </c>
      <c r="I74" s="59">
        <f t="shared" si="37"/>
        <v>0.75</v>
      </c>
      <c r="J74">
        <v>8</v>
      </c>
      <c r="K74">
        <v>2</v>
      </c>
      <c r="L74">
        <v>0</v>
      </c>
      <c r="M74">
        <v>6</v>
      </c>
      <c r="N74">
        <v>0</v>
      </c>
      <c r="O74">
        <v>1</v>
      </c>
      <c r="P74">
        <v>874.33333330000005</v>
      </c>
      <c r="Q74">
        <v>0</v>
      </c>
      <c r="R74">
        <v>874.33333330000005</v>
      </c>
      <c r="S74">
        <v>0</v>
      </c>
      <c r="T74">
        <v>300</v>
      </c>
      <c r="U74">
        <v>300</v>
      </c>
      <c r="V74">
        <v>0</v>
      </c>
      <c r="W74">
        <v>135.83333329999999</v>
      </c>
      <c r="X74">
        <v>135.83333329999999</v>
      </c>
      <c r="Y74">
        <v>0</v>
      </c>
      <c r="Z74">
        <v>262.66666659999999</v>
      </c>
      <c r="AA74">
        <v>262.66666659999999</v>
      </c>
      <c r="AB74">
        <v>0</v>
      </c>
      <c r="AC74">
        <v>28</v>
      </c>
      <c r="AD74">
        <v>12</v>
      </c>
      <c r="AE74">
        <v>15</v>
      </c>
      <c r="AF74">
        <v>1</v>
      </c>
      <c r="AG74">
        <v>10</v>
      </c>
      <c r="AH74">
        <v>11</v>
      </c>
      <c r="AI74">
        <v>1</v>
      </c>
      <c r="AJ74">
        <v>0</v>
      </c>
      <c r="AK74">
        <v>0</v>
      </c>
      <c r="AL74">
        <v>6</v>
      </c>
      <c r="AM74">
        <v>6</v>
      </c>
      <c r="AN74">
        <v>5</v>
      </c>
      <c r="AO74">
        <v>0</v>
      </c>
      <c r="AP74">
        <v>0</v>
      </c>
      <c r="AQ74">
        <v>0</v>
      </c>
      <c r="AR74">
        <v>1</v>
      </c>
      <c r="AS74">
        <v>4</v>
      </c>
      <c r="AT74">
        <v>6</v>
      </c>
      <c r="AU74">
        <v>1</v>
      </c>
      <c r="AV74">
        <v>0</v>
      </c>
      <c r="AW74">
        <v>0</v>
      </c>
      <c r="AX74">
        <v>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1</v>
      </c>
      <c r="BE74">
        <v>21</v>
      </c>
      <c r="BF74">
        <v>0</v>
      </c>
      <c r="BG74">
        <v>0</v>
      </c>
      <c r="BH74">
        <v>0</v>
      </c>
      <c r="BI74">
        <v>5</v>
      </c>
      <c r="BJ74">
        <v>1</v>
      </c>
      <c r="BK74">
        <v>15</v>
      </c>
      <c r="BL74">
        <v>160</v>
      </c>
      <c r="BM74">
        <v>34</v>
      </c>
      <c r="BN74">
        <v>2</v>
      </c>
      <c r="BO74">
        <v>0</v>
      </c>
      <c r="BP74">
        <v>21</v>
      </c>
      <c r="BQ74">
        <v>0</v>
      </c>
      <c r="BR74">
        <v>103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G74" s="10" t="e">
        <f>#REF!</f>
        <v>#REF!</v>
      </c>
      <c r="CH74" s="10" t="e">
        <f>#REF!</f>
        <v>#REF!</v>
      </c>
      <c r="CI74" s="59" t="e">
        <f>#REF!</f>
        <v>#REF!</v>
      </c>
      <c r="CJ74" s="59" t="e">
        <f>#REF!</f>
        <v>#REF!</v>
      </c>
      <c r="CK74" s="59" t="e">
        <f>#REF!</f>
        <v>#REF!</v>
      </c>
      <c r="CL74" s="59" t="e">
        <f>#REF!</f>
        <v>#REF!</v>
      </c>
      <c r="CM74" s="59" t="e">
        <f>#REF!</f>
        <v>#REF!</v>
      </c>
      <c r="CN74" s="95" t="e">
        <f>#REF!</f>
        <v>#REF!</v>
      </c>
      <c r="CO74" s="95" t="e">
        <f>#REF!</f>
        <v>#REF!</v>
      </c>
      <c r="CP74" s="95" t="e">
        <f>#REF!</f>
        <v>#REF!</v>
      </c>
      <c r="CQ74" s="95" t="e">
        <f>#REF!</f>
        <v>#REF!</v>
      </c>
      <c r="CR74" s="95" t="e">
        <f>#REF!</f>
        <v>#REF!</v>
      </c>
      <c r="CS74" s="59" t="e">
        <f>#REF!</f>
        <v>#REF!</v>
      </c>
      <c r="CT74" s="59" t="e">
        <f>#REF!</f>
        <v>#REF!</v>
      </c>
      <c r="CU74" s="59" t="e">
        <f>#REF!</f>
        <v>#REF!</v>
      </c>
      <c r="CV74" s="59" t="e">
        <f>#REF!</f>
        <v>#REF!</v>
      </c>
      <c r="CW74" s="59" t="e">
        <f>#REF!</f>
        <v>#REF!</v>
      </c>
      <c r="CX74" s="95" t="e">
        <f>#REF!</f>
        <v>#REF!</v>
      </c>
      <c r="CY74" s="95" t="e">
        <f>#REF!</f>
        <v>#REF!</v>
      </c>
      <c r="CZ74" s="95" t="e">
        <f>#REF!</f>
        <v>#REF!</v>
      </c>
      <c r="DA74" s="95" t="e">
        <f>#REF!</f>
        <v>#REF!</v>
      </c>
      <c r="DB74" s="95" t="e">
        <f>#REF!</f>
        <v>#REF!</v>
      </c>
    </row>
    <row r="75" spans="1:106">
      <c r="A75" t="s">
        <v>162</v>
      </c>
      <c r="B75" s="10">
        <f>('E0-Last'!B75)-1</f>
        <v>33</v>
      </c>
      <c r="C75" s="6" t="s">
        <v>2</v>
      </c>
      <c r="D75" s="10" t="s">
        <v>38</v>
      </c>
      <c r="E75" s="59">
        <f t="shared" si="33"/>
        <v>12.5</v>
      </c>
      <c r="F75" s="59">
        <f t="shared" si="34"/>
        <v>0</v>
      </c>
      <c r="G75" s="59">
        <f t="shared" si="35"/>
        <v>75</v>
      </c>
      <c r="H75" s="59">
        <f t="shared" si="36"/>
        <v>12.5</v>
      </c>
      <c r="I75" s="59">
        <f t="shared" si="37"/>
        <v>0.75</v>
      </c>
      <c r="J75">
        <v>8</v>
      </c>
      <c r="K75">
        <v>1</v>
      </c>
      <c r="L75">
        <v>0</v>
      </c>
      <c r="M75">
        <v>6</v>
      </c>
      <c r="N75">
        <v>1</v>
      </c>
      <c r="O75">
        <v>0.85714285700000004</v>
      </c>
      <c r="P75">
        <v>1084.142857</v>
      </c>
      <c r="Q75">
        <v>0</v>
      </c>
      <c r="R75">
        <v>1115</v>
      </c>
      <c r="S75">
        <v>899</v>
      </c>
      <c r="T75">
        <v>300.7142857</v>
      </c>
      <c r="U75">
        <v>58.5</v>
      </c>
      <c r="V75">
        <v>1754</v>
      </c>
      <c r="W75">
        <v>4058.2857140000001</v>
      </c>
      <c r="X75">
        <v>4157.5</v>
      </c>
      <c r="Y75">
        <v>3463</v>
      </c>
      <c r="Z75">
        <v>51.714285719999999</v>
      </c>
      <c r="AA75">
        <v>52.333333330000002</v>
      </c>
      <c r="AB75">
        <v>48</v>
      </c>
      <c r="AC75">
        <v>18</v>
      </c>
      <c r="AD75">
        <v>7</v>
      </c>
      <c r="AE75">
        <v>8</v>
      </c>
      <c r="AF75">
        <v>3</v>
      </c>
      <c r="AG75">
        <v>9</v>
      </c>
      <c r="AH75">
        <v>7</v>
      </c>
      <c r="AI75">
        <v>1</v>
      </c>
      <c r="AJ75">
        <v>0</v>
      </c>
      <c r="AK75">
        <v>0</v>
      </c>
      <c r="AL75">
        <v>1</v>
      </c>
      <c r="AM75">
        <v>7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6</v>
      </c>
      <c r="AU75">
        <v>1</v>
      </c>
      <c r="AV75">
        <v>0</v>
      </c>
      <c r="AW75">
        <v>0</v>
      </c>
      <c r="AX75">
        <v>1</v>
      </c>
      <c r="AY75">
        <v>2</v>
      </c>
      <c r="AZ75">
        <v>1</v>
      </c>
      <c r="BA75">
        <v>0</v>
      </c>
      <c r="BB75">
        <v>0</v>
      </c>
      <c r="BC75">
        <v>0</v>
      </c>
      <c r="BD75">
        <v>0</v>
      </c>
      <c r="BE75">
        <v>10</v>
      </c>
      <c r="BF75">
        <v>2</v>
      </c>
      <c r="BG75">
        <v>0</v>
      </c>
      <c r="BH75">
        <v>0</v>
      </c>
      <c r="BI75">
        <v>0</v>
      </c>
      <c r="BJ75">
        <v>7</v>
      </c>
      <c r="BK75">
        <v>1</v>
      </c>
      <c r="BL75">
        <v>474</v>
      </c>
      <c r="BM75">
        <v>109</v>
      </c>
      <c r="BN75">
        <v>18</v>
      </c>
      <c r="BO75">
        <v>0</v>
      </c>
      <c r="BP75">
        <v>14</v>
      </c>
      <c r="BQ75">
        <v>238</v>
      </c>
      <c r="BR75">
        <v>95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G75" s="10" t="e">
        <f>#REF!</f>
        <v>#REF!</v>
      </c>
      <c r="CH75" s="10" t="e">
        <f>#REF!</f>
        <v>#REF!</v>
      </c>
      <c r="CI75" s="59" t="e">
        <f>#REF!</f>
        <v>#REF!</v>
      </c>
      <c r="CJ75" s="59" t="e">
        <f>#REF!</f>
        <v>#REF!</v>
      </c>
      <c r="CK75" s="59" t="e">
        <f>#REF!</f>
        <v>#REF!</v>
      </c>
      <c r="CL75" s="59" t="e">
        <f>#REF!</f>
        <v>#REF!</v>
      </c>
      <c r="CM75" s="59" t="e">
        <f>#REF!</f>
        <v>#REF!</v>
      </c>
      <c r="CN75" s="95" t="e">
        <f>#REF!</f>
        <v>#REF!</v>
      </c>
      <c r="CO75" s="95" t="e">
        <f>#REF!</f>
        <v>#REF!</v>
      </c>
      <c r="CP75" s="95" t="e">
        <f>#REF!</f>
        <v>#REF!</v>
      </c>
      <c r="CQ75" s="95" t="e">
        <f>#REF!</f>
        <v>#REF!</v>
      </c>
      <c r="CR75" s="95" t="e">
        <f>#REF!</f>
        <v>#REF!</v>
      </c>
      <c r="CS75" s="59" t="e">
        <f>#REF!</f>
        <v>#REF!</v>
      </c>
      <c r="CT75" s="59" t="e">
        <f>#REF!</f>
        <v>#REF!</v>
      </c>
      <c r="CU75" s="59" t="e">
        <f>#REF!</f>
        <v>#REF!</v>
      </c>
      <c r="CV75" s="59" t="e">
        <f>#REF!</f>
        <v>#REF!</v>
      </c>
      <c r="CW75" s="59" t="e">
        <f>#REF!</f>
        <v>#REF!</v>
      </c>
      <c r="CX75" s="95" t="e">
        <f>#REF!</f>
        <v>#REF!</v>
      </c>
      <c r="CY75" s="95" t="e">
        <f>#REF!</f>
        <v>#REF!</v>
      </c>
      <c r="CZ75" s="95" t="e">
        <f>#REF!</f>
        <v>#REF!</v>
      </c>
      <c r="DA75" s="95" t="e">
        <f>#REF!</f>
        <v>#REF!</v>
      </c>
      <c r="DB75" s="95" t="e">
        <f>#REF!</f>
        <v>#REF!</v>
      </c>
    </row>
    <row r="76" spans="1:106">
      <c r="A76" t="s">
        <v>163</v>
      </c>
      <c r="B76" s="10">
        <f>('E0-Last'!B76)-1</f>
        <v>28</v>
      </c>
      <c r="C76" s="6" t="s">
        <v>2</v>
      </c>
      <c r="D76" s="10" t="s">
        <v>38</v>
      </c>
      <c r="E76" s="59">
        <f t="shared" si="33"/>
        <v>0</v>
      </c>
      <c r="F76" s="59">
        <f t="shared" si="34"/>
        <v>0</v>
      </c>
      <c r="G76" s="59">
        <f t="shared" si="35"/>
        <v>100</v>
      </c>
      <c r="H76" s="59">
        <f t="shared" si="36"/>
        <v>0</v>
      </c>
      <c r="I76" s="59">
        <f t="shared" si="37"/>
        <v>1</v>
      </c>
      <c r="J76">
        <v>8</v>
      </c>
      <c r="K76">
        <v>0</v>
      </c>
      <c r="L76">
        <v>0</v>
      </c>
      <c r="M76">
        <v>8</v>
      </c>
      <c r="N76">
        <v>0</v>
      </c>
      <c r="O76">
        <v>1</v>
      </c>
      <c r="P76">
        <v>569.625</v>
      </c>
      <c r="Q76">
        <v>0</v>
      </c>
      <c r="R76">
        <v>569.625</v>
      </c>
      <c r="S76">
        <v>0</v>
      </c>
      <c r="T76">
        <v>55.25</v>
      </c>
      <c r="U76">
        <v>55.25</v>
      </c>
      <c r="V76">
        <v>0</v>
      </c>
      <c r="W76">
        <v>82.125</v>
      </c>
      <c r="X76">
        <v>82.125</v>
      </c>
      <c r="Y76">
        <v>0</v>
      </c>
      <c r="Z76">
        <v>931.625</v>
      </c>
      <c r="AA76">
        <v>931.625</v>
      </c>
      <c r="AB76">
        <v>0</v>
      </c>
      <c r="AC76">
        <v>33</v>
      </c>
      <c r="AD76">
        <v>10</v>
      </c>
      <c r="AE76">
        <v>23</v>
      </c>
      <c r="AF76">
        <v>0</v>
      </c>
      <c r="AG76">
        <v>8</v>
      </c>
      <c r="AH76">
        <v>10</v>
      </c>
      <c r="AI76">
        <v>14</v>
      </c>
      <c r="AJ76">
        <v>1</v>
      </c>
      <c r="AK76">
        <v>0</v>
      </c>
      <c r="AL76">
        <v>0</v>
      </c>
      <c r="AM76">
        <v>8</v>
      </c>
      <c r="AN76">
        <v>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</v>
      </c>
      <c r="AU76">
        <v>14</v>
      </c>
      <c r="AV76">
        <v>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13</v>
      </c>
      <c r="BF76">
        <v>0</v>
      </c>
      <c r="BG76">
        <v>0</v>
      </c>
      <c r="BH76">
        <v>0</v>
      </c>
      <c r="BI76">
        <v>8</v>
      </c>
      <c r="BJ76">
        <v>0</v>
      </c>
      <c r="BK76">
        <v>5</v>
      </c>
      <c r="BL76">
        <v>43</v>
      </c>
      <c r="BM76">
        <v>22</v>
      </c>
      <c r="BN76">
        <v>0</v>
      </c>
      <c r="BO76">
        <v>0</v>
      </c>
      <c r="BP76">
        <v>16</v>
      </c>
      <c r="BQ76">
        <v>0</v>
      </c>
      <c r="BR76">
        <v>5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G76" s="10" t="e">
        <f>#REF!</f>
        <v>#REF!</v>
      </c>
      <c r="CH76" s="10" t="e">
        <f>#REF!</f>
        <v>#REF!</v>
      </c>
      <c r="CI76" s="59" t="e">
        <f>#REF!</f>
        <v>#REF!</v>
      </c>
      <c r="CJ76" s="59" t="e">
        <f>#REF!</f>
        <v>#REF!</v>
      </c>
      <c r="CK76" s="59" t="e">
        <f>#REF!</f>
        <v>#REF!</v>
      </c>
      <c r="CL76" s="59" t="e">
        <f>#REF!</f>
        <v>#REF!</v>
      </c>
      <c r="CM76" s="59" t="e">
        <f>#REF!</f>
        <v>#REF!</v>
      </c>
      <c r="CN76" s="95" t="e">
        <f>#REF!</f>
        <v>#REF!</v>
      </c>
      <c r="CO76" s="95" t="e">
        <f>#REF!</f>
        <v>#REF!</v>
      </c>
      <c r="CP76" s="95" t="e">
        <f>#REF!</f>
        <v>#REF!</v>
      </c>
      <c r="CQ76" s="95" t="e">
        <f>#REF!</f>
        <v>#REF!</v>
      </c>
      <c r="CR76" s="95" t="e">
        <f>#REF!</f>
        <v>#REF!</v>
      </c>
      <c r="CS76" s="59" t="e">
        <f>#REF!</f>
        <v>#REF!</v>
      </c>
      <c r="CT76" s="59" t="e">
        <f>#REF!</f>
        <v>#REF!</v>
      </c>
      <c r="CU76" s="59" t="e">
        <f>#REF!</f>
        <v>#REF!</v>
      </c>
      <c r="CV76" s="59" t="e">
        <f>#REF!</f>
        <v>#REF!</v>
      </c>
      <c r="CW76" s="59" t="e">
        <f>#REF!</f>
        <v>#REF!</v>
      </c>
      <c r="CX76" s="95" t="e">
        <f>#REF!</f>
        <v>#REF!</v>
      </c>
      <c r="CY76" s="95" t="e">
        <f>#REF!</f>
        <v>#REF!</v>
      </c>
      <c r="CZ76" s="95" t="e">
        <f>#REF!</f>
        <v>#REF!</v>
      </c>
      <c r="DA76" s="95" t="e">
        <f>#REF!</f>
        <v>#REF!</v>
      </c>
      <c r="DB76" s="95" t="e">
        <f>#REF!</f>
        <v>#REF!</v>
      </c>
    </row>
    <row r="77" spans="1:106">
      <c r="A77" t="s">
        <v>164</v>
      </c>
      <c r="B77" s="10">
        <f>('E0-Last'!B77)-1</f>
        <v>28</v>
      </c>
      <c r="C77" s="6" t="s">
        <v>2</v>
      </c>
      <c r="D77" s="10" t="s">
        <v>38</v>
      </c>
      <c r="E77" s="59">
        <f t="shared" si="33"/>
        <v>0</v>
      </c>
      <c r="F77" s="59">
        <f t="shared" si="34"/>
        <v>0</v>
      </c>
      <c r="G77" s="59">
        <f t="shared" si="35"/>
        <v>87.5</v>
      </c>
      <c r="H77" s="59">
        <f t="shared" si="36"/>
        <v>12.5</v>
      </c>
      <c r="I77" s="59">
        <f t="shared" si="37"/>
        <v>0.875</v>
      </c>
      <c r="J77">
        <v>8</v>
      </c>
      <c r="K77">
        <v>0</v>
      </c>
      <c r="L77">
        <v>0</v>
      </c>
      <c r="M77">
        <v>7</v>
      </c>
      <c r="N77">
        <v>1</v>
      </c>
      <c r="O77">
        <v>0.875</v>
      </c>
      <c r="P77">
        <v>582.5</v>
      </c>
      <c r="Q77">
        <v>0</v>
      </c>
      <c r="R77">
        <v>471.14285719999998</v>
      </c>
      <c r="S77">
        <v>1362</v>
      </c>
      <c r="T77">
        <v>317.375</v>
      </c>
      <c r="U77">
        <v>342.85714280000002</v>
      </c>
      <c r="V77">
        <v>139</v>
      </c>
      <c r="W77">
        <v>160.125</v>
      </c>
      <c r="X77">
        <v>105</v>
      </c>
      <c r="Y77">
        <v>546</v>
      </c>
      <c r="Z77">
        <v>151.5</v>
      </c>
      <c r="AA77">
        <v>150.42857140000001</v>
      </c>
      <c r="AB77">
        <v>159</v>
      </c>
      <c r="AC77">
        <v>25</v>
      </c>
      <c r="AD77">
        <v>9</v>
      </c>
      <c r="AE77">
        <v>13</v>
      </c>
      <c r="AF77">
        <v>3</v>
      </c>
      <c r="AG77">
        <v>9</v>
      </c>
      <c r="AH77">
        <v>9</v>
      </c>
      <c r="AI77">
        <v>2</v>
      </c>
      <c r="AJ77">
        <v>0</v>
      </c>
      <c r="AK77">
        <v>0</v>
      </c>
      <c r="AL77">
        <v>5</v>
      </c>
      <c r="AM77">
        <v>8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</v>
      </c>
      <c r="AU77">
        <v>2</v>
      </c>
      <c r="AV77">
        <v>0</v>
      </c>
      <c r="AW77">
        <v>0</v>
      </c>
      <c r="AX77">
        <v>4</v>
      </c>
      <c r="AY77">
        <v>1</v>
      </c>
      <c r="AZ77">
        <v>1</v>
      </c>
      <c r="BA77">
        <v>0</v>
      </c>
      <c r="BB77">
        <v>0</v>
      </c>
      <c r="BC77">
        <v>0</v>
      </c>
      <c r="BD77">
        <v>1</v>
      </c>
      <c r="BE77">
        <v>26</v>
      </c>
      <c r="BF77">
        <v>0</v>
      </c>
      <c r="BG77">
        <v>0</v>
      </c>
      <c r="BH77">
        <v>0</v>
      </c>
      <c r="BI77">
        <v>6</v>
      </c>
      <c r="BJ77">
        <v>7</v>
      </c>
      <c r="BK77">
        <v>13</v>
      </c>
      <c r="BL77">
        <v>79</v>
      </c>
      <c r="BM77">
        <v>29</v>
      </c>
      <c r="BN77">
        <v>0</v>
      </c>
      <c r="BO77">
        <v>0</v>
      </c>
      <c r="BP77">
        <v>7</v>
      </c>
      <c r="BQ77">
        <v>14</v>
      </c>
      <c r="BR77">
        <v>29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G77" s="10" t="e">
        <f>#REF!</f>
        <v>#REF!</v>
      </c>
      <c r="CH77" s="10" t="e">
        <f>#REF!</f>
        <v>#REF!</v>
      </c>
      <c r="CI77" s="59" t="e">
        <f>#REF!</f>
        <v>#REF!</v>
      </c>
      <c r="CJ77" s="59" t="e">
        <f>#REF!</f>
        <v>#REF!</v>
      </c>
      <c r="CK77" s="59" t="e">
        <f>#REF!</f>
        <v>#REF!</v>
      </c>
      <c r="CL77" s="59" t="e">
        <f>#REF!</f>
        <v>#REF!</v>
      </c>
      <c r="CM77" s="59" t="e">
        <f>#REF!</f>
        <v>#REF!</v>
      </c>
      <c r="CN77" s="95" t="e">
        <f>#REF!</f>
        <v>#REF!</v>
      </c>
      <c r="CO77" s="95" t="e">
        <f>#REF!</f>
        <v>#REF!</v>
      </c>
      <c r="CP77" s="95" t="e">
        <f>#REF!</f>
        <v>#REF!</v>
      </c>
      <c r="CQ77" s="95" t="e">
        <f>#REF!</f>
        <v>#REF!</v>
      </c>
      <c r="CR77" s="95" t="e">
        <f>#REF!</f>
        <v>#REF!</v>
      </c>
      <c r="CS77" s="59" t="e">
        <f>#REF!</f>
        <v>#REF!</v>
      </c>
      <c r="CT77" s="59" t="e">
        <f>#REF!</f>
        <v>#REF!</v>
      </c>
      <c r="CU77" s="59" t="e">
        <f>#REF!</f>
        <v>#REF!</v>
      </c>
      <c r="CV77" s="59" t="e">
        <f>#REF!</f>
        <v>#REF!</v>
      </c>
      <c r="CW77" s="59" t="e">
        <f>#REF!</f>
        <v>#REF!</v>
      </c>
      <c r="CX77" s="95" t="e">
        <f>#REF!</f>
        <v>#REF!</v>
      </c>
      <c r="CY77" s="95" t="e">
        <f>#REF!</f>
        <v>#REF!</v>
      </c>
      <c r="CZ77" s="95" t="e">
        <f>#REF!</f>
        <v>#REF!</v>
      </c>
      <c r="DA77" s="95" t="e">
        <f>#REF!</f>
        <v>#REF!</v>
      </c>
      <c r="DB77" s="95" t="e">
        <f>#REF!</f>
        <v>#REF!</v>
      </c>
    </row>
    <row r="78" spans="1:106">
      <c r="A78" t="s">
        <v>165</v>
      </c>
      <c r="B78" s="10">
        <f>('E0-Last'!B78)-1</f>
        <v>28</v>
      </c>
      <c r="C78" s="6" t="s">
        <v>2</v>
      </c>
      <c r="D78" s="10" t="s">
        <v>38</v>
      </c>
      <c r="E78" s="59">
        <f t="shared" si="33"/>
        <v>0</v>
      </c>
      <c r="F78" s="59">
        <f t="shared" si="34"/>
        <v>0</v>
      </c>
      <c r="G78" s="59">
        <f t="shared" si="35"/>
        <v>100</v>
      </c>
      <c r="H78" s="59">
        <f t="shared" si="36"/>
        <v>0</v>
      </c>
      <c r="I78" s="59">
        <f t="shared" si="37"/>
        <v>1</v>
      </c>
      <c r="J78">
        <v>8</v>
      </c>
      <c r="K78">
        <v>0</v>
      </c>
      <c r="L78">
        <v>0</v>
      </c>
      <c r="M78">
        <v>8</v>
      </c>
      <c r="N78">
        <v>0</v>
      </c>
      <c r="O78">
        <v>1</v>
      </c>
      <c r="P78">
        <v>498.5</v>
      </c>
      <c r="Q78">
        <v>0</v>
      </c>
      <c r="R78">
        <v>498.5</v>
      </c>
      <c r="S78">
        <v>0</v>
      </c>
      <c r="T78">
        <v>136.25</v>
      </c>
      <c r="U78">
        <v>136.25</v>
      </c>
      <c r="V78">
        <v>0</v>
      </c>
      <c r="W78">
        <v>49.875</v>
      </c>
      <c r="X78">
        <v>49.875</v>
      </c>
      <c r="Y78">
        <v>0</v>
      </c>
      <c r="Z78">
        <v>521.125</v>
      </c>
      <c r="AA78">
        <v>521.125</v>
      </c>
      <c r="AB78">
        <v>0</v>
      </c>
      <c r="AC78">
        <v>23</v>
      </c>
      <c r="AD78">
        <v>10</v>
      </c>
      <c r="AE78">
        <v>13</v>
      </c>
      <c r="AF78">
        <v>0</v>
      </c>
      <c r="AG78">
        <v>10</v>
      </c>
      <c r="AH78">
        <v>10</v>
      </c>
      <c r="AI78">
        <v>3</v>
      </c>
      <c r="AJ78">
        <v>0</v>
      </c>
      <c r="AK78">
        <v>0</v>
      </c>
      <c r="AL78">
        <v>0</v>
      </c>
      <c r="AM78">
        <v>8</v>
      </c>
      <c r="AN78">
        <v>2</v>
      </c>
      <c r="AO78">
        <v>0</v>
      </c>
      <c r="AP78">
        <v>0</v>
      </c>
      <c r="AQ78">
        <v>0</v>
      </c>
      <c r="AR78">
        <v>0</v>
      </c>
      <c r="AS78">
        <v>2</v>
      </c>
      <c r="AT78">
        <v>8</v>
      </c>
      <c r="AU78">
        <v>3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8</v>
      </c>
      <c r="BF78">
        <v>0</v>
      </c>
      <c r="BG78">
        <v>0</v>
      </c>
      <c r="BH78">
        <v>0</v>
      </c>
      <c r="BI78">
        <v>8</v>
      </c>
      <c r="BJ78">
        <v>0</v>
      </c>
      <c r="BK78">
        <v>0</v>
      </c>
      <c r="BL78">
        <v>71</v>
      </c>
      <c r="BM78">
        <v>25</v>
      </c>
      <c r="BN78">
        <v>0</v>
      </c>
      <c r="BO78">
        <v>3</v>
      </c>
      <c r="BP78">
        <v>6</v>
      </c>
      <c r="BQ78">
        <v>0</v>
      </c>
      <c r="BR78">
        <v>37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G78" s="10">
        <f>CG319</f>
        <v>0</v>
      </c>
      <c r="CH78" s="10">
        <f t="shared" ref="CH78:DB78" si="39">CH319</f>
        <v>0</v>
      </c>
      <c r="CI78" s="59">
        <f t="shared" si="39"/>
        <v>0</v>
      </c>
      <c r="CJ78" s="59">
        <f t="shared" si="39"/>
        <v>0</v>
      </c>
      <c r="CK78" s="59">
        <f t="shared" si="39"/>
        <v>0</v>
      </c>
      <c r="CL78" s="59">
        <f t="shared" si="39"/>
        <v>0</v>
      </c>
      <c r="CM78" s="59">
        <f t="shared" si="39"/>
        <v>0</v>
      </c>
      <c r="CN78" s="95">
        <f t="shared" si="39"/>
        <v>0</v>
      </c>
      <c r="CO78" s="95">
        <f t="shared" si="39"/>
        <v>0</v>
      </c>
      <c r="CP78" s="95">
        <f t="shared" si="39"/>
        <v>0</v>
      </c>
      <c r="CQ78" s="95">
        <f t="shared" si="39"/>
        <v>0</v>
      </c>
      <c r="CR78" s="95">
        <f t="shared" si="39"/>
        <v>0</v>
      </c>
      <c r="CS78" s="59">
        <f t="shared" si="39"/>
        <v>0</v>
      </c>
      <c r="CT78" s="59">
        <f t="shared" si="39"/>
        <v>0</v>
      </c>
      <c r="CU78" s="59">
        <f t="shared" si="39"/>
        <v>0</v>
      </c>
      <c r="CV78" s="59">
        <f t="shared" si="39"/>
        <v>0</v>
      </c>
      <c r="CW78" s="59">
        <f t="shared" si="39"/>
        <v>0</v>
      </c>
      <c r="CX78" s="95">
        <f t="shared" si="39"/>
        <v>0</v>
      </c>
      <c r="CY78" s="95">
        <f t="shared" si="39"/>
        <v>0</v>
      </c>
      <c r="CZ78" s="95">
        <f t="shared" si="39"/>
        <v>0</v>
      </c>
      <c r="DA78" s="95">
        <f t="shared" si="39"/>
        <v>0</v>
      </c>
      <c r="DB78" s="95">
        <f t="shared" si="39"/>
        <v>0</v>
      </c>
    </row>
    <row r="79" spans="1:106">
      <c r="A79" t="s">
        <v>166</v>
      </c>
      <c r="B79" s="10">
        <f>('E0-Last'!B79)-1</f>
        <v>33</v>
      </c>
      <c r="C79" s="4" t="s">
        <v>3</v>
      </c>
      <c r="D79" s="10" t="s">
        <v>38</v>
      </c>
      <c r="E79" s="59">
        <f t="shared" si="33"/>
        <v>50</v>
      </c>
      <c r="F79" s="59">
        <f t="shared" si="34"/>
        <v>0</v>
      </c>
      <c r="G79" s="59">
        <f t="shared" si="35"/>
        <v>25</v>
      </c>
      <c r="H79" s="59">
        <f t="shared" si="36"/>
        <v>25</v>
      </c>
      <c r="I79" s="59">
        <f t="shared" si="37"/>
        <v>0.25</v>
      </c>
      <c r="J79">
        <v>8</v>
      </c>
      <c r="K79">
        <v>4</v>
      </c>
      <c r="L79">
        <v>0</v>
      </c>
      <c r="M79">
        <v>2</v>
      </c>
      <c r="N79">
        <v>2</v>
      </c>
      <c r="O79">
        <v>0.5</v>
      </c>
      <c r="P79">
        <v>1988</v>
      </c>
      <c r="Q79">
        <v>0</v>
      </c>
      <c r="R79">
        <v>2460.5</v>
      </c>
      <c r="S79">
        <v>1515.5</v>
      </c>
      <c r="T79">
        <v>144.25</v>
      </c>
      <c r="U79">
        <v>38</v>
      </c>
      <c r="V79">
        <v>250.5</v>
      </c>
      <c r="W79">
        <v>957.25</v>
      </c>
      <c r="X79">
        <v>812.5</v>
      </c>
      <c r="Y79">
        <v>1102</v>
      </c>
      <c r="Z79">
        <v>23</v>
      </c>
      <c r="AA79">
        <v>36</v>
      </c>
      <c r="AB79">
        <v>10</v>
      </c>
      <c r="AC79">
        <v>21</v>
      </c>
      <c r="AD79">
        <v>7</v>
      </c>
      <c r="AE79">
        <v>5</v>
      </c>
      <c r="AF79">
        <v>9</v>
      </c>
      <c r="AG79">
        <v>9</v>
      </c>
      <c r="AH79">
        <v>4</v>
      </c>
      <c r="AI79">
        <v>1</v>
      </c>
      <c r="AJ79">
        <v>0</v>
      </c>
      <c r="AK79">
        <v>6</v>
      </c>
      <c r="AL79">
        <v>1</v>
      </c>
      <c r="AM79">
        <v>4</v>
      </c>
      <c r="AN79">
        <v>0</v>
      </c>
      <c r="AO79">
        <v>1</v>
      </c>
      <c r="AP79">
        <v>0</v>
      </c>
      <c r="AQ79">
        <v>2</v>
      </c>
      <c r="AR79">
        <v>0</v>
      </c>
      <c r="AS79">
        <v>1</v>
      </c>
      <c r="AT79">
        <v>2</v>
      </c>
      <c r="AU79">
        <v>0</v>
      </c>
      <c r="AV79">
        <v>0</v>
      </c>
      <c r="AW79">
        <v>1</v>
      </c>
      <c r="AX79">
        <v>1</v>
      </c>
      <c r="AY79">
        <v>4</v>
      </c>
      <c r="AZ79">
        <v>2</v>
      </c>
      <c r="BA79">
        <v>0</v>
      </c>
      <c r="BB79">
        <v>0</v>
      </c>
      <c r="BC79">
        <v>3</v>
      </c>
      <c r="BD79">
        <v>0</v>
      </c>
      <c r="BE79">
        <v>11</v>
      </c>
      <c r="BF79">
        <v>5</v>
      </c>
      <c r="BG79">
        <v>0</v>
      </c>
      <c r="BH79">
        <v>0</v>
      </c>
      <c r="BI79">
        <v>0</v>
      </c>
      <c r="BJ79">
        <v>4</v>
      </c>
      <c r="BK79">
        <v>2</v>
      </c>
      <c r="BL79">
        <v>703</v>
      </c>
      <c r="BM79">
        <v>278</v>
      </c>
      <c r="BN79">
        <v>1</v>
      </c>
      <c r="BO79">
        <v>2</v>
      </c>
      <c r="BP79">
        <v>9</v>
      </c>
      <c r="BQ79">
        <v>60</v>
      </c>
      <c r="BR79">
        <v>353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</row>
    <row r="80" spans="1:106">
      <c r="A80" t="s">
        <v>167</v>
      </c>
      <c r="B80" s="10">
        <f>('E0-Last'!B80)-1</f>
        <v>28</v>
      </c>
      <c r="C80" s="6" t="s">
        <v>2</v>
      </c>
      <c r="D80" s="10" t="s">
        <v>38</v>
      </c>
      <c r="E80" s="59">
        <f t="shared" si="33"/>
        <v>25</v>
      </c>
      <c r="F80" s="59">
        <f t="shared" si="34"/>
        <v>0</v>
      </c>
      <c r="G80" s="59">
        <f t="shared" si="35"/>
        <v>75</v>
      </c>
      <c r="H80" s="59">
        <f t="shared" si="36"/>
        <v>0</v>
      </c>
      <c r="I80" s="59">
        <f t="shared" si="37"/>
        <v>0.75</v>
      </c>
      <c r="J80">
        <v>8</v>
      </c>
      <c r="K80">
        <v>2</v>
      </c>
      <c r="L80">
        <v>0</v>
      </c>
      <c r="M80">
        <v>6</v>
      </c>
      <c r="N80">
        <v>0</v>
      </c>
      <c r="O80">
        <v>1</v>
      </c>
      <c r="P80">
        <v>891.16666669999995</v>
      </c>
      <c r="Q80">
        <v>0</v>
      </c>
      <c r="R80">
        <v>891.16666669999995</v>
      </c>
      <c r="S80">
        <v>0</v>
      </c>
      <c r="T80">
        <v>141</v>
      </c>
      <c r="U80">
        <v>141</v>
      </c>
      <c r="V80">
        <v>0</v>
      </c>
      <c r="W80">
        <v>489.5</v>
      </c>
      <c r="X80">
        <v>489.5</v>
      </c>
      <c r="Y80">
        <v>0</v>
      </c>
      <c r="Z80">
        <v>582.5</v>
      </c>
      <c r="AA80">
        <v>582.5</v>
      </c>
      <c r="AB80">
        <v>0</v>
      </c>
      <c r="AC80">
        <v>16</v>
      </c>
      <c r="AD80">
        <v>7</v>
      </c>
      <c r="AE80">
        <v>9</v>
      </c>
      <c r="AF80">
        <v>0</v>
      </c>
      <c r="AG80">
        <v>7</v>
      </c>
      <c r="AH80">
        <v>7</v>
      </c>
      <c r="AI80">
        <v>2</v>
      </c>
      <c r="AJ80">
        <v>0</v>
      </c>
      <c r="AK80">
        <v>0</v>
      </c>
      <c r="AL80">
        <v>0</v>
      </c>
      <c r="AM80">
        <v>6</v>
      </c>
      <c r="AN80">
        <v>1</v>
      </c>
      <c r="AO80">
        <v>0</v>
      </c>
      <c r="AP80">
        <v>0</v>
      </c>
      <c r="AQ80">
        <v>0</v>
      </c>
      <c r="AR80">
        <v>0</v>
      </c>
      <c r="AS80">
        <v>1</v>
      </c>
      <c r="AT80">
        <v>6</v>
      </c>
      <c r="AU80">
        <v>2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12</v>
      </c>
      <c r="BF80">
        <v>4</v>
      </c>
      <c r="BG80">
        <v>0</v>
      </c>
      <c r="BH80">
        <v>2</v>
      </c>
      <c r="BI80">
        <v>4</v>
      </c>
      <c r="BJ80">
        <v>2</v>
      </c>
      <c r="BK80">
        <v>0</v>
      </c>
      <c r="BL80">
        <v>534</v>
      </c>
      <c r="BM80">
        <v>193</v>
      </c>
      <c r="BN80">
        <v>8</v>
      </c>
      <c r="BO80">
        <v>8</v>
      </c>
      <c r="BP80">
        <v>0</v>
      </c>
      <c r="BQ80">
        <v>25</v>
      </c>
      <c r="BR80">
        <v>300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</row>
    <row r="81" spans="1:82">
      <c r="A81" t="s">
        <v>182</v>
      </c>
      <c r="B81" s="10">
        <f>('E0-Last'!B81)-1</f>
        <v>36</v>
      </c>
      <c r="C81" s="4" t="s">
        <v>3</v>
      </c>
      <c r="D81" s="10" t="s">
        <v>38</v>
      </c>
      <c r="E81" s="59">
        <f t="shared" si="33"/>
        <v>50</v>
      </c>
      <c r="F81" s="59">
        <f t="shared" si="34"/>
        <v>12.5</v>
      </c>
      <c r="G81" s="59">
        <f t="shared" si="35"/>
        <v>25</v>
      </c>
      <c r="H81" s="59">
        <f t="shared" si="36"/>
        <v>12.5</v>
      </c>
      <c r="I81" s="59">
        <f t="shared" si="37"/>
        <v>0.25</v>
      </c>
      <c r="J81">
        <v>8</v>
      </c>
      <c r="K81">
        <v>4</v>
      </c>
      <c r="L81">
        <v>1</v>
      </c>
      <c r="M81">
        <v>2</v>
      </c>
      <c r="N81">
        <v>1</v>
      </c>
      <c r="O81">
        <v>0.66666666669999997</v>
      </c>
      <c r="P81">
        <v>1622.75</v>
      </c>
      <c r="Q81">
        <v>2961</v>
      </c>
      <c r="R81">
        <v>1009</v>
      </c>
      <c r="S81">
        <v>1512</v>
      </c>
      <c r="T81">
        <v>727.33333330000005</v>
      </c>
      <c r="U81">
        <v>141.5</v>
      </c>
      <c r="V81">
        <v>1899</v>
      </c>
      <c r="W81">
        <v>310.66666659999999</v>
      </c>
      <c r="X81">
        <v>371.5</v>
      </c>
      <c r="Y81">
        <v>189</v>
      </c>
      <c r="Z81">
        <v>547</v>
      </c>
      <c r="AA81">
        <v>684.5</v>
      </c>
      <c r="AB81">
        <v>272</v>
      </c>
      <c r="AC81">
        <v>26</v>
      </c>
      <c r="AD81">
        <v>9</v>
      </c>
      <c r="AE81">
        <v>9</v>
      </c>
      <c r="AF81">
        <v>8</v>
      </c>
      <c r="AG81">
        <v>10</v>
      </c>
      <c r="AH81">
        <v>7</v>
      </c>
      <c r="AI81">
        <v>1</v>
      </c>
      <c r="AJ81">
        <v>0</v>
      </c>
      <c r="AK81">
        <v>0</v>
      </c>
      <c r="AL81">
        <v>8</v>
      </c>
      <c r="AM81">
        <v>4</v>
      </c>
      <c r="AN81">
        <v>4</v>
      </c>
      <c r="AO81">
        <v>0</v>
      </c>
      <c r="AP81">
        <v>0</v>
      </c>
      <c r="AQ81">
        <v>0</v>
      </c>
      <c r="AR81">
        <v>1</v>
      </c>
      <c r="AS81">
        <v>3</v>
      </c>
      <c r="AT81">
        <v>2</v>
      </c>
      <c r="AU81">
        <v>1</v>
      </c>
      <c r="AV81">
        <v>0</v>
      </c>
      <c r="AW81">
        <v>0</v>
      </c>
      <c r="AX81">
        <v>3</v>
      </c>
      <c r="AY81">
        <v>3</v>
      </c>
      <c r="AZ81">
        <v>1</v>
      </c>
      <c r="BA81">
        <v>0</v>
      </c>
      <c r="BB81">
        <v>0</v>
      </c>
      <c r="BC81">
        <v>0</v>
      </c>
      <c r="BD81">
        <v>4</v>
      </c>
      <c r="BE81">
        <v>5</v>
      </c>
      <c r="BF81">
        <v>0</v>
      </c>
      <c r="BG81">
        <v>0</v>
      </c>
      <c r="BH81">
        <v>0</v>
      </c>
      <c r="BI81">
        <v>1</v>
      </c>
      <c r="BJ81">
        <v>2</v>
      </c>
      <c r="BK81">
        <v>2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</row>
    <row r="82" spans="1:82">
      <c r="A82" t="s">
        <v>168</v>
      </c>
      <c r="B82" s="10">
        <f>('E0-Last'!B82)-1</f>
        <v>26</v>
      </c>
      <c r="C82" s="4" t="s">
        <v>3</v>
      </c>
      <c r="D82" s="10" t="s">
        <v>38</v>
      </c>
      <c r="E82" s="59">
        <f t="shared" si="33"/>
        <v>12.5</v>
      </c>
      <c r="F82" s="59">
        <f t="shared" si="34"/>
        <v>0</v>
      </c>
      <c r="G82" s="59">
        <f t="shared" si="35"/>
        <v>62.5</v>
      </c>
      <c r="H82" s="59">
        <f t="shared" si="36"/>
        <v>25</v>
      </c>
      <c r="I82" s="59">
        <f t="shared" si="37"/>
        <v>0.625</v>
      </c>
      <c r="J82">
        <v>8</v>
      </c>
      <c r="K82">
        <v>1</v>
      </c>
      <c r="L82">
        <v>0</v>
      </c>
      <c r="M82">
        <v>5</v>
      </c>
      <c r="N82">
        <v>2</v>
      </c>
      <c r="O82">
        <v>0.71428571429999999</v>
      </c>
      <c r="P82">
        <v>227.85714290000001</v>
      </c>
      <c r="Q82">
        <v>0</v>
      </c>
      <c r="R82">
        <v>129.80000000000001</v>
      </c>
      <c r="S82">
        <v>473</v>
      </c>
      <c r="T82">
        <v>114.8571429</v>
      </c>
      <c r="U82">
        <v>114</v>
      </c>
      <c r="V82">
        <v>117</v>
      </c>
      <c r="W82">
        <v>190.14285709999999</v>
      </c>
      <c r="X82">
        <v>205.2</v>
      </c>
      <c r="Y82">
        <v>152.5</v>
      </c>
      <c r="Z82">
        <v>38.285714280000001</v>
      </c>
      <c r="AA82">
        <v>29</v>
      </c>
      <c r="AB82">
        <v>61.5</v>
      </c>
      <c r="AC82">
        <v>62</v>
      </c>
      <c r="AD82">
        <v>23</v>
      </c>
      <c r="AE82">
        <v>23</v>
      </c>
      <c r="AF82">
        <v>16</v>
      </c>
      <c r="AG82">
        <v>16</v>
      </c>
      <c r="AH82">
        <v>11</v>
      </c>
      <c r="AI82">
        <v>4</v>
      </c>
      <c r="AJ82">
        <v>0</v>
      </c>
      <c r="AK82">
        <v>7</v>
      </c>
      <c r="AL82">
        <v>24</v>
      </c>
      <c r="AM82">
        <v>7</v>
      </c>
      <c r="AN82">
        <v>4</v>
      </c>
      <c r="AO82">
        <v>0</v>
      </c>
      <c r="AP82">
        <v>0</v>
      </c>
      <c r="AQ82">
        <v>1</v>
      </c>
      <c r="AR82">
        <v>11</v>
      </c>
      <c r="AS82">
        <v>5</v>
      </c>
      <c r="AT82">
        <v>5</v>
      </c>
      <c r="AU82">
        <v>4</v>
      </c>
      <c r="AV82">
        <v>0</v>
      </c>
      <c r="AW82">
        <v>5</v>
      </c>
      <c r="AX82">
        <v>4</v>
      </c>
      <c r="AY82">
        <v>4</v>
      </c>
      <c r="AZ82">
        <v>2</v>
      </c>
      <c r="BA82">
        <v>0</v>
      </c>
      <c r="BB82">
        <v>0</v>
      </c>
      <c r="BC82">
        <v>1</v>
      </c>
      <c r="BD82">
        <v>9</v>
      </c>
      <c r="BE82">
        <v>25</v>
      </c>
      <c r="BF82">
        <v>0</v>
      </c>
      <c r="BG82">
        <v>0</v>
      </c>
      <c r="BH82">
        <v>0</v>
      </c>
      <c r="BI82">
        <v>4</v>
      </c>
      <c r="BJ82">
        <v>14</v>
      </c>
      <c r="BK82">
        <v>7</v>
      </c>
      <c r="BL82">
        <v>81</v>
      </c>
      <c r="BM82">
        <v>22</v>
      </c>
      <c r="BN82">
        <v>2</v>
      </c>
      <c r="BO82">
        <v>2</v>
      </c>
      <c r="BP82">
        <v>21</v>
      </c>
      <c r="BQ82">
        <v>13</v>
      </c>
      <c r="BR82">
        <v>21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</row>
    <row r="83" spans="1:82">
      <c r="A83" t="s">
        <v>169</v>
      </c>
      <c r="B83" s="10">
        <f>('E0-Last'!B83)-1</f>
        <v>34</v>
      </c>
      <c r="C83" s="6" t="s">
        <v>2</v>
      </c>
      <c r="D83" s="10" t="s">
        <v>38</v>
      </c>
      <c r="E83" s="59">
        <f t="shared" si="33"/>
        <v>50</v>
      </c>
      <c r="F83" s="59">
        <f t="shared" si="34"/>
        <v>0</v>
      </c>
      <c r="G83" s="59">
        <f t="shared" si="35"/>
        <v>25</v>
      </c>
      <c r="H83" s="59">
        <f t="shared" si="36"/>
        <v>25</v>
      </c>
      <c r="I83" s="59">
        <f t="shared" si="37"/>
        <v>0.25</v>
      </c>
      <c r="J83">
        <v>8</v>
      </c>
      <c r="K83">
        <v>4</v>
      </c>
      <c r="L83">
        <v>0</v>
      </c>
      <c r="M83">
        <v>2</v>
      </c>
      <c r="N83">
        <v>2</v>
      </c>
      <c r="O83">
        <v>0.5</v>
      </c>
      <c r="P83">
        <v>1592.25</v>
      </c>
      <c r="Q83">
        <v>0</v>
      </c>
      <c r="R83">
        <v>1751.5</v>
      </c>
      <c r="S83">
        <v>1433</v>
      </c>
      <c r="T83">
        <v>145.25</v>
      </c>
      <c r="U83">
        <v>49.5</v>
      </c>
      <c r="V83">
        <v>241</v>
      </c>
      <c r="W83">
        <v>5707</v>
      </c>
      <c r="X83">
        <v>1896</v>
      </c>
      <c r="Y83">
        <v>9518</v>
      </c>
      <c r="Z83">
        <v>325.25</v>
      </c>
      <c r="AA83">
        <v>450.5</v>
      </c>
      <c r="AB83">
        <v>200</v>
      </c>
      <c r="AC83">
        <v>11</v>
      </c>
      <c r="AD83">
        <v>4</v>
      </c>
      <c r="AE83">
        <v>4</v>
      </c>
      <c r="AF83">
        <v>3</v>
      </c>
      <c r="AG83">
        <v>6</v>
      </c>
      <c r="AH83">
        <v>4</v>
      </c>
      <c r="AI83">
        <v>0</v>
      </c>
      <c r="AJ83">
        <v>0</v>
      </c>
      <c r="AK83">
        <v>1</v>
      </c>
      <c r="AL83">
        <v>0</v>
      </c>
      <c r="AM83">
        <v>4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</v>
      </c>
      <c r="AT83">
        <v>2</v>
      </c>
      <c r="AU83">
        <v>0</v>
      </c>
      <c r="AV83">
        <v>0</v>
      </c>
      <c r="AW83">
        <v>1</v>
      </c>
      <c r="AX83">
        <v>0</v>
      </c>
      <c r="AY83">
        <v>1</v>
      </c>
      <c r="AZ83">
        <v>2</v>
      </c>
      <c r="BA83">
        <v>0</v>
      </c>
      <c r="BB83">
        <v>0</v>
      </c>
      <c r="BC83">
        <v>0</v>
      </c>
      <c r="BD83">
        <v>0</v>
      </c>
      <c r="BE83">
        <v>7</v>
      </c>
      <c r="BF83">
        <v>0</v>
      </c>
      <c r="BG83">
        <v>0</v>
      </c>
      <c r="BH83">
        <v>0</v>
      </c>
      <c r="BI83">
        <v>0</v>
      </c>
      <c r="BJ83">
        <v>4</v>
      </c>
      <c r="BK83">
        <v>3</v>
      </c>
      <c r="BL83">
        <v>369</v>
      </c>
      <c r="BM83">
        <v>123</v>
      </c>
      <c r="BN83">
        <v>1</v>
      </c>
      <c r="BO83">
        <v>0</v>
      </c>
      <c r="BP83">
        <v>1</v>
      </c>
      <c r="BQ83">
        <v>134</v>
      </c>
      <c r="BR83">
        <v>110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</row>
    <row r="84" spans="1:82">
      <c r="A84" t="s">
        <v>170</v>
      </c>
      <c r="B84" s="10">
        <f>('E0-Last'!B84)-1</f>
        <v>28</v>
      </c>
      <c r="C84" s="6" t="s">
        <v>2</v>
      </c>
      <c r="D84" s="10" t="s">
        <v>38</v>
      </c>
      <c r="E84" s="59">
        <f t="shared" si="33"/>
        <v>0</v>
      </c>
      <c r="F84" s="59">
        <f t="shared" si="34"/>
        <v>0</v>
      </c>
      <c r="G84" s="59">
        <f t="shared" si="35"/>
        <v>100</v>
      </c>
      <c r="H84" s="59">
        <f t="shared" si="36"/>
        <v>0</v>
      </c>
      <c r="I84" s="59">
        <f t="shared" si="37"/>
        <v>1</v>
      </c>
      <c r="J84">
        <v>8</v>
      </c>
      <c r="K84">
        <v>0</v>
      </c>
      <c r="L84">
        <v>0</v>
      </c>
      <c r="M84">
        <v>8</v>
      </c>
      <c r="N84">
        <v>0</v>
      </c>
      <c r="O84">
        <v>1</v>
      </c>
      <c r="P84">
        <v>197.75</v>
      </c>
      <c r="Q84">
        <v>0</v>
      </c>
      <c r="R84">
        <v>197.75</v>
      </c>
      <c r="S84">
        <v>0</v>
      </c>
      <c r="T84">
        <v>166</v>
      </c>
      <c r="U84">
        <v>166</v>
      </c>
      <c r="V84">
        <v>0</v>
      </c>
      <c r="W84">
        <v>151.625</v>
      </c>
      <c r="X84">
        <v>151.625</v>
      </c>
      <c r="Y84">
        <v>0</v>
      </c>
      <c r="Z84">
        <v>835</v>
      </c>
      <c r="AA84">
        <v>835</v>
      </c>
      <c r="AB84">
        <v>0</v>
      </c>
      <c r="AC84">
        <v>72</v>
      </c>
      <c r="AD84">
        <v>28</v>
      </c>
      <c r="AE84">
        <v>44</v>
      </c>
      <c r="AF84">
        <v>0</v>
      </c>
      <c r="AG84">
        <v>10</v>
      </c>
      <c r="AH84">
        <v>28</v>
      </c>
      <c r="AI84">
        <v>29</v>
      </c>
      <c r="AJ84">
        <v>4</v>
      </c>
      <c r="AK84">
        <v>1</v>
      </c>
      <c r="AL84">
        <v>0</v>
      </c>
      <c r="AM84">
        <v>8</v>
      </c>
      <c r="AN84">
        <v>20</v>
      </c>
      <c r="AO84">
        <v>0</v>
      </c>
      <c r="AP84">
        <v>0</v>
      </c>
      <c r="AQ84">
        <v>0</v>
      </c>
      <c r="AR84">
        <v>0</v>
      </c>
      <c r="AS84">
        <v>2</v>
      </c>
      <c r="AT84">
        <v>8</v>
      </c>
      <c r="AU84">
        <v>29</v>
      </c>
      <c r="AV84">
        <v>4</v>
      </c>
      <c r="AW84">
        <v>1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9</v>
      </c>
      <c r="BF84">
        <v>0</v>
      </c>
      <c r="BG84">
        <v>0</v>
      </c>
      <c r="BH84">
        <v>0</v>
      </c>
      <c r="BI84">
        <v>7</v>
      </c>
      <c r="BJ84">
        <v>1</v>
      </c>
      <c r="BK84">
        <v>1</v>
      </c>
      <c r="BL84">
        <v>31</v>
      </c>
      <c r="BM84">
        <v>4</v>
      </c>
      <c r="BN84">
        <v>0</v>
      </c>
      <c r="BO84">
        <v>0</v>
      </c>
      <c r="BP84">
        <v>10</v>
      </c>
      <c r="BQ84">
        <v>1</v>
      </c>
      <c r="BR84">
        <v>16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</row>
    <row r="85" spans="1:82">
      <c r="A85" t="s">
        <v>171</v>
      </c>
      <c r="B85" s="10">
        <f>('E0-Last'!B85)-1</f>
        <v>33</v>
      </c>
      <c r="C85" s="4" t="s">
        <v>3</v>
      </c>
      <c r="D85" s="10" t="s">
        <v>38</v>
      </c>
      <c r="E85" s="59">
        <f t="shared" si="33"/>
        <v>0</v>
      </c>
      <c r="F85" s="59">
        <f t="shared" si="34"/>
        <v>0</v>
      </c>
      <c r="G85" s="59">
        <f t="shared" si="35"/>
        <v>87.5</v>
      </c>
      <c r="H85" s="59">
        <f t="shared" si="36"/>
        <v>12.5</v>
      </c>
      <c r="I85" s="59">
        <f t="shared" si="37"/>
        <v>0.875</v>
      </c>
      <c r="J85">
        <v>8</v>
      </c>
      <c r="K85">
        <v>0</v>
      </c>
      <c r="L85">
        <v>0</v>
      </c>
      <c r="M85">
        <v>7</v>
      </c>
      <c r="N85">
        <v>1</v>
      </c>
      <c r="O85">
        <v>0.875</v>
      </c>
      <c r="P85">
        <v>1351.875</v>
      </c>
      <c r="Q85">
        <v>0</v>
      </c>
      <c r="R85">
        <v>1502.142857</v>
      </c>
      <c r="S85">
        <v>300</v>
      </c>
      <c r="T85">
        <v>332.875</v>
      </c>
      <c r="U85">
        <v>366.7142857</v>
      </c>
      <c r="V85">
        <v>96</v>
      </c>
      <c r="W85">
        <v>145.625</v>
      </c>
      <c r="X85">
        <v>158.42857140000001</v>
      </c>
      <c r="Y85">
        <v>56</v>
      </c>
      <c r="Z85">
        <v>205.5</v>
      </c>
      <c r="AA85">
        <v>200.42857140000001</v>
      </c>
      <c r="AB85">
        <v>241</v>
      </c>
      <c r="AC85">
        <v>24</v>
      </c>
      <c r="AD85">
        <v>13</v>
      </c>
      <c r="AE85">
        <v>10</v>
      </c>
      <c r="AF85">
        <v>1</v>
      </c>
      <c r="AG85">
        <v>10</v>
      </c>
      <c r="AH85">
        <v>13</v>
      </c>
      <c r="AI85">
        <v>1</v>
      </c>
      <c r="AJ85">
        <v>0</v>
      </c>
      <c r="AK85">
        <v>0</v>
      </c>
      <c r="AL85">
        <v>0</v>
      </c>
      <c r="AM85">
        <v>8</v>
      </c>
      <c r="AN85">
        <v>5</v>
      </c>
      <c r="AO85">
        <v>0</v>
      </c>
      <c r="AP85">
        <v>0</v>
      </c>
      <c r="AQ85">
        <v>0</v>
      </c>
      <c r="AR85">
        <v>0</v>
      </c>
      <c r="AS85">
        <v>2</v>
      </c>
      <c r="AT85">
        <v>7</v>
      </c>
      <c r="AU85">
        <v>1</v>
      </c>
      <c r="AV85">
        <v>0</v>
      </c>
      <c r="AW85">
        <v>0</v>
      </c>
      <c r="AX85">
        <v>0</v>
      </c>
      <c r="AY85">
        <v>0</v>
      </c>
      <c r="AZ85">
        <v>1</v>
      </c>
      <c r="BA85">
        <v>0</v>
      </c>
      <c r="BB85">
        <v>0</v>
      </c>
      <c r="BC85">
        <v>0</v>
      </c>
      <c r="BD85">
        <v>0</v>
      </c>
      <c r="BE85">
        <v>17</v>
      </c>
      <c r="BF85">
        <v>0</v>
      </c>
      <c r="BG85">
        <v>0</v>
      </c>
      <c r="BH85">
        <v>0</v>
      </c>
      <c r="BI85">
        <v>5</v>
      </c>
      <c r="BJ85">
        <v>7</v>
      </c>
      <c r="BK85">
        <v>5</v>
      </c>
      <c r="BL85">
        <v>75</v>
      </c>
      <c r="BM85">
        <v>47</v>
      </c>
      <c r="BN85">
        <v>9</v>
      </c>
      <c r="BO85">
        <v>3</v>
      </c>
      <c r="BP85">
        <v>6</v>
      </c>
      <c r="BQ85">
        <v>1</v>
      </c>
      <c r="BR85">
        <v>9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</row>
    <row r="86" spans="1:82">
      <c r="A86" t="s">
        <v>172</v>
      </c>
      <c r="B86" s="10">
        <f>('E0-Last'!B86)-1</f>
        <v>28</v>
      </c>
      <c r="C86" s="4" t="s">
        <v>3</v>
      </c>
      <c r="D86" s="10" t="s">
        <v>38</v>
      </c>
      <c r="E86" s="59">
        <f t="shared" si="33"/>
        <v>0</v>
      </c>
      <c r="F86" s="59">
        <f t="shared" si="34"/>
        <v>0</v>
      </c>
      <c r="G86" s="59">
        <f t="shared" si="35"/>
        <v>87.5</v>
      </c>
      <c r="H86" s="59">
        <f t="shared" si="36"/>
        <v>12.5</v>
      </c>
      <c r="I86" s="59">
        <f t="shared" si="37"/>
        <v>0.875</v>
      </c>
      <c r="J86">
        <v>8</v>
      </c>
      <c r="K86">
        <v>0</v>
      </c>
      <c r="L86">
        <v>0</v>
      </c>
      <c r="M86">
        <v>7</v>
      </c>
      <c r="N86">
        <v>1</v>
      </c>
      <c r="O86">
        <v>0.875</v>
      </c>
      <c r="P86">
        <v>170.875</v>
      </c>
      <c r="Q86">
        <v>0</v>
      </c>
      <c r="R86">
        <v>186</v>
      </c>
      <c r="S86">
        <v>65</v>
      </c>
      <c r="T86">
        <v>76.125</v>
      </c>
      <c r="U86">
        <v>81.142857129999996</v>
      </c>
      <c r="V86">
        <v>41</v>
      </c>
      <c r="W86">
        <v>49.625</v>
      </c>
      <c r="X86">
        <v>43.857142850000002</v>
      </c>
      <c r="Y86">
        <v>90</v>
      </c>
      <c r="Z86">
        <v>828.75</v>
      </c>
      <c r="AA86">
        <v>912</v>
      </c>
      <c r="AB86">
        <v>246</v>
      </c>
      <c r="AC86">
        <v>24</v>
      </c>
      <c r="AD86">
        <v>10</v>
      </c>
      <c r="AE86">
        <v>13</v>
      </c>
      <c r="AF86">
        <v>1</v>
      </c>
      <c r="AG86">
        <v>13</v>
      </c>
      <c r="AH86">
        <v>9</v>
      </c>
      <c r="AI86">
        <v>1</v>
      </c>
      <c r="AJ86">
        <v>0</v>
      </c>
      <c r="AK86">
        <v>0</v>
      </c>
      <c r="AL86">
        <v>1</v>
      </c>
      <c r="AM86">
        <v>8</v>
      </c>
      <c r="AN86">
        <v>1</v>
      </c>
      <c r="AO86">
        <v>0</v>
      </c>
      <c r="AP86">
        <v>0</v>
      </c>
      <c r="AQ86">
        <v>0</v>
      </c>
      <c r="AR86">
        <v>1</v>
      </c>
      <c r="AS86">
        <v>5</v>
      </c>
      <c r="AT86">
        <v>7</v>
      </c>
      <c r="AU86">
        <v>1</v>
      </c>
      <c r="AV86">
        <v>0</v>
      </c>
      <c r="AW86">
        <v>0</v>
      </c>
      <c r="AX86">
        <v>0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11</v>
      </c>
      <c r="BF86">
        <v>0</v>
      </c>
      <c r="BG86">
        <v>0</v>
      </c>
      <c r="BH86">
        <v>0</v>
      </c>
      <c r="BI86">
        <v>7</v>
      </c>
      <c r="BJ86">
        <v>1</v>
      </c>
      <c r="BK86">
        <v>3</v>
      </c>
      <c r="BL86">
        <v>77</v>
      </c>
      <c r="BM86">
        <v>6</v>
      </c>
      <c r="BN86">
        <v>0</v>
      </c>
      <c r="BO86">
        <v>3</v>
      </c>
      <c r="BP86">
        <v>7</v>
      </c>
      <c r="BQ86">
        <v>1</v>
      </c>
      <c r="BR86">
        <v>60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</row>
    <row r="87" spans="1:82">
      <c r="A87" t="s">
        <v>173</v>
      </c>
      <c r="B87" s="10">
        <f>('E0-Last'!B87)-1</f>
        <v>28</v>
      </c>
      <c r="C87" s="6" t="s">
        <v>2</v>
      </c>
      <c r="D87" s="10" t="s">
        <v>38</v>
      </c>
      <c r="E87" s="59">
        <f t="shared" si="33"/>
        <v>0</v>
      </c>
      <c r="F87" s="59">
        <f t="shared" si="34"/>
        <v>0</v>
      </c>
      <c r="G87" s="59">
        <f t="shared" si="35"/>
        <v>100</v>
      </c>
      <c r="H87" s="59">
        <f t="shared" si="36"/>
        <v>0</v>
      </c>
      <c r="I87" s="59">
        <f t="shared" si="37"/>
        <v>1</v>
      </c>
      <c r="J87">
        <v>8</v>
      </c>
      <c r="K87">
        <v>0</v>
      </c>
      <c r="L87">
        <v>0</v>
      </c>
      <c r="M87">
        <v>8</v>
      </c>
      <c r="N87">
        <v>0</v>
      </c>
      <c r="O87">
        <v>1</v>
      </c>
      <c r="P87">
        <v>1198.875</v>
      </c>
      <c r="Q87">
        <v>0</v>
      </c>
      <c r="R87">
        <v>1198.875</v>
      </c>
      <c r="S87">
        <v>0</v>
      </c>
      <c r="T87">
        <v>278.125</v>
      </c>
      <c r="U87">
        <v>278.125</v>
      </c>
      <c r="V87">
        <v>0</v>
      </c>
      <c r="W87">
        <v>1351.25</v>
      </c>
      <c r="X87">
        <v>1351.25</v>
      </c>
      <c r="Y87">
        <v>0</v>
      </c>
      <c r="Z87">
        <v>20.625</v>
      </c>
      <c r="AA87">
        <v>20.625</v>
      </c>
      <c r="AB87">
        <v>0</v>
      </c>
      <c r="AC87">
        <v>22</v>
      </c>
      <c r="AD87">
        <v>12</v>
      </c>
      <c r="AE87">
        <v>10</v>
      </c>
      <c r="AF87">
        <v>0</v>
      </c>
      <c r="AG87">
        <v>9</v>
      </c>
      <c r="AH87">
        <v>12</v>
      </c>
      <c r="AI87">
        <v>1</v>
      </c>
      <c r="AJ87">
        <v>0</v>
      </c>
      <c r="AK87">
        <v>0</v>
      </c>
      <c r="AL87">
        <v>0</v>
      </c>
      <c r="AM87">
        <v>8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1</v>
      </c>
      <c r="AT87">
        <v>8</v>
      </c>
      <c r="AU87">
        <v>1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10</v>
      </c>
      <c r="BF87">
        <v>0</v>
      </c>
      <c r="BG87">
        <v>0</v>
      </c>
      <c r="BH87">
        <v>0</v>
      </c>
      <c r="BI87">
        <v>1</v>
      </c>
      <c r="BJ87">
        <v>7</v>
      </c>
      <c r="BK87">
        <v>2</v>
      </c>
      <c r="BL87">
        <v>69</v>
      </c>
      <c r="BM87">
        <v>27</v>
      </c>
      <c r="BN87">
        <v>1</v>
      </c>
      <c r="BO87">
        <v>11</v>
      </c>
      <c r="BP87">
        <v>3</v>
      </c>
      <c r="BQ87">
        <v>3</v>
      </c>
      <c r="BR87">
        <v>24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</row>
    <row r="88" spans="1:82">
      <c r="A88" t="s">
        <v>174</v>
      </c>
      <c r="B88" s="10">
        <f>('E0-Last'!B88)-1</f>
        <v>36</v>
      </c>
      <c r="C88" s="6" t="s">
        <v>2</v>
      </c>
      <c r="D88" s="10" t="s">
        <v>38</v>
      </c>
      <c r="E88" s="59">
        <f t="shared" si="33"/>
        <v>87.5</v>
      </c>
      <c r="F88" s="59">
        <f t="shared" si="34"/>
        <v>0</v>
      </c>
      <c r="G88" s="59">
        <f t="shared" si="35"/>
        <v>0</v>
      </c>
      <c r="H88" s="59">
        <f t="shared" si="36"/>
        <v>12.5</v>
      </c>
      <c r="I88" s="59">
        <f t="shared" si="37"/>
        <v>0</v>
      </c>
      <c r="J88">
        <v>8</v>
      </c>
      <c r="K88">
        <v>7</v>
      </c>
      <c r="L88">
        <v>0</v>
      </c>
      <c r="M88">
        <v>0</v>
      </c>
      <c r="N88">
        <v>1</v>
      </c>
      <c r="O88">
        <v>0</v>
      </c>
      <c r="P88">
        <v>3127</v>
      </c>
      <c r="Q88">
        <v>0</v>
      </c>
      <c r="R88">
        <v>0</v>
      </c>
      <c r="S88">
        <v>3127</v>
      </c>
      <c r="T88">
        <v>839</v>
      </c>
      <c r="U88">
        <v>0</v>
      </c>
      <c r="V88">
        <v>839</v>
      </c>
      <c r="W88">
        <v>169</v>
      </c>
      <c r="X88">
        <v>0</v>
      </c>
      <c r="Y88">
        <v>169</v>
      </c>
      <c r="Z88">
        <v>263</v>
      </c>
      <c r="AA88">
        <v>0</v>
      </c>
      <c r="AB88">
        <v>263</v>
      </c>
      <c r="AC88">
        <v>6</v>
      </c>
      <c r="AD88">
        <v>1</v>
      </c>
      <c r="AE88">
        <v>3</v>
      </c>
      <c r="AF88">
        <v>2</v>
      </c>
      <c r="AG88">
        <v>3</v>
      </c>
      <c r="AH88">
        <v>1</v>
      </c>
      <c r="AI88">
        <v>1</v>
      </c>
      <c r="AJ88">
        <v>0</v>
      </c>
      <c r="AK88">
        <v>0</v>
      </c>
      <c r="AL88">
        <v>1</v>
      </c>
      <c r="AM88">
        <v>1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2</v>
      </c>
      <c r="AT88">
        <v>0</v>
      </c>
      <c r="AU88">
        <v>0</v>
      </c>
      <c r="AV88">
        <v>0</v>
      </c>
      <c r="AW88">
        <v>0</v>
      </c>
      <c r="AX88">
        <v>1</v>
      </c>
      <c r="AY88">
        <v>0</v>
      </c>
      <c r="AZ88">
        <v>1</v>
      </c>
      <c r="BA88">
        <v>1</v>
      </c>
      <c r="BB88">
        <v>0</v>
      </c>
      <c r="BC88">
        <v>0</v>
      </c>
      <c r="BD88">
        <v>0</v>
      </c>
      <c r="BE88">
        <v>11</v>
      </c>
      <c r="BF88">
        <v>7</v>
      </c>
      <c r="BG88">
        <v>0</v>
      </c>
      <c r="BH88">
        <v>0</v>
      </c>
      <c r="BI88">
        <v>0</v>
      </c>
      <c r="BJ88">
        <v>1</v>
      </c>
      <c r="BK88">
        <v>3</v>
      </c>
      <c r="BL88">
        <v>478</v>
      </c>
      <c r="BM88">
        <v>191</v>
      </c>
      <c r="BN88">
        <v>7</v>
      </c>
      <c r="BO88">
        <v>1</v>
      </c>
      <c r="BP88">
        <v>0</v>
      </c>
      <c r="BQ88">
        <v>3</v>
      </c>
      <c r="BR88">
        <v>276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</row>
    <row r="89" spans="1:82">
      <c r="A89" t="s">
        <v>183</v>
      </c>
      <c r="B89" s="10">
        <f>('E0-Last'!B89)-1</f>
        <v>33</v>
      </c>
      <c r="C89" s="6" t="s">
        <v>2</v>
      </c>
      <c r="D89" s="10" t="s">
        <v>38</v>
      </c>
      <c r="E89" s="59">
        <f t="shared" si="33"/>
        <v>37.5</v>
      </c>
      <c r="F89" s="59">
        <f t="shared" si="34"/>
        <v>0</v>
      </c>
      <c r="G89" s="59">
        <f t="shared" si="35"/>
        <v>62.5</v>
      </c>
      <c r="H89" s="59">
        <f t="shared" si="36"/>
        <v>0</v>
      </c>
      <c r="I89" s="59">
        <f t="shared" si="37"/>
        <v>0.625</v>
      </c>
      <c r="J89">
        <v>8</v>
      </c>
      <c r="K89">
        <v>3</v>
      </c>
      <c r="L89">
        <v>0</v>
      </c>
      <c r="M89">
        <v>5</v>
      </c>
      <c r="N89">
        <v>0</v>
      </c>
      <c r="O89">
        <v>1</v>
      </c>
      <c r="P89">
        <v>2249</v>
      </c>
      <c r="Q89">
        <v>0</v>
      </c>
      <c r="R89">
        <v>2249</v>
      </c>
      <c r="S89">
        <v>0</v>
      </c>
      <c r="T89">
        <v>391.6</v>
      </c>
      <c r="U89">
        <v>391.6</v>
      </c>
      <c r="V89">
        <v>0</v>
      </c>
      <c r="W89">
        <v>121.4</v>
      </c>
      <c r="X89">
        <v>121.4</v>
      </c>
      <c r="Y89">
        <v>0</v>
      </c>
      <c r="Z89">
        <v>829</v>
      </c>
      <c r="AA89">
        <v>829</v>
      </c>
      <c r="AB89">
        <v>0</v>
      </c>
      <c r="AC89">
        <v>56</v>
      </c>
      <c r="AD89">
        <v>5</v>
      </c>
      <c r="AE89">
        <v>51</v>
      </c>
      <c r="AF89">
        <v>0</v>
      </c>
      <c r="AG89">
        <v>46</v>
      </c>
      <c r="AH89">
        <v>5</v>
      </c>
      <c r="AI89">
        <v>2</v>
      </c>
      <c r="AJ89">
        <v>0</v>
      </c>
      <c r="AK89">
        <v>0</v>
      </c>
      <c r="AL89">
        <v>3</v>
      </c>
      <c r="AM89">
        <v>5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41</v>
      </c>
      <c r="AT89">
        <v>5</v>
      </c>
      <c r="AU89">
        <v>2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5</v>
      </c>
      <c r="BF89">
        <v>0</v>
      </c>
      <c r="BG89">
        <v>0</v>
      </c>
      <c r="BH89">
        <v>0</v>
      </c>
      <c r="BI89">
        <v>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</row>
    <row r="90" spans="1:82">
      <c r="A90" t="s">
        <v>175</v>
      </c>
      <c r="B90" s="10">
        <f>('E0-Last'!B90)-1</f>
        <v>33</v>
      </c>
      <c r="C90" s="4" t="s">
        <v>3</v>
      </c>
      <c r="D90" s="10" t="s">
        <v>38</v>
      </c>
      <c r="E90" s="59">
        <f t="shared" si="33"/>
        <v>0</v>
      </c>
      <c r="F90" s="59">
        <f t="shared" si="34"/>
        <v>0</v>
      </c>
      <c r="G90" s="59">
        <f t="shared" si="35"/>
        <v>100</v>
      </c>
      <c r="H90" s="59">
        <f t="shared" si="36"/>
        <v>0</v>
      </c>
      <c r="I90" s="59">
        <f t="shared" si="37"/>
        <v>1</v>
      </c>
      <c r="J90">
        <v>8</v>
      </c>
      <c r="K90">
        <v>0</v>
      </c>
      <c r="L90">
        <v>0</v>
      </c>
      <c r="M90">
        <v>8</v>
      </c>
      <c r="N90">
        <v>0</v>
      </c>
      <c r="O90">
        <v>1</v>
      </c>
      <c r="P90">
        <v>278.625</v>
      </c>
      <c r="Q90">
        <v>0</v>
      </c>
      <c r="R90">
        <v>278.625</v>
      </c>
      <c r="S90">
        <v>0</v>
      </c>
      <c r="T90">
        <v>124.875</v>
      </c>
      <c r="U90">
        <v>124.875</v>
      </c>
      <c r="V90">
        <v>0</v>
      </c>
      <c r="W90">
        <v>169.25</v>
      </c>
      <c r="X90">
        <v>169.25</v>
      </c>
      <c r="Y90">
        <v>0</v>
      </c>
      <c r="Z90">
        <v>102.75</v>
      </c>
      <c r="AA90">
        <v>102.75</v>
      </c>
      <c r="AB90">
        <v>0</v>
      </c>
      <c r="AC90">
        <v>21</v>
      </c>
      <c r="AD90">
        <v>8</v>
      </c>
      <c r="AE90">
        <v>13</v>
      </c>
      <c r="AF90">
        <v>0</v>
      </c>
      <c r="AG90">
        <v>11</v>
      </c>
      <c r="AH90">
        <v>8</v>
      </c>
      <c r="AI90">
        <v>1</v>
      </c>
      <c r="AJ90">
        <v>0</v>
      </c>
      <c r="AK90">
        <v>0</v>
      </c>
      <c r="AL90">
        <v>1</v>
      </c>
      <c r="AM90">
        <v>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3</v>
      </c>
      <c r="AT90">
        <v>8</v>
      </c>
      <c r="AU90">
        <v>1</v>
      </c>
      <c r="AV90">
        <v>0</v>
      </c>
      <c r="AW90">
        <v>0</v>
      </c>
      <c r="AX90">
        <v>1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26</v>
      </c>
      <c r="BF90">
        <v>0</v>
      </c>
      <c r="BG90">
        <v>0</v>
      </c>
      <c r="BH90">
        <v>0</v>
      </c>
      <c r="BI90">
        <v>7</v>
      </c>
      <c r="BJ90">
        <v>6</v>
      </c>
      <c r="BK90">
        <v>13</v>
      </c>
      <c r="BL90">
        <v>96</v>
      </c>
      <c r="BM90">
        <v>14</v>
      </c>
      <c r="BN90">
        <v>0</v>
      </c>
      <c r="BO90">
        <v>1</v>
      </c>
      <c r="BP90">
        <v>25</v>
      </c>
      <c r="BQ90">
        <v>7</v>
      </c>
      <c r="BR90">
        <v>49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 t="s">
        <v>58</v>
      </c>
    </row>
    <row r="91" spans="1:82">
      <c r="A91" t="s">
        <v>176</v>
      </c>
      <c r="B91" s="10">
        <f>('E0-Last'!B91)-1</f>
        <v>33</v>
      </c>
      <c r="C91" s="6" t="s">
        <v>2</v>
      </c>
      <c r="D91" s="10" t="s">
        <v>38</v>
      </c>
      <c r="E91" s="59">
        <f t="shared" si="33"/>
        <v>87.5</v>
      </c>
      <c r="F91" s="59">
        <f t="shared" si="34"/>
        <v>12.5</v>
      </c>
      <c r="G91" s="59">
        <f t="shared" si="35"/>
        <v>0</v>
      </c>
      <c r="H91" s="59">
        <f t="shared" si="36"/>
        <v>0</v>
      </c>
      <c r="I91" s="59">
        <f t="shared" si="37"/>
        <v>0</v>
      </c>
      <c r="J91">
        <v>8</v>
      </c>
      <c r="K91">
        <v>7</v>
      </c>
      <c r="L91">
        <v>1</v>
      </c>
      <c r="M91">
        <v>0</v>
      </c>
      <c r="N91">
        <v>0</v>
      </c>
      <c r="O91">
        <v>0</v>
      </c>
      <c r="P91">
        <v>3667</v>
      </c>
      <c r="Q91">
        <v>3667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</v>
      </c>
      <c r="AD91">
        <v>3</v>
      </c>
      <c r="AE91">
        <v>2</v>
      </c>
      <c r="AF91">
        <v>2</v>
      </c>
      <c r="AG91">
        <v>4</v>
      </c>
      <c r="AH91">
        <v>2</v>
      </c>
      <c r="AI91">
        <v>0</v>
      </c>
      <c r="AJ91">
        <v>0</v>
      </c>
      <c r="AK91">
        <v>0</v>
      </c>
      <c r="AL91">
        <v>1</v>
      </c>
      <c r="AM91">
        <v>1</v>
      </c>
      <c r="AN91">
        <v>2</v>
      </c>
      <c r="AO91">
        <v>0</v>
      </c>
      <c r="AP91">
        <v>0</v>
      </c>
      <c r="AQ91">
        <v>0</v>
      </c>
      <c r="AR91">
        <v>0</v>
      </c>
      <c r="AS91">
        <v>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</v>
      </c>
      <c r="AZ91">
        <v>0</v>
      </c>
      <c r="BA91">
        <v>0</v>
      </c>
      <c r="BB91">
        <v>0</v>
      </c>
      <c r="BC91">
        <v>0</v>
      </c>
      <c r="BD91">
        <v>1</v>
      </c>
      <c r="BE91">
        <v>4</v>
      </c>
      <c r="BF91">
        <v>1</v>
      </c>
      <c r="BG91">
        <v>0</v>
      </c>
      <c r="BH91">
        <v>0</v>
      </c>
      <c r="BI91">
        <v>0</v>
      </c>
      <c r="BJ91">
        <v>0</v>
      </c>
      <c r="BK91">
        <v>3</v>
      </c>
      <c r="BL91">
        <v>559</v>
      </c>
      <c r="BM91">
        <v>218</v>
      </c>
      <c r="BN91">
        <v>16</v>
      </c>
      <c r="BO91">
        <v>0</v>
      </c>
      <c r="BP91">
        <v>0</v>
      </c>
      <c r="BQ91">
        <v>0</v>
      </c>
      <c r="BR91">
        <v>325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 t="s">
        <v>58</v>
      </c>
    </row>
    <row r="92" spans="1:82">
      <c r="A92" t="s">
        <v>177</v>
      </c>
      <c r="B92" s="10">
        <f>('E0-Last'!B92)-1</f>
        <v>28</v>
      </c>
      <c r="C92" s="6" t="s">
        <v>2</v>
      </c>
      <c r="D92" s="10" t="s">
        <v>38</v>
      </c>
      <c r="E92" s="59">
        <f t="shared" si="33"/>
        <v>37.5</v>
      </c>
      <c r="F92" s="59">
        <f t="shared" si="34"/>
        <v>37.5</v>
      </c>
      <c r="G92" s="59">
        <f t="shared" si="35"/>
        <v>25</v>
      </c>
      <c r="H92" s="59">
        <f t="shared" si="36"/>
        <v>0</v>
      </c>
      <c r="I92" s="59">
        <f t="shared" si="37"/>
        <v>0.25</v>
      </c>
      <c r="J92">
        <v>8</v>
      </c>
      <c r="K92">
        <v>3</v>
      </c>
      <c r="L92">
        <v>3</v>
      </c>
      <c r="M92">
        <v>2</v>
      </c>
      <c r="N92">
        <v>0</v>
      </c>
      <c r="O92">
        <v>1</v>
      </c>
      <c r="P92">
        <v>1941.4</v>
      </c>
      <c r="Q92">
        <v>2498</v>
      </c>
      <c r="R92">
        <v>1106.5</v>
      </c>
      <c r="S92">
        <v>0</v>
      </c>
      <c r="T92">
        <v>340</v>
      </c>
      <c r="U92">
        <v>340</v>
      </c>
      <c r="V92">
        <v>0</v>
      </c>
      <c r="W92">
        <v>864</v>
      </c>
      <c r="X92">
        <v>864</v>
      </c>
      <c r="Y92">
        <v>0</v>
      </c>
      <c r="Z92">
        <v>310.5</v>
      </c>
      <c r="AA92">
        <v>310.5</v>
      </c>
      <c r="AB92">
        <v>0</v>
      </c>
      <c r="AC92">
        <v>11</v>
      </c>
      <c r="AD92">
        <v>8</v>
      </c>
      <c r="AE92">
        <v>3</v>
      </c>
      <c r="AF92">
        <v>0</v>
      </c>
      <c r="AG92">
        <v>6</v>
      </c>
      <c r="AH92">
        <v>4</v>
      </c>
      <c r="AI92">
        <v>0</v>
      </c>
      <c r="AJ92">
        <v>0</v>
      </c>
      <c r="AK92">
        <v>0</v>
      </c>
      <c r="AL92">
        <v>1</v>
      </c>
      <c r="AM92">
        <v>5</v>
      </c>
      <c r="AN92">
        <v>2</v>
      </c>
      <c r="AO92">
        <v>0</v>
      </c>
      <c r="AP92">
        <v>0</v>
      </c>
      <c r="AQ92">
        <v>0</v>
      </c>
      <c r="AR92">
        <v>1</v>
      </c>
      <c r="AS92">
        <v>1</v>
      </c>
      <c r="AT92">
        <v>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9</v>
      </c>
      <c r="BF92">
        <v>2</v>
      </c>
      <c r="BG92">
        <v>0</v>
      </c>
      <c r="BH92">
        <v>0</v>
      </c>
      <c r="BI92">
        <v>0</v>
      </c>
      <c r="BJ92">
        <v>2</v>
      </c>
      <c r="BK92">
        <v>5</v>
      </c>
      <c r="BL92">
        <v>102</v>
      </c>
      <c r="BM92">
        <v>28</v>
      </c>
      <c r="BN92">
        <v>11</v>
      </c>
      <c r="BO92">
        <v>0</v>
      </c>
      <c r="BP92">
        <v>0</v>
      </c>
      <c r="BQ92">
        <v>4</v>
      </c>
      <c r="BR92">
        <v>59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 t="s">
        <v>58</v>
      </c>
    </row>
    <row r="93" spans="1:82">
      <c r="A93"/>
      <c r="B93" s="10"/>
      <c r="C93" s="6"/>
      <c r="D93" s="10"/>
      <c r="E93" s="59"/>
      <c r="F93" s="59"/>
      <c r="G93" s="59"/>
      <c r="H93" s="59"/>
      <c r="I93" s="59"/>
      <c r="O93" s="38"/>
    </row>
    <row r="94" spans="1:82">
      <c r="A94" s="34" t="s">
        <v>3</v>
      </c>
      <c r="B94" s="34">
        <f>COUNTIF(C66:C91,"WT")</f>
        <v>11</v>
      </c>
      <c r="C94" s="63"/>
      <c r="D94" s="22" t="s">
        <v>41</v>
      </c>
      <c r="E94" s="24">
        <f>AVERAGE(E69:E72,E74,E79,E81:E82,E85:E86,E90)</f>
        <v>32.954545454545453</v>
      </c>
      <c r="F94" s="24">
        <f t="shared" ref="F94:BQ94" si="40">AVERAGE(F69:F72,F74,F79,F81:F82,F85:F86,F90)</f>
        <v>1.1363636363636365</v>
      </c>
      <c r="G94" s="24">
        <f t="shared" si="40"/>
        <v>51.136363636363633</v>
      </c>
      <c r="H94" s="24">
        <f t="shared" si="40"/>
        <v>14.772727272727273</v>
      </c>
      <c r="I94" s="24">
        <f t="shared" si="40"/>
        <v>0.51136363636363635</v>
      </c>
      <c r="J94" s="24">
        <f t="shared" si="40"/>
        <v>8</v>
      </c>
      <c r="K94" s="24">
        <f t="shared" si="40"/>
        <v>2.6363636363636362</v>
      </c>
      <c r="L94" s="24">
        <f>AVERAGE(L69:L72,L74,L79,L81:L82,L85:L86,L90)</f>
        <v>9.0909090909090912E-2</v>
      </c>
      <c r="M94" s="24">
        <f t="shared" si="40"/>
        <v>4.0909090909090908</v>
      </c>
      <c r="N94" s="24">
        <f t="shared" si="40"/>
        <v>1.1818181818181819</v>
      </c>
      <c r="O94" s="24">
        <f t="shared" si="40"/>
        <v>0.69372294373636367</v>
      </c>
      <c r="P94" s="24">
        <f t="shared" si="40"/>
        <v>1113.4377705363638</v>
      </c>
      <c r="Q94" s="24">
        <f t="shared" si="40"/>
        <v>269.18181818181819</v>
      </c>
      <c r="R94" s="24">
        <f t="shared" si="40"/>
        <v>910.33192639090919</v>
      </c>
      <c r="S94" s="24">
        <f t="shared" si="40"/>
        <v>927.0454545454545</v>
      </c>
      <c r="T94" s="24">
        <f t="shared" si="40"/>
        <v>345.63474029090906</v>
      </c>
      <c r="U94" s="24">
        <f t="shared" si="40"/>
        <v>216.86201298454543</v>
      </c>
      <c r="V94" s="24">
        <f t="shared" si="40"/>
        <v>515</v>
      </c>
      <c r="W94" s="24">
        <f t="shared" si="40"/>
        <v>878.71753242727254</v>
      </c>
      <c r="X94" s="24">
        <f t="shared" si="40"/>
        <v>579.32445886818175</v>
      </c>
      <c r="Y94" s="24">
        <f t="shared" si="40"/>
        <v>1362.4545454545455</v>
      </c>
      <c r="Z94" s="24">
        <f t="shared" si="40"/>
        <v>297.99567098909091</v>
      </c>
      <c r="AA94" s="24">
        <f t="shared" si="40"/>
        <v>347.94047618181816</v>
      </c>
      <c r="AB94" s="24">
        <f t="shared" si="40"/>
        <v>112.13636363636364</v>
      </c>
      <c r="AC94" s="24">
        <f t="shared" si="40"/>
        <v>23.818181818181817</v>
      </c>
      <c r="AD94" s="24">
        <f t="shared" si="40"/>
        <v>9.545454545454545</v>
      </c>
      <c r="AE94" s="24">
        <f t="shared" si="40"/>
        <v>9.1818181818181817</v>
      </c>
      <c r="AF94" s="24">
        <f t="shared" si="40"/>
        <v>5.0909090909090908</v>
      </c>
      <c r="AG94" s="24">
        <f t="shared" si="40"/>
        <v>8.9090909090909083</v>
      </c>
      <c r="AH94" s="24">
        <f t="shared" si="40"/>
        <v>7.1818181818181817</v>
      </c>
      <c r="AI94" s="24">
        <f t="shared" si="40"/>
        <v>1.3636363636363635</v>
      </c>
      <c r="AJ94" s="24">
        <f t="shared" si="40"/>
        <v>0</v>
      </c>
      <c r="AK94" s="24">
        <f t="shared" si="40"/>
        <v>1.3636363636363635</v>
      </c>
      <c r="AL94" s="24">
        <f t="shared" si="40"/>
        <v>5</v>
      </c>
      <c r="AM94" s="24">
        <f t="shared" si="40"/>
        <v>5.3636363636363633</v>
      </c>
      <c r="AN94" s="24">
        <f t="shared" si="40"/>
        <v>1.9090909090909092</v>
      </c>
      <c r="AO94" s="24">
        <f t="shared" si="40"/>
        <v>0.27272727272727271</v>
      </c>
      <c r="AP94" s="24">
        <f t="shared" si="40"/>
        <v>0</v>
      </c>
      <c r="AQ94" s="24">
        <f t="shared" si="40"/>
        <v>0.27272727272727271</v>
      </c>
      <c r="AR94" s="24">
        <f t="shared" si="40"/>
        <v>1.7272727272727273</v>
      </c>
      <c r="AS94" s="24">
        <f t="shared" si="40"/>
        <v>2.2727272727272729</v>
      </c>
      <c r="AT94" s="24">
        <f t="shared" si="40"/>
        <v>4.0909090909090908</v>
      </c>
      <c r="AU94" s="24">
        <f t="shared" si="40"/>
        <v>0.90909090909090906</v>
      </c>
      <c r="AV94" s="24">
        <f t="shared" si="40"/>
        <v>0</v>
      </c>
      <c r="AW94" s="24">
        <f t="shared" si="40"/>
        <v>0.54545454545454541</v>
      </c>
      <c r="AX94" s="24">
        <f t="shared" si="40"/>
        <v>1.3636363636363635</v>
      </c>
      <c r="AY94" s="24">
        <f t="shared" si="40"/>
        <v>1.2727272727272727</v>
      </c>
      <c r="AZ94" s="24">
        <f t="shared" si="40"/>
        <v>1.1818181818181819</v>
      </c>
      <c r="BA94" s="24">
        <f t="shared" si="40"/>
        <v>0.18181818181818182</v>
      </c>
      <c r="BB94" s="24">
        <f t="shared" si="40"/>
        <v>0</v>
      </c>
      <c r="BC94" s="24">
        <f t="shared" si="40"/>
        <v>0.54545454545454541</v>
      </c>
      <c r="BD94" s="24">
        <f t="shared" si="40"/>
        <v>1.9090909090909092</v>
      </c>
      <c r="BE94" s="24">
        <f t="shared" si="40"/>
        <v>14</v>
      </c>
      <c r="BF94" s="24">
        <f t="shared" si="40"/>
        <v>1.5454545454545454</v>
      </c>
      <c r="BG94" s="24">
        <f t="shared" si="40"/>
        <v>0</v>
      </c>
      <c r="BH94" s="24">
        <f t="shared" si="40"/>
        <v>0</v>
      </c>
      <c r="BI94" s="24">
        <f t="shared" si="40"/>
        <v>2.9090909090909092</v>
      </c>
      <c r="BJ94" s="24">
        <f t="shared" si="40"/>
        <v>4.4545454545454541</v>
      </c>
      <c r="BK94" s="24">
        <f t="shared" si="40"/>
        <v>5.0909090909090908</v>
      </c>
      <c r="BL94" s="24">
        <f t="shared" si="40"/>
        <v>215.72727272727272</v>
      </c>
      <c r="BM94" s="24">
        <f t="shared" si="40"/>
        <v>73.090909090909093</v>
      </c>
      <c r="BN94" s="24">
        <f t="shared" si="40"/>
        <v>2.5454545454545454</v>
      </c>
      <c r="BO94" s="24">
        <f t="shared" si="40"/>
        <v>1</v>
      </c>
      <c r="BP94" s="24">
        <f t="shared" si="40"/>
        <v>10.727272727272727</v>
      </c>
      <c r="BQ94" s="24">
        <f t="shared" si="40"/>
        <v>17.545454545454547</v>
      </c>
      <c r="BR94" s="24">
        <f t="shared" ref="BR94:BX94" si="41">AVERAGE(BR69:BR72,BR74,BR79,BR81:BR82,BR85:BR86,BR90)</f>
        <v>110.81818181818181</v>
      </c>
      <c r="BS94" s="24">
        <f t="shared" si="41"/>
        <v>0</v>
      </c>
      <c r="BT94" s="24">
        <f t="shared" si="41"/>
        <v>0</v>
      </c>
      <c r="BU94" s="24">
        <f t="shared" si="41"/>
        <v>0</v>
      </c>
      <c r="BV94" s="24">
        <f t="shared" si="41"/>
        <v>0</v>
      </c>
      <c r="BW94" s="24">
        <f t="shared" si="41"/>
        <v>0</v>
      </c>
      <c r="BX94" s="24">
        <f t="shared" si="41"/>
        <v>0</v>
      </c>
      <c r="BY94" s="24">
        <f>AVERAGE(BY69:BY72,BY74,BY79,BY81:BY82,BY85:BY86,BY90)</f>
        <v>0</v>
      </c>
      <c r="BZ94" s="24">
        <f>AVERAGE(BZ69:BZ72,BZ74,BZ79,BZ81:BZ82,BZ85:BZ86,BZ90)</f>
        <v>0</v>
      </c>
      <c r="CA94" s="24">
        <f>AVERAGE(CA69:CA72,CA74,CA79,CA81:CA82,CA85:CA86,CA90)</f>
        <v>0</v>
      </c>
      <c r="CB94" s="24">
        <f>AVERAGE(CB69:CB72,CB74,CB79,CB81:CB82,CB85:CB86,CB90)</f>
        <v>0</v>
      </c>
      <c r="CC94" s="24">
        <f>AVERAGE(CC69:CC72,CC74,CC79,CC81:CC82,CC85:CC86,CC90)</f>
        <v>0</v>
      </c>
    </row>
    <row r="95" spans="1:82">
      <c r="A95" s="35" t="s">
        <v>179</v>
      </c>
      <c r="B95" s="34">
        <f>COUNTIF(C66:C91,"+ve")</f>
        <v>12</v>
      </c>
      <c r="C95" s="63"/>
      <c r="D95" s="18" t="s">
        <v>41</v>
      </c>
      <c r="E95" s="27">
        <f>AVERAGE(E73,E75:E78,E80,E83:E84,E87:E89,E91:E92)</f>
        <v>31.73076923076923</v>
      </c>
      <c r="F95" s="27">
        <f t="shared" ref="F95:BQ95" si="42">AVERAGE(F73,F75:F78,F80,F83:F84,F87:F89,F91:F92)</f>
        <v>4.8076923076923075</v>
      </c>
      <c r="G95" s="27">
        <f t="shared" si="42"/>
        <v>58.653846153846153</v>
      </c>
      <c r="H95" s="27">
        <f t="shared" si="42"/>
        <v>4.8076923076923075</v>
      </c>
      <c r="I95" s="27">
        <f t="shared" si="42"/>
        <v>0.58653846153846156</v>
      </c>
      <c r="J95" s="27">
        <f t="shared" si="42"/>
        <v>8</v>
      </c>
      <c r="K95" s="27">
        <f t="shared" si="42"/>
        <v>2.5384615384615383</v>
      </c>
      <c r="L95" s="27">
        <f t="shared" si="42"/>
        <v>0.38461538461538464</v>
      </c>
      <c r="M95" s="27">
        <f t="shared" si="42"/>
        <v>4.6923076923076925</v>
      </c>
      <c r="N95" s="27">
        <f t="shared" si="42"/>
        <v>0.38461538461538464</v>
      </c>
      <c r="O95" s="27">
        <f t="shared" si="42"/>
        <v>0.78708791207692308</v>
      </c>
      <c r="P95" s="27">
        <f t="shared" si="42"/>
        <v>1494.7084249000002</v>
      </c>
      <c r="Q95" s="27">
        <f t="shared" si="42"/>
        <v>536.53846153846155</v>
      </c>
      <c r="R95" s="27">
        <f t="shared" si="42"/>
        <v>992.54304029999992</v>
      </c>
      <c r="S95" s="27">
        <f t="shared" si="42"/>
        <v>524.69230769230774</v>
      </c>
      <c r="T95" s="27">
        <f t="shared" si="42"/>
        <v>267.35109890000001</v>
      </c>
      <c r="U95" s="27">
        <f t="shared" si="42"/>
        <v>178.77554944615383</v>
      </c>
      <c r="V95" s="27">
        <f t="shared" si="42"/>
        <v>228.69230769230768</v>
      </c>
      <c r="W95" s="27">
        <f t="shared" si="42"/>
        <v>1028.7835164615385</v>
      </c>
      <c r="X95" s="27">
        <f t="shared" si="42"/>
        <v>726.02115384615377</v>
      </c>
      <c r="Y95" s="27">
        <f t="shared" si="42"/>
        <v>1053.5384615384614</v>
      </c>
      <c r="Z95" s="27">
        <f t="shared" si="42"/>
        <v>433.29532967076921</v>
      </c>
      <c r="AA95" s="27">
        <f t="shared" si="42"/>
        <v>422.66437728692301</v>
      </c>
      <c r="AB95" s="27">
        <f t="shared" si="42"/>
        <v>51.53846153846154</v>
      </c>
      <c r="AC95" s="27">
        <f t="shared" si="42"/>
        <v>25.615384615384617</v>
      </c>
      <c r="AD95" s="27">
        <f t="shared" si="42"/>
        <v>9</v>
      </c>
      <c r="AE95" s="27">
        <f t="shared" si="42"/>
        <v>14.461538461538462</v>
      </c>
      <c r="AF95" s="27">
        <f t="shared" si="42"/>
        <v>2.1538461538461537</v>
      </c>
      <c r="AG95" s="27">
        <f t="shared" si="42"/>
        <v>10.692307692307692</v>
      </c>
      <c r="AH95" s="27">
        <f t="shared" si="42"/>
        <v>7.8461538461538458</v>
      </c>
      <c r="AI95" s="27">
        <f t="shared" si="42"/>
        <v>4.2307692307692308</v>
      </c>
      <c r="AJ95" s="27">
        <f t="shared" si="42"/>
        <v>0.38461538461538464</v>
      </c>
      <c r="AK95" s="27">
        <f t="shared" si="42"/>
        <v>0.15384615384615385</v>
      </c>
      <c r="AL95" s="27">
        <f t="shared" si="42"/>
        <v>2.3076923076923075</v>
      </c>
      <c r="AM95" s="27">
        <f t="shared" si="42"/>
        <v>5.4615384615384617</v>
      </c>
      <c r="AN95" s="27">
        <f t="shared" si="42"/>
        <v>2.7692307692307692</v>
      </c>
      <c r="AO95" s="27">
        <f t="shared" si="42"/>
        <v>0</v>
      </c>
      <c r="AP95" s="27">
        <f t="shared" si="42"/>
        <v>0</v>
      </c>
      <c r="AQ95" s="27">
        <f t="shared" si="42"/>
        <v>0</v>
      </c>
      <c r="AR95" s="27">
        <f t="shared" si="42"/>
        <v>0.76923076923076927</v>
      </c>
      <c r="AS95" s="27">
        <f t="shared" si="42"/>
        <v>4.0769230769230766</v>
      </c>
      <c r="AT95" s="27">
        <f t="shared" si="42"/>
        <v>4.6923076923076925</v>
      </c>
      <c r="AU95" s="27">
        <f t="shared" si="42"/>
        <v>4.1538461538461542</v>
      </c>
      <c r="AV95" s="27">
        <f t="shared" si="42"/>
        <v>0.38461538461538464</v>
      </c>
      <c r="AW95" s="27">
        <f t="shared" si="42"/>
        <v>0.15384615384615385</v>
      </c>
      <c r="AX95" s="27">
        <f t="shared" si="42"/>
        <v>1</v>
      </c>
      <c r="AY95" s="27">
        <f t="shared" si="42"/>
        <v>1.1538461538461537</v>
      </c>
      <c r="AZ95" s="27">
        <f t="shared" si="42"/>
        <v>0.38461538461538464</v>
      </c>
      <c r="BA95" s="27">
        <f t="shared" si="42"/>
        <v>7.6923076923076927E-2</v>
      </c>
      <c r="BB95" s="27">
        <f t="shared" si="42"/>
        <v>0</v>
      </c>
      <c r="BC95" s="27">
        <f t="shared" si="42"/>
        <v>0</v>
      </c>
      <c r="BD95" s="27">
        <f t="shared" si="42"/>
        <v>0.53846153846153844</v>
      </c>
      <c r="BE95" s="27">
        <f t="shared" si="42"/>
        <v>9.8461538461538467</v>
      </c>
      <c r="BF95" s="27">
        <f t="shared" si="42"/>
        <v>1.2307692307692308</v>
      </c>
      <c r="BG95" s="27">
        <f t="shared" si="42"/>
        <v>0</v>
      </c>
      <c r="BH95" s="27">
        <f t="shared" si="42"/>
        <v>0.15384615384615385</v>
      </c>
      <c r="BI95" s="27">
        <f t="shared" si="42"/>
        <v>3.0769230769230771</v>
      </c>
      <c r="BJ95" s="27">
        <f t="shared" si="42"/>
        <v>2.3846153846153846</v>
      </c>
      <c r="BK95" s="27">
        <f t="shared" si="42"/>
        <v>3</v>
      </c>
      <c r="BL95" s="27">
        <f t="shared" si="42"/>
        <v>216.07692307692307</v>
      </c>
      <c r="BM95" s="27">
        <f t="shared" si="42"/>
        <v>74.538461538461533</v>
      </c>
      <c r="BN95" s="27">
        <f t="shared" si="42"/>
        <v>4.7692307692307692</v>
      </c>
      <c r="BO95" s="27">
        <f t="shared" si="42"/>
        <v>1.7692307692307692</v>
      </c>
      <c r="BP95" s="27">
        <f t="shared" si="42"/>
        <v>4.384615384615385</v>
      </c>
      <c r="BQ95" s="27">
        <f t="shared" si="42"/>
        <v>32.46153846153846</v>
      </c>
      <c r="BR95" s="27">
        <f t="shared" ref="BR95:BX95" si="43">AVERAGE(BR73,BR75:BR78,BR80,BR83:BR84,BR87:BR89,BR91:BR92)</f>
        <v>98.15384615384616</v>
      </c>
      <c r="BS95" s="27">
        <f t="shared" si="43"/>
        <v>0</v>
      </c>
      <c r="BT95" s="27">
        <f t="shared" si="43"/>
        <v>0</v>
      </c>
      <c r="BU95" s="27">
        <f t="shared" si="43"/>
        <v>0</v>
      </c>
      <c r="BV95" s="27">
        <f t="shared" si="43"/>
        <v>0</v>
      </c>
      <c r="BW95" s="27">
        <f t="shared" si="43"/>
        <v>0</v>
      </c>
      <c r="BX95" s="27">
        <f t="shared" si="43"/>
        <v>0</v>
      </c>
      <c r="BY95" s="27">
        <f>AVERAGE(BY73,BY75:BY78,BY80,BY83:BY84,BY87:BY89,BY91:BY92)</f>
        <v>0</v>
      </c>
      <c r="BZ95" s="27">
        <f>AVERAGE(BZ73,BZ75:BZ78,BZ80,BZ83:BZ84,BZ87:BZ89,BZ91:BZ92)</f>
        <v>0</v>
      </c>
      <c r="CA95" s="27">
        <f>AVERAGE(CA73,CA75:CA78,CA80,CA83:CA84,CA87:CA89,CA91:CA92)</f>
        <v>0</v>
      </c>
      <c r="CB95" s="27">
        <f>AVERAGE(CB73,CB75:CB78,CB80,CB83:CB84,CB87:CB89,CB91:CB92)</f>
        <v>0</v>
      </c>
      <c r="CC95" s="27">
        <f>AVERAGE(CC73,CC75:CC78,CC80,CC83:CC84,CC87:CC89,CC91:CC92)</f>
        <v>0</v>
      </c>
    </row>
    <row r="96" spans="1:82">
      <c r="A96" s="63"/>
      <c r="B96" s="63"/>
      <c r="C96" s="63"/>
      <c r="D96" s="22" t="s">
        <v>43</v>
      </c>
      <c r="E96" s="24">
        <f>STDEV(E69:E72,E74,E79,E81:E82,E85:E86,E90)/SQRT($B94)</f>
        <v>8.473341764685113</v>
      </c>
      <c r="F96" s="24">
        <f t="shared" ref="F96:BQ96" si="44">STDEV(F69:F72,F74,F79,F81:F82,F85:F86,F90)/SQRT($B94)</f>
        <v>1.1363636363636362</v>
      </c>
      <c r="G96" s="24">
        <f t="shared" si="44"/>
        <v>10.036091893554373</v>
      </c>
      <c r="H96" s="24">
        <f t="shared" si="44"/>
        <v>2.82952263590653</v>
      </c>
      <c r="I96" s="24">
        <f t="shared" si="44"/>
        <v>0.10036091893554371</v>
      </c>
      <c r="J96" s="24">
        <f t="shared" si="44"/>
        <v>0</v>
      </c>
      <c r="K96" s="24">
        <f t="shared" si="44"/>
        <v>0.67786734117480907</v>
      </c>
      <c r="L96" s="24">
        <f t="shared" si="44"/>
        <v>9.0909090909090912E-2</v>
      </c>
      <c r="M96" s="24">
        <f t="shared" si="44"/>
        <v>0.80288735148434964</v>
      </c>
      <c r="N96" s="24">
        <f t="shared" si="44"/>
        <v>0.22636181087252244</v>
      </c>
      <c r="O96" s="24">
        <f t="shared" si="44"/>
        <v>8.396238932240116E-2</v>
      </c>
      <c r="P96" s="24">
        <f t="shared" si="44"/>
        <v>218.02321610589479</v>
      </c>
      <c r="Q96" s="24">
        <f t="shared" si="44"/>
        <v>269.18181818181819</v>
      </c>
      <c r="R96" s="24">
        <f t="shared" si="44"/>
        <v>230.47793831333482</v>
      </c>
      <c r="S96" s="24">
        <f t="shared" si="44"/>
        <v>308.78786815654064</v>
      </c>
      <c r="T96" s="24">
        <f t="shared" si="44"/>
        <v>99.025389379910749</v>
      </c>
      <c r="U96" s="24">
        <f t="shared" si="44"/>
        <v>64.885223790088148</v>
      </c>
      <c r="V96" s="24">
        <f t="shared" si="44"/>
        <v>219.93518673381109</v>
      </c>
      <c r="W96" s="24">
        <f t="shared" si="44"/>
        <v>383.80356167248135</v>
      </c>
      <c r="X96" s="24">
        <f t="shared" si="44"/>
        <v>323.84572987034443</v>
      </c>
      <c r="Y96" s="24">
        <f t="shared" si="44"/>
        <v>902.39542948589042</v>
      </c>
      <c r="Z96" s="24">
        <f t="shared" si="44"/>
        <v>78.82974535453522</v>
      </c>
      <c r="AA96" s="24">
        <f t="shared" si="44"/>
        <v>104.77377698703859</v>
      </c>
      <c r="AB96" s="24">
        <f t="shared" si="44"/>
        <v>33.63244448912463</v>
      </c>
      <c r="AC96" s="24">
        <f t="shared" si="44"/>
        <v>4.2976064835677201</v>
      </c>
      <c r="AD96" s="24">
        <f t="shared" si="44"/>
        <v>1.6534461882748592</v>
      </c>
      <c r="AE96" s="24">
        <f t="shared" si="44"/>
        <v>1.9624575586293549</v>
      </c>
      <c r="AF96" s="24">
        <f t="shared" si="44"/>
        <v>1.4860230357601854</v>
      </c>
      <c r="AG96" s="24">
        <f t="shared" si="44"/>
        <v>1.2094667905136425</v>
      </c>
      <c r="AH96" s="24">
        <f t="shared" si="44"/>
        <v>1.0771864177162636</v>
      </c>
      <c r="AI96" s="24">
        <f t="shared" si="44"/>
        <v>0.33771228401830383</v>
      </c>
      <c r="AJ96" s="24">
        <f t="shared" si="44"/>
        <v>0</v>
      </c>
      <c r="AK96" s="24">
        <f t="shared" si="44"/>
        <v>0.78939248531245132</v>
      </c>
      <c r="AL96" s="24">
        <f t="shared" si="44"/>
        <v>2.0758349908147586</v>
      </c>
      <c r="AM96" s="24">
        <f t="shared" si="44"/>
        <v>0.67786734117480929</v>
      </c>
      <c r="AN96" s="24">
        <f t="shared" si="44"/>
        <v>0.65302854531156251</v>
      </c>
      <c r="AO96" s="24">
        <f t="shared" si="44"/>
        <v>0.19497827808661106</v>
      </c>
      <c r="AP96" s="24">
        <f t="shared" si="44"/>
        <v>0</v>
      </c>
      <c r="AQ96" s="24">
        <f t="shared" si="44"/>
        <v>0.19497827808661106</v>
      </c>
      <c r="AR96" s="24">
        <f t="shared" si="44"/>
        <v>0.95432897978259712</v>
      </c>
      <c r="AS96" s="24">
        <f t="shared" si="44"/>
        <v>0.57352037438500014</v>
      </c>
      <c r="AT96" s="24">
        <f t="shared" si="44"/>
        <v>0.80288735148434964</v>
      </c>
      <c r="AU96" s="24">
        <f t="shared" si="44"/>
        <v>0.34257170329848674</v>
      </c>
      <c r="AV96" s="24">
        <f t="shared" si="44"/>
        <v>0</v>
      </c>
      <c r="AW96" s="24">
        <f t="shared" si="44"/>
        <v>0.45454545454545453</v>
      </c>
      <c r="AX96" s="24">
        <f t="shared" si="44"/>
        <v>0.49124567585841084</v>
      </c>
      <c r="AY96" s="24">
        <f t="shared" si="44"/>
        <v>0.54088999202340071</v>
      </c>
      <c r="AZ96" s="24">
        <f t="shared" si="44"/>
        <v>0.22636181087252244</v>
      </c>
      <c r="BA96" s="24">
        <f t="shared" si="44"/>
        <v>0.12196734422726126</v>
      </c>
      <c r="BB96" s="24">
        <f t="shared" si="44"/>
        <v>0</v>
      </c>
      <c r="BC96" s="24">
        <f t="shared" si="44"/>
        <v>0.31228298249668485</v>
      </c>
      <c r="BD96" s="24">
        <f t="shared" si="44"/>
        <v>0.86816991900460527</v>
      </c>
      <c r="BE96" s="24">
        <f t="shared" si="44"/>
        <v>2.3198746047616847</v>
      </c>
      <c r="BF96" s="24">
        <f t="shared" si="44"/>
        <v>0.76709174944469039</v>
      </c>
      <c r="BG96" s="24">
        <f t="shared" si="44"/>
        <v>0</v>
      </c>
      <c r="BH96" s="24">
        <f t="shared" si="44"/>
        <v>0</v>
      </c>
      <c r="BI96" s="24">
        <f t="shared" si="44"/>
        <v>0.83616598455032143</v>
      </c>
      <c r="BJ96" s="24">
        <f t="shared" si="44"/>
        <v>1.2162807418417867</v>
      </c>
      <c r="BK96" s="24">
        <f t="shared" si="44"/>
        <v>1.4235330277137006</v>
      </c>
      <c r="BL96" s="24">
        <f t="shared" si="44"/>
        <v>61.698694683273771</v>
      </c>
      <c r="BM96" s="24">
        <f t="shared" si="44"/>
        <v>24.655980113795938</v>
      </c>
      <c r="BN96" s="24">
        <f t="shared" si="44"/>
        <v>1.0123207932418221</v>
      </c>
      <c r="BO96" s="24">
        <f t="shared" si="44"/>
        <v>0.38138503569823695</v>
      </c>
      <c r="BP96" s="24">
        <f t="shared" si="44"/>
        <v>2.5084979536509637</v>
      </c>
      <c r="BQ96" s="24">
        <f t="shared" si="44"/>
        <v>7.5430445220187465</v>
      </c>
      <c r="BR96" s="24">
        <f t="shared" ref="BR96:BX96" si="45">STDEV(BR69:BR72,BR74,BR79,BR81:BR82,BR85:BR86,BR90)/SQRT($B94)</f>
        <v>33.695378205277557</v>
      </c>
      <c r="BS96" s="24">
        <f t="shared" si="45"/>
        <v>0</v>
      </c>
      <c r="BT96" s="24">
        <f t="shared" si="45"/>
        <v>0</v>
      </c>
      <c r="BU96" s="24">
        <f t="shared" si="45"/>
        <v>0</v>
      </c>
      <c r="BV96" s="24">
        <f t="shared" si="45"/>
        <v>0</v>
      </c>
      <c r="BW96" s="24">
        <f t="shared" si="45"/>
        <v>0</v>
      </c>
      <c r="BX96" s="24">
        <f t="shared" si="45"/>
        <v>0</v>
      </c>
      <c r="BY96" s="24">
        <f>STDEV(BY69:BY72,BY74,BY79,BY81:BY82,BY85:BY86,BY90)/SQRT($B94)</f>
        <v>0</v>
      </c>
      <c r="BZ96" s="24">
        <f>STDEV(BZ69:BZ72,BZ74,BZ79,BZ81:BZ82,BZ85:BZ86,BZ90)/SQRT($B94)</f>
        <v>0</v>
      </c>
      <c r="CA96" s="24">
        <f>STDEV(CA69:CA72,CA74,CA79,CA81:CA82,CA85:CA86,CA90)/SQRT($B94)</f>
        <v>0</v>
      </c>
      <c r="CB96" s="24">
        <f>STDEV(CB69:CB72,CB74,CB79,CB81:CB82,CB85:CB86,CB90)/SQRT($B94)</f>
        <v>0</v>
      </c>
      <c r="CC96" s="24">
        <f>STDEV(CC69:CC72,CC74,CC79,CC81:CC82,CC85:CC86,CC90)/SQRT($B94)</f>
        <v>0</v>
      </c>
    </row>
    <row r="97" spans="1:106">
      <c r="A97" s="63"/>
      <c r="B97" s="2"/>
      <c r="C97" s="63"/>
      <c r="D97" s="18" t="s">
        <v>43</v>
      </c>
      <c r="E97" s="27">
        <f>STDEV(E73,E75:E78,E80,E83:E84,E87:E89,E91:E92)/SQRT($B95)</f>
        <v>9.8397957903902267</v>
      </c>
      <c r="F97" s="27">
        <f t="shared" ref="F97:BQ97" si="46">STDEV(F73,F75:F78,F80,F83:F84,F87:F89,F91:F92)/SQRT($B95)</f>
        <v>3.1383262864689327</v>
      </c>
      <c r="G97" s="27">
        <f t="shared" si="46"/>
        <v>11.635432089721888</v>
      </c>
      <c r="H97" s="27">
        <f t="shared" si="46"/>
        <v>2.3470863006212839</v>
      </c>
      <c r="I97" s="27">
        <f t="shared" si="46"/>
        <v>0.11635432089721892</v>
      </c>
      <c r="J97" s="27">
        <f t="shared" si="46"/>
        <v>0</v>
      </c>
      <c r="K97" s="27">
        <f t="shared" si="46"/>
        <v>0.78718366323121813</v>
      </c>
      <c r="L97" s="27">
        <f t="shared" si="46"/>
        <v>0.25106610291751463</v>
      </c>
      <c r="M97" s="27">
        <f t="shared" si="46"/>
        <v>0.93083456717775137</v>
      </c>
      <c r="N97" s="27">
        <f t="shared" si="46"/>
        <v>0.1877669040497027</v>
      </c>
      <c r="O97" s="27">
        <f t="shared" si="46"/>
        <v>0.10854859766473492</v>
      </c>
      <c r="P97" s="27">
        <f t="shared" si="46"/>
        <v>303.42690489455191</v>
      </c>
      <c r="Q97" s="27">
        <f t="shared" si="46"/>
        <v>339.53232981772595</v>
      </c>
      <c r="R97" s="27">
        <f t="shared" si="46"/>
        <v>249.96290571266928</v>
      </c>
      <c r="S97" s="27">
        <f t="shared" si="46"/>
        <v>275.32728969898983</v>
      </c>
      <c r="T97" s="27">
        <f t="shared" si="46"/>
        <v>60.985045087036454</v>
      </c>
      <c r="U97" s="27">
        <f t="shared" si="46"/>
        <v>42.206269195737036</v>
      </c>
      <c r="V97" s="27">
        <f t="shared" si="46"/>
        <v>148.55640458048364</v>
      </c>
      <c r="W97" s="27">
        <f t="shared" si="46"/>
        <v>515.20245540384622</v>
      </c>
      <c r="X97" s="27">
        <f t="shared" si="46"/>
        <v>342.84454373744899</v>
      </c>
      <c r="Y97" s="27">
        <f t="shared" si="46"/>
        <v>783.8744019238369</v>
      </c>
      <c r="Z97" s="27">
        <f t="shared" si="46"/>
        <v>97.81379423829658</v>
      </c>
      <c r="AA97" s="27">
        <f t="shared" si="46"/>
        <v>102.867086370067</v>
      </c>
      <c r="AB97" s="27">
        <f t="shared" si="46"/>
        <v>26.64363989789209</v>
      </c>
      <c r="AC97" s="27">
        <f t="shared" si="46"/>
        <v>5.5982865205178607</v>
      </c>
      <c r="AD97" s="27">
        <f t="shared" si="46"/>
        <v>1.932902250790534</v>
      </c>
      <c r="AE97" s="27">
        <f t="shared" si="46"/>
        <v>4.5592022094139217</v>
      </c>
      <c r="AF97" s="27">
        <f t="shared" si="46"/>
        <v>1.1776044058817616</v>
      </c>
      <c r="AG97" s="27">
        <f t="shared" si="46"/>
        <v>3.1477165784294585</v>
      </c>
      <c r="AH97" s="27">
        <f t="shared" si="46"/>
        <v>2.002935879341158</v>
      </c>
      <c r="AI97" s="27">
        <f t="shared" si="46"/>
        <v>2.3983612638918168</v>
      </c>
      <c r="AJ97" s="27">
        <f t="shared" si="46"/>
        <v>0.32357511446471698</v>
      </c>
      <c r="AK97" s="27">
        <f t="shared" si="46"/>
        <v>0.1084072725979985</v>
      </c>
      <c r="AL97" s="27">
        <f t="shared" si="46"/>
        <v>1.4258750499674433</v>
      </c>
      <c r="AM97" s="27">
        <f t="shared" si="46"/>
        <v>0.78718366323121813</v>
      </c>
      <c r="AN97" s="27">
        <f t="shared" si="46"/>
        <v>1.5327618779050369</v>
      </c>
      <c r="AO97" s="27">
        <f t="shared" si="46"/>
        <v>0</v>
      </c>
      <c r="AP97" s="27">
        <f t="shared" si="46"/>
        <v>0</v>
      </c>
      <c r="AQ97" s="27">
        <f t="shared" si="46"/>
        <v>0</v>
      </c>
      <c r="AR97" s="27">
        <f t="shared" si="46"/>
        <v>0.7183492472506956</v>
      </c>
      <c r="AS97" s="27">
        <f t="shared" si="46"/>
        <v>3.2112249706250435</v>
      </c>
      <c r="AT97" s="27">
        <f t="shared" si="46"/>
        <v>0.93083456717775137</v>
      </c>
      <c r="AU97" s="27">
        <f t="shared" si="46"/>
        <v>2.4090286016190849</v>
      </c>
      <c r="AV97" s="27">
        <f t="shared" si="46"/>
        <v>0.32357511446471698</v>
      </c>
      <c r="AW97" s="27">
        <f t="shared" si="46"/>
        <v>0.1084072725979985</v>
      </c>
      <c r="AX97" s="27">
        <f t="shared" si="46"/>
        <v>0.45643546458763851</v>
      </c>
      <c r="AY97" s="27">
        <f t="shared" si="46"/>
        <v>0.78921685731061764</v>
      </c>
      <c r="AZ97" s="27">
        <f t="shared" si="46"/>
        <v>0.1877669040497027</v>
      </c>
      <c r="BA97" s="27">
        <f t="shared" si="46"/>
        <v>8.0064076902543579E-2</v>
      </c>
      <c r="BB97" s="27">
        <f t="shared" si="46"/>
        <v>0</v>
      </c>
      <c r="BC97" s="27">
        <f t="shared" si="46"/>
        <v>0</v>
      </c>
      <c r="BD97" s="27">
        <f t="shared" si="46"/>
        <v>0.40165256917488573</v>
      </c>
      <c r="BE97" s="27">
        <f t="shared" si="46"/>
        <v>1.6280789371652178</v>
      </c>
      <c r="BF97" s="27">
        <f t="shared" si="46"/>
        <v>0.61411460830756359</v>
      </c>
      <c r="BG97" s="27">
        <f t="shared" si="46"/>
        <v>0</v>
      </c>
      <c r="BH97" s="27">
        <f t="shared" si="46"/>
        <v>0.16012815380508716</v>
      </c>
      <c r="BI97" s="27">
        <f t="shared" si="46"/>
        <v>0.96076892283052273</v>
      </c>
      <c r="BJ97" s="27">
        <f t="shared" si="46"/>
        <v>0.82947826254470847</v>
      </c>
      <c r="BK97" s="27">
        <f t="shared" si="46"/>
        <v>1</v>
      </c>
      <c r="BL97" s="27">
        <f t="shared" si="46"/>
        <v>65.045652935549555</v>
      </c>
      <c r="BM97" s="27">
        <f t="shared" si="46"/>
        <v>23.49870427415313</v>
      </c>
      <c r="BN97" s="27">
        <f t="shared" si="46"/>
        <v>1.9008545087007223</v>
      </c>
      <c r="BO97" s="27">
        <f t="shared" si="46"/>
        <v>1.0351720613411071</v>
      </c>
      <c r="BP97" s="27">
        <f t="shared" si="46"/>
        <v>1.6605657567463665</v>
      </c>
      <c r="BQ97" s="27">
        <f t="shared" si="46"/>
        <v>20.709168455533362</v>
      </c>
      <c r="BR97" s="27">
        <f t="shared" ref="BR97:BX97" si="47">STDEV(BR73,BR75:BR78,BR80,BR83:BR84,BR87:BR89,BR91:BR92)/SQRT($B95)</f>
        <v>34.784025339276347</v>
      </c>
      <c r="BS97" s="27">
        <f t="shared" si="47"/>
        <v>0</v>
      </c>
      <c r="BT97" s="27">
        <f t="shared" si="47"/>
        <v>0</v>
      </c>
      <c r="BU97" s="27">
        <f t="shared" si="47"/>
        <v>0</v>
      </c>
      <c r="BV97" s="27">
        <f t="shared" si="47"/>
        <v>0</v>
      </c>
      <c r="BW97" s="27">
        <f t="shared" si="47"/>
        <v>0</v>
      </c>
      <c r="BX97" s="27">
        <f t="shared" si="47"/>
        <v>0</v>
      </c>
      <c r="BY97" s="27">
        <f>STDEV(BY73,BY75:BY78,BY80,BY83:BY84,BY87:BY89,BY91:BY92)/SQRT($B95)</f>
        <v>0</v>
      </c>
      <c r="BZ97" s="27">
        <f>STDEV(BZ73,BZ75:BZ78,BZ80,BZ83:BZ84,BZ87:BZ89,BZ91:BZ92)/SQRT($B95)</f>
        <v>0</v>
      </c>
      <c r="CA97" s="27">
        <f>STDEV(CA73,CA75:CA78,CA80,CA83:CA84,CA87:CA89,CA91:CA92)/SQRT($B95)</f>
        <v>0</v>
      </c>
      <c r="CB97" s="27">
        <f>STDEV(CB73,CB75:CB78,CB80,CB83:CB84,CB87:CB89,CB91:CB92)/SQRT($B95)</f>
        <v>0</v>
      </c>
      <c r="CC97" s="27">
        <f>STDEV(CC73,CC75:CC78,CC80,CC83:CC84,CC87:CC89,CC91:CC92)/SQRT($B95)</f>
        <v>0</v>
      </c>
    </row>
    <row r="98" spans="1:106">
      <c r="A98" s="63"/>
      <c r="B98" s="2"/>
      <c r="C98" s="63"/>
      <c r="D98" s="18"/>
      <c r="E98" s="27"/>
      <c r="F98" s="27"/>
      <c r="G98" s="27"/>
      <c r="H98" s="27"/>
      <c r="I98" s="27"/>
    </row>
    <row r="99" spans="1:106" ht="16">
      <c r="A99" s="83" t="s">
        <v>139</v>
      </c>
      <c r="B99" s="66"/>
      <c r="C99" s="66" t="s">
        <v>140</v>
      </c>
      <c r="D99" s="66"/>
      <c r="E99" s="53" t="s">
        <v>63</v>
      </c>
      <c r="F99" s="53" t="s">
        <v>64</v>
      </c>
      <c r="G99" s="53" t="s">
        <v>65</v>
      </c>
      <c r="H99" s="53" t="s">
        <v>66</v>
      </c>
      <c r="I99" s="87" t="s">
        <v>100</v>
      </c>
      <c r="J99" s="53" t="s">
        <v>62</v>
      </c>
      <c r="K99" s="53" t="s">
        <v>63</v>
      </c>
      <c r="L99" s="53" t="s">
        <v>64</v>
      </c>
      <c r="M99" s="53" t="s">
        <v>65</v>
      </c>
      <c r="N99" s="53" t="s">
        <v>66</v>
      </c>
      <c r="O99" s="87" t="s">
        <v>100</v>
      </c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CE99" s="58" t="s">
        <v>111</v>
      </c>
    </row>
    <row r="100" spans="1:106">
      <c r="A100" t="s">
        <v>158</v>
      </c>
      <c r="B100" s="10">
        <f>('E0-Last'!B100)-1</f>
        <v>28</v>
      </c>
      <c r="C100" s="4" t="s">
        <v>3</v>
      </c>
      <c r="D100" s="10" t="s">
        <v>38</v>
      </c>
      <c r="E100" s="59">
        <f>(K100/$J100)*100</f>
        <v>0</v>
      </c>
      <c r="F100" s="59">
        <f>(L100/$J100)*100</f>
        <v>0</v>
      </c>
      <c r="G100" s="59">
        <f>(M100/$J100)*100</f>
        <v>50</v>
      </c>
      <c r="H100" s="59">
        <f>(N100/$J100)*100</f>
        <v>50</v>
      </c>
      <c r="I100" s="59">
        <f>M100/J100</f>
        <v>0.5</v>
      </c>
      <c r="J100">
        <v>4</v>
      </c>
      <c r="K100">
        <v>0</v>
      </c>
      <c r="L100">
        <v>0</v>
      </c>
      <c r="M100">
        <v>2</v>
      </c>
      <c r="N100">
        <v>2</v>
      </c>
      <c r="O100">
        <v>0</v>
      </c>
      <c r="P100">
        <v>440.5</v>
      </c>
      <c r="Q100">
        <v>0</v>
      </c>
      <c r="R100">
        <v>284.5</v>
      </c>
      <c r="S100">
        <v>596.5</v>
      </c>
      <c r="T100">
        <v>283.5</v>
      </c>
      <c r="U100">
        <v>202.5</v>
      </c>
      <c r="V100">
        <v>364.5</v>
      </c>
      <c r="W100">
        <v>519.75</v>
      </c>
      <c r="X100">
        <v>770</v>
      </c>
      <c r="Y100">
        <v>269.5</v>
      </c>
      <c r="Z100">
        <v>218.25</v>
      </c>
      <c r="AA100">
        <v>316.5</v>
      </c>
      <c r="AB100">
        <v>120</v>
      </c>
      <c r="AC100">
        <v>10</v>
      </c>
      <c r="AD100">
        <v>6</v>
      </c>
      <c r="AE100">
        <v>2</v>
      </c>
      <c r="AF100">
        <v>2</v>
      </c>
      <c r="AG100">
        <v>4</v>
      </c>
      <c r="AH100">
        <v>6</v>
      </c>
      <c r="AI100">
        <v>0</v>
      </c>
      <c r="AJ100">
        <v>0</v>
      </c>
      <c r="AK100">
        <v>0</v>
      </c>
      <c r="AL100">
        <v>0</v>
      </c>
      <c r="AM100">
        <v>4</v>
      </c>
      <c r="AN100">
        <v>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2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2</v>
      </c>
      <c r="BA100">
        <v>0</v>
      </c>
      <c r="BB100">
        <v>0</v>
      </c>
      <c r="BC100">
        <v>0</v>
      </c>
      <c r="BD100">
        <v>0</v>
      </c>
      <c r="BE100">
        <v>6</v>
      </c>
      <c r="BF100">
        <v>0</v>
      </c>
      <c r="BG100">
        <v>0</v>
      </c>
      <c r="BH100">
        <v>0</v>
      </c>
      <c r="BI100">
        <v>0</v>
      </c>
      <c r="BJ100">
        <v>4</v>
      </c>
      <c r="BK100">
        <v>2</v>
      </c>
      <c r="BL100">
        <v>71</v>
      </c>
      <c r="BM100">
        <v>17</v>
      </c>
      <c r="BN100">
        <v>11</v>
      </c>
      <c r="BO100">
        <v>1</v>
      </c>
      <c r="BP100">
        <v>8</v>
      </c>
      <c r="BQ100">
        <v>1</v>
      </c>
      <c r="BR100">
        <v>33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  <c r="CE100" s="58"/>
      <c r="CG100" s="10">
        <f>CG128</f>
        <v>0</v>
      </c>
      <c r="CH100" s="10">
        <f t="shared" ref="CH100:DB100" si="48">CH128</f>
        <v>0</v>
      </c>
      <c r="CI100" s="59">
        <f t="shared" si="48"/>
        <v>0</v>
      </c>
      <c r="CJ100" s="59">
        <f t="shared" si="48"/>
        <v>0</v>
      </c>
      <c r="CK100" s="59">
        <f t="shared" si="48"/>
        <v>0</v>
      </c>
      <c r="CL100" s="59">
        <f t="shared" si="48"/>
        <v>0</v>
      </c>
      <c r="CM100" s="59">
        <f t="shared" si="48"/>
        <v>0</v>
      </c>
      <c r="CN100" s="95">
        <f t="shared" si="48"/>
        <v>0</v>
      </c>
      <c r="CO100" s="95">
        <f t="shared" si="48"/>
        <v>0</v>
      </c>
      <c r="CP100" s="95">
        <f t="shared" si="48"/>
        <v>0</v>
      </c>
      <c r="CQ100" s="95">
        <f t="shared" si="48"/>
        <v>0</v>
      </c>
      <c r="CR100" s="95">
        <f t="shared" si="48"/>
        <v>0</v>
      </c>
      <c r="CS100" s="59">
        <f t="shared" si="48"/>
        <v>0</v>
      </c>
      <c r="CT100" s="59">
        <f t="shared" si="48"/>
        <v>0</v>
      </c>
      <c r="CU100" s="59">
        <f t="shared" si="48"/>
        <v>0</v>
      </c>
      <c r="CV100" s="59">
        <f t="shared" si="48"/>
        <v>0</v>
      </c>
      <c r="CW100" s="59">
        <f t="shared" si="48"/>
        <v>0</v>
      </c>
      <c r="CX100" s="95">
        <f t="shared" si="48"/>
        <v>0</v>
      </c>
      <c r="CY100" s="95">
        <f t="shared" si="48"/>
        <v>0</v>
      </c>
      <c r="CZ100" s="95">
        <f t="shared" si="48"/>
        <v>0</v>
      </c>
      <c r="DA100" s="95">
        <f t="shared" si="48"/>
        <v>0</v>
      </c>
      <c r="DB100" s="95">
        <f t="shared" si="48"/>
        <v>0</v>
      </c>
    </row>
    <row r="101" spans="1:106">
      <c r="A101" t="s">
        <v>180</v>
      </c>
      <c r="B101" s="10">
        <f>('E0-Last'!B101)-1</f>
        <v>35</v>
      </c>
      <c r="C101" s="4" t="s">
        <v>3</v>
      </c>
      <c r="D101" s="10" t="s">
        <v>38</v>
      </c>
      <c r="E101" s="59">
        <f t="shared" ref="E101:E123" si="49">(K101/$J101)*100</f>
        <v>25</v>
      </c>
      <c r="F101" s="59">
        <f t="shared" ref="F101:F123" si="50">(L101/$J101)*100</f>
        <v>0</v>
      </c>
      <c r="G101" s="59">
        <f t="shared" ref="G101:G123" si="51">(M101/$J101)*100</f>
        <v>25</v>
      </c>
      <c r="H101" s="59">
        <f t="shared" ref="H101:H123" si="52">(N101/$J101)*100</f>
        <v>50</v>
      </c>
      <c r="I101" s="59">
        <f t="shared" ref="I101:I123" si="53">M101/J101</f>
        <v>0.25</v>
      </c>
      <c r="J101">
        <v>4</v>
      </c>
      <c r="K101">
        <v>1</v>
      </c>
      <c r="L101">
        <v>0</v>
      </c>
      <c r="M101">
        <v>1</v>
      </c>
      <c r="N101">
        <v>2</v>
      </c>
      <c r="O101">
        <v>0</v>
      </c>
      <c r="P101">
        <v>1383</v>
      </c>
      <c r="Q101">
        <v>0</v>
      </c>
      <c r="R101">
        <v>598</v>
      </c>
      <c r="S101">
        <v>1775.5</v>
      </c>
      <c r="T101">
        <v>975.33333330000005</v>
      </c>
      <c r="U101">
        <v>550</v>
      </c>
      <c r="V101">
        <v>1188</v>
      </c>
      <c r="W101">
        <v>78.666666660000004</v>
      </c>
      <c r="X101">
        <v>88</v>
      </c>
      <c r="Y101">
        <v>74</v>
      </c>
      <c r="Z101">
        <v>597</v>
      </c>
      <c r="AA101">
        <v>956</v>
      </c>
      <c r="AB101">
        <v>417.5</v>
      </c>
      <c r="AC101">
        <v>9</v>
      </c>
      <c r="AD101">
        <v>5</v>
      </c>
      <c r="AE101">
        <v>1</v>
      </c>
      <c r="AF101">
        <v>3</v>
      </c>
      <c r="AG101">
        <v>3</v>
      </c>
      <c r="AH101">
        <v>4</v>
      </c>
      <c r="AI101">
        <v>1</v>
      </c>
      <c r="AJ101">
        <v>0</v>
      </c>
      <c r="AK101">
        <v>0</v>
      </c>
      <c r="AL101">
        <v>1</v>
      </c>
      <c r="AM101">
        <v>3</v>
      </c>
      <c r="AN101">
        <v>1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1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2</v>
      </c>
      <c r="BA101">
        <v>0</v>
      </c>
      <c r="BB101">
        <v>0</v>
      </c>
      <c r="BC101">
        <v>0</v>
      </c>
      <c r="BD101">
        <v>1</v>
      </c>
      <c r="BE101">
        <v>4</v>
      </c>
      <c r="BF101">
        <v>0</v>
      </c>
      <c r="BG101">
        <v>1</v>
      </c>
      <c r="BH101">
        <v>0</v>
      </c>
      <c r="BI101">
        <v>1</v>
      </c>
      <c r="BJ101">
        <v>2</v>
      </c>
      <c r="BK101">
        <v>0</v>
      </c>
      <c r="BL101">
        <v>68</v>
      </c>
      <c r="BM101">
        <v>35</v>
      </c>
      <c r="BN101">
        <v>3</v>
      </c>
      <c r="BO101">
        <v>0</v>
      </c>
      <c r="BP101">
        <v>5</v>
      </c>
      <c r="BQ101">
        <v>0</v>
      </c>
      <c r="BR101">
        <v>25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  <c r="CE101" s="58"/>
      <c r="CI101" s="59"/>
      <c r="CJ101" s="59"/>
      <c r="CK101" s="59"/>
      <c r="CL101" s="59"/>
      <c r="CM101" s="59"/>
      <c r="CN101" s="95"/>
      <c r="CO101" s="95"/>
      <c r="CP101" s="95"/>
      <c r="CQ101" s="95"/>
      <c r="CR101" s="95"/>
      <c r="CS101" s="59"/>
      <c r="CT101" s="59"/>
      <c r="CU101" s="59"/>
      <c r="CV101" s="59"/>
      <c r="CW101" s="59"/>
      <c r="CX101" s="95"/>
      <c r="CY101" s="95"/>
      <c r="CZ101" s="95"/>
      <c r="DA101" s="95"/>
      <c r="DB101" s="95"/>
    </row>
    <row r="102" spans="1:106">
      <c r="A102" t="s">
        <v>159</v>
      </c>
      <c r="B102" s="10">
        <f>('E0-Last'!B102)-1</f>
        <v>33</v>
      </c>
      <c r="C102" s="4" t="s">
        <v>3</v>
      </c>
      <c r="D102" s="10" t="s">
        <v>38</v>
      </c>
      <c r="E102" s="59">
        <f t="shared" si="49"/>
        <v>0</v>
      </c>
      <c r="F102" s="59">
        <f t="shared" si="50"/>
        <v>0</v>
      </c>
      <c r="G102" s="59">
        <f t="shared" si="51"/>
        <v>50</v>
      </c>
      <c r="H102" s="59">
        <f t="shared" si="52"/>
        <v>25</v>
      </c>
      <c r="I102" s="59">
        <f t="shared" si="53"/>
        <v>0.5</v>
      </c>
      <c r="J102">
        <v>4</v>
      </c>
      <c r="K102">
        <v>0</v>
      </c>
      <c r="L102">
        <v>0</v>
      </c>
      <c r="M102">
        <v>2</v>
      </c>
      <c r="N102">
        <v>1</v>
      </c>
      <c r="O102">
        <v>1</v>
      </c>
      <c r="P102">
        <v>834</v>
      </c>
      <c r="Q102">
        <v>0</v>
      </c>
      <c r="R102">
        <v>813.5</v>
      </c>
      <c r="S102">
        <v>589</v>
      </c>
      <c r="T102">
        <v>218.33333329999999</v>
      </c>
      <c r="U102">
        <v>269</v>
      </c>
      <c r="V102">
        <v>117</v>
      </c>
      <c r="W102">
        <v>448.33333340000001</v>
      </c>
      <c r="X102">
        <v>610.5</v>
      </c>
      <c r="Y102">
        <v>124</v>
      </c>
      <c r="Z102">
        <v>107.66666669999999</v>
      </c>
      <c r="AA102">
        <v>63.5</v>
      </c>
      <c r="AB102">
        <v>196</v>
      </c>
      <c r="AC102">
        <v>19</v>
      </c>
      <c r="AD102">
        <v>6</v>
      </c>
      <c r="AE102">
        <v>11</v>
      </c>
      <c r="AF102">
        <v>2</v>
      </c>
      <c r="AG102">
        <v>8</v>
      </c>
      <c r="AH102">
        <v>6</v>
      </c>
      <c r="AI102">
        <v>2</v>
      </c>
      <c r="AJ102">
        <v>0</v>
      </c>
      <c r="AK102">
        <v>0</v>
      </c>
      <c r="AL102">
        <v>3</v>
      </c>
      <c r="AM102">
        <v>4</v>
      </c>
      <c r="AN102">
        <v>2</v>
      </c>
      <c r="AO102">
        <v>0</v>
      </c>
      <c r="AP102">
        <v>0</v>
      </c>
      <c r="AQ102">
        <v>0</v>
      </c>
      <c r="AR102">
        <v>0</v>
      </c>
      <c r="AS102">
        <v>3</v>
      </c>
      <c r="AT102">
        <v>3</v>
      </c>
      <c r="AU102">
        <v>2</v>
      </c>
      <c r="AV102">
        <v>0</v>
      </c>
      <c r="AW102">
        <v>0</v>
      </c>
      <c r="AX102">
        <v>3</v>
      </c>
      <c r="AY102">
        <v>1</v>
      </c>
      <c r="AZ102">
        <v>1</v>
      </c>
      <c r="BA102">
        <v>0</v>
      </c>
      <c r="BB102">
        <v>0</v>
      </c>
      <c r="BC102">
        <v>0</v>
      </c>
      <c r="BD102">
        <v>0</v>
      </c>
      <c r="BE102">
        <v>8</v>
      </c>
      <c r="BF102">
        <v>0</v>
      </c>
      <c r="BG102">
        <v>0</v>
      </c>
      <c r="BH102">
        <v>0</v>
      </c>
      <c r="BI102">
        <v>1</v>
      </c>
      <c r="BJ102">
        <v>2</v>
      </c>
      <c r="BK102">
        <v>5</v>
      </c>
      <c r="BL102">
        <v>47</v>
      </c>
      <c r="BM102">
        <v>31</v>
      </c>
      <c r="BN102">
        <v>0</v>
      </c>
      <c r="BO102">
        <v>0</v>
      </c>
      <c r="BP102">
        <v>3</v>
      </c>
      <c r="BQ102">
        <v>2</v>
      </c>
      <c r="BR102">
        <v>11</v>
      </c>
      <c r="BS102">
        <v>1</v>
      </c>
      <c r="BT102">
        <v>0</v>
      </c>
      <c r="BU102">
        <v>1</v>
      </c>
      <c r="BV102">
        <v>1120</v>
      </c>
      <c r="BW102">
        <v>0</v>
      </c>
      <c r="BX102">
        <v>1120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  <c r="CG102" s="10">
        <f>CG159</f>
        <v>0</v>
      </c>
      <c r="CH102" s="10">
        <f t="shared" ref="CH102:DB102" si="54">CH159</f>
        <v>0</v>
      </c>
      <c r="CI102" s="59">
        <f t="shared" si="54"/>
        <v>0</v>
      </c>
      <c r="CJ102" s="59">
        <f t="shared" si="54"/>
        <v>0</v>
      </c>
      <c r="CK102" s="59">
        <f t="shared" si="54"/>
        <v>0</v>
      </c>
      <c r="CL102" s="59">
        <f t="shared" si="54"/>
        <v>0</v>
      </c>
      <c r="CM102" s="59">
        <f t="shared" si="54"/>
        <v>0</v>
      </c>
      <c r="CN102" s="95">
        <f t="shared" si="54"/>
        <v>0</v>
      </c>
      <c r="CO102" s="95">
        <f t="shared" si="54"/>
        <v>0</v>
      </c>
      <c r="CP102" s="95">
        <f t="shared" si="54"/>
        <v>0</v>
      </c>
      <c r="CQ102" s="95">
        <f t="shared" si="54"/>
        <v>0</v>
      </c>
      <c r="CR102" s="95">
        <f t="shared" si="54"/>
        <v>0</v>
      </c>
      <c r="CS102" s="59">
        <f t="shared" si="54"/>
        <v>0</v>
      </c>
      <c r="CT102" s="59">
        <f t="shared" si="54"/>
        <v>0</v>
      </c>
      <c r="CU102" s="59">
        <f t="shared" si="54"/>
        <v>0</v>
      </c>
      <c r="CV102" s="59">
        <f t="shared" si="54"/>
        <v>0</v>
      </c>
      <c r="CW102" s="59">
        <f t="shared" si="54"/>
        <v>0</v>
      </c>
      <c r="CX102" s="95">
        <f t="shared" si="54"/>
        <v>0</v>
      </c>
      <c r="CY102" s="95">
        <f t="shared" si="54"/>
        <v>0</v>
      </c>
      <c r="CZ102" s="95">
        <f t="shared" si="54"/>
        <v>0</v>
      </c>
      <c r="DA102" s="95">
        <f t="shared" si="54"/>
        <v>0</v>
      </c>
      <c r="DB102" s="95">
        <f t="shared" si="54"/>
        <v>0</v>
      </c>
    </row>
    <row r="103" spans="1:106">
      <c r="A103" t="s">
        <v>160</v>
      </c>
      <c r="B103" s="10">
        <f>('E0-Last'!B103)-1</f>
        <v>33</v>
      </c>
      <c r="C103" s="4" t="s">
        <v>3</v>
      </c>
      <c r="D103" s="10" t="s">
        <v>38</v>
      </c>
      <c r="E103" s="59">
        <f t="shared" si="49"/>
        <v>0</v>
      </c>
      <c r="F103" s="59">
        <f t="shared" si="50"/>
        <v>0</v>
      </c>
      <c r="G103" s="59">
        <f t="shared" si="51"/>
        <v>50</v>
      </c>
      <c r="H103" s="59">
        <f t="shared" si="52"/>
        <v>50</v>
      </c>
      <c r="I103" s="59">
        <f t="shared" si="53"/>
        <v>0.5</v>
      </c>
      <c r="J103">
        <v>4</v>
      </c>
      <c r="K103">
        <v>0</v>
      </c>
      <c r="L103">
        <v>0</v>
      </c>
      <c r="M103">
        <v>2</v>
      </c>
      <c r="N103">
        <v>2</v>
      </c>
      <c r="O103">
        <v>0</v>
      </c>
      <c r="P103">
        <v>136.75</v>
      </c>
      <c r="Q103">
        <v>0</v>
      </c>
      <c r="R103">
        <v>186</v>
      </c>
      <c r="S103">
        <v>87.5</v>
      </c>
      <c r="T103">
        <v>344.5</v>
      </c>
      <c r="U103">
        <v>280.5</v>
      </c>
      <c r="V103">
        <v>408.5</v>
      </c>
      <c r="W103">
        <v>97.25</v>
      </c>
      <c r="X103">
        <v>116.5</v>
      </c>
      <c r="Y103">
        <v>78</v>
      </c>
      <c r="Z103">
        <v>887</v>
      </c>
      <c r="AA103">
        <v>1296</v>
      </c>
      <c r="AB103">
        <v>478</v>
      </c>
      <c r="AC103">
        <v>26</v>
      </c>
      <c r="AD103">
        <v>12</v>
      </c>
      <c r="AE103">
        <v>11</v>
      </c>
      <c r="AF103">
        <v>3</v>
      </c>
      <c r="AG103">
        <v>5</v>
      </c>
      <c r="AH103">
        <v>7</v>
      </c>
      <c r="AI103">
        <v>1</v>
      </c>
      <c r="AJ103">
        <v>0</v>
      </c>
      <c r="AK103">
        <v>0</v>
      </c>
      <c r="AL103">
        <v>13</v>
      </c>
      <c r="AM103">
        <v>4</v>
      </c>
      <c r="AN103">
        <v>3</v>
      </c>
      <c r="AO103">
        <v>0</v>
      </c>
      <c r="AP103">
        <v>0</v>
      </c>
      <c r="AQ103">
        <v>0</v>
      </c>
      <c r="AR103">
        <v>5</v>
      </c>
      <c r="AS103">
        <v>1</v>
      </c>
      <c r="AT103">
        <v>2</v>
      </c>
      <c r="AU103">
        <v>0</v>
      </c>
      <c r="AV103">
        <v>0</v>
      </c>
      <c r="AW103">
        <v>0</v>
      </c>
      <c r="AX103">
        <v>8</v>
      </c>
      <c r="AY103">
        <v>0</v>
      </c>
      <c r="AZ103">
        <v>2</v>
      </c>
      <c r="BA103">
        <v>1</v>
      </c>
      <c r="BB103">
        <v>0</v>
      </c>
      <c r="BC103">
        <v>0</v>
      </c>
      <c r="BD103">
        <v>0</v>
      </c>
      <c r="BE103">
        <v>4</v>
      </c>
      <c r="BF103">
        <v>0</v>
      </c>
      <c r="BG103">
        <v>0</v>
      </c>
      <c r="BH103">
        <v>0</v>
      </c>
      <c r="BI103">
        <v>2</v>
      </c>
      <c r="BJ103">
        <v>2</v>
      </c>
      <c r="BK103">
        <v>0</v>
      </c>
      <c r="BL103">
        <v>37</v>
      </c>
      <c r="BM103">
        <v>0</v>
      </c>
      <c r="BN103">
        <v>3</v>
      </c>
      <c r="BO103">
        <v>2</v>
      </c>
      <c r="BP103">
        <v>7</v>
      </c>
      <c r="BQ103">
        <v>1</v>
      </c>
      <c r="BR103">
        <v>24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G103" s="10" t="e">
        <f>#REF!</f>
        <v>#REF!</v>
      </c>
      <c r="CH103" s="10" t="e">
        <f>#REF!</f>
        <v>#REF!</v>
      </c>
      <c r="CI103" s="59" t="e">
        <f>#REF!</f>
        <v>#REF!</v>
      </c>
      <c r="CJ103" s="59" t="e">
        <f>#REF!</f>
        <v>#REF!</v>
      </c>
      <c r="CK103" s="59" t="e">
        <f>#REF!</f>
        <v>#REF!</v>
      </c>
      <c r="CL103" s="59" t="e">
        <f>#REF!</f>
        <v>#REF!</v>
      </c>
      <c r="CM103" s="59" t="e">
        <f>#REF!</f>
        <v>#REF!</v>
      </c>
      <c r="CN103" s="95" t="e">
        <f>#REF!</f>
        <v>#REF!</v>
      </c>
      <c r="CO103" s="95" t="e">
        <f>#REF!</f>
        <v>#REF!</v>
      </c>
      <c r="CP103" s="95" t="e">
        <f>#REF!</f>
        <v>#REF!</v>
      </c>
      <c r="CQ103" s="95" t="e">
        <f>#REF!</f>
        <v>#REF!</v>
      </c>
      <c r="CR103" s="95" t="e">
        <f>#REF!</f>
        <v>#REF!</v>
      </c>
      <c r="CS103" s="59" t="e">
        <f>#REF!</f>
        <v>#REF!</v>
      </c>
      <c r="CT103" s="59" t="e">
        <f>#REF!</f>
        <v>#REF!</v>
      </c>
      <c r="CU103" s="59" t="e">
        <f>#REF!</f>
        <v>#REF!</v>
      </c>
      <c r="CV103" s="59" t="e">
        <f>#REF!</f>
        <v>#REF!</v>
      </c>
      <c r="CW103" s="59" t="e">
        <f>#REF!</f>
        <v>#REF!</v>
      </c>
      <c r="CX103" s="95" t="e">
        <f>#REF!</f>
        <v>#REF!</v>
      </c>
      <c r="CY103" s="95" t="e">
        <f>#REF!</f>
        <v>#REF!</v>
      </c>
      <c r="CZ103" s="95" t="e">
        <f>#REF!</f>
        <v>#REF!</v>
      </c>
      <c r="DA103" s="95" t="e">
        <f>#REF!</f>
        <v>#REF!</v>
      </c>
      <c r="DB103" s="95" t="e">
        <f>#REF!</f>
        <v>#REF!</v>
      </c>
    </row>
    <row r="104" spans="1:106">
      <c r="A104" t="s">
        <v>181</v>
      </c>
      <c r="B104" s="10">
        <f>('E0-Last'!B104)-1</f>
        <v>35</v>
      </c>
      <c r="C104" s="6" t="s">
        <v>2</v>
      </c>
      <c r="D104" s="10" t="s">
        <v>38</v>
      </c>
      <c r="E104" s="59">
        <f t="shared" si="49"/>
        <v>0</v>
      </c>
      <c r="F104" s="59">
        <f t="shared" si="50"/>
        <v>0</v>
      </c>
      <c r="G104" s="59">
        <f t="shared" si="51"/>
        <v>50</v>
      </c>
      <c r="H104" s="59">
        <f t="shared" si="52"/>
        <v>25</v>
      </c>
      <c r="I104" s="59">
        <f t="shared" si="53"/>
        <v>0.5</v>
      </c>
      <c r="J104">
        <v>4</v>
      </c>
      <c r="K104">
        <v>0</v>
      </c>
      <c r="L104">
        <v>0</v>
      </c>
      <c r="M104">
        <v>2</v>
      </c>
      <c r="N104">
        <v>1</v>
      </c>
      <c r="O104">
        <v>1</v>
      </c>
      <c r="P104">
        <v>1698</v>
      </c>
      <c r="Q104">
        <v>0</v>
      </c>
      <c r="R104">
        <v>541.5</v>
      </c>
      <c r="S104">
        <v>3578</v>
      </c>
      <c r="T104">
        <v>554.33333330000005</v>
      </c>
      <c r="U104">
        <v>662</v>
      </c>
      <c r="V104">
        <v>339</v>
      </c>
      <c r="W104">
        <v>116.33333330000001</v>
      </c>
      <c r="X104">
        <v>107</v>
      </c>
      <c r="Y104">
        <v>135</v>
      </c>
      <c r="Z104">
        <v>952.33333330000005</v>
      </c>
      <c r="AA104">
        <v>1111.5</v>
      </c>
      <c r="AB104">
        <v>634</v>
      </c>
      <c r="AC104">
        <v>23</v>
      </c>
      <c r="AD104">
        <v>10</v>
      </c>
      <c r="AE104">
        <v>9</v>
      </c>
      <c r="AF104">
        <v>4</v>
      </c>
      <c r="AG104">
        <v>11</v>
      </c>
      <c r="AH104">
        <v>8</v>
      </c>
      <c r="AI104">
        <v>0</v>
      </c>
      <c r="AJ104">
        <v>0</v>
      </c>
      <c r="AK104">
        <v>0</v>
      </c>
      <c r="AL104">
        <v>4</v>
      </c>
      <c r="AM104">
        <v>4</v>
      </c>
      <c r="AN104">
        <v>4</v>
      </c>
      <c r="AO104">
        <v>0</v>
      </c>
      <c r="AP104">
        <v>0</v>
      </c>
      <c r="AQ104">
        <v>0</v>
      </c>
      <c r="AR104">
        <v>2</v>
      </c>
      <c r="AS104">
        <v>5</v>
      </c>
      <c r="AT104">
        <v>3</v>
      </c>
      <c r="AU104">
        <v>0</v>
      </c>
      <c r="AV104">
        <v>0</v>
      </c>
      <c r="AW104">
        <v>0</v>
      </c>
      <c r="AX104">
        <v>1</v>
      </c>
      <c r="AY104">
        <v>2</v>
      </c>
      <c r="AZ104">
        <v>1</v>
      </c>
      <c r="BA104">
        <v>0</v>
      </c>
      <c r="BB104">
        <v>0</v>
      </c>
      <c r="BC104">
        <v>0</v>
      </c>
      <c r="BD104">
        <v>1</v>
      </c>
      <c r="BE104">
        <v>6</v>
      </c>
      <c r="BF104">
        <v>1</v>
      </c>
      <c r="BG104">
        <v>0</v>
      </c>
      <c r="BH104">
        <v>0</v>
      </c>
      <c r="BI104">
        <v>2</v>
      </c>
      <c r="BJ104">
        <v>1</v>
      </c>
      <c r="BK104">
        <v>2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1</v>
      </c>
      <c r="BV104">
        <v>2131</v>
      </c>
      <c r="BW104">
        <v>0</v>
      </c>
      <c r="BX104">
        <v>2131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I104" s="59"/>
      <c r="CJ104" s="59"/>
      <c r="CK104" s="59"/>
      <c r="CL104" s="59"/>
      <c r="CM104" s="59"/>
      <c r="CN104" s="95"/>
      <c r="CO104" s="95"/>
      <c r="CP104" s="95"/>
      <c r="CQ104" s="95"/>
      <c r="CR104" s="95"/>
      <c r="CS104" s="59"/>
      <c r="CT104" s="59"/>
      <c r="CU104" s="59"/>
      <c r="CV104" s="59"/>
      <c r="CW104" s="59"/>
      <c r="CX104" s="95"/>
      <c r="CY104" s="95"/>
      <c r="CZ104" s="95"/>
      <c r="DA104" s="95"/>
      <c r="DB104" s="95"/>
    </row>
    <row r="105" spans="1:106">
      <c r="A105" t="s">
        <v>161</v>
      </c>
      <c r="B105" s="10">
        <f>('E0-Last'!B105)-1</f>
        <v>34</v>
      </c>
      <c r="C105" s="4" t="s">
        <v>3</v>
      </c>
      <c r="D105" s="10" t="s">
        <v>38</v>
      </c>
      <c r="E105" s="59">
        <f t="shared" si="49"/>
        <v>0</v>
      </c>
      <c r="F105" s="59">
        <f t="shared" si="50"/>
        <v>0</v>
      </c>
      <c r="G105" s="59">
        <f t="shared" si="51"/>
        <v>50</v>
      </c>
      <c r="H105" s="59">
        <f t="shared" si="52"/>
        <v>25</v>
      </c>
      <c r="I105" s="59">
        <f t="shared" si="53"/>
        <v>0.5</v>
      </c>
      <c r="J105">
        <v>4</v>
      </c>
      <c r="K105">
        <v>0</v>
      </c>
      <c r="L105">
        <v>0</v>
      </c>
      <c r="M105">
        <v>2</v>
      </c>
      <c r="N105">
        <v>1</v>
      </c>
      <c r="O105">
        <v>1</v>
      </c>
      <c r="P105">
        <v>483.5</v>
      </c>
      <c r="Q105">
        <v>0</v>
      </c>
      <c r="R105">
        <v>318</v>
      </c>
      <c r="S105">
        <v>1190</v>
      </c>
      <c r="T105">
        <v>650.33333330000005</v>
      </c>
      <c r="U105">
        <v>785</v>
      </c>
      <c r="V105">
        <v>381</v>
      </c>
      <c r="W105">
        <v>138</v>
      </c>
      <c r="X105">
        <v>133.5</v>
      </c>
      <c r="Y105">
        <v>147</v>
      </c>
      <c r="Z105">
        <v>302.66666659999999</v>
      </c>
      <c r="AA105">
        <v>379</v>
      </c>
      <c r="AB105">
        <v>150</v>
      </c>
      <c r="AC105">
        <v>17</v>
      </c>
      <c r="AD105">
        <v>6</v>
      </c>
      <c r="AE105">
        <v>8</v>
      </c>
      <c r="AF105">
        <v>3</v>
      </c>
      <c r="AG105">
        <v>6</v>
      </c>
      <c r="AH105">
        <v>5</v>
      </c>
      <c r="AI105">
        <v>2</v>
      </c>
      <c r="AJ105">
        <v>0</v>
      </c>
      <c r="AK105">
        <v>0</v>
      </c>
      <c r="AL105">
        <v>4</v>
      </c>
      <c r="AM105">
        <v>4</v>
      </c>
      <c r="AN105">
        <v>1</v>
      </c>
      <c r="AO105">
        <v>0</v>
      </c>
      <c r="AP105">
        <v>0</v>
      </c>
      <c r="AQ105">
        <v>0</v>
      </c>
      <c r="AR105">
        <v>1</v>
      </c>
      <c r="AS105">
        <v>2</v>
      </c>
      <c r="AT105">
        <v>3</v>
      </c>
      <c r="AU105">
        <v>1</v>
      </c>
      <c r="AV105">
        <v>0</v>
      </c>
      <c r="AW105">
        <v>0</v>
      </c>
      <c r="AX105">
        <v>2</v>
      </c>
      <c r="AY105">
        <v>0</v>
      </c>
      <c r="AZ105">
        <v>1</v>
      </c>
      <c r="BA105">
        <v>1</v>
      </c>
      <c r="BB105">
        <v>0</v>
      </c>
      <c r="BC105">
        <v>0</v>
      </c>
      <c r="BD105">
        <v>1</v>
      </c>
      <c r="BE105">
        <v>17</v>
      </c>
      <c r="BF105">
        <v>1</v>
      </c>
      <c r="BG105">
        <v>6</v>
      </c>
      <c r="BH105">
        <v>0</v>
      </c>
      <c r="BI105">
        <v>2</v>
      </c>
      <c r="BJ105">
        <v>1</v>
      </c>
      <c r="BK105">
        <v>7</v>
      </c>
      <c r="BL105">
        <v>39</v>
      </c>
      <c r="BM105">
        <v>11</v>
      </c>
      <c r="BN105">
        <v>9</v>
      </c>
      <c r="BO105">
        <v>0</v>
      </c>
      <c r="BP105">
        <v>7</v>
      </c>
      <c r="BQ105">
        <v>3</v>
      </c>
      <c r="BR105">
        <v>9</v>
      </c>
      <c r="BS105">
        <v>1</v>
      </c>
      <c r="BT105">
        <v>0</v>
      </c>
      <c r="BU105">
        <v>1</v>
      </c>
      <c r="BV105">
        <v>108</v>
      </c>
      <c r="BW105">
        <v>0</v>
      </c>
      <c r="BX105">
        <v>108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G105" s="10" t="e">
        <f>#REF!</f>
        <v>#REF!</v>
      </c>
      <c r="CH105" s="10" t="e">
        <f>#REF!</f>
        <v>#REF!</v>
      </c>
      <c r="CI105" s="59" t="e">
        <f>#REF!</f>
        <v>#REF!</v>
      </c>
      <c r="CJ105" s="59" t="e">
        <f>#REF!</f>
        <v>#REF!</v>
      </c>
      <c r="CK105" s="59" t="e">
        <f>#REF!</f>
        <v>#REF!</v>
      </c>
      <c r="CL105" s="59" t="e">
        <f>#REF!</f>
        <v>#REF!</v>
      </c>
      <c r="CM105" s="59" t="e">
        <f>#REF!</f>
        <v>#REF!</v>
      </c>
      <c r="CN105" s="95" t="e">
        <f>#REF!</f>
        <v>#REF!</v>
      </c>
      <c r="CO105" s="95" t="e">
        <f>#REF!</f>
        <v>#REF!</v>
      </c>
      <c r="CP105" s="95" t="e">
        <f>#REF!</f>
        <v>#REF!</v>
      </c>
      <c r="CQ105" s="95" t="e">
        <f>#REF!</f>
        <v>#REF!</v>
      </c>
      <c r="CR105" s="95" t="e">
        <f>#REF!</f>
        <v>#REF!</v>
      </c>
      <c r="CS105" s="59" t="e">
        <f>#REF!</f>
        <v>#REF!</v>
      </c>
      <c r="CT105" s="59" t="e">
        <f>#REF!</f>
        <v>#REF!</v>
      </c>
      <c r="CU105" s="59" t="e">
        <f>#REF!</f>
        <v>#REF!</v>
      </c>
      <c r="CV105" s="59" t="e">
        <f>#REF!</f>
        <v>#REF!</v>
      </c>
      <c r="CW105" s="59" t="e">
        <f>#REF!</f>
        <v>#REF!</v>
      </c>
      <c r="CX105" s="95" t="e">
        <f>#REF!</f>
        <v>#REF!</v>
      </c>
      <c r="CY105" s="95" t="e">
        <f>#REF!</f>
        <v>#REF!</v>
      </c>
      <c r="CZ105" s="95" t="e">
        <f>#REF!</f>
        <v>#REF!</v>
      </c>
      <c r="DA105" s="95" t="e">
        <f>#REF!</f>
        <v>#REF!</v>
      </c>
      <c r="DB105" s="95" t="e">
        <f>#REF!</f>
        <v>#REF!</v>
      </c>
    </row>
    <row r="106" spans="1:106">
      <c r="A106" t="s">
        <v>162</v>
      </c>
      <c r="B106" s="10">
        <f>('E0-Last'!B106)-1</f>
        <v>33</v>
      </c>
      <c r="C106" s="6" t="s">
        <v>2</v>
      </c>
      <c r="D106" s="10" t="s">
        <v>38</v>
      </c>
      <c r="E106" s="59">
        <f t="shared" si="49"/>
        <v>0</v>
      </c>
      <c r="F106" s="59">
        <f t="shared" si="50"/>
        <v>0</v>
      </c>
      <c r="G106" s="59">
        <f t="shared" si="51"/>
        <v>50</v>
      </c>
      <c r="H106" s="59">
        <f t="shared" si="52"/>
        <v>50</v>
      </c>
      <c r="I106" s="59">
        <f t="shared" si="53"/>
        <v>0.5</v>
      </c>
      <c r="J106">
        <v>4</v>
      </c>
      <c r="K106">
        <v>0</v>
      </c>
      <c r="L106">
        <v>0</v>
      </c>
      <c r="M106">
        <v>2</v>
      </c>
      <c r="N106">
        <v>2</v>
      </c>
      <c r="O106">
        <v>0</v>
      </c>
      <c r="P106">
        <v>115.75</v>
      </c>
      <c r="Q106">
        <v>0</v>
      </c>
      <c r="R106">
        <v>64</v>
      </c>
      <c r="S106">
        <v>167.5</v>
      </c>
      <c r="T106">
        <v>102</v>
      </c>
      <c r="U106">
        <v>34.5</v>
      </c>
      <c r="V106">
        <v>169.5</v>
      </c>
      <c r="W106">
        <v>435.25</v>
      </c>
      <c r="X106">
        <v>722.5</v>
      </c>
      <c r="Y106">
        <v>148</v>
      </c>
      <c r="Z106">
        <v>414.75</v>
      </c>
      <c r="AA106">
        <v>453</v>
      </c>
      <c r="AB106">
        <v>376.5</v>
      </c>
      <c r="AC106">
        <v>35</v>
      </c>
      <c r="AD106">
        <v>15</v>
      </c>
      <c r="AE106">
        <v>15</v>
      </c>
      <c r="AF106">
        <v>5</v>
      </c>
      <c r="AG106">
        <v>4</v>
      </c>
      <c r="AH106">
        <v>5</v>
      </c>
      <c r="AI106">
        <v>1</v>
      </c>
      <c r="AJ106">
        <v>0</v>
      </c>
      <c r="AK106">
        <v>0</v>
      </c>
      <c r="AL106">
        <v>25</v>
      </c>
      <c r="AM106">
        <v>4</v>
      </c>
      <c r="AN106">
        <v>1</v>
      </c>
      <c r="AO106">
        <v>0</v>
      </c>
      <c r="AP106">
        <v>0</v>
      </c>
      <c r="AQ106">
        <v>0</v>
      </c>
      <c r="AR106">
        <v>10</v>
      </c>
      <c r="AS106">
        <v>0</v>
      </c>
      <c r="AT106">
        <v>2</v>
      </c>
      <c r="AU106">
        <v>1</v>
      </c>
      <c r="AV106">
        <v>0</v>
      </c>
      <c r="AW106">
        <v>0</v>
      </c>
      <c r="AX106">
        <v>12</v>
      </c>
      <c r="AY106">
        <v>0</v>
      </c>
      <c r="AZ106">
        <v>2</v>
      </c>
      <c r="BA106">
        <v>0</v>
      </c>
      <c r="BB106">
        <v>0</v>
      </c>
      <c r="BC106">
        <v>0</v>
      </c>
      <c r="BD106">
        <v>3</v>
      </c>
      <c r="BE106">
        <v>4</v>
      </c>
      <c r="BF106">
        <v>0</v>
      </c>
      <c r="BG106">
        <v>0</v>
      </c>
      <c r="BH106">
        <v>0</v>
      </c>
      <c r="BI106">
        <v>0</v>
      </c>
      <c r="BJ106">
        <v>4</v>
      </c>
      <c r="BK106">
        <v>0</v>
      </c>
      <c r="BL106">
        <v>57</v>
      </c>
      <c r="BM106">
        <v>7</v>
      </c>
      <c r="BN106">
        <v>1</v>
      </c>
      <c r="BO106">
        <v>0</v>
      </c>
      <c r="BP106">
        <v>8</v>
      </c>
      <c r="BQ106">
        <v>3</v>
      </c>
      <c r="BR106">
        <v>38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  <c r="CG106" s="10" t="e">
        <f>#REF!</f>
        <v>#REF!</v>
      </c>
      <c r="CH106" s="10" t="e">
        <f>#REF!</f>
        <v>#REF!</v>
      </c>
      <c r="CI106" s="59" t="e">
        <f>#REF!</f>
        <v>#REF!</v>
      </c>
      <c r="CJ106" s="59" t="e">
        <f>#REF!</f>
        <v>#REF!</v>
      </c>
      <c r="CK106" s="59" t="e">
        <f>#REF!</f>
        <v>#REF!</v>
      </c>
      <c r="CL106" s="59" t="e">
        <f>#REF!</f>
        <v>#REF!</v>
      </c>
      <c r="CM106" s="59" t="e">
        <f>#REF!</f>
        <v>#REF!</v>
      </c>
      <c r="CN106" s="95" t="e">
        <f>#REF!</f>
        <v>#REF!</v>
      </c>
      <c r="CO106" s="95" t="e">
        <f>#REF!</f>
        <v>#REF!</v>
      </c>
      <c r="CP106" s="95" t="e">
        <f>#REF!</f>
        <v>#REF!</v>
      </c>
      <c r="CQ106" s="95" t="e">
        <f>#REF!</f>
        <v>#REF!</v>
      </c>
      <c r="CR106" s="95" t="e">
        <f>#REF!</f>
        <v>#REF!</v>
      </c>
      <c r="CS106" s="59" t="e">
        <f>#REF!</f>
        <v>#REF!</v>
      </c>
      <c r="CT106" s="59" t="e">
        <f>#REF!</f>
        <v>#REF!</v>
      </c>
      <c r="CU106" s="59" t="e">
        <f>#REF!</f>
        <v>#REF!</v>
      </c>
      <c r="CV106" s="59" t="e">
        <f>#REF!</f>
        <v>#REF!</v>
      </c>
      <c r="CW106" s="59" t="e">
        <f>#REF!</f>
        <v>#REF!</v>
      </c>
      <c r="CX106" s="95" t="e">
        <f>#REF!</f>
        <v>#REF!</v>
      </c>
      <c r="CY106" s="95" t="e">
        <f>#REF!</f>
        <v>#REF!</v>
      </c>
      <c r="CZ106" s="95" t="e">
        <f>#REF!</f>
        <v>#REF!</v>
      </c>
      <c r="DA106" s="95" t="e">
        <f>#REF!</f>
        <v>#REF!</v>
      </c>
      <c r="DB106" s="95" t="e">
        <f>#REF!</f>
        <v>#REF!</v>
      </c>
    </row>
    <row r="107" spans="1:106">
      <c r="A107" t="s">
        <v>163</v>
      </c>
      <c r="B107" s="10">
        <f>('E0-Last'!B107)-1</f>
        <v>28</v>
      </c>
      <c r="C107" s="6" t="s">
        <v>2</v>
      </c>
      <c r="D107" s="10" t="s">
        <v>38</v>
      </c>
      <c r="E107" s="59">
        <f t="shared" si="49"/>
        <v>0</v>
      </c>
      <c r="F107" s="59">
        <f t="shared" si="50"/>
        <v>25</v>
      </c>
      <c r="G107" s="59">
        <f t="shared" si="51"/>
        <v>50</v>
      </c>
      <c r="H107" s="59">
        <f t="shared" si="52"/>
        <v>0</v>
      </c>
      <c r="I107" s="59">
        <f t="shared" si="53"/>
        <v>0.5</v>
      </c>
      <c r="J107">
        <v>4</v>
      </c>
      <c r="K107">
        <v>0</v>
      </c>
      <c r="L107">
        <v>1</v>
      </c>
      <c r="M107">
        <v>2</v>
      </c>
      <c r="N107">
        <v>0</v>
      </c>
      <c r="O107">
        <v>1</v>
      </c>
      <c r="P107">
        <v>191.25</v>
      </c>
      <c r="Q107">
        <v>522</v>
      </c>
      <c r="R107">
        <v>65</v>
      </c>
      <c r="S107">
        <v>0</v>
      </c>
      <c r="T107">
        <v>51.5</v>
      </c>
      <c r="U107">
        <v>51.5</v>
      </c>
      <c r="V107">
        <v>0</v>
      </c>
      <c r="W107">
        <v>70.5</v>
      </c>
      <c r="X107">
        <v>70.5</v>
      </c>
      <c r="Y107">
        <v>0</v>
      </c>
      <c r="Z107">
        <v>1317.5</v>
      </c>
      <c r="AA107">
        <v>1317.5</v>
      </c>
      <c r="AB107">
        <v>0</v>
      </c>
      <c r="AC107">
        <v>22</v>
      </c>
      <c r="AD107">
        <v>6</v>
      </c>
      <c r="AE107">
        <v>16</v>
      </c>
      <c r="AF107">
        <v>0</v>
      </c>
      <c r="AG107">
        <v>6</v>
      </c>
      <c r="AH107">
        <v>3</v>
      </c>
      <c r="AI107">
        <v>6</v>
      </c>
      <c r="AJ107">
        <v>0</v>
      </c>
      <c r="AK107">
        <v>0</v>
      </c>
      <c r="AL107">
        <v>7</v>
      </c>
      <c r="AM107">
        <v>4</v>
      </c>
      <c r="AN107">
        <v>0</v>
      </c>
      <c r="AO107">
        <v>0</v>
      </c>
      <c r="AP107">
        <v>0</v>
      </c>
      <c r="AQ107">
        <v>0</v>
      </c>
      <c r="AR107">
        <v>2</v>
      </c>
      <c r="AS107">
        <v>2</v>
      </c>
      <c r="AT107">
        <v>3</v>
      </c>
      <c r="AU107">
        <v>6</v>
      </c>
      <c r="AV107">
        <v>0</v>
      </c>
      <c r="AW107">
        <v>0</v>
      </c>
      <c r="AX107">
        <v>5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11</v>
      </c>
      <c r="BF107">
        <v>0</v>
      </c>
      <c r="BG107">
        <v>4</v>
      </c>
      <c r="BH107">
        <v>0</v>
      </c>
      <c r="BI107">
        <v>2</v>
      </c>
      <c r="BJ107">
        <v>0</v>
      </c>
      <c r="BK107">
        <v>5</v>
      </c>
      <c r="BL107">
        <v>71</v>
      </c>
      <c r="BM107">
        <v>2</v>
      </c>
      <c r="BN107">
        <v>16</v>
      </c>
      <c r="BO107">
        <v>0</v>
      </c>
      <c r="BP107">
        <v>2</v>
      </c>
      <c r="BQ107">
        <v>0</v>
      </c>
      <c r="BR107">
        <v>51</v>
      </c>
      <c r="BS107">
        <v>1</v>
      </c>
      <c r="BT107">
        <v>0</v>
      </c>
      <c r="BU107">
        <v>1</v>
      </c>
      <c r="BV107">
        <v>113</v>
      </c>
      <c r="BW107">
        <v>0</v>
      </c>
      <c r="BX107">
        <v>113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  <c r="CG107" s="10" t="e">
        <f>#REF!</f>
        <v>#REF!</v>
      </c>
      <c r="CH107" s="10" t="e">
        <f>#REF!</f>
        <v>#REF!</v>
      </c>
      <c r="CI107" s="59" t="e">
        <f>#REF!</f>
        <v>#REF!</v>
      </c>
      <c r="CJ107" s="59" t="e">
        <f>#REF!</f>
        <v>#REF!</v>
      </c>
      <c r="CK107" s="59" t="e">
        <f>#REF!</f>
        <v>#REF!</v>
      </c>
      <c r="CL107" s="59" t="e">
        <f>#REF!</f>
        <v>#REF!</v>
      </c>
      <c r="CM107" s="59" t="e">
        <f>#REF!</f>
        <v>#REF!</v>
      </c>
      <c r="CN107" s="95" t="e">
        <f>#REF!</f>
        <v>#REF!</v>
      </c>
      <c r="CO107" s="95" t="e">
        <f>#REF!</f>
        <v>#REF!</v>
      </c>
      <c r="CP107" s="95" t="e">
        <f>#REF!</f>
        <v>#REF!</v>
      </c>
      <c r="CQ107" s="95" t="e">
        <f>#REF!</f>
        <v>#REF!</v>
      </c>
      <c r="CR107" s="95" t="e">
        <f>#REF!</f>
        <v>#REF!</v>
      </c>
      <c r="CS107" s="59" t="e">
        <f>#REF!</f>
        <v>#REF!</v>
      </c>
      <c r="CT107" s="59" t="e">
        <f>#REF!</f>
        <v>#REF!</v>
      </c>
      <c r="CU107" s="59" t="e">
        <f>#REF!</f>
        <v>#REF!</v>
      </c>
      <c r="CV107" s="59" t="e">
        <f>#REF!</f>
        <v>#REF!</v>
      </c>
      <c r="CW107" s="59" t="e">
        <f>#REF!</f>
        <v>#REF!</v>
      </c>
      <c r="CX107" s="95" t="e">
        <f>#REF!</f>
        <v>#REF!</v>
      </c>
      <c r="CY107" s="95" t="e">
        <f>#REF!</f>
        <v>#REF!</v>
      </c>
      <c r="CZ107" s="95" t="e">
        <f>#REF!</f>
        <v>#REF!</v>
      </c>
      <c r="DA107" s="95" t="e">
        <f>#REF!</f>
        <v>#REF!</v>
      </c>
      <c r="DB107" s="95" t="e">
        <f>#REF!</f>
        <v>#REF!</v>
      </c>
    </row>
    <row r="108" spans="1:106">
      <c r="A108" t="s">
        <v>164</v>
      </c>
      <c r="B108" s="10">
        <f>('E0-Last'!B108)-1</f>
        <v>28</v>
      </c>
      <c r="C108" s="6" t="s">
        <v>2</v>
      </c>
      <c r="D108" s="10" t="s">
        <v>38</v>
      </c>
      <c r="E108" s="59">
        <f t="shared" si="49"/>
        <v>0</v>
      </c>
      <c r="F108" s="59">
        <f t="shared" si="50"/>
        <v>0</v>
      </c>
      <c r="G108" s="59">
        <f t="shared" si="51"/>
        <v>50</v>
      </c>
      <c r="H108" s="59">
        <f t="shared" si="52"/>
        <v>50</v>
      </c>
      <c r="I108" s="59">
        <f t="shared" si="53"/>
        <v>0.5</v>
      </c>
      <c r="J108">
        <v>4</v>
      </c>
      <c r="K108">
        <v>0</v>
      </c>
      <c r="L108">
        <v>0</v>
      </c>
      <c r="M108">
        <v>2</v>
      </c>
      <c r="N108">
        <v>2</v>
      </c>
      <c r="O108">
        <v>0</v>
      </c>
      <c r="P108">
        <v>177.25</v>
      </c>
      <c r="Q108">
        <v>0</v>
      </c>
      <c r="R108">
        <v>266.5</v>
      </c>
      <c r="S108">
        <v>88</v>
      </c>
      <c r="T108">
        <v>217.5</v>
      </c>
      <c r="U108">
        <v>248</v>
      </c>
      <c r="V108">
        <v>187</v>
      </c>
      <c r="W108">
        <v>103.75</v>
      </c>
      <c r="X108">
        <v>85</v>
      </c>
      <c r="Y108">
        <v>122.5</v>
      </c>
      <c r="Z108">
        <v>203.5</v>
      </c>
      <c r="AA108">
        <v>191.5</v>
      </c>
      <c r="AB108">
        <v>215.5</v>
      </c>
      <c r="AC108">
        <v>21</v>
      </c>
      <c r="AD108">
        <v>7</v>
      </c>
      <c r="AE108">
        <v>11</v>
      </c>
      <c r="AF108">
        <v>3</v>
      </c>
      <c r="AG108">
        <v>5</v>
      </c>
      <c r="AH108">
        <v>5</v>
      </c>
      <c r="AI108">
        <v>3</v>
      </c>
      <c r="AJ108">
        <v>0</v>
      </c>
      <c r="AK108">
        <v>0</v>
      </c>
      <c r="AL108">
        <v>8</v>
      </c>
      <c r="AM108">
        <v>4</v>
      </c>
      <c r="AN108">
        <v>1</v>
      </c>
      <c r="AO108">
        <v>1</v>
      </c>
      <c r="AP108">
        <v>0</v>
      </c>
      <c r="AQ108">
        <v>0</v>
      </c>
      <c r="AR108">
        <v>1</v>
      </c>
      <c r="AS108">
        <v>1</v>
      </c>
      <c r="AT108">
        <v>2</v>
      </c>
      <c r="AU108">
        <v>2</v>
      </c>
      <c r="AV108">
        <v>0</v>
      </c>
      <c r="AW108">
        <v>0</v>
      </c>
      <c r="AX108">
        <v>6</v>
      </c>
      <c r="AY108">
        <v>0</v>
      </c>
      <c r="AZ108">
        <v>2</v>
      </c>
      <c r="BA108">
        <v>0</v>
      </c>
      <c r="BB108">
        <v>0</v>
      </c>
      <c r="BC108">
        <v>0</v>
      </c>
      <c r="BD108">
        <v>1</v>
      </c>
      <c r="BE108">
        <v>11</v>
      </c>
      <c r="BF108">
        <v>0</v>
      </c>
      <c r="BG108">
        <v>2</v>
      </c>
      <c r="BH108">
        <v>0</v>
      </c>
      <c r="BI108">
        <v>2</v>
      </c>
      <c r="BJ108">
        <v>2</v>
      </c>
      <c r="BK108">
        <v>5</v>
      </c>
      <c r="BL108">
        <v>25</v>
      </c>
      <c r="BM108">
        <v>1</v>
      </c>
      <c r="BN108">
        <v>5</v>
      </c>
      <c r="BO108">
        <v>2</v>
      </c>
      <c r="BP108">
        <v>3</v>
      </c>
      <c r="BQ108">
        <v>0</v>
      </c>
      <c r="BR108">
        <v>14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G108" s="10" t="e">
        <f>#REF!</f>
        <v>#REF!</v>
      </c>
      <c r="CH108" s="10" t="e">
        <f>#REF!</f>
        <v>#REF!</v>
      </c>
      <c r="CI108" s="59" t="e">
        <f>#REF!</f>
        <v>#REF!</v>
      </c>
      <c r="CJ108" s="59" t="e">
        <f>#REF!</f>
        <v>#REF!</v>
      </c>
      <c r="CK108" s="59" t="e">
        <f>#REF!</f>
        <v>#REF!</v>
      </c>
      <c r="CL108" s="59" t="e">
        <f>#REF!</f>
        <v>#REF!</v>
      </c>
      <c r="CM108" s="59" t="e">
        <f>#REF!</f>
        <v>#REF!</v>
      </c>
      <c r="CN108" s="95" t="e">
        <f>#REF!</f>
        <v>#REF!</v>
      </c>
      <c r="CO108" s="95" t="e">
        <f>#REF!</f>
        <v>#REF!</v>
      </c>
      <c r="CP108" s="95" t="e">
        <f>#REF!</f>
        <v>#REF!</v>
      </c>
      <c r="CQ108" s="95" t="e">
        <f>#REF!</f>
        <v>#REF!</v>
      </c>
      <c r="CR108" s="95" t="e">
        <f>#REF!</f>
        <v>#REF!</v>
      </c>
      <c r="CS108" s="59" t="e">
        <f>#REF!</f>
        <v>#REF!</v>
      </c>
      <c r="CT108" s="59" t="e">
        <f>#REF!</f>
        <v>#REF!</v>
      </c>
      <c r="CU108" s="59" t="e">
        <f>#REF!</f>
        <v>#REF!</v>
      </c>
      <c r="CV108" s="59" t="e">
        <f>#REF!</f>
        <v>#REF!</v>
      </c>
      <c r="CW108" s="59" t="e">
        <f>#REF!</f>
        <v>#REF!</v>
      </c>
      <c r="CX108" s="95" t="e">
        <f>#REF!</f>
        <v>#REF!</v>
      </c>
      <c r="CY108" s="95" t="e">
        <f>#REF!</f>
        <v>#REF!</v>
      </c>
      <c r="CZ108" s="95" t="e">
        <f>#REF!</f>
        <v>#REF!</v>
      </c>
      <c r="DA108" s="95" t="e">
        <f>#REF!</f>
        <v>#REF!</v>
      </c>
      <c r="DB108" s="95" t="e">
        <f>#REF!</f>
        <v>#REF!</v>
      </c>
    </row>
    <row r="109" spans="1:106">
      <c r="A109" t="s">
        <v>165</v>
      </c>
      <c r="B109" s="10">
        <f>('E0-Last'!B109)-1</f>
        <v>28</v>
      </c>
      <c r="C109" s="6" t="s">
        <v>2</v>
      </c>
      <c r="D109" s="10" t="s">
        <v>38</v>
      </c>
      <c r="E109" s="59">
        <f t="shared" si="49"/>
        <v>0</v>
      </c>
      <c r="F109" s="59">
        <f t="shared" si="50"/>
        <v>0</v>
      </c>
      <c r="G109" s="59">
        <f t="shared" si="51"/>
        <v>50</v>
      </c>
      <c r="H109" s="59">
        <f t="shared" si="52"/>
        <v>50</v>
      </c>
      <c r="I109" s="59">
        <f t="shared" si="53"/>
        <v>0.5</v>
      </c>
      <c r="J109">
        <v>4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151.75</v>
      </c>
      <c r="Q109">
        <v>0</v>
      </c>
      <c r="R109">
        <v>107.5</v>
      </c>
      <c r="S109">
        <v>196</v>
      </c>
      <c r="T109">
        <v>132.25</v>
      </c>
      <c r="U109">
        <v>42.5</v>
      </c>
      <c r="V109">
        <v>222</v>
      </c>
      <c r="W109">
        <v>30.5</v>
      </c>
      <c r="X109">
        <v>15</v>
      </c>
      <c r="Y109">
        <v>46</v>
      </c>
      <c r="Z109">
        <v>605</v>
      </c>
      <c r="AA109">
        <v>843</v>
      </c>
      <c r="AB109">
        <v>367</v>
      </c>
      <c r="AC109">
        <v>15</v>
      </c>
      <c r="AD109">
        <v>9</v>
      </c>
      <c r="AE109">
        <v>2</v>
      </c>
      <c r="AF109">
        <v>4</v>
      </c>
      <c r="AG109">
        <v>4</v>
      </c>
      <c r="AH109">
        <v>7</v>
      </c>
      <c r="AI109">
        <v>0</v>
      </c>
      <c r="AJ109">
        <v>0</v>
      </c>
      <c r="AK109">
        <v>0</v>
      </c>
      <c r="AL109">
        <v>4</v>
      </c>
      <c r="AM109">
        <v>4</v>
      </c>
      <c r="AN109">
        <v>3</v>
      </c>
      <c r="AO109">
        <v>0</v>
      </c>
      <c r="AP109">
        <v>0</v>
      </c>
      <c r="AQ109">
        <v>0</v>
      </c>
      <c r="AR109">
        <v>2</v>
      </c>
      <c r="AS109">
        <v>0</v>
      </c>
      <c r="AT109">
        <v>2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2</v>
      </c>
      <c r="BA109">
        <v>0</v>
      </c>
      <c r="BB109">
        <v>0</v>
      </c>
      <c r="BC109">
        <v>0</v>
      </c>
      <c r="BD109">
        <v>2</v>
      </c>
      <c r="BE109">
        <v>5</v>
      </c>
      <c r="BF109">
        <v>1</v>
      </c>
      <c r="BG109">
        <v>0</v>
      </c>
      <c r="BH109">
        <v>0</v>
      </c>
      <c r="BI109">
        <v>3</v>
      </c>
      <c r="BJ109">
        <v>1</v>
      </c>
      <c r="BK109">
        <v>0</v>
      </c>
      <c r="BL109">
        <v>66</v>
      </c>
      <c r="BM109">
        <v>13</v>
      </c>
      <c r="BN109">
        <v>3</v>
      </c>
      <c r="BO109">
        <v>6</v>
      </c>
      <c r="BP109">
        <v>3</v>
      </c>
      <c r="BQ109">
        <v>0</v>
      </c>
      <c r="BR109">
        <v>41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  <c r="CG109" s="10">
        <f>CG349</f>
        <v>0</v>
      </c>
      <c r="CH109" s="10">
        <f t="shared" ref="CH109:DB109" si="55">CH349</f>
        <v>0</v>
      </c>
      <c r="CI109" s="59">
        <f t="shared" si="55"/>
        <v>0</v>
      </c>
      <c r="CJ109" s="59">
        <f t="shared" si="55"/>
        <v>0</v>
      </c>
      <c r="CK109" s="59">
        <f t="shared" si="55"/>
        <v>0</v>
      </c>
      <c r="CL109" s="59">
        <f t="shared" si="55"/>
        <v>0</v>
      </c>
      <c r="CM109" s="59">
        <f t="shared" si="55"/>
        <v>0</v>
      </c>
      <c r="CN109" s="95">
        <f t="shared" si="55"/>
        <v>0</v>
      </c>
      <c r="CO109" s="95">
        <f t="shared" si="55"/>
        <v>0</v>
      </c>
      <c r="CP109" s="95">
        <f t="shared" si="55"/>
        <v>0</v>
      </c>
      <c r="CQ109" s="95">
        <f t="shared" si="55"/>
        <v>0</v>
      </c>
      <c r="CR109" s="95">
        <f t="shared" si="55"/>
        <v>0</v>
      </c>
      <c r="CS109" s="59">
        <f t="shared" si="55"/>
        <v>0</v>
      </c>
      <c r="CT109" s="59">
        <f t="shared" si="55"/>
        <v>0</v>
      </c>
      <c r="CU109" s="59">
        <f t="shared" si="55"/>
        <v>0</v>
      </c>
      <c r="CV109" s="59">
        <f t="shared" si="55"/>
        <v>0</v>
      </c>
      <c r="CW109" s="59">
        <f t="shared" si="55"/>
        <v>0</v>
      </c>
      <c r="CX109" s="95">
        <f t="shared" si="55"/>
        <v>0</v>
      </c>
      <c r="CY109" s="95">
        <f t="shared" si="55"/>
        <v>0</v>
      </c>
      <c r="CZ109" s="95">
        <f t="shared" si="55"/>
        <v>0</v>
      </c>
      <c r="DA109" s="95">
        <f t="shared" si="55"/>
        <v>0</v>
      </c>
      <c r="DB109" s="95">
        <f t="shared" si="55"/>
        <v>0</v>
      </c>
    </row>
    <row r="110" spans="1:106">
      <c r="A110" t="s">
        <v>166</v>
      </c>
      <c r="B110" s="10">
        <f>('E0-Last'!B110)-1</f>
        <v>33</v>
      </c>
      <c r="C110" s="4" t="s">
        <v>3</v>
      </c>
      <c r="D110" s="10" t="s">
        <v>38</v>
      </c>
      <c r="E110" s="59">
        <f t="shared" si="49"/>
        <v>0</v>
      </c>
      <c r="F110" s="59">
        <f t="shared" si="50"/>
        <v>25</v>
      </c>
      <c r="G110" s="59">
        <f t="shared" si="51"/>
        <v>50</v>
      </c>
      <c r="H110" s="59">
        <f t="shared" si="52"/>
        <v>0</v>
      </c>
      <c r="I110" s="59">
        <f t="shared" si="53"/>
        <v>0.5</v>
      </c>
      <c r="J110">
        <v>4</v>
      </c>
      <c r="K110">
        <v>0</v>
      </c>
      <c r="L110">
        <v>1</v>
      </c>
      <c r="M110">
        <v>2</v>
      </c>
      <c r="N110">
        <v>0</v>
      </c>
      <c r="O110">
        <v>1</v>
      </c>
      <c r="P110">
        <v>1332</v>
      </c>
      <c r="Q110">
        <v>921</v>
      </c>
      <c r="R110">
        <v>1784.5</v>
      </c>
      <c r="S110">
        <v>0</v>
      </c>
      <c r="T110">
        <v>698.5</v>
      </c>
      <c r="U110">
        <v>698.5</v>
      </c>
      <c r="V110">
        <v>0</v>
      </c>
      <c r="W110">
        <v>2059.5</v>
      </c>
      <c r="X110">
        <v>2059.5</v>
      </c>
      <c r="Y110">
        <v>0</v>
      </c>
      <c r="Z110">
        <v>21.5</v>
      </c>
      <c r="AA110">
        <v>21.5</v>
      </c>
      <c r="AB110">
        <v>0</v>
      </c>
      <c r="AC110">
        <v>19</v>
      </c>
      <c r="AD110">
        <v>6</v>
      </c>
      <c r="AE110">
        <v>9</v>
      </c>
      <c r="AF110">
        <v>4</v>
      </c>
      <c r="AG110">
        <v>11</v>
      </c>
      <c r="AH110">
        <v>3</v>
      </c>
      <c r="AI110">
        <v>2</v>
      </c>
      <c r="AJ110">
        <v>0</v>
      </c>
      <c r="AK110">
        <v>0</v>
      </c>
      <c r="AL110">
        <v>3</v>
      </c>
      <c r="AM110">
        <v>4</v>
      </c>
      <c r="AN110">
        <v>0</v>
      </c>
      <c r="AO110">
        <v>0</v>
      </c>
      <c r="AP110">
        <v>0</v>
      </c>
      <c r="AQ110">
        <v>0</v>
      </c>
      <c r="AR110">
        <v>2</v>
      </c>
      <c r="AS110">
        <v>3</v>
      </c>
      <c r="AT110">
        <v>3</v>
      </c>
      <c r="AU110">
        <v>2</v>
      </c>
      <c r="AV110">
        <v>0</v>
      </c>
      <c r="AW110">
        <v>0</v>
      </c>
      <c r="AX110">
        <v>1</v>
      </c>
      <c r="AY110">
        <v>4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12</v>
      </c>
      <c r="BF110">
        <v>5</v>
      </c>
      <c r="BG110">
        <v>1</v>
      </c>
      <c r="BH110">
        <v>0</v>
      </c>
      <c r="BI110">
        <v>0</v>
      </c>
      <c r="BJ110">
        <v>2</v>
      </c>
      <c r="BK110">
        <v>4</v>
      </c>
      <c r="BL110">
        <v>264</v>
      </c>
      <c r="BM110">
        <v>46</v>
      </c>
      <c r="BN110">
        <v>42</v>
      </c>
      <c r="BO110">
        <v>5</v>
      </c>
      <c r="BP110">
        <v>5</v>
      </c>
      <c r="BQ110">
        <v>21</v>
      </c>
      <c r="BR110">
        <v>145</v>
      </c>
      <c r="BS110">
        <v>1</v>
      </c>
      <c r="BT110">
        <v>1</v>
      </c>
      <c r="BU110">
        <v>0</v>
      </c>
      <c r="BV110">
        <v>838</v>
      </c>
      <c r="BW110">
        <v>838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</row>
    <row r="111" spans="1:106">
      <c r="A111" t="s">
        <v>167</v>
      </c>
      <c r="B111" s="10">
        <f>('E0-Last'!B111)-1</f>
        <v>28</v>
      </c>
      <c r="C111" s="6" t="s">
        <v>2</v>
      </c>
      <c r="D111" s="10" t="s">
        <v>38</v>
      </c>
      <c r="E111" s="59">
        <f t="shared" si="49"/>
        <v>0</v>
      </c>
      <c r="F111" s="59">
        <f t="shared" si="50"/>
        <v>0</v>
      </c>
      <c r="G111" s="59">
        <f t="shared" si="51"/>
        <v>50</v>
      </c>
      <c r="H111" s="59">
        <f t="shared" si="52"/>
        <v>25</v>
      </c>
      <c r="I111" s="59">
        <f t="shared" si="53"/>
        <v>0.5</v>
      </c>
      <c r="J111">
        <v>4</v>
      </c>
      <c r="K111">
        <v>0</v>
      </c>
      <c r="L111">
        <v>0</v>
      </c>
      <c r="M111">
        <v>2</v>
      </c>
      <c r="N111">
        <v>1</v>
      </c>
      <c r="O111">
        <v>1</v>
      </c>
      <c r="P111">
        <v>197</v>
      </c>
      <c r="Q111">
        <v>0</v>
      </c>
      <c r="R111">
        <v>244</v>
      </c>
      <c r="S111">
        <v>72</v>
      </c>
      <c r="T111">
        <v>126.66666669999999</v>
      </c>
      <c r="U111">
        <v>132.5</v>
      </c>
      <c r="V111">
        <v>115</v>
      </c>
      <c r="W111">
        <v>1338.333333</v>
      </c>
      <c r="X111">
        <v>1996</v>
      </c>
      <c r="Y111">
        <v>23</v>
      </c>
      <c r="Z111">
        <v>552.66666669999995</v>
      </c>
      <c r="AA111">
        <v>659</v>
      </c>
      <c r="AB111">
        <v>340</v>
      </c>
      <c r="AC111">
        <v>13</v>
      </c>
      <c r="AD111">
        <v>6</v>
      </c>
      <c r="AE111">
        <v>6</v>
      </c>
      <c r="AF111">
        <v>1</v>
      </c>
      <c r="AG111">
        <v>4</v>
      </c>
      <c r="AH111">
        <v>5</v>
      </c>
      <c r="AI111">
        <v>1</v>
      </c>
      <c r="AJ111">
        <v>0</v>
      </c>
      <c r="AK111">
        <v>0</v>
      </c>
      <c r="AL111">
        <v>3</v>
      </c>
      <c r="AM111">
        <v>4</v>
      </c>
      <c r="AN111">
        <v>1</v>
      </c>
      <c r="AO111">
        <v>0</v>
      </c>
      <c r="AP111">
        <v>0</v>
      </c>
      <c r="AQ111">
        <v>0</v>
      </c>
      <c r="AR111">
        <v>1</v>
      </c>
      <c r="AS111">
        <v>0</v>
      </c>
      <c r="AT111">
        <v>3</v>
      </c>
      <c r="AU111">
        <v>1</v>
      </c>
      <c r="AV111">
        <v>0</v>
      </c>
      <c r="AW111">
        <v>0</v>
      </c>
      <c r="AX111">
        <v>2</v>
      </c>
      <c r="AY111">
        <v>0</v>
      </c>
      <c r="AZ111">
        <v>1</v>
      </c>
      <c r="BA111">
        <v>0</v>
      </c>
      <c r="BB111">
        <v>0</v>
      </c>
      <c r="BC111">
        <v>0</v>
      </c>
      <c r="BD111">
        <v>0</v>
      </c>
      <c r="BE111">
        <v>5</v>
      </c>
      <c r="BF111">
        <v>0</v>
      </c>
      <c r="BG111">
        <v>0</v>
      </c>
      <c r="BH111">
        <v>1</v>
      </c>
      <c r="BI111">
        <v>2</v>
      </c>
      <c r="BJ111">
        <v>1</v>
      </c>
      <c r="BK111">
        <v>1</v>
      </c>
      <c r="BL111">
        <v>192</v>
      </c>
      <c r="BM111">
        <v>23</v>
      </c>
      <c r="BN111">
        <v>0</v>
      </c>
      <c r="BO111">
        <v>4</v>
      </c>
      <c r="BP111">
        <v>1</v>
      </c>
      <c r="BQ111">
        <v>62</v>
      </c>
      <c r="BR111">
        <v>102</v>
      </c>
      <c r="BS111">
        <v>1</v>
      </c>
      <c r="BT111">
        <v>0</v>
      </c>
      <c r="BU111">
        <v>1</v>
      </c>
      <c r="BV111">
        <v>228</v>
      </c>
      <c r="BW111">
        <v>0</v>
      </c>
      <c r="BX111">
        <v>228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</row>
    <row r="112" spans="1:106">
      <c r="A112" t="s">
        <v>182</v>
      </c>
      <c r="B112" s="10">
        <f>('E0-Last'!B112)-1</f>
        <v>36</v>
      </c>
      <c r="C112" s="4" t="s">
        <v>3</v>
      </c>
      <c r="D112" s="10" t="s">
        <v>38</v>
      </c>
      <c r="E112" s="59">
        <f t="shared" si="49"/>
        <v>0</v>
      </c>
      <c r="F112" s="59">
        <f t="shared" si="50"/>
        <v>0</v>
      </c>
      <c r="G112" s="59">
        <f t="shared" si="51"/>
        <v>25</v>
      </c>
      <c r="H112" s="59">
        <f t="shared" si="52"/>
        <v>50</v>
      </c>
      <c r="I112" s="59">
        <f t="shared" si="53"/>
        <v>0.25</v>
      </c>
      <c r="J112">
        <v>4</v>
      </c>
      <c r="K112">
        <v>0</v>
      </c>
      <c r="L112">
        <v>0</v>
      </c>
      <c r="M112">
        <v>1</v>
      </c>
      <c r="N112">
        <v>2</v>
      </c>
      <c r="O112">
        <v>1</v>
      </c>
      <c r="P112">
        <v>629.25</v>
      </c>
      <c r="Q112">
        <v>0</v>
      </c>
      <c r="R112">
        <v>982</v>
      </c>
      <c r="S112">
        <v>197</v>
      </c>
      <c r="T112">
        <v>264.33333340000001</v>
      </c>
      <c r="U112">
        <v>261</v>
      </c>
      <c r="V112">
        <v>266</v>
      </c>
      <c r="W112">
        <v>98.333333339999996</v>
      </c>
      <c r="X112">
        <v>71</v>
      </c>
      <c r="Y112">
        <v>112</v>
      </c>
      <c r="Z112">
        <v>696.33333330000005</v>
      </c>
      <c r="AA112">
        <v>1258</v>
      </c>
      <c r="AB112">
        <v>415.5</v>
      </c>
      <c r="AC112">
        <v>18</v>
      </c>
      <c r="AD112">
        <v>6</v>
      </c>
      <c r="AE112">
        <v>1</v>
      </c>
      <c r="AF112">
        <v>11</v>
      </c>
      <c r="AG112">
        <v>4</v>
      </c>
      <c r="AH112">
        <v>4</v>
      </c>
      <c r="AI112">
        <v>2</v>
      </c>
      <c r="AJ112">
        <v>0</v>
      </c>
      <c r="AK112">
        <v>0</v>
      </c>
      <c r="AL112">
        <v>8</v>
      </c>
      <c r="AM112">
        <v>4</v>
      </c>
      <c r="AN112">
        <v>0</v>
      </c>
      <c r="AO112">
        <v>0</v>
      </c>
      <c r="AP112">
        <v>0</v>
      </c>
      <c r="AQ112">
        <v>0</v>
      </c>
      <c r="AR112">
        <v>2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3</v>
      </c>
      <c r="BA112">
        <v>2</v>
      </c>
      <c r="BB112">
        <v>0</v>
      </c>
      <c r="BC112">
        <v>0</v>
      </c>
      <c r="BD112">
        <v>6</v>
      </c>
      <c r="BE112">
        <v>5</v>
      </c>
      <c r="BF112">
        <v>1</v>
      </c>
      <c r="BG112">
        <v>0</v>
      </c>
      <c r="BH112">
        <v>0</v>
      </c>
      <c r="BI112">
        <v>1</v>
      </c>
      <c r="BJ112">
        <v>2</v>
      </c>
      <c r="BK112">
        <v>1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1</v>
      </c>
      <c r="BV112">
        <v>1141</v>
      </c>
      <c r="BW112">
        <v>0</v>
      </c>
      <c r="BX112">
        <v>1141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</row>
    <row r="113" spans="1:82">
      <c r="A113" t="s">
        <v>168</v>
      </c>
      <c r="B113" s="10">
        <f>('E0-Last'!B113)-1</f>
        <v>26</v>
      </c>
      <c r="C113" s="4" t="s">
        <v>3</v>
      </c>
      <c r="D113" s="10" t="s">
        <v>38</v>
      </c>
      <c r="E113" s="59">
        <f t="shared" si="49"/>
        <v>0</v>
      </c>
      <c r="F113" s="59">
        <f t="shared" si="50"/>
        <v>0</v>
      </c>
      <c r="G113" s="59">
        <f t="shared" si="51"/>
        <v>50</v>
      </c>
      <c r="H113" s="59">
        <f t="shared" si="52"/>
        <v>50</v>
      </c>
      <c r="I113" s="59">
        <f t="shared" si="53"/>
        <v>0.5</v>
      </c>
      <c r="J113">
        <v>4</v>
      </c>
      <c r="K113">
        <v>0</v>
      </c>
      <c r="L113">
        <v>0</v>
      </c>
      <c r="M113">
        <v>2</v>
      </c>
      <c r="N113">
        <v>2</v>
      </c>
      <c r="O113">
        <v>0</v>
      </c>
      <c r="P113">
        <v>396.5</v>
      </c>
      <c r="Q113">
        <v>0</v>
      </c>
      <c r="R113">
        <v>471</v>
      </c>
      <c r="S113">
        <v>322</v>
      </c>
      <c r="T113">
        <v>231.5</v>
      </c>
      <c r="U113">
        <v>63.5</v>
      </c>
      <c r="V113">
        <v>399.5</v>
      </c>
      <c r="W113">
        <v>244</v>
      </c>
      <c r="X113">
        <v>332.5</v>
      </c>
      <c r="Y113">
        <v>155.5</v>
      </c>
      <c r="Z113">
        <v>16.75</v>
      </c>
      <c r="AA113">
        <v>12</v>
      </c>
      <c r="AB113">
        <v>21.5</v>
      </c>
      <c r="AC113">
        <v>26</v>
      </c>
      <c r="AD113">
        <v>11</v>
      </c>
      <c r="AE113">
        <v>7</v>
      </c>
      <c r="AF113">
        <v>8</v>
      </c>
      <c r="AG113">
        <v>4</v>
      </c>
      <c r="AH113">
        <v>4</v>
      </c>
      <c r="AI113">
        <v>2</v>
      </c>
      <c r="AJ113">
        <v>0</v>
      </c>
      <c r="AK113">
        <v>1</v>
      </c>
      <c r="AL113">
        <v>15</v>
      </c>
      <c r="AM113">
        <v>4</v>
      </c>
      <c r="AN113">
        <v>0</v>
      </c>
      <c r="AO113">
        <v>0</v>
      </c>
      <c r="AP113">
        <v>0</v>
      </c>
      <c r="AQ113">
        <v>0</v>
      </c>
      <c r="AR113">
        <v>7</v>
      </c>
      <c r="AS113">
        <v>0</v>
      </c>
      <c r="AT113">
        <v>2</v>
      </c>
      <c r="AU113">
        <v>0</v>
      </c>
      <c r="AV113">
        <v>0</v>
      </c>
      <c r="AW113">
        <v>0</v>
      </c>
      <c r="AX113">
        <v>5</v>
      </c>
      <c r="AY113">
        <v>0</v>
      </c>
      <c r="AZ113">
        <v>2</v>
      </c>
      <c r="BA113">
        <v>2</v>
      </c>
      <c r="BB113">
        <v>0</v>
      </c>
      <c r="BC113">
        <v>1</v>
      </c>
      <c r="BD113">
        <v>3</v>
      </c>
      <c r="BE113">
        <v>19</v>
      </c>
      <c r="BF113">
        <v>1</v>
      </c>
      <c r="BG113">
        <v>2</v>
      </c>
      <c r="BH113">
        <v>0</v>
      </c>
      <c r="BI113">
        <v>1</v>
      </c>
      <c r="BJ113">
        <v>7</v>
      </c>
      <c r="BK113">
        <v>8</v>
      </c>
      <c r="BL113">
        <v>88</v>
      </c>
      <c r="BM113">
        <v>23</v>
      </c>
      <c r="BN113">
        <v>10</v>
      </c>
      <c r="BO113">
        <v>3</v>
      </c>
      <c r="BP113">
        <v>9</v>
      </c>
      <c r="BQ113">
        <v>12</v>
      </c>
      <c r="BR113">
        <v>31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</row>
    <row r="114" spans="1:82">
      <c r="A114" t="s">
        <v>169</v>
      </c>
      <c r="B114" s="10">
        <f>('E0-Last'!B114)-1</f>
        <v>34</v>
      </c>
      <c r="C114" s="6" t="s">
        <v>2</v>
      </c>
      <c r="D114" s="10" t="s">
        <v>38</v>
      </c>
      <c r="E114" s="59">
        <f t="shared" si="49"/>
        <v>0</v>
      </c>
      <c r="F114" s="59">
        <f t="shared" si="50"/>
        <v>0</v>
      </c>
      <c r="G114" s="59">
        <f t="shared" si="51"/>
        <v>50</v>
      </c>
      <c r="H114" s="59">
        <f t="shared" si="52"/>
        <v>25</v>
      </c>
      <c r="I114" s="59">
        <f t="shared" si="53"/>
        <v>0.5</v>
      </c>
      <c r="J114">
        <v>4</v>
      </c>
      <c r="K114">
        <v>0</v>
      </c>
      <c r="L114">
        <v>0</v>
      </c>
      <c r="M114">
        <v>2</v>
      </c>
      <c r="N114">
        <v>1</v>
      </c>
      <c r="O114">
        <v>1</v>
      </c>
      <c r="P114">
        <v>113</v>
      </c>
      <c r="Q114">
        <v>0</v>
      </c>
      <c r="R114">
        <v>175</v>
      </c>
      <c r="S114">
        <v>44</v>
      </c>
      <c r="T114">
        <v>86.333333339999996</v>
      </c>
      <c r="U114">
        <v>53.5</v>
      </c>
      <c r="V114">
        <v>152</v>
      </c>
      <c r="W114">
        <v>318.33333340000001</v>
      </c>
      <c r="X114">
        <v>376</v>
      </c>
      <c r="Y114">
        <v>203</v>
      </c>
      <c r="Z114">
        <v>648</v>
      </c>
      <c r="AA114">
        <v>811.5</v>
      </c>
      <c r="AB114">
        <v>321</v>
      </c>
      <c r="AC114">
        <v>18</v>
      </c>
      <c r="AD114">
        <v>8</v>
      </c>
      <c r="AE114">
        <v>8</v>
      </c>
      <c r="AF114">
        <v>2</v>
      </c>
      <c r="AG114">
        <v>5</v>
      </c>
      <c r="AH114">
        <v>5</v>
      </c>
      <c r="AI114">
        <v>1</v>
      </c>
      <c r="AJ114">
        <v>0</v>
      </c>
      <c r="AK114">
        <v>0</v>
      </c>
      <c r="AL114">
        <v>7</v>
      </c>
      <c r="AM114">
        <v>4</v>
      </c>
      <c r="AN114">
        <v>1</v>
      </c>
      <c r="AO114">
        <v>1</v>
      </c>
      <c r="AP114">
        <v>0</v>
      </c>
      <c r="AQ114">
        <v>0</v>
      </c>
      <c r="AR114">
        <v>2</v>
      </c>
      <c r="AS114">
        <v>1</v>
      </c>
      <c r="AT114">
        <v>3</v>
      </c>
      <c r="AU114">
        <v>0</v>
      </c>
      <c r="AV114">
        <v>0</v>
      </c>
      <c r="AW114">
        <v>0</v>
      </c>
      <c r="AX114">
        <v>4</v>
      </c>
      <c r="AY114">
        <v>0</v>
      </c>
      <c r="AZ114">
        <v>1</v>
      </c>
      <c r="BA114">
        <v>0</v>
      </c>
      <c r="BB114">
        <v>0</v>
      </c>
      <c r="BC114">
        <v>0</v>
      </c>
      <c r="BD114">
        <v>1</v>
      </c>
      <c r="BE114">
        <v>5</v>
      </c>
      <c r="BF114">
        <v>1</v>
      </c>
      <c r="BG114">
        <v>0</v>
      </c>
      <c r="BH114">
        <v>0</v>
      </c>
      <c r="BI114">
        <v>1</v>
      </c>
      <c r="BJ114">
        <v>2</v>
      </c>
      <c r="BK114">
        <v>1</v>
      </c>
      <c r="BL114">
        <v>28</v>
      </c>
      <c r="BM114">
        <v>3</v>
      </c>
      <c r="BN114">
        <v>0</v>
      </c>
      <c r="BO114">
        <v>0</v>
      </c>
      <c r="BP114">
        <v>4</v>
      </c>
      <c r="BQ114">
        <v>2</v>
      </c>
      <c r="BR114">
        <v>19</v>
      </c>
      <c r="BS114">
        <v>1</v>
      </c>
      <c r="BT114">
        <v>1</v>
      </c>
      <c r="BU114">
        <v>0</v>
      </c>
      <c r="BV114">
        <v>58</v>
      </c>
      <c r="BW114">
        <v>58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</row>
    <row r="115" spans="1:82">
      <c r="A115" t="s">
        <v>170</v>
      </c>
      <c r="B115" s="10">
        <f>('E0-Last'!B115)-1</f>
        <v>28</v>
      </c>
      <c r="C115" s="6" t="s">
        <v>2</v>
      </c>
      <c r="D115" s="10" t="s">
        <v>38</v>
      </c>
      <c r="E115" s="59">
        <f t="shared" si="49"/>
        <v>0</v>
      </c>
      <c r="F115" s="59">
        <f t="shared" si="50"/>
        <v>0</v>
      </c>
      <c r="G115" s="59">
        <f t="shared" si="51"/>
        <v>50</v>
      </c>
      <c r="H115" s="59">
        <f t="shared" si="52"/>
        <v>0</v>
      </c>
      <c r="I115" s="59">
        <f t="shared" si="53"/>
        <v>0.5</v>
      </c>
      <c r="J115">
        <v>4</v>
      </c>
      <c r="K115">
        <v>0</v>
      </c>
      <c r="L115">
        <v>0</v>
      </c>
      <c r="M115">
        <v>2</v>
      </c>
      <c r="N115">
        <v>0</v>
      </c>
      <c r="O115">
        <v>2</v>
      </c>
      <c r="P115">
        <v>151.75</v>
      </c>
      <c r="Q115">
        <v>0</v>
      </c>
      <c r="R115">
        <v>241</v>
      </c>
      <c r="S115">
        <v>0</v>
      </c>
      <c r="T115">
        <v>107</v>
      </c>
      <c r="U115">
        <v>107</v>
      </c>
      <c r="V115">
        <v>0</v>
      </c>
      <c r="W115">
        <v>109</v>
      </c>
      <c r="X115">
        <v>109</v>
      </c>
      <c r="Y115">
        <v>0</v>
      </c>
      <c r="Z115">
        <v>869</v>
      </c>
      <c r="AA115">
        <v>869</v>
      </c>
      <c r="AB115">
        <v>0</v>
      </c>
      <c r="AC115">
        <v>67</v>
      </c>
      <c r="AD115">
        <v>28</v>
      </c>
      <c r="AE115">
        <v>39</v>
      </c>
      <c r="AF115">
        <v>0</v>
      </c>
      <c r="AG115">
        <v>16</v>
      </c>
      <c r="AH115">
        <v>13</v>
      </c>
      <c r="AI115">
        <v>3</v>
      </c>
      <c r="AJ115">
        <v>1</v>
      </c>
      <c r="AK115">
        <v>0</v>
      </c>
      <c r="AL115">
        <v>34</v>
      </c>
      <c r="AM115">
        <v>4</v>
      </c>
      <c r="AN115">
        <v>9</v>
      </c>
      <c r="AO115">
        <v>2</v>
      </c>
      <c r="AP115">
        <v>0</v>
      </c>
      <c r="AQ115">
        <v>0</v>
      </c>
      <c r="AR115">
        <v>13</v>
      </c>
      <c r="AS115">
        <v>12</v>
      </c>
      <c r="AT115">
        <v>4</v>
      </c>
      <c r="AU115">
        <v>1</v>
      </c>
      <c r="AV115">
        <v>1</v>
      </c>
      <c r="AW115">
        <v>0</v>
      </c>
      <c r="AX115">
        <v>21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2</v>
      </c>
      <c r="BF115">
        <v>0</v>
      </c>
      <c r="BG115">
        <v>0</v>
      </c>
      <c r="BH115">
        <v>0</v>
      </c>
      <c r="BI115">
        <v>2</v>
      </c>
      <c r="BJ115">
        <v>0</v>
      </c>
      <c r="BK115">
        <v>0</v>
      </c>
      <c r="BL115">
        <v>15</v>
      </c>
      <c r="BM115">
        <v>0</v>
      </c>
      <c r="BN115">
        <v>0</v>
      </c>
      <c r="BO115">
        <v>0</v>
      </c>
      <c r="BP115">
        <v>5</v>
      </c>
      <c r="BQ115">
        <v>0</v>
      </c>
      <c r="BR115">
        <v>10</v>
      </c>
      <c r="BS115">
        <v>2</v>
      </c>
      <c r="BT115">
        <v>0</v>
      </c>
      <c r="BU115">
        <v>2</v>
      </c>
      <c r="BV115">
        <v>125</v>
      </c>
      <c r="BW115">
        <v>0</v>
      </c>
      <c r="BX115">
        <v>125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</row>
    <row r="116" spans="1:82">
      <c r="A116" t="s">
        <v>171</v>
      </c>
      <c r="B116" s="10">
        <f>('E0-Last'!B116)-1</f>
        <v>33</v>
      </c>
      <c r="C116" s="4" t="s">
        <v>3</v>
      </c>
      <c r="D116" s="10" t="s">
        <v>38</v>
      </c>
      <c r="E116" s="59">
        <f t="shared" si="49"/>
        <v>0</v>
      </c>
      <c r="F116" s="59">
        <f t="shared" si="50"/>
        <v>0</v>
      </c>
      <c r="G116" s="59">
        <f t="shared" si="51"/>
        <v>50</v>
      </c>
      <c r="H116" s="59">
        <f t="shared" si="52"/>
        <v>25</v>
      </c>
      <c r="I116" s="59">
        <f t="shared" si="53"/>
        <v>0.5</v>
      </c>
      <c r="J116">
        <v>4</v>
      </c>
      <c r="K116">
        <v>0</v>
      </c>
      <c r="L116">
        <v>0</v>
      </c>
      <c r="M116">
        <v>2</v>
      </c>
      <c r="N116">
        <v>1</v>
      </c>
      <c r="O116">
        <v>1</v>
      </c>
      <c r="P116">
        <v>178.25</v>
      </c>
      <c r="Q116">
        <v>0</v>
      </c>
      <c r="R116">
        <v>263</v>
      </c>
      <c r="S116">
        <v>88</v>
      </c>
      <c r="T116">
        <v>132</v>
      </c>
      <c r="U116">
        <v>166</v>
      </c>
      <c r="V116">
        <v>64</v>
      </c>
      <c r="W116">
        <v>98</v>
      </c>
      <c r="X116">
        <v>76.5</v>
      </c>
      <c r="Y116">
        <v>141</v>
      </c>
      <c r="Z116">
        <v>359</v>
      </c>
      <c r="AA116">
        <v>379.5</v>
      </c>
      <c r="AB116">
        <v>318</v>
      </c>
      <c r="AC116">
        <v>33</v>
      </c>
      <c r="AD116">
        <v>17</v>
      </c>
      <c r="AE116">
        <v>14</v>
      </c>
      <c r="AF116">
        <v>2</v>
      </c>
      <c r="AG116">
        <v>5</v>
      </c>
      <c r="AH116">
        <v>8</v>
      </c>
      <c r="AI116">
        <v>1</v>
      </c>
      <c r="AJ116">
        <v>0</v>
      </c>
      <c r="AK116">
        <v>0</v>
      </c>
      <c r="AL116">
        <v>19</v>
      </c>
      <c r="AM116">
        <v>4</v>
      </c>
      <c r="AN116">
        <v>4</v>
      </c>
      <c r="AO116">
        <v>1</v>
      </c>
      <c r="AP116">
        <v>0</v>
      </c>
      <c r="AQ116">
        <v>0</v>
      </c>
      <c r="AR116">
        <v>8</v>
      </c>
      <c r="AS116">
        <v>1</v>
      </c>
      <c r="AT116">
        <v>3</v>
      </c>
      <c r="AU116">
        <v>0</v>
      </c>
      <c r="AV116">
        <v>0</v>
      </c>
      <c r="AW116">
        <v>0</v>
      </c>
      <c r="AX116">
        <v>10</v>
      </c>
      <c r="AY116">
        <v>0</v>
      </c>
      <c r="AZ116">
        <v>1</v>
      </c>
      <c r="BA116">
        <v>0</v>
      </c>
      <c r="BB116">
        <v>0</v>
      </c>
      <c r="BC116">
        <v>0</v>
      </c>
      <c r="BD116">
        <v>1</v>
      </c>
      <c r="BE116">
        <v>6</v>
      </c>
      <c r="BF116">
        <v>0</v>
      </c>
      <c r="BG116">
        <v>0</v>
      </c>
      <c r="BH116">
        <v>0</v>
      </c>
      <c r="BI116">
        <v>2</v>
      </c>
      <c r="BJ116">
        <v>4</v>
      </c>
      <c r="BK116">
        <v>0</v>
      </c>
      <c r="BL116">
        <v>34</v>
      </c>
      <c r="BM116">
        <v>1</v>
      </c>
      <c r="BN116">
        <v>9</v>
      </c>
      <c r="BO116">
        <v>2</v>
      </c>
      <c r="BP116">
        <v>2</v>
      </c>
      <c r="BQ116">
        <v>1</v>
      </c>
      <c r="BR116">
        <v>19</v>
      </c>
      <c r="BS116">
        <v>1</v>
      </c>
      <c r="BT116">
        <v>0</v>
      </c>
      <c r="BU116">
        <v>1</v>
      </c>
      <c r="BV116">
        <v>99</v>
      </c>
      <c r="BW116">
        <v>0</v>
      </c>
      <c r="BX116">
        <v>99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</row>
    <row r="117" spans="1:82">
      <c r="A117" t="s">
        <v>172</v>
      </c>
      <c r="B117" s="10">
        <f>('E0-Last'!B117)-1</f>
        <v>28</v>
      </c>
      <c r="C117" s="4" t="s">
        <v>3</v>
      </c>
      <c r="D117" s="10" t="s">
        <v>38</v>
      </c>
      <c r="E117" s="59">
        <f t="shared" si="49"/>
        <v>0</v>
      </c>
      <c r="F117" s="59">
        <f t="shared" si="50"/>
        <v>0</v>
      </c>
      <c r="G117" s="59">
        <f t="shared" si="51"/>
        <v>50</v>
      </c>
      <c r="H117" s="59">
        <f t="shared" si="52"/>
        <v>25</v>
      </c>
      <c r="I117" s="59">
        <f t="shared" si="53"/>
        <v>0.5</v>
      </c>
      <c r="J117">
        <v>4</v>
      </c>
      <c r="K117">
        <v>0</v>
      </c>
      <c r="L117">
        <v>0</v>
      </c>
      <c r="M117">
        <v>2</v>
      </c>
      <c r="N117">
        <v>1</v>
      </c>
      <c r="O117">
        <v>1</v>
      </c>
      <c r="P117">
        <v>198.5</v>
      </c>
      <c r="Q117">
        <v>0</v>
      </c>
      <c r="R117">
        <v>181</v>
      </c>
      <c r="S117">
        <v>134</v>
      </c>
      <c r="T117">
        <v>56.333333330000002</v>
      </c>
      <c r="U117">
        <v>48</v>
      </c>
      <c r="V117">
        <v>73</v>
      </c>
      <c r="W117">
        <v>67.333333339999996</v>
      </c>
      <c r="X117">
        <v>61.5</v>
      </c>
      <c r="Y117">
        <v>79</v>
      </c>
      <c r="Z117">
        <v>677</v>
      </c>
      <c r="AA117">
        <v>863.5</v>
      </c>
      <c r="AB117">
        <v>304</v>
      </c>
      <c r="AC117">
        <v>18</v>
      </c>
      <c r="AD117">
        <v>8</v>
      </c>
      <c r="AE117">
        <v>9</v>
      </c>
      <c r="AF117">
        <v>1</v>
      </c>
      <c r="AG117">
        <v>4</v>
      </c>
      <c r="AH117">
        <v>5</v>
      </c>
      <c r="AI117">
        <v>0</v>
      </c>
      <c r="AJ117">
        <v>0</v>
      </c>
      <c r="AK117">
        <v>0</v>
      </c>
      <c r="AL117">
        <v>9</v>
      </c>
      <c r="AM117">
        <v>4</v>
      </c>
      <c r="AN117">
        <v>1</v>
      </c>
      <c r="AO117">
        <v>0</v>
      </c>
      <c r="AP117">
        <v>0</v>
      </c>
      <c r="AQ117">
        <v>0</v>
      </c>
      <c r="AR117">
        <v>3</v>
      </c>
      <c r="AS117">
        <v>0</v>
      </c>
      <c r="AT117">
        <v>3</v>
      </c>
      <c r="AU117">
        <v>0</v>
      </c>
      <c r="AV117">
        <v>0</v>
      </c>
      <c r="AW117">
        <v>0</v>
      </c>
      <c r="AX117">
        <v>6</v>
      </c>
      <c r="AY117">
        <v>0</v>
      </c>
      <c r="AZ117">
        <v>1</v>
      </c>
      <c r="BA117">
        <v>0</v>
      </c>
      <c r="BB117">
        <v>0</v>
      </c>
      <c r="BC117">
        <v>0</v>
      </c>
      <c r="BD117">
        <v>0</v>
      </c>
      <c r="BE117">
        <v>8</v>
      </c>
      <c r="BF117">
        <v>2</v>
      </c>
      <c r="BG117">
        <v>0</v>
      </c>
      <c r="BH117">
        <v>0</v>
      </c>
      <c r="BI117">
        <v>2</v>
      </c>
      <c r="BJ117">
        <v>1</v>
      </c>
      <c r="BK117">
        <v>3</v>
      </c>
      <c r="BL117">
        <v>40</v>
      </c>
      <c r="BM117">
        <v>8</v>
      </c>
      <c r="BN117">
        <v>0</v>
      </c>
      <c r="BO117">
        <v>0</v>
      </c>
      <c r="BP117">
        <v>0</v>
      </c>
      <c r="BQ117">
        <v>1</v>
      </c>
      <c r="BR117">
        <v>31</v>
      </c>
      <c r="BS117">
        <v>1</v>
      </c>
      <c r="BT117">
        <v>0</v>
      </c>
      <c r="BU117">
        <v>1</v>
      </c>
      <c r="BV117">
        <v>298</v>
      </c>
      <c r="BW117">
        <v>0</v>
      </c>
      <c r="BX117">
        <v>298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</row>
    <row r="118" spans="1:82">
      <c r="A118" t="s">
        <v>173</v>
      </c>
      <c r="B118" s="10">
        <f>('E0-Last'!B118)-1</f>
        <v>28</v>
      </c>
      <c r="C118" s="6" t="s">
        <v>2</v>
      </c>
      <c r="D118" s="10" t="s">
        <v>38</v>
      </c>
      <c r="E118" s="59">
        <f t="shared" si="49"/>
        <v>0</v>
      </c>
      <c r="F118" s="59">
        <f t="shared" si="50"/>
        <v>0</v>
      </c>
      <c r="G118" s="59">
        <f t="shared" si="51"/>
        <v>50</v>
      </c>
      <c r="H118" s="59">
        <f t="shared" si="52"/>
        <v>50</v>
      </c>
      <c r="I118" s="59">
        <f t="shared" si="53"/>
        <v>0.5</v>
      </c>
      <c r="J118">
        <v>4</v>
      </c>
      <c r="K118">
        <v>0</v>
      </c>
      <c r="L118">
        <v>0</v>
      </c>
      <c r="M118">
        <v>2</v>
      </c>
      <c r="N118">
        <v>2</v>
      </c>
      <c r="O118">
        <v>0</v>
      </c>
      <c r="P118">
        <v>312.5</v>
      </c>
      <c r="Q118">
        <v>0</v>
      </c>
      <c r="R118">
        <v>290.5</v>
      </c>
      <c r="S118">
        <v>334.5</v>
      </c>
      <c r="T118">
        <v>303</v>
      </c>
      <c r="U118">
        <v>152</v>
      </c>
      <c r="V118">
        <v>454</v>
      </c>
      <c r="W118">
        <v>1250</v>
      </c>
      <c r="X118">
        <v>1682</v>
      </c>
      <c r="Y118">
        <v>818</v>
      </c>
      <c r="Z118">
        <v>42.75</v>
      </c>
      <c r="AA118">
        <v>61.5</v>
      </c>
      <c r="AB118">
        <v>24</v>
      </c>
      <c r="AC118">
        <v>21</v>
      </c>
      <c r="AD118">
        <v>9</v>
      </c>
      <c r="AE118">
        <v>7</v>
      </c>
      <c r="AF118">
        <v>5</v>
      </c>
      <c r="AG118">
        <v>4</v>
      </c>
      <c r="AH118">
        <v>4</v>
      </c>
      <c r="AI118">
        <v>1</v>
      </c>
      <c r="AJ118">
        <v>0</v>
      </c>
      <c r="AK118">
        <v>0</v>
      </c>
      <c r="AL118">
        <v>12</v>
      </c>
      <c r="AM118">
        <v>4</v>
      </c>
      <c r="AN118">
        <v>0</v>
      </c>
      <c r="AO118">
        <v>0</v>
      </c>
      <c r="AP118">
        <v>0</v>
      </c>
      <c r="AQ118">
        <v>0</v>
      </c>
      <c r="AR118">
        <v>5</v>
      </c>
      <c r="AS118">
        <v>0</v>
      </c>
      <c r="AT118">
        <v>2</v>
      </c>
      <c r="AU118">
        <v>0</v>
      </c>
      <c r="AV118">
        <v>0</v>
      </c>
      <c r="AW118">
        <v>0</v>
      </c>
      <c r="AX118">
        <v>5</v>
      </c>
      <c r="AY118">
        <v>0</v>
      </c>
      <c r="AZ118">
        <v>2</v>
      </c>
      <c r="BA118">
        <v>1</v>
      </c>
      <c r="BB118">
        <v>0</v>
      </c>
      <c r="BC118">
        <v>0</v>
      </c>
      <c r="BD118">
        <v>2</v>
      </c>
      <c r="BE118">
        <v>11</v>
      </c>
      <c r="BF118">
        <v>4</v>
      </c>
      <c r="BG118">
        <v>0</v>
      </c>
      <c r="BH118">
        <v>0</v>
      </c>
      <c r="BI118">
        <v>0</v>
      </c>
      <c r="BJ118">
        <v>4</v>
      </c>
      <c r="BK118">
        <v>3</v>
      </c>
      <c r="BL118">
        <v>67</v>
      </c>
      <c r="BM118">
        <v>18</v>
      </c>
      <c r="BN118">
        <v>1</v>
      </c>
      <c r="BO118">
        <v>4</v>
      </c>
      <c r="BP118">
        <v>4</v>
      </c>
      <c r="BQ118">
        <v>3</v>
      </c>
      <c r="BR118">
        <v>37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</row>
    <row r="119" spans="1:82">
      <c r="A119" t="s">
        <v>174</v>
      </c>
      <c r="B119" s="10">
        <f>('E0-Last'!B119)-1</f>
        <v>36</v>
      </c>
      <c r="C119" s="6" t="s">
        <v>2</v>
      </c>
      <c r="D119" s="10" t="s">
        <v>38</v>
      </c>
      <c r="E119" s="59">
        <f t="shared" si="49"/>
        <v>0</v>
      </c>
      <c r="F119" s="59">
        <f t="shared" si="50"/>
        <v>0</v>
      </c>
      <c r="G119" s="59">
        <f t="shared" si="51"/>
        <v>50</v>
      </c>
      <c r="H119" s="59">
        <f t="shared" si="52"/>
        <v>50</v>
      </c>
      <c r="I119" s="59">
        <f t="shared" si="53"/>
        <v>0.5</v>
      </c>
      <c r="J119">
        <v>4</v>
      </c>
      <c r="K119">
        <v>0</v>
      </c>
      <c r="L119">
        <v>0</v>
      </c>
      <c r="M119">
        <v>2</v>
      </c>
      <c r="N119">
        <v>2</v>
      </c>
      <c r="O119">
        <v>0</v>
      </c>
      <c r="P119">
        <v>288.5</v>
      </c>
      <c r="Q119">
        <v>0</v>
      </c>
      <c r="R119">
        <v>324.5</v>
      </c>
      <c r="S119">
        <v>252.5</v>
      </c>
      <c r="T119">
        <v>902.75</v>
      </c>
      <c r="U119">
        <v>1320</v>
      </c>
      <c r="V119">
        <v>485.5</v>
      </c>
      <c r="W119">
        <v>56.75</v>
      </c>
      <c r="X119">
        <v>50.5</v>
      </c>
      <c r="Y119">
        <v>63</v>
      </c>
      <c r="Z119">
        <v>685</v>
      </c>
      <c r="AA119">
        <v>909</v>
      </c>
      <c r="AB119">
        <v>461</v>
      </c>
      <c r="AC119">
        <v>12</v>
      </c>
      <c r="AD119">
        <v>6</v>
      </c>
      <c r="AE119">
        <v>3</v>
      </c>
      <c r="AF119">
        <v>3</v>
      </c>
      <c r="AG119">
        <v>5</v>
      </c>
      <c r="AH119">
        <v>6</v>
      </c>
      <c r="AI119">
        <v>0</v>
      </c>
      <c r="AJ119">
        <v>0</v>
      </c>
      <c r="AK119">
        <v>0</v>
      </c>
      <c r="AL119">
        <v>1</v>
      </c>
      <c r="AM119">
        <v>4</v>
      </c>
      <c r="AN119">
        <v>2</v>
      </c>
      <c r="AO119">
        <v>0</v>
      </c>
      <c r="AP119">
        <v>0</v>
      </c>
      <c r="AQ119">
        <v>0</v>
      </c>
      <c r="AR119">
        <v>0</v>
      </c>
      <c r="AS119">
        <v>1</v>
      </c>
      <c r="AT119">
        <v>2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</v>
      </c>
      <c r="BA119">
        <v>0</v>
      </c>
      <c r="BB119">
        <v>0</v>
      </c>
      <c r="BC119">
        <v>0</v>
      </c>
      <c r="BD119">
        <v>1</v>
      </c>
      <c r="BE119">
        <v>4</v>
      </c>
      <c r="BF119">
        <v>0</v>
      </c>
      <c r="BG119">
        <v>0</v>
      </c>
      <c r="BH119">
        <v>0</v>
      </c>
      <c r="BI119">
        <v>2</v>
      </c>
      <c r="BJ119">
        <v>2</v>
      </c>
      <c r="BK119">
        <v>0</v>
      </c>
      <c r="BL119">
        <v>139</v>
      </c>
      <c r="BM119">
        <v>11</v>
      </c>
      <c r="BN119">
        <v>63</v>
      </c>
      <c r="BO119">
        <v>7</v>
      </c>
      <c r="BP119">
        <v>10</v>
      </c>
      <c r="BQ119">
        <v>0</v>
      </c>
      <c r="BR119">
        <v>48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</row>
    <row r="120" spans="1:82">
      <c r="A120" t="s">
        <v>183</v>
      </c>
      <c r="B120" s="10">
        <f>('E0-Last'!B120)-1</f>
        <v>33</v>
      </c>
      <c r="C120" s="6" t="s">
        <v>2</v>
      </c>
      <c r="D120" s="10" t="s">
        <v>38</v>
      </c>
      <c r="E120" s="59">
        <f t="shared" si="49"/>
        <v>25</v>
      </c>
      <c r="F120" s="59">
        <f t="shared" si="50"/>
        <v>25</v>
      </c>
      <c r="G120" s="59">
        <f t="shared" si="51"/>
        <v>50</v>
      </c>
      <c r="H120" s="59">
        <f t="shared" si="52"/>
        <v>0</v>
      </c>
      <c r="I120" s="59">
        <f t="shared" si="53"/>
        <v>0.5</v>
      </c>
      <c r="J120">
        <v>4</v>
      </c>
      <c r="K120">
        <v>1</v>
      </c>
      <c r="L120">
        <v>1</v>
      </c>
      <c r="M120">
        <v>2</v>
      </c>
      <c r="N120">
        <v>0</v>
      </c>
      <c r="O120">
        <v>0</v>
      </c>
      <c r="P120">
        <v>2337.333333</v>
      </c>
      <c r="Q120">
        <v>3684</v>
      </c>
      <c r="R120">
        <v>1664</v>
      </c>
      <c r="S120">
        <v>0</v>
      </c>
      <c r="T120">
        <v>64</v>
      </c>
      <c r="U120">
        <v>64</v>
      </c>
      <c r="V120">
        <v>0</v>
      </c>
      <c r="W120">
        <v>233.5</v>
      </c>
      <c r="X120">
        <v>233.5</v>
      </c>
      <c r="Y120">
        <v>0</v>
      </c>
      <c r="Z120">
        <v>1077</v>
      </c>
      <c r="AA120">
        <v>1077</v>
      </c>
      <c r="AB120">
        <v>0</v>
      </c>
      <c r="AC120">
        <v>12</v>
      </c>
      <c r="AD120">
        <v>3</v>
      </c>
      <c r="AE120">
        <v>7</v>
      </c>
      <c r="AF120">
        <v>2</v>
      </c>
      <c r="AG120">
        <v>10</v>
      </c>
      <c r="AH120">
        <v>2</v>
      </c>
      <c r="AI120">
        <v>0</v>
      </c>
      <c r="AJ120">
        <v>0</v>
      </c>
      <c r="AK120">
        <v>0</v>
      </c>
      <c r="AL120">
        <v>0</v>
      </c>
      <c r="AM120">
        <v>3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5</v>
      </c>
      <c r="AT120">
        <v>2</v>
      </c>
      <c r="AU120">
        <v>0</v>
      </c>
      <c r="AV120">
        <v>0</v>
      </c>
      <c r="AW120">
        <v>0</v>
      </c>
      <c r="AX120">
        <v>0</v>
      </c>
      <c r="AY120">
        <v>2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3</v>
      </c>
      <c r="BF120">
        <v>0</v>
      </c>
      <c r="BG120">
        <v>1</v>
      </c>
      <c r="BH120">
        <v>0</v>
      </c>
      <c r="BI120">
        <v>0</v>
      </c>
      <c r="BJ120">
        <v>2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 t="s">
        <v>58</v>
      </c>
    </row>
    <row r="121" spans="1:82">
      <c r="A121" t="s">
        <v>175</v>
      </c>
      <c r="B121" s="10">
        <f>('E0-Last'!B121)-1</f>
        <v>33</v>
      </c>
      <c r="C121" s="4" t="s">
        <v>3</v>
      </c>
      <c r="D121" s="10" t="s">
        <v>38</v>
      </c>
      <c r="E121" s="59">
        <f t="shared" si="49"/>
        <v>0</v>
      </c>
      <c r="F121" s="59">
        <f t="shared" si="50"/>
        <v>0</v>
      </c>
      <c r="G121" s="59">
        <f t="shared" si="51"/>
        <v>50</v>
      </c>
      <c r="H121" s="59">
        <f t="shared" si="52"/>
        <v>0</v>
      </c>
      <c r="I121" s="59">
        <f t="shared" si="53"/>
        <v>0.5</v>
      </c>
      <c r="J121">
        <v>4</v>
      </c>
      <c r="K121">
        <v>0</v>
      </c>
      <c r="L121">
        <v>0</v>
      </c>
      <c r="M121">
        <v>2</v>
      </c>
      <c r="N121">
        <v>0</v>
      </c>
      <c r="O121">
        <v>2</v>
      </c>
      <c r="P121">
        <v>528.25</v>
      </c>
      <c r="Q121">
        <v>0</v>
      </c>
      <c r="R121">
        <v>764</v>
      </c>
      <c r="S121">
        <v>0</v>
      </c>
      <c r="T121">
        <v>44</v>
      </c>
      <c r="U121">
        <v>44</v>
      </c>
      <c r="V121">
        <v>0</v>
      </c>
      <c r="W121">
        <v>141.5</v>
      </c>
      <c r="X121">
        <v>141.5</v>
      </c>
      <c r="Y121">
        <v>0</v>
      </c>
      <c r="Z121">
        <v>95.5</v>
      </c>
      <c r="AA121">
        <v>95.5</v>
      </c>
      <c r="AB121">
        <v>0</v>
      </c>
      <c r="AC121">
        <v>15</v>
      </c>
      <c r="AD121">
        <v>7</v>
      </c>
      <c r="AE121">
        <v>7</v>
      </c>
      <c r="AF121">
        <v>1</v>
      </c>
      <c r="AG121">
        <v>5</v>
      </c>
      <c r="AH121">
        <v>4</v>
      </c>
      <c r="AI121">
        <v>0</v>
      </c>
      <c r="AJ121">
        <v>0</v>
      </c>
      <c r="AK121">
        <v>0</v>
      </c>
      <c r="AL121">
        <v>6</v>
      </c>
      <c r="AM121">
        <v>4</v>
      </c>
      <c r="AN121">
        <v>0</v>
      </c>
      <c r="AO121">
        <v>0</v>
      </c>
      <c r="AP121">
        <v>0</v>
      </c>
      <c r="AQ121">
        <v>0</v>
      </c>
      <c r="AR121">
        <v>3</v>
      </c>
      <c r="AS121">
        <v>1</v>
      </c>
      <c r="AT121">
        <v>4</v>
      </c>
      <c r="AU121">
        <v>0</v>
      </c>
      <c r="AV121">
        <v>0</v>
      </c>
      <c r="AW121">
        <v>0</v>
      </c>
      <c r="AX121">
        <v>2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1</v>
      </c>
      <c r="BE121">
        <v>22</v>
      </c>
      <c r="BF121">
        <v>3</v>
      </c>
      <c r="BG121">
        <v>0</v>
      </c>
      <c r="BH121">
        <v>0</v>
      </c>
      <c r="BI121">
        <v>2</v>
      </c>
      <c r="BJ121">
        <v>0</v>
      </c>
      <c r="BK121">
        <v>17</v>
      </c>
      <c r="BL121">
        <v>36</v>
      </c>
      <c r="BM121">
        <v>17</v>
      </c>
      <c r="BN121">
        <v>0</v>
      </c>
      <c r="BO121">
        <v>0</v>
      </c>
      <c r="BP121">
        <v>6</v>
      </c>
      <c r="BQ121">
        <v>0</v>
      </c>
      <c r="BR121">
        <v>13</v>
      </c>
      <c r="BS121">
        <v>2</v>
      </c>
      <c r="BT121">
        <v>0</v>
      </c>
      <c r="BU121">
        <v>2</v>
      </c>
      <c r="BV121">
        <v>585</v>
      </c>
      <c r="BW121">
        <v>0</v>
      </c>
      <c r="BX121">
        <v>585</v>
      </c>
      <c r="BY121">
        <v>0</v>
      </c>
      <c r="BZ121">
        <v>0</v>
      </c>
      <c r="CA121">
        <v>0</v>
      </c>
      <c r="CB121">
        <v>0</v>
      </c>
      <c r="CC121">
        <v>0</v>
      </c>
      <c r="CD121" t="s">
        <v>58</v>
      </c>
    </row>
    <row r="122" spans="1:82">
      <c r="A122" t="s">
        <v>176</v>
      </c>
      <c r="B122" s="10">
        <f>('E0-Last'!B122)-1</f>
        <v>33</v>
      </c>
      <c r="C122" s="6" t="s">
        <v>2</v>
      </c>
      <c r="D122" s="10" t="s">
        <v>38</v>
      </c>
      <c r="E122" s="59">
        <f t="shared" si="49"/>
        <v>0</v>
      </c>
      <c r="F122" s="59">
        <f t="shared" si="50"/>
        <v>0</v>
      </c>
      <c r="G122" s="59">
        <f t="shared" si="51"/>
        <v>50</v>
      </c>
      <c r="H122" s="59">
        <f t="shared" si="52"/>
        <v>50</v>
      </c>
      <c r="I122" s="59">
        <f t="shared" si="53"/>
        <v>0.5</v>
      </c>
      <c r="J122">
        <v>4</v>
      </c>
      <c r="K122">
        <v>0</v>
      </c>
      <c r="L122">
        <v>0</v>
      </c>
      <c r="M122">
        <v>2</v>
      </c>
      <c r="N122">
        <v>2</v>
      </c>
      <c r="O122">
        <v>0</v>
      </c>
      <c r="P122">
        <v>998.25</v>
      </c>
      <c r="Q122">
        <v>0</v>
      </c>
      <c r="R122">
        <v>99.5</v>
      </c>
      <c r="S122">
        <v>1897</v>
      </c>
      <c r="T122">
        <v>990.75</v>
      </c>
      <c r="U122">
        <v>961.5</v>
      </c>
      <c r="V122">
        <v>1020</v>
      </c>
      <c r="W122">
        <v>186.25</v>
      </c>
      <c r="X122">
        <v>117</v>
      </c>
      <c r="Y122">
        <v>255.5</v>
      </c>
      <c r="Z122">
        <v>580</v>
      </c>
      <c r="AA122">
        <v>855</v>
      </c>
      <c r="AB122">
        <v>305</v>
      </c>
      <c r="AC122">
        <v>17</v>
      </c>
      <c r="AD122">
        <v>8</v>
      </c>
      <c r="AE122">
        <v>5</v>
      </c>
      <c r="AF122">
        <v>4</v>
      </c>
      <c r="AG122">
        <v>4</v>
      </c>
      <c r="AH122">
        <v>5</v>
      </c>
      <c r="AI122">
        <v>2</v>
      </c>
      <c r="AJ122">
        <v>0</v>
      </c>
      <c r="AK122">
        <v>0</v>
      </c>
      <c r="AL122">
        <v>6</v>
      </c>
      <c r="AM122">
        <v>4</v>
      </c>
      <c r="AN122">
        <v>1</v>
      </c>
      <c r="AO122">
        <v>1</v>
      </c>
      <c r="AP122">
        <v>0</v>
      </c>
      <c r="AQ122">
        <v>0</v>
      </c>
      <c r="AR122">
        <v>2</v>
      </c>
      <c r="AS122">
        <v>0</v>
      </c>
      <c r="AT122">
        <v>2</v>
      </c>
      <c r="AU122">
        <v>1</v>
      </c>
      <c r="AV122">
        <v>0</v>
      </c>
      <c r="AW122">
        <v>0</v>
      </c>
      <c r="AX122">
        <v>2</v>
      </c>
      <c r="AY122">
        <v>0</v>
      </c>
      <c r="AZ122">
        <v>2</v>
      </c>
      <c r="BA122">
        <v>0</v>
      </c>
      <c r="BB122">
        <v>0</v>
      </c>
      <c r="BC122">
        <v>0</v>
      </c>
      <c r="BD122">
        <v>2</v>
      </c>
      <c r="BE122">
        <v>6</v>
      </c>
      <c r="BF122">
        <v>0</v>
      </c>
      <c r="BG122">
        <v>2</v>
      </c>
      <c r="BH122">
        <v>0</v>
      </c>
      <c r="BI122">
        <v>2</v>
      </c>
      <c r="BJ122">
        <v>2</v>
      </c>
      <c r="BK122">
        <v>0</v>
      </c>
      <c r="BL122">
        <v>118</v>
      </c>
      <c r="BM122">
        <v>13</v>
      </c>
      <c r="BN122">
        <v>33</v>
      </c>
      <c r="BO122">
        <v>1</v>
      </c>
      <c r="BP122">
        <v>13</v>
      </c>
      <c r="BQ122">
        <v>3</v>
      </c>
      <c r="BR122">
        <v>55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 t="s">
        <v>58</v>
      </c>
    </row>
    <row r="123" spans="1:82">
      <c r="A123" t="s">
        <v>177</v>
      </c>
      <c r="B123" s="10">
        <f>('E0-Last'!B123)-1</f>
        <v>28</v>
      </c>
      <c r="C123" s="6" t="s">
        <v>2</v>
      </c>
      <c r="D123" s="10" t="s">
        <v>38</v>
      </c>
      <c r="E123" s="59">
        <f t="shared" si="49"/>
        <v>0</v>
      </c>
      <c r="F123" s="59">
        <f t="shared" si="50"/>
        <v>0</v>
      </c>
      <c r="G123" s="59">
        <f t="shared" si="51"/>
        <v>50</v>
      </c>
      <c r="H123" s="59">
        <f t="shared" si="52"/>
        <v>0</v>
      </c>
      <c r="I123" s="59">
        <f t="shared" si="53"/>
        <v>0.5</v>
      </c>
      <c r="J123">
        <v>4</v>
      </c>
      <c r="K123">
        <v>0</v>
      </c>
      <c r="L123">
        <v>0</v>
      </c>
      <c r="M123">
        <v>2</v>
      </c>
      <c r="N123">
        <v>0</v>
      </c>
      <c r="O123">
        <v>2</v>
      </c>
      <c r="P123">
        <v>196.25</v>
      </c>
      <c r="Q123">
        <v>0</v>
      </c>
      <c r="R123">
        <v>153.5</v>
      </c>
      <c r="S123">
        <v>0</v>
      </c>
      <c r="T123">
        <v>62.5</v>
      </c>
      <c r="U123">
        <v>62.5</v>
      </c>
      <c r="V123">
        <v>0</v>
      </c>
      <c r="W123">
        <v>95.5</v>
      </c>
      <c r="X123">
        <v>95.5</v>
      </c>
      <c r="Y123">
        <v>0</v>
      </c>
      <c r="Z123">
        <v>899</v>
      </c>
      <c r="AA123">
        <v>899</v>
      </c>
      <c r="AB123">
        <v>0</v>
      </c>
      <c r="AC123">
        <v>20</v>
      </c>
      <c r="AD123">
        <v>6</v>
      </c>
      <c r="AE123">
        <v>14</v>
      </c>
      <c r="AF123">
        <v>0</v>
      </c>
      <c r="AG123">
        <v>4</v>
      </c>
      <c r="AH123">
        <v>5</v>
      </c>
      <c r="AI123">
        <v>1</v>
      </c>
      <c r="AJ123">
        <v>0</v>
      </c>
      <c r="AK123">
        <v>0</v>
      </c>
      <c r="AL123">
        <v>10</v>
      </c>
      <c r="AM123">
        <v>4</v>
      </c>
      <c r="AN123">
        <v>1</v>
      </c>
      <c r="AO123">
        <v>0</v>
      </c>
      <c r="AP123">
        <v>0</v>
      </c>
      <c r="AQ123">
        <v>0</v>
      </c>
      <c r="AR123">
        <v>1</v>
      </c>
      <c r="AS123">
        <v>0</v>
      </c>
      <c r="AT123">
        <v>4</v>
      </c>
      <c r="AU123">
        <v>1</v>
      </c>
      <c r="AV123">
        <v>0</v>
      </c>
      <c r="AW123">
        <v>0</v>
      </c>
      <c r="AX123">
        <v>9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3</v>
      </c>
      <c r="BF123">
        <v>0</v>
      </c>
      <c r="BG123">
        <v>0</v>
      </c>
      <c r="BH123">
        <v>0</v>
      </c>
      <c r="BI123">
        <v>2</v>
      </c>
      <c r="BJ123">
        <v>0</v>
      </c>
      <c r="BK123">
        <v>1</v>
      </c>
      <c r="BL123">
        <v>21</v>
      </c>
      <c r="BM123">
        <v>4</v>
      </c>
      <c r="BN123">
        <v>0</v>
      </c>
      <c r="BO123">
        <v>0</v>
      </c>
      <c r="BP123">
        <v>4</v>
      </c>
      <c r="BQ123">
        <v>0</v>
      </c>
      <c r="BR123">
        <v>13</v>
      </c>
      <c r="BS123">
        <v>2</v>
      </c>
      <c r="BT123">
        <v>0</v>
      </c>
      <c r="BU123">
        <v>2</v>
      </c>
      <c r="BV123">
        <v>478</v>
      </c>
      <c r="BW123">
        <v>0</v>
      </c>
      <c r="BX123">
        <v>478</v>
      </c>
      <c r="BY123">
        <v>0</v>
      </c>
      <c r="BZ123">
        <v>0</v>
      </c>
      <c r="CA123">
        <v>0</v>
      </c>
      <c r="CB123">
        <v>0</v>
      </c>
      <c r="CC123">
        <v>0</v>
      </c>
      <c r="CD123" t="s">
        <v>58</v>
      </c>
    </row>
    <row r="124" spans="1:82">
      <c r="A124"/>
      <c r="B124" s="10"/>
      <c r="C124" s="6"/>
      <c r="D124" s="10"/>
      <c r="E124" s="59"/>
      <c r="F124" s="59"/>
      <c r="G124" s="59"/>
      <c r="H124" s="59"/>
      <c r="I124" s="59"/>
      <c r="O124" s="38"/>
    </row>
    <row r="125" spans="1:82">
      <c r="A125" s="34" t="s">
        <v>3</v>
      </c>
      <c r="B125" s="34">
        <f>COUNTIF(C97:C122,"WT")</f>
        <v>11</v>
      </c>
      <c r="C125" s="63"/>
      <c r="D125" s="22" t="s">
        <v>41</v>
      </c>
      <c r="E125" s="24">
        <f>AVERAGE(E100:E103,E105,E110,E112:E113,E116:E117,E121)</f>
        <v>2.2727272727272729</v>
      </c>
      <c r="F125" s="24">
        <f t="shared" ref="F125:BQ125" si="56">AVERAGE(F100:F103,F105,F110,F112:F113,F116:F117,F121)</f>
        <v>2.2727272727272729</v>
      </c>
      <c r="G125" s="24">
        <f t="shared" si="56"/>
        <v>45.454545454545453</v>
      </c>
      <c r="H125" s="24">
        <f t="shared" si="56"/>
        <v>31.818181818181817</v>
      </c>
      <c r="I125" s="24">
        <f t="shared" si="56"/>
        <v>0.45454545454545453</v>
      </c>
      <c r="J125" s="24">
        <f t="shared" si="56"/>
        <v>4</v>
      </c>
      <c r="K125" s="24">
        <f t="shared" si="56"/>
        <v>9.0909090909090912E-2</v>
      </c>
      <c r="L125" s="24">
        <f>AVERAGE(L100:L103,L105,L110,L112:L113,L116:L117,L121)</f>
        <v>9.0909090909090912E-2</v>
      </c>
      <c r="M125" s="24">
        <f t="shared" si="56"/>
        <v>1.8181818181818181</v>
      </c>
      <c r="N125" s="24">
        <f t="shared" si="56"/>
        <v>1.2727272727272727</v>
      </c>
      <c r="O125" s="24">
        <f t="shared" si="56"/>
        <v>0.72727272727272729</v>
      </c>
      <c r="P125" s="24">
        <f t="shared" si="56"/>
        <v>594.59090909090912</v>
      </c>
      <c r="Q125" s="24">
        <f t="shared" si="56"/>
        <v>83.727272727272734</v>
      </c>
      <c r="R125" s="24">
        <f t="shared" si="56"/>
        <v>604.13636363636363</v>
      </c>
      <c r="S125" s="24">
        <f t="shared" si="56"/>
        <v>452.68181818181819</v>
      </c>
      <c r="T125" s="24">
        <f t="shared" si="56"/>
        <v>354.42424242090914</v>
      </c>
      <c r="U125" s="24">
        <f t="shared" si="56"/>
        <v>306.18181818181819</v>
      </c>
      <c r="V125" s="24">
        <f t="shared" si="56"/>
        <v>296.5</v>
      </c>
      <c r="W125" s="24">
        <f t="shared" si="56"/>
        <v>362.78787879454552</v>
      </c>
      <c r="X125" s="24">
        <f t="shared" si="56"/>
        <v>405.54545454545456</v>
      </c>
      <c r="Y125" s="24">
        <f t="shared" si="56"/>
        <v>107.27272727272727</v>
      </c>
      <c r="Z125" s="24">
        <f t="shared" si="56"/>
        <v>361.6969696909091</v>
      </c>
      <c r="AA125" s="24">
        <f t="shared" si="56"/>
        <v>512.81818181818187</v>
      </c>
      <c r="AB125" s="24">
        <f t="shared" si="56"/>
        <v>220.04545454545453</v>
      </c>
      <c r="AC125" s="24">
        <f t="shared" si="56"/>
        <v>19.09090909090909</v>
      </c>
      <c r="AD125" s="24">
        <f t="shared" si="56"/>
        <v>8.1818181818181817</v>
      </c>
      <c r="AE125" s="24">
        <f t="shared" si="56"/>
        <v>7.2727272727272725</v>
      </c>
      <c r="AF125" s="24">
        <f t="shared" si="56"/>
        <v>3.6363636363636362</v>
      </c>
      <c r="AG125" s="24">
        <f t="shared" si="56"/>
        <v>5.3636363636363633</v>
      </c>
      <c r="AH125" s="24">
        <f t="shared" si="56"/>
        <v>5.0909090909090908</v>
      </c>
      <c r="AI125" s="24">
        <f t="shared" si="56"/>
        <v>1.1818181818181819</v>
      </c>
      <c r="AJ125" s="24">
        <f t="shared" si="56"/>
        <v>0</v>
      </c>
      <c r="AK125" s="24">
        <f t="shared" si="56"/>
        <v>9.0909090909090912E-2</v>
      </c>
      <c r="AL125" s="24">
        <f t="shared" si="56"/>
        <v>7.3636363636363633</v>
      </c>
      <c r="AM125" s="24">
        <f t="shared" si="56"/>
        <v>3.9090909090909092</v>
      </c>
      <c r="AN125" s="24">
        <f t="shared" si="56"/>
        <v>1.2727272727272727</v>
      </c>
      <c r="AO125" s="24">
        <f t="shared" si="56"/>
        <v>0.18181818181818182</v>
      </c>
      <c r="AP125" s="24">
        <f t="shared" si="56"/>
        <v>0</v>
      </c>
      <c r="AQ125" s="24">
        <f t="shared" si="56"/>
        <v>0</v>
      </c>
      <c r="AR125" s="24">
        <f t="shared" si="56"/>
        <v>2.8181818181818183</v>
      </c>
      <c r="AS125" s="24">
        <f t="shared" si="56"/>
        <v>1</v>
      </c>
      <c r="AT125" s="24">
        <f t="shared" si="56"/>
        <v>2.4545454545454546</v>
      </c>
      <c r="AU125" s="24">
        <f t="shared" si="56"/>
        <v>0.45454545454545453</v>
      </c>
      <c r="AV125" s="24">
        <f t="shared" si="56"/>
        <v>0</v>
      </c>
      <c r="AW125" s="24">
        <f t="shared" si="56"/>
        <v>0</v>
      </c>
      <c r="AX125" s="24">
        <f t="shared" si="56"/>
        <v>3.3636363636363638</v>
      </c>
      <c r="AY125" s="24">
        <f t="shared" si="56"/>
        <v>0.45454545454545453</v>
      </c>
      <c r="AZ125" s="24">
        <f t="shared" si="56"/>
        <v>1.3636363636363635</v>
      </c>
      <c r="BA125" s="24">
        <f t="shared" si="56"/>
        <v>0.54545454545454541</v>
      </c>
      <c r="BB125" s="24">
        <f t="shared" si="56"/>
        <v>0</v>
      </c>
      <c r="BC125" s="24">
        <f t="shared" si="56"/>
        <v>9.0909090909090912E-2</v>
      </c>
      <c r="BD125" s="24">
        <f t="shared" si="56"/>
        <v>1.1818181818181819</v>
      </c>
      <c r="BE125" s="24">
        <f t="shared" si="56"/>
        <v>10.090909090909092</v>
      </c>
      <c r="BF125" s="24">
        <f t="shared" si="56"/>
        <v>1.1818181818181819</v>
      </c>
      <c r="BG125" s="24">
        <f t="shared" si="56"/>
        <v>0.90909090909090906</v>
      </c>
      <c r="BH125" s="24">
        <f t="shared" si="56"/>
        <v>0</v>
      </c>
      <c r="BI125" s="24">
        <f t="shared" si="56"/>
        <v>1.2727272727272727</v>
      </c>
      <c r="BJ125" s="24">
        <f t="shared" si="56"/>
        <v>2.4545454545454546</v>
      </c>
      <c r="BK125" s="24">
        <f t="shared" si="56"/>
        <v>4.2727272727272725</v>
      </c>
      <c r="BL125" s="24">
        <f t="shared" si="56"/>
        <v>65.818181818181813</v>
      </c>
      <c r="BM125" s="24">
        <f t="shared" si="56"/>
        <v>17.181818181818183</v>
      </c>
      <c r="BN125" s="24">
        <f t="shared" si="56"/>
        <v>7.9090909090909092</v>
      </c>
      <c r="BO125" s="24">
        <f t="shared" si="56"/>
        <v>1.1818181818181819</v>
      </c>
      <c r="BP125" s="24">
        <f t="shared" si="56"/>
        <v>4.7272727272727275</v>
      </c>
      <c r="BQ125" s="24">
        <f t="shared" si="56"/>
        <v>3.8181818181818183</v>
      </c>
      <c r="BR125" s="24">
        <f t="shared" ref="BR125:BX125" si="57">AVERAGE(BR100:BR103,BR105,BR110,BR112:BR113,BR116:BR117,BR121)</f>
        <v>31</v>
      </c>
      <c r="BS125" s="24">
        <f t="shared" si="57"/>
        <v>0.72727272727272729</v>
      </c>
      <c r="BT125" s="24">
        <f t="shared" si="57"/>
        <v>9.0909090909090912E-2</v>
      </c>
      <c r="BU125" s="24">
        <f t="shared" si="57"/>
        <v>0.63636363636363635</v>
      </c>
      <c r="BV125" s="24">
        <f t="shared" si="57"/>
        <v>380.81818181818181</v>
      </c>
      <c r="BW125" s="24">
        <f t="shared" si="57"/>
        <v>76.181818181818187</v>
      </c>
      <c r="BX125" s="24">
        <f t="shared" si="57"/>
        <v>304.63636363636363</v>
      </c>
      <c r="BY125" s="24">
        <f>AVERAGE(BY100:BY103,BY105,BY110,BY112:BY113,BY116:BY117,BY121)</f>
        <v>0</v>
      </c>
      <c r="BZ125" s="24">
        <f>AVERAGE(BZ100:BZ103,BZ105,BZ110,BZ112:BZ113,BZ116:BZ117,BZ121)</f>
        <v>0</v>
      </c>
      <c r="CA125" s="24">
        <f>AVERAGE(CA100:CA103,CA105,CA110,CA112:CA113,CA116:CA117,CA121)</f>
        <v>0</v>
      </c>
      <c r="CB125" s="24">
        <f>AVERAGE(CB100:CB103,CB105,CB110,CB112:CB113,CB116:CB117,CB121)</f>
        <v>0</v>
      </c>
      <c r="CC125" s="24">
        <f>AVERAGE(CC100:CC103,CC105,CC110,CC112:CC113,CC116:CC117,CC121)</f>
        <v>0</v>
      </c>
    </row>
    <row r="126" spans="1:82">
      <c r="A126" s="35" t="s">
        <v>179</v>
      </c>
      <c r="B126" s="34">
        <f>COUNTIF(C97:C122,"+ve")</f>
        <v>12</v>
      </c>
      <c r="C126" s="63"/>
      <c r="D126" s="18" t="s">
        <v>41</v>
      </c>
      <c r="E126" s="27">
        <f>AVERAGE(E104,E106:E109,E111,E114:E115,E118:E120,E122:E123)</f>
        <v>1.9230769230769231</v>
      </c>
      <c r="F126" s="27">
        <f t="shared" ref="F126:BQ126" si="58">AVERAGE(F104,F106:F109,F111,F114:F115,F118:F120,F122:F123)</f>
        <v>3.8461538461538463</v>
      </c>
      <c r="G126" s="27">
        <f t="shared" si="58"/>
        <v>50</v>
      </c>
      <c r="H126" s="27">
        <f t="shared" si="58"/>
        <v>28.846153846153847</v>
      </c>
      <c r="I126" s="27">
        <f t="shared" si="58"/>
        <v>0.5</v>
      </c>
      <c r="J126" s="27">
        <f t="shared" si="58"/>
        <v>4</v>
      </c>
      <c r="K126" s="27">
        <f t="shared" si="58"/>
        <v>7.6923076923076927E-2</v>
      </c>
      <c r="L126" s="27">
        <f t="shared" si="58"/>
        <v>0.15384615384615385</v>
      </c>
      <c r="M126" s="27">
        <f t="shared" si="58"/>
        <v>2</v>
      </c>
      <c r="N126" s="27">
        <f t="shared" si="58"/>
        <v>1.1538461538461537</v>
      </c>
      <c r="O126" s="27">
        <f t="shared" si="58"/>
        <v>0.61538461538461542</v>
      </c>
      <c r="P126" s="27">
        <f t="shared" si="58"/>
        <v>532.96794869230769</v>
      </c>
      <c r="Q126" s="27">
        <f t="shared" si="58"/>
        <v>323.53846153846155</v>
      </c>
      <c r="R126" s="27">
        <f t="shared" si="58"/>
        <v>325.88461538461536</v>
      </c>
      <c r="S126" s="27">
        <f t="shared" si="58"/>
        <v>509.96153846153845</v>
      </c>
      <c r="T126" s="27">
        <f t="shared" si="58"/>
        <v>284.66025641076925</v>
      </c>
      <c r="U126" s="27">
        <f t="shared" si="58"/>
        <v>299.34615384615387</v>
      </c>
      <c r="V126" s="27">
        <f t="shared" si="58"/>
        <v>241.84615384615384</v>
      </c>
      <c r="W126" s="27">
        <f t="shared" si="58"/>
        <v>334.15384613076918</v>
      </c>
      <c r="X126" s="27">
        <f t="shared" si="58"/>
        <v>435.34615384615387</v>
      </c>
      <c r="Y126" s="27">
        <f t="shared" si="58"/>
        <v>139.53846153846155</v>
      </c>
      <c r="Z126" s="27">
        <f t="shared" si="58"/>
        <v>680.5</v>
      </c>
      <c r="AA126" s="27">
        <f t="shared" si="58"/>
        <v>773.65384615384619</v>
      </c>
      <c r="AB126" s="27">
        <f t="shared" si="58"/>
        <v>234.15384615384616</v>
      </c>
      <c r="AC126" s="27">
        <f t="shared" si="58"/>
        <v>22.76923076923077</v>
      </c>
      <c r="AD126" s="27">
        <f t="shared" si="58"/>
        <v>9.3076923076923084</v>
      </c>
      <c r="AE126" s="27">
        <f t="shared" si="58"/>
        <v>10.923076923076923</v>
      </c>
      <c r="AF126" s="27">
        <f t="shared" si="58"/>
        <v>2.5384615384615383</v>
      </c>
      <c r="AG126" s="27">
        <f t="shared" si="58"/>
        <v>6.3076923076923075</v>
      </c>
      <c r="AH126" s="27">
        <f t="shared" si="58"/>
        <v>5.615384615384615</v>
      </c>
      <c r="AI126" s="27">
        <f t="shared" si="58"/>
        <v>1.4615384615384615</v>
      </c>
      <c r="AJ126" s="27">
        <f t="shared" si="58"/>
        <v>7.6923076923076927E-2</v>
      </c>
      <c r="AK126" s="27">
        <f t="shared" si="58"/>
        <v>0</v>
      </c>
      <c r="AL126" s="27">
        <f t="shared" si="58"/>
        <v>9.3076923076923084</v>
      </c>
      <c r="AM126" s="27">
        <f t="shared" si="58"/>
        <v>3.9230769230769229</v>
      </c>
      <c r="AN126" s="27">
        <f t="shared" si="58"/>
        <v>1.8461538461538463</v>
      </c>
      <c r="AO126" s="27">
        <f t="shared" si="58"/>
        <v>0.38461538461538464</v>
      </c>
      <c r="AP126" s="27">
        <f t="shared" si="58"/>
        <v>0</v>
      </c>
      <c r="AQ126" s="27">
        <f t="shared" si="58"/>
        <v>0</v>
      </c>
      <c r="AR126" s="27">
        <f t="shared" si="58"/>
        <v>3.1538461538461537</v>
      </c>
      <c r="AS126" s="27">
        <f t="shared" si="58"/>
        <v>2.0769230769230771</v>
      </c>
      <c r="AT126" s="27">
        <f t="shared" si="58"/>
        <v>2.6153846153846154</v>
      </c>
      <c r="AU126" s="27">
        <f t="shared" si="58"/>
        <v>1</v>
      </c>
      <c r="AV126" s="27">
        <f t="shared" si="58"/>
        <v>7.6923076923076927E-2</v>
      </c>
      <c r="AW126" s="27">
        <f t="shared" si="58"/>
        <v>0</v>
      </c>
      <c r="AX126" s="27">
        <f t="shared" si="58"/>
        <v>5.1538461538461542</v>
      </c>
      <c r="AY126" s="27">
        <f t="shared" si="58"/>
        <v>0.30769230769230771</v>
      </c>
      <c r="AZ126" s="27">
        <f t="shared" si="58"/>
        <v>1.1538461538461537</v>
      </c>
      <c r="BA126" s="27">
        <f t="shared" si="58"/>
        <v>7.6923076923076927E-2</v>
      </c>
      <c r="BB126" s="27">
        <f t="shared" si="58"/>
        <v>0</v>
      </c>
      <c r="BC126" s="27">
        <f t="shared" si="58"/>
        <v>0</v>
      </c>
      <c r="BD126" s="27">
        <f t="shared" si="58"/>
        <v>1</v>
      </c>
      <c r="BE126" s="27">
        <f t="shared" si="58"/>
        <v>5.8461538461538458</v>
      </c>
      <c r="BF126" s="27">
        <f t="shared" si="58"/>
        <v>0.53846153846153844</v>
      </c>
      <c r="BG126" s="27">
        <f t="shared" si="58"/>
        <v>0.69230769230769229</v>
      </c>
      <c r="BH126" s="27">
        <f t="shared" si="58"/>
        <v>7.6923076923076927E-2</v>
      </c>
      <c r="BI126" s="27">
        <f t="shared" si="58"/>
        <v>1.5384615384615385</v>
      </c>
      <c r="BJ126" s="27">
        <f t="shared" si="58"/>
        <v>1.6153846153846154</v>
      </c>
      <c r="BK126" s="27">
        <f t="shared" si="58"/>
        <v>1.3846153846153846</v>
      </c>
      <c r="BL126" s="27">
        <f t="shared" si="58"/>
        <v>61.46153846153846</v>
      </c>
      <c r="BM126" s="27">
        <f t="shared" si="58"/>
        <v>7.3076923076923075</v>
      </c>
      <c r="BN126" s="27">
        <f t="shared" si="58"/>
        <v>9.384615384615385</v>
      </c>
      <c r="BO126" s="27">
        <f t="shared" si="58"/>
        <v>1.8461538461538463</v>
      </c>
      <c r="BP126" s="27">
        <f t="shared" si="58"/>
        <v>4.384615384615385</v>
      </c>
      <c r="BQ126" s="27">
        <f t="shared" si="58"/>
        <v>5.615384615384615</v>
      </c>
      <c r="BR126" s="27">
        <f t="shared" ref="BR126:BX126" si="59">AVERAGE(BR104,BR106:BR109,BR111,BR114:BR115,BR118:BR120,BR122:BR123)</f>
        <v>32.92307692307692</v>
      </c>
      <c r="BS126" s="27">
        <f t="shared" si="59"/>
        <v>0.61538461538461542</v>
      </c>
      <c r="BT126" s="27">
        <f t="shared" si="59"/>
        <v>7.6923076923076927E-2</v>
      </c>
      <c r="BU126" s="27">
        <f t="shared" si="59"/>
        <v>0.53846153846153844</v>
      </c>
      <c r="BV126" s="27">
        <f t="shared" si="59"/>
        <v>241</v>
      </c>
      <c r="BW126" s="27">
        <f t="shared" si="59"/>
        <v>4.4615384615384617</v>
      </c>
      <c r="BX126" s="27">
        <f t="shared" si="59"/>
        <v>236.53846153846155</v>
      </c>
      <c r="BY126" s="27">
        <f>AVERAGE(BY104,BY106:BY109,BY111,BY114:BY115,BY118:BY120,BY122:BY123)</f>
        <v>0</v>
      </c>
      <c r="BZ126" s="27">
        <f>AVERAGE(BZ104,BZ106:BZ109,BZ111,BZ114:BZ115,BZ118:BZ120,BZ122:BZ123)</f>
        <v>0</v>
      </c>
      <c r="CA126" s="27">
        <f>AVERAGE(CA104,CA106:CA109,CA111,CA114:CA115,CA118:CA120,CA122:CA123)</f>
        <v>0</v>
      </c>
      <c r="CB126" s="27">
        <f>AVERAGE(CB104,CB106:CB109,CB111,CB114:CB115,CB118:CB120,CB122:CB123)</f>
        <v>0</v>
      </c>
      <c r="CC126" s="27">
        <f>AVERAGE(CC104,CC106:CC109,CC111,CC114:CC115,CC118:CC120,CC122:CC123)</f>
        <v>0</v>
      </c>
    </row>
    <row r="127" spans="1:82">
      <c r="A127" s="63"/>
      <c r="B127" s="63"/>
      <c r="C127" s="63"/>
      <c r="D127" s="22" t="s">
        <v>43</v>
      </c>
      <c r="E127" s="24">
        <f>STDEV(E100:E103,E105,E110,E112:E113,E116:E117,E121)/SQRT($B125)</f>
        <v>2.2727272727272725</v>
      </c>
      <c r="F127" s="24">
        <f t="shared" ref="F127:BQ127" si="60">STDEV(F100:F103,F105,F110,F112:F113,F116:F117,F121)/SQRT($B125)</f>
        <v>2.2727272727272725</v>
      </c>
      <c r="G127" s="24">
        <f t="shared" si="60"/>
        <v>3.0491836056815309</v>
      </c>
      <c r="H127" s="24">
        <f t="shared" si="60"/>
        <v>5.9265476410933173</v>
      </c>
      <c r="I127" s="24">
        <f t="shared" si="60"/>
        <v>3.0491836056815283E-2</v>
      </c>
      <c r="J127" s="24">
        <f t="shared" si="60"/>
        <v>0</v>
      </c>
      <c r="K127" s="24">
        <f t="shared" si="60"/>
        <v>9.0909090909090912E-2</v>
      </c>
      <c r="L127" s="24">
        <f t="shared" si="60"/>
        <v>9.0909090909090912E-2</v>
      </c>
      <c r="M127" s="24">
        <f t="shared" si="60"/>
        <v>0.12196734422726113</v>
      </c>
      <c r="N127" s="24">
        <f t="shared" si="60"/>
        <v>0.2370619056437327</v>
      </c>
      <c r="O127" s="24">
        <f t="shared" si="60"/>
        <v>0.19497827808661106</v>
      </c>
      <c r="P127" s="24">
        <f t="shared" si="60"/>
        <v>129.45520141560061</v>
      </c>
      <c r="Q127" s="24">
        <f t="shared" si="60"/>
        <v>83.727272727272734</v>
      </c>
      <c r="R127" s="24">
        <f t="shared" si="60"/>
        <v>143.89041112326817</v>
      </c>
      <c r="S127" s="24">
        <f t="shared" si="60"/>
        <v>170.37268337286181</v>
      </c>
      <c r="T127" s="24">
        <f t="shared" si="60"/>
        <v>89.08874919761459</v>
      </c>
      <c r="U127" s="24">
        <f t="shared" si="60"/>
        <v>78.125984291320151</v>
      </c>
      <c r="V127" s="24">
        <f t="shared" si="60"/>
        <v>101.92122626634928</v>
      </c>
      <c r="W127" s="24">
        <f t="shared" si="60"/>
        <v>175.88666481321221</v>
      </c>
      <c r="X127" s="24">
        <f t="shared" si="60"/>
        <v>180.46416736427025</v>
      </c>
      <c r="Y127" s="24">
        <f t="shared" si="60"/>
        <v>22.851234662919961</v>
      </c>
      <c r="Z127" s="24">
        <f t="shared" si="60"/>
        <v>92.288666768721001</v>
      </c>
      <c r="AA127" s="24">
        <f t="shared" si="60"/>
        <v>148.64641194836815</v>
      </c>
      <c r="AB127" s="24">
        <f t="shared" si="60"/>
        <v>53.268507434482537</v>
      </c>
      <c r="AC127" s="24">
        <f t="shared" si="60"/>
        <v>2.1254071073328111</v>
      </c>
      <c r="AD127" s="24">
        <f t="shared" si="60"/>
        <v>1.1104313806983614</v>
      </c>
      <c r="AE127" s="24">
        <f t="shared" si="60"/>
        <v>1.3009850050907865</v>
      </c>
      <c r="AF127" s="24">
        <f t="shared" si="60"/>
        <v>0.93684894749005454</v>
      </c>
      <c r="AG127" s="24">
        <f t="shared" si="60"/>
        <v>0.69114828395448058</v>
      </c>
      <c r="AH127" s="24">
        <f t="shared" si="60"/>
        <v>0.45636001447313235</v>
      </c>
      <c r="AI127" s="24">
        <f t="shared" si="60"/>
        <v>0.26347957720344434</v>
      </c>
      <c r="AJ127" s="24">
        <f t="shared" si="60"/>
        <v>0</v>
      </c>
      <c r="AK127" s="24">
        <f t="shared" si="60"/>
        <v>9.0909090909090912E-2</v>
      </c>
      <c r="AL127" s="24">
        <f t="shared" si="60"/>
        <v>1.8452530118349491</v>
      </c>
      <c r="AM127" s="24">
        <f t="shared" si="60"/>
        <v>9.0909090909090912E-2</v>
      </c>
      <c r="AN127" s="24">
        <f t="shared" si="60"/>
        <v>0.40655781409087088</v>
      </c>
      <c r="AO127" s="24">
        <f t="shared" si="60"/>
        <v>0.12196734422726126</v>
      </c>
      <c r="AP127" s="24">
        <f t="shared" si="60"/>
        <v>0</v>
      </c>
      <c r="AQ127" s="24">
        <f t="shared" si="60"/>
        <v>0</v>
      </c>
      <c r="AR127" s="24">
        <f t="shared" si="60"/>
        <v>0.8401101856107579</v>
      </c>
      <c r="AS127" s="24">
        <f t="shared" si="60"/>
        <v>0.3567530340063379</v>
      </c>
      <c r="AT127" s="24">
        <f t="shared" si="60"/>
        <v>0.28167151608781227</v>
      </c>
      <c r="AU127" s="24">
        <f t="shared" si="60"/>
        <v>0.24729946379518986</v>
      </c>
      <c r="AV127" s="24">
        <f t="shared" si="60"/>
        <v>0</v>
      </c>
      <c r="AW127" s="24">
        <f t="shared" si="60"/>
        <v>0</v>
      </c>
      <c r="AX127" s="24">
        <f t="shared" si="60"/>
        <v>1.0381165398996508</v>
      </c>
      <c r="AY127" s="24">
        <f t="shared" si="60"/>
        <v>0.36590203268178378</v>
      </c>
      <c r="AZ127" s="24">
        <f t="shared" si="60"/>
        <v>0.27872199485010718</v>
      </c>
      <c r="BA127" s="24">
        <f t="shared" si="60"/>
        <v>0.24729946379518986</v>
      </c>
      <c r="BB127" s="24">
        <f t="shared" si="60"/>
        <v>0</v>
      </c>
      <c r="BC127" s="24">
        <f t="shared" si="60"/>
        <v>9.0909090909090912E-2</v>
      </c>
      <c r="BD127" s="24">
        <f t="shared" si="60"/>
        <v>0.55297841184529284</v>
      </c>
      <c r="BE127" s="24">
        <f t="shared" si="60"/>
        <v>1.9421382099238669</v>
      </c>
      <c r="BF127" s="24">
        <f t="shared" si="60"/>
        <v>0.4827606562673365</v>
      </c>
      <c r="BG127" s="24">
        <f t="shared" si="60"/>
        <v>0.54696759841786624</v>
      </c>
      <c r="BH127" s="24">
        <f t="shared" si="60"/>
        <v>0</v>
      </c>
      <c r="BI127" s="24">
        <f t="shared" si="60"/>
        <v>0.2370619056437327</v>
      </c>
      <c r="BJ127" s="24">
        <f t="shared" si="60"/>
        <v>0.57782722116620744</v>
      </c>
      <c r="BK127" s="24">
        <f t="shared" si="60"/>
        <v>1.526081786744967</v>
      </c>
      <c r="BL127" s="24">
        <f t="shared" si="60"/>
        <v>21.020257840222168</v>
      </c>
      <c r="BM127" s="24">
        <f t="shared" si="60"/>
        <v>4.6197563529184711</v>
      </c>
      <c r="BN127" s="24">
        <f t="shared" si="60"/>
        <v>3.6642115497050294</v>
      </c>
      <c r="BO127" s="24">
        <f t="shared" si="60"/>
        <v>0.50123813643964443</v>
      </c>
      <c r="BP127" s="24">
        <f t="shared" si="60"/>
        <v>0.93508297240900307</v>
      </c>
      <c r="BQ127" s="24">
        <f t="shared" si="60"/>
        <v>2.0037155569236496</v>
      </c>
      <c r="BR127" s="24">
        <f t="shared" ref="BR127:BX127" si="61">STDEV(BR100:BR103,BR105,BR110,BR112:BR113,BR116:BR117,BR121)/SQRT($B125)</f>
        <v>11.831391219202338</v>
      </c>
      <c r="BS127" s="24">
        <f t="shared" si="61"/>
        <v>0.19497827808661106</v>
      </c>
      <c r="BT127" s="24">
        <f t="shared" si="61"/>
        <v>9.0909090909090912E-2</v>
      </c>
      <c r="BU127" s="24">
        <f t="shared" si="61"/>
        <v>0.20327890704543544</v>
      </c>
      <c r="BV127" s="24">
        <f t="shared" si="61"/>
        <v>138.6877341487191</v>
      </c>
      <c r="BW127" s="24">
        <f t="shared" si="61"/>
        <v>76.181818181818187</v>
      </c>
      <c r="BX127" s="24">
        <f t="shared" si="61"/>
        <v>134.43276607673192</v>
      </c>
      <c r="BY127" s="24">
        <f>STDEV(BY100:BY103,BY105,BY110,BY112:BY113,BY116:BY117,BY121)/SQRT($B125)</f>
        <v>0</v>
      </c>
      <c r="BZ127" s="24">
        <f>STDEV(BZ100:BZ103,BZ105,BZ110,BZ112:BZ113,BZ116:BZ117,BZ121)/SQRT($B125)</f>
        <v>0</v>
      </c>
      <c r="CA127" s="24">
        <f>STDEV(CA100:CA103,CA105,CA110,CA112:CA113,CA116:CA117,CA121)/SQRT($B125)</f>
        <v>0</v>
      </c>
      <c r="CB127" s="24">
        <f>STDEV(CB100:CB103,CB105,CB110,CB112:CB113,CB116:CB117,CB121)/SQRT($B125)</f>
        <v>0</v>
      </c>
      <c r="CC127" s="24">
        <f>STDEV(CC100:CC103,CC105,CC110,CC112:CC113,CC116:CC117,CC121)/SQRT($B125)</f>
        <v>0</v>
      </c>
    </row>
    <row r="128" spans="1:82">
      <c r="A128" s="63"/>
      <c r="B128" s="2"/>
      <c r="C128" s="63"/>
      <c r="D128" s="18" t="s">
        <v>43</v>
      </c>
      <c r="E128" s="27">
        <f>STDEV(E104,E106:E109,E111,E114:E115,E118:E120,E122:E123)/SQRT($B126)</f>
        <v>2.0016019225635895</v>
      </c>
      <c r="F128" s="27">
        <f t="shared" ref="F128:BQ128" si="62">STDEV(F104,F106:F109,F111,F114:F115,F118:F120,F122:F123)/SQRT($B126)</f>
        <v>2.7101818149499621</v>
      </c>
      <c r="G128" s="27">
        <f t="shared" si="62"/>
        <v>0</v>
      </c>
      <c r="H128" s="27">
        <f t="shared" si="62"/>
        <v>6.4859315207846366</v>
      </c>
      <c r="I128" s="27">
        <f t="shared" si="62"/>
        <v>0</v>
      </c>
      <c r="J128" s="27">
        <f t="shared" si="62"/>
        <v>0</v>
      </c>
      <c r="K128" s="27">
        <f t="shared" si="62"/>
        <v>8.0064076902543579E-2</v>
      </c>
      <c r="L128" s="27">
        <f t="shared" si="62"/>
        <v>0.1084072725979985</v>
      </c>
      <c r="M128" s="27">
        <f t="shared" si="62"/>
        <v>0</v>
      </c>
      <c r="N128" s="27">
        <f t="shared" si="62"/>
        <v>0.25943726083138546</v>
      </c>
      <c r="O128" s="27">
        <f t="shared" si="62"/>
        <v>0.22168739058705877</v>
      </c>
      <c r="P128" s="27">
        <f t="shared" si="62"/>
        <v>204.94833699821646</v>
      </c>
      <c r="Q128" s="27">
        <f t="shared" si="62"/>
        <v>294.43374597561126</v>
      </c>
      <c r="R128" s="27">
        <f t="shared" si="62"/>
        <v>122.01441675187054</v>
      </c>
      <c r="S128" s="27">
        <f t="shared" si="62"/>
        <v>303.64550935682234</v>
      </c>
      <c r="T128" s="27">
        <f t="shared" si="62"/>
        <v>93.653849592676693</v>
      </c>
      <c r="U128" s="27">
        <f t="shared" si="62"/>
        <v>119.90584246688027</v>
      </c>
      <c r="V128" s="27">
        <f t="shared" si="62"/>
        <v>82.751938224518526</v>
      </c>
      <c r="W128" s="27">
        <f t="shared" si="62"/>
        <v>127.37961659710641</v>
      </c>
      <c r="X128" s="27">
        <f t="shared" si="62"/>
        <v>188.71481813962063</v>
      </c>
      <c r="Y128" s="27">
        <f t="shared" si="62"/>
        <v>63.696313492729729</v>
      </c>
      <c r="Z128" s="27">
        <f t="shared" si="62"/>
        <v>100.63149900322442</v>
      </c>
      <c r="AA128" s="27">
        <f t="shared" si="62"/>
        <v>102.73812760240408</v>
      </c>
      <c r="AB128" s="27">
        <f t="shared" si="62"/>
        <v>61.057588498464817</v>
      </c>
      <c r="AC128" s="27">
        <f t="shared" si="62"/>
        <v>4.219916149367462</v>
      </c>
      <c r="AD128" s="27">
        <f t="shared" si="62"/>
        <v>1.8157666554402156</v>
      </c>
      <c r="AE128" s="27">
        <f t="shared" si="62"/>
        <v>2.7448475429772117</v>
      </c>
      <c r="AF128" s="27">
        <f t="shared" si="62"/>
        <v>0.53509325012074893</v>
      </c>
      <c r="AG128" s="27">
        <f t="shared" si="62"/>
        <v>1.0761596805863236</v>
      </c>
      <c r="AH128" s="27">
        <f t="shared" si="62"/>
        <v>0.77762513764721819</v>
      </c>
      <c r="AI128" s="27">
        <f t="shared" si="62"/>
        <v>0.49462927497078013</v>
      </c>
      <c r="AJ128" s="27">
        <f t="shared" si="62"/>
        <v>8.0064076902543579E-2</v>
      </c>
      <c r="AK128" s="27">
        <f t="shared" si="62"/>
        <v>0</v>
      </c>
      <c r="AL128" s="27">
        <f t="shared" si="62"/>
        <v>2.8121379159137372</v>
      </c>
      <c r="AM128" s="27">
        <f t="shared" si="62"/>
        <v>8.0064076902543579E-2</v>
      </c>
      <c r="AN128" s="27">
        <f t="shared" si="62"/>
        <v>0.70559425158035971</v>
      </c>
      <c r="AO128" s="27">
        <f t="shared" si="62"/>
        <v>0.1877669040497027</v>
      </c>
      <c r="AP128" s="27">
        <f t="shared" si="62"/>
        <v>0</v>
      </c>
      <c r="AQ128" s="27">
        <f t="shared" si="62"/>
        <v>0</v>
      </c>
      <c r="AR128" s="27">
        <f t="shared" si="62"/>
        <v>1.1416736851740095</v>
      </c>
      <c r="AS128" s="27">
        <f t="shared" si="62"/>
        <v>1.0032000081789554</v>
      </c>
      <c r="AT128" s="27">
        <f t="shared" si="62"/>
        <v>0.2216873905870588</v>
      </c>
      <c r="AU128" s="27">
        <f t="shared" si="62"/>
        <v>0.47140452079103173</v>
      </c>
      <c r="AV128" s="27">
        <f t="shared" si="62"/>
        <v>8.0064076902543579E-2</v>
      </c>
      <c r="AW128" s="27">
        <f t="shared" si="62"/>
        <v>0</v>
      </c>
      <c r="AX128" s="27">
        <f t="shared" si="62"/>
        <v>1.7314338704851675</v>
      </c>
      <c r="AY128" s="27">
        <f t="shared" si="62"/>
        <v>0.21681454519599699</v>
      </c>
      <c r="AZ128" s="27">
        <f t="shared" si="62"/>
        <v>0.25943726083138546</v>
      </c>
      <c r="BA128" s="27">
        <f t="shared" si="62"/>
        <v>8.0064076902543579E-2</v>
      </c>
      <c r="BB128" s="27">
        <f t="shared" si="62"/>
        <v>0</v>
      </c>
      <c r="BC128" s="27">
        <f t="shared" si="62"/>
        <v>0</v>
      </c>
      <c r="BD128" s="27">
        <f t="shared" si="62"/>
        <v>0.28867513459481292</v>
      </c>
      <c r="BE128" s="27">
        <f t="shared" si="62"/>
        <v>0.91169983064415516</v>
      </c>
      <c r="BF128" s="27">
        <f t="shared" si="62"/>
        <v>0.32522181779399545</v>
      </c>
      <c r="BG128" s="27">
        <f t="shared" si="62"/>
        <v>0.36102891898278777</v>
      </c>
      <c r="BH128" s="27">
        <f t="shared" si="62"/>
        <v>8.0064076902543579E-2</v>
      </c>
      <c r="BI128" s="27">
        <f t="shared" si="62"/>
        <v>0.27926949885630725</v>
      </c>
      <c r="BJ128" s="27">
        <f t="shared" si="62"/>
        <v>0.38258008490709683</v>
      </c>
      <c r="BK128" s="27">
        <f t="shared" si="62"/>
        <v>0.53409400881905644</v>
      </c>
      <c r="BL128" s="27">
        <f t="shared" si="62"/>
        <v>16.710615132892567</v>
      </c>
      <c r="BM128" s="27">
        <f t="shared" si="62"/>
        <v>2.1996988915929414</v>
      </c>
      <c r="BN128" s="27">
        <f t="shared" si="62"/>
        <v>5.4038803721884037</v>
      </c>
      <c r="BO128" s="27">
        <f t="shared" si="62"/>
        <v>0.73452700054519071</v>
      </c>
      <c r="BP128" s="27">
        <f t="shared" si="62"/>
        <v>1.1151635501529555</v>
      </c>
      <c r="BQ128" s="27">
        <f t="shared" si="62"/>
        <v>4.9054086667712191</v>
      </c>
      <c r="BR128" s="27">
        <f t="shared" ref="BR128:BX128" si="63">STDEV(BR104,BR106:BR109,BR111,BR114:BR115,BR118:BR120,BR122:BR123)/SQRT($B126)</f>
        <v>8.1491832740580836</v>
      </c>
      <c r="BS128" s="27">
        <f t="shared" si="63"/>
        <v>0.22168739058705877</v>
      </c>
      <c r="BT128" s="27">
        <f t="shared" si="63"/>
        <v>8.0064076902543579E-2</v>
      </c>
      <c r="BU128" s="27">
        <f t="shared" si="63"/>
        <v>0.22408408067882737</v>
      </c>
      <c r="BV128" s="27">
        <f t="shared" si="63"/>
        <v>168.70285349625175</v>
      </c>
      <c r="BW128" s="27">
        <f t="shared" si="63"/>
        <v>4.6437164603475276</v>
      </c>
      <c r="BX128" s="27">
        <f t="shared" si="63"/>
        <v>169.20293598814575</v>
      </c>
      <c r="BY128" s="27">
        <f>STDEV(BY104,BY106:BY109,BY111,BY114:BY115,BY118:BY120,BY122:BY123)/SQRT($B126)</f>
        <v>0</v>
      </c>
      <c r="BZ128" s="27">
        <f>STDEV(BZ104,BZ106:BZ109,BZ111,BZ114:BZ115,BZ118:BZ120,BZ122:BZ123)/SQRT($B126)</f>
        <v>0</v>
      </c>
      <c r="CA128" s="27">
        <f>STDEV(CA104,CA106:CA109,CA111,CA114:CA115,CA118:CA120,CA122:CA123)/SQRT($B126)</f>
        <v>0</v>
      </c>
      <c r="CB128" s="27">
        <f>STDEV(CB104,CB106:CB109,CB111,CB114:CB115,CB118:CB120,CB122:CB123)/SQRT($B126)</f>
        <v>0</v>
      </c>
      <c r="CC128" s="27">
        <f>STDEV(CC104,CC106:CC109,CC111,CC114:CC115,CC118:CC120,CC122:CC123)/SQRT($B126)</f>
        <v>0</v>
      </c>
    </row>
    <row r="129" spans="1:106">
      <c r="A129" s="63"/>
      <c r="B129" s="2"/>
      <c r="C129" s="63"/>
      <c r="D129" s="18"/>
      <c r="E129" s="27"/>
      <c r="F129" s="27"/>
      <c r="G129" s="27"/>
      <c r="H129" s="27"/>
      <c r="I129" s="27"/>
    </row>
    <row r="130" spans="1:106" ht="16">
      <c r="A130" s="83" t="s">
        <v>138</v>
      </c>
      <c r="B130" s="66"/>
      <c r="C130" s="66" t="s">
        <v>137</v>
      </c>
      <c r="D130" s="66"/>
      <c r="E130" s="53" t="s">
        <v>63</v>
      </c>
      <c r="F130" s="53" t="s">
        <v>64</v>
      </c>
      <c r="G130" s="53" t="s">
        <v>65</v>
      </c>
      <c r="H130" s="53" t="s">
        <v>66</v>
      </c>
      <c r="I130" s="87" t="s">
        <v>100</v>
      </c>
      <c r="J130" s="53" t="s">
        <v>62</v>
      </c>
      <c r="K130" s="53" t="s">
        <v>63</v>
      </c>
      <c r="L130" s="53" t="s">
        <v>64</v>
      </c>
      <c r="M130" s="53" t="s">
        <v>65</v>
      </c>
      <c r="N130" s="53" t="s">
        <v>66</v>
      </c>
      <c r="O130" s="87" t="s">
        <v>100</v>
      </c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CE130" s="58" t="s">
        <v>111</v>
      </c>
    </row>
    <row r="131" spans="1:106">
      <c r="A131" t="s">
        <v>158</v>
      </c>
      <c r="B131" s="10">
        <f>('E0-Last'!B131)-1</f>
        <v>28</v>
      </c>
      <c r="C131" s="4" t="s">
        <v>3</v>
      </c>
      <c r="D131" s="10" t="s">
        <v>38</v>
      </c>
      <c r="E131" s="59">
        <f>(K131/$J131)*100</f>
        <v>0</v>
      </c>
      <c r="F131" s="59">
        <f>(L131/$J131)*100</f>
        <v>0</v>
      </c>
      <c r="G131" s="59">
        <f>(M131/$J131)*100</f>
        <v>25</v>
      </c>
      <c r="H131" s="59">
        <f>(N131/$J131)*100</f>
        <v>25</v>
      </c>
      <c r="I131" s="59">
        <f>M131/J131</f>
        <v>0.25</v>
      </c>
      <c r="J131">
        <v>4</v>
      </c>
      <c r="K131">
        <v>0</v>
      </c>
      <c r="L131">
        <v>0</v>
      </c>
      <c r="M131">
        <v>1</v>
      </c>
      <c r="N131">
        <v>1</v>
      </c>
      <c r="O131">
        <v>2</v>
      </c>
      <c r="P131">
        <v>463.75</v>
      </c>
      <c r="Q131">
        <v>0</v>
      </c>
      <c r="R131">
        <v>415</v>
      </c>
      <c r="S131">
        <v>989</v>
      </c>
      <c r="T131">
        <v>43.5</v>
      </c>
      <c r="U131">
        <v>33</v>
      </c>
      <c r="V131">
        <v>54</v>
      </c>
      <c r="W131">
        <v>1853</v>
      </c>
      <c r="X131">
        <v>3619</v>
      </c>
      <c r="Y131">
        <v>87</v>
      </c>
      <c r="Z131">
        <v>296</v>
      </c>
      <c r="AA131">
        <v>235</v>
      </c>
      <c r="AB131">
        <v>357</v>
      </c>
      <c r="AC131">
        <v>21</v>
      </c>
      <c r="AD131">
        <v>14</v>
      </c>
      <c r="AE131">
        <v>3</v>
      </c>
      <c r="AF131">
        <v>4</v>
      </c>
      <c r="AG131">
        <v>4</v>
      </c>
      <c r="AH131">
        <v>6</v>
      </c>
      <c r="AI131">
        <v>1</v>
      </c>
      <c r="AJ131">
        <v>0</v>
      </c>
      <c r="AK131">
        <v>0</v>
      </c>
      <c r="AL131">
        <v>10</v>
      </c>
      <c r="AM131">
        <v>4</v>
      </c>
      <c r="AN131">
        <v>2</v>
      </c>
      <c r="AO131">
        <v>1</v>
      </c>
      <c r="AP131">
        <v>0</v>
      </c>
      <c r="AQ131">
        <v>0</v>
      </c>
      <c r="AR131">
        <v>7</v>
      </c>
      <c r="AS131">
        <v>0</v>
      </c>
      <c r="AT131">
        <v>2</v>
      </c>
      <c r="AU131">
        <v>0</v>
      </c>
      <c r="AV131">
        <v>0</v>
      </c>
      <c r="AW131">
        <v>0</v>
      </c>
      <c r="AX131">
        <v>1</v>
      </c>
      <c r="AY131">
        <v>0</v>
      </c>
      <c r="AZ131">
        <v>2</v>
      </c>
      <c r="BA131">
        <v>0</v>
      </c>
      <c r="BB131">
        <v>0</v>
      </c>
      <c r="BC131">
        <v>0</v>
      </c>
      <c r="BD131">
        <v>2</v>
      </c>
      <c r="BE131">
        <v>2</v>
      </c>
      <c r="BF131">
        <v>0</v>
      </c>
      <c r="BG131">
        <v>0</v>
      </c>
      <c r="BH131">
        <v>0</v>
      </c>
      <c r="BI131">
        <v>0</v>
      </c>
      <c r="BJ131">
        <v>2</v>
      </c>
      <c r="BK131">
        <v>0</v>
      </c>
      <c r="BL131">
        <v>62</v>
      </c>
      <c r="BM131">
        <v>16</v>
      </c>
      <c r="BN131">
        <v>3</v>
      </c>
      <c r="BO131">
        <v>0</v>
      </c>
      <c r="BP131">
        <v>3</v>
      </c>
      <c r="BQ131">
        <v>26</v>
      </c>
      <c r="BR131">
        <v>14</v>
      </c>
      <c r="BS131">
        <v>2</v>
      </c>
      <c r="BT131">
        <v>1</v>
      </c>
      <c r="BU131">
        <v>1</v>
      </c>
      <c r="BV131">
        <v>451</v>
      </c>
      <c r="BW131">
        <v>211</v>
      </c>
      <c r="BX131">
        <v>240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  <c r="CE131" s="58"/>
      <c r="CG131" s="10">
        <f>CG159</f>
        <v>0</v>
      </c>
      <c r="CH131" s="10">
        <f t="shared" ref="CH131:DB131" si="64">CH159</f>
        <v>0</v>
      </c>
      <c r="CI131" s="59">
        <f t="shared" si="64"/>
        <v>0</v>
      </c>
      <c r="CJ131" s="59">
        <f t="shared" si="64"/>
        <v>0</v>
      </c>
      <c r="CK131" s="59">
        <f t="shared" si="64"/>
        <v>0</v>
      </c>
      <c r="CL131" s="59">
        <f t="shared" si="64"/>
        <v>0</v>
      </c>
      <c r="CM131" s="59">
        <f t="shared" si="64"/>
        <v>0</v>
      </c>
      <c r="CN131" s="95">
        <f t="shared" si="64"/>
        <v>0</v>
      </c>
      <c r="CO131" s="95">
        <f t="shared" si="64"/>
        <v>0</v>
      </c>
      <c r="CP131" s="95">
        <f t="shared" si="64"/>
        <v>0</v>
      </c>
      <c r="CQ131" s="95">
        <f t="shared" si="64"/>
        <v>0</v>
      </c>
      <c r="CR131" s="95">
        <f t="shared" si="64"/>
        <v>0</v>
      </c>
      <c r="CS131" s="59">
        <f t="shared" si="64"/>
        <v>0</v>
      </c>
      <c r="CT131" s="59">
        <f t="shared" si="64"/>
        <v>0</v>
      </c>
      <c r="CU131" s="59">
        <f t="shared" si="64"/>
        <v>0</v>
      </c>
      <c r="CV131" s="59">
        <f t="shared" si="64"/>
        <v>0</v>
      </c>
      <c r="CW131" s="59">
        <f t="shared" si="64"/>
        <v>0</v>
      </c>
      <c r="CX131" s="95">
        <f t="shared" si="64"/>
        <v>0</v>
      </c>
      <c r="CY131" s="95">
        <f t="shared" si="64"/>
        <v>0</v>
      </c>
      <c r="CZ131" s="95">
        <f t="shared" si="64"/>
        <v>0</v>
      </c>
      <c r="DA131" s="95">
        <f t="shared" si="64"/>
        <v>0</v>
      </c>
      <c r="DB131" s="95">
        <f t="shared" si="64"/>
        <v>0</v>
      </c>
    </row>
    <row r="132" spans="1:106">
      <c r="A132" t="s">
        <v>180</v>
      </c>
      <c r="B132" s="10">
        <f>('E0-Last'!B132)-1</f>
        <v>35</v>
      </c>
      <c r="C132" s="4" t="s">
        <v>3</v>
      </c>
      <c r="D132" s="10" t="s">
        <v>38</v>
      </c>
      <c r="E132" s="59">
        <f t="shared" ref="E132:E154" si="65">(K132/$J132)*100</f>
        <v>100</v>
      </c>
      <c r="F132" s="59">
        <f t="shared" ref="F132:F154" si="66">(L132/$J132)*100</f>
        <v>0</v>
      </c>
      <c r="G132" s="59">
        <f t="shared" ref="G132:G154" si="67">(M132/$J132)*100</f>
        <v>0</v>
      </c>
      <c r="H132" s="59">
        <f t="shared" ref="H132:H154" si="68">(N132/$J132)*100</f>
        <v>0</v>
      </c>
      <c r="I132" s="59">
        <f t="shared" ref="I132:I154" si="69">M132/J132</f>
        <v>0</v>
      </c>
      <c r="J132">
        <v>4</v>
      </c>
      <c r="K132">
        <v>4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4</v>
      </c>
      <c r="AD132">
        <v>0</v>
      </c>
      <c r="AE132">
        <v>3</v>
      </c>
      <c r="AF132">
        <v>1</v>
      </c>
      <c r="AG132">
        <v>3</v>
      </c>
      <c r="AH132">
        <v>0</v>
      </c>
      <c r="AI132">
        <v>0</v>
      </c>
      <c r="AJ132">
        <v>0</v>
      </c>
      <c r="AK132">
        <v>0</v>
      </c>
      <c r="AL132">
        <v>1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3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1</v>
      </c>
      <c r="BE132">
        <v>8</v>
      </c>
      <c r="BF132">
        <v>4</v>
      </c>
      <c r="BG132">
        <v>0</v>
      </c>
      <c r="BH132">
        <v>0</v>
      </c>
      <c r="BI132">
        <v>0</v>
      </c>
      <c r="BJ132">
        <v>0</v>
      </c>
      <c r="BK132">
        <v>4</v>
      </c>
      <c r="BL132">
        <v>116</v>
      </c>
      <c r="BM132">
        <v>41</v>
      </c>
      <c r="BN132">
        <v>0</v>
      </c>
      <c r="BO132">
        <v>0</v>
      </c>
      <c r="BP132">
        <v>0</v>
      </c>
      <c r="BQ132">
        <v>0</v>
      </c>
      <c r="BR132">
        <v>75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/>
      <c r="CI132" s="59"/>
      <c r="CJ132" s="59"/>
      <c r="CK132" s="59"/>
      <c r="CL132" s="59"/>
      <c r="CM132" s="59"/>
      <c r="CN132" s="95"/>
      <c r="CO132" s="95"/>
      <c r="CP132" s="95"/>
      <c r="CQ132" s="95"/>
      <c r="CR132" s="95"/>
      <c r="CS132" s="59"/>
      <c r="CT132" s="59"/>
      <c r="CU132" s="59"/>
      <c r="CV132" s="59"/>
      <c r="CW132" s="59"/>
      <c r="CX132" s="95"/>
      <c r="CY132" s="95"/>
      <c r="CZ132" s="95"/>
      <c r="DA132" s="95"/>
      <c r="DB132" s="95"/>
    </row>
    <row r="133" spans="1:106">
      <c r="A133" t="s">
        <v>159</v>
      </c>
      <c r="B133" s="10">
        <f>('E0-Last'!B133)-1</f>
        <v>33</v>
      </c>
      <c r="C133" s="4" t="s">
        <v>3</v>
      </c>
      <c r="D133" s="10" t="s">
        <v>38</v>
      </c>
      <c r="E133" s="59">
        <f t="shared" si="65"/>
        <v>50</v>
      </c>
      <c r="F133" s="59">
        <f t="shared" si="66"/>
        <v>25</v>
      </c>
      <c r="G133" s="59">
        <f t="shared" si="67"/>
        <v>0</v>
      </c>
      <c r="H133" s="59">
        <f t="shared" si="68"/>
        <v>25</v>
      </c>
      <c r="I133" s="59">
        <f t="shared" si="69"/>
        <v>0</v>
      </c>
      <c r="J133">
        <v>4</v>
      </c>
      <c r="K133">
        <v>2</v>
      </c>
      <c r="L133">
        <v>1</v>
      </c>
      <c r="M133">
        <v>0</v>
      </c>
      <c r="N133">
        <v>1</v>
      </c>
      <c r="O133">
        <v>0</v>
      </c>
      <c r="P133">
        <v>1318</v>
      </c>
      <c r="Q133">
        <v>1412</v>
      </c>
      <c r="R133">
        <v>0</v>
      </c>
      <c r="S133">
        <v>1224</v>
      </c>
      <c r="T133">
        <v>176</v>
      </c>
      <c r="U133">
        <v>0</v>
      </c>
      <c r="V133">
        <v>176</v>
      </c>
      <c r="W133">
        <v>142</v>
      </c>
      <c r="X133">
        <v>0</v>
      </c>
      <c r="Y133">
        <v>142</v>
      </c>
      <c r="Z133">
        <v>303</v>
      </c>
      <c r="AA133">
        <v>0</v>
      </c>
      <c r="AB133">
        <v>303</v>
      </c>
      <c r="AC133">
        <v>5</v>
      </c>
      <c r="AD133">
        <v>2</v>
      </c>
      <c r="AE133">
        <v>0</v>
      </c>
      <c r="AF133">
        <v>3</v>
      </c>
      <c r="AG133">
        <v>3</v>
      </c>
      <c r="AH133">
        <v>1</v>
      </c>
      <c r="AI133">
        <v>1</v>
      </c>
      <c r="AJ133">
        <v>0</v>
      </c>
      <c r="AK133">
        <v>0</v>
      </c>
      <c r="AL133">
        <v>0</v>
      </c>
      <c r="AM133">
        <v>2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1</v>
      </c>
      <c r="AZ133">
        <v>1</v>
      </c>
      <c r="BA133">
        <v>1</v>
      </c>
      <c r="BB133">
        <v>0</v>
      </c>
      <c r="BC133">
        <v>0</v>
      </c>
      <c r="BD133">
        <v>0</v>
      </c>
      <c r="BE133">
        <v>5</v>
      </c>
      <c r="BF133">
        <v>0</v>
      </c>
      <c r="BG133">
        <v>0</v>
      </c>
      <c r="BH133">
        <v>0</v>
      </c>
      <c r="BI133">
        <v>0</v>
      </c>
      <c r="BJ133">
        <v>1</v>
      </c>
      <c r="BK133">
        <v>4</v>
      </c>
      <c r="BL133">
        <v>205</v>
      </c>
      <c r="BM133">
        <v>53</v>
      </c>
      <c r="BN133">
        <v>11</v>
      </c>
      <c r="BO133">
        <v>0</v>
      </c>
      <c r="BP133">
        <v>1</v>
      </c>
      <c r="BQ133">
        <v>3</v>
      </c>
      <c r="BR133">
        <v>137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G133" s="10">
        <f>CG190</f>
        <v>0</v>
      </c>
      <c r="CH133" s="10">
        <f t="shared" ref="CH133:DB133" si="70">CH190</f>
        <v>0</v>
      </c>
      <c r="CI133" s="59">
        <f t="shared" si="70"/>
        <v>0</v>
      </c>
      <c r="CJ133" s="59">
        <f t="shared" si="70"/>
        <v>0</v>
      </c>
      <c r="CK133" s="59">
        <f t="shared" si="70"/>
        <v>0</v>
      </c>
      <c r="CL133" s="59">
        <f t="shared" si="70"/>
        <v>0</v>
      </c>
      <c r="CM133" s="59">
        <f t="shared" si="70"/>
        <v>0</v>
      </c>
      <c r="CN133" s="95">
        <f t="shared" si="70"/>
        <v>0</v>
      </c>
      <c r="CO133" s="95">
        <f t="shared" si="70"/>
        <v>0</v>
      </c>
      <c r="CP133" s="95">
        <f t="shared" si="70"/>
        <v>0</v>
      </c>
      <c r="CQ133" s="95">
        <f t="shared" si="70"/>
        <v>0</v>
      </c>
      <c r="CR133" s="95">
        <f t="shared" si="70"/>
        <v>0</v>
      </c>
      <c r="CS133" s="59">
        <f t="shared" si="70"/>
        <v>0</v>
      </c>
      <c r="CT133" s="59">
        <f t="shared" si="70"/>
        <v>0</v>
      </c>
      <c r="CU133" s="59">
        <f t="shared" si="70"/>
        <v>0</v>
      </c>
      <c r="CV133" s="59">
        <f t="shared" si="70"/>
        <v>0</v>
      </c>
      <c r="CW133" s="59">
        <f t="shared" si="70"/>
        <v>0</v>
      </c>
      <c r="CX133" s="95">
        <f t="shared" si="70"/>
        <v>0</v>
      </c>
      <c r="CY133" s="95">
        <f t="shared" si="70"/>
        <v>0</v>
      </c>
      <c r="CZ133" s="95">
        <f t="shared" si="70"/>
        <v>0</v>
      </c>
      <c r="DA133" s="95">
        <f t="shared" si="70"/>
        <v>0</v>
      </c>
      <c r="DB133" s="95">
        <f t="shared" si="70"/>
        <v>0</v>
      </c>
    </row>
    <row r="134" spans="1:106">
      <c r="A134" t="s">
        <v>160</v>
      </c>
      <c r="B134" s="10">
        <f>('E0-Last'!B134)-1</f>
        <v>33</v>
      </c>
      <c r="C134" s="4" t="s">
        <v>3</v>
      </c>
      <c r="D134" s="10" t="s">
        <v>38</v>
      </c>
      <c r="E134" s="59">
        <f t="shared" si="65"/>
        <v>0</v>
      </c>
      <c r="F134" s="59">
        <f t="shared" si="66"/>
        <v>0</v>
      </c>
      <c r="G134" s="59">
        <f t="shared" si="67"/>
        <v>50</v>
      </c>
      <c r="H134" s="59">
        <f t="shared" si="68"/>
        <v>50</v>
      </c>
      <c r="I134" s="59">
        <f t="shared" si="69"/>
        <v>0.5</v>
      </c>
      <c r="J134">
        <v>4</v>
      </c>
      <c r="K134">
        <v>0</v>
      </c>
      <c r="L134">
        <v>0</v>
      </c>
      <c r="M134">
        <v>2</v>
      </c>
      <c r="N134">
        <v>2</v>
      </c>
      <c r="O134">
        <v>0</v>
      </c>
      <c r="P134">
        <v>423.75</v>
      </c>
      <c r="Q134">
        <v>0</v>
      </c>
      <c r="R134">
        <v>168</v>
      </c>
      <c r="S134">
        <v>679.5</v>
      </c>
      <c r="T134">
        <v>458.5</v>
      </c>
      <c r="U134">
        <v>275.5</v>
      </c>
      <c r="V134">
        <v>641.5</v>
      </c>
      <c r="W134">
        <v>82</v>
      </c>
      <c r="X134">
        <v>86</v>
      </c>
      <c r="Y134">
        <v>78</v>
      </c>
      <c r="Z134">
        <v>708</v>
      </c>
      <c r="AA134">
        <v>1056</v>
      </c>
      <c r="AB134">
        <v>360</v>
      </c>
      <c r="AC134">
        <v>13</v>
      </c>
      <c r="AD134">
        <v>5</v>
      </c>
      <c r="AE134">
        <v>4</v>
      </c>
      <c r="AF134">
        <v>4</v>
      </c>
      <c r="AG134">
        <v>4</v>
      </c>
      <c r="AH134">
        <v>4</v>
      </c>
      <c r="AI134">
        <v>2</v>
      </c>
      <c r="AJ134">
        <v>0</v>
      </c>
      <c r="AK134">
        <v>0</v>
      </c>
      <c r="AL134">
        <v>3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1</v>
      </c>
      <c r="AS134">
        <v>0</v>
      </c>
      <c r="AT134">
        <v>2</v>
      </c>
      <c r="AU134">
        <v>1</v>
      </c>
      <c r="AV134">
        <v>0</v>
      </c>
      <c r="AW134">
        <v>0</v>
      </c>
      <c r="AX134">
        <v>1</v>
      </c>
      <c r="AY134">
        <v>0</v>
      </c>
      <c r="AZ134">
        <v>2</v>
      </c>
      <c r="BA134">
        <v>1</v>
      </c>
      <c r="BB134">
        <v>0</v>
      </c>
      <c r="BC134">
        <v>0</v>
      </c>
      <c r="BD134">
        <v>1</v>
      </c>
      <c r="BE134">
        <v>4</v>
      </c>
      <c r="BF134">
        <v>0</v>
      </c>
      <c r="BG134">
        <v>0</v>
      </c>
      <c r="BH134">
        <v>0</v>
      </c>
      <c r="BI134">
        <v>2</v>
      </c>
      <c r="BJ134">
        <v>2</v>
      </c>
      <c r="BK134">
        <v>0</v>
      </c>
      <c r="BL134">
        <v>61</v>
      </c>
      <c r="BM134">
        <v>11</v>
      </c>
      <c r="BN134">
        <v>4</v>
      </c>
      <c r="BO134">
        <v>1</v>
      </c>
      <c r="BP134">
        <v>7</v>
      </c>
      <c r="BQ134">
        <v>0</v>
      </c>
      <c r="BR134">
        <v>38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  <c r="CG134" s="10" t="e">
        <f>#REF!</f>
        <v>#REF!</v>
      </c>
      <c r="CH134" s="10" t="e">
        <f>#REF!</f>
        <v>#REF!</v>
      </c>
      <c r="CI134" s="59" t="e">
        <f>#REF!</f>
        <v>#REF!</v>
      </c>
      <c r="CJ134" s="59" t="e">
        <f>#REF!</f>
        <v>#REF!</v>
      </c>
      <c r="CK134" s="59" t="e">
        <f>#REF!</f>
        <v>#REF!</v>
      </c>
      <c r="CL134" s="59" t="e">
        <f>#REF!</f>
        <v>#REF!</v>
      </c>
      <c r="CM134" s="59" t="e">
        <f>#REF!</f>
        <v>#REF!</v>
      </c>
      <c r="CN134" s="95" t="e">
        <f>#REF!</f>
        <v>#REF!</v>
      </c>
      <c r="CO134" s="95" t="e">
        <f>#REF!</f>
        <v>#REF!</v>
      </c>
      <c r="CP134" s="95" t="e">
        <f>#REF!</f>
        <v>#REF!</v>
      </c>
      <c r="CQ134" s="95" t="e">
        <f>#REF!</f>
        <v>#REF!</v>
      </c>
      <c r="CR134" s="95" t="e">
        <f>#REF!</f>
        <v>#REF!</v>
      </c>
      <c r="CS134" s="59" t="e">
        <f>#REF!</f>
        <v>#REF!</v>
      </c>
      <c r="CT134" s="59" t="e">
        <f>#REF!</f>
        <v>#REF!</v>
      </c>
      <c r="CU134" s="59" t="e">
        <f>#REF!</f>
        <v>#REF!</v>
      </c>
      <c r="CV134" s="59" t="e">
        <f>#REF!</f>
        <v>#REF!</v>
      </c>
      <c r="CW134" s="59" t="e">
        <f>#REF!</f>
        <v>#REF!</v>
      </c>
      <c r="CX134" s="95" t="e">
        <f>#REF!</f>
        <v>#REF!</v>
      </c>
      <c r="CY134" s="95" t="e">
        <f>#REF!</f>
        <v>#REF!</v>
      </c>
      <c r="CZ134" s="95" t="e">
        <f>#REF!</f>
        <v>#REF!</v>
      </c>
      <c r="DA134" s="95" t="e">
        <f>#REF!</f>
        <v>#REF!</v>
      </c>
      <c r="DB134" s="95" t="e">
        <f>#REF!</f>
        <v>#REF!</v>
      </c>
    </row>
    <row r="135" spans="1:106">
      <c r="A135" t="s">
        <v>181</v>
      </c>
      <c r="B135" s="10">
        <f>('E0-Last'!B135)-1</f>
        <v>35</v>
      </c>
      <c r="C135" s="6" t="s">
        <v>2</v>
      </c>
      <c r="D135" s="10" t="s">
        <v>38</v>
      </c>
      <c r="E135" s="59">
        <f t="shared" si="65"/>
        <v>0</v>
      </c>
      <c r="F135" s="59">
        <f t="shared" si="66"/>
        <v>0</v>
      </c>
      <c r="G135" s="59">
        <f t="shared" si="67"/>
        <v>50</v>
      </c>
      <c r="H135" s="59">
        <f t="shared" si="68"/>
        <v>25</v>
      </c>
      <c r="I135" s="59">
        <f t="shared" si="69"/>
        <v>0.5</v>
      </c>
      <c r="J135">
        <v>4</v>
      </c>
      <c r="K135">
        <v>0</v>
      </c>
      <c r="L135">
        <v>0</v>
      </c>
      <c r="M135">
        <v>2</v>
      </c>
      <c r="N135">
        <v>1</v>
      </c>
      <c r="O135">
        <v>1</v>
      </c>
      <c r="P135">
        <v>1519.75</v>
      </c>
      <c r="Q135">
        <v>0</v>
      </c>
      <c r="R135">
        <v>1569</v>
      </c>
      <c r="S135">
        <v>2629</v>
      </c>
      <c r="T135">
        <v>525.66666669999995</v>
      </c>
      <c r="U135">
        <v>625.5</v>
      </c>
      <c r="V135">
        <v>326</v>
      </c>
      <c r="W135">
        <v>186.66666670000001</v>
      </c>
      <c r="X135">
        <v>107.5</v>
      </c>
      <c r="Y135">
        <v>345</v>
      </c>
      <c r="Z135">
        <v>877.66666669999995</v>
      </c>
      <c r="AA135">
        <v>1049</v>
      </c>
      <c r="AB135">
        <v>535</v>
      </c>
      <c r="AC135">
        <v>21</v>
      </c>
      <c r="AD135">
        <v>12</v>
      </c>
      <c r="AE135">
        <v>5</v>
      </c>
      <c r="AF135">
        <v>4</v>
      </c>
      <c r="AG135">
        <v>6</v>
      </c>
      <c r="AH135">
        <v>7</v>
      </c>
      <c r="AI135">
        <v>1</v>
      </c>
      <c r="AJ135">
        <v>0</v>
      </c>
      <c r="AK135">
        <v>0</v>
      </c>
      <c r="AL135">
        <v>7</v>
      </c>
      <c r="AM135">
        <v>4</v>
      </c>
      <c r="AN135">
        <v>3</v>
      </c>
      <c r="AO135">
        <v>1</v>
      </c>
      <c r="AP135">
        <v>0</v>
      </c>
      <c r="AQ135">
        <v>0</v>
      </c>
      <c r="AR135">
        <v>4</v>
      </c>
      <c r="AS135">
        <v>1</v>
      </c>
      <c r="AT135">
        <v>3</v>
      </c>
      <c r="AU135">
        <v>0</v>
      </c>
      <c r="AV135">
        <v>0</v>
      </c>
      <c r="AW135">
        <v>0</v>
      </c>
      <c r="AX135">
        <v>1</v>
      </c>
      <c r="AY135">
        <v>1</v>
      </c>
      <c r="AZ135">
        <v>1</v>
      </c>
      <c r="BA135">
        <v>0</v>
      </c>
      <c r="BB135">
        <v>0</v>
      </c>
      <c r="BC135">
        <v>0</v>
      </c>
      <c r="BD135">
        <v>2</v>
      </c>
      <c r="BE135">
        <v>4</v>
      </c>
      <c r="BF135">
        <v>1</v>
      </c>
      <c r="BG135">
        <v>0</v>
      </c>
      <c r="BH135">
        <v>0</v>
      </c>
      <c r="BI135">
        <v>2</v>
      </c>
      <c r="BJ135">
        <v>1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1</v>
      </c>
      <c r="BT135">
        <v>0</v>
      </c>
      <c r="BU135">
        <v>1</v>
      </c>
      <c r="BV135">
        <v>312</v>
      </c>
      <c r="BW135">
        <v>0</v>
      </c>
      <c r="BX135">
        <v>312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I135" s="59"/>
      <c r="CJ135" s="59"/>
      <c r="CK135" s="59"/>
      <c r="CL135" s="59"/>
      <c r="CM135" s="59"/>
      <c r="CN135" s="95"/>
      <c r="CO135" s="95"/>
      <c r="CP135" s="95"/>
      <c r="CQ135" s="95"/>
      <c r="CR135" s="95"/>
      <c r="CS135" s="59"/>
      <c r="CT135" s="59"/>
      <c r="CU135" s="59"/>
      <c r="CV135" s="59"/>
      <c r="CW135" s="59"/>
      <c r="CX135" s="95"/>
      <c r="CY135" s="95"/>
      <c r="CZ135" s="95"/>
      <c r="DA135" s="95"/>
      <c r="DB135" s="95"/>
    </row>
    <row r="136" spans="1:106">
      <c r="A136" t="s">
        <v>161</v>
      </c>
      <c r="B136" s="10">
        <f>('E0-Last'!B136)-1</f>
        <v>34</v>
      </c>
      <c r="C136" s="4" t="s">
        <v>3</v>
      </c>
      <c r="D136" s="10" t="s">
        <v>38</v>
      </c>
      <c r="E136" s="59">
        <f t="shared" si="65"/>
        <v>0</v>
      </c>
      <c r="F136" s="59">
        <f t="shared" si="66"/>
        <v>0</v>
      </c>
      <c r="G136" s="59">
        <f t="shared" si="67"/>
        <v>50</v>
      </c>
      <c r="H136" s="59">
        <f t="shared" si="68"/>
        <v>50</v>
      </c>
      <c r="I136" s="59">
        <f t="shared" si="69"/>
        <v>0.5</v>
      </c>
      <c r="J136">
        <v>4</v>
      </c>
      <c r="K136">
        <v>0</v>
      </c>
      <c r="L136">
        <v>0</v>
      </c>
      <c r="M136">
        <v>2</v>
      </c>
      <c r="N136">
        <v>2</v>
      </c>
      <c r="O136">
        <v>0</v>
      </c>
      <c r="P136">
        <v>948.25</v>
      </c>
      <c r="Q136">
        <v>0</v>
      </c>
      <c r="R136">
        <v>582.5</v>
      </c>
      <c r="S136">
        <v>1314</v>
      </c>
      <c r="T136">
        <v>322.25</v>
      </c>
      <c r="U136">
        <v>99</v>
      </c>
      <c r="V136">
        <v>545.5</v>
      </c>
      <c r="W136">
        <v>147.75</v>
      </c>
      <c r="X136">
        <v>126.5</v>
      </c>
      <c r="Y136">
        <v>169</v>
      </c>
      <c r="Z136">
        <v>132.75</v>
      </c>
      <c r="AA136">
        <v>69</v>
      </c>
      <c r="AB136">
        <v>196.5</v>
      </c>
      <c r="AC136">
        <v>26</v>
      </c>
      <c r="AD136">
        <v>11</v>
      </c>
      <c r="AE136">
        <v>5</v>
      </c>
      <c r="AF136">
        <v>10</v>
      </c>
      <c r="AG136">
        <v>6</v>
      </c>
      <c r="AH136">
        <v>10</v>
      </c>
      <c r="AI136">
        <v>1</v>
      </c>
      <c r="AJ136">
        <v>1</v>
      </c>
      <c r="AK136">
        <v>0</v>
      </c>
      <c r="AL136">
        <v>8</v>
      </c>
      <c r="AM136">
        <v>4</v>
      </c>
      <c r="AN136">
        <v>6</v>
      </c>
      <c r="AO136">
        <v>0</v>
      </c>
      <c r="AP136">
        <v>0</v>
      </c>
      <c r="AQ136">
        <v>0</v>
      </c>
      <c r="AR136">
        <v>1</v>
      </c>
      <c r="AS136">
        <v>2</v>
      </c>
      <c r="AT136">
        <v>2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1</v>
      </c>
      <c r="BB136">
        <v>1</v>
      </c>
      <c r="BC136">
        <v>0</v>
      </c>
      <c r="BD136">
        <v>6</v>
      </c>
      <c r="BE136">
        <v>14</v>
      </c>
      <c r="BF136">
        <v>0</v>
      </c>
      <c r="BG136">
        <v>0</v>
      </c>
      <c r="BH136">
        <v>0</v>
      </c>
      <c r="BI136">
        <v>2</v>
      </c>
      <c r="BJ136">
        <v>4</v>
      </c>
      <c r="BK136">
        <v>8</v>
      </c>
      <c r="BL136">
        <v>62</v>
      </c>
      <c r="BM136">
        <v>24</v>
      </c>
      <c r="BN136">
        <v>3</v>
      </c>
      <c r="BO136">
        <v>0</v>
      </c>
      <c r="BP136">
        <v>9</v>
      </c>
      <c r="BQ136">
        <v>6</v>
      </c>
      <c r="BR136">
        <v>20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G136" s="10" t="e">
        <f>#REF!</f>
        <v>#REF!</v>
      </c>
      <c r="CH136" s="10" t="e">
        <f>#REF!</f>
        <v>#REF!</v>
      </c>
      <c r="CI136" s="59" t="e">
        <f>#REF!</f>
        <v>#REF!</v>
      </c>
      <c r="CJ136" s="59" t="e">
        <f>#REF!</f>
        <v>#REF!</v>
      </c>
      <c r="CK136" s="59" t="e">
        <f>#REF!</f>
        <v>#REF!</v>
      </c>
      <c r="CL136" s="59" t="e">
        <f>#REF!</f>
        <v>#REF!</v>
      </c>
      <c r="CM136" s="59" t="e">
        <f>#REF!</f>
        <v>#REF!</v>
      </c>
      <c r="CN136" s="95" t="e">
        <f>#REF!</f>
        <v>#REF!</v>
      </c>
      <c r="CO136" s="95" t="e">
        <f>#REF!</f>
        <v>#REF!</v>
      </c>
      <c r="CP136" s="95" t="e">
        <f>#REF!</f>
        <v>#REF!</v>
      </c>
      <c r="CQ136" s="95" t="e">
        <f>#REF!</f>
        <v>#REF!</v>
      </c>
      <c r="CR136" s="95" t="e">
        <f>#REF!</f>
        <v>#REF!</v>
      </c>
      <c r="CS136" s="59" t="e">
        <f>#REF!</f>
        <v>#REF!</v>
      </c>
      <c r="CT136" s="59" t="e">
        <f>#REF!</f>
        <v>#REF!</v>
      </c>
      <c r="CU136" s="59" t="e">
        <f>#REF!</f>
        <v>#REF!</v>
      </c>
      <c r="CV136" s="59" t="e">
        <f>#REF!</f>
        <v>#REF!</v>
      </c>
      <c r="CW136" s="59" t="e">
        <f>#REF!</f>
        <v>#REF!</v>
      </c>
      <c r="CX136" s="95" t="e">
        <f>#REF!</f>
        <v>#REF!</v>
      </c>
      <c r="CY136" s="95" t="e">
        <f>#REF!</f>
        <v>#REF!</v>
      </c>
      <c r="CZ136" s="95" t="e">
        <f>#REF!</f>
        <v>#REF!</v>
      </c>
      <c r="DA136" s="95" t="e">
        <f>#REF!</f>
        <v>#REF!</v>
      </c>
      <c r="DB136" s="95" t="e">
        <f>#REF!</f>
        <v>#REF!</v>
      </c>
    </row>
    <row r="137" spans="1:106">
      <c r="A137" t="s">
        <v>162</v>
      </c>
      <c r="B137" s="10">
        <f>('E0-Last'!B137)-1</f>
        <v>33</v>
      </c>
      <c r="C137" s="6" t="s">
        <v>2</v>
      </c>
      <c r="D137" s="10" t="s">
        <v>38</v>
      </c>
      <c r="E137" s="59">
        <f t="shared" si="65"/>
        <v>0</v>
      </c>
      <c r="F137" s="59">
        <f t="shared" si="66"/>
        <v>0</v>
      </c>
      <c r="G137" s="59">
        <f t="shared" si="67"/>
        <v>50</v>
      </c>
      <c r="H137" s="59">
        <f t="shared" si="68"/>
        <v>25</v>
      </c>
      <c r="I137" s="59">
        <f t="shared" si="69"/>
        <v>0.5</v>
      </c>
      <c r="J137">
        <v>4</v>
      </c>
      <c r="K137">
        <v>0</v>
      </c>
      <c r="L137">
        <v>0</v>
      </c>
      <c r="M137">
        <v>2</v>
      </c>
      <c r="N137">
        <v>1</v>
      </c>
      <c r="O137">
        <v>1</v>
      </c>
      <c r="P137">
        <v>1810</v>
      </c>
      <c r="Q137">
        <v>0</v>
      </c>
      <c r="R137">
        <v>1927</v>
      </c>
      <c r="S137">
        <v>1000</v>
      </c>
      <c r="T137">
        <v>306.66666659999999</v>
      </c>
      <c r="U137">
        <v>204.5</v>
      </c>
      <c r="V137">
        <v>511</v>
      </c>
      <c r="W137">
        <v>620.33333330000005</v>
      </c>
      <c r="X137">
        <v>837.5</v>
      </c>
      <c r="Y137">
        <v>186</v>
      </c>
      <c r="Z137">
        <v>321</v>
      </c>
      <c r="AA137">
        <v>302</v>
      </c>
      <c r="AB137">
        <v>359</v>
      </c>
      <c r="AC137">
        <v>11</v>
      </c>
      <c r="AD137">
        <v>5</v>
      </c>
      <c r="AE137">
        <v>3</v>
      </c>
      <c r="AF137">
        <v>3</v>
      </c>
      <c r="AG137">
        <v>4</v>
      </c>
      <c r="AH137">
        <v>5</v>
      </c>
      <c r="AI137">
        <v>2</v>
      </c>
      <c r="AJ137">
        <v>0</v>
      </c>
      <c r="AK137">
        <v>0</v>
      </c>
      <c r="AL137">
        <v>0</v>
      </c>
      <c r="AM137">
        <v>4</v>
      </c>
      <c r="AN137">
        <v>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3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1</v>
      </c>
      <c r="BA137">
        <v>2</v>
      </c>
      <c r="BB137">
        <v>0</v>
      </c>
      <c r="BC137">
        <v>0</v>
      </c>
      <c r="BD137">
        <v>0</v>
      </c>
      <c r="BE137">
        <v>4</v>
      </c>
      <c r="BF137">
        <v>0</v>
      </c>
      <c r="BG137">
        <v>0</v>
      </c>
      <c r="BH137">
        <v>0</v>
      </c>
      <c r="BI137">
        <v>0</v>
      </c>
      <c r="BJ137">
        <v>3</v>
      </c>
      <c r="BK137">
        <v>1</v>
      </c>
      <c r="BL137">
        <v>89</v>
      </c>
      <c r="BM137">
        <v>49</v>
      </c>
      <c r="BN137">
        <v>1</v>
      </c>
      <c r="BO137">
        <v>0</v>
      </c>
      <c r="BP137">
        <v>8</v>
      </c>
      <c r="BQ137">
        <v>1</v>
      </c>
      <c r="BR137">
        <v>30</v>
      </c>
      <c r="BS137">
        <v>1</v>
      </c>
      <c r="BT137">
        <v>0</v>
      </c>
      <c r="BU137">
        <v>1</v>
      </c>
      <c r="BV137">
        <v>2386</v>
      </c>
      <c r="BW137">
        <v>0</v>
      </c>
      <c r="BX137">
        <v>2386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  <c r="CG137" s="10" t="e">
        <f>#REF!</f>
        <v>#REF!</v>
      </c>
      <c r="CH137" s="10" t="e">
        <f>#REF!</f>
        <v>#REF!</v>
      </c>
      <c r="CI137" s="59" t="e">
        <f>#REF!</f>
        <v>#REF!</v>
      </c>
      <c r="CJ137" s="59" t="e">
        <f>#REF!</f>
        <v>#REF!</v>
      </c>
      <c r="CK137" s="59" t="e">
        <f>#REF!</f>
        <v>#REF!</v>
      </c>
      <c r="CL137" s="59" t="e">
        <f>#REF!</f>
        <v>#REF!</v>
      </c>
      <c r="CM137" s="59" t="e">
        <f>#REF!</f>
        <v>#REF!</v>
      </c>
      <c r="CN137" s="95" t="e">
        <f>#REF!</f>
        <v>#REF!</v>
      </c>
      <c r="CO137" s="95" t="e">
        <f>#REF!</f>
        <v>#REF!</v>
      </c>
      <c r="CP137" s="95" t="e">
        <f>#REF!</f>
        <v>#REF!</v>
      </c>
      <c r="CQ137" s="95" t="e">
        <f>#REF!</f>
        <v>#REF!</v>
      </c>
      <c r="CR137" s="95" t="e">
        <f>#REF!</f>
        <v>#REF!</v>
      </c>
      <c r="CS137" s="59" t="e">
        <f>#REF!</f>
        <v>#REF!</v>
      </c>
      <c r="CT137" s="59" t="e">
        <f>#REF!</f>
        <v>#REF!</v>
      </c>
      <c r="CU137" s="59" t="e">
        <f>#REF!</f>
        <v>#REF!</v>
      </c>
      <c r="CV137" s="59" t="e">
        <f>#REF!</f>
        <v>#REF!</v>
      </c>
      <c r="CW137" s="59" t="e">
        <f>#REF!</f>
        <v>#REF!</v>
      </c>
      <c r="CX137" s="95" t="e">
        <f>#REF!</f>
        <v>#REF!</v>
      </c>
      <c r="CY137" s="95" t="e">
        <f>#REF!</f>
        <v>#REF!</v>
      </c>
      <c r="CZ137" s="95" t="e">
        <f>#REF!</f>
        <v>#REF!</v>
      </c>
      <c r="DA137" s="95" t="e">
        <f>#REF!</f>
        <v>#REF!</v>
      </c>
      <c r="DB137" s="95" t="e">
        <f>#REF!</f>
        <v>#REF!</v>
      </c>
    </row>
    <row r="138" spans="1:106">
      <c r="A138" t="s">
        <v>163</v>
      </c>
      <c r="B138" s="10">
        <f>('E0-Last'!B138)-1</f>
        <v>28</v>
      </c>
      <c r="C138" s="6" t="s">
        <v>2</v>
      </c>
      <c r="D138" s="10" t="s">
        <v>38</v>
      </c>
      <c r="E138" s="59">
        <f t="shared" si="65"/>
        <v>0</v>
      </c>
      <c r="F138" s="59">
        <f t="shared" si="66"/>
        <v>0</v>
      </c>
      <c r="G138" s="59">
        <f t="shared" si="67"/>
        <v>50</v>
      </c>
      <c r="H138" s="59">
        <f t="shared" si="68"/>
        <v>0</v>
      </c>
      <c r="I138" s="59">
        <f t="shared" si="69"/>
        <v>0.5</v>
      </c>
      <c r="J138">
        <v>4</v>
      </c>
      <c r="K138">
        <v>0</v>
      </c>
      <c r="L138">
        <v>0</v>
      </c>
      <c r="M138">
        <v>2</v>
      </c>
      <c r="N138">
        <v>0</v>
      </c>
      <c r="O138">
        <v>2</v>
      </c>
      <c r="P138">
        <v>277.25</v>
      </c>
      <c r="Q138">
        <v>0</v>
      </c>
      <c r="R138">
        <v>217</v>
      </c>
      <c r="S138">
        <v>0</v>
      </c>
      <c r="T138">
        <v>44.5</v>
      </c>
      <c r="U138">
        <v>44.5</v>
      </c>
      <c r="V138">
        <v>0</v>
      </c>
      <c r="W138">
        <v>83</v>
      </c>
      <c r="X138">
        <v>83</v>
      </c>
      <c r="Y138">
        <v>0</v>
      </c>
      <c r="Z138">
        <v>1036</v>
      </c>
      <c r="AA138">
        <v>1036</v>
      </c>
      <c r="AB138">
        <v>0</v>
      </c>
      <c r="AC138">
        <v>25</v>
      </c>
      <c r="AD138">
        <v>6</v>
      </c>
      <c r="AE138">
        <v>19</v>
      </c>
      <c r="AF138">
        <v>0</v>
      </c>
      <c r="AG138">
        <v>11</v>
      </c>
      <c r="AH138">
        <v>5</v>
      </c>
      <c r="AI138">
        <v>4</v>
      </c>
      <c r="AJ138">
        <v>1</v>
      </c>
      <c r="AK138">
        <v>0</v>
      </c>
      <c r="AL138">
        <v>4</v>
      </c>
      <c r="AM138">
        <v>4</v>
      </c>
      <c r="AN138">
        <v>1</v>
      </c>
      <c r="AO138">
        <v>0</v>
      </c>
      <c r="AP138">
        <v>0</v>
      </c>
      <c r="AQ138">
        <v>0</v>
      </c>
      <c r="AR138">
        <v>1</v>
      </c>
      <c r="AS138">
        <v>7</v>
      </c>
      <c r="AT138">
        <v>4</v>
      </c>
      <c r="AU138">
        <v>4</v>
      </c>
      <c r="AV138">
        <v>1</v>
      </c>
      <c r="AW138">
        <v>0</v>
      </c>
      <c r="AX138">
        <v>3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2</v>
      </c>
      <c r="BF138">
        <v>0</v>
      </c>
      <c r="BG138">
        <v>0</v>
      </c>
      <c r="BH138">
        <v>0</v>
      </c>
      <c r="BI138">
        <v>2</v>
      </c>
      <c r="BJ138">
        <v>0</v>
      </c>
      <c r="BK138">
        <v>0</v>
      </c>
      <c r="BL138">
        <v>17</v>
      </c>
      <c r="BM138">
        <v>5</v>
      </c>
      <c r="BN138">
        <v>0</v>
      </c>
      <c r="BO138">
        <v>0</v>
      </c>
      <c r="BP138">
        <v>3</v>
      </c>
      <c r="BQ138">
        <v>0</v>
      </c>
      <c r="BR138">
        <v>9</v>
      </c>
      <c r="BS138">
        <v>2</v>
      </c>
      <c r="BT138">
        <v>0</v>
      </c>
      <c r="BU138">
        <v>2</v>
      </c>
      <c r="BV138">
        <v>675</v>
      </c>
      <c r="BW138">
        <v>0</v>
      </c>
      <c r="BX138">
        <v>675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G138" s="10" t="e">
        <f>#REF!</f>
        <v>#REF!</v>
      </c>
      <c r="CH138" s="10" t="e">
        <f>#REF!</f>
        <v>#REF!</v>
      </c>
      <c r="CI138" s="59" t="e">
        <f>#REF!</f>
        <v>#REF!</v>
      </c>
      <c r="CJ138" s="59" t="e">
        <f>#REF!</f>
        <v>#REF!</v>
      </c>
      <c r="CK138" s="59" t="e">
        <f>#REF!</f>
        <v>#REF!</v>
      </c>
      <c r="CL138" s="59" t="e">
        <f>#REF!</f>
        <v>#REF!</v>
      </c>
      <c r="CM138" s="59" t="e">
        <f>#REF!</f>
        <v>#REF!</v>
      </c>
      <c r="CN138" s="95" t="e">
        <f>#REF!</f>
        <v>#REF!</v>
      </c>
      <c r="CO138" s="95" t="e">
        <f>#REF!</f>
        <v>#REF!</v>
      </c>
      <c r="CP138" s="95" t="e">
        <f>#REF!</f>
        <v>#REF!</v>
      </c>
      <c r="CQ138" s="95" t="e">
        <f>#REF!</f>
        <v>#REF!</v>
      </c>
      <c r="CR138" s="95" t="e">
        <f>#REF!</f>
        <v>#REF!</v>
      </c>
      <c r="CS138" s="59" t="e">
        <f>#REF!</f>
        <v>#REF!</v>
      </c>
      <c r="CT138" s="59" t="e">
        <f>#REF!</f>
        <v>#REF!</v>
      </c>
      <c r="CU138" s="59" t="e">
        <f>#REF!</f>
        <v>#REF!</v>
      </c>
      <c r="CV138" s="59" t="e">
        <f>#REF!</f>
        <v>#REF!</v>
      </c>
      <c r="CW138" s="59" t="e">
        <f>#REF!</f>
        <v>#REF!</v>
      </c>
      <c r="CX138" s="95" t="e">
        <f>#REF!</f>
        <v>#REF!</v>
      </c>
      <c r="CY138" s="95" t="e">
        <f>#REF!</f>
        <v>#REF!</v>
      </c>
      <c r="CZ138" s="95" t="e">
        <f>#REF!</f>
        <v>#REF!</v>
      </c>
      <c r="DA138" s="95" t="e">
        <f>#REF!</f>
        <v>#REF!</v>
      </c>
      <c r="DB138" s="95" t="e">
        <f>#REF!</f>
        <v>#REF!</v>
      </c>
    </row>
    <row r="139" spans="1:106">
      <c r="A139" t="s">
        <v>164</v>
      </c>
      <c r="B139" s="10">
        <f>('E0-Last'!B139)-1</f>
        <v>28</v>
      </c>
      <c r="C139" s="6" t="s">
        <v>2</v>
      </c>
      <c r="D139" s="10" t="s">
        <v>38</v>
      </c>
      <c r="E139" s="59">
        <f t="shared" si="65"/>
        <v>0</v>
      </c>
      <c r="F139" s="59">
        <f t="shared" si="66"/>
        <v>0</v>
      </c>
      <c r="G139" s="59">
        <f t="shared" si="67"/>
        <v>50</v>
      </c>
      <c r="H139" s="59">
        <f t="shared" si="68"/>
        <v>50</v>
      </c>
      <c r="I139" s="59">
        <f t="shared" si="69"/>
        <v>0.5</v>
      </c>
      <c r="J139">
        <v>4</v>
      </c>
      <c r="K139">
        <v>0</v>
      </c>
      <c r="L139">
        <v>0</v>
      </c>
      <c r="M139">
        <v>2</v>
      </c>
      <c r="N139">
        <v>2</v>
      </c>
      <c r="O139">
        <v>0</v>
      </c>
      <c r="P139">
        <v>299.75</v>
      </c>
      <c r="Q139">
        <v>0</v>
      </c>
      <c r="R139">
        <v>203.5</v>
      </c>
      <c r="S139">
        <v>396</v>
      </c>
      <c r="T139">
        <v>290.5</v>
      </c>
      <c r="U139">
        <v>344.5</v>
      </c>
      <c r="V139">
        <v>236.5</v>
      </c>
      <c r="W139">
        <v>91</v>
      </c>
      <c r="X139">
        <v>61</v>
      </c>
      <c r="Y139">
        <v>121</v>
      </c>
      <c r="Z139">
        <v>151</v>
      </c>
      <c r="AA139">
        <v>107.5</v>
      </c>
      <c r="AB139">
        <v>194.5</v>
      </c>
      <c r="AC139">
        <v>12</v>
      </c>
      <c r="AD139">
        <v>4</v>
      </c>
      <c r="AE139">
        <v>5</v>
      </c>
      <c r="AF139">
        <v>3</v>
      </c>
      <c r="AG139">
        <v>4</v>
      </c>
      <c r="AH139">
        <v>4</v>
      </c>
      <c r="AI139">
        <v>4</v>
      </c>
      <c r="AJ139">
        <v>0</v>
      </c>
      <c r="AK139">
        <v>0</v>
      </c>
      <c r="AL139">
        <v>0</v>
      </c>
      <c r="AM139">
        <v>4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2</v>
      </c>
      <c r="AU139">
        <v>3</v>
      </c>
      <c r="AV139">
        <v>0</v>
      </c>
      <c r="AW139">
        <v>0</v>
      </c>
      <c r="AX139">
        <v>0</v>
      </c>
      <c r="AY139">
        <v>0</v>
      </c>
      <c r="AZ139">
        <v>2</v>
      </c>
      <c r="BA139">
        <v>1</v>
      </c>
      <c r="BB139">
        <v>0</v>
      </c>
      <c r="BC139">
        <v>0</v>
      </c>
      <c r="BD139">
        <v>0</v>
      </c>
      <c r="BE139">
        <v>10</v>
      </c>
      <c r="BF139">
        <v>0</v>
      </c>
      <c r="BG139">
        <v>0</v>
      </c>
      <c r="BH139">
        <v>0</v>
      </c>
      <c r="BI139">
        <v>2</v>
      </c>
      <c r="BJ139">
        <v>2</v>
      </c>
      <c r="BK139">
        <v>6</v>
      </c>
      <c r="BL139">
        <v>60</v>
      </c>
      <c r="BM139">
        <v>10</v>
      </c>
      <c r="BN139">
        <v>6</v>
      </c>
      <c r="BO139">
        <v>1</v>
      </c>
      <c r="BP139">
        <v>4</v>
      </c>
      <c r="BQ139">
        <v>5</v>
      </c>
      <c r="BR139">
        <v>34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  <c r="CG139" s="10" t="e">
        <f>#REF!</f>
        <v>#REF!</v>
      </c>
      <c r="CH139" s="10" t="e">
        <f>#REF!</f>
        <v>#REF!</v>
      </c>
      <c r="CI139" s="59" t="e">
        <f>#REF!</f>
        <v>#REF!</v>
      </c>
      <c r="CJ139" s="59" t="e">
        <f>#REF!</f>
        <v>#REF!</v>
      </c>
      <c r="CK139" s="59" t="e">
        <f>#REF!</f>
        <v>#REF!</v>
      </c>
      <c r="CL139" s="59" t="e">
        <f>#REF!</f>
        <v>#REF!</v>
      </c>
      <c r="CM139" s="59" t="e">
        <f>#REF!</f>
        <v>#REF!</v>
      </c>
      <c r="CN139" s="95" t="e">
        <f>#REF!</f>
        <v>#REF!</v>
      </c>
      <c r="CO139" s="95" t="e">
        <f>#REF!</f>
        <v>#REF!</v>
      </c>
      <c r="CP139" s="95" t="e">
        <f>#REF!</f>
        <v>#REF!</v>
      </c>
      <c r="CQ139" s="95" t="e">
        <f>#REF!</f>
        <v>#REF!</v>
      </c>
      <c r="CR139" s="95" t="e">
        <f>#REF!</f>
        <v>#REF!</v>
      </c>
      <c r="CS139" s="59" t="e">
        <f>#REF!</f>
        <v>#REF!</v>
      </c>
      <c r="CT139" s="59" t="e">
        <f>#REF!</f>
        <v>#REF!</v>
      </c>
      <c r="CU139" s="59" t="e">
        <f>#REF!</f>
        <v>#REF!</v>
      </c>
      <c r="CV139" s="59" t="e">
        <f>#REF!</f>
        <v>#REF!</v>
      </c>
      <c r="CW139" s="59" t="e">
        <f>#REF!</f>
        <v>#REF!</v>
      </c>
      <c r="CX139" s="95" t="e">
        <f>#REF!</f>
        <v>#REF!</v>
      </c>
      <c r="CY139" s="95" t="e">
        <f>#REF!</f>
        <v>#REF!</v>
      </c>
      <c r="CZ139" s="95" t="e">
        <f>#REF!</f>
        <v>#REF!</v>
      </c>
      <c r="DA139" s="95" t="e">
        <f>#REF!</f>
        <v>#REF!</v>
      </c>
      <c r="DB139" s="95" t="e">
        <f>#REF!</f>
        <v>#REF!</v>
      </c>
    </row>
    <row r="140" spans="1:106">
      <c r="A140" t="s">
        <v>165</v>
      </c>
      <c r="B140" s="10">
        <f>('E0-Last'!B140)-1</f>
        <v>28</v>
      </c>
      <c r="C140" s="6" t="s">
        <v>2</v>
      </c>
      <c r="D140" s="10" t="s">
        <v>38</v>
      </c>
      <c r="E140" s="59">
        <f t="shared" si="65"/>
        <v>0</v>
      </c>
      <c r="F140" s="59">
        <f t="shared" si="66"/>
        <v>0</v>
      </c>
      <c r="G140" s="59">
        <f t="shared" si="67"/>
        <v>50</v>
      </c>
      <c r="H140" s="59">
        <f t="shared" si="68"/>
        <v>25</v>
      </c>
      <c r="I140" s="59">
        <f t="shared" si="69"/>
        <v>0.5</v>
      </c>
      <c r="J140">
        <v>4</v>
      </c>
      <c r="K140">
        <v>0</v>
      </c>
      <c r="L140">
        <v>0</v>
      </c>
      <c r="M140">
        <v>2</v>
      </c>
      <c r="N140">
        <v>1</v>
      </c>
      <c r="O140">
        <v>1</v>
      </c>
      <c r="P140">
        <v>129</v>
      </c>
      <c r="Q140">
        <v>0</v>
      </c>
      <c r="R140">
        <v>111.5</v>
      </c>
      <c r="S140">
        <v>105</v>
      </c>
      <c r="T140">
        <v>134.33333329999999</v>
      </c>
      <c r="U140">
        <v>55</v>
      </c>
      <c r="V140">
        <v>293</v>
      </c>
      <c r="W140">
        <v>252.66666670000001</v>
      </c>
      <c r="X140">
        <v>369</v>
      </c>
      <c r="Y140">
        <v>20</v>
      </c>
      <c r="Z140">
        <v>433.33333340000001</v>
      </c>
      <c r="AA140">
        <v>512</v>
      </c>
      <c r="AB140">
        <v>276</v>
      </c>
      <c r="AC140">
        <v>12</v>
      </c>
      <c r="AD140">
        <v>7</v>
      </c>
      <c r="AE140">
        <v>4</v>
      </c>
      <c r="AF140">
        <v>1</v>
      </c>
      <c r="AG140">
        <v>4</v>
      </c>
      <c r="AH140">
        <v>5</v>
      </c>
      <c r="AI140">
        <v>0</v>
      </c>
      <c r="AJ140">
        <v>0</v>
      </c>
      <c r="AK140">
        <v>0</v>
      </c>
      <c r="AL140">
        <v>3</v>
      </c>
      <c r="AM140">
        <v>4</v>
      </c>
      <c r="AN140">
        <v>1</v>
      </c>
      <c r="AO140">
        <v>0</v>
      </c>
      <c r="AP140">
        <v>0</v>
      </c>
      <c r="AQ140">
        <v>0</v>
      </c>
      <c r="AR140">
        <v>2</v>
      </c>
      <c r="AS140">
        <v>0</v>
      </c>
      <c r="AT140">
        <v>3</v>
      </c>
      <c r="AU140">
        <v>0</v>
      </c>
      <c r="AV140">
        <v>0</v>
      </c>
      <c r="AW140">
        <v>0</v>
      </c>
      <c r="AX140">
        <v>1</v>
      </c>
      <c r="AY140">
        <v>0</v>
      </c>
      <c r="AZ140">
        <v>1</v>
      </c>
      <c r="BA140">
        <v>0</v>
      </c>
      <c r="BB140">
        <v>0</v>
      </c>
      <c r="BC140">
        <v>0</v>
      </c>
      <c r="BD140">
        <v>0</v>
      </c>
      <c r="BE140">
        <v>8</v>
      </c>
      <c r="BF140">
        <v>0</v>
      </c>
      <c r="BG140">
        <v>0</v>
      </c>
      <c r="BH140">
        <v>1</v>
      </c>
      <c r="BI140">
        <v>2</v>
      </c>
      <c r="BJ140">
        <v>1</v>
      </c>
      <c r="BK140">
        <v>4</v>
      </c>
      <c r="BL140">
        <v>45</v>
      </c>
      <c r="BM140">
        <v>7</v>
      </c>
      <c r="BN140">
        <v>1</v>
      </c>
      <c r="BO140">
        <v>4</v>
      </c>
      <c r="BP140">
        <v>0</v>
      </c>
      <c r="BQ140">
        <v>0</v>
      </c>
      <c r="BR140">
        <v>33</v>
      </c>
      <c r="BS140">
        <v>1</v>
      </c>
      <c r="BT140">
        <v>1</v>
      </c>
      <c r="BU140">
        <v>0</v>
      </c>
      <c r="BV140">
        <v>188</v>
      </c>
      <c r="BW140">
        <v>188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  <c r="CG140" s="10">
        <f>CG379</f>
        <v>0</v>
      </c>
      <c r="CH140" s="10">
        <f t="shared" ref="CH140:DB140" si="71">CH379</f>
        <v>0</v>
      </c>
      <c r="CI140" s="59">
        <f t="shared" si="71"/>
        <v>0</v>
      </c>
      <c r="CJ140" s="59">
        <f t="shared" si="71"/>
        <v>0</v>
      </c>
      <c r="CK140" s="59">
        <f t="shared" si="71"/>
        <v>0</v>
      </c>
      <c r="CL140" s="59">
        <f t="shared" si="71"/>
        <v>0</v>
      </c>
      <c r="CM140" s="59">
        <f t="shared" si="71"/>
        <v>0</v>
      </c>
      <c r="CN140" s="95">
        <f t="shared" si="71"/>
        <v>0</v>
      </c>
      <c r="CO140" s="95">
        <f t="shared" si="71"/>
        <v>0</v>
      </c>
      <c r="CP140" s="95">
        <f t="shared" si="71"/>
        <v>0</v>
      </c>
      <c r="CQ140" s="95">
        <f t="shared" si="71"/>
        <v>0</v>
      </c>
      <c r="CR140" s="95">
        <f t="shared" si="71"/>
        <v>0</v>
      </c>
      <c r="CS140" s="59">
        <f t="shared" si="71"/>
        <v>0</v>
      </c>
      <c r="CT140" s="59">
        <f t="shared" si="71"/>
        <v>0</v>
      </c>
      <c r="CU140" s="59">
        <f t="shared" si="71"/>
        <v>0</v>
      </c>
      <c r="CV140" s="59">
        <f t="shared" si="71"/>
        <v>0</v>
      </c>
      <c r="CW140" s="59">
        <f t="shared" si="71"/>
        <v>0</v>
      </c>
      <c r="CX140" s="95">
        <f t="shared" si="71"/>
        <v>0</v>
      </c>
      <c r="CY140" s="95">
        <f t="shared" si="71"/>
        <v>0</v>
      </c>
      <c r="CZ140" s="95">
        <f t="shared" si="71"/>
        <v>0</v>
      </c>
      <c r="DA140" s="95">
        <f t="shared" si="71"/>
        <v>0</v>
      </c>
      <c r="DB140" s="95">
        <f t="shared" si="71"/>
        <v>0</v>
      </c>
    </row>
    <row r="141" spans="1:106">
      <c r="A141" t="s">
        <v>166</v>
      </c>
      <c r="B141" s="10">
        <f>('E0-Last'!B141)-1</f>
        <v>33</v>
      </c>
      <c r="C141" s="4" t="s">
        <v>3</v>
      </c>
      <c r="D141" s="10" t="s">
        <v>38</v>
      </c>
      <c r="E141" s="59">
        <f t="shared" si="65"/>
        <v>0</v>
      </c>
      <c r="F141" s="59">
        <f t="shared" si="66"/>
        <v>0</v>
      </c>
      <c r="G141" s="59">
        <f t="shared" si="67"/>
        <v>50</v>
      </c>
      <c r="H141" s="59">
        <f t="shared" si="68"/>
        <v>0</v>
      </c>
      <c r="I141" s="59">
        <f t="shared" si="69"/>
        <v>0.5</v>
      </c>
      <c r="J141">
        <v>4</v>
      </c>
      <c r="K141">
        <v>0</v>
      </c>
      <c r="L141">
        <v>0</v>
      </c>
      <c r="M141">
        <v>2</v>
      </c>
      <c r="N141">
        <v>0</v>
      </c>
      <c r="O141">
        <v>2</v>
      </c>
      <c r="P141">
        <v>1016.75</v>
      </c>
      <c r="Q141">
        <v>0</v>
      </c>
      <c r="R141">
        <v>578.5</v>
      </c>
      <c r="S141">
        <v>0</v>
      </c>
      <c r="T141">
        <v>49.5</v>
      </c>
      <c r="U141">
        <v>49.5</v>
      </c>
      <c r="V141">
        <v>0</v>
      </c>
      <c r="W141">
        <v>1309</v>
      </c>
      <c r="X141">
        <v>1309</v>
      </c>
      <c r="Y141">
        <v>0</v>
      </c>
      <c r="Z141">
        <v>33.5</v>
      </c>
      <c r="AA141">
        <v>33.5</v>
      </c>
      <c r="AB141">
        <v>0</v>
      </c>
      <c r="AC141">
        <v>18</v>
      </c>
      <c r="AD141">
        <v>7</v>
      </c>
      <c r="AE141">
        <v>10</v>
      </c>
      <c r="AF141">
        <v>1</v>
      </c>
      <c r="AG141">
        <v>9</v>
      </c>
      <c r="AH141">
        <v>4</v>
      </c>
      <c r="AI141">
        <v>0</v>
      </c>
      <c r="AJ141">
        <v>0</v>
      </c>
      <c r="AK141">
        <v>0</v>
      </c>
      <c r="AL141">
        <v>5</v>
      </c>
      <c r="AM141">
        <v>4</v>
      </c>
      <c r="AN141">
        <v>0</v>
      </c>
      <c r="AO141">
        <v>0</v>
      </c>
      <c r="AP141">
        <v>0</v>
      </c>
      <c r="AQ141">
        <v>0</v>
      </c>
      <c r="AR141">
        <v>3</v>
      </c>
      <c r="AS141">
        <v>4</v>
      </c>
      <c r="AT141">
        <v>4</v>
      </c>
      <c r="AU141">
        <v>0</v>
      </c>
      <c r="AV141">
        <v>0</v>
      </c>
      <c r="AW141">
        <v>0</v>
      </c>
      <c r="AX141">
        <v>2</v>
      </c>
      <c r="AY141">
        <v>1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2</v>
      </c>
      <c r="BF141">
        <v>0</v>
      </c>
      <c r="BG141">
        <v>0</v>
      </c>
      <c r="BH141">
        <v>0</v>
      </c>
      <c r="BI141">
        <v>0</v>
      </c>
      <c r="BJ141">
        <v>2</v>
      </c>
      <c r="BK141">
        <v>0</v>
      </c>
      <c r="BL141">
        <v>85</v>
      </c>
      <c r="BM141">
        <v>41</v>
      </c>
      <c r="BN141">
        <v>4</v>
      </c>
      <c r="BO141">
        <v>1</v>
      </c>
      <c r="BP141">
        <v>4</v>
      </c>
      <c r="BQ141">
        <v>0</v>
      </c>
      <c r="BR141">
        <v>35</v>
      </c>
      <c r="BS141">
        <v>2</v>
      </c>
      <c r="BT141">
        <v>2</v>
      </c>
      <c r="BU141">
        <v>0</v>
      </c>
      <c r="BV141">
        <v>2910</v>
      </c>
      <c r="BW141">
        <v>2910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</row>
    <row r="142" spans="1:106">
      <c r="A142" t="s">
        <v>167</v>
      </c>
      <c r="B142" s="10">
        <f>('E0-Last'!B142)-1</f>
        <v>28</v>
      </c>
      <c r="C142" s="6" t="s">
        <v>2</v>
      </c>
      <c r="D142" s="10" t="s">
        <v>38</v>
      </c>
      <c r="E142" s="59">
        <f t="shared" si="65"/>
        <v>0</v>
      </c>
      <c r="F142" s="59">
        <f t="shared" si="66"/>
        <v>0</v>
      </c>
      <c r="G142" s="59">
        <f t="shared" si="67"/>
        <v>50</v>
      </c>
      <c r="H142" s="59">
        <f t="shared" si="68"/>
        <v>0</v>
      </c>
      <c r="I142" s="59">
        <f t="shared" si="69"/>
        <v>0.5</v>
      </c>
      <c r="J142">
        <v>4</v>
      </c>
      <c r="K142">
        <v>0</v>
      </c>
      <c r="L142">
        <v>0</v>
      </c>
      <c r="M142">
        <v>2</v>
      </c>
      <c r="N142">
        <v>0</v>
      </c>
      <c r="O142">
        <v>2</v>
      </c>
      <c r="P142">
        <v>180.25</v>
      </c>
      <c r="Q142">
        <v>0</v>
      </c>
      <c r="R142">
        <v>112.5</v>
      </c>
      <c r="S142">
        <v>0</v>
      </c>
      <c r="T142">
        <v>46</v>
      </c>
      <c r="U142">
        <v>46</v>
      </c>
      <c r="V142">
        <v>0</v>
      </c>
      <c r="W142">
        <v>2230.5</v>
      </c>
      <c r="X142">
        <v>2230.5</v>
      </c>
      <c r="Y142">
        <v>0</v>
      </c>
      <c r="Z142">
        <v>43</v>
      </c>
      <c r="AA142">
        <v>43</v>
      </c>
      <c r="AB142">
        <v>0</v>
      </c>
      <c r="AC142">
        <v>17</v>
      </c>
      <c r="AD142">
        <v>8</v>
      </c>
      <c r="AE142">
        <v>9</v>
      </c>
      <c r="AF142">
        <v>0</v>
      </c>
      <c r="AG142">
        <v>5</v>
      </c>
      <c r="AH142">
        <v>7</v>
      </c>
      <c r="AI142">
        <v>0</v>
      </c>
      <c r="AJ142">
        <v>0</v>
      </c>
      <c r="AK142">
        <v>0</v>
      </c>
      <c r="AL142">
        <v>5</v>
      </c>
      <c r="AM142">
        <v>4</v>
      </c>
      <c r="AN142">
        <v>3</v>
      </c>
      <c r="AO142">
        <v>0</v>
      </c>
      <c r="AP142">
        <v>0</v>
      </c>
      <c r="AQ142">
        <v>0</v>
      </c>
      <c r="AR142">
        <v>1</v>
      </c>
      <c r="AS142">
        <v>1</v>
      </c>
      <c r="AT142">
        <v>4</v>
      </c>
      <c r="AU142">
        <v>0</v>
      </c>
      <c r="AV142">
        <v>0</v>
      </c>
      <c r="AW142">
        <v>0</v>
      </c>
      <c r="AX142">
        <v>4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8</v>
      </c>
      <c r="BF142">
        <v>0</v>
      </c>
      <c r="BG142">
        <v>1</v>
      </c>
      <c r="BH142">
        <v>2</v>
      </c>
      <c r="BI142">
        <v>0</v>
      </c>
      <c r="BJ142">
        <v>2</v>
      </c>
      <c r="BK142">
        <v>3</v>
      </c>
      <c r="BL142">
        <v>180</v>
      </c>
      <c r="BM142">
        <v>13</v>
      </c>
      <c r="BN142">
        <v>6</v>
      </c>
      <c r="BO142">
        <v>2</v>
      </c>
      <c r="BP142">
        <v>0</v>
      </c>
      <c r="BQ142">
        <v>67</v>
      </c>
      <c r="BR142">
        <v>92</v>
      </c>
      <c r="BS142">
        <v>2</v>
      </c>
      <c r="BT142">
        <v>0</v>
      </c>
      <c r="BU142">
        <v>2</v>
      </c>
      <c r="BV142">
        <v>496</v>
      </c>
      <c r="BW142">
        <v>0</v>
      </c>
      <c r="BX142">
        <v>496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</row>
    <row r="143" spans="1:106">
      <c r="A143" t="s">
        <v>182</v>
      </c>
      <c r="B143" s="10">
        <f>('E0-Last'!B143)-1</f>
        <v>36</v>
      </c>
      <c r="C143" s="4" t="s">
        <v>3</v>
      </c>
      <c r="D143" s="10" t="s">
        <v>38</v>
      </c>
      <c r="E143" s="59">
        <f t="shared" si="65"/>
        <v>25</v>
      </c>
      <c r="F143" s="59">
        <f t="shared" si="66"/>
        <v>0</v>
      </c>
      <c r="G143" s="59">
        <f t="shared" si="67"/>
        <v>25</v>
      </c>
      <c r="H143" s="59">
        <f t="shared" si="68"/>
        <v>25</v>
      </c>
      <c r="I143" s="59">
        <f t="shared" si="69"/>
        <v>0.25</v>
      </c>
      <c r="J143">
        <v>4</v>
      </c>
      <c r="K143">
        <v>1</v>
      </c>
      <c r="L143">
        <v>0</v>
      </c>
      <c r="M143">
        <v>1</v>
      </c>
      <c r="N143">
        <v>1</v>
      </c>
      <c r="O143">
        <v>1</v>
      </c>
      <c r="P143">
        <v>816.33333330000005</v>
      </c>
      <c r="Q143">
        <v>0</v>
      </c>
      <c r="R143">
        <v>321</v>
      </c>
      <c r="S143">
        <v>335</v>
      </c>
      <c r="T143">
        <v>731.5</v>
      </c>
      <c r="U143">
        <v>552</v>
      </c>
      <c r="V143">
        <v>911</v>
      </c>
      <c r="W143">
        <v>77</v>
      </c>
      <c r="X143">
        <v>79</v>
      </c>
      <c r="Y143">
        <v>75</v>
      </c>
      <c r="Z143">
        <v>674</v>
      </c>
      <c r="AA143">
        <v>994</v>
      </c>
      <c r="AB143">
        <v>354</v>
      </c>
      <c r="AC143">
        <v>14</v>
      </c>
      <c r="AD143">
        <v>7</v>
      </c>
      <c r="AE143">
        <v>5</v>
      </c>
      <c r="AF143">
        <v>2</v>
      </c>
      <c r="AG143">
        <v>6</v>
      </c>
      <c r="AH143">
        <v>3</v>
      </c>
      <c r="AI143">
        <v>0</v>
      </c>
      <c r="AJ143">
        <v>0</v>
      </c>
      <c r="AK143">
        <v>0</v>
      </c>
      <c r="AL143">
        <v>5</v>
      </c>
      <c r="AM143">
        <v>3</v>
      </c>
      <c r="AN143">
        <v>0</v>
      </c>
      <c r="AO143">
        <v>0</v>
      </c>
      <c r="AP143">
        <v>0</v>
      </c>
      <c r="AQ143">
        <v>0</v>
      </c>
      <c r="AR143">
        <v>4</v>
      </c>
      <c r="AS143">
        <v>2</v>
      </c>
      <c r="AT143">
        <v>2</v>
      </c>
      <c r="AU143">
        <v>0</v>
      </c>
      <c r="AV143">
        <v>0</v>
      </c>
      <c r="AW143">
        <v>0</v>
      </c>
      <c r="AX143">
        <v>1</v>
      </c>
      <c r="AY143">
        <v>1</v>
      </c>
      <c r="AZ143">
        <v>1</v>
      </c>
      <c r="BA143">
        <v>0</v>
      </c>
      <c r="BB143">
        <v>0</v>
      </c>
      <c r="BC143">
        <v>0</v>
      </c>
      <c r="BD143">
        <v>0</v>
      </c>
      <c r="BE143">
        <v>3</v>
      </c>
      <c r="BF143">
        <v>1</v>
      </c>
      <c r="BG143">
        <v>0</v>
      </c>
      <c r="BH143">
        <v>0</v>
      </c>
      <c r="BI143">
        <v>1</v>
      </c>
      <c r="BJ143">
        <v>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</v>
      </c>
      <c r="BT143">
        <v>1</v>
      </c>
      <c r="BU143">
        <v>0</v>
      </c>
      <c r="BV143">
        <v>1793</v>
      </c>
      <c r="BW143">
        <v>1793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</row>
    <row r="144" spans="1:106">
      <c r="A144" t="s">
        <v>168</v>
      </c>
      <c r="B144" s="10">
        <f>('E0-Last'!B144)-1</f>
        <v>26</v>
      </c>
      <c r="C144" s="4" t="s">
        <v>3</v>
      </c>
      <c r="D144" s="10" t="s">
        <v>38</v>
      </c>
      <c r="E144" s="59">
        <f t="shared" si="65"/>
        <v>0</v>
      </c>
      <c r="F144" s="59">
        <f t="shared" si="66"/>
        <v>0</v>
      </c>
      <c r="G144" s="59">
        <f t="shared" si="67"/>
        <v>50</v>
      </c>
      <c r="H144" s="59">
        <f t="shared" si="68"/>
        <v>50</v>
      </c>
      <c r="I144" s="59">
        <f t="shared" si="69"/>
        <v>0.5</v>
      </c>
      <c r="J144">
        <v>4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594.75</v>
      </c>
      <c r="Q144">
        <v>0</v>
      </c>
      <c r="R144">
        <v>306.5</v>
      </c>
      <c r="S144">
        <v>883</v>
      </c>
      <c r="T144">
        <v>109.5</v>
      </c>
      <c r="U144">
        <v>132</v>
      </c>
      <c r="V144">
        <v>87</v>
      </c>
      <c r="W144">
        <v>219.5</v>
      </c>
      <c r="X144">
        <v>313.5</v>
      </c>
      <c r="Y144">
        <v>125.5</v>
      </c>
      <c r="Z144">
        <v>40</v>
      </c>
      <c r="AA144">
        <v>54.5</v>
      </c>
      <c r="AB144">
        <v>25.5</v>
      </c>
      <c r="AC144">
        <v>26</v>
      </c>
      <c r="AD144">
        <v>12</v>
      </c>
      <c r="AE144">
        <v>7</v>
      </c>
      <c r="AF144">
        <v>7</v>
      </c>
      <c r="AG144">
        <v>6</v>
      </c>
      <c r="AH144">
        <v>5</v>
      </c>
      <c r="AI144">
        <v>2</v>
      </c>
      <c r="AJ144">
        <v>0</v>
      </c>
      <c r="AK144">
        <v>4</v>
      </c>
      <c r="AL144">
        <v>9</v>
      </c>
      <c r="AM144">
        <v>4</v>
      </c>
      <c r="AN144">
        <v>1</v>
      </c>
      <c r="AO144">
        <v>0</v>
      </c>
      <c r="AP144">
        <v>0</v>
      </c>
      <c r="AQ144">
        <v>3</v>
      </c>
      <c r="AR144">
        <v>4</v>
      </c>
      <c r="AS144">
        <v>2</v>
      </c>
      <c r="AT144">
        <v>2</v>
      </c>
      <c r="AU144">
        <v>1</v>
      </c>
      <c r="AV144">
        <v>0</v>
      </c>
      <c r="AW144">
        <v>1</v>
      </c>
      <c r="AX144">
        <v>1</v>
      </c>
      <c r="AY144">
        <v>0</v>
      </c>
      <c r="AZ144">
        <v>2</v>
      </c>
      <c r="BA144">
        <v>1</v>
      </c>
      <c r="BB144">
        <v>0</v>
      </c>
      <c r="BC144">
        <v>0</v>
      </c>
      <c r="BD144">
        <v>4</v>
      </c>
      <c r="BE144">
        <v>14</v>
      </c>
      <c r="BF144">
        <v>0</v>
      </c>
      <c r="BG144">
        <v>0</v>
      </c>
      <c r="BH144">
        <v>0</v>
      </c>
      <c r="BI144">
        <v>1</v>
      </c>
      <c r="BJ144">
        <v>7</v>
      </c>
      <c r="BK144">
        <v>6</v>
      </c>
      <c r="BL144">
        <v>69</v>
      </c>
      <c r="BM144">
        <v>21</v>
      </c>
      <c r="BN144">
        <v>3</v>
      </c>
      <c r="BO144">
        <v>4</v>
      </c>
      <c r="BP144">
        <v>12</v>
      </c>
      <c r="BQ144">
        <v>5</v>
      </c>
      <c r="BR144">
        <v>24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</row>
    <row r="145" spans="1:82">
      <c r="A145" t="s">
        <v>169</v>
      </c>
      <c r="B145" s="10">
        <f>('E0-Last'!B145)-1</f>
        <v>34</v>
      </c>
      <c r="C145" s="6" t="s">
        <v>2</v>
      </c>
      <c r="D145" s="10" t="s">
        <v>38</v>
      </c>
      <c r="E145" s="59">
        <f t="shared" si="65"/>
        <v>0</v>
      </c>
      <c r="F145" s="59">
        <f t="shared" si="66"/>
        <v>0</v>
      </c>
      <c r="G145" s="59">
        <f t="shared" si="67"/>
        <v>50</v>
      </c>
      <c r="H145" s="59">
        <f t="shared" si="68"/>
        <v>25</v>
      </c>
      <c r="I145" s="59">
        <f t="shared" si="69"/>
        <v>0.5</v>
      </c>
      <c r="J145">
        <v>4</v>
      </c>
      <c r="K145">
        <v>0</v>
      </c>
      <c r="L145">
        <v>0</v>
      </c>
      <c r="M145">
        <v>2</v>
      </c>
      <c r="N145">
        <v>1</v>
      </c>
      <c r="O145">
        <v>1</v>
      </c>
      <c r="P145">
        <v>218</v>
      </c>
      <c r="Q145">
        <v>0</v>
      </c>
      <c r="R145">
        <v>322</v>
      </c>
      <c r="S145">
        <v>227</v>
      </c>
      <c r="T145">
        <v>101.33333330000001</v>
      </c>
      <c r="U145">
        <v>57</v>
      </c>
      <c r="V145">
        <v>190</v>
      </c>
      <c r="W145">
        <v>76.333333339999996</v>
      </c>
      <c r="X145">
        <v>74</v>
      </c>
      <c r="Y145">
        <v>81</v>
      </c>
      <c r="Z145">
        <v>683.33333330000005</v>
      </c>
      <c r="AA145">
        <v>885</v>
      </c>
      <c r="AB145">
        <v>280</v>
      </c>
      <c r="AC145">
        <v>20</v>
      </c>
      <c r="AD145">
        <v>6</v>
      </c>
      <c r="AE145">
        <v>10</v>
      </c>
      <c r="AF145">
        <v>4</v>
      </c>
      <c r="AG145">
        <v>4</v>
      </c>
      <c r="AH145">
        <v>5</v>
      </c>
      <c r="AI145">
        <v>1</v>
      </c>
      <c r="AJ145">
        <v>0</v>
      </c>
      <c r="AK145">
        <v>0</v>
      </c>
      <c r="AL145">
        <v>10</v>
      </c>
      <c r="AM145">
        <v>4</v>
      </c>
      <c r="AN145">
        <v>1</v>
      </c>
      <c r="AO145">
        <v>0</v>
      </c>
      <c r="AP145">
        <v>0</v>
      </c>
      <c r="AQ145">
        <v>0</v>
      </c>
      <c r="AR145">
        <v>1</v>
      </c>
      <c r="AS145">
        <v>0</v>
      </c>
      <c r="AT145">
        <v>3</v>
      </c>
      <c r="AU145">
        <v>0</v>
      </c>
      <c r="AV145">
        <v>0</v>
      </c>
      <c r="AW145">
        <v>0</v>
      </c>
      <c r="AX145">
        <v>7</v>
      </c>
      <c r="AY145">
        <v>0</v>
      </c>
      <c r="AZ145">
        <v>1</v>
      </c>
      <c r="BA145">
        <v>1</v>
      </c>
      <c r="BB145">
        <v>0</v>
      </c>
      <c r="BC145">
        <v>0</v>
      </c>
      <c r="BD145">
        <v>2</v>
      </c>
      <c r="BE145">
        <v>3</v>
      </c>
      <c r="BF145">
        <v>0</v>
      </c>
      <c r="BG145">
        <v>0</v>
      </c>
      <c r="BH145">
        <v>0</v>
      </c>
      <c r="BI145">
        <v>2</v>
      </c>
      <c r="BJ145">
        <v>1</v>
      </c>
      <c r="BK145">
        <v>0</v>
      </c>
      <c r="BL145">
        <v>43</v>
      </c>
      <c r="BM145">
        <v>12</v>
      </c>
      <c r="BN145">
        <v>2</v>
      </c>
      <c r="BO145">
        <v>1</v>
      </c>
      <c r="BP145">
        <v>8</v>
      </c>
      <c r="BQ145">
        <v>0</v>
      </c>
      <c r="BR145">
        <v>20</v>
      </c>
      <c r="BS145">
        <v>1</v>
      </c>
      <c r="BT145">
        <v>1</v>
      </c>
      <c r="BU145">
        <v>0</v>
      </c>
      <c r="BV145">
        <v>1</v>
      </c>
      <c r="BW145">
        <v>1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</row>
    <row r="146" spans="1:82">
      <c r="A146" t="s">
        <v>170</v>
      </c>
      <c r="B146" s="10">
        <f>('E0-Last'!B146)-1</f>
        <v>28</v>
      </c>
      <c r="C146" s="6" t="s">
        <v>2</v>
      </c>
      <c r="D146" s="10" t="s">
        <v>38</v>
      </c>
      <c r="E146" s="59">
        <f t="shared" si="65"/>
        <v>0</v>
      </c>
      <c r="F146" s="59">
        <f t="shared" si="66"/>
        <v>0</v>
      </c>
      <c r="G146" s="59">
        <f t="shared" si="67"/>
        <v>50</v>
      </c>
      <c r="H146" s="59">
        <f t="shared" si="68"/>
        <v>0</v>
      </c>
      <c r="I146" s="59">
        <f t="shared" si="69"/>
        <v>0.5</v>
      </c>
      <c r="J146">
        <v>4</v>
      </c>
      <c r="K146">
        <v>0</v>
      </c>
      <c r="L146">
        <v>0</v>
      </c>
      <c r="M146">
        <v>2</v>
      </c>
      <c r="N146">
        <v>0</v>
      </c>
      <c r="O146">
        <v>2</v>
      </c>
      <c r="P146">
        <v>225.25</v>
      </c>
      <c r="Q146">
        <v>0</v>
      </c>
      <c r="R146">
        <v>64</v>
      </c>
      <c r="S146">
        <v>0</v>
      </c>
      <c r="T146">
        <v>45.5</v>
      </c>
      <c r="U146">
        <v>45.5</v>
      </c>
      <c r="V146">
        <v>0</v>
      </c>
      <c r="W146">
        <v>94.5</v>
      </c>
      <c r="X146">
        <v>94.5</v>
      </c>
      <c r="Y146">
        <v>0</v>
      </c>
      <c r="Z146">
        <v>524.5</v>
      </c>
      <c r="AA146">
        <v>524.5</v>
      </c>
      <c r="AB146">
        <v>0</v>
      </c>
      <c r="AC146">
        <v>64</v>
      </c>
      <c r="AD146">
        <v>23</v>
      </c>
      <c r="AE146">
        <v>41</v>
      </c>
      <c r="AF146">
        <v>0</v>
      </c>
      <c r="AG146">
        <v>4</v>
      </c>
      <c r="AH146">
        <v>11</v>
      </c>
      <c r="AI146">
        <v>9</v>
      </c>
      <c r="AJ146">
        <v>0</v>
      </c>
      <c r="AK146">
        <v>0</v>
      </c>
      <c r="AL146">
        <v>40</v>
      </c>
      <c r="AM146">
        <v>4</v>
      </c>
      <c r="AN146">
        <v>7</v>
      </c>
      <c r="AO146">
        <v>0</v>
      </c>
      <c r="AP146">
        <v>0</v>
      </c>
      <c r="AQ146">
        <v>0</v>
      </c>
      <c r="AR146">
        <v>12</v>
      </c>
      <c r="AS146">
        <v>0</v>
      </c>
      <c r="AT146">
        <v>4</v>
      </c>
      <c r="AU146">
        <v>9</v>
      </c>
      <c r="AV146">
        <v>0</v>
      </c>
      <c r="AW146">
        <v>0</v>
      </c>
      <c r="AX146">
        <v>28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3</v>
      </c>
      <c r="BF146">
        <v>0</v>
      </c>
      <c r="BG146">
        <v>0</v>
      </c>
      <c r="BH146">
        <v>0</v>
      </c>
      <c r="BI146">
        <v>2</v>
      </c>
      <c r="BJ146">
        <v>0</v>
      </c>
      <c r="BK146">
        <v>1</v>
      </c>
      <c r="BL146">
        <v>10</v>
      </c>
      <c r="BM146">
        <v>2</v>
      </c>
      <c r="BN146">
        <v>0</v>
      </c>
      <c r="BO146">
        <v>0</v>
      </c>
      <c r="BP146">
        <v>3</v>
      </c>
      <c r="BQ146">
        <v>1</v>
      </c>
      <c r="BR146">
        <v>4</v>
      </c>
      <c r="BS146">
        <v>2</v>
      </c>
      <c r="BT146">
        <v>0</v>
      </c>
      <c r="BU146">
        <v>2</v>
      </c>
      <c r="BV146">
        <v>773</v>
      </c>
      <c r="BW146">
        <v>0</v>
      </c>
      <c r="BX146">
        <v>773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</row>
    <row r="147" spans="1:82">
      <c r="A147" t="s">
        <v>171</v>
      </c>
      <c r="B147" s="10">
        <f>('E0-Last'!B147)-1</f>
        <v>33</v>
      </c>
      <c r="C147" s="4" t="s">
        <v>3</v>
      </c>
      <c r="D147" s="10" t="s">
        <v>38</v>
      </c>
      <c r="E147" s="59">
        <f t="shared" si="65"/>
        <v>0</v>
      </c>
      <c r="F147" s="59">
        <f t="shared" si="66"/>
        <v>0</v>
      </c>
      <c r="G147" s="59">
        <f t="shared" si="67"/>
        <v>50</v>
      </c>
      <c r="H147" s="59">
        <f t="shared" si="68"/>
        <v>0</v>
      </c>
      <c r="I147" s="59">
        <f t="shared" si="69"/>
        <v>0.5</v>
      </c>
      <c r="J147">
        <v>4</v>
      </c>
      <c r="K147">
        <v>0</v>
      </c>
      <c r="L147">
        <v>0</v>
      </c>
      <c r="M147">
        <v>2</v>
      </c>
      <c r="N147">
        <v>0</v>
      </c>
      <c r="O147">
        <v>2</v>
      </c>
      <c r="P147">
        <v>187.5</v>
      </c>
      <c r="Q147">
        <v>0</v>
      </c>
      <c r="R147">
        <v>172.5</v>
      </c>
      <c r="S147">
        <v>0</v>
      </c>
      <c r="T147">
        <v>38.5</v>
      </c>
      <c r="U147">
        <v>38.5</v>
      </c>
      <c r="V147">
        <v>0</v>
      </c>
      <c r="W147">
        <v>66</v>
      </c>
      <c r="X147">
        <v>66</v>
      </c>
      <c r="Y147">
        <v>0</v>
      </c>
      <c r="Z147">
        <v>307.5</v>
      </c>
      <c r="AA147">
        <v>307.5</v>
      </c>
      <c r="AB147">
        <v>0</v>
      </c>
      <c r="AC147">
        <v>28</v>
      </c>
      <c r="AD147">
        <v>11</v>
      </c>
      <c r="AE147">
        <v>16</v>
      </c>
      <c r="AF147">
        <v>1</v>
      </c>
      <c r="AG147">
        <v>5</v>
      </c>
      <c r="AH147">
        <v>4</v>
      </c>
      <c r="AI147">
        <v>0</v>
      </c>
      <c r="AJ147">
        <v>0</v>
      </c>
      <c r="AK147">
        <v>0</v>
      </c>
      <c r="AL147">
        <v>19</v>
      </c>
      <c r="AM147">
        <v>4</v>
      </c>
      <c r="AN147">
        <v>0</v>
      </c>
      <c r="AO147">
        <v>0</v>
      </c>
      <c r="AP147">
        <v>0</v>
      </c>
      <c r="AQ147">
        <v>0</v>
      </c>
      <c r="AR147">
        <v>7</v>
      </c>
      <c r="AS147">
        <v>0</v>
      </c>
      <c r="AT147">
        <v>4</v>
      </c>
      <c r="AU147">
        <v>0</v>
      </c>
      <c r="AV147">
        <v>0</v>
      </c>
      <c r="AW147">
        <v>0</v>
      </c>
      <c r="AX147">
        <v>12</v>
      </c>
      <c r="AY147">
        <v>1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5</v>
      </c>
      <c r="BF147">
        <v>0</v>
      </c>
      <c r="BG147">
        <v>0</v>
      </c>
      <c r="BH147">
        <v>0</v>
      </c>
      <c r="BI147">
        <v>2</v>
      </c>
      <c r="BJ147">
        <v>0</v>
      </c>
      <c r="BK147">
        <v>3</v>
      </c>
      <c r="BL147">
        <v>33</v>
      </c>
      <c r="BM147">
        <v>6</v>
      </c>
      <c r="BN147">
        <v>2</v>
      </c>
      <c r="BO147">
        <v>1</v>
      </c>
      <c r="BP147">
        <v>1</v>
      </c>
      <c r="BQ147">
        <v>0</v>
      </c>
      <c r="BR147">
        <v>23</v>
      </c>
      <c r="BS147">
        <v>2</v>
      </c>
      <c r="BT147">
        <v>0</v>
      </c>
      <c r="BU147">
        <v>2</v>
      </c>
      <c r="BV147">
        <v>405</v>
      </c>
      <c r="BW147">
        <v>0</v>
      </c>
      <c r="BX147">
        <v>405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</row>
    <row r="148" spans="1:82">
      <c r="A148" t="s">
        <v>172</v>
      </c>
      <c r="B148" s="10">
        <f>('E0-Last'!B148)-1</f>
        <v>28</v>
      </c>
      <c r="C148" s="4" t="s">
        <v>3</v>
      </c>
      <c r="D148" s="10" t="s">
        <v>38</v>
      </c>
      <c r="E148" s="59">
        <f t="shared" si="65"/>
        <v>0</v>
      </c>
      <c r="F148" s="59">
        <f t="shared" si="66"/>
        <v>0</v>
      </c>
      <c r="G148" s="59">
        <f t="shared" si="67"/>
        <v>50</v>
      </c>
      <c r="H148" s="59">
        <f t="shared" si="68"/>
        <v>25</v>
      </c>
      <c r="I148" s="59">
        <f t="shared" si="69"/>
        <v>0.5</v>
      </c>
      <c r="J148">
        <v>4</v>
      </c>
      <c r="K148">
        <v>0</v>
      </c>
      <c r="L148">
        <v>0</v>
      </c>
      <c r="M148">
        <v>2</v>
      </c>
      <c r="N148">
        <v>1</v>
      </c>
      <c r="O148">
        <v>1</v>
      </c>
      <c r="P148">
        <v>181</v>
      </c>
      <c r="Q148">
        <v>0</v>
      </c>
      <c r="R148">
        <v>135</v>
      </c>
      <c r="S148">
        <v>411</v>
      </c>
      <c r="T148">
        <v>258.66666659999999</v>
      </c>
      <c r="U148">
        <v>57.5</v>
      </c>
      <c r="V148">
        <v>661</v>
      </c>
      <c r="W148">
        <v>80</v>
      </c>
      <c r="X148">
        <v>72</v>
      </c>
      <c r="Y148">
        <v>96</v>
      </c>
      <c r="Z148">
        <v>633.66666669999995</v>
      </c>
      <c r="AA148">
        <v>814</v>
      </c>
      <c r="AB148">
        <v>273</v>
      </c>
      <c r="AC148">
        <v>26</v>
      </c>
      <c r="AD148">
        <v>15</v>
      </c>
      <c r="AE148">
        <v>7</v>
      </c>
      <c r="AF148">
        <v>4</v>
      </c>
      <c r="AG148">
        <v>7</v>
      </c>
      <c r="AH148">
        <v>7</v>
      </c>
      <c r="AI148">
        <v>0</v>
      </c>
      <c r="AJ148">
        <v>0</v>
      </c>
      <c r="AK148">
        <v>0</v>
      </c>
      <c r="AL148">
        <v>12</v>
      </c>
      <c r="AM148">
        <v>4</v>
      </c>
      <c r="AN148">
        <v>3</v>
      </c>
      <c r="AO148">
        <v>0</v>
      </c>
      <c r="AP148">
        <v>0</v>
      </c>
      <c r="AQ148">
        <v>0</v>
      </c>
      <c r="AR148">
        <v>8</v>
      </c>
      <c r="AS148">
        <v>0</v>
      </c>
      <c r="AT148">
        <v>3</v>
      </c>
      <c r="AU148">
        <v>0</v>
      </c>
      <c r="AV148">
        <v>0</v>
      </c>
      <c r="AW148">
        <v>0</v>
      </c>
      <c r="AX148">
        <v>4</v>
      </c>
      <c r="AY148">
        <v>3</v>
      </c>
      <c r="AZ148">
        <v>1</v>
      </c>
      <c r="BA148">
        <v>0</v>
      </c>
      <c r="BB148">
        <v>0</v>
      </c>
      <c r="BC148">
        <v>0</v>
      </c>
      <c r="BD148">
        <v>0</v>
      </c>
      <c r="BE148">
        <v>3</v>
      </c>
      <c r="BF148">
        <v>0</v>
      </c>
      <c r="BG148">
        <v>0</v>
      </c>
      <c r="BH148">
        <v>0</v>
      </c>
      <c r="BI148">
        <v>2</v>
      </c>
      <c r="BJ148">
        <v>1</v>
      </c>
      <c r="BK148">
        <v>0</v>
      </c>
      <c r="BL148">
        <v>42</v>
      </c>
      <c r="BM148">
        <v>5</v>
      </c>
      <c r="BN148">
        <v>1</v>
      </c>
      <c r="BO148">
        <v>0</v>
      </c>
      <c r="BP148">
        <v>4</v>
      </c>
      <c r="BQ148">
        <v>1</v>
      </c>
      <c r="BR148">
        <v>31</v>
      </c>
      <c r="BS148">
        <v>1</v>
      </c>
      <c r="BT148">
        <v>0</v>
      </c>
      <c r="BU148">
        <v>1</v>
      </c>
      <c r="BV148">
        <v>43</v>
      </c>
      <c r="BW148">
        <v>0</v>
      </c>
      <c r="BX148">
        <v>43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</row>
    <row r="149" spans="1:82">
      <c r="A149" t="s">
        <v>173</v>
      </c>
      <c r="B149" s="10">
        <f>('E0-Last'!B149)-1</f>
        <v>28</v>
      </c>
      <c r="C149" s="6" t="s">
        <v>2</v>
      </c>
      <c r="D149" s="10" t="s">
        <v>38</v>
      </c>
      <c r="E149" s="59">
        <f t="shared" si="65"/>
        <v>0</v>
      </c>
      <c r="F149" s="59">
        <f t="shared" si="66"/>
        <v>0</v>
      </c>
      <c r="G149" s="59">
        <f t="shared" si="67"/>
        <v>50</v>
      </c>
      <c r="H149" s="59">
        <f t="shared" si="68"/>
        <v>25</v>
      </c>
      <c r="I149" s="59">
        <f t="shared" si="69"/>
        <v>0.5</v>
      </c>
      <c r="J149">
        <v>4</v>
      </c>
      <c r="K149">
        <v>0</v>
      </c>
      <c r="L149">
        <v>0</v>
      </c>
      <c r="M149">
        <v>2</v>
      </c>
      <c r="N149">
        <v>1</v>
      </c>
      <c r="O149">
        <v>1</v>
      </c>
      <c r="P149">
        <v>507.75</v>
      </c>
      <c r="Q149">
        <v>0</v>
      </c>
      <c r="R149">
        <v>162.5</v>
      </c>
      <c r="S149">
        <v>994</v>
      </c>
      <c r="T149">
        <v>140.66666670000001</v>
      </c>
      <c r="U149">
        <v>58.5</v>
      </c>
      <c r="V149">
        <v>305</v>
      </c>
      <c r="W149">
        <v>273.66666659999999</v>
      </c>
      <c r="X149">
        <v>64.5</v>
      </c>
      <c r="Y149">
        <v>692</v>
      </c>
      <c r="Z149">
        <v>57</v>
      </c>
      <c r="AA149">
        <v>66.5</v>
      </c>
      <c r="AB149">
        <v>38</v>
      </c>
      <c r="AC149">
        <v>12</v>
      </c>
      <c r="AD149">
        <v>4</v>
      </c>
      <c r="AE149">
        <v>7</v>
      </c>
      <c r="AF149">
        <v>1</v>
      </c>
      <c r="AG149">
        <v>6</v>
      </c>
      <c r="AH149">
        <v>4</v>
      </c>
      <c r="AI149">
        <v>0</v>
      </c>
      <c r="AJ149">
        <v>0</v>
      </c>
      <c r="AK149">
        <v>0</v>
      </c>
      <c r="AL149">
        <v>2</v>
      </c>
      <c r="AM149">
        <v>4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2</v>
      </c>
      <c r="AT149">
        <v>3</v>
      </c>
      <c r="AU149">
        <v>0</v>
      </c>
      <c r="AV149">
        <v>0</v>
      </c>
      <c r="AW149">
        <v>0</v>
      </c>
      <c r="AX149">
        <v>2</v>
      </c>
      <c r="AY149">
        <v>0</v>
      </c>
      <c r="AZ149">
        <v>1</v>
      </c>
      <c r="BA149">
        <v>0</v>
      </c>
      <c r="BB149">
        <v>0</v>
      </c>
      <c r="BC149">
        <v>0</v>
      </c>
      <c r="BD149">
        <v>0</v>
      </c>
      <c r="BE149">
        <v>8</v>
      </c>
      <c r="BF149">
        <v>1</v>
      </c>
      <c r="BG149">
        <v>0</v>
      </c>
      <c r="BH149">
        <v>0</v>
      </c>
      <c r="BI149">
        <v>2</v>
      </c>
      <c r="BJ149">
        <v>4</v>
      </c>
      <c r="BK149">
        <v>1</v>
      </c>
      <c r="BL149">
        <v>47</v>
      </c>
      <c r="BM149">
        <v>16</v>
      </c>
      <c r="BN149">
        <v>4</v>
      </c>
      <c r="BO149">
        <v>3</v>
      </c>
      <c r="BP149">
        <v>2</v>
      </c>
      <c r="BQ149">
        <v>1</v>
      </c>
      <c r="BR149">
        <v>21</v>
      </c>
      <c r="BS149">
        <v>1</v>
      </c>
      <c r="BT149">
        <v>1</v>
      </c>
      <c r="BU149">
        <v>0</v>
      </c>
      <c r="BV149">
        <v>712</v>
      </c>
      <c r="BW149">
        <v>712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</row>
    <row r="150" spans="1:82">
      <c r="A150" t="s">
        <v>174</v>
      </c>
      <c r="B150" s="10">
        <f>('E0-Last'!B150)-1</f>
        <v>36</v>
      </c>
      <c r="C150" s="6" t="s">
        <v>2</v>
      </c>
      <c r="D150" s="10" t="s">
        <v>38</v>
      </c>
      <c r="E150" s="59">
        <f t="shared" si="65"/>
        <v>100</v>
      </c>
      <c r="F150" s="59">
        <f t="shared" si="66"/>
        <v>0</v>
      </c>
      <c r="G150" s="59">
        <f t="shared" si="67"/>
        <v>0</v>
      </c>
      <c r="H150" s="59">
        <f t="shared" si="68"/>
        <v>0</v>
      </c>
      <c r="I150" s="59">
        <f t="shared" si="69"/>
        <v>0</v>
      </c>
      <c r="J150">
        <v>4</v>
      </c>
      <c r="K150">
        <v>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1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1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3</v>
      </c>
      <c r="BF150">
        <v>1</v>
      </c>
      <c r="BG150">
        <v>0</v>
      </c>
      <c r="BH150">
        <v>0</v>
      </c>
      <c r="BI150">
        <v>0</v>
      </c>
      <c r="BJ150">
        <v>0</v>
      </c>
      <c r="BK150">
        <v>2</v>
      </c>
      <c r="BL150">
        <v>259</v>
      </c>
      <c r="BM150">
        <v>103</v>
      </c>
      <c r="BN150">
        <v>0</v>
      </c>
      <c r="BO150">
        <v>0</v>
      </c>
      <c r="BP150">
        <v>0</v>
      </c>
      <c r="BQ150">
        <v>0</v>
      </c>
      <c r="BR150">
        <v>156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 t="s">
        <v>58</v>
      </c>
    </row>
    <row r="151" spans="1:82">
      <c r="A151" t="s">
        <v>183</v>
      </c>
      <c r="B151" s="10">
        <f>('E0-Last'!B151)-1</f>
        <v>33</v>
      </c>
      <c r="C151" s="6" t="s">
        <v>2</v>
      </c>
      <c r="D151" s="10" t="s">
        <v>38</v>
      </c>
      <c r="E151" s="59">
        <f t="shared" si="65"/>
        <v>25</v>
      </c>
      <c r="F151" s="59">
        <f t="shared" si="66"/>
        <v>0</v>
      </c>
      <c r="G151" s="59">
        <f t="shared" si="67"/>
        <v>25</v>
      </c>
      <c r="H151" s="59">
        <f t="shared" si="68"/>
        <v>25</v>
      </c>
      <c r="I151" s="59">
        <f t="shared" si="69"/>
        <v>0.25</v>
      </c>
      <c r="J151">
        <v>4</v>
      </c>
      <c r="K151">
        <v>1</v>
      </c>
      <c r="L151">
        <v>0</v>
      </c>
      <c r="M151">
        <v>1</v>
      </c>
      <c r="N151">
        <v>1</v>
      </c>
      <c r="O151">
        <v>1</v>
      </c>
      <c r="P151">
        <v>574.66666669999995</v>
      </c>
      <c r="Q151">
        <v>0</v>
      </c>
      <c r="R151">
        <v>260</v>
      </c>
      <c r="S151">
        <v>1060</v>
      </c>
      <c r="T151">
        <v>276</v>
      </c>
      <c r="U151">
        <v>62</v>
      </c>
      <c r="V151">
        <v>490</v>
      </c>
      <c r="W151">
        <v>208</v>
      </c>
      <c r="X151">
        <v>137</v>
      </c>
      <c r="Y151">
        <v>279</v>
      </c>
      <c r="Z151">
        <v>544.5</v>
      </c>
      <c r="AA151">
        <v>783</v>
      </c>
      <c r="AB151">
        <v>306</v>
      </c>
      <c r="AC151">
        <v>16</v>
      </c>
      <c r="AD151">
        <v>9</v>
      </c>
      <c r="AE151">
        <v>5</v>
      </c>
      <c r="AF151">
        <v>2</v>
      </c>
      <c r="AG151">
        <v>3</v>
      </c>
      <c r="AH151">
        <v>7</v>
      </c>
      <c r="AI151">
        <v>1</v>
      </c>
      <c r="AJ151">
        <v>0</v>
      </c>
      <c r="AK151">
        <v>0</v>
      </c>
      <c r="AL151">
        <v>5</v>
      </c>
      <c r="AM151">
        <v>3</v>
      </c>
      <c r="AN151">
        <v>4</v>
      </c>
      <c r="AO151">
        <v>0</v>
      </c>
      <c r="AP151">
        <v>0</v>
      </c>
      <c r="AQ151">
        <v>0</v>
      </c>
      <c r="AR151">
        <v>2</v>
      </c>
      <c r="AS151">
        <v>0</v>
      </c>
      <c r="AT151">
        <v>2</v>
      </c>
      <c r="AU151">
        <v>0</v>
      </c>
      <c r="AV151">
        <v>0</v>
      </c>
      <c r="AW151">
        <v>0</v>
      </c>
      <c r="AX151">
        <v>3</v>
      </c>
      <c r="AY151">
        <v>0</v>
      </c>
      <c r="AZ151">
        <v>1</v>
      </c>
      <c r="BA151">
        <v>1</v>
      </c>
      <c r="BB151">
        <v>0</v>
      </c>
      <c r="BC151">
        <v>0</v>
      </c>
      <c r="BD151">
        <v>0</v>
      </c>
      <c r="BE151">
        <v>2</v>
      </c>
      <c r="BF151">
        <v>0</v>
      </c>
      <c r="BG151">
        <v>0</v>
      </c>
      <c r="BH151">
        <v>0</v>
      </c>
      <c r="BI151">
        <v>1</v>
      </c>
      <c r="BJ151">
        <v>1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1</v>
      </c>
      <c r="BT151">
        <v>1</v>
      </c>
      <c r="BU151">
        <v>0</v>
      </c>
      <c r="BV151">
        <v>404</v>
      </c>
      <c r="BW151">
        <v>404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 t="s">
        <v>58</v>
      </c>
    </row>
    <row r="152" spans="1:82">
      <c r="A152" t="s">
        <v>175</v>
      </c>
      <c r="B152" s="10">
        <f>('E0-Last'!B152)-1</f>
        <v>33</v>
      </c>
      <c r="C152" s="4" t="s">
        <v>3</v>
      </c>
      <c r="D152" s="10" t="s">
        <v>38</v>
      </c>
      <c r="E152" s="59">
        <f t="shared" si="65"/>
        <v>0</v>
      </c>
      <c r="F152" s="59">
        <f t="shared" si="66"/>
        <v>0</v>
      </c>
      <c r="G152" s="59">
        <f t="shared" si="67"/>
        <v>50</v>
      </c>
      <c r="H152" s="59">
        <f t="shared" si="68"/>
        <v>0</v>
      </c>
      <c r="I152" s="59">
        <f t="shared" si="69"/>
        <v>0.5</v>
      </c>
      <c r="J152">
        <v>4</v>
      </c>
      <c r="K152">
        <v>0</v>
      </c>
      <c r="L152">
        <v>0</v>
      </c>
      <c r="M152">
        <v>2</v>
      </c>
      <c r="N152">
        <v>0</v>
      </c>
      <c r="O152">
        <v>2</v>
      </c>
      <c r="P152">
        <v>124</v>
      </c>
      <c r="Q152">
        <v>0</v>
      </c>
      <c r="R152">
        <v>90</v>
      </c>
      <c r="S152">
        <v>0</v>
      </c>
      <c r="T152">
        <v>82</v>
      </c>
      <c r="U152">
        <v>82</v>
      </c>
      <c r="V152">
        <v>0</v>
      </c>
      <c r="W152">
        <v>133.5</v>
      </c>
      <c r="X152">
        <v>133.5</v>
      </c>
      <c r="Y152">
        <v>0</v>
      </c>
      <c r="Z152">
        <v>76.5</v>
      </c>
      <c r="AA152">
        <v>76.5</v>
      </c>
      <c r="AB152">
        <v>0</v>
      </c>
      <c r="AC152">
        <v>20</v>
      </c>
      <c r="AD152">
        <v>9</v>
      </c>
      <c r="AE152">
        <v>10</v>
      </c>
      <c r="AF152">
        <v>1</v>
      </c>
      <c r="AG152">
        <v>4</v>
      </c>
      <c r="AH152">
        <v>6</v>
      </c>
      <c r="AI152">
        <v>0</v>
      </c>
      <c r="AJ152">
        <v>0</v>
      </c>
      <c r="AK152">
        <v>0</v>
      </c>
      <c r="AL152">
        <v>10</v>
      </c>
      <c r="AM152">
        <v>4</v>
      </c>
      <c r="AN152">
        <v>2</v>
      </c>
      <c r="AO152">
        <v>0</v>
      </c>
      <c r="AP152">
        <v>0</v>
      </c>
      <c r="AQ152">
        <v>0</v>
      </c>
      <c r="AR152">
        <v>3</v>
      </c>
      <c r="AS152">
        <v>0</v>
      </c>
      <c r="AT152">
        <v>4</v>
      </c>
      <c r="AU152">
        <v>0</v>
      </c>
      <c r="AV152">
        <v>0</v>
      </c>
      <c r="AW152">
        <v>0</v>
      </c>
      <c r="AX152">
        <v>6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1</v>
      </c>
      <c r="BE152">
        <v>7</v>
      </c>
      <c r="BF152">
        <v>0</v>
      </c>
      <c r="BG152">
        <v>0</v>
      </c>
      <c r="BH152">
        <v>0</v>
      </c>
      <c r="BI152">
        <v>2</v>
      </c>
      <c r="BJ152">
        <v>0</v>
      </c>
      <c r="BK152">
        <v>5</v>
      </c>
      <c r="BL152">
        <v>37</v>
      </c>
      <c r="BM152">
        <v>7</v>
      </c>
      <c r="BN152">
        <v>0</v>
      </c>
      <c r="BO152">
        <v>0</v>
      </c>
      <c r="BP152">
        <v>6</v>
      </c>
      <c r="BQ152">
        <v>0</v>
      </c>
      <c r="BR152">
        <v>24</v>
      </c>
      <c r="BS152">
        <v>2</v>
      </c>
      <c r="BT152">
        <v>0</v>
      </c>
      <c r="BU152">
        <v>2</v>
      </c>
      <c r="BV152">
        <v>316</v>
      </c>
      <c r="BW152">
        <v>0</v>
      </c>
      <c r="BX152">
        <v>316</v>
      </c>
      <c r="BY152">
        <v>0</v>
      </c>
      <c r="BZ152">
        <v>0</v>
      </c>
      <c r="CA152">
        <v>0</v>
      </c>
      <c r="CB152">
        <v>0</v>
      </c>
      <c r="CC152">
        <v>0</v>
      </c>
      <c r="CD152" t="s">
        <v>58</v>
      </c>
    </row>
    <row r="153" spans="1:82">
      <c r="A153" t="s">
        <v>176</v>
      </c>
      <c r="B153" s="10">
        <f>('E0-Last'!B153)-1</f>
        <v>33</v>
      </c>
      <c r="C153" s="6" t="s">
        <v>2</v>
      </c>
      <c r="D153" s="10" t="s">
        <v>38</v>
      </c>
      <c r="E153" s="59">
        <f t="shared" si="65"/>
        <v>50</v>
      </c>
      <c r="F153" s="59">
        <f t="shared" si="66"/>
        <v>0</v>
      </c>
      <c r="G153" s="59">
        <f t="shared" si="67"/>
        <v>50</v>
      </c>
      <c r="H153" s="59">
        <f t="shared" si="68"/>
        <v>0</v>
      </c>
      <c r="I153" s="59">
        <f t="shared" si="69"/>
        <v>0.5</v>
      </c>
      <c r="J153">
        <v>4</v>
      </c>
      <c r="K153">
        <v>2</v>
      </c>
      <c r="L153">
        <v>0</v>
      </c>
      <c r="M153">
        <v>2</v>
      </c>
      <c r="N153">
        <v>0</v>
      </c>
      <c r="O153">
        <v>0</v>
      </c>
      <c r="P153">
        <v>1066</v>
      </c>
      <c r="Q153">
        <v>0</v>
      </c>
      <c r="R153">
        <v>1066</v>
      </c>
      <c r="S153">
        <v>0</v>
      </c>
      <c r="T153">
        <v>90</v>
      </c>
      <c r="U153">
        <v>90</v>
      </c>
      <c r="V153">
        <v>0</v>
      </c>
      <c r="W153">
        <v>266.5</v>
      </c>
      <c r="X153">
        <v>266.5</v>
      </c>
      <c r="Y153">
        <v>0</v>
      </c>
      <c r="Z153">
        <v>468</v>
      </c>
      <c r="AA153">
        <v>468</v>
      </c>
      <c r="AB153">
        <v>0</v>
      </c>
      <c r="AC153">
        <v>8</v>
      </c>
      <c r="AD153">
        <v>5</v>
      </c>
      <c r="AE153">
        <v>3</v>
      </c>
      <c r="AF153">
        <v>0</v>
      </c>
      <c r="AG153">
        <v>2</v>
      </c>
      <c r="AH153">
        <v>3</v>
      </c>
      <c r="AI153">
        <v>1</v>
      </c>
      <c r="AJ153">
        <v>0</v>
      </c>
      <c r="AK153">
        <v>0</v>
      </c>
      <c r="AL153">
        <v>2</v>
      </c>
      <c r="AM153">
        <v>2</v>
      </c>
      <c r="AN153">
        <v>1</v>
      </c>
      <c r="AO153">
        <v>0</v>
      </c>
      <c r="AP153">
        <v>0</v>
      </c>
      <c r="AQ153">
        <v>0</v>
      </c>
      <c r="AR153">
        <v>2</v>
      </c>
      <c r="AS153">
        <v>0</v>
      </c>
      <c r="AT153">
        <v>2</v>
      </c>
      <c r="AU153">
        <v>1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3</v>
      </c>
      <c r="BF153">
        <v>0</v>
      </c>
      <c r="BG153">
        <v>0</v>
      </c>
      <c r="BH153">
        <v>0</v>
      </c>
      <c r="BI153">
        <v>1</v>
      </c>
      <c r="BJ153">
        <v>1</v>
      </c>
      <c r="BK153">
        <v>1</v>
      </c>
      <c r="BL153">
        <v>177</v>
      </c>
      <c r="BM153">
        <v>67</v>
      </c>
      <c r="BN153">
        <v>0</v>
      </c>
      <c r="BO153">
        <v>0</v>
      </c>
      <c r="BP153">
        <v>10</v>
      </c>
      <c r="BQ153">
        <v>1</v>
      </c>
      <c r="BR153">
        <v>99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 t="s">
        <v>58</v>
      </c>
    </row>
    <row r="154" spans="1:82">
      <c r="A154" t="s">
        <v>177</v>
      </c>
      <c r="B154" s="10">
        <f>('E0-Last'!B154)-1</f>
        <v>28</v>
      </c>
      <c r="C154" s="6" t="s">
        <v>2</v>
      </c>
      <c r="D154" s="10" t="s">
        <v>38</v>
      </c>
      <c r="E154" s="59">
        <f t="shared" si="65"/>
        <v>0</v>
      </c>
      <c r="F154" s="59">
        <f t="shared" si="66"/>
        <v>0</v>
      </c>
      <c r="G154" s="59">
        <f t="shared" si="67"/>
        <v>50</v>
      </c>
      <c r="H154" s="59">
        <f t="shared" si="68"/>
        <v>0</v>
      </c>
      <c r="I154" s="59">
        <f t="shared" si="69"/>
        <v>0.5</v>
      </c>
      <c r="J154">
        <v>4</v>
      </c>
      <c r="K154">
        <v>0</v>
      </c>
      <c r="L154">
        <v>0</v>
      </c>
      <c r="M154">
        <v>2</v>
      </c>
      <c r="N154">
        <v>0</v>
      </c>
      <c r="O154">
        <v>2</v>
      </c>
      <c r="P154">
        <v>798.5</v>
      </c>
      <c r="Q154">
        <v>0</v>
      </c>
      <c r="R154">
        <v>937.5</v>
      </c>
      <c r="S154">
        <v>0</v>
      </c>
      <c r="T154">
        <v>136.5</v>
      </c>
      <c r="U154">
        <v>136.5</v>
      </c>
      <c r="V154">
        <v>0</v>
      </c>
      <c r="W154">
        <v>104.5</v>
      </c>
      <c r="X154">
        <v>104.5</v>
      </c>
      <c r="Y154">
        <v>0</v>
      </c>
      <c r="Z154">
        <v>1108</v>
      </c>
      <c r="AA154">
        <v>1108</v>
      </c>
      <c r="AB154">
        <v>0</v>
      </c>
      <c r="AC154">
        <v>23</v>
      </c>
      <c r="AD154">
        <v>10</v>
      </c>
      <c r="AE154">
        <v>13</v>
      </c>
      <c r="AF154">
        <v>0</v>
      </c>
      <c r="AG154">
        <v>5</v>
      </c>
      <c r="AH154">
        <v>9</v>
      </c>
      <c r="AI154">
        <v>0</v>
      </c>
      <c r="AJ154">
        <v>0</v>
      </c>
      <c r="AK154">
        <v>0</v>
      </c>
      <c r="AL154">
        <v>9</v>
      </c>
      <c r="AM154">
        <v>4</v>
      </c>
      <c r="AN154">
        <v>5</v>
      </c>
      <c r="AO154">
        <v>0</v>
      </c>
      <c r="AP154">
        <v>0</v>
      </c>
      <c r="AQ154">
        <v>0</v>
      </c>
      <c r="AR154">
        <v>1</v>
      </c>
      <c r="AS154">
        <v>1</v>
      </c>
      <c r="AT154">
        <v>4</v>
      </c>
      <c r="AU154">
        <v>0</v>
      </c>
      <c r="AV154">
        <v>0</v>
      </c>
      <c r="AW154">
        <v>0</v>
      </c>
      <c r="AX154">
        <v>8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6</v>
      </c>
      <c r="BF154">
        <v>1</v>
      </c>
      <c r="BG154">
        <v>0</v>
      </c>
      <c r="BH154">
        <v>0</v>
      </c>
      <c r="BI154">
        <v>2</v>
      </c>
      <c r="BJ154">
        <v>0</v>
      </c>
      <c r="BK154">
        <v>3</v>
      </c>
      <c r="BL154">
        <v>47</v>
      </c>
      <c r="BM154">
        <v>9</v>
      </c>
      <c r="BN154">
        <v>0</v>
      </c>
      <c r="BO154">
        <v>0</v>
      </c>
      <c r="BP154">
        <v>4</v>
      </c>
      <c r="BQ154">
        <v>0</v>
      </c>
      <c r="BR154">
        <v>34</v>
      </c>
      <c r="BS154">
        <v>2</v>
      </c>
      <c r="BT154">
        <v>0</v>
      </c>
      <c r="BU154">
        <v>2</v>
      </c>
      <c r="BV154">
        <v>1319</v>
      </c>
      <c r="BW154">
        <v>0</v>
      </c>
      <c r="BX154">
        <v>1319</v>
      </c>
      <c r="BY154">
        <v>0</v>
      </c>
      <c r="BZ154">
        <v>0</v>
      </c>
      <c r="CA154">
        <v>0</v>
      </c>
      <c r="CB154">
        <v>0</v>
      </c>
      <c r="CC154">
        <v>0</v>
      </c>
      <c r="CD154" t="s">
        <v>58</v>
      </c>
    </row>
    <row r="155" spans="1:82">
      <c r="A155"/>
      <c r="B155" s="10"/>
      <c r="C155" s="6"/>
      <c r="D155" s="10"/>
      <c r="E155" s="59"/>
      <c r="F155" s="59"/>
      <c r="G155" s="59"/>
      <c r="H155" s="59"/>
      <c r="I155" s="59"/>
      <c r="O155" s="38"/>
    </row>
    <row r="156" spans="1:82">
      <c r="A156" s="34" t="s">
        <v>3</v>
      </c>
      <c r="B156" s="34">
        <f>COUNTIF(C128:C153,"WT")</f>
        <v>11</v>
      </c>
      <c r="C156" s="63"/>
      <c r="D156" s="22" t="s">
        <v>41</v>
      </c>
      <c r="E156" s="24">
        <f>AVERAGE(E131:E134,E136,E141,E143:E144,E147:E148,E152)</f>
        <v>15.909090909090908</v>
      </c>
      <c r="F156" s="24">
        <f t="shared" ref="F156:BQ156" si="72">AVERAGE(F131:F134,F136,F141,F143:F144,F147:F148,F152)</f>
        <v>2.2727272727272729</v>
      </c>
      <c r="G156" s="24">
        <f t="shared" si="72"/>
        <v>36.363636363636367</v>
      </c>
      <c r="H156" s="24">
        <f t="shared" si="72"/>
        <v>22.727272727272727</v>
      </c>
      <c r="I156" s="24">
        <f t="shared" si="72"/>
        <v>0.36363636363636365</v>
      </c>
      <c r="J156" s="24">
        <f t="shared" si="72"/>
        <v>4</v>
      </c>
      <c r="K156" s="24">
        <f t="shared" si="72"/>
        <v>0.63636363636363635</v>
      </c>
      <c r="L156" s="24">
        <f>AVERAGE(L131:L134,L136,L141,L143:L144,L147:L148,L152)</f>
        <v>9.0909090909090912E-2</v>
      </c>
      <c r="M156" s="24">
        <f t="shared" si="72"/>
        <v>1.4545454545454546</v>
      </c>
      <c r="N156" s="24">
        <f t="shared" si="72"/>
        <v>0.90909090909090906</v>
      </c>
      <c r="O156" s="24">
        <f t="shared" si="72"/>
        <v>0.90909090909090906</v>
      </c>
      <c r="P156" s="24">
        <f t="shared" si="72"/>
        <v>552.18939393636367</v>
      </c>
      <c r="Q156" s="24">
        <f t="shared" si="72"/>
        <v>128.36363636363637</v>
      </c>
      <c r="R156" s="24">
        <f t="shared" si="72"/>
        <v>251.72727272727272</v>
      </c>
      <c r="S156" s="24">
        <f t="shared" si="72"/>
        <v>530.5</v>
      </c>
      <c r="T156" s="24">
        <f t="shared" si="72"/>
        <v>206.35606060000001</v>
      </c>
      <c r="U156" s="24">
        <f t="shared" si="72"/>
        <v>119.90909090909091</v>
      </c>
      <c r="V156" s="24">
        <f t="shared" si="72"/>
        <v>279.63636363636363</v>
      </c>
      <c r="W156" s="24">
        <f t="shared" si="72"/>
        <v>373.61363636363637</v>
      </c>
      <c r="X156" s="24">
        <f t="shared" si="72"/>
        <v>527.68181818181813</v>
      </c>
      <c r="Y156" s="24">
        <f t="shared" si="72"/>
        <v>70.227272727272734</v>
      </c>
      <c r="Z156" s="24">
        <f t="shared" si="72"/>
        <v>291.35606060909089</v>
      </c>
      <c r="AA156" s="24">
        <f t="shared" si="72"/>
        <v>330.90909090909093</v>
      </c>
      <c r="AB156" s="24">
        <f t="shared" si="72"/>
        <v>169.90909090909091</v>
      </c>
      <c r="AC156" s="24">
        <f t="shared" si="72"/>
        <v>18.272727272727273</v>
      </c>
      <c r="AD156" s="24">
        <f t="shared" si="72"/>
        <v>8.454545454545455</v>
      </c>
      <c r="AE156" s="24">
        <f t="shared" si="72"/>
        <v>6.3636363636363633</v>
      </c>
      <c r="AF156" s="24">
        <f t="shared" si="72"/>
        <v>3.4545454545454546</v>
      </c>
      <c r="AG156" s="24">
        <f t="shared" si="72"/>
        <v>5.1818181818181817</v>
      </c>
      <c r="AH156" s="24">
        <f t="shared" si="72"/>
        <v>4.5454545454545459</v>
      </c>
      <c r="AI156" s="24">
        <f t="shared" si="72"/>
        <v>0.63636363636363635</v>
      </c>
      <c r="AJ156" s="24">
        <f t="shared" si="72"/>
        <v>9.0909090909090912E-2</v>
      </c>
      <c r="AK156" s="24">
        <f t="shared" si="72"/>
        <v>0.36363636363636365</v>
      </c>
      <c r="AL156" s="24">
        <f t="shared" si="72"/>
        <v>7.4545454545454541</v>
      </c>
      <c r="AM156" s="24">
        <f t="shared" si="72"/>
        <v>3.3636363636363638</v>
      </c>
      <c r="AN156" s="24">
        <f t="shared" si="72"/>
        <v>1.2727272727272727</v>
      </c>
      <c r="AO156" s="24">
        <f t="shared" si="72"/>
        <v>9.0909090909090912E-2</v>
      </c>
      <c r="AP156" s="24">
        <f t="shared" si="72"/>
        <v>0</v>
      </c>
      <c r="AQ156" s="24">
        <f t="shared" si="72"/>
        <v>0.27272727272727271</v>
      </c>
      <c r="AR156" s="24">
        <f t="shared" si="72"/>
        <v>3.4545454545454546</v>
      </c>
      <c r="AS156" s="24">
        <f t="shared" si="72"/>
        <v>1.1818181818181819</v>
      </c>
      <c r="AT156" s="24">
        <f t="shared" si="72"/>
        <v>2.2727272727272729</v>
      </c>
      <c r="AU156" s="24">
        <f t="shared" si="72"/>
        <v>0.18181818181818182</v>
      </c>
      <c r="AV156" s="24">
        <f t="shared" si="72"/>
        <v>0</v>
      </c>
      <c r="AW156" s="24">
        <f t="shared" si="72"/>
        <v>9.0909090909090912E-2</v>
      </c>
      <c r="AX156" s="24">
        <f t="shared" si="72"/>
        <v>2.6363636363636362</v>
      </c>
      <c r="AY156" s="24">
        <f t="shared" si="72"/>
        <v>0.63636363636363635</v>
      </c>
      <c r="AZ156" s="24">
        <f t="shared" si="72"/>
        <v>1</v>
      </c>
      <c r="BA156" s="24">
        <f t="shared" si="72"/>
        <v>0.36363636363636365</v>
      </c>
      <c r="BB156" s="24">
        <f t="shared" si="72"/>
        <v>9.0909090909090912E-2</v>
      </c>
      <c r="BC156" s="24">
        <f t="shared" si="72"/>
        <v>0</v>
      </c>
      <c r="BD156" s="24">
        <f t="shared" si="72"/>
        <v>1.3636363636363635</v>
      </c>
      <c r="BE156" s="24">
        <f t="shared" si="72"/>
        <v>6.0909090909090908</v>
      </c>
      <c r="BF156" s="24">
        <f t="shared" si="72"/>
        <v>0.45454545454545453</v>
      </c>
      <c r="BG156" s="24">
        <f t="shared" si="72"/>
        <v>0</v>
      </c>
      <c r="BH156" s="24">
        <f t="shared" si="72"/>
        <v>0</v>
      </c>
      <c r="BI156" s="24">
        <f t="shared" si="72"/>
        <v>1.0909090909090908</v>
      </c>
      <c r="BJ156" s="24">
        <f t="shared" si="72"/>
        <v>1.8181818181818181</v>
      </c>
      <c r="BK156" s="24">
        <f t="shared" si="72"/>
        <v>2.7272727272727271</v>
      </c>
      <c r="BL156" s="24">
        <f t="shared" si="72"/>
        <v>70.181818181818187</v>
      </c>
      <c r="BM156" s="24">
        <f t="shared" si="72"/>
        <v>20.454545454545453</v>
      </c>
      <c r="BN156" s="24">
        <f t="shared" si="72"/>
        <v>2.8181818181818183</v>
      </c>
      <c r="BO156" s="24">
        <f t="shared" si="72"/>
        <v>0.63636363636363635</v>
      </c>
      <c r="BP156" s="24">
        <f t="shared" si="72"/>
        <v>4.2727272727272725</v>
      </c>
      <c r="BQ156" s="24">
        <f t="shared" si="72"/>
        <v>3.7272727272727271</v>
      </c>
      <c r="BR156" s="24">
        <f t="shared" ref="BR156:BX156" si="73">AVERAGE(BR131:BR134,BR136,BR141,BR143:BR144,BR147:BR148,BR152)</f>
        <v>38.272727272727273</v>
      </c>
      <c r="BS156" s="24">
        <f t="shared" si="73"/>
        <v>0.90909090909090906</v>
      </c>
      <c r="BT156" s="24">
        <f t="shared" si="73"/>
        <v>0.36363636363636365</v>
      </c>
      <c r="BU156" s="24">
        <f t="shared" si="73"/>
        <v>0.54545454545454541</v>
      </c>
      <c r="BV156" s="24">
        <f t="shared" si="73"/>
        <v>538</v>
      </c>
      <c r="BW156" s="24">
        <f t="shared" si="73"/>
        <v>446.72727272727275</v>
      </c>
      <c r="BX156" s="24">
        <f t="shared" si="73"/>
        <v>91.272727272727266</v>
      </c>
      <c r="BY156" s="24">
        <f>AVERAGE(BY131:BY134,BY136,BY141,BY143:BY144,BY147:BY148,BY152)</f>
        <v>0</v>
      </c>
      <c r="BZ156" s="24">
        <f>AVERAGE(BZ131:BZ134,BZ136,BZ141,BZ143:BZ144,BZ147:BZ148,BZ152)</f>
        <v>0</v>
      </c>
      <c r="CA156" s="24">
        <f>AVERAGE(CA131:CA134,CA136,CA141,CA143:CA144,CA147:CA148,CA152)</f>
        <v>0</v>
      </c>
      <c r="CB156" s="24">
        <f>AVERAGE(CB131:CB134,CB136,CB141,CB143:CB144,CB147:CB148,CB152)</f>
        <v>0</v>
      </c>
      <c r="CC156" s="24">
        <f>AVERAGE(CC131:CC134,CC136,CC141,CC143:CC144,CC147:CC148,CC152)</f>
        <v>0</v>
      </c>
    </row>
    <row r="157" spans="1:82">
      <c r="A157" s="35" t="s">
        <v>179</v>
      </c>
      <c r="B157" s="34">
        <f>COUNTIF(C128:C153,"+ve")</f>
        <v>12</v>
      </c>
      <c r="C157" s="63"/>
      <c r="D157" s="18" t="s">
        <v>41</v>
      </c>
      <c r="E157" s="27">
        <f>AVERAGE(E135,E137:E140,E142,E145:E146,E149:E151,E153:E154)</f>
        <v>13.461538461538462</v>
      </c>
      <c r="F157" s="27">
        <f t="shared" ref="F157:BQ157" si="74">AVERAGE(F135,F137:F140,F142,F145:F146,F149:F151,F153:F154)</f>
        <v>0</v>
      </c>
      <c r="G157" s="27">
        <f t="shared" si="74"/>
        <v>44.230769230769234</v>
      </c>
      <c r="H157" s="27">
        <f t="shared" si="74"/>
        <v>15.384615384615385</v>
      </c>
      <c r="I157" s="27">
        <f t="shared" si="74"/>
        <v>0.44230769230769229</v>
      </c>
      <c r="J157" s="27">
        <f t="shared" si="74"/>
        <v>4</v>
      </c>
      <c r="K157" s="27">
        <f t="shared" si="74"/>
        <v>0.53846153846153844</v>
      </c>
      <c r="L157" s="27">
        <f t="shared" si="74"/>
        <v>0</v>
      </c>
      <c r="M157" s="27">
        <f t="shared" si="74"/>
        <v>1.7692307692307692</v>
      </c>
      <c r="N157" s="27">
        <f t="shared" si="74"/>
        <v>0.61538461538461542</v>
      </c>
      <c r="O157" s="27">
        <f t="shared" si="74"/>
        <v>1.0769230769230769</v>
      </c>
      <c r="P157" s="27">
        <f t="shared" si="74"/>
        <v>585.08974359230774</v>
      </c>
      <c r="Q157" s="27">
        <f t="shared" si="74"/>
        <v>0</v>
      </c>
      <c r="R157" s="27">
        <f t="shared" si="74"/>
        <v>534.80769230769226</v>
      </c>
      <c r="S157" s="27">
        <f t="shared" si="74"/>
        <v>493.15384615384613</v>
      </c>
      <c r="T157" s="27">
        <f t="shared" si="74"/>
        <v>164.43589743076924</v>
      </c>
      <c r="U157" s="27">
        <f t="shared" si="74"/>
        <v>136.11538461538461</v>
      </c>
      <c r="V157" s="27">
        <f t="shared" si="74"/>
        <v>180.88461538461539</v>
      </c>
      <c r="W157" s="27">
        <f t="shared" si="74"/>
        <v>345.20512820307692</v>
      </c>
      <c r="X157" s="27">
        <f t="shared" si="74"/>
        <v>340.73076923076923</v>
      </c>
      <c r="Y157" s="27">
        <f t="shared" si="74"/>
        <v>132.61538461538461</v>
      </c>
      <c r="Z157" s="27">
        <f t="shared" si="74"/>
        <v>480.56410256923078</v>
      </c>
      <c r="AA157" s="27">
        <f t="shared" si="74"/>
        <v>529.57692307692309</v>
      </c>
      <c r="AB157" s="27">
        <f t="shared" si="74"/>
        <v>152.96153846153845</v>
      </c>
      <c r="AC157" s="27">
        <f t="shared" si="74"/>
        <v>18.615384615384617</v>
      </c>
      <c r="AD157" s="27">
        <f t="shared" si="74"/>
        <v>7.615384615384615</v>
      </c>
      <c r="AE157" s="27">
        <f t="shared" si="74"/>
        <v>9.615384615384615</v>
      </c>
      <c r="AF157" s="27">
        <f t="shared" si="74"/>
        <v>1.3846153846153846</v>
      </c>
      <c r="AG157" s="27">
        <f t="shared" si="74"/>
        <v>4.4615384615384617</v>
      </c>
      <c r="AH157" s="27">
        <f t="shared" si="74"/>
        <v>5.5384615384615383</v>
      </c>
      <c r="AI157" s="27">
        <f t="shared" si="74"/>
        <v>1.7692307692307692</v>
      </c>
      <c r="AJ157" s="27">
        <f t="shared" si="74"/>
        <v>7.6923076923076927E-2</v>
      </c>
      <c r="AK157" s="27">
        <f t="shared" si="74"/>
        <v>0</v>
      </c>
      <c r="AL157" s="27">
        <f t="shared" si="74"/>
        <v>6.7692307692307692</v>
      </c>
      <c r="AM157" s="27">
        <f t="shared" si="74"/>
        <v>3.4615384615384617</v>
      </c>
      <c r="AN157" s="27">
        <f t="shared" si="74"/>
        <v>2.0769230769230771</v>
      </c>
      <c r="AO157" s="27">
        <f t="shared" si="74"/>
        <v>7.6923076923076927E-2</v>
      </c>
      <c r="AP157" s="27">
        <f t="shared" si="74"/>
        <v>0</v>
      </c>
      <c r="AQ157" s="27">
        <f t="shared" si="74"/>
        <v>0</v>
      </c>
      <c r="AR157" s="27">
        <f t="shared" si="74"/>
        <v>2</v>
      </c>
      <c r="AS157" s="27">
        <f t="shared" si="74"/>
        <v>0.92307692307692313</v>
      </c>
      <c r="AT157" s="27">
        <f t="shared" si="74"/>
        <v>2.8461538461538463</v>
      </c>
      <c r="AU157" s="27">
        <f t="shared" si="74"/>
        <v>1.3076923076923077</v>
      </c>
      <c r="AV157" s="27">
        <f t="shared" si="74"/>
        <v>7.6923076923076927E-2</v>
      </c>
      <c r="AW157" s="27">
        <f t="shared" si="74"/>
        <v>0</v>
      </c>
      <c r="AX157" s="27">
        <f t="shared" si="74"/>
        <v>4.4615384615384617</v>
      </c>
      <c r="AY157" s="27">
        <f t="shared" si="74"/>
        <v>7.6923076923076927E-2</v>
      </c>
      <c r="AZ157" s="27">
        <f t="shared" si="74"/>
        <v>0.61538461538461542</v>
      </c>
      <c r="BA157" s="27">
        <f t="shared" si="74"/>
        <v>0.38461538461538464</v>
      </c>
      <c r="BB157" s="27">
        <f t="shared" si="74"/>
        <v>0</v>
      </c>
      <c r="BC157" s="27">
        <f t="shared" si="74"/>
        <v>0</v>
      </c>
      <c r="BD157" s="27">
        <f t="shared" si="74"/>
        <v>0.30769230769230771</v>
      </c>
      <c r="BE157" s="27">
        <f t="shared" si="74"/>
        <v>4.9230769230769234</v>
      </c>
      <c r="BF157" s="27">
        <f t="shared" si="74"/>
        <v>0.30769230769230771</v>
      </c>
      <c r="BG157" s="27">
        <f t="shared" si="74"/>
        <v>7.6923076923076927E-2</v>
      </c>
      <c r="BH157" s="27">
        <f t="shared" si="74"/>
        <v>0.23076923076923078</v>
      </c>
      <c r="BI157" s="27">
        <f t="shared" si="74"/>
        <v>1.3846153846153846</v>
      </c>
      <c r="BJ157" s="27">
        <f t="shared" si="74"/>
        <v>1.2307692307692308</v>
      </c>
      <c r="BK157" s="27">
        <f t="shared" si="74"/>
        <v>1.6923076923076923</v>
      </c>
      <c r="BL157" s="27">
        <f t="shared" si="74"/>
        <v>74.92307692307692</v>
      </c>
      <c r="BM157" s="27">
        <f t="shared" si="74"/>
        <v>22.53846153846154</v>
      </c>
      <c r="BN157" s="27">
        <f t="shared" si="74"/>
        <v>1.5384615384615385</v>
      </c>
      <c r="BO157" s="27">
        <f t="shared" si="74"/>
        <v>0.84615384615384615</v>
      </c>
      <c r="BP157" s="27">
        <f t="shared" si="74"/>
        <v>3.2307692307692308</v>
      </c>
      <c r="BQ157" s="27">
        <f t="shared" si="74"/>
        <v>5.8461538461538458</v>
      </c>
      <c r="BR157" s="27">
        <f t="shared" ref="BR157:BX157" si="75">AVERAGE(BR135,BR137:BR140,BR142,BR145:BR146,BR149:BR151,BR153:BR154)</f>
        <v>40.92307692307692</v>
      </c>
      <c r="BS157" s="27">
        <f t="shared" si="75"/>
        <v>1.0769230769230769</v>
      </c>
      <c r="BT157" s="27">
        <f t="shared" si="75"/>
        <v>0.30769230769230771</v>
      </c>
      <c r="BU157" s="27">
        <f t="shared" si="75"/>
        <v>0.76923076923076927</v>
      </c>
      <c r="BV157" s="27">
        <f t="shared" si="75"/>
        <v>558.92307692307691</v>
      </c>
      <c r="BW157" s="27">
        <f t="shared" si="75"/>
        <v>100.38461538461539</v>
      </c>
      <c r="BX157" s="27">
        <f t="shared" si="75"/>
        <v>458.53846153846155</v>
      </c>
      <c r="BY157" s="27">
        <f>AVERAGE(BY135,BY137:BY140,BY142,BY145:BY146,BY149:BY151,BY153:BY154)</f>
        <v>0</v>
      </c>
      <c r="BZ157" s="27">
        <f>AVERAGE(BZ135,BZ137:BZ140,BZ142,BZ145:BZ146,BZ149:BZ151,BZ153:BZ154)</f>
        <v>0</v>
      </c>
      <c r="CA157" s="27">
        <f>AVERAGE(CA135,CA137:CA140,CA142,CA145:CA146,CA149:CA151,CA153:CA154)</f>
        <v>0</v>
      </c>
      <c r="CB157" s="27">
        <f>AVERAGE(CB135,CB137:CB140,CB142,CB145:CB146,CB149:CB151,CB153:CB154)</f>
        <v>0</v>
      </c>
      <c r="CC157" s="27">
        <f>AVERAGE(CC135,CC137:CC140,CC142,CC145:CC146,CC149:CC151,CC153:CC154)</f>
        <v>0</v>
      </c>
    </row>
    <row r="158" spans="1:82">
      <c r="A158" s="63"/>
      <c r="B158" s="63"/>
      <c r="C158" s="63"/>
      <c r="D158" s="22" t="s">
        <v>43</v>
      </c>
      <c r="E158" s="24">
        <f>STDEV(E131:E134,E136,E141,E143:E144,E147:E148,E152)/SQRT($B156)</f>
        <v>9.6957859125916102</v>
      </c>
      <c r="F158" s="24">
        <f t="shared" ref="F158:BQ158" si="76">STDEV(F131:F134,F136,F141,F143:F144,F147:F148,F152)/SQRT($B156)</f>
        <v>2.2727272727272725</v>
      </c>
      <c r="G158" s="24">
        <f t="shared" si="76"/>
        <v>6.1824865948797463</v>
      </c>
      <c r="H158" s="24">
        <f t="shared" si="76"/>
        <v>6.2654767054955558</v>
      </c>
      <c r="I158" s="24">
        <f t="shared" si="76"/>
        <v>6.1824865948797464E-2</v>
      </c>
      <c r="J158" s="24">
        <f t="shared" si="76"/>
        <v>0</v>
      </c>
      <c r="K158" s="24">
        <f t="shared" si="76"/>
        <v>0.38783143650366442</v>
      </c>
      <c r="L158" s="24">
        <f t="shared" si="76"/>
        <v>9.0909090909090912E-2</v>
      </c>
      <c r="M158" s="24">
        <f t="shared" si="76"/>
        <v>0.24729946379518986</v>
      </c>
      <c r="N158" s="24">
        <f t="shared" si="76"/>
        <v>0.25061906821982216</v>
      </c>
      <c r="O158" s="24">
        <f t="shared" si="76"/>
        <v>0.28459046986360959</v>
      </c>
      <c r="P158" s="24">
        <f t="shared" si="76"/>
        <v>128.42002389258016</v>
      </c>
      <c r="Q158" s="24">
        <f t="shared" si="76"/>
        <v>128.36363636363637</v>
      </c>
      <c r="R158" s="24">
        <f t="shared" si="76"/>
        <v>62.555370514171592</v>
      </c>
      <c r="S158" s="24">
        <f t="shared" si="76"/>
        <v>154.61728410968337</v>
      </c>
      <c r="T158" s="24">
        <f t="shared" si="76"/>
        <v>67.633500689047708</v>
      </c>
      <c r="U158" s="24">
        <f t="shared" si="76"/>
        <v>49.056637868980225</v>
      </c>
      <c r="V158" s="24">
        <f t="shared" si="76"/>
        <v>102.56856001783504</v>
      </c>
      <c r="W158" s="24">
        <f t="shared" si="76"/>
        <v>184.46573765273752</v>
      </c>
      <c r="X158" s="24">
        <f t="shared" si="76"/>
        <v>328.95145588761045</v>
      </c>
      <c r="Y158" s="24">
        <f t="shared" si="76"/>
        <v>18.761343675998415</v>
      </c>
      <c r="Z158" s="24">
        <f t="shared" si="76"/>
        <v>81.09925806165262</v>
      </c>
      <c r="AA158" s="24">
        <f t="shared" si="76"/>
        <v>125.25413834901313</v>
      </c>
      <c r="AB158" s="24">
        <f t="shared" si="76"/>
        <v>49.580550538850787</v>
      </c>
      <c r="AC158" s="24">
        <f t="shared" si="76"/>
        <v>2.5409050252040974</v>
      </c>
      <c r="AD158" s="24">
        <f t="shared" si="76"/>
        <v>1.4419912770107892</v>
      </c>
      <c r="AE158" s="24">
        <f t="shared" si="76"/>
        <v>1.3230318299801014</v>
      </c>
      <c r="AF158" s="24">
        <f t="shared" si="76"/>
        <v>0.867217455833587</v>
      </c>
      <c r="AG158" s="24">
        <f t="shared" si="76"/>
        <v>0.55297841184529262</v>
      </c>
      <c r="AH158" s="24">
        <f t="shared" si="76"/>
        <v>0.83517702384406189</v>
      </c>
      <c r="AI158" s="24">
        <f t="shared" si="76"/>
        <v>0.24393468845452251</v>
      </c>
      <c r="AJ158" s="24">
        <f t="shared" si="76"/>
        <v>9.0909090909090912E-2</v>
      </c>
      <c r="AK158" s="24">
        <f t="shared" si="76"/>
        <v>0.36363636363636365</v>
      </c>
      <c r="AL158" s="24">
        <f t="shared" si="76"/>
        <v>1.6479388578884968</v>
      </c>
      <c r="AM158" s="24">
        <f t="shared" si="76"/>
        <v>0.38783143650366442</v>
      </c>
      <c r="AN158" s="24">
        <f t="shared" si="76"/>
        <v>0.57352037438500025</v>
      </c>
      <c r="AO158" s="24">
        <f t="shared" si="76"/>
        <v>9.0909090909090912E-2</v>
      </c>
      <c r="AP158" s="24">
        <f t="shared" si="76"/>
        <v>0</v>
      </c>
      <c r="AQ158" s="24">
        <f t="shared" si="76"/>
        <v>0.27272727272727276</v>
      </c>
      <c r="AR158" s="24">
        <f t="shared" si="76"/>
        <v>0.867217455833587</v>
      </c>
      <c r="AS158" s="24">
        <f t="shared" si="76"/>
        <v>0.44350221518728972</v>
      </c>
      <c r="AT158" s="24">
        <f t="shared" si="76"/>
        <v>0.42833523597780893</v>
      </c>
      <c r="AU158" s="24">
        <f t="shared" si="76"/>
        <v>0.12196734422726126</v>
      </c>
      <c r="AV158" s="24">
        <f t="shared" si="76"/>
        <v>0</v>
      </c>
      <c r="AW158" s="24">
        <f t="shared" si="76"/>
        <v>9.0909090909090912E-2</v>
      </c>
      <c r="AX158" s="24">
        <f t="shared" si="76"/>
        <v>1.0810157451778</v>
      </c>
      <c r="AY158" s="24">
        <f t="shared" si="76"/>
        <v>0.27872199485010718</v>
      </c>
      <c r="AZ158" s="24">
        <f t="shared" si="76"/>
        <v>0.26967994498529685</v>
      </c>
      <c r="BA158" s="24">
        <f t="shared" si="76"/>
        <v>0.15212000482437738</v>
      </c>
      <c r="BB158" s="24">
        <f t="shared" si="76"/>
        <v>9.0909090909090912E-2</v>
      </c>
      <c r="BC158" s="24">
        <f t="shared" si="76"/>
        <v>0</v>
      </c>
      <c r="BD158" s="24">
        <f t="shared" si="76"/>
        <v>0.59195711258544381</v>
      </c>
      <c r="BE158" s="24">
        <f t="shared" si="76"/>
        <v>1.3104790619849014</v>
      </c>
      <c r="BF158" s="24">
        <f t="shared" si="76"/>
        <v>0.36590203268178378</v>
      </c>
      <c r="BG158" s="24">
        <f t="shared" si="76"/>
        <v>0</v>
      </c>
      <c r="BH158" s="24">
        <f t="shared" si="76"/>
        <v>0</v>
      </c>
      <c r="BI158" s="24">
        <f t="shared" si="76"/>
        <v>0.28459046986360959</v>
      </c>
      <c r="BJ158" s="24">
        <f t="shared" si="76"/>
        <v>0.62983665729777361</v>
      </c>
      <c r="BK158" s="24">
        <f t="shared" si="76"/>
        <v>0.87480812536141161</v>
      </c>
      <c r="BL158" s="24">
        <f t="shared" si="76"/>
        <v>16.213809031371536</v>
      </c>
      <c r="BM158" s="24">
        <f t="shared" si="76"/>
        <v>5.2852515831813207</v>
      </c>
      <c r="BN158" s="24">
        <f t="shared" si="76"/>
        <v>0.94212701149320843</v>
      </c>
      <c r="BO158" s="24">
        <f t="shared" si="76"/>
        <v>0.36363636363636365</v>
      </c>
      <c r="BP158" s="24">
        <f t="shared" si="76"/>
        <v>1.1762104719735178</v>
      </c>
      <c r="BQ158" s="24">
        <f t="shared" si="76"/>
        <v>2.3241456263672431</v>
      </c>
      <c r="BR158" s="24">
        <f t="shared" ref="BR158:BX158" si="77">STDEV(BR131:BR134,BR136,BR141,BR143:BR144,BR147:BR148,BR152)/SQRT($B156)</f>
        <v>11.357089022913406</v>
      </c>
      <c r="BS158" s="24">
        <f t="shared" si="77"/>
        <v>0.28459046986360959</v>
      </c>
      <c r="BT158" s="24">
        <f t="shared" si="77"/>
        <v>0.20327890704543541</v>
      </c>
      <c r="BU158" s="24">
        <f t="shared" si="77"/>
        <v>0.24729946379518986</v>
      </c>
      <c r="BV158" s="24">
        <f t="shared" si="77"/>
        <v>285.53293075485101</v>
      </c>
      <c r="BW158" s="24">
        <f t="shared" si="77"/>
        <v>294.37533527204505</v>
      </c>
      <c r="BX158" s="24">
        <f t="shared" si="77"/>
        <v>45.894363074167082</v>
      </c>
      <c r="BY158" s="24">
        <f>STDEV(BY131:BY134,BY136,BY141,BY143:BY144,BY147:BY148,BY152)/SQRT($B156)</f>
        <v>0</v>
      </c>
      <c r="BZ158" s="24">
        <f>STDEV(BZ131:BZ134,BZ136,BZ141,BZ143:BZ144,BZ147:BZ148,BZ152)/SQRT($B156)</f>
        <v>0</v>
      </c>
      <c r="CA158" s="24">
        <f>STDEV(CA131:CA134,CA136,CA141,CA143:CA144,CA147:CA148,CA152)/SQRT($B156)</f>
        <v>0</v>
      </c>
      <c r="CB158" s="24">
        <f>STDEV(CB131:CB134,CB136,CB141,CB143:CB144,CB147:CB148,CB152)/SQRT($B156)</f>
        <v>0</v>
      </c>
      <c r="CC158" s="24">
        <f>STDEV(CC131:CC134,CC136,CC141,CC143:CC144,CC147:CC148,CC152)/SQRT($B156)</f>
        <v>0</v>
      </c>
    </row>
    <row r="159" spans="1:82">
      <c r="A159" s="63"/>
      <c r="B159" s="2"/>
      <c r="C159" s="63"/>
      <c r="D159" s="18" t="s">
        <v>43</v>
      </c>
      <c r="E159" s="27">
        <f>STDEV(E135,E137:E140,E142,E145:E146,E149:E151,E153:E154)/SQRT($B157)</f>
        <v>8.6479086943795149</v>
      </c>
      <c r="F159" s="27">
        <f t="shared" ref="F159:BQ159" si="78">STDEV(F135,F137:F140,F142,F145:F146,F149:F151,F153:F154)/SQRT($B157)</f>
        <v>0</v>
      </c>
      <c r="G159" s="27">
        <f t="shared" si="78"/>
        <v>4.3239543471897566</v>
      </c>
      <c r="H159" s="27">
        <f t="shared" si="78"/>
        <v>4.6941726012425677</v>
      </c>
      <c r="I159" s="27">
        <f t="shared" si="78"/>
        <v>4.3239543471897568E-2</v>
      </c>
      <c r="J159" s="27">
        <f t="shared" si="78"/>
        <v>0</v>
      </c>
      <c r="K159" s="27">
        <f t="shared" si="78"/>
        <v>0.3459163477751806</v>
      </c>
      <c r="L159" s="27">
        <f t="shared" si="78"/>
        <v>0</v>
      </c>
      <c r="M159" s="27">
        <f t="shared" si="78"/>
        <v>0.17295817388759027</v>
      </c>
      <c r="N159" s="27">
        <f t="shared" si="78"/>
        <v>0.1877669040497027</v>
      </c>
      <c r="O159" s="27">
        <f t="shared" si="78"/>
        <v>0.21926450482675733</v>
      </c>
      <c r="P159" s="27">
        <f t="shared" si="78"/>
        <v>162.69369434948891</v>
      </c>
      <c r="Q159" s="27">
        <f t="shared" si="78"/>
        <v>0</v>
      </c>
      <c r="R159" s="27">
        <f t="shared" si="78"/>
        <v>182.33588071862295</v>
      </c>
      <c r="S159" s="27">
        <f t="shared" si="78"/>
        <v>221.75182719258004</v>
      </c>
      <c r="T159" s="27">
        <f t="shared" si="78"/>
        <v>42.526687057992952</v>
      </c>
      <c r="U159" s="27">
        <f t="shared" si="78"/>
        <v>49.814487582197643</v>
      </c>
      <c r="V159" s="27">
        <f t="shared" si="78"/>
        <v>56.091014637613071</v>
      </c>
      <c r="W159" s="27">
        <f t="shared" si="78"/>
        <v>169.5478056256857</v>
      </c>
      <c r="X159" s="27">
        <f t="shared" si="78"/>
        <v>175.69059782620675</v>
      </c>
      <c r="Y159" s="27">
        <f t="shared" si="78"/>
        <v>59.119645454218336</v>
      </c>
      <c r="Z159" s="27">
        <f t="shared" si="78"/>
        <v>106.89043466372866</v>
      </c>
      <c r="AA159" s="27">
        <f t="shared" si="78"/>
        <v>118.35394254443732</v>
      </c>
      <c r="AB159" s="27">
        <f t="shared" si="78"/>
        <v>52.600976356672447</v>
      </c>
      <c r="AC159" s="27">
        <f t="shared" si="78"/>
        <v>4.3693033730575364</v>
      </c>
      <c r="AD159" s="27">
        <f t="shared" si="78"/>
        <v>1.5966043026201888</v>
      </c>
      <c r="AE159" s="27">
        <f t="shared" si="78"/>
        <v>3.0608152089908574</v>
      </c>
      <c r="AF159" s="27">
        <f t="shared" si="78"/>
        <v>0.46455566492290867</v>
      </c>
      <c r="AG159" s="27">
        <f t="shared" si="78"/>
        <v>0.73234198727424216</v>
      </c>
      <c r="AH159" s="27">
        <f t="shared" si="78"/>
        <v>0.79595666248044472</v>
      </c>
      <c r="AI159" s="27">
        <f t="shared" si="78"/>
        <v>0.74678799380567695</v>
      </c>
      <c r="AJ159" s="27">
        <f t="shared" si="78"/>
        <v>8.0064076902543579E-2</v>
      </c>
      <c r="AK159" s="27">
        <f t="shared" si="78"/>
        <v>0</v>
      </c>
      <c r="AL159" s="27">
        <f t="shared" si="78"/>
        <v>3.0257089301376188</v>
      </c>
      <c r="AM159" s="27">
        <f t="shared" si="78"/>
        <v>0.34591634777518054</v>
      </c>
      <c r="AN159" s="27">
        <f t="shared" si="78"/>
        <v>0.62872819667893476</v>
      </c>
      <c r="AO159" s="27">
        <f t="shared" si="78"/>
        <v>8.0064076902543579E-2</v>
      </c>
      <c r="AP159" s="27">
        <f t="shared" si="78"/>
        <v>0</v>
      </c>
      <c r="AQ159" s="27">
        <f t="shared" si="78"/>
        <v>0</v>
      </c>
      <c r="AR159" s="27">
        <f t="shared" si="78"/>
        <v>0.9279607271383371</v>
      </c>
      <c r="AS159" s="27">
        <f t="shared" si="78"/>
        <v>0.5585389977126145</v>
      </c>
      <c r="AT159" s="27">
        <f t="shared" si="78"/>
        <v>0.33011264588676242</v>
      </c>
      <c r="AU159" s="27">
        <f t="shared" si="78"/>
        <v>0.76725172771080408</v>
      </c>
      <c r="AV159" s="27">
        <f t="shared" si="78"/>
        <v>8.0064076902543579E-2</v>
      </c>
      <c r="AW159" s="27">
        <f t="shared" si="78"/>
        <v>0</v>
      </c>
      <c r="AX159" s="27">
        <f t="shared" si="78"/>
        <v>2.1718380100459478</v>
      </c>
      <c r="AY159" s="27">
        <f t="shared" si="78"/>
        <v>8.0064076902543579E-2</v>
      </c>
      <c r="AZ159" s="27">
        <f t="shared" si="78"/>
        <v>0.1877669040497027</v>
      </c>
      <c r="BA159" s="27">
        <f t="shared" si="78"/>
        <v>0.1877669040497027</v>
      </c>
      <c r="BB159" s="27">
        <f t="shared" si="78"/>
        <v>0</v>
      </c>
      <c r="BC159" s="27">
        <f t="shared" si="78"/>
        <v>0</v>
      </c>
      <c r="BD159" s="27">
        <f t="shared" si="78"/>
        <v>0.21681454519599699</v>
      </c>
      <c r="BE159" s="27">
        <f t="shared" si="78"/>
        <v>0.7858252779857412</v>
      </c>
      <c r="BF159" s="27">
        <f t="shared" si="78"/>
        <v>0.13867504905630729</v>
      </c>
      <c r="BG159" s="27">
        <f t="shared" si="78"/>
        <v>8.0064076902543579E-2</v>
      </c>
      <c r="BH159" s="27">
        <f t="shared" si="78"/>
        <v>0.1729581738875903</v>
      </c>
      <c r="BI159" s="27">
        <f t="shared" si="78"/>
        <v>0.25106610291751463</v>
      </c>
      <c r="BJ159" s="27">
        <f t="shared" si="78"/>
        <v>0.35656240987624055</v>
      </c>
      <c r="BK159" s="27">
        <f t="shared" si="78"/>
        <v>0.53208989665249062</v>
      </c>
      <c r="BL159" s="27">
        <f t="shared" si="78"/>
        <v>23.279241330487491</v>
      </c>
      <c r="BM159" s="27">
        <f t="shared" si="78"/>
        <v>9.0228224401417094</v>
      </c>
      <c r="BN159" s="27">
        <f t="shared" si="78"/>
        <v>0.66264814502310665</v>
      </c>
      <c r="BO159" s="27">
        <f t="shared" si="78"/>
        <v>0.38812501290309243</v>
      </c>
      <c r="BP159" s="27">
        <f t="shared" si="78"/>
        <v>1.0079809725513877</v>
      </c>
      <c r="BQ159" s="27">
        <f t="shared" si="78"/>
        <v>5.3187902679584873</v>
      </c>
      <c r="BR159" s="27">
        <f t="shared" ref="BR159:BX159" si="79">STDEV(BR135,BR137:BR140,BR142,BR145:BR146,BR149:BR151,BR153:BR154)/SQRT($B157)</f>
        <v>13.454894575365058</v>
      </c>
      <c r="BS159" s="27">
        <f t="shared" si="79"/>
        <v>0.21926450482675733</v>
      </c>
      <c r="BT159" s="27">
        <f t="shared" si="79"/>
        <v>0.13867504905630729</v>
      </c>
      <c r="BU159" s="27">
        <f t="shared" si="79"/>
        <v>0.26754662506037447</v>
      </c>
      <c r="BV159" s="27">
        <f t="shared" si="79"/>
        <v>194.9651130308838</v>
      </c>
      <c r="BW159" s="27">
        <f t="shared" si="79"/>
        <v>63.163317684037949</v>
      </c>
      <c r="BX159" s="27">
        <f t="shared" si="79"/>
        <v>205.749362608187</v>
      </c>
      <c r="BY159" s="27">
        <f>STDEV(BY135,BY137:BY140,BY142,BY145:BY146,BY149:BY151,BY153:BY154)/SQRT($B157)</f>
        <v>0</v>
      </c>
      <c r="BZ159" s="27">
        <f>STDEV(BZ135,BZ137:BZ140,BZ142,BZ145:BZ146,BZ149:BZ151,BZ153:BZ154)/SQRT($B157)</f>
        <v>0</v>
      </c>
      <c r="CA159" s="27">
        <f>STDEV(CA135,CA137:CA140,CA142,CA145:CA146,CA149:CA151,CA153:CA154)/SQRT($B157)</f>
        <v>0</v>
      </c>
      <c r="CB159" s="27">
        <f>STDEV(CB135,CB137:CB140,CB142,CB145:CB146,CB149:CB151,CB153:CB154)/SQRT($B157)</f>
        <v>0</v>
      </c>
      <c r="CC159" s="27">
        <f>STDEV(CC135,CC137:CC140,CC142,CC145:CC146,CC149:CC151,CC153:CC154)/SQRT($B157)</f>
        <v>0</v>
      </c>
    </row>
    <row r="160" spans="1:82">
      <c r="A160" s="63"/>
      <c r="B160" s="2"/>
      <c r="C160" s="63"/>
      <c r="D160" s="18"/>
      <c r="E160" s="27"/>
      <c r="F160" s="27"/>
      <c r="G160" s="27"/>
      <c r="H160" s="27"/>
      <c r="I160" s="27"/>
    </row>
    <row r="161" spans="1:106" ht="16">
      <c r="A161" s="83" t="s">
        <v>136</v>
      </c>
      <c r="B161" s="66"/>
      <c r="C161" s="66" t="s">
        <v>135</v>
      </c>
      <c r="D161" s="66"/>
      <c r="E161" s="53" t="s">
        <v>63</v>
      </c>
      <c r="F161" s="53" t="s">
        <v>64</v>
      </c>
      <c r="G161" s="53" t="s">
        <v>65</v>
      </c>
      <c r="H161" s="53" t="s">
        <v>66</v>
      </c>
      <c r="I161" s="87" t="s">
        <v>100</v>
      </c>
      <c r="J161" s="53" t="s">
        <v>62</v>
      </c>
      <c r="K161" s="53" t="s">
        <v>63</v>
      </c>
      <c r="L161" s="53" t="s">
        <v>64</v>
      </c>
      <c r="M161" s="53" t="s">
        <v>65</v>
      </c>
      <c r="N161" s="53" t="s">
        <v>66</v>
      </c>
      <c r="O161" s="87" t="s">
        <v>100</v>
      </c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CE161" s="58" t="s">
        <v>111</v>
      </c>
    </row>
    <row r="162" spans="1:106">
      <c r="A162" t="s">
        <v>158</v>
      </c>
      <c r="B162" s="10">
        <f>('E0-Last'!B162)-1</f>
        <v>28</v>
      </c>
      <c r="C162" s="4" t="s">
        <v>3</v>
      </c>
      <c r="D162" s="10" t="s">
        <v>38</v>
      </c>
      <c r="E162" s="59">
        <f>(K162/$J162)*100</f>
        <v>0</v>
      </c>
      <c r="F162" s="59">
        <f>(L162/$J162)*100</f>
        <v>0</v>
      </c>
      <c r="G162" s="59">
        <f>(M162/$J162)*100</f>
        <v>50</v>
      </c>
      <c r="H162" s="59">
        <f>(N162/$J162)*100</f>
        <v>0</v>
      </c>
      <c r="I162" s="59">
        <f>M162/J162</f>
        <v>0.5</v>
      </c>
      <c r="J162">
        <v>4</v>
      </c>
      <c r="K162">
        <v>0</v>
      </c>
      <c r="L162">
        <v>0</v>
      </c>
      <c r="M162">
        <v>2</v>
      </c>
      <c r="N162">
        <v>0</v>
      </c>
      <c r="O162">
        <v>2</v>
      </c>
      <c r="P162">
        <v>1161.5</v>
      </c>
      <c r="Q162">
        <v>0</v>
      </c>
      <c r="R162">
        <v>638</v>
      </c>
      <c r="S162">
        <v>0</v>
      </c>
      <c r="T162">
        <v>424.5</v>
      </c>
      <c r="U162">
        <v>424.5</v>
      </c>
      <c r="V162">
        <v>0</v>
      </c>
      <c r="W162">
        <v>972.5</v>
      </c>
      <c r="X162">
        <v>972.5</v>
      </c>
      <c r="Y162">
        <v>0</v>
      </c>
      <c r="Z162">
        <v>231.5</v>
      </c>
      <c r="AA162">
        <v>231.5</v>
      </c>
      <c r="AB162">
        <v>0</v>
      </c>
      <c r="AC162">
        <v>17</v>
      </c>
      <c r="AD162">
        <v>10</v>
      </c>
      <c r="AE162">
        <v>7</v>
      </c>
      <c r="AF162">
        <v>0</v>
      </c>
      <c r="AG162">
        <v>6</v>
      </c>
      <c r="AH162">
        <v>10</v>
      </c>
      <c r="AI162">
        <v>1</v>
      </c>
      <c r="AJ162">
        <v>0</v>
      </c>
      <c r="AK162">
        <v>0</v>
      </c>
      <c r="AL162">
        <v>0</v>
      </c>
      <c r="AM162">
        <v>4</v>
      </c>
      <c r="AN162">
        <v>6</v>
      </c>
      <c r="AO162">
        <v>0</v>
      </c>
      <c r="AP162">
        <v>0</v>
      </c>
      <c r="AQ162">
        <v>0</v>
      </c>
      <c r="AR162">
        <v>0</v>
      </c>
      <c r="AS162">
        <v>2</v>
      </c>
      <c r="AT162">
        <v>4</v>
      </c>
      <c r="AU162">
        <v>1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2</v>
      </c>
      <c r="BF162">
        <v>0</v>
      </c>
      <c r="BG162">
        <v>0</v>
      </c>
      <c r="BH162">
        <v>0</v>
      </c>
      <c r="BI162">
        <v>0</v>
      </c>
      <c r="BJ162">
        <v>2</v>
      </c>
      <c r="BK162">
        <v>0</v>
      </c>
      <c r="BL162">
        <v>53</v>
      </c>
      <c r="BM162">
        <v>25</v>
      </c>
      <c r="BN162">
        <v>1</v>
      </c>
      <c r="BO162">
        <v>0</v>
      </c>
      <c r="BP162">
        <v>3</v>
      </c>
      <c r="BQ162">
        <v>0</v>
      </c>
      <c r="BR162">
        <v>24</v>
      </c>
      <c r="BS162">
        <v>2</v>
      </c>
      <c r="BT162">
        <v>2</v>
      </c>
      <c r="BU162">
        <v>0</v>
      </c>
      <c r="BV162">
        <v>3370</v>
      </c>
      <c r="BW162">
        <v>3370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/>
      <c r="CG162" s="10">
        <f>CG190</f>
        <v>0</v>
      </c>
      <c r="CH162" s="10">
        <f t="shared" ref="CH162:DB162" si="80">CH190</f>
        <v>0</v>
      </c>
      <c r="CI162" s="59">
        <f t="shared" si="80"/>
        <v>0</v>
      </c>
      <c r="CJ162" s="59">
        <f t="shared" si="80"/>
        <v>0</v>
      </c>
      <c r="CK162" s="59">
        <f t="shared" si="80"/>
        <v>0</v>
      </c>
      <c r="CL162" s="59">
        <f t="shared" si="80"/>
        <v>0</v>
      </c>
      <c r="CM162" s="59">
        <f t="shared" si="80"/>
        <v>0</v>
      </c>
      <c r="CN162" s="95">
        <f t="shared" si="80"/>
        <v>0</v>
      </c>
      <c r="CO162" s="95">
        <f t="shared" si="80"/>
        <v>0</v>
      </c>
      <c r="CP162" s="95">
        <f t="shared" si="80"/>
        <v>0</v>
      </c>
      <c r="CQ162" s="95">
        <f t="shared" si="80"/>
        <v>0</v>
      </c>
      <c r="CR162" s="95">
        <f t="shared" si="80"/>
        <v>0</v>
      </c>
      <c r="CS162" s="59">
        <f t="shared" si="80"/>
        <v>0</v>
      </c>
      <c r="CT162" s="59">
        <f t="shared" si="80"/>
        <v>0</v>
      </c>
      <c r="CU162" s="59">
        <f t="shared" si="80"/>
        <v>0</v>
      </c>
      <c r="CV162" s="59">
        <f t="shared" si="80"/>
        <v>0</v>
      </c>
      <c r="CW162" s="59">
        <f t="shared" si="80"/>
        <v>0</v>
      </c>
      <c r="CX162" s="95">
        <f t="shared" si="80"/>
        <v>0</v>
      </c>
      <c r="CY162" s="95">
        <f t="shared" si="80"/>
        <v>0</v>
      </c>
      <c r="CZ162" s="95">
        <f t="shared" si="80"/>
        <v>0</v>
      </c>
      <c r="DA162" s="95">
        <f t="shared" si="80"/>
        <v>0</v>
      </c>
      <c r="DB162" s="95">
        <f t="shared" si="80"/>
        <v>0</v>
      </c>
    </row>
    <row r="163" spans="1:106">
      <c r="A163" t="s">
        <v>180</v>
      </c>
      <c r="B163" s="10">
        <f>('E0-Last'!B163)-1</f>
        <v>35</v>
      </c>
      <c r="C163" s="4" t="s">
        <v>3</v>
      </c>
      <c r="D163" s="10" t="s">
        <v>38</v>
      </c>
      <c r="E163" s="59">
        <f t="shared" ref="E163:E185" si="81">(K163/$J163)*100</f>
        <v>25</v>
      </c>
      <c r="F163" s="59">
        <f t="shared" ref="F163:F185" si="82">(L163/$J163)*100</f>
        <v>25</v>
      </c>
      <c r="G163" s="59">
        <f t="shared" ref="G163:G185" si="83">(M163/$J163)*100</f>
        <v>0</v>
      </c>
      <c r="H163" s="59">
        <f t="shared" ref="H163:H185" si="84">(N163/$J163)*100</f>
        <v>50</v>
      </c>
      <c r="I163" s="59">
        <f t="shared" ref="I163:I185" si="85">M163/J163</f>
        <v>0</v>
      </c>
      <c r="J163">
        <v>4</v>
      </c>
      <c r="K163">
        <v>1</v>
      </c>
      <c r="L163">
        <v>1</v>
      </c>
      <c r="M163">
        <v>0</v>
      </c>
      <c r="N163">
        <v>2</v>
      </c>
      <c r="O163">
        <v>0</v>
      </c>
      <c r="P163">
        <v>1023</v>
      </c>
      <c r="Q163">
        <v>1224</v>
      </c>
      <c r="R163">
        <v>0</v>
      </c>
      <c r="S163">
        <v>922.5</v>
      </c>
      <c r="T163">
        <v>153</v>
      </c>
      <c r="U163">
        <v>0</v>
      </c>
      <c r="V163">
        <v>153</v>
      </c>
      <c r="W163">
        <v>9962.5</v>
      </c>
      <c r="X163">
        <v>0</v>
      </c>
      <c r="Y163">
        <v>9962.5</v>
      </c>
      <c r="Z163">
        <v>15</v>
      </c>
      <c r="AA163">
        <v>0</v>
      </c>
      <c r="AB163">
        <v>15</v>
      </c>
      <c r="AC163">
        <v>9</v>
      </c>
      <c r="AD163">
        <v>3</v>
      </c>
      <c r="AE163">
        <v>0</v>
      </c>
      <c r="AF163">
        <v>6</v>
      </c>
      <c r="AG163">
        <v>4</v>
      </c>
      <c r="AH163">
        <v>2</v>
      </c>
      <c r="AI163">
        <v>3</v>
      </c>
      <c r="AJ163">
        <v>0</v>
      </c>
      <c r="AK163">
        <v>0</v>
      </c>
      <c r="AL163">
        <v>0</v>
      </c>
      <c r="AM163">
        <v>3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1</v>
      </c>
      <c r="AZ163">
        <v>2</v>
      </c>
      <c r="BA163">
        <v>3</v>
      </c>
      <c r="BB163">
        <v>0</v>
      </c>
      <c r="BC163">
        <v>0</v>
      </c>
      <c r="BD163">
        <v>0</v>
      </c>
      <c r="BE163">
        <v>2</v>
      </c>
      <c r="BF163">
        <v>0</v>
      </c>
      <c r="BG163">
        <v>0</v>
      </c>
      <c r="BH163">
        <v>0</v>
      </c>
      <c r="BI163">
        <v>0</v>
      </c>
      <c r="BJ163">
        <v>2</v>
      </c>
      <c r="BK163">
        <v>0</v>
      </c>
      <c r="BL163">
        <v>186</v>
      </c>
      <c r="BM163">
        <v>12</v>
      </c>
      <c r="BN163">
        <v>4</v>
      </c>
      <c r="BO163">
        <v>0</v>
      </c>
      <c r="BP163">
        <v>0</v>
      </c>
      <c r="BQ163">
        <v>104</v>
      </c>
      <c r="BR163">
        <v>66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E163" s="58"/>
      <c r="CI163" s="59"/>
      <c r="CJ163" s="59"/>
      <c r="CK163" s="59"/>
      <c r="CL163" s="59"/>
      <c r="CM163" s="59"/>
      <c r="CN163" s="95"/>
      <c r="CO163" s="95"/>
      <c r="CP163" s="95"/>
      <c r="CQ163" s="95"/>
      <c r="CR163" s="95"/>
      <c r="CS163" s="59"/>
      <c r="CT163" s="59"/>
      <c r="CU163" s="59"/>
      <c r="CV163" s="59"/>
      <c r="CW163" s="59"/>
      <c r="CX163" s="95"/>
      <c r="CY163" s="95"/>
      <c r="CZ163" s="95"/>
      <c r="DA163" s="95"/>
      <c r="DB163" s="95"/>
    </row>
    <row r="164" spans="1:106">
      <c r="A164" t="s">
        <v>159</v>
      </c>
      <c r="B164" s="10">
        <f>('E0-Last'!B164)-1</f>
        <v>33</v>
      </c>
      <c r="C164" s="4" t="s">
        <v>3</v>
      </c>
      <c r="D164" s="10" t="s">
        <v>38</v>
      </c>
      <c r="E164" s="59">
        <f t="shared" si="81"/>
        <v>50</v>
      </c>
      <c r="F164" s="59">
        <f t="shared" si="82"/>
        <v>0</v>
      </c>
      <c r="G164" s="59">
        <f t="shared" si="83"/>
        <v>50</v>
      </c>
      <c r="H164" s="59">
        <f t="shared" si="84"/>
        <v>0</v>
      </c>
      <c r="I164" s="59">
        <f t="shared" si="85"/>
        <v>0.5</v>
      </c>
      <c r="J164">
        <v>4</v>
      </c>
      <c r="K164">
        <v>2</v>
      </c>
      <c r="L164">
        <v>0</v>
      </c>
      <c r="M164">
        <v>2</v>
      </c>
      <c r="N164">
        <v>0</v>
      </c>
      <c r="O164">
        <v>0</v>
      </c>
      <c r="P164">
        <v>2162</v>
      </c>
      <c r="Q164">
        <v>0</v>
      </c>
      <c r="R164">
        <v>2162</v>
      </c>
      <c r="S164">
        <v>0</v>
      </c>
      <c r="T164">
        <v>177.5</v>
      </c>
      <c r="U164">
        <v>177.5</v>
      </c>
      <c r="V164">
        <v>0</v>
      </c>
      <c r="W164">
        <v>7825.5</v>
      </c>
      <c r="X164">
        <v>7825.5</v>
      </c>
      <c r="Y164">
        <v>0</v>
      </c>
      <c r="Z164">
        <v>31</v>
      </c>
      <c r="AA164">
        <v>31</v>
      </c>
      <c r="AB164">
        <v>0</v>
      </c>
      <c r="AC164">
        <v>10</v>
      </c>
      <c r="AD164">
        <v>4</v>
      </c>
      <c r="AE164">
        <v>6</v>
      </c>
      <c r="AF164">
        <v>0</v>
      </c>
      <c r="AG164">
        <v>4</v>
      </c>
      <c r="AH164">
        <v>4</v>
      </c>
      <c r="AI164">
        <v>0</v>
      </c>
      <c r="AJ164">
        <v>0</v>
      </c>
      <c r="AK164">
        <v>0</v>
      </c>
      <c r="AL164">
        <v>2</v>
      </c>
      <c r="AM164">
        <v>2</v>
      </c>
      <c r="AN164">
        <v>2</v>
      </c>
      <c r="AO164">
        <v>0</v>
      </c>
      <c r="AP164">
        <v>0</v>
      </c>
      <c r="AQ164">
        <v>0</v>
      </c>
      <c r="AR164">
        <v>0</v>
      </c>
      <c r="AS164">
        <v>2</v>
      </c>
      <c r="AT164">
        <v>2</v>
      </c>
      <c r="AU164">
        <v>0</v>
      </c>
      <c r="AV164">
        <v>0</v>
      </c>
      <c r="AW164">
        <v>0</v>
      </c>
      <c r="AX164">
        <v>2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3</v>
      </c>
      <c r="BF164">
        <v>0</v>
      </c>
      <c r="BG164">
        <v>0</v>
      </c>
      <c r="BH164">
        <v>0</v>
      </c>
      <c r="BI164">
        <v>1</v>
      </c>
      <c r="BJ164">
        <v>2</v>
      </c>
      <c r="BK164">
        <v>0</v>
      </c>
      <c r="BL164">
        <v>239</v>
      </c>
      <c r="BM164">
        <v>61</v>
      </c>
      <c r="BN164">
        <v>0</v>
      </c>
      <c r="BO164">
        <v>0</v>
      </c>
      <c r="BP164">
        <v>2</v>
      </c>
      <c r="BQ164">
        <v>119</v>
      </c>
      <c r="BR164">
        <v>57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  <c r="CG164" s="10">
        <f>CG221</f>
        <v>0</v>
      </c>
      <c r="CH164" s="10">
        <f t="shared" ref="CH164:DB164" si="86">CH221</f>
        <v>0</v>
      </c>
      <c r="CI164" s="59">
        <f t="shared" si="86"/>
        <v>0</v>
      </c>
      <c r="CJ164" s="59">
        <f t="shared" si="86"/>
        <v>0</v>
      </c>
      <c r="CK164" s="59">
        <f t="shared" si="86"/>
        <v>0</v>
      </c>
      <c r="CL164" s="59">
        <f t="shared" si="86"/>
        <v>0</v>
      </c>
      <c r="CM164" s="59">
        <f t="shared" si="86"/>
        <v>0</v>
      </c>
      <c r="CN164" s="95">
        <f t="shared" si="86"/>
        <v>0</v>
      </c>
      <c r="CO164" s="95">
        <f t="shared" si="86"/>
        <v>0</v>
      </c>
      <c r="CP164" s="95">
        <f t="shared" si="86"/>
        <v>0</v>
      </c>
      <c r="CQ164" s="95">
        <f t="shared" si="86"/>
        <v>0</v>
      </c>
      <c r="CR164" s="95">
        <f t="shared" si="86"/>
        <v>0</v>
      </c>
      <c r="CS164" s="59">
        <f t="shared" si="86"/>
        <v>0</v>
      </c>
      <c r="CT164" s="59">
        <f t="shared" si="86"/>
        <v>0</v>
      </c>
      <c r="CU164" s="59">
        <f t="shared" si="86"/>
        <v>0</v>
      </c>
      <c r="CV164" s="59">
        <f t="shared" si="86"/>
        <v>0</v>
      </c>
      <c r="CW164" s="59">
        <f t="shared" si="86"/>
        <v>0</v>
      </c>
      <c r="CX164" s="95">
        <f t="shared" si="86"/>
        <v>0</v>
      </c>
      <c r="CY164" s="95">
        <f t="shared" si="86"/>
        <v>0</v>
      </c>
      <c r="CZ164" s="95">
        <f t="shared" si="86"/>
        <v>0</v>
      </c>
      <c r="DA164" s="95">
        <f t="shared" si="86"/>
        <v>0</v>
      </c>
      <c r="DB164" s="95">
        <f t="shared" si="86"/>
        <v>0</v>
      </c>
    </row>
    <row r="165" spans="1:106">
      <c r="A165" t="s">
        <v>160</v>
      </c>
      <c r="B165" s="10">
        <f>('E0-Last'!B165)-1</f>
        <v>33</v>
      </c>
      <c r="C165" s="4" t="s">
        <v>3</v>
      </c>
      <c r="D165" s="10" t="s">
        <v>38</v>
      </c>
      <c r="E165" s="59">
        <f t="shared" si="81"/>
        <v>100</v>
      </c>
      <c r="F165" s="59">
        <f t="shared" si="82"/>
        <v>0</v>
      </c>
      <c r="G165" s="59">
        <f t="shared" si="83"/>
        <v>0</v>
      </c>
      <c r="H165" s="59">
        <f t="shared" si="84"/>
        <v>0</v>
      </c>
      <c r="I165" s="59">
        <f t="shared" si="85"/>
        <v>0</v>
      </c>
      <c r="J165">
        <v>4</v>
      </c>
      <c r="K165">
        <v>4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5</v>
      </c>
      <c r="AD165">
        <v>2</v>
      </c>
      <c r="AE165">
        <v>2</v>
      </c>
      <c r="AF165">
        <v>1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5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2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3</v>
      </c>
      <c r="BF165">
        <v>3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211</v>
      </c>
      <c r="BM165">
        <v>81</v>
      </c>
      <c r="BN165">
        <v>0</v>
      </c>
      <c r="BO165">
        <v>0</v>
      </c>
      <c r="BP165">
        <v>0</v>
      </c>
      <c r="BQ165">
        <v>0</v>
      </c>
      <c r="BR165">
        <v>130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  <c r="CG165" s="10" t="e">
        <f>#REF!</f>
        <v>#REF!</v>
      </c>
      <c r="CH165" s="10" t="e">
        <f>#REF!</f>
        <v>#REF!</v>
      </c>
      <c r="CI165" s="59" t="e">
        <f>#REF!</f>
        <v>#REF!</v>
      </c>
      <c r="CJ165" s="59" t="e">
        <f>#REF!</f>
        <v>#REF!</v>
      </c>
      <c r="CK165" s="59" t="e">
        <f>#REF!</f>
        <v>#REF!</v>
      </c>
      <c r="CL165" s="59" t="e">
        <f>#REF!</f>
        <v>#REF!</v>
      </c>
      <c r="CM165" s="59" t="e">
        <f>#REF!</f>
        <v>#REF!</v>
      </c>
      <c r="CN165" s="95" t="e">
        <f>#REF!</f>
        <v>#REF!</v>
      </c>
      <c r="CO165" s="95" t="e">
        <f>#REF!</f>
        <v>#REF!</v>
      </c>
      <c r="CP165" s="95" t="e">
        <f>#REF!</f>
        <v>#REF!</v>
      </c>
      <c r="CQ165" s="95" t="e">
        <f>#REF!</f>
        <v>#REF!</v>
      </c>
      <c r="CR165" s="95" t="e">
        <f>#REF!</f>
        <v>#REF!</v>
      </c>
      <c r="CS165" s="59" t="e">
        <f>#REF!</f>
        <v>#REF!</v>
      </c>
      <c r="CT165" s="59" t="e">
        <f>#REF!</f>
        <v>#REF!</v>
      </c>
      <c r="CU165" s="59" t="e">
        <f>#REF!</f>
        <v>#REF!</v>
      </c>
      <c r="CV165" s="59" t="e">
        <f>#REF!</f>
        <v>#REF!</v>
      </c>
      <c r="CW165" s="59" t="e">
        <f>#REF!</f>
        <v>#REF!</v>
      </c>
      <c r="CX165" s="95" t="e">
        <f>#REF!</f>
        <v>#REF!</v>
      </c>
      <c r="CY165" s="95" t="e">
        <f>#REF!</f>
        <v>#REF!</v>
      </c>
      <c r="CZ165" s="95" t="e">
        <f>#REF!</f>
        <v>#REF!</v>
      </c>
      <c r="DA165" s="95" t="e">
        <f>#REF!</f>
        <v>#REF!</v>
      </c>
      <c r="DB165" s="95" t="e">
        <f>#REF!</f>
        <v>#REF!</v>
      </c>
    </row>
    <row r="166" spans="1:106">
      <c r="A166" t="s">
        <v>181</v>
      </c>
      <c r="B166" s="10">
        <f>('E0-Last'!B166)-1</f>
        <v>35</v>
      </c>
      <c r="C166" s="6" t="s">
        <v>2</v>
      </c>
      <c r="D166" s="10" t="s">
        <v>38</v>
      </c>
      <c r="E166" s="59">
        <f t="shared" si="81"/>
        <v>25</v>
      </c>
      <c r="F166" s="59">
        <f t="shared" si="82"/>
        <v>25</v>
      </c>
      <c r="G166" s="59">
        <f t="shared" si="83"/>
        <v>0</v>
      </c>
      <c r="H166" s="59">
        <f t="shared" si="84"/>
        <v>0</v>
      </c>
      <c r="I166" s="59">
        <f t="shared" si="85"/>
        <v>0</v>
      </c>
      <c r="J166">
        <v>4</v>
      </c>
      <c r="K166">
        <v>1</v>
      </c>
      <c r="L166">
        <v>1</v>
      </c>
      <c r="M166">
        <v>0</v>
      </c>
      <c r="N166">
        <v>0</v>
      </c>
      <c r="O166">
        <v>2</v>
      </c>
      <c r="P166">
        <v>1563.666667</v>
      </c>
      <c r="Q166">
        <v>1145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11</v>
      </c>
      <c r="AD166">
        <v>5</v>
      </c>
      <c r="AE166">
        <v>2</v>
      </c>
      <c r="AF166">
        <v>4</v>
      </c>
      <c r="AG166">
        <v>4</v>
      </c>
      <c r="AH166">
        <v>4</v>
      </c>
      <c r="AI166">
        <v>0</v>
      </c>
      <c r="AJ166">
        <v>0</v>
      </c>
      <c r="AK166">
        <v>0</v>
      </c>
      <c r="AL166">
        <v>3</v>
      </c>
      <c r="AM166">
        <v>3</v>
      </c>
      <c r="AN166">
        <v>2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</v>
      </c>
      <c r="AU166">
        <v>0</v>
      </c>
      <c r="AV166">
        <v>0</v>
      </c>
      <c r="AW166">
        <v>0</v>
      </c>
      <c r="AX166">
        <v>1</v>
      </c>
      <c r="AY166">
        <v>1</v>
      </c>
      <c r="AZ166">
        <v>1</v>
      </c>
      <c r="BA166">
        <v>0</v>
      </c>
      <c r="BB166">
        <v>0</v>
      </c>
      <c r="BC166">
        <v>0</v>
      </c>
      <c r="BD166">
        <v>2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2</v>
      </c>
      <c r="BT166">
        <v>1</v>
      </c>
      <c r="BU166">
        <v>1</v>
      </c>
      <c r="BV166">
        <v>3546</v>
      </c>
      <c r="BW166">
        <v>2168</v>
      </c>
      <c r="BX166">
        <v>1378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  <c r="CI166" s="59"/>
      <c r="CJ166" s="59"/>
      <c r="CK166" s="59"/>
      <c r="CL166" s="59"/>
      <c r="CM166" s="59"/>
      <c r="CN166" s="95"/>
      <c r="CO166" s="95"/>
      <c r="CP166" s="95"/>
      <c r="CQ166" s="95"/>
      <c r="CR166" s="95"/>
      <c r="CS166" s="59"/>
      <c r="CT166" s="59"/>
      <c r="CU166" s="59"/>
      <c r="CV166" s="59"/>
      <c r="CW166" s="59"/>
      <c r="CX166" s="95"/>
      <c r="CY166" s="95"/>
      <c r="CZ166" s="95"/>
      <c r="DA166" s="95"/>
      <c r="DB166" s="95"/>
    </row>
    <row r="167" spans="1:106">
      <c r="A167" t="s">
        <v>161</v>
      </c>
      <c r="B167" s="10">
        <f>('E0-Last'!B167)-1</f>
        <v>34</v>
      </c>
      <c r="C167" s="4" t="s">
        <v>3</v>
      </c>
      <c r="D167" s="10" t="s">
        <v>38</v>
      </c>
      <c r="E167" s="59">
        <f t="shared" si="81"/>
        <v>0</v>
      </c>
      <c r="F167" s="59">
        <f t="shared" si="82"/>
        <v>0</v>
      </c>
      <c r="G167" s="59">
        <f t="shared" si="83"/>
        <v>50</v>
      </c>
      <c r="H167" s="59">
        <f t="shared" si="84"/>
        <v>25</v>
      </c>
      <c r="I167" s="59">
        <f t="shared" si="85"/>
        <v>0.5</v>
      </c>
      <c r="J167">
        <v>4</v>
      </c>
      <c r="K167">
        <v>0</v>
      </c>
      <c r="L167">
        <v>0</v>
      </c>
      <c r="M167">
        <v>2</v>
      </c>
      <c r="N167">
        <v>1</v>
      </c>
      <c r="O167">
        <v>1</v>
      </c>
      <c r="P167">
        <v>501.5</v>
      </c>
      <c r="Q167">
        <v>0</v>
      </c>
      <c r="R167">
        <v>468.5</v>
      </c>
      <c r="S167">
        <v>905</v>
      </c>
      <c r="T167">
        <v>272.66666659999999</v>
      </c>
      <c r="U167">
        <v>313.5</v>
      </c>
      <c r="V167">
        <v>191</v>
      </c>
      <c r="W167">
        <v>116.66666669999999</v>
      </c>
      <c r="X167">
        <v>115</v>
      </c>
      <c r="Y167">
        <v>120</v>
      </c>
      <c r="Z167">
        <v>133.33333329999999</v>
      </c>
      <c r="AA167">
        <v>123</v>
      </c>
      <c r="AB167">
        <v>154</v>
      </c>
      <c r="AC167">
        <v>17</v>
      </c>
      <c r="AD167">
        <v>9</v>
      </c>
      <c r="AE167">
        <v>7</v>
      </c>
      <c r="AF167">
        <v>1</v>
      </c>
      <c r="AG167">
        <v>4</v>
      </c>
      <c r="AH167">
        <v>4</v>
      </c>
      <c r="AI167">
        <v>1</v>
      </c>
      <c r="AJ167">
        <v>0</v>
      </c>
      <c r="AK167">
        <v>0</v>
      </c>
      <c r="AL167">
        <v>8</v>
      </c>
      <c r="AM167">
        <v>4</v>
      </c>
      <c r="AN167">
        <v>0</v>
      </c>
      <c r="AO167">
        <v>0</v>
      </c>
      <c r="AP167">
        <v>0</v>
      </c>
      <c r="AQ167">
        <v>0</v>
      </c>
      <c r="AR167">
        <v>5</v>
      </c>
      <c r="AS167">
        <v>0</v>
      </c>
      <c r="AT167">
        <v>3</v>
      </c>
      <c r="AU167">
        <v>1</v>
      </c>
      <c r="AV167">
        <v>0</v>
      </c>
      <c r="AW167">
        <v>0</v>
      </c>
      <c r="AX167">
        <v>3</v>
      </c>
      <c r="AY167">
        <v>0</v>
      </c>
      <c r="AZ167">
        <v>1</v>
      </c>
      <c r="BA167">
        <v>0</v>
      </c>
      <c r="BB167">
        <v>0</v>
      </c>
      <c r="BC167">
        <v>0</v>
      </c>
      <c r="BD167">
        <v>0</v>
      </c>
      <c r="BE167">
        <v>9</v>
      </c>
      <c r="BF167">
        <v>0</v>
      </c>
      <c r="BG167">
        <v>0</v>
      </c>
      <c r="BH167">
        <v>0</v>
      </c>
      <c r="BI167">
        <v>2</v>
      </c>
      <c r="BJ167">
        <v>1</v>
      </c>
      <c r="BK167">
        <v>6</v>
      </c>
      <c r="BL167">
        <v>39</v>
      </c>
      <c r="BM167">
        <v>6</v>
      </c>
      <c r="BN167">
        <v>1</v>
      </c>
      <c r="BO167">
        <v>0</v>
      </c>
      <c r="BP167">
        <v>10</v>
      </c>
      <c r="BQ167">
        <v>4</v>
      </c>
      <c r="BR167">
        <v>18</v>
      </c>
      <c r="BS167">
        <v>1</v>
      </c>
      <c r="BT167">
        <v>0</v>
      </c>
      <c r="BU167">
        <v>1</v>
      </c>
      <c r="BV167">
        <v>164</v>
      </c>
      <c r="BW167">
        <v>0</v>
      </c>
      <c r="BX167">
        <v>164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  <c r="CG167" s="10" t="e">
        <f>#REF!</f>
        <v>#REF!</v>
      </c>
      <c r="CH167" s="10" t="e">
        <f>#REF!</f>
        <v>#REF!</v>
      </c>
      <c r="CI167" s="59" t="e">
        <f>#REF!</f>
        <v>#REF!</v>
      </c>
      <c r="CJ167" s="59" t="e">
        <f>#REF!</f>
        <v>#REF!</v>
      </c>
      <c r="CK167" s="59" t="e">
        <f>#REF!</f>
        <v>#REF!</v>
      </c>
      <c r="CL167" s="59" t="e">
        <f>#REF!</f>
        <v>#REF!</v>
      </c>
      <c r="CM167" s="59" t="e">
        <f>#REF!</f>
        <v>#REF!</v>
      </c>
      <c r="CN167" s="95" t="e">
        <f>#REF!</f>
        <v>#REF!</v>
      </c>
      <c r="CO167" s="95" t="e">
        <f>#REF!</f>
        <v>#REF!</v>
      </c>
      <c r="CP167" s="95" t="e">
        <f>#REF!</f>
        <v>#REF!</v>
      </c>
      <c r="CQ167" s="95" t="e">
        <f>#REF!</f>
        <v>#REF!</v>
      </c>
      <c r="CR167" s="95" t="e">
        <f>#REF!</f>
        <v>#REF!</v>
      </c>
      <c r="CS167" s="59" t="e">
        <f>#REF!</f>
        <v>#REF!</v>
      </c>
      <c r="CT167" s="59" t="e">
        <f>#REF!</f>
        <v>#REF!</v>
      </c>
      <c r="CU167" s="59" t="e">
        <f>#REF!</f>
        <v>#REF!</v>
      </c>
      <c r="CV167" s="59" t="e">
        <f>#REF!</f>
        <v>#REF!</v>
      </c>
      <c r="CW167" s="59" t="e">
        <f>#REF!</f>
        <v>#REF!</v>
      </c>
      <c r="CX167" s="95" t="e">
        <f>#REF!</f>
        <v>#REF!</v>
      </c>
      <c r="CY167" s="95" t="e">
        <f>#REF!</f>
        <v>#REF!</v>
      </c>
      <c r="CZ167" s="95" t="e">
        <f>#REF!</f>
        <v>#REF!</v>
      </c>
      <c r="DA167" s="95" t="e">
        <f>#REF!</f>
        <v>#REF!</v>
      </c>
      <c r="DB167" s="95" t="e">
        <f>#REF!</f>
        <v>#REF!</v>
      </c>
    </row>
    <row r="168" spans="1:106">
      <c r="A168" t="s">
        <v>162</v>
      </c>
      <c r="B168" s="10">
        <f>('E0-Last'!B168)-1</f>
        <v>33</v>
      </c>
      <c r="C168" s="6" t="s">
        <v>2</v>
      </c>
      <c r="D168" s="10" t="s">
        <v>38</v>
      </c>
      <c r="E168" s="59">
        <f t="shared" si="81"/>
        <v>25</v>
      </c>
      <c r="F168" s="59">
        <f t="shared" si="82"/>
        <v>0</v>
      </c>
      <c r="G168" s="59">
        <f t="shared" si="83"/>
        <v>25</v>
      </c>
      <c r="H168" s="59">
        <f t="shared" si="84"/>
        <v>50</v>
      </c>
      <c r="I168" s="59">
        <f t="shared" si="85"/>
        <v>0.25</v>
      </c>
      <c r="J168">
        <v>4</v>
      </c>
      <c r="K168">
        <v>1</v>
      </c>
      <c r="L168">
        <v>0</v>
      </c>
      <c r="M168">
        <v>1</v>
      </c>
      <c r="N168">
        <v>2</v>
      </c>
      <c r="O168">
        <v>0</v>
      </c>
      <c r="P168">
        <v>3398.333333</v>
      </c>
      <c r="Q168">
        <v>0</v>
      </c>
      <c r="R168">
        <v>2633</v>
      </c>
      <c r="S168">
        <v>3781</v>
      </c>
      <c r="T168">
        <v>592.33333330000005</v>
      </c>
      <c r="U168">
        <v>89</v>
      </c>
      <c r="V168">
        <v>844</v>
      </c>
      <c r="W168">
        <v>353.66666659999999</v>
      </c>
      <c r="X168">
        <v>729</v>
      </c>
      <c r="Y168">
        <v>166</v>
      </c>
      <c r="Z168">
        <v>301.33333340000001</v>
      </c>
      <c r="AA168">
        <v>182</v>
      </c>
      <c r="AB168">
        <v>361</v>
      </c>
      <c r="AC168">
        <v>9</v>
      </c>
      <c r="AD168">
        <v>4</v>
      </c>
      <c r="AE168">
        <v>1</v>
      </c>
      <c r="AF168">
        <v>4</v>
      </c>
      <c r="AG168">
        <v>5</v>
      </c>
      <c r="AH168">
        <v>4</v>
      </c>
      <c r="AI168">
        <v>0</v>
      </c>
      <c r="AJ168">
        <v>0</v>
      </c>
      <c r="AK168">
        <v>0</v>
      </c>
      <c r="AL168">
        <v>0</v>
      </c>
      <c r="AM168">
        <v>3</v>
      </c>
      <c r="AN168">
        <v>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1</v>
      </c>
      <c r="AU168">
        <v>0</v>
      </c>
      <c r="AV168">
        <v>0</v>
      </c>
      <c r="AW168">
        <v>0</v>
      </c>
      <c r="AX168">
        <v>0</v>
      </c>
      <c r="AY168">
        <v>2</v>
      </c>
      <c r="AZ168">
        <v>2</v>
      </c>
      <c r="BA168">
        <v>0</v>
      </c>
      <c r="BB168">
        <v>0</v>
      </c>
      <c r="BC168">
        <v>0</v>
      </c>
      <c r="BD168">
        <v>0</v>
      </c>
      <c r="BE168">
        <v>29</v>
      </c>
      <c r="BF168">
        <v>21</v>
      </c>
      <c r="BG168">
        <v>0</v>
      </c>
      <c r="BH168">
        <v>0</v>
      </c>
      <c r="BI168">
        <v>0</v>
      </c>
      <c r="BJ168">
        <v>3</v>
      </c>
      <c r="BK168">
        <v>5</v>
      </c>
      <c r="BL168">
        <v>131</v>
      </c>
      <c r="BM168">
        <v>56</v>
      </c>
      <c r="BN168">
        <v>9</v>
      </c>
      <c r="BO168">
        <v>1</v>
      </c>
      <c r="BP168">
        <v>5</v>
      </c>
      <c r="BQ168">
        <v>5</v>
      </c>
      <c r="BR168">
        <v>55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  <c r="CG168" s="10" t="e">
        <f>#REF!</f>
        <v>#REF!</v>
      </c>
      <c r="CH168" s="10" t="e">
        <f>#REF!</f>
        <v>#REF!</v>
      </c>
      <c r="CI168" s="59" t="e">
        <f>#REF!</f>
        <v>#REF!</v>
      </c>
      <c r="CJ168" s="59" t="e">
        <f>#REF!</f>
        <v>#REF!</v>
      </c>
      <c r="CK168" s="59" t="e">
        <f>#REF!</f>
        <v>#REF!</v>
      </c>
      <c r="CL168" s="59" t="e">
        <f>#REF!</f>
        <v>#REF!</v>
      </c>
      <c r="CM168" s="59" t="e">
        <f>#REF!</f>
        <v>#REF!</v>
      </c>
      <c r="CN168" s="95" t="e">
        <f>#REF!</f>
        <v>#REF!</v>
      </c>
      <c r="CO168" s="95" t="e">
        <f>#REF!</f>
        <v>#REF!</v>
      </c>
      <c r="CP168" s="95" t="e">
        <f>#REF!</f>
        <v>#REF!</v>
      </c>
      <c r="CQ168" s="95" t="e">
        <f>#REF!</f>
        <v>#REF!</v>
      </c>
      <c r="CR168" s="95" t="e">
        <f>#REF!</f>
        <v>#REF!</v>
      </c>
      <c r="CS168" s="59" t="e">
        <f>#REF!</f>
        <v>#REF!</v>
      </c>
      <c r="CT168" s="59" t="e">
        <f>#REF!</f>
        <v>#REF!</v>
      </c>
      <c r="CU168" s="59" t="e">
        <f>#REF!</f>
        <v>#REF!</v>
      </c>
      <c r="CV168" s="59" t="e">
        <f>#REF!</f>
        <v>#REF!</v>
      </c>
      <c r="CW168" s="59" t="e">
        <f>#REF!</f>
        <v>#REF!</v>
      </c>
      <c r="CX168" s="95" t="e">
        <f>#REF!</f>
        <v>#REF!</v>
      </c>
      <c r="CY168" s="95" t="e">
        <f>#REF!</f>
        <v>#REF!</v>
      </c>
      <c r="CZ168" s="95" t="e">
        <f>#REF!</f>
        <v>#REF!</v>
      </c>
      <c r="DA168" s="95" t="e">
        <f>#REF!</f>
        <v>#REF!</v>
      </c>
      <c r="DB168" s="95" t="e">
        <f>#REF!</f>
        <v>#REF!</v>
      </c>
    </row>
    <row r="169" spans="1:106">
      <c r="A169" t="s">
        <v>163</v>
      </c>
      <c r="B169" s="10">
        <f>('E0-Last'!B169)-1</f>
        <v>28</v>
      </c>
      <c r="C169" s="6" t="s">
        <v>2</v>
      </c>
      <c r="D169" s="10" t="s">
        <v>38</v>
      </c>
      <c r="E169" s="59">
        <f t="shared" si="81"/>
        <v>0</v>
      </c>
      <c r="F169" s="59">
        <f t="shared" si="82"/>
        <v>50</v>
      </c>
      <c r="G169" s="59">
        <f t="shared" si="83"/>
        <v>50</v>
      </c>
      <c r="H169" s="59">
        <f t="shared" si="84"/>
        <v>0</v>
      </c>
      <c r="I169" s="59">
        <f t="shared" si="85"/>
        <v>0.5</v>
      </c>
      <c r="J169">
        <v>4</v>
      </c>
      <c r="K169">
        <v>0</v>
      </c>
      <c r="L169">
        <v>2</v>
      </c>
      <c r="M169">
        <v>2</v>
      </c>
      <c r="N169">
        <v>0</v>
      </c>
      <c r="O169">
        <v>0</v>
      </c>
      <c r="P169">
        <v>236.75</v>
      </c>
      <c r="Q169">
        <v>387</v>
      </c>
      <c r="R169">
        <v>86.5</v>
      </c>
      <c r="S169">
        <v>0</v>
      </c>
      <c r="T169">
        <v>53.5</v>
      </c>
      <c r="U169">
        <v>53.5</v>
      </c>
      <c r="V169">
        <v>0</v>
      </c>
      <c r="W169">
        <v>77.5</v>
      </c>
      <c r="X169">
        <v>77.5</v>
      </c>
      <c r="Y169">
        <v>0</v>
      </c>
      <c r="Z169">
        <v>1108.5</v>
      </c>
      <c r="AA169">
        <v>1108.5</v>
      </c>
      <c r="AB169">
        <v>0</v>
      </c>
      <c r="AC169">
        <v>21</v>
      </c>
      <c r="AD169">
        <v>13</v>
      </c>
      <c r="AE169">
        <v>8</v>
      </c>
      <c r="AF169">
        <v>0</v>
      </c>
      <c r="AG169">
        <v>4</v>
      </c>
      <c r="AH169">
        <v>7</v>
      </c>
      <c r="AI169">
        <v>5</v>
      </c>
      <c r="AJ169">
        <v>0</v>
      </c>
      <c r="AK169">
        <v>0</v>
      </c>
      <c r="AL169">
        <v>5</v>
      </c>
      <c r="AM169">
        <v>4</v>
      </c>
      <c r="AN169">
        <v>5</v>
      </c>
      <c r="AO169">
        <v>0</v>
      </c>
      <c r="AP169">
        <v>0</v>
      </c>
      <c r="AQ169">
        <v>0</v>
      </c>
      <c r="AR169">
        <v>4</v>
      </c>
      <c r="AS169">
        <v>0</v>
      </c>
      <c r="AT169">
        <v>2</v>
      </c>
      <c r="AU169">
        <v>5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4</v>
      </c>
      <c r="BF169">
        <v>0</v>
      </c>
      <c r="BG169">
        <v>0</v>
      </c>
      <c r="BH169">
        <v>0</v>
      </c>
      <c r="BI169">
        <v>2</v>
      </c>
      <c r="BJ169">
        <v>0</v>
      </c>
      <c r="BK169">
        <v>2</v>
      </c>
      <c r="BL169">
        <v>56</v>
      </c>
      <c r="BM169">
        <v>4</v>
      </c>
      <c r="BN169">
        <v>12</v>
      </c>
      <c r="BO169">
        <v>0</v>
      </c>
      <c r="BP169">
        <v>4</v>
      </c>
      <c r="BQ169">
        <v>0</v>
      </c>
      <c r="BR169">
        <v>36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  <c r="CG169" s="10" t="e">
        <f>#REF!</f>
        <v>#REF!</v>
      </c>
      <c r="CH169" s="10" t="e">
        <f>#REF!</f>
        <v>#REF!</v>
      </c>
      <c r="CI169" s="59" t="e">
        <f>#REF!</f>
        <v>#REF!</v>
      </c>
      <c r="CJ169" s="59" t="e">
        <f>#REF!</f>
        <v>#REF!</v>
      </c>
      <c r="CK169" s="59" t="e">
        <f>#REF!</f>
        <v>#REF!</v>
      </c>
      <c r="CL169" s="59" t="e">
        <f>#REF!</f>
        <v>#REF!</v>
      </c>
      <c r="CM169" s="59" t="e">
        <f>#REF!</f>
        <v>#REF!</v>
      </c>
      <c r="CN169" s="95" t="e">
        <f>#REF!</f>
        <v>#REF!</v>
      </c>
      <c r="CO169" s="95" t="e">
        <f>#REF!</f>
        <v>#REF!</v>
      </c>
      <c r="CP169" s="95" t="e">
        <f>#REF!</f>
        <v>#REF!</v>
      </c>
      <c r="CQ169" s="95" t="e">
        <f>#REF!</f>
        <v>#REF!</v>
      </c>
      <c r="CR169" s="95" t="e">
        <f>#REF!</f>
        <v>#REF!</v>
      </c>
      <c r="CS169" s="59" t="e">
        <f>#REF!</f>
        <v>#REF!</v>
      </c>
      <c r="CT169" s="59" t="e">
        <f>#REF!</f>
        <v>#REF!</v>
      </c>
      <c r="CU169" s="59" t="e">
        <f>#REF!</f>
        <v>#REF!</v>
      </c>
      <c r="CV169" s="59" t="e">
        <f>#REF!</f>
        <v>#REF!</v>
      </c>
      <c r="CW169" s="59" t="e">
        <f>#REF!</f>
        <v>#REF!</v>
      </c>
      <c r="CX169" s="95" t="e">
        <f>#REF!</f>
        <v>#REF!</v>
      </c>
      <c r="CY169" s="95" t="e">
        <f>#REF!</f>
        <v>#REF!</v>
      </c>
      <c r="CZ169" s="95" t="e">
        <f>#REF!</f>
        <v>#REF!</v>
      </c>
      <c r="DA169" s="95" t="e">
        <f>#REF!</f>
        <v>#REF!</v>
      </c>
      <c r="DB169" s="95" t="e">
        <f>#REF!</f>
        <v>#REF!</v>
      </c>
    </row>
    <row r="170" spans="1:106">
      <c r="A170" t="s">
        <v>164</v>
      </c>
      <c r="B170" s="10">
        <f>('E0-Last'!B170)-1</f>
        <v>28</v>
      </c>
      <c r="C170" s="6" t="s">
        <v>2</v>
      </c>
      <c r="D170" s="10" t="s">
        <v>38</v>
      </c>
      <c r="E170" s="59">
        <f t="shared" si="81"/>
        <v>0</v>
      </c>
      <c r="F170" s="59">
        <f t="shared" si="82"/>
        <v>0</v>
      </c>
      <c r="G170" s="59">
        <f t="shared" si="83"/>
        <v>50</v>
      </c>
      <c r="H170" s="59">
        <f t="shared" si="84"/>
        <v>0</v>
      </c>
      <c r="I170" s="59">
        <f t="shared" si="85"/>
        <v>0.5</v>
      </c>
      <c r="J170">
        <v>4</v>
      </c>
      <c r="K170">
        <v>0</v>
      </c>
      <c r="L170">
        <v>0</v>
      </c>
      <c r="M170">
        <v>2</v>
      </c>
      <c r="N170">
        <v>0</v>
      </c>
      <c r="O170">
        <v>2</v>
      </c>
      <c r="P170">
        <v>625</v>
      </c>
      <c r="Q170">
        <v>0</v>
      </c>
      <c r="R170">
        <v>891</v>
      </c>
      <c r="S170">
        <v>0</v>
      </c>
      <c r="T170">
        <v>45.5</v>
      </c>
      <c r="U170">
        <v>45.5</v>
      </c>
      <c r="V170">
        <v>0</v>
      </c>
      <c r="W170">
        <v>256.5</v>
      </c>
      <c r="X170">
        <v>256.5</v>
      </c>
      <c r="Y170">
        <v>0</v>
      </c>
      <c r="Z170">
        <v>34.5</v>
      </c>
      <c r="AA170">
        <v>34.5</v>
      </c>
      <c r="AB170">
        <v>0</v>
      </c>
      <c r="AC170">
        <v>23</v>
      </c>
      <c r="AD170">
        <v>8</v>
      </c>
      <c r="AE170">
        <v>15</v>
      </c>
      <c r="AF170">
        <v>0</v>
      </c>
      <c r="AG170">
        <v>4</v>
      </c>
      <c r="AH170">
        <v>4</v>
      </c>
      <c r="AI170">
        <v>0</v>
      </c>
      <c r="AJ170">
        <v>0</v>
      </c>
      <c r="AK170">
        <v>0</v>
      </c>
      <c r="AL170">
        <v>15</v>
      </c>
      <c r="AM170">
        <v>4</v>
      </c>
      <c r="AN170">
        <v>0</v>
      </c>
      <c r="AO170">
        <v>0</v>
      </c>
      <c r="AP170">
        <v>0</v>
      </c>
      <c r="AQ170">
        <v>0</v>
      </c>
      <c r="AR170">
        <v>4</v>
      </c>
      <c r="AS170">
        <v>0</v>
      </c>
      <c r="AT170">
        <v>4</v>
      </c>
      <c r="AU170">
        <v>0</v>
      </c>
      <c r="AV170">
        <v>0</v>
      </c>
      <c r="AW170">
        <v>0</v>
      </c>
      <c r="AX170">
        <v>11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5</v>
      </c>
      <c r="BF170">
        <v>0</v>
      </c>
      <c r="BG170">
        <v>0</v>
      </c>
      <c r="BH170">
        <v>0</v>
      </c>
      <c r="BI170">
        <v>1</v>
      </c>
      <c r="BJ170">
        <v>2</v>
      </c>
      <c r="BK170">
        <v>2</v>
      </c>
      <c r="BL170">
        <v>55</v>
      </c>
      <c r="BM170">
        <v>21</v>
      </c>
      <c r="BN170">
        <v>0</v>
      </c>
      <c r="BO170">
        <v>0</v>
      </c>
      <c r="BP170">
        <v>3</v>
      </c>
      <c r="BQ170">
        <v>11</v>
      </c>
      <c r="BR170">
        <v>20</v>
      </c>
      <c r="BS170">
        <v>2</v>
      </c>
      <c r="BT170">
        <v>2</v>
      </c>
      <c r="BU170">
        <v>0</v>
      </c>
      <c r="BV170">
        <v>718</v>
      </c>
      <c r="BW170">
        <v>718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  <c r="CG170" s="10" t="e">
        <f>#REF!</f>
        <v>#REF!</v>
      </c>
      <c r="CH170" s="10" t="e">
        <f>#REF!</f>
        <v>#REF!</v>
      </c>
      <c r="CI170" s="59" t="e">
        <f>#REF!</f>
        <v>#REF!</v>
      </c>
      <c r="CJ170" s="59" t="e">
        <f>#REF!</f>
        <v>#REF!</v>
      </c>
      <c r="CK170" s="59" t="e">
        <f>#REF!</f>
        <v>#REF!</v>
      </c>
      <c r="CL170" s="59" t="e">
        <f>#REF!</f>
        <v>#REF!</v>
      </c>
      <c r="CM170" s="59" t="e">
        <f>#REF!</f>
        <v>#REF!</v>
      </c>
      <c r="CN170" s="95" t="e">
        <f>#REF!</f>
        <v>#REF!</v>
      </c>
      <c r="CO170" s="95" t="e">
        <f>#REF!</f>
        <v>#REF!</v>
      </c>
      <c r="CP170" s="95" t="e">
        <f>#REF!</f>
        <v>#REF!</v>
      </c>
      <c r="CQ170" s="95" t="e">
        <f>#REF!</f>
        <v>#REF!</v>
      </c>
      <c r="CR170" s="95" t="e">
        <f>#REF!</f>
        <v>#REF!</v>
      </c>
      <c r="CS170" s="59" t="e">
        <f>#REF!</f>
        <v>#REF!</v>
      </c>
      <c r="CT170" s="59" t="e">
        <f>#REF!</f>
        <v>#REF!</v>
      </c>
      <c r="CU170" s="59" t="e">
        <f>#REF!</f>
        <v>#REF!</v>
      </c>
      <c r="CV170" s="59" t="e">
        <f>#REF!</f>
        <v>#REF!</v>
      </c>
      <c r="CW170" s="59" t="e">
        <f>#REF!</f>
        <v>#REF!</v>
      </c>
      <c r="CX170" s="95" t="e">
        <f>#REF!</f>
        <v>#REF!</v>
      </c>
      <c r="CY170" s="95" t="e">
        <f>#REF!</f>
        <v>#REF!</v>
      </c>
      <c r="CZ170" s="95" t="e">
        <f>#REF!</f>
        <v>#REF!</v>
      </c>
      <c r="DA170" s="95" t="e">
        <f>#REF!</f>
        <v>#REF!</v>
      </c>
      <c r="DB170" s="95" t="e">
        <f>#REF!</f>
        <v>#REF!</v>
      </c>
    </row>
    <row r="171" spans="1:106">
      <c r="A171" t="s">
        <v>165</v>
      </c>
      <c r="B171" s="10">
        <f>('E0-Last'!B171)-1</f>
        <v>28</v>
      </c>
      <c r="C171" s="6" t="s">
        <v>2</v>
      </c>
      <c r="D171" s="10" t="s">
        <v>38</v>
      </c>
      <c r="E171" s="59">
        <f t="shared" si="81"/>
        <v>0</v>
      </c>
      <c r="F171" s="59">
        <f t="shared" si="82"/>
        <v>0</v>
      </c>
      <c r="G171" s="59">
        <f t="shared" si="83"/>
        <v>50</v>
      </c>
      <c r="H171" s="59">
        <f t="shared" si="84"/>
        <v>25</v>
      </c>
      <c r="I171" s="59">
        <f t="shared" si="85"/>
        <v>0.5</v>
      </c>
      <c r="J171">
        <v>4</v>
      </c>
      <c r="K171">
        <v>0</v>
      </c>
      <c r="L171">
        <v>0</v>
      </c>
      <c r="M171">
        <v>2</v>
      </c>
      <c r="N171">
        <v>1</v>
      </c>
      <c r="O171">
        <v>1</v>
      </c>
      <c r="P171">
        <v>85.5</v>
      </c>
      <c r="Q171">
        <v>0</v>
      </c>
      <c r="R171">
        <v>80</v>
      </c>
      <c r="S171">
        <v>46</v>
      </c>
      <c r="T171">
        <v>195.33333329999999</v>
      </c>
      <c r="U171">
        <v>190.5</v>
      </c>
      <c r="V171">
        <v>205</v>
      </c>
      <c r="W171">
        <v>23</v>
      </c>
      <c r="X171">
        <v>16</v>
      </c>
      <c r="Y171">
        <v>37</v>
      </c>
      <c r="Z171">
        <v>446.33333340000001</v>
      </c>
      <c r="AA171">
        <v>569</v>
      </c>
      <c r="AB171">
        <v>201</v>
      </c>
      <c r="AC171">
        <v>15</v>
      </c>
      <c r="AD171">
        <v>10</v>
      </c>
      <c r="AE171">
        <v>4</v>
      </c>
      <c r="AF171">
        <v>1</v>
      </c>
      <c r="AG171">
        <v>5</v>
      </c>
      <c r="AH171">
        <v>7</v>
      </c>
      <c r="AI171">
        <v>0</v>
      </c>
      <c r="AJ171">
        <v>0</v>
      </c>
      <c r="AK171">
        <v>0</v>
      </c>
      <c r="AL171">
        <v>3</v>
      </c>
      <c r="AM171">
        <v>4</v>
      </c>
      <c r="AN171">
        <v>3</v>
      </c>
      <c r="AO171">
        <v>0</v>
      </c>
      <c r="AP171">
        <v>0</v>
      </c>
      <c r="AQ171">
        <v>0</v>
      </c>
      <c r="AR171">
        <v>3</v>
      </c>
      <c r="AS171">
        <v>1</v>
      </c>
      <c r="AT171">
        <v>3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1</v>
      </c>
      <c r="BA171">
        <v>0</v>
      </c>
      <c r="BB171">
        <v>0</v>
      </c>
      <c r="BC171">
        <v>0</v>
      </c>
      <c r="BD171">
        <v>0</v>
      </c>
      <c r="BE171">
        <v>3</v>
      </c>
      <c r="BF171">
        <v>0</v>
      </c>
      <c r="BG171">
        <v>0</v>
      </c>
      <c r="BH171">
        <v>0</v>
      </c>
      <c r="BI171">
        <v>3</v>
      </c>
      <c r="BJ171">
        <v>0</v>
      </c>
      <c r="BK171">
        <v>0</v>
      </c>
      <c r="BL171">
        <v>35</v>
      </c>
      <c r="BM171">
        <v>2</v>
      </c>
      <c r="BN171">
        <v>1</v>
      </c>
      <c r="BO171">
        <v>3</v>
      </c>
      <c r="BP171">
        <v>0</v>
      </c>
      <c r="BQ171">
        <v>0</v>
      </c>
      <c r="BR171">
        <v>29</v>
      </c>
      <c r="BS171">
        <v>1</v>
      </c>
      <c r="BT171">
        <v>1</v>
      </c>
      <c r="BU171">
        <v>0</v>
      </c>
      <c r="BV171">
        <v>136</v>
      </c>
      <c r="BW171">
        <v>136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G171" s="10">
        <f>CG409</f>
        <v>0</v>
      </c>
      <c r="CH171" s="10">
        <f t="shared" ref="CH171:DB171" si="87">CH409</f>
        <v>0</v>
      </c>
      <c r="CI171" s="59">
        <f t="shared" si="87"/>
        <v>0</v>
      </c>
      <c r="CJ171" s="59">
        <f t="shared" si="87"/>
        <v>0</v>
      </c>
      <c r="CK171" s="59">
        <f t="shared" si="87"/>
        <v>0</v>
      </c>
      <c r="CL171" s="59">
        <f t="shared" si="87"/>
        <v>0</v>
      </c>
      <c r="CM171" s="59">
        <f t="shared" si="87"/>
        <v>0</v>
      </c>
      <c r="CN171" s="95">
        <f t="shared" si="87"/>
        <v>0</v>
      </c>
      <c r="CO171" s="95">
        <f t="shared" si="87"/>
        <v>0</v>
      </c>
      <c r="CP171" s="95">
        <f t="shared" si="87"/>
        <v>0</v>
      </c>
      <c r="CQ171" s="95">
        <f t="shared" si="87"/>
        <v>0</v>
      </c>
      <c r="CR171" s="95">
        <f t="shared" si="87"/>
        <v>0</v>
      </c>
      <c r="CS171" s="59">
        <f t="shared" si="87"/>
        <v>0</v>
      </c>
      <c r="CT171" s="59">
        <f t="shared" si="87"/>
        <v>0</v>
      </c>
      <c r="CU171" s="59">
        <f t="shared" si="87"/>
        <v>0</v>
      </c>
      <c r="CV171" s="59">
        <f t="shared" si="87"/>
        <v>0</v>
      </c>
      <c r="CW171" s="59">
        <f t="shared" si="87"/>
        <v>0</v>
      </c>
      <c r="CX171" s="95">
        <f t="shared" si="87"/>
        <v>0</v>
      </c>
      <c r="CY171" s="95">
        <f t="shared" si="87"/>
        <v>0</v>
      </c>
      <c r="CZ171" s="95">
        <f t="shared" si="87"/>
        <v>0</v>
      </c>
      <c r="DA171" s="95">
        <f t="shared" si="87"/>
        <v>0</v>
      </c>
      <c r="DB171" s="95">
        <f t="shared" si="87"/>
        <v>0</v>
      </c>
    </row>
    <row r="172" spans="1:106">
      <c r="A172" t="s">
        <v>166</v>
      </c>
      <c r="B172" s="10">
        <f>('E0-Last'!B172)-1</f>
        <v>33</v>
      </c>
      <c r="C172" s="4" t="s">
        <v>3</v>
      </c>
      <c r="D172" s="10" t="s">
        <v>38</v>
      </c>
      <c r="E172" s="59">
        <f t="shared" si="81"/>
        <v>25</v>
      </c>
      <c r="F172" s="59">
        <f t="shared" si="82"/>
        <v>0</v>
      </c>
      <c r="G172" s="59">
        <f t="shared" si="83"/>
        <v>25</v>
      </c>
      <c r="H172" s="59">
        <f t="shared" si="84"/>
        <v>25</v>
      </c>
      <c r="I172" s="59">
        <f t="shared" si="85"/>
        <v>0.25</v>
      </c>
      <c r="J172">
        <v>4</v>
      </c>
      <c r="K172">
        <v>1</v>
      </c>
      <c r="L172">
        <v>0</v>
      </c>
      <c r="M172">
        <v>1</v>
      </c>
      <c r="N172">
        <v>1</v>
      </c>
      <c r="O172">
        <v>1</v>
      </c>
      <c r="P172">
        <v>1795.666667</v>
      </c>
      <c r="Q172">
        <v>0</v>
      </c>
      <c r="R172">
        <v>880</v>
      </c>
      <c r="S172">
        <v>2002</v>
      </c>
      <c r="T172">
        <v>123.5</v>
      </c>
      <c r="U172">
        <v>39</v>
      </c>
      <c r="V172">
        <v>208</v>
      </c>
      <c r="W172">
        <v>1499.5</v>
      </c>
      <c r="X172">
        <v>1784</v>
      </c>
      <c r="Y172">
        <v>1215</v>
      </c>
      <c r="Z172">
        <v>3.5</v>
      </c>
      <c r="AA172">
        <v>2</v>
      </c>
      <c r="AB172">
        <v>5</v>
      </c>
      <c r="AC172">
        <v>9</v>
      </c>
      <c r="AD172">
        <v>3</v>
      </c>
      <c r="AE172">
        <v>3</v>
      </c>
      <c r="AF172">
        <v>3</v>
      </c>
      <c r="AG172">
        <v>6</v>
      </c>
      <c r="AH172">
        <v>3</v>
      </c>
      <c r="AI172">
        <v>0</v>
      </c>
      <c r="AJ172">
        <v>0</v>
      </c>
      <c r="AK172">
        <v>0</v>
      </c>
      <c r="AL172">
        <v>0</v>
      </c>
      <c r="AM172">
        <v>3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1</v>
      </c>
      <c r="AT172">
        <v>2</v>
      </c>
      <c r="AU172">
        <v>0</v>
      </c>
      <c r="AV172">
        <v>0</v>
      </c>
      <c r="AW172">
        <v>0</v>
      </c>
      <c r="AX172">
        <v>0</v>
      </c>
      <c r="AY172">
        <v>2</v>
      </c>
      <c r="AZ172">
        <v>1</v>
      </c>
      <c r="BA172">
        <v>0</v>
      </c>
      <c r="BB172">
        <v>0</v>
      </c>
      <c r="BC172">
        <v>0</v>
      </c>
      <c r="BD172">
        <v>0</v>
      </c>
      <c r="BE172">
        <v>5</v>
      </c>
      <c r="BF172">
        <v>3</v>
      </c>
      <c r="BG172">
        <v>0</v>
      </c>
      <c r="BH172">
        <v>0</v>
      </c>
      <c r="BI172">
        <v>0</v>
      </c>
      <c r="BJ172">
        <v>2</v>
      </c>
      <c r="BK172">
        <v>0</v>
      </c>
      <c r="BL172">
        <v>240</v>
      </c>
      <c r="BM172">
        <v>97</v>
      </c>
      <c r="BN172">
        <v>1</v>
      </c>
      <c r="BO172">
        <v>0</v>
      </c>
      <c r="BP172">
        <v>6</v>
      </c>
      <c r="BQ172">
        <v>44</v>
      </c>
      <c r="BR172">
        <v>92</v>
      </c>
      <c r="BS172">
        <v>1</v>
      </c>
      <c r="BT172">
        <v>1</v>
      </c>
      <c r="BU172">
        <v>0</v>
      </c>
      <c r="BV172">
        <v>2505</v>
      </c>
      <c r="BW172">
        <v>2505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</row>
    <row r="173" spans="1:106">
      <c r="A173" t="s">
        <v>167</v>
      </c>
      <c r="B173" s="10">
        <f>('E0-Last'!B173)-1</f>
        <v>28</v>
      </c>
      <c r="C173" s="6" t="s">
        <v>2</v>
      </c>
      <c r="D173" s="10" t="s">
        <v>38</v>
      </c>
      <c r="E173" s="59">
        <f t="shared" si="81"/>
        <v>0</v>
      </c>
      <c r="F173" s="59">
        <f t="shared" si="82"/>
        <v>0</v>
      </c>
      <c r="G173" s="59">
        <f t="shared" si="83"/>
        <v>50</v>
      </c>
      <c r="H173" s="59">
        <f t="shared" si="84"/>
        <v>25</v>
      </c>
      <c r="I173" s="59">
        <f t="shared" si="85"/>
        <v>0.5</v>
      </c>
      <c r="J173">
        <v>4</v>
      </c>
      <c r="K173">
        <v>0</v>
      </c>
      <c r="L173">
        <v>0</v>
      </c>
      <c r="M173">
        <v>2</v>
      </c>
      <c r="N173">
        <v>1</v>
      </c>
      <c r="O173">
        <v>1</v>
      </c>
      <c r="P173">
        <v>291.75</v>
      </c>
      <c r="Q173">
        <v>0</v>
      </c>
      <c r="R173">
        <v>469</v>
      </c>
      <c r="S173">
        <v>139</v>
      </c>
      <c r="T173">
        <v>79</v>
      </c>
      <c r="U173">
        <v>71</v>
      </c>
      <c r="V173">
        <v>95</v>
      </c>
      <c r="W173">
        <v>1044.333333</v>
      </c>
      <c r="X173">
        <v>1356</v>
      </c>
      <c r="Y173">
        <v>421</v>
      </c>
      <c r="Z173">
        <v>11.66666667</v>
      </c>
      <c r="AA173">
        <v>11.5</v>
      </c>
      <c r="AB173">
        <v>12</v>
      </c>
      <c r="AC173">
        <v>9</v>
      </c>
      <c r="AD173">
        <v>5</v>
      </c>
      <c r="AE173">
        <v>3</v>
      </c>
      <c r="AF173">
        <v>1</v>
      </c>
      <c r="AG173">
        <v>4</v>
      </c>
      <c r="AH173">
        <v>5</v>
      </c>
      <c r="AI173">
        <v>0</v>
      </c>
      <c r="AJ173">
        <v>0</v>
      </c>
      <c r="AK173">
        <v>0</v>
      </c>
      <c r="AL173">
        <v>0</v>
      </c>
      <c r="AM173">
        <v>4</v>
      </c>
      <c r="AN173">
        <v>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3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7</v>
      </c>
      <c r="BF173">
        <v>0</v>
      </c>
      <c r="BG173">
        <v>0</v>
      </c>
      <c r="BH173">
        <v>3</v>
      </c>
      <c r="BI173">
        <v>0</v>
      </c>
      <c r="BJ173">
        <v>3</v>
      </c>
      <c r="BK173">
        <v>1</v>
      </c>
      <c r="BL173">
        <v>111</v>
      </c>
      <c r="BM173">
        <v>15</v>
      </c>
      <c r="BN173">
        <v>0</v>
      </c>
      <c r="BO173">
        <v>5</v>
      </c>
      <c r="BP173">
        <v>0</v>
      </c>
      <c r="BQ173">
        <v>10</v>
      </c>
      <c r="BR173">
        <v>81</v>
      </c>
      <c r="BS173">
        <v>1</v>
      </c>
      <c r="BT173">
        <v>0</v>
      </c>
      <c r="BU173">
        <v>1</v>
      </c>
      <c r="BV173">
        <v>90</v>
      </c>
      <c r="BW173">
        <v>0</v>
      </c>
      <c r="BX173">
        <v>90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</row>
    <row r="174" spans="1:106">
      <c r="A174" t="s">
        <v>182</v>
      </c>
      <c r="B174" s="10">
        <f>('E0-Last'!B174)-1</f>
        <v>36</v>
      </c>
      <c r="C174" s="4" t="s">
        <v>3</v>
      </c>
      <c r="D174" s="10" t="s">
        <v>38</v>
      </c>
      <c r="E174" s="59">
        <f t="shared" si="81"/>
        <v>50</v>
      </c>
      <c r="F174" s="59">
        <f t="shared" si="82"/>
        <v>25</v>
      </c>
      <c r="G174" s="59">
        <f t="shared" si="83"/>
        <v>0</v>
      </c>
      <c r="H174" s="59">
        <f t="shared" si="84"/>
        <v>0</v>
      </c>
      <c r="I174" s="59">
        <f t="shared" si="85"/>
        <v>0</v>
      </c>
      <c r="J174">
        <v>4</v>
      </c>
      <c r="K174">
        <v>2</v>
      </c>
      <c r="L174">
        <v>1</v>
      </c>
      <c r="M174">
        <v>0</v>
      </c>
      <c r="N174">
        <v>0</v>
      </c>
      <c r="O174">
        <v>1</v>
      </c>
      <c r="P174">
        <v>1719</v>
      </c>
      <c r="Q174">
        <v>1413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7</v>
      </c>
      <c r="AD174">
        <v>5</v>
      </c>
      <c r="AE174">
        <v>0</v>
      </c>
      <c r="AF174">
        <v>2</v>
      </c>
      <c r="AG174">
        <v>3</v>
      </c>
      <c r="AH174">
        <v>3</v>
      </c>
      <c r="AI174">
        <v>0</v>
      </c>
      <c r="AJ174">
        <v>0</v>
      </c>
      <c r="AK174">
        <v>0</v>
      </c>
      <c r="AL174">
        <v>1</v>
      </c>
      <c r="AM174">
        <v>2</v>
      </c>
      <c r="AN174">
        <v>2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</v>
      </c>
      <c r="AZ174">
        <v>1</v>
      </c>
      <c r="BA174">
        <v>0</v>
      </c>
      <c r="BB174">
        <v>0</v>
      </c>
      <c r="BC174">
        <v>0</v>
      </c>
      <c r="BD174">
        <v>0</v>
      </c>
      <c r="BE174">
        <v>4</v>
      </c>
      <c r="BF174">
        <v>3</v>
      </c>
      <c r="BG174">
        <v>1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1</v>
      </c>
      <c r="BV174">
        <v>2025</v>
      </c>
      <c r="BW174">
        <v>0</v>
      </c>
      <c r="BX174">
        <v>2025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</row>
    <row r="175" spans="1:106">
      <c r="A175" t="s">
        <v>168</v>
      </c>
      <c r="B175" s="10">
        <f>('E0-Last'!B175)-1</f>
        <v>26</v>
      </c>
      <c r="C175" s="4" t="s">
        <v>3</v>
      </c>
      <c r="D175" s="10" t="s">
        <v>38</v>
      </c>
      <c r="E175" s="59">
        <f t="shared" si="81"/>
        <v>0</v>
      </c>
      <c r="F175" s="59">
        <f t="shared" si="82"/>
        <v>0</v>
      </c>
      <c r="G175" s="59">
        <f t="shared" si="83"/>
        <v>50</v>
      </c>
      <c r="H175" s="59">
        <f t="shared" si="84"/>
        <v>50</v>
      </c>
      <c r="I175" s="59">
        <f t="shared" si="85"/>
        <v>0.5</v>
      </c>
      <c r="J175">
        <v>4</v>
      </c>
      <c r="K175">
        <v>0</v>
      </c>
      <c r="L175">
        <v>0</v>
      </c>
      <c r="M175">
        <v>2</v>
      </c>
      <c r="N175">
        <v>2</v>
      </c>
      <c r="O175">
        <v>0</v>
      </c>
      <c r="P175">
        <v>181.75</v>
      </c>
      <c r="Q175">
        <v>0</v>
      </c>
      <c r="R175">
        <v>48</v>
      </c>
      <c r="S175">
        <v>315.5</v>
      </c>
      <c r="T175">
        <v>234.75</v>
      </c>
      <c r="U175">
        <v>142.5</v>
      </c>
      <c r="V175">
        <v>327</v>
      </c>
      <c r="W175">
        <v>257.25</v>
      </c>
      <c r="X175">
        <v>323</v>
      </c>
      <c r="Y175">
        <v>191.5</v>
      </c>
      <c r="Z175">
        <v>15</v>
      </c>
      <c r="AA175">
        <v>13</v>
      </c>
      <c r="AB175">
        <v>17</v>
      </c>
      <c r="AC175">
        <v>28</v>
      </c>
      <c r="AD175">
        <v>13</v>
      </c>
      <c r="AE175">
        <v>9</v>
      </c>
      <c r="AF175">
        <v>6</v>
      </c>
      <c r="AG175">
        <v>5</v>
      </c>
      <c r="AH175">
        <v>8</v>
      </c>
      <c r="AI175">
        <v>3</v>
      </c>
      <c r="AJ175">
        <v>0</v>
      </c>
      <c r="AK175">
        <v>0</v>
      </c>
      <c r="AL175">
        <v>12</v>
      </c>
      <c r="AM175">
        <v>4</v>
      </c>
      <c r="AN175">
        <v>4</v>
      </c>
      <c r="AO175">
        <v>0</v>
      </c>
      <c r="AP175">
        <v>0</v>
      </c>
      <c r="AQ175">
        <v>0</v>
      </c>
      <c r="AR175">
        <v>5</v>
      </c>
      <c r="AS175">
        <v>1</v>
      </c>
      <c r="AT175">
        <v>2</v>
      </c>
      <c r="AU175">
        <v>3</v>
      </c>
      <c r="AV175">
        <v>0</v>
      </c>
      <c r="AW175">
        <v>0</v>
      </c>
      <c r="AX175">
        <v>3</v>
      </c>
      <c r="AY175">
        <v>0</v>
      </c>
      <c r="AZ175">
        <v>2</v>
      </c>
      <c r="BA175">
        <v>0</v>
      </c>
      <c r="BB175">
        <v>0</v>
      </c>
      <c r="BC175">
        <v>0</v>
      </c>
      <c r="BD175">
        <v>4</v>
      </c>
      <c r="BE175">
        <v>15</v>
      </c>
      <c r="BF175">
        <v>0</v>
      </c>
      <c r="BG175">
        <v>0</v>
      </c>
      <c r="BH175">
        <v>0</v>
      </c>
      <c r="BI175">
        <v>0</v>
      </c>
      <c r="BJ175">
        <v>4</v>
      </c>
      <c r="BK175">
        <v>11</v>
      </c>
      <c r="BL175">
        <v>38</v>
      </c>
      <c r="BM175">
        <v>8</v>
      </c>
      <c r="BN175">
        <v>2</v>
      </c>
      <c r="BO175">
        <v>0</v>
      </c>
      <c r="BP175">
        <v>6</v>
      </c>
      <c r="BQ175">
        <v>6</v>
      </c>
      <c r="BR175">
        <v>16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</row>
    <row r="176" spans="1:106">
      <c r="A176" t="s">
        <v>169</v>
      </c>
      <c r="B176" s="10">
        <f>('E0-Last'!B176)-1</f>
        <v>34</v>
      </c>
      <c r="C176" s="6" t="s">
        <v>2</v>
      </c>
      <c r="D176" s="10" t="s">
        <v>38</v>
      </c>
      <c r="E176" s="59">
        <f t="shared" si="81"/>
        <v>25</v>
      </c>
      <c r="F176" s="59">
        <f t="shared" si="82"/>
        <v>0</v>
      </c>
      <c r="G176" s="59">
        <f t="shared" si="83"/>
        <v>0</v>
      </c>
      <c r="H176" s="59">
        <f t="shared" si="84"/>
        <v>25</v>
      </c>
      <c r="I176" s="59">
        <f t="shared" si="85"/>
        <v>0</v>
      </c>
      <c r="J176">
        <v>4</v>
      </c>
      <c r="K176">
        <v>1</v>
      </c>
      <c r="L176">
        <v>0</v>
      </c>
      <c r="M176">
        <v>0</v>
      </c>
      <c r="N176">
        <v>1</v>
      </c>
      <c r="O176">
        <v>2</v>
      </c>
      <c r="P176">
        <v>349.66666659999999</v>
      </c>
      <c r="Q176">
        <v>0</v>
      </c>
      <c r="R176">
        <v>0</v>
      </c>
      <c r="S176">
        <v>66</v>
      </c>
      <c r="T176">
        <v>56</v>
      </c>
      <c r="U176">
        <v>0</v>
      </c>
      <c r="V176">
        <v>56</v>
      </c>
      <c r="W176">
        <v>210</v>
      </c>
      <c r="X176">
        <v>0</v>
      </c>
      <c r="Y176">
        <v>210</v>
      </c>
      <c r="Z176">
        <v>293</v>
      </c>
      <c r="AA176">
        <v>0</v>
      </c>
      <c r="AB176">
        <v>293</v>
      </c>
      <c r="AC176">
        <v>10</v>
      </c>
      <c r="AD176">
        <v>5</v>
      </c>
      <c r="AE176">
        <v>2</v>
      </c>
      <c r="AF176">
        <v>3</v>
      </c>
      <c r="AG176">
        <v>3</v>
      </c>
      <c r="AH176">
        <v>5</v>
      </c>
      <c r="AI176">
        <v>1</v>
      </c>
      <c r="AJ176">
        <v>0</v>
      </c>
      <c r="AK176">
        <v>0</v>
      </c>
      <c r="AL176">
        <v>1</v>
      </c>
      <c r="AM176">
        <v>3</v>
      </c>
      <c r="AN176">
        <v>2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</v>
      </c>
      <c r="AU176">
        <v>0</v>
      </c>
      <c r="AV176">
        <v>0</v>
      </c>
      <c r="AW176">
        <v>0</v>
      </c>
      <c r="AX176">
        <v>1</v>
      </c>
      <c r="AY176">
        <v>0</v>
      </c>
      <c r="AZ176">
        <v>2</v>
      </c>
      <c r="BA176">
        <v>1</v>
      </c>
      <c r="BB176">
        <v>0</v>
      </c>
      <c r="BC176">
        <v>0</v>
      </c>
      <c r="BD176">
        <v>0</v>
      </c>
      <c r="BE176">
        <v>1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85</v>
      </c>
      <c r="BM176">
        <v>26</v>
      </c>
      <c r="BN176">
        <v>3</v>
      </c>
      <c r="BO176">
        <v>0</v>
      </c>
      <c r="BP176">
        <v>0</v>
      </c>
      <c r="BQ176">
        <v>3</v>
      </c>
      <c r="BR176">
        <v>53</v>
      </c>
      <c r="BS176">
        <v>2</v>
      </c>
      <c r="BT176">
        <v>1</v>
      </c>
      <c r="BU176">
        <v>1</v>
      </c>
      <c r="BV176">
        <v>983</v>
      </c>
      <c r="BW176">
        <v>118</v>
      </c>
      <c r="BX176">
        <v>865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</row>
    <row r="177" spans="1:83">
      <c r="A177" t="s">
        <v>170</v>
      </c>
      <c r="B177" s="10">
        <f>('E0-Last'!B177)-1</f>
        <v>28</v>
      </c>
      <c r="C177" s="6" t="s">
        <v>2</v>
      </c>
      <c r="D177" s="10" t="s">
        <v>38</v>
      </c>
      <c r="E177" s="59">
        <f t="shared" si="81"/>
        <v>0</v>
      </c>
      <c r="F177" s="59">
        <f t="shared" si="82"/>
        <v>0</v>
      </c>
      <c r="G177" s="59">
        <f t="shared" si="83"/>
        <v>50</v>
      </c>
      <c r="H177" s="59">
        <f t="shared" si="84"/>
        <v>0</v>
      </c>
      <c r="I177" s="59">
        <f t="shared" si="85"/>
        <v>0.5</v>
      </c>
      <c r="J177">
        <v>4</v>
      </c>
      <c r="K177">
        <v>0</v>
      </c>
      <c r="L177">
        <v>0</v>
      </c>
      <c r="M177">
        <v>2</v>
      </c>
      <c r="N177">
        <v>0</v>
      </c>
      <c r="O177">
        <v>2</v>
      </c>
      <c r="P177">
        <v>98.5</v>
      </c>
      <c r="Q177">
        <v>0</v>
      </c>
      <c r="R177">
        <v>178.5</v>
      </c>
      <c r="S177">
        <v>0</v>
      </c>
      <c r="T177">
        <v>242</v>
      </c>
      <c r="U177">
        <v>242</v>
      </c>
      <c r="V177">
        <v>0</v>
      </c>
      <c r="W177">
        <v>93.5</v>
      </c>
      <c r="X177">
        <v>93.5</v>
      </c>
      <c r="Y177">
        <v>0</v>
      </c>
      <c r="Z177">
        <v>822.5</v>
      </c>
      <c r="AA177">
        <v>822.5</v>
      </c>
      <c r="AB177">
        <v>0</v>
      </c>
      <c r="AC177">
        <v>70</v>
      </c>
      <c r="AD177">
        <v>34</v>
      </c>
      <c r="AE177">
        <v>36</v>
      </c>
      <c r="AF177">
        <v>0</v>
      </c>
      <c r="AG177">
        <v>4</v>
      </c>
      <c r="AH177">
        <v>24</v>
      </c>
      <c r="AI177">
        <v>7</v>
      </c>
      <c r="AJ177">
        <v>3</v>
      </c>
      <c r="AK177">
        <v>0</v>
      </c>
      <c r="AL177">
        <v>32</v>
      </c>
      <c r="AM177">
        <v>4</v>
      </c>
      <c r="AN177">
        <v>20</v>
      </c>
      <c r="AO177">
        <v>0</v>
      </c>
      <c r="AP177">
        <v>0</v>
      </c>
      <c r="AQ177">
        <v>0</v>
      </c>
      <c r="AR177">
        <v>10</v>
      </c>
      <c r="AS177">
        <v>0</v>
      </c>
      <c r="AT177">
        <v>4</v>
      </c>
      <c r="AU177">
        <v>7</v>
      </c>
      <c r="AV177">
        <v>3</v>
      </c>
      <c r="AW177">
        <v>0</v>
      </c>
      <c r="AX177">
        <v>22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2</v>
      </c>
      <c r="BF177">
        <v>0</v>
      </c>
      <c r="BG177">
        <v>0</v>
      </c>
      <c r="BH177">
        <v>0</v>
      </c>
      <c r="BI177">
        <v>2</v>
      </c>
      <c r="BJ177">
        <v>0</v>
      </c>
      <c r="BK177">
        <v>0</v>
      </c>
      <c r="BL177">
        <v>11</v>
      </c>
      <c r="BM177">
        <v>1</v>
      </c>
      <c r="BN177">
        <v>0</v>
      </c>
      <c r="BO177">
        <v>0</v>
      </c>
      <c r="BP177">
        <v>5</v>
      </c>
      <c r="BQ177">
        <v>0</v>
      </c>
      <c r="BR177">
        <v>5</v>
      </c>
      <c r="BS177">
        <v>2</v>
      </c>
      <c r="BT177">
        <v>0</v>
      </c>
      <c r="BU177">
        <v>2</v>
      </c>
      <c r="BV177">
        <v>37</v>
      </c>
      <c r="BW177">
        <v>0</v>
      </c>
      <c r="BX177">
        <v>37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</row>
    <row r="178" spans="1:83">
      <c r="A178" t="s">
        <v>171</v>
      </c>
      <c r="B178" s="10">
        <f>('E0-Last'!B178)-1</f>
        <v>33</v>
      </c>
      <c r="C178" s="4" t="s">
        <v>3</v>
      </c>
      <c r="D178" s="10" t="s">
        <v>38</v>
      </c>
      <c r="E178" s="59">
        <f t="shared" si="81"/>
        <v>0</v>
      </c>
      <c r="F178" s="59">
        <f t="shared" si="82"/>
        <v>0</v>
      </c>
      <c r="G178" s="59">
        <f t="shared" si="83"/>
        <v>50</v>
      </c>
      <c r="H178" s="59">
        <f t="shared" si="84"/>
        <v>25</v>
      </c>
      <c r="I178" s="59">
        <f t="shared" si="85"/>
        <v>0.5</v>
      </c>
      <c r="J178">
        <v>4</v>
      </c>
      <c r="K178">
        <v>0</v>
      </c>
      <c r="L178">
        <v>0</v>
      </c>
      <c r="M178">
        <v>2</v>
      </c>
      <c r="N178">
        <v>1</v>
      </c>
      <c r="O178">
        <v>1</v>
      </c>
      <c r="P178">
        <v>269.25</v>
      </c>
      <c r="Q178">
        <v>0</v>
      </c>
      <c r="R178">
        <v>257</v>
      </c>
      <c r="S178">
        <v>414</v>
      </c>
      <c r="T178">
        <v>390.33333340000001</v>
      </c>
      <c r="U178">
        <v>216</v>
      </c>
      <c r="V178">
        <v>739</v>
      </c>
      <c r="W178">
        <v>70.333333339999996</v>
      </c>
      <c r="X178">
        <v>67</v>
      </c>
      <c r="Y178">
        <v>77</v>
      </c>
      <c r="Z178">
        <v>165.66666670000001</v>
      </c>
      <c r="AA178">
        <v>103.5</v>
      </c>
      <c r="AB178">
        <v>290</v>
      </c>
      <c r="AC178">
        <v>20</v>
      </c>
      <c r="AD178">
        <v>5</v>
      </c>
      <c r="AE178">
        <v>12</v>
      </c>
      <c r="AF178">
        <v>3</v>
      </c>
      <c r="AG178">
        <v>6</v>
      </c>
      <c r="AH178">
        <v>5</v>
      </c>
      <c r="AI178">
        <v>1</v>
      </c>
      <c r="AJ178">
        <v>0</v>
      </c>
      <c r="AK178">
        <v>3</v>
      </c>
      <c r="AL178">
        <v>5</v>
      </c>
      <c r="AM178">
        <v>4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2</v>
      </c>
      <c r="AT178">
        <v>3</v>
      </c>
      <c r="AU178">
        <v>0</v>
      </c>
      <c r="AV178">
        <v>0</v>
      </c>
      <c r="AW178">
        <v>3</v>
      </c>
      <c r="AX178">
        <v>4</v>
      </c>
      <c r="AY178">
        <v>0</v>
      </c>
      <c r="AZ178">
        <v>1</v>
      </c>
      <c r="BA178">
        <v>1</v>
      </c>
      <c r="BB178">
        <v>0</v>
      </c>
      <c r="BC178">
        <v>0</v>
      </c>
      <c r="BD178">
        <v>1</v>
      </c>
      <c r="BE178">
        <v>7</v>
      </c>
      <c r="BF178">
        <v>0</v>
      </c>
      <c r="BG178">
        <v>0</v>
      </c>
      <c r="BH178">
        <v>0</v>
      </c>
      <c r="BI178">
        <v>2</v>
      </c>
      <c r="BJ178">
        <v>5</v>
      </c>
      <c r="BK178">
        <v>0</v>
      </c>
      <c r="BL178">
        <v>28</v>
      </c>
      <c r="BM178">
        <v>6</v>
      </c>
      <c r="BN178">
        <v>9</v>
      </c>
      <c r="BO178">
        <v>2</v>
      </c>
      <c r="BP178">
        <v>2</v>
      </c>
      <c r="BQ178">
        <v>1</v>
      </c>
      <c r="BR178">
        <v>8</v>
      </c>
      <c r="BS178">
        <v>1</v>
      </c>
      <c r="BT178">
        <v>0</v>
      </c>
      <c r="BU178">
        <v>1</v>
      </c>
      <c r="BV178">
        <v>149</v>
      </c>
      <c r="BW178">
        <v>0</v>
      </c>
      <c r="BX178">
        <v>149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</row>
    <row r="179" spans="1:83">
      <c r="A179" t="s">
        <v>172</v>
      </c>
      <c r="B179" s="10">
        <f>('E0-Last'!B179)-1</f>
        <v>28</v>
      </c>
      <c r="C179" s="4" t="s">
        <v>3</v>
      </c>
      <c r="D179" s="10" t="s">
        <v>38</v>
      </c>
      <c r="E179" s="59">
        <f t="shared" si="81"/>
        <v>0</v>
      </c>
      <c r="F179" s="59">
        <f t="shared" si="82"/>
        <v>0</v>
      </c>
      <c r="G179" s="59">
        <f t="shared" si="83"/>
        <v>50</v>
      </c>
      <c r="H179" s="59">
        <f t="shared" si="84"/>
        <v>50</v>
      </c>
      <c r="I179" s="59">
        <f t="shared" si="85"/>
        <v>0.5</v>
      </c>
      <c r="J179">
        <v>4</v>
      </c>
      <c r="K179">
        <v>0</v>
      </c>
      <c r="L179">
        <v>0</v>
      </c>
      <c r="M179">
        <v>2</v>
      </c>
      <c r="N179">
        <v>2</v>
      </c>
      <c r="O179">
        <v>0</v>
      </c>
      <c r="P179">
        <v>155.5</v>
      </c>
      <c r="Q179">
        <v>0</v>
      </c>
      <c r="R179">
        <v>135.5</v>
      </c>
      <c r="S179">
        <v>175.5</v>
      </c>
      <c r="T179">
        <v>66.75</v>
      </c>
      <c r="U179">
        <v>51.5</v>
      </c>
      <c r="V179">
        <v>82</v>
      </c>
      <c r="W179">
        <v>63</v>
      </c>
      <c r="X179">
        <v>49</v>
      </c>
      <c r="Y179">
        <v>77</v>
      </c>
      <c r="Z179">
        <v>469.75</v>
      </c>
      <c r="AA179">
        <v>669.5</v>
      </c>
      <c r="AB179">
        <v>270</v>
      </c>
      <c r="AC179">
        <v>12</v>
      </c>
      <c r="AD179">
        <v>7</v>
      </c>
      <c r="AE179">
        <v>2</v>
      </c>
      <c r="AF179">
        <v>3</v>
      </c>
      <c r="AG179">
        <v>4</v>
      </c>
      <c r="AH179">
        <v>5</v>
      </c>
      <c r="AI179">
        <v>1</v>
      </c>
      <c r="AJ179">
        <v>0</v>
      </c>
      <c r="AK179">
        <v>0</v>
      </c>
      <c r="AL179">
        <v>2</v>
      </c>
      <c r="AM179">
        <v>4</v>
      </c>
      <c r="AN179">
        <v>1</v>
      </c>
      <c r="AO179">
        <v>0</v>
      </c>
      <c r="AP179">
        <v>0</v>
      </c>
      <c r="AQ179">
        <v>0</v>
      </c>
      <c r="AR179">
        <v>2</v>
      </c>
      <c r="AS179">
        <v>0</v>
      </c>
      <c r="AT179">
        <v>2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2</v>
      </c>
      <c r="BA179">
        <v>1</v>
      </c>
      <c r="BB179">
        <v>0</v>
      </c>
      <c r="BC179">
        <v>0</v>
      </c>
      <c r="BD179">
        <v>0</v>
      </c>
      <c r="BE179">
        <v>6</v>
      </c>
      <c r="BF179">
        <v>1</v>
      </c>
      <c r="BG179">
        <v>0</v>
      </c>
      <c r="BH179">
        <v>0</v>
      </c>
      <c r="BI179">
        <v>2</v>
      </c>
      <c r="BJ179">
        <v>2</v>
      </c>
      <c r="BK179">
        <v>1</v>
      </c>
      <c r="BL179">
        <v>55</v>
      </c>
      <c r="BM179">
        <v>8</v>
      </c>
      <c r="BN179">
        <v>0</v>
      </c>
      <c r="BO179">
        <v>2</v>
      </c>
      <c r="BP179">
        <v>1</v>
      </c>
      <c r="BQ179">
        <v>2</v>
      </c>
      <c r="BR179">
        <v>42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</row>
    <row r="180" spans="1:83">
      <c r="A180" t="s">
        <v>173</v>
      </c>
      <c r="B180" s="10">
        <f>('E0-Last'!B180)-1</f>
        <v>28</v>
      </c>
      <c r="C180" s="6" t="s">
        <v>2</v>
      </c>
      <c r="D180" s="10" t="s">
        <v>38</v>
      </c>
      <c r="E180" s="59">
        <f t="shared" si="81"/>
        <v>0</v>
      </c>
      <c r="F180" s="59">
        <f t="shared" si="82"/>
        <v>0</v>
      </c>
      <c r="G180" s="59">
        <f t="shared" si="83"/>
        <v>50</v>
      </c>
      <c r="H180" s="59">
        <f t="shared" si="84"/>
        <v>25</v>
      </c>
      <c r="I180" s="59">
        <f t="shared" si="85"/>
        <v>0.5</v>
      </c>
      <c r="J180">
        <v>4</v>
      </c>
      <c r="K180">
        <v>0</v>
      </c>
      <c r="L180">
        <v>0</v>
      </c>
      <c r="M180">
        <v>2</v>
      </c>
      <c r="N180">
        <v>1</v>
      </c>
      <c r="O180">
        <v>1</v>
      </c>
      <c r="P180">
        <v>219</v>
      </c>
      <c r="Q180">
        <v>0</v>
      </c>
      <c r="R180">
        <v>225.5</v>
      </c>
      <c r="S180">
        <v>205</v>
      </c>
      <c r="T180">
        <v>416.66666659999999</v>
      </c>
      <c r="U180">
        <v>291</v>
      </c>
      <c r="V180">
        <v>668</v>
      </c>
      <c r="W180">
        <v>1803.333333</v>
      </c>
      <c r="X180">
        <v>2421.5</v>
      </c>
      <c r="Y180">
        <v>567</v>
      </c>
      <c r="Z180">
        <v>14.33333333</v>
      </c>
      <c r="AA180">
        <v>17.5</v>
      </c>
      <c r="AB180">
        <v>8</v>
      </c>
      <c r="AC180">
        <v>21</v>
      </c>
      <c r="AD180">
        <v>10</v>
      </c>
      <c r="AE180">
        <v>7</v>
      </c>
      <c r="AF180">
        <v>4</v>
      </c>
      <c r="AG180">
        <v>4</v>
      </c>
      <c r="AH180">
        <v>6</v>
      </c>
      <c r="AI180">
        <v>1</v>
      </c>
      <c r="AJ180">
        <v>0</v>
      </c>
      <c r="AK180">
        <v>4</v>
      </c>
      <c r="AL180">
        <v>6</v>
      </c>
      <c r="AM180">
        <v>4</v>
      </c>
      <c r="AN180">
        <v>2</v>
      </c>
      <c r="AO180">
        <v>0</v>
      </c>
      <c r="AP180">
        <v>0</v>
      </c>
      <c r="AQ180">
        <v>1</v>
      </c>
      <c r="AR180">
        <v>3</v>
      </c>
      <c r="AS180">
        <v>0</v>
      </c>
      <c r="AT180">
        <v>3</v>
      </c>
      <c r="AU180">
        <v>1</v>
      </c>
      <c r="AV180">
        <v>0</v>
      </c>
      <c r="AW180">
        <v>3</v>
      </c>
      <c r="AX180">
        <v>0</v>
      </c>
      <c r="AY180">
        <v>0</v>
      </c>
      <c r="AZ180">
        <v>1</v>
      </c>
      <c r="BA180">
        <v>0</v>
      </c>
      <c r="BB180">
        <v>0</v>
      </c>
      <c r="BC180">
        <v>0</v>
      </c>
      <c r="BD180">
        <v>3</v>
      </c>
      <c r="BE180">
        <v>6</v>
      </c>
      <c r="BF180">
        <v>0</v>
      </c>
      <c r="BG180">
        <v>0</v>
      </c>
      <c r="BH180">
        <v>0</v>
      </c>
      <c r="BI180">
        <v>0</v>
      </c>
      <c r="BJ180">
        <v>3</v>
      </c>
      <c r="BK180">
        <v>3</v>
      </c>
      <c r="BL180">
        <v>49</v>
      </c>
      <c r="BM180">
        <v>5</v>
      </c>
      <c r="BN180">
        <v>9</v>
      </c>
      <c r="BO180">
        <v>2</v>
      </c>
      <c r="BP180">
        <v>5</v>
      </c>
      <c r="BQ180">
        <v>4</v>
      </c>
      <c r="BR180">
        <v>24</v>
      </c>
      <c r="BS180">
        <v>1</v>
      </c>
      <c r="BT180">
        <v>1</v>
      </c>
      <c r="BU180">
        <v>0</v>
      </c>
      <c r="BV180">
        <v>220</v>
      </c>
      <c r="BW180">
        <v>220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 t="s">
        <v>58</v>
      </c>
    </row>
    <row r="181" spans="1:83">
      <c r="A181" t="s">
        <v>174</v>
      </c>
      <c r="B181" s="10">
        <f>('E0-Last'!B181)-1</f>
        <v>36</v>
      </c>
      <c r="C181" s="6" t="s">
        <v>2</v>
      </c>
      <c r="D181" s="10" t="s">
        <v>38</v>
      </c>
      <c r="E181" s="59">
        <f t="shared" si="81"/>
        <v>100</v>
      </c>
      <c r="F181" s="59">
        <f t="shared" si="82"/>
        <v>0</v>
      </c>
      <c r="G181" s="59">
        <f t="shared" si="83"/>
        <v>0</v>
      </c>
      <c r="H181" s="59">
        <f t="shared" si="84"/>
        <v>0</v>
      </c>
      <c r="I181" s="59">
        <f t="shared" si="85"/>
        <v>0</v>
      </c>
      <c r="J181">
        <v>4</v>
      </c>
      <c r="K181">
        <v>4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3</v>
      </c>
      <c r="AD181">
        <v>0</v>
      </c>
      <c r="AE181">
        <v>3</v>
      </c>
      <c r="AF181">
        <v>0</v>
      </c>
      <c r="AG181">
        <v>3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3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2</v>
      </c>
      <c r="BF181">
        <v>1</v>
      </c>
      <c r="BG181">
        <v>0</v>
      </c>
      <c r="BH181">
        <v>0</v>
      </c>
      <c r="BI181">
        <v>0</v>
      </c>
      <c r="BJ181">
        <v>0</v>
      </c>
      <c r="BK181">
        <v>1</v>
      </c>
      <c r="BL181">
        <v>263</v>
      </c>
      <c r="BM181">
        <v>85</v>
      </c>
      <c r="BN181">
        <v>0</v>
      </c>
      <c r="BO181">
        <v>0</v>
      </c>
      <c r="BP181">
        <v>0</v>
      </c>
      <c r="BQ181">
        <v>0</v>
      </c>
      <c r="BR181">
        <v>178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 t="s">
        <v>58</v>
      </c>
    </row>
    <row r="182" spans="1:83">
      <c r="A182" t="s">
        <v>183</v>
      </c>
      <c r="B182" s="10">
        <f>('E0-Last'!B182)-1</f>
        <v>33</v>
      </c>
      <c r="C182" s="6" t="s">
        <v>2</v>
      </c>
      <c r="D182" s="10" t="s">
        <v>38</v>
      </c>
      <c r="E182" s="59">
        <f t="shared" si="81"/>
        <v>25</v>
      </c>
      <c r="F182" s="59">
        <f t="shared" si="82"/>
        <v>0</v>
      </c>
      <c r="G182" s="59">
        <f t="shared" si="83"/>
        <v>0</v>
      </c>
      <c r="H182" s="59">
        <f t="shared" si="84"/>
        <v>25</v>
      </c>
      <c r="I182" s="59">
        <f t="shared" si="85"/>
        <v>0</v>
      </c>
      <c r="J182">
        <v>4</v>
      </c>
      <c r="K182">
        <v>1</v>
      </c>
      <c r="L182">
        <v>0</v>
      </c>
      <c r="M182">
        <v>0</v>
      </c>
      <c r="N182">
        <v>1</v>
      </c>
      <c r="O182">
        <v>2</v>
      </c>
      <c r="P182">
        <v>582</v>
      </c>
      <c r="Q182">
        <v>0</v>
      </c>
      <c r="R182">
        <v>0</v>
      </c>
      <c r="S182">
        <v>419</v>
      </c>
      <c r="T182">
        <v>85</v>
      </c>
      <c r="U182">
        <v>0</v>
      </c>
      <c r="V182">
        <v>85</v>
      </c>
      <c r="W182">
        <v>401</v>
      </c>
      <c r="X182">
        <v>0</v>
      </c>
      <c r="Y182">
        <v>401</v>
      </c>
      <c r="Z182">
        <v>261</v>
      </c>
      <c r="AA182">
        <v>0</v>
      </c>
      <c r="AB182">
        <v>261</v>
      </c>
      <c r="AC182">
        <v>28</v>
      </c>
      <c r="AD182">
        <v>6</v>
      </c>
      <c r="AE182">
        <v>19</v>
      </c>
      <c r="AF182">
        <v>3</v>
      </c>
      <c r="AG182">
        <v>17</v>
      </c>
      <c r="AH182">
        <v>4</v>
      </c>
      <c r="AI182">
        <v>0</v>
      </c>
      <c r="AJ182">
        <v>0</v>
      </c>
      <c r="AK182">
        <v>0</v>
      </c>
      <c r="AL182">
        <v>7</v>
      </c>
      <c r="AM182">
        <v>3</v>
      </c>
      <c r="AN182">
        <v>1</v>
      </c>
      <c r="AO182">
        <v>0</v>
      </c>
      <c r="AP182">
        <v>0</v>
      </c>
      <c r="AQ182">
        <v>0</v>
      </c>
      <c r="AR182">
        <v>2</v>
      </c>
      <c r="AS182">
        <v>14</v>
      </c>
      <c r="AT182">
        <v>1</v>
      </c>
      <c r="AU182">
        <v>0</v>
      </c>
      <c r="AV182">
        <v>0</v>
      </c>
      <c r="AW182">
        <v>0</v>
      </c>
      <c r="AX182">
        <v>4</v>
      </c>
      <c r="AY182">
        <v>0</v>
      </c>
      <c r="AZ182">
        <v>2</v>
      </c>
      <c r="BA182">
        <v>0</v>
      </c>
      <c r="BB182">
        <v>0</v>
      </c>
      <c r="BC182">
        <v>0</v>
      </c>
      <c r="BD182">
        <v>1</v>
      </c>
      <c r="BE182">
        <v>1</v>
      </c>
      <c r="BF182">
        <v>0</v>
      </c>
      <c r="BG182">
        <v>0</v>
      </c>
      <c r="BH182">
        <v>0</v>
      </c>
      <c r="BI182">
        <v>0</v>
      </c>
      <c r="BJ182">
        <v>1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1</v>
      </c>
      <c r="BU182">
        <v>1</v>
      </c>
      <c r="BV182">
        <v>1327</v>
      </c>
      <c r="BW182">
        <v>630</v>
      </c>
      <c r="BX182">
        <v>697</v>
      </c>
      <c r="BY182">
        <v>0</v>
      </c>
      <c r="BZ182">
        <v>0</v>
      </c>
      <c r="CA182">
        <v>0</v>
      </c>
      <c r="CB182">
        <v>0</v>
      </c>
      <c r="CC182">
        <v>0</v>
      </c>
      <c r="CD182" t="s">
        <v>58</v>
      </c>
    </row>
    <row r="183" spans="1:83">
      <c r="A183" t="s">
        <v>175</v>
      </c>
      <c r="B183" s="10">
        <f>('E0-Last'!B183)-1</f>
        <v>33</v>
      </c>
      <c r="C183" s="4" t="s">
        <v>3</v>
      </c>
      <c r="D183" s="10" t="s">
        <v>38</v>
      </c>
      <c r="E183" s="59">
        <f t="shared" si="81"/>
        <v>0</v>
      </c>
      <c r="F183" s="59">
        <f t="shared" si="82"/>
        <v>0</v>
      </c>
      <c r="G183" s="59">
        <f t="shared" si="83"/>
        <v>50</v>
      </c>
      <c r="H183" s="59">
        <f t="shared" si="84"/>
        <v>0</v>
      </c>
      <c r="I183" s="59">
        <f t="shared" si="85"/>
        <v>0.5</v>
      </c>
      <c r="J183">
        <v>4</v>
      </c>
      <c r="K183">
        <v>0</v>
      </c>
      <c r="L183">
        <v>0</v>
      </c>
      <c r="M183">
        <v>2</v>
      </c>
      <c r="N183">
        <v>0</v>
      </c>
      <c r="O183">
        <v>2</v>
      </c>
      <c r="P183">
        <v>192</v>
      </c>
      <c r="Q183">
        <v>0</v>
      </c>
      <c r="R183">
        <v>216.5</v>
      </c>
      <c r="S183">
        <v>0</v>
      </c>
      <c r="T183">
        <v>48.5</v>
      </c>
      <c r="U183">
        <v>48.5</v>
      </c>
      <c r="V183">
        <v>0</v>
      </c>
      <c r="W183">
        <v>292.5</v>
      </c>
      <c r="X183">
        <v>292.5</v>
      </c>
      <c r="Y183">
        <v>0</v>
      </c>
      <c r="Z183">
        <v>35.5</v>
      </c>
      <c r="AA183">
        <v>35.5</v>
      </c>
      <c r="AB183">
        <v>0</v>
      </c>
      <c r="AC183">
        <v>16</v>
      </c>
      <c r="AD183">
        <v>8</v>
      </c>
      <c r="AE183">
        <v>8</v>
      </c>
      <c r="AF183">
        <v>0</v>
      </c>
      <c r="AG183">
        <v>5</v>
      </c>
      <c r="AH183">
        <v>6</v>
      </c>
      <c r="AI183">
        <v>0</v>
      </c>
      <c r="AJ183">
        <v>0</v>
      </c>
      <c r="AK183">
        <v>0</v>
      </c>
      <c r="AL183">
        <v>5</v>
      </c>
      <c r="AM183">
        <v>4</v>
      </c>
      <c r="AN183">
        <v>2</v>
      </c>
      <c r="AO183">
        <v>0</v>
      </c>
      <c r="AP183">
        <v>0</v>
      </c>
      <c r="AQ183">
        <v>0</v>
      </c>
      <c r="AR183">
        <v>2</v>
      </c>
      <c r="AS183">
        <v>1</v>
      </c>
      <c r="AT183">
        <v>4</v>
      </c>
      <c r="AU183">
        <v>0</v>
      </c>
      <c r="AV183">
        <v>0</v>
      </c>
      <c r="AW183">
        <v>0</v>
      </c>
      <c r="AX183">
        <v>3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6</v>
      </c>
      <c r="BF183">
        <v>0</v>
      </c>
      <c r="BG183">
        <v>0</v>
      </c>
      <c r="BH183">
        <v>0</v>
      </c>
      <c r="BI183">
        <v>1</v>
      </c>
      <c r="BJ183">
        <v>1</v>
      </c>
      <c r="BK183">
        <v>4</v>
      </c>
      <c r="BL183">
        <v>34</v>
      </c>
      <c r="BM183">
        <v>5</v>
      </c>
      <c r="BN183">
        <v>0</v>
      </c>
      <c r="BO183">
        <v>0</v>
      </c>
      <c r="BP183">
        <v>4</v>
      </c>
      <c r="BQ183">
        <v>0</v>
      </c>
      <c r="BR183">
        <v>25</v>
      </c>
      <c r="BS183">
        <v>2</v>
      </c>
      <c r="BT183">
        <v>0</v>
      </c>
      <c r="BU183">
        <v>2</v>
      </c>
      <c r="BV183">
        <v>335</v>
      </c>
      <c r="BW183">
        <v>0</v>
      </c>
      <c r="BX183">
        <v>335</v>
      </c>
      <c r="BY183">
        <v>0</v>
      </c>
      <c r="BZ183">
        <v>0</v>
      </c>
      <c r="CA183">
        <v>0</v>
      </c>
      <c r="CB183">
        <v>0</v>
      </c>
      <c r="CC183">
        <v>0</v>
      </c>
      <c r="CD183" t="s">
        <v>58</v>
      </c>
    </row>
    <row r="184" spans="1:83">
      <c r="A184" t="s">
        <v>176</v>
      </c>
      <c r="B184" s="10">
        <f>('E0-Last'!B184)-1</f>
        <v>33</v>
      </c>
      <c r="C184" s="6" t="s">
        <v>2</v>
      </c>
      <c r="D184" s="10" t="s">
        <v>38</v>
      </c>
      <c r="E184" s="59">
        <f t="shared" si="81"/>
        <v>50</v>
      </c>
      <c r="F184" s="59">
        <f t="shared" si="82"/>
        <v>0</v>
      </c>
      <c r="G184" s="59">
        <f t="shared" si="83"/>
        <v>25</v>
      </c>
      <c r="H184" s="59">
        <f t="shared" si="84"/>
        <v>25</v>
      </c>
      <c r="I184" s="59">
        <f t="shared" si="85"/>
        <v>0.25</v>
      </c>
      <c r="J184">
        <v>4</v>
      </c>
      <c r="K184">
        <v>2</v>
      </c>
      <c r="L184">
        <v>0</v>
      </c>
      <c r="M184">
        <v>1</v>
      </c>
      <c r="N184">
        <v>1</v>
      </c>
      <c r="O184">
        <v>0</v>
      </c>
      <c r="P184">
        <v>1677.5</v>
      </c>
      <c r="Q184">
        <v>0</v>
      </c>
      <c r="R184">
        <v>2251</v>
      </c>
      <c r="S184">
        <v>1104</v>
      </c>
      <c r="T184">
        <v>192.5</v>
      </c>
      <c r="U184">
        <v>274</v>
      </c>
      <c r="V184">
        <v>111</v>
      </c>
      <c r="W184">
        <v>2852</v>
      </c>
      <c r="X184">
        <v>177</v>
      </c>
      <c r="Y184">
        <v>5527</v>
      </c>
      <c r="Z184">
        <v>430</v>
      </c>
      <c r="AA184">
        <v>612</v>
      </c>
      <c r="AB184">
        <v>248</v>
      </c>
      <c r="AC184">
        <v>10</v>
      </c>
      <c r="AD184">
        <v>2</v>
      </c>
      <c r="AE184">
        <v>5</v>
      </c>
      <c r="AF184">
        <v>3</v>
      </c>
      <c r="AG184">
        <v>5</v>
      </c>
      <c r="AH184">
        <v>2</v>
      </c>
      <c r="AI184">
        <v>0</v>
      </c>
      <c r="AJ184">
        <v>0</v>
      </c>
      <c r="AK184">
        <v>2</v>
      </c>
      <c r="AL184">
        <v>1</v>
      </c>
      <c r="AM184">
        <v>2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3</v>
      </c>
      <c r="AT184">
        <v>1</v>
      </c>
      <c r="AU184">
        <v>0</v>
      </c>
      <c r="AV184">
        <v>0</v>
      </c>
      <c r="AW184">
        <v>0</v>
      </c>
      <c r="AX184">
        <v>1</v>
      </c>
      <c r="AY184">
        <v>0</v>
      </c>
      <c r="AZ184">
        <v>1</v>
      </c>
      <c r="BA184">
        <v>0</v>
      </c>
      <c r="BB184">
        <v>0</v>
      </c>
      <c r="BC184">
        <v>2</v>
      </c>
      <c r="BD184">
        <v>0</v>
      </c>
      <c r="BE184">
        <v>7</v>
      </c>
      <c r="BF184">
        <v>4</v>
      </c>
      <c r="BG184">
        <v>0</v>
      </c>
      <c r="BH184">
        <v>0</v>
      </c>
      <c r="BI184">
        <v>1</v>
      </c>
      <c r="BJ184">
        <v>1</v>
      </c>
      <c r="BK184">
        <v>1</v>
      </c>
      <c r="BL184">
        <v>230</v>
      </c>
      <c r="BM184">
        <v>81</v>
      </c>
      <c r="BN184">
        <v>3</v>
      </c>
      <c r="BO184">
        <v>0</v>
      </c>
      <c r="BP184">
        <v>4</v>
      </c>
      <c r="BQ184">
        <v>38</v>
      </c>
      <c r="BR184">
        <v>104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 t="s">
        <v>58</v>
      </c>
    </row>
    <row r="185" spans="1:83">
      <c r="A185" t="s">
        <v>177</v>
      </c>
      <c r="B185" s="10">
        <f>('E0-Last'!B185)-1</f>
        <v>28</v>
      </c>
      <c r="C185" s="6" t="s">
        <v>2</v>
      </c>
      <c r="D185" s="10" t="s">
        <v>38</v>
      </c>
      <c r="E185" s="59">
        <f t="shared" si="81"/>
        <v>100</v>
      </c>
      <c r="F185" s="59">
        <f t="shared" si="82"/>
        <v>0</v>
      </c>
      <c r="G185" s="59">
        <f t="shared" si="83"/>
        <v>0</v>
      </c>
      <c r="H185" s="59">
        <f t="shared" si="84"/>
        <v>0</v>
      </c>
      <c r="I185" s="59">
        <f t="shared" si="85"/>
        <v>0</v>
      </c>
      <c r="J185">
        <v>4</v>
      </c>
      <c r="K185">
        <v>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53</v>
      </c>
      <c r="BM185">
        <v>23</v>
      </c>
      <c r="BN185">
        <v>0</v>
      </c>
      <c r="BO185">
        <v>0</v>
      </c>
      <c r="BP185">
        <v>0</v>
      </c>
      <c r="BQ185">
        <v>0</v>
      </c>
      <c r="BR185">
        <v>30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 t="s">
        <v>58</v>
      </c>
    </row>
    <row r="186" spans="1:83">
      <c r="A186"/>
      <c r="B186" s="10"/>
      <c r="C186" s="6"/>
      <c r="D186" s="10"/>
      <c r="E186" s="59"/>
      <c r="F186" s="59"/>
      <c r="G186" s="59"/>
      <c r="H186" s="59"/>
      <c r="I186" s="59"/>
      <c r="O186" s="38"/>
    </row>
    <row r="187" spans="1:83">
      <c r="A187" s="34" t="s">
        <v>3</v>
      </c>
      <c r="B187" s="34">
        <f>COUNTIF(C159:C184,"WT")</f>
        <v>11</v>
      </c>
      <c r="C187" s="63"/>
      <c r="D187" s="22" t="s">
        <v>41</v>
      </c>
      <c r="E187" s="24">
        <f>AVERAGE(E162:E165,E167,E172,E174:E175,E178:E179,E183)</f>
        <v>22.727272727272727</v>
      </c>
      <c r="F187" s="24">
        <f t="shared" ref="F187:BQ187" si="88">AVERAGE(F162:F165,F167,F172,F174:F175,F178:F179,F183)</f>
        <v>4.5454545454545459</v>
      </c>
      <c r="G187" s="24">
        <f t="shared" si="88"/>
        <v>34.090909090909093</v>
      </c>
      <c r="H187" s="24">
        <f t="shared" si="88"/>
        <v>20.454545454545453</v>
      </c>
      <c r="I187" s="24">
        <f t="shared" si="88"/>
        <v>0.34090909090909088</v>
      </c>
      <c r="J187" s="24">
        <f t="shared" si="88"/>
        <v>4</v>
      </c>
      <c r="K187" s="24">
        <f t="shared" si="88"/>
        <v>0.90909090909090906</v>
      </c>
      <c r="L187" s="24">
        <f>AVERAGE(L162:L165,L167,L172,L174:L175,L178:L179,L183)</f>
        <v>0.18181818181818182</v>
      </c>
      <c r="M187" s="24">
        <f t="shared" si="88"/>
        <v>1.3636363636363635</v>
      </c>
      <c r="N187" s="24">
        <f t="shared" si="88"/>
        <v>0.81818181818181823</v>
      </c>
      <c r="O187" s="24">
        <f t="shared" si="88"/>
        <v>0.72727272727272729</v>
      </c>
      <c r="P187" s="24">
        <f t="shared" si="88"/>
        <v>832.83333336363637</v>
      </c>
      <c r="Q187" s="24">
        <f t="shared" si="88"/>
        <v>239.72727272727272</v>
      </c>
      <c r="R187" s="24">
        <f t="shared" si="88"/>
        <v>436.86363636363637</v>
      </c>
      <c r="S187" s="24">
        <f t="shared" si="88"/>
        <v>430.40909090909093</v>
      </c>
      <c r="T187" s="24">
        <f t="shared" si="88"/>
        <v>171.95454545454547</v>
      </c>
      <c r="U187" s="24">
        <f t="shared" si="88"/>
        <v>128.45454545454547</v>
      </c>
      <c r="V187" s="24">
        <f t="shared" si="88"/>
        <v>154.54545454545453</v>
      </c>
      <c r="W187" s="24">
        <f t="shared" si="88"/>
        <v>1914.5227272763636</v>
      </c>
      <c r="X187" s="24">
        <f t="shared" si="88"/>
        <v>1038.9545454545455</v>
      </c>
      <c r="Y187" s="24">
        <f t="shared" si="88"/>
        <v>1058.4545454545455</v>
      </c>
      <c r="Z187" s="24">
        <f t="shared" si="88"/>
        <v>100.02272727272727</v>
      </c>
      <c r="AA187" s="24">
        <f t="shared" si="88"/>
        <v>109.90909090909091</v>
      </c>
      <c r="AB187" s="24">
        <f t="shared" si="88"/>
        <v>68.272727272727266</v>
      </c>
      <c r="AC187" s="24">
        <f t="shared" si="88"/>
        <v>13.636363636363637</v>
      </c>
      <c r="AD187" s="24">
        <f t="shared" si="88"/>
        <v>6.2727272727272725</v>
      </c>
      <c r="AE187" s="24">
        <f t="shared" si="88"/>
        <v>5.0909090909090908</v>
      </c>
      <c r="AF187" s="24">
        <f t="shared" si="88"/>
        <v>2.2727272727272729</v>
      </c>
      <c r="AG187" s="24">
        <f t="shared" si="88"/>
        <v>4.2727272727272725</v>
      </c>
      <c r="AH187" s="24">
        <f t="shared" si="88"/>
        <v>4.5454545454545459</v>
      </c>
      <c r="AI187" s="24">
        <f t="shared" si="88"/>
        <v>0.90909090909090906</v>
      </c>
      <c r="AJ187" s="24">
        <f t="shared" si="88"/>
        <v>0</v>
      </c>
      <c r="AK187" s="24">
        <f t="shared" si="88"/>
        <v>0.27272727272727271</v>
      </c>
      <c r="AL187" s="24">
        <f t="shared" si="88"/>
        <v>3.6363636363636362</v>
      </c>
      <c r="AM187" s="24">
        <f t="shared" si="88"/>
        <v>3.0909090909090908</v>
      </c>
      <c r="AN187" s="24">
        <f t="shared" si="88"/>
        <v>1.6363636363636365</v>
      </c>
      <c r="AO187" s="24">
        <f t="shared" si="88"/>
        <v>0</v>
      </c>
      <c r="AP187" s="24">
        <f t="shared" si="88"/>
        <v>0</v>
      </c>
      <c r="AQ187" s="24">
        <f t="shared" si="88"/>
        <v>0</v>
      </c>
      <c r="AR187" s="24">
        <f t="shared" si="88"/>
        <v>1.5454545454545454</v>
      </c>
      <c r="AS187" s="24">
        <f t="shared" si="88"/>
        <v>0.81818181818181823</v>
      </c>
      <c r="AT187" s="24">
        <f t="shared" si="88"/>
        <v>2</v>
      </c>
      <c r="AU187" s="24">
        <f t="shared" si="88"/>
        <v>0.45454545454545453</v>
      </c>
      <c r="AV187" s="24">
        <f t="shared" si="88"/>
        <v>0</v>
      </c>
      <c r="AW187" s="24">
        <f t="shared" si="88"/>
        <v>0.27272727272727271</v>
      </c>
      <c r="AX187" s="24">
        <f t="shared" si="88"/>
        <v>1.5454545454545454</v>
      </c>
      <c r="AY187" s="24">
        <f t="shared" si="88"/>
        <v>0.36363636363636365</v>
      </c>
      <c r="AZ187" s="24">
        <f t="shared" si="88"/>
        <v>0.90909090909090906</v>
      </c>
      <c r="BA187" s="24">
        <f t="shared" si="88"/>
        <v>0.45454545454545453</v>
      </c>
      <c r="BB187" s="24">
        <f t="shared" si="88"/>
        <v>0</v>
      </c>
      <c r="BC187" s="24">
        <f t="shared" si="88"/>
        <v>0</v>
      </c>
      <c r="BD187" s="24">
        <f t="shared" si="88"/>
        <v>0.54545454545454541</v>
      </c>
      <c r="BE187" s="24">
        <f t="shared" si="88"/>
        <v>5.6363636363636367</v>
      </c>
      <c r="BF187" s="24">
        <f t="shared" si="88"/>
        <v>0.90909090909090906</v>
      </c>
      <c r="BG187" s="24">
        <f t="shared" si="88"/>
        <v>9.0909090909090912E-2</v>
      </c>
      <c r="BH187" s="24">
        <f t="shared" si="88"/>
        <v>0</v>
      </c>
      <c r="BI187" s="24">
        <f t="shared" si="88"/>
        <v>0.72727272727272729</v>
      </c>
      <c r="BJ187" s="24">
        <f t="shared" si="88"/>
        <v>1.9090909090909092</v>
      </c>
      <c r="BK187" s="24">
        <f t="shared" si="88"/>
        <v>2</v>
      </c>
      <c r="BL187" s="24">
        <f t="shared" si="88"/>
        <v>102.09090909090909</v>
      </c>
      <c r="BM187" s="24">
        <f t="shared" si="88"/>
        <v>28.09090909090909</v>
      </c>
      <c r="BN187" s="24">
        <f t="shared" si="88"/>
        <v>1.6363636363636365</v>
      </c>
      <c r="BO187" s="24">
        <f t="shared" si="88"/>
        <v>0.36363636363636365</v>
      </c>
      <c r="BP187" s="24">
        <f t="shared" si="88"/>
        <v>3.0909090909090908</v>
      </c>
      <c r="BQ187" s="24">
        <f t="shared" si="88"/>
        <v>25.454545454545453</v>
      </c>
      <c r="BR187" s="24">
        <f t="shared" ref="BR187:BX187" si="89">AVERAGE(BR162:BR165,BR167,BR172,BR174:BR175,BR178:BR179,BR183)</f>
        <v>43.454545454545453</v>
      </c>
      <c r="BS187" s="24">
        <f t="shared" si="89"/>
        <v>0.72727272727272729</v>
      </c>
      <c r="BT187" s="24">
        <f t="shared" si="89"/>
        <v>0.27272727272727271</v>
      </c>
      <c r="BU187" s="24">
        <f t="shared" si="89"/>
        <v>0.45454545454545453</v>
      </c>
      <c r="BV187" s="24">
        <f t="shared" si="89"/>
        <v>777.09090909090912</v>
      </c>
      <c r="BW187" s="24">
        <f t="shared" si="89"/>
        <v>534.09090909090912</v>
      </c>
      <c r="BX187" s="24">
        <f t="shared" si="89"/>
        <v>243</v>
      </c>
      <c r="BY187" s="24">
        <f>AVERAGE(BY162:BY165,BY167,BY172,BY174:BY175,BY178:BY179,BY183)</f>
        <v>0</v>
      </c>
      <c r="BZ187" s="24">
        <f>AVERAGE(BZ162:BZ165,BZ167,BZ172,BZ174:BZ175,BZ178:BZ179,BZ183)</f>
        <v>0</v>
      </c>
      <c r="CA187" s="24">
        <f>AVERAGE(CA162:CA165,CA167,CA172,CA174:CA175,CA178:CA179,CA183)</f>
        <v>0</v>
      </c>
      <c r="CB187" s="24">
        <f>AVERAGE(CB162:CB165,CB167,CB172,CB174:CB175,CB178:CB179,CB183)</f>
        <v>0</v>
      </c>
      <c r="CC187" s="24">
        <f>AVERAGE(CC162:CC165,CC167,CC172,CC174:CC175,CC178:CC179,CC183)</f>
        <v>0</v>
      </c>
    </row>
    <row r="188" spans="1:83">
      <c r="A188" s="35" t="s">
        <v>179</v>
      </c>
      <c r="B188" s="34">
        <f>COUNTIF(C159:C184,"+ve")</f>
        <v>12</v>
      </c>
      <c r="C188" s="63"/>
      <c r="D188" s="18" t="s">
        <v>41</v>
      </c>
      <c r="E188" s="27">
        <f>AVERAGE(E166,E168:E171,E173,E176:E177,E180:E182,E184:E185)</f>
        <v>26.923076923076923</v>
      </c>
      <c r="F188" s="27">
        <f t="shared" ref="F188:BQ188" si="90">AVERAGE(F166,F168:F171,F173,F176:F177,F180:F182,F184:F185)</f>
        <v>5.7692307692307692</v>
      </c>
      <c r="G188" s="27">
        <f t="shared" si="90"/>
        <v>26.923076923076923</v>
      </c>
      <c r="H188" s="27">
        <f t="shared" si="90"/>
        <v>15.384615384615385</v>
      </c>
      <c r="I188" s="27">
        <f t="shared" si="90"/>
        <v>0.26923076923076922</v>
      </c>
      <c r="J188" s="27">
        <f t="shared" si="90"/>
        <v>4</v>
      </c>
      <c r="K188" s="27">
        <f t="shared" si="90"/>
        <v>1.0769230769230769</v>
      </c>
      <c r="L188" s="27">
        <f t="shared" si="90"/>
        <v>0.23076923076923078</v>
      </c>
      <c r="M188" s="27">
        <f t="shared" si="90"/>
        <v>1.0769230769230769</v>
      </c>
      <c r="N188" s="27">
        <f t="shared" si="90"/>
        <v>0.61538461538461542</v>
      </c>
      <c r="O188" s="27">
        <f t="shared" si="90"/>
        <v>1</v>
      </c>
      <c r="P188" s="27">
        <f t="shared" si="90"/>
        <v>702.1282051230769</v>
      </c>
      <c r="Q188" s="27">
        <f t="shared" si="90"/>
        <v>117.84615384615384</v>
      </c>
      <c r="R188" s="27">
        <f t="shared" si="90"/>
        <v>524.19230769230774</v>
      </c>
      <c r="S188" s="27">
        <f t="shared" si="90"/>
        <v>443.07692307692309</v>
      </c>
      <c r="T188" s="27">
        <f t="shared" si="90"/>
        <v>150.60256409230772</v>
      </c>
      <c r="U188" s="27">
        <f t="shared" si="90"/>
        <v>96.65384615384616</v>
      </c>
      <c r="V188" s="27">
        <f t="shared" si="90"/>
        <v>158.76923076923077</v>
      </c>
      <c r="W188" s="27">
        <f t="shared" si="90"/>
        <v>547.29487173846155</v>
      </c>
      <c r="X188" s="27">
        <f t="shared" si="90"/>
        <v>394.38461538461536</v>
      </c>
      <c r="Y188" s="27">
        <f t="shared" si="90"/>
        <v>563.76923076923072</v>
      </c>
      <c r="Z188" s="27">
        <f t="shared" si="90"/>
        <v>286.39743590769234</v>
      </c>
      <c r="AA188" s="27">
        <f t="shared" si="90"/>
        <v>258.26923076923077</v>
      </c>
      <c r="AB188" s="27">
        <f t="shared" si="90"/>
        <v>106.46153846153847</v>
      </c>
      <c r="AC188" s="27">
        <f t="shared" si="90"/>
        <v>17.692307692307693</v>
      </c>
      <c r="AD188" s="27">
        <f t="shared" si="90"/>
        <v>7.8461538461538458</v>
      </c>
      <c r="AE188" s="27">
        <f t="shared" si="90"/>
        <v>8.0769230769230766</v>
      </c>
      <c r="AF188" s="27">
        <f t="shared" si="90"/>
        <v>1.7692307692307692</v>
      </c>
      <c r="AG188" s="27">
        <f t="shared" si="90"/>
        <v>4.7692307692307692</v>
      </c>
      <c r="AH188" s="27">
        <f t="shared" si="90"/>
        <v>5.5384615384615383</v>
      </c>
      <c r="AI188" s="27">
        <f t="shared" si="90"/>
        <v>1.0769230769230769</v>
      </c>
      <c r="AJ188" s="27">
        <f t="shared" si="90"/>
        <v>0.23076923076923078</v>
      </c>
      <c r="AK188" s="27">
        <f t="shared" si="90"/>
        <v>0.46153846153846156</v>
      </c>
      <c r="AL188" s="27">
        <f t="shared" si="90"/>
        <v>5.615384615384615</v>
      </c>
      <c r="AM188" s="27">
        <f t="shared" si="90"/>
        <v>2.9230769230769229</v>
      </c>
      <c r="AN188" s="27">
        <f t="shared" si="90"/>
        <v>2.8461538461538463</v>
      </c>
      <c r="AO188" s="27">
        <f t="shared" si="90"/>
        <v>0</v>
      </c>
      <c r="AP188" s="27">
        <f t="shared" si="90"/>
        <v>0</v>
      </c>
      <c r="AQ188" s="27">
        <f t="shared" si="90"/>
        <v>7.6923076923076927E-2</v>
      </c>
      <c r="AR188" s="27">
        <f t="shared" si="90"/>
        <v>2</v>
      </c>
      <c r="AS188" s="27">
        <f t="shared" si="90"/>
        <v>1.6153846153846154</v>
      </c>
      <c r="AT188" s="27">
        <f t="shared" si="90"/>
        <v>1.8461538461538463</v>
      </c>
      <c r="AU188" s="27">
        <f t="shared" si="90"/>
        <v>1</v>
      </c>
      <c r="AV188" s="27">
        <f t="shared" si="90"/>
        <v>0.23076923076923078</v>
      </c>
      <c r="AW188" s="27">
        <f t="shared" si="90"/>
        <v>0.23076923076923078</v>
      </c>
      <c r="AX188" s="27">
        <f t="shared" si="90"/>
        <v>3.1538461538461537</v>
      </c>
      <c r="AY188" s="27">
        <f t="shared" si="90"/>
        <v>0.23076923076923078</v>
      </c>
      <c r="AZ188" s="27">
        <f t="shared" si="90"/>
        <v>0.84615384615384615</v>
      </c>
      <c r="BA188" s="27">
        <f t="shared" si="90"/>
        <v>7.6923076923076927E-2</v>
      </c>
      <c r="BB188" s="27">
        <f t="shared" si="90"/>
        <v>0</v>
      </c>
      <c r="BC188" s="27">
        <f t="shared" si="90"/>
        <v>0.15384615384615385</v>
      </c>
      <c r="BD188" s="27">
        <f t="shared" si="90"/>
        <v>0.46153846153846156</v>
      </c>
      <c r="BE188" s="27">
        <f t="shared" si="90"/>
        <v>5.1538461538461542</v>
      </c>
      <c r="BF188" s="27">
        <f t="shared" si="90"/>
        <v>2</v>
      </c>
      <c r="BG188" s="27">
        <f t="shared" si="90"/>
        <v>0</v>
      </c>
      <c r="BH188" s="27">
        <f t="shared" si="90"/>
        <v>0.23076923076923078</v>
      </c>
      <c r="BI188" s="27">
        <f t="shared" si="90"/>
        <v>0.69230769230769229</v>
      </c>
      <c r="BJ188" s="27">
        <f t="shared" si="90"/>
        <v>1.0769230769230769</v>
      </c>
      <c r="BK188" s="27">
        <f t="shared" si="90"/>
        <v>1.1538461538461537</v>
      </c>
      <c r="BL188" s="27">
        <f t="shared" si="90"/>
        <v>83</v>
      </c>
      <c r="BM188" s="27">
        <f t="shared" si="90"/>
        <v>24.53846153846154</v>
      </c>
      <c r="BN188" s="27">
        <f t="shared" si="90"/>
        <v>2.8461538461538463</v>
      </c>
      <c r="BO188" s="27">
        <f t="shared" si="90"/>
        <v>0.84615384615384615</v>
      </c>
      <c r="BP188" s="27">
        <f t="shared" si="90"/>
        <v>2</v>
      </c>
      <c r="BQ188" s="27">
        <f t="shared" si="90"/>
        <v>5.4615384615384617</v>
      </c>
      <c r="BR188" s="27">
        <f t="shared" ref="BR188:BX188" si="91">AVERAGE(BR166,BR168:BR171,BR173,BR176:BR177,BR180:BR182,BR184:BR185)</f>
        <v>47.307692307692307</v>
      </c>
      <c r="BS188" s="27">
        <f t="shared" si="91"/>
        <v>1</v>
      </c>
      <c r="BT188" s="27">
        <f t="shared" si="91"/>
        <v>0.53846153846153844</v>
      </c>
      <c r="BU188" s="27">
        <f t="shared" si="91"/>
        <v>0.46153846153846156</v>
      </c>
      <c r="BV188" s="27">
        <f t="shared" si="91"/>
        <v>542.84615384615381</v>
      </c>
      <c r="BW188" s="27">
        <f t="shared" si="91"/>
        <v>306.92307692307691</v>
      </c>
      <c r="BX188" s="27">
        <f t="shared" si="91"/>
        <v>235.92307692307693</v>
      </c>
      <c r="BY188" s="27">
        <f>AVERAGE(BY166,BY168:BY171,BY173,BY176:BY177,BY180:BY182,BY184:BY185)</f>
        <v>0</v>
      </c>
      <c r="BZ188" s="27">
        <f>AVERAGE(BZ166,BZ168:BZ171,BZ173,BZ176:BZ177,BZ180:BZ182,BZ184:BZ185)</f>
        <v>0</v>
      </c>
      <c r="CA188" s="27">
        <f>AVERAGE(CA166,CA168:CA171,CA173,CA176:CA177,CA180:CA182,CA184:CA185)</f>
        <v>0</v>
      </c>
      <c r="CB188" s="27">
        <f>AVERAGE(CB166,CB168:CB171,CB173,CB176:CB177,CB180:CB182,CB184:CB185)</f>
        <v>0</v>
      </c>
      <c r="CC188" s="27">
        <f>AVERAGE(CC166,CC168:CC171,CC173,CC176:CC177,CC180:CC182,CC184:CC185)</f>
        <v>0</v>
      </c>
    </row>
    <row r="189" spans="1:83">
      <c r="A189" s="63"/>
      <c r="B189" s="63"/>
      <c r="C189" s="63"/>
      <c r="D189" s="22" t="s">
        <v>43</v>
      </c>
      <c r="E189" s="24">
        <f>STDEV(E162:E165,E167,E172,E174:E175,E178:E179,E183)/SQRT($B187)</f>
        <v>9.8017539331126464</v>
      </c>
      <c r="F189" s="24">
        <f t="shared" ref="F189:BQ189" si="92">STDEV(F162:F165,F167,F172,F174:F175,F178:F179,F183)/SQRT($B187)</f>
        <v>3.0491836056815318</v>
      </c>
      <c r="G189" s="24">
        <f t="shared" si="92"/>
        <v>6.9680498712526777</v>
      </c>
      <c r="H189" s="24">
        <f t="shared" si="92"/>
        <v>6.586989430086108</v>
      </c>
      <c r="I189" s="24">
        <f t="shared" si="92"/>
        <v>6.9680498712526795E-2</v>
      </c>
      <c r="J189" s="24">
        <f t="shared" si="92"/>
        <v>0</v>
      </c>
      <c r="K189" s="24">
        <f t="shared" si="92"/>
        <v>0.3920701573245059</v>
      </c>
      <c r="L189" s="24">
        <f t="shared" si="92"/>
        <v>0.12196734422726126</v>
      </c>
      <c r="M189" s="24">
        <f t="shared" si="92"/>
        <v>0.27872199485010718</v>
      </c>
      <c r="N189" s="24">
        <f t="shared" si="92"/>
        <v>0.26347957720344434</v>
      </c>
      <c r="O189" s="24">
        <f t="shared" si="92"/>
        <v>0.23706190564373267</v>
      </c>
      <c r="P189" s="24">
        <f t="shared" si="92"/>
        <v>234.28004185351742</v>
      </c>
      <c r="Q189" s="24">
        <f t="shared" si="92"/>
        <v>161.3179858601745</v>
      </c>
      <c r="R189" s="24">
        <f t="shared" si="92"/>
        <v>193.28306010179486</v>
      </c>
      <c r="S189" s="24">
        <f t="shared" si="92"/>
        <v>189.30494660710099</v>
      </c>
      <c r="T189" s="24">
        <f t="shared" si="92"/>
        <v>44.080332092322529</v>
      </c>
      <c r="U189" s="24">
        <f t="shared" si="92"/>
        <v>42.849655485273296</v>
      </c>
      <c r="V189" s="24">
        <f t="shared" si="92"/>
        <v>67.433517918339206</v>
      </c>
      <c r="W189" s="24">
        <f t="shared" si="92"/>
        <v>1059.7555622773782</v>
      </c>
      <c r="X189" s="24">
        <f t="shared" si="92"/>
        <v>698.72071886785102</v>
      </c>
      <c r="Y189" s="24">
        <f t="shared" si="92"/>
        <v>896.79720636208663</v>
      </c>
      <c r="Z189" s="24">
        <f t="shared" si="92"/>
        <v>43.912519341667931</v>
      </c>
      <c r="AA189" s="24">
        <f t="shared" si="92"/>
        <v>60.089169277522963</v>
      </c>
      <c r="AB189" s="24">
        <f t="shared" si="92"/>
        <v>34.375226520666125</v>
      </c>
      <c r="AC189" s="24">
        <f t="shared" si="92"/>
        <v>2.0283120042973812</v>
      </c>
      <c r="AD189" s="24">
        <f t="shared" si="92"/>
        <v>1.036523113726489</v>
      </c>
      <c r="AE189" s="24">
        <f t="shared" si="92"/>
        <v>1.1867031906967798</v>
      </c>
      <c r="AF189" s="24">
        <f t="shared" si="92"/>
        <v>0.66182817175277442</v>
      </c>
      <c r="AG189" s="24">
        <f t="shared" si="92"/>
        <v>0.52381310148683402</v>
      </c>
      <c r="AH189" s="24">
        <f t="shared" si="92"/>
        <v>0.83517702384406189</v>
      </c>
      <c r="AI189" s="24">
        <f t="shared" si="92"/>
        <v>0.34257170329848674</v>
      </c>
      <c r="AJ189" s="24">
        <f t="shared" si="92"/>
        <v>0</v>
      </c>
      <c r="AK189" s="24">
        <f t="shared" si="92"/>
        <v>0.27272727272727276</v>
      </c>
      <c r="AL189" s="24">
        <f t="shared" si="92"/>
        <v>1.1542232907711911</v>
      </c>
      <c r="AM189" s="24">
        <f t="shared" si="92"/>
        <v>0.3920701573245059</v>
      </c>
      <c r="AN189" s="24">
        <f t="shared" si="92"/>
        <v>0.57639518124172218</v>
      </c>
      <c r="AO189" s="24">
        <f t="shared" si="92"/>
        <v>0</v>
      </c>
      <c r="AP189" s="24">
        <f t="shared" si="92"/>
        <v>0</v>
      </c>
      <c r="AQ189" s="24">
        <f t="shared" si="92"/>
        <v>0</v>
      </c>
      <c r="AR189" s="24">
        <f t="shared" si="92"/>
        <v>0.57782722116620744</v>
      </c>
      <c r="AS189" s="24">
        <f t="shared" si="92"/>
        <v>0.26347957720344434</v>
      </c>
      <c r="AT189" s="24">
        <f t="shared" si="92"/>
        <v>0.44721359549995798</v>
      </c>
      <c r="AU189" s="24">
        <f t="shared" si="92"/>
        <v>0.2816715160878121</v>
      </c>
      <c r="AV189" s="24">
        <f t="shared" si="92"/>
        <v>0</v>
      </c>
      <c r="AW189" s="24">
        <f t="shared" si="92"/>
        <v>0.27272727272727276</v>
      </c>
      <c r="AX189" s="24">
        <f t="shared" si="92"/>
        <v>0.47412381128746534</v>
      </c>
      <c r="AY189" s="24">
        <f t="shared" si="92"/>
        <v>0.20327890704543541</v>
      </c>
      <c r="AZ189" s="24">
        <f t="shared" si="92"/>
        <v>0.25061906821982216</v>
      </c>
      <c r="BA189" s="24">
        <f t="shared" si="92"/>
        <v>0.2816715160878121</v>
      </c>
      <c r="BB189" s="24">
        <f t="shared" si="92"/>
        <v>0</v>
      </c>
      <c r="BC189" s="24">
        <f t="shared" si="92"/>
        <v>0</v>
      </c>
      <c r="BD189" s="24">
        <f t="shared" si="92"/>
        <v>0.36590203268178378</v>
      </c>
      <c r="BE189" s="24">
        <f t="shared" si="92"/>
        <v>1.1463200193562266</v>
      </c>
      <c r="BF189" s="24">
        <f t="shared" si="92"/>
        <v>0.41460924549059563</v>
      </c>
      <c r="BG189" s="24">
        <f t="shared" si="92"/>
        <v>9.0909090909090912E-2</v>
      </c>
      <c r="BH189" s="24">
        <f t="shared" si="92"/>
        <v>0</v>
      </c>
      <c r="BI189" s="24">
        <f t="shared" si="92"/>
        <v>0.27272727272727276</v>
      </c>
      <c r="BJ189" s="24">
        <f t="shared" si="92"/>
        <v>0.45636001447313213</v>
      </c>
      <c r="BK189" s="24">
        <f t="shared" si="92"/>
        <v>1.087114613009218</v>
      </c>
      <c r="BL189" s="24">
        <f t="shared" si="92"/>
        <v>28.592578358554562</v>
      </c>
      <c r="BM189" s="24">
        <f t="shared" si="92"/>
        <v>10.44679554648614</v>
      </c>
      <c r="BN189" s="24">
        <f t="shared" si="92"/>
        <v>0.82321683073976515</v>
      </c>
      <c r="BO189" s="24">
        <f t="shared" si="92"/>
        <v>0.24393468845452251</v>
      </c>
      <c r="BP189" s="24">
        <f t="shared" si="92"/>
        <v>0.95778670480479433</v>
      </c>
      <c r="BQ189" s="24">
        <f t="shared" si="92"/>
        <v>13.430875986028095</v>
      </c>
      <c r="BR189" s="24">
        <f t="shared" ref="BR189:BX189" si="93">STDEV(BR162:BR165,BR167,BR172,BR174:BR175,BR178:BR179,BR183)/SQRT($B187)</f>
        <v>11.987390068782988</v>
      </c>
      <c r="BS189" s="24">
        <f t="shared" si="93"/>
        <v>0.23706190564373267</v>
      </c>
      <c r="BT189" s="24">
        <f t="shared" si="93"/>
        <v>0.19497827808661106</v>
      </c>
      <c r="BU189" s="24">
        <f t="shared" si="93"/>
        <v>0.20730462274529782</v>
      </c>
      <c r="BV189" s="24">
        <f t="shared" si="93"/>
        <v>372.35490046570686</v>
      </c>
      <c r="BW189" s="24">
        <f t="shared" si="93"/>
        <v>362.99437647899163</v>
      </c>
      <c r="BX189" s="24">
        <f t="shared" si="93"/>
        <v>181.21830130335272</v>
      </c>
      <c r="BY189" s="24">
        <f>STDEV(BY162:BY165,BY167,BY172,BY174:BY175,BY178:BY179,BY183)/SQRT($B187)</f>
        <v>0</v>
      </c>
      <c r="BZ189" s="24">
        <f>STDEV(BZ162:BZ165,BZ167,BZ172,BZ174:BZ175,BZ178:BZ179,BZ183)/SQRT($B187)</f>
        <v>0</v>
      </c>
      <c r="CA189" s="24">
        <f>STDEV(CA162:CA165,CA167,CA172,CA174:CA175,CA178:CA179,CA183)/SQRT($B187)</f>
        <v>0</v>
      </c>
      <c r="CB189" s="24">
        <f>STDEV(CB162:CB165,CB167,CB172,CB174:CB175,CB178:CB179,CB183)/SQRT($B187)</f>
        <v>0</v>
      </c>
      <c r="CC189" s="24">
        <f>STDEV(CC162:CC165,CC167,CC172,CC174:CC175,CC178:CC179,CC183)/SQRT($B187)</f>
        <v>0</v>
      </c>
    </row>
    <row r="190" spans="1:83">
      <c r="A190" s="63"/>
      <c r="B190" s="2"/>
      <c r="C190" s="63"/>
      <c r="D190" s="18" t="s">
        <v>43</v>
      </c>
      <c r="E190" s="27">
        <f>STDEV(E166,E168:E171,E173,E176:E177,E180:E182,E184:E185)/SQRT($B188)</f>
        <v>10.400628679223047</v>
      </c>
      <c r="F190" s="27">
        <f t="shared" ref="F190:BQ190" si="94">STDEV(F166,F168:F171,F173,F176:F177,F180:F182,F184:F185)/SQRT($B188)</f>
        <v>4.3239543471897575</v>
      </c>
      <c r="G190" s="27">
        <f t="shared" si="94"/>
        <v>6.8854330317118064</v>
      </c>
      <c r="H190" s="27">
        <f t="shared" si="94"/>
        <v>4.6941726012425677</v>
      </c>
      <c r="I190" s="27">
        <f t="shared" si="94"/>
        <v>6.8854330317118059E-2</v>
      </c>
      <c r="J190" s="27">
        <f t="shared" si="94"/>
        <v>0</v>
      </c>
      <c r="K190" s="27">
        <f t="shared" si="94"/>
        <v>0.41602514716892186</v>
      </c>
      <c r="L190" s="27">
        <f t="shared" si="94"/>
        <v>0.1729581738875903</v>
      </c>
      <c r="M190" s="27">
        <f t="shared" si="94"/>
        <v>0.27541732126847224</v>
      </c>
      <c r="N190" s="27">
        <f t="shared" si="94"/>
        <v>0.1877669040497027</v>
      </c>
      <c r="O190" s="27">
        <f t="shared" si="94"/>
        <v>0.26352313834736496</v>
      </c>
      <c r="P190" s="27">
        <f t="shared" si="94"/>
        <v>282.0644974855453</v>
      </c>
      <c r="Q190" s="27">
        <f t="shared" si="94"/>
        <v>94.290246796928258</v>
      </c>
      <c r="R190" s="27">
        <f t="shared" si="94"/>
        <v>257.36401842675917</v>
      </c>
      <c r="S190" s="27">
        <f t="shared" si="94"/>
        <v>302.83421531559475</v>
      </c>
      <c r="T190" s="27">
        <f t="shared" si="94"/>
        <v>51.701938890587073</v>
      </c>
      <c r="U190" s="27">
        <f t="shared" si="94"/>
        <v>32.388718919522944</v>
      </c>
      <c r="V190" s="27">
        <f t="shared" si="94"/>
        <v>79.258381422036535</v>
      </c>
      <c r="W190" s="27">
        <f t="shared" si="94"/>
        <v>249.91229413177646</v>
      </c>
      <c r="X190" s="27">
        <f t="shared" si="94"/>
        <v>209.56229312749636</v>
      </c>
      <c r="Y190" s="27">
        <f t="shared" si="94"/>
        <v>434.2012166970477</v>
      </c>
      <c r="Z190" s="27">
        <f t="shared" si="94"/>
        <v>101.01533646792822</v>
      </c>
      <c r="AA190" s="27">
        <f t="shared" si="94"/>
        <v>110.90528077336447</v>
      </c>
      <c r="AB190" s="27">
        <f t="shared" si="94"/>
        <v>40.744906870643796</v>
      </c>
      <c r="AC190" s="27">
        <f t="shared" si="94"/>
        <v>5.0981813415622046</v>
      </c>
      <c r="AD190" s="27">
        <f t="shared" si="94"/>
        <v>2.5272024328795148</v>
      </c>
      <c r="AE190" s="27">
        <f t="shared" si="94"/>
        <v>2.9046455570285703</v>
      </c>
      <c r="AF190" s="27">
        <f t="shared" si="94"/>
        <v>0.50213220583502927</v>
      </c>
      <c r="AG190" s="27">
        <f t="shared" si="94"/>
        <v>1.125178048588596</v>
      </c>
      <c r="AH190" s="27">
        <f t="shared" si="94"/>
        <v>1.7264904374971877</v>
      </c>
      <c r="AI190" s="27">
        <f t="shared" si="94"/>
        <v>0.6504436355879909</v>
      </c>
      <c r="AJ190" s="27">
        <f t="shared" si="94"/>
        <v>0.24019223070763074</v>
      </c>
      <c r="AK190" s="27">
        <f t="shared" si="94"/>
        <v>0.3459163477751806</v>
      </c>
      <c r="AL190" s="27">
        <f t="shared" si="94"/>
        <v>2.594166697554507</v>
      </c>
      <c r="AM190" s="27">
        <f t="shared" si="94"/>
        <v>0.41602514716892186</v>
      </c>
      <c r="AN190" s="27">
        <f t="shared" si="94"/>
        <v>1.5449116922180817</v>
      </c>
      <c r="AO190" s="27">
        <f t="shared" si="94"/>
        <v>0</v>
      </c>
      <c r="AP190" s="27">
        <f t="shared" si="94"/>
        <v>0</v>
      </c>
      <c r="AQ190" s="27">
        <f t="shared" si="94"/>
        <v>8.0064076902543579E-2</v>
      </c>
      <c r="AR190" s="27">
        <f t="shared" si="94"/>
        <v>0.84162541153017323</v>
      </c>
      <c r="AS190" s="27">
        <f t="shared" si="94"/>
        <v>1.121373547252936</v>
      </c>
      <c r="AT190" s="27">
        <f t="shared" si="94"/>
        <v>0.40562287229631733</v>
      </c>
      <c r="AU190" s="27">
        <f t="shared" si="94"/>
        <v>0.65616732283431756</v>
      </c>
      <c r="AV190" s="27">
        <f t="shared" si="94"/>
        <v>0.24019223070763074</v>
      </c>
      <c r="AW190" s="27">
        <f t="shared" si="94"/>
        <v>0.24019223070763074</v>
      </c>
      <c r="AX190" s="27">
        <f t="shared" si="94"/>
        <v>1.8553457069526673</v>
      </c>
      <c r="AY190" s="27">
        <f t="shared" si="94"/>
        <v>0.1729581738875903</v>
      </c>
      <c r="AZ190" s="27">
        <f t="shared" si="94"/>
        <v>0.23112508176051216</v>
      </c>
      <c r="BA190" s="27">
        <f t="shared" si="94"/>
        <v>8.0064076902543579E-2</v>
      </c>
      <c r="BB190" s="27">
        <f t="shared" si="94"/>
        <v>0</v>
      </c>
      <c r="BC190" s="27">
        <f t="shared" si="94"/>
        <v>0.16012815380508716</v>
      </c>
      <c r="BD190" s="27">
        <f t="shared" si="94"/>
        <v>0.27926949885630725</v>
      </c>
      <c r="BE190" s="27">
        <f t="shared" si="94"/>
        <v>2.1884994664221225</v>
      </c>
      <c r="BF190" s="27">
        <f t="shared" si="94"/>
        <v>1.6791201399674907</v>
      </c>
      <c r="BG190" s="27">
        <f t="shared" si="94"/>
        <v>0</v>
      </c>
      <c r="BH190" s="27">
        <f t="shared" si="94"/>
        <v>0.24019223070763074</v>
      </c>
      <c r="BI190" s="27">
        <f t="shared" si="94"/>
        <v>0.29778383716248547</v>
      </c>
      <c r="BJ190" s="27">
        <f t="shared" si="94"/>
        <v>0.36250552604099212</v>
      </c>
      <c r="BK190" s="27">
        <f t="shared" si="94"/>
        <v>0.43852900965351466</v>
      </c>
      <c r="BL190" s="27">
        <f t="shared" si="94"/>
        <v>23.853720883753127</v>
      </c>
      <c r="BM190" s="27">
        <f t="shared" si="94"/>
        <v>8.7445343124651504</v>
      </c>
      <c r="BN190" s="27">
        <f t="shared" si="94"/>
        <v>1.2351684199496948</v>
      </c>
      <c r="BO190" s="27">
        <f t="shared" si="94"/>
        <v>0.45408873713909842</v>
      </c>
      <c r="BP190" s="27">
        <f t="shared" si="94"/>
        <v>0.66666666666666663</v>
      </c>
      <c r="BQ190" s="27">
        <f t="shared" si="94"/>
        <v>3.0359315443336898</v>
      </c>
      <c r="BR190" s="27">
        <f t="shared" ref="BR190:BX190" si="95">STDEV(BR166,BR168:BR171,BR173,BR176:BR177,BR180:BR182,BR184:BR185)/SQRT($B188)</f>
        <v>14.394918381626038</v>
      </c>
      <c r="BS190" s="27">
        <f t="shared" si="95"/>
        <v>0.26352313834736496</v>
      </c>
      <c r="BT190" s="27">
        <f t="shared" si="95"/>
        <v>0.19059062496562187</v>
      </c>
      <c r="BU190" s="27">
        <f t="shared" si="95"/>
        <v>0.19059062496562187</v>
      </c>
      <c r="BV190" s="27">
        <f t="shared" si="95"/>
        <v>289.42420918652931</v>
      </c>
      <c r="BW190" s="27">
        <f t="shared" si="95"/>
        <v>176.16368893488041</v>
      </c>
      <c r="BX190" s="27">
        <f t="shared" si="95"/>
        <v>129.60439065449549</v>
      </c>
      <c r="BY190" s="27">
        <f>STDEV(BY166,BY168:BY171,BY173,BY176:BY177,BY180:BY182,BY184:BY185)/SQRT($B188)</f>
        <v>0</v>
      </c>
      <c r="BZ190" s="27">
        <f>STDEV(BZ166,BZ168:BZ171,BZ173,BZ176:BZ177,BZ180:BZ182,BZ184:BZ185)/SQRT($B188)</f>
        <v>0</v>
      </c>
      <c r="CA190" s="27">
        <f>STDEV(CA166,CA168:CA171,CA173,CA176:CA177,CA180:CA182,CA184:CA185)/SQRT($B188)</f>
        <v>0</v>
      </c>
      <c r="CB190" s="27">
        <f>STDEV(CB166,CB168:CB171,CB173,CB176:CB177,CB180:CB182,CB184:CB185)/SQRT($B188)</f>
        <v>0</v>
      </c>
      <c r="CC190" s="27">
        <f>STDEV(CC166,CC168:CC171,CC173,CC176:CC177,CC180:CC182,CC184:CC185)/SQRT($B188)</f>
        <v>0</v>
      </c>
    </row>
    <row r="191" spans="1:83">
      <c r="A191" s="10"/>
      <c r="B191" s="10"/>
      <c r="C191" s="102"/>
      <c r="D191" s="10"/>
      <c r="E191" s="59"/>
      <c r="F191" s="59"/>
      <c r="G191" s="59"/>
      <c r="H191" s="59"/>
      <c r="I191" s="59"/>
      <c r="J191" s="10"/>
      <c r="K191" s="10"/>
      <c r="L191" s="10"/>
      <c r="M191" s="10"/>
      <c r="N191" s="10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CE191" s="58"/>
    </row>
    <row r="192" spans="1:83" ht="16">
      <c r="A192" s="83" t="s">
        <v>97</v>
      </c>
      <c r="B192" s="66"/>
      <c r="C192" s="66" t="s">
        <v>134</v>
      </c>
      <c r="D192" s="66"/>
      <c r="E192" s="53" t="s">
        <v>63</v>
      </c>
      <c r="F192" s="53" t="s">
        <v>64</v>
      </c>
      <c r="G192" s="53" t="s">
        <v>65</v>
      </c>
      <c r="H192" s="53" t="s">
        <v>66</v>
      </c>
      <c r="I192" s="66" t="s">
        <v>154</v>
      </c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CE192" s="58" t="s">
        <v>111</v>
      </c>
    </row>
    <row r="193" spans="1:106">
      <c r="A193" t="s">
        <v>158</v>
      </c>
      <c r="B193" s="10">
        <f>('E0-Last'!B193)-1</f>
        <v>28</v>
      </c>
      <c r="C193" s="4" t="s">
        <v>3</v>
      </c>
      <c r="D193" s="10" t="s">
        <v>38</v>
      </c>
      <c r="E193" s="59">
        <f>(K193/$J193)*100</f>
        <v>8.3333333333333321</v>
      </c>
      <c r="F193" s="59">
        <f>(L193/$J193)*100</f>
        <v>0</v>
      </c>
      <c r="G193" s="59">
        <f>(M193/$J193)*100</f>
        <v>83.333333333333343</v>
      </c>
      <c r="H193" s="59">
        <f>(N193/$J193)*100</f>
        <v>8.3333333333333321</v>
      </c>
      <c r="I193" s="59">
        <f>M193/J193</f>
        <v>0.83333333333333337</v>
      </c>
      <c r="J193">
        <v>24</v>
      </c>
      <c r="K193">
        <v>2</v>
      </c>
      <c r="L193">
        <v>0</v>
      </c>
      <c r="M193">
        <v>20</v>
      </c>
      <c r="N193">
        <v>2</v>
      </c>
      <c r="O193">
        <v>0.90909090920000002</v>
      </c>
      <c r="P193">
        <v>769.36363630000005</v>
      </c>
      <c r="Q193">
        <v>0</v>
      </c>
      <c r="R193">
        <v>793.90000010000006</v>
      </c>
      <c r="S193">
        <v>524</v>
      </c>
      <c r="T193">
        <v>193.5</v>
      </c>
      <c r="U193">
        <v>177.55</v>
      </c>
      <c r="V193">
        <v>353</v>
      </c>
      <c r="W193">
        <v>1249.772727</v>
      </c>
      <c r="X193">
        <v>1353.25</v>
      </c>
      <c r="Y193">
        <v>215</v>
      </c>
      <c r="Z193">
        <v>133.0454546</v>
      </c>
      <c r="AA193">
        <v>123.4</v>
      </c>
      <c r="AB193">
        <v>229.5</v>
      </c>
      <c r="AC193">
        <v>110</v>
      </c>
      <c r="AD193">
        <v>44</v>
      </c>
      <c r="AE193">
        <v>40</v>
      </c>
      <c r="AF193">
        <v>26</v>
      </c>
      <c r="AG193">
        <v>37</v>
      </c>
      <c r="AH193">
        <v>28</v>
      </c>
      <c r="AI193">
        <v>7</v>
      </c>
      <c r="AJ193">
        <v>0</v>
      </c>
      <c r="AK193">
        <v>3</v>
      </c>
      <c r="AL193">
        <v>35</v>
      </c>
      <c r="AM193">
        <v>22</v>
      </c>
      <c r="AN193">
        <v>6</v>
      </c>
      <c r="AO193">
        <v>2</v>
      </c>
      <c r="AP193">
        <v>0</v>
      </c>
      <c r="AQ193">
        <v>0</v>
      </c>
      <c r="AR193">
        <v>14</v>
      </c>
      <c r="AS193">
        <v>14</v>
      </c>
      <c r="AT193">
        <v>20</v>
      </c>
      <c r="AU193">
        <v>4</v>
      </c>
      <c r="AV193">
        <v>0</v>
      </c>
      <c r="AW193">
        <v>0</v>
      </c>
      <c r="AX193">
        <v>2</v>
      </c>
      <c r="AY193">
        <v>1</v>
      </c>
      <c r="AZ193">
        <v>2</v>
      </c>
      <c r="BA193">
        <v>1</v>
      </c>
      <c r="BB193">
        <v>0</v>
      </c>
      <c r="BC193">
        <v>3</v>
      </c>
      <c r="BD193">
        <v>19</v>
      </c>
      <c r="BE193">
        <v>49</v>
      </c>
      <c r="BF193">
        <v>4</v>
      </c>
      <c r="BG193">
        <v>0</v>
      </c>
      <c r="BH193">
        <v>0</v>
      </c>
      <c r="BI193">
        <v>2</v>
      </c>
      <c r="BJ193">
        <v>24</v>
      </c>
      <c r="BK193">
        <v>19</v>
      </c>
      <c r="BL193">
        <v>498</v>
      </c>
      <c r="BM193">
        <v>150</v>
      </c>
      <c r="BN193">
        <v>6</v>
      </c>
      <c r="BO193">
        <v>1</v>
      </c>
      <c r="BP193">
        <v>40</v>
      </c>
      <c r="BQ193">
        <v>108</v>
      </c>
      <c r="BR193">
        <v>193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  <c r="CE193" s="58"/>
      <c r="CG193" s="10">
        <f>CG221</f>
        <v>0</v>
      </c>
      <c r="CH193" s="10">
        <f t="shared" ref="CH193:DB193" si="96">CH221</f>
        <v>0</v>
      </c>
      <c r="CI193" s="59">
        <f t="shared" si="96"/>
        <v>0</v>
      </c>
      <c r="CJ193" s="59">
        <f t="shared" si="96"/>
        <v>0</v>
      </c>
      <c r="CK193" s="59">
        <f t="shared" si="96"/>
        <v>0</v>
      </c>
      <c r="CL193" s="59">
        <f t="shared" si="96"/>
        <v>0</v>
      </c>
      <c r="CM193" s="59">
        <f t="shared" si="96"/>
        <v>0</v>
      </c>
      <c r="CN193" s="95">
        <f t="shared" si="96"/>
        <v>0</v>
      </c>
      <c r="CO193" s="95">
        <f t="shared" si="96"/>
        <v>0</v>
      </c>
      <c r="CP193" s="95">
        <f t="shared" si="96"/>
        <v>0</v>
      </c>
      <c r="CQ193" s="95">
        <f t="shared" si="96"/>
        <v>0</v>
      </c>
      <c r="CR193" s="95">
        <f t="shared" si="96"/>
        <v>0</v>
      </c>
      <c r="CS193" s="59">
        <f t="shared" si="96"/>
        <v>0</v>
      </c>
      <c r="CT193" s="59">
        <f t="shared" si="96"/>
        <v>0</v>
      </c>
      <c r="CU193" s="59">
        <f t="shared" si="96"/>
        <v>0</v>
      </c>
      <c r="CV193" s="59">
        <f t="shared" si="96"/>
        <v>0</v>
      </c>
      <c r="CW193" s="59">
        <f t="shared" si="96"/>
        <v>0</v>
      </c>
      <c r="CX193" s="95">
        <f t="shared" si="96"/>
        <v>0</v>
      </c>
      <c r="CY193" s="95">
        <f t="shared" si="96"/>
        <v>0</v>
      </c>
      <c r="CZ193" s="95">
        <f t="shared" si="96"/>
        <v>0</v>
      </c>
      <c r="DA193" s="95">
        <f t="shared" si="96"/>
        <v>0</v>
      </c>
      <c r="DB193" s="95">
        <f t="shared" si="96"/>
        <v>0</v>
      </c>
    </row>
    <row r="194" spans="1:106">
      <c r="A194" t="s">
        <v>180</v>
      </c>
      <c r="B194" s="10">
        <f>('E0-Last'!B194)-1</f>
        <v>35</v>
      </c>
      <c r="C194" s="4" t="s">
        <v>3</v>
      </c>
      <c r="D194" s="10" t="s">
        <v>38</v>
      </c>
      <c r="E194" s="59">
        <f t="shared" ref="E194:E216" si="97">(K194/$J194)*100</f>
        <v>45.833333333333329</v>
      </c>
      <c r="F194" s="59">
        <f t="shared" ref="F194:F216" si="98">(L194/$J194)*100</f>
        <v>8.3333333333333321</v>
      </c>
      <c r="G194" s="59">
        <f t="shared" ref="G194:G216" si="99">(M194/$J194)*100</f>
        <v>33.333333333333329</v>
      </c>
      <c r="H194" s="59">
        <f t="shared" ref="H194:H216" si="100">(N194/$J194)*100</f>
        <v>12.5</v>
      </c>
      <c r="I194" s="59">
        <f t="shared" ref="I194:I216" si="101">M194/J194</f>
        <v>0.33333333333333331</v>
      </c>
      <c r="J194">
        <v>24</v>
      </c>
      <c r="K194">
        <v>11</v>
      </c>
      <c r="L194">
        <v>2</v>
      </c>
      <c r="M194">
        <v>8</v>
      </c>
      <c r="N194">
        <v>3</v>
      </c>
      <c r="O194">
        <v>0.72727272730000003</v>
      </c>
      <c r="P194">
        <v>1629</v>
      </c>
      <c r="Q194">
        <v>1207</v>
      </c>
      <c r="R194">
        <v>1694.625</v>
      </c>
      <c r="S194">
        <v>1735.333333</v>
      </c>
      <c r="T194">
        <v>814.45454549999999</v>
      </c>
      <c r="U194">
        <v>701.25</v>
      </c>
      <c r="V194">
        <v>1116.333333</v>
      </c>
      <c r="W194">
        <v>995.45454549999999</v>
      </c>
      <c r="X194">
        <v>81.375</v>
      </c>
      <c r="Y194">
        <v>3433</v>
      </c>
      <c r="Z194">
        <v>726.90909099999999</v>
      </c>
      <c r="AA194">
        <v>905.875</v>
      </c>
      <c r="AB194">
        <v>249.66666670000001</v>
      </c>
      <c r="AC194">
        <v>35</v>
      </c>
      <c r="AD194">
        <v>20</v>
      </c>
      <c r="AE194">
        <v>11</v>
      </c>
      <c r="AF194">
        <v>4</v>
      </c>
      <c r="AG194">
        <v>14</v>
      </c>
      <c r="AH194">
        <v>16</v>
      </c>
      <c r="AI194">
        <v>3</v>
      </c>
      <c r="AJ194">
        <v>0</v>
      </c>
      <c r="AK194">
        <v>0</v>
      </c>
      <c r="AL194">
        <v>2</v>
      </c>
      <c r="AM194">
        <v>13</v>
      </c>
      <c r="AN194">
        <v>5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8</v>
      </c>
      <c r="AU194">
        <v>1</v>
      </c>
      <c r="AV194">
        <v>0</v>
      </c>
      <c r="AW194">
        <v>0</v>
      </c>
      <c r="AX194">
        <v>2</v>
      </c>
      <c r="AY194">
        <v>1</v>
      </c>
      <c r="AZ194">
        <v>3</v>
      </c>
      <c r="BA194">
        <v>0</v>
      </c>
      <c r="BB194">
        <v>0</v>
      </c>
      <c r="BC194">
        <v>0</v>
      </c>
      <c r="BD194">
        <v>0</v>
      </c>
      <c r="BE194">
        <v>22</v>
      </c>
      <c r="BF194">
        <v>9</v>
      </c>
      <c r="BG194">
        <v>0</v>
      </c>
      <c r="BH194">
        <v>0</v>
      </c>
      <c r="BI194">
        <v>8</v>
      </c>
      <c r="BJ194">
        <v>3</v>
      </c>
      <c r="BK194">
        <v>2</v>
      </c>
      <c r="BL194">
        <v>385</v>
      </c>
      <c r="BM194">
        <v>150</v>
      </c>
      <c r="BN194">
        <v>14</v>
      </c>
      <c r="BO194">
        <v>0</v>
      </c>
      <c r="BP194">
        <v>6</v>
      </c>
      <c r="BQ194">
        <v>38</v>
      </c>
      <c r="BR194">
        <v>177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/>
      <c r="CI194" s="59"/>
      <c r="CJ194" s="59"/>
      <c r="CK194" s="59"/>
      <c r="CL194" s="59"/>
      <c r="CM194" s="59"/>
      <c r="CN194" s="95"/>
      <c r="CO194" s="95"/>
      <c r="CP194" s="95"/>
      <c r="CQ194" s="95"/>
      <c r="CR194" s="95"/>
      <c r="CS194" s="59"/>
      <c r="CT194" s="59"/>
      <c r="CU194" s="59"/>
      <c r="CV194" s="59"/>
      <c r="CW194" s="59"/>
      <c r="CX194" s="95"/>
      <c r="CY194" s="95"/>
      <c r="CZ194" s="95"/>
      <c r="DA194" s="95"/>
      <c r="DB194" s="95"/>
    </row>
    <row r="195" spans="1:106">
      <c r="A195" t="s">
        <v>159</v>
      </c>
      <c r="B195" s="10">
        <f>('E0-Last'!B195)-1</f>
        <v>33</v>
      </c>
      <c r="C195" s="4" t="s">
        <v>3</v>
      </c>
      <c r="D195" s="10" t="s">
        <v>38</v>
      </c>
      <c r="E195" s="59">
        <f t="shared" si="97"/>
        <v>66.666666666666657</v>
      </c>
      <c r="F195" s="59">
        <f t="shared" si="98"/>
        <v>0</v>
      </c>
      <c r="G195" s="59">
        <f t="shared" si="99"/>
        <v>12.5</v>
      </c>
      <c r="H195" s="59">
        <f t="shared" si="100"/>
        <v>20.833333333333336</v>
      </c>
      <c r="I195" s="59">
        <f t="shared" si="101"/>
        <v>0.125</v>
      </c>
      <c r="J195">
        <v>24</v>
      </c>
      <c r="K195">
        <v>16</v>
      </c>
      <c r="L195">
        <v>0</v>
      </c>
      <c r="M195">
        <v>3</v>
      </c>
      <c r="N195">
        <v>5</v>
      </c>
      <c r="O195">
        <v>0.375</v>
      </c>
      <c r="P195">
        <v>1305.125</v>
      </c>
      <c r="Q195">
        <v>0</v>
      </c>
      <c r="R195">
        <v>1616</v>
      </c>
      <c r="S195">
        <v>1118.5999999999999</v>
      </c>
      <c r="T195">
        <v>223.625</v>
      </c>
      <c r="U195">
        <v>298.33333340000001</v>
      </c>
      <c r="V195">
        <v>178.8</v>
      </c>
      <c r="W195">
        <v>490.75</v>
      </c>
      <c r="X195">
        <v>816</v>
      </c>
      <c r="Y195">
        <v>295.60000000000002</v>
      </c>
      <c r="Z195">
        <v>111</v>
      </c>
      <c r="AA195">
        <v>71.666666660000004</v>
      </c>
      <c r="AB195">
        <v>134.6</v>
      </c>
      <c r="AC195">
        <v>34</v>
      </c>
      <c r="AD195">
        <v>11</v>
      </c>
      <c r="AE195">
        <v>13</v>
      </c>
      <c r="AF195">
        <v>10</v>
      </c>
      <c r="AG195">
        <v>19</v>
      </c>
      <c r="AH195">
        <v>9</v>
      </c>
      <c r="AI195">
        <v>2</v>
      </c>
      <c r="AJ195">
        <v>0</v>
      </c>
      <c r="AK195">
        <v>0</v>
      </c>
      <c r="AL195">
        <v>4</v>
      </c>
      <c r="AM195">
        <v>8</v>
      </c>
      <c r="AN195">
        <v>1</v>
      </c>
      <c r="AO195">
        <v>1</v>
      </c>
      <c r="AP195">
        <v>0</v>
      </c>
      <c r="AQ195">
        <v>0</v>
      </c>
      <c r="AR195">
        <v>1</v>
      </c>
      <c r="AS195">
        <v>7</v>
      </c>
      <c r="AT195">
        <v>3</v>
      </c>
      <c r="AU195">
        <v>1</v>
      </c>
      <c r="AV195">
        <v>0</v>
      </c>
      <c r="AW195">
        <v>0</v>
      </c>
      <c r="AX195">
        <v>2</v>
      </c>
      <c r="AY195">
        <v>4</v>
      </c>
      <c r="AZ195">
        <v>5</v>
      </c>
      <c r="BA195">
        <v>0</v>
      </c>
      <c r="BB195">
        <v>0</v>
      </c>
      <c r="BC195">
        <v>0</v>
      </c>
      <c r="BD195">
        <v>1</v>
      </c>
      <c r="BE195">
        <v>25</v>
      </c>
      <c r="BF195">
        <v>6</v>
      </c>
      <c r="BG195">
        <v>0</v>
      </c>
      <c r="BH195">
        <v>0</v>
      </c>
      <c r="BI195">
        <v>1</v>
      </c>
      <c r="BJ195">
        <v>7</v>
      </c>
      <c r="BK195">
        <v>11</v>
      </c>
      <c r="BL195">
        <v>1138</v>
      </c>
      <c r="BM195">
        <v>401</v>
      </c>
      <c r="BN195">
        <v>0</v>
      </c>
      <c r="BO195">
        <v>0</v>
      </c>
      <c r="BP195">
        <v>12</v>
      </c>
      <c r="BQ195">
        <v>8</v>
      </c>
      <c r="BR195">
        <v>717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  <c r="CG195" s="10">
        <f>CG252</f>
        <v>0</v>
      </c>
      <c r="CH195" s="10">
        <f t="shared" ref="CH195:DB195" si="102">CH252</f>
        <v>0</v>
      </c>
      <c r="CI195" s="59">
        <f t="shared" si="102"/>
        <v>0</v>
      </c>
      <c r="CJ195" s="59">
        <f t="shared" si="102"/>
        <v>0</v>
      </c>
      <c r="CK195" s="59">
        <f t="shared" si="102"/>
        <v>0</v>
      </c>
      <c r="CL195" s="59">
        <f t="shared" si="102"/>
        <v>0</v>
      </c>
      <c r="CM195" s="59">
        <f t="shared" si="102"/>
        <v>0</v>
      </c>
      <c r="CN195" s="95">
        <f t="shared" si="102"/>
        <v>0</v>
      </c>
      <c r="CO195" s="95">
        <f t="shared" si="102"/>
        <v>0</v>
      </c>
      <c r="CP195" s="95">
        <f t="shared" si="102"/>
        <v>0</v>
      </c>
      <c r="CQ195" s="95">
        <f t="shared" si="102"/>
        <v>0</v>
      </c>
      <c r="CR195" s="95">
        <f t="shared" si="102"/>
        <v>0</v>
      </c>
      <c r="CS195" s="59">
        <f t="shared" si="102"/>
        <v>0</v>
      </c>
      <c r="CT195" s="59">
        <f t="shared" si="102"/>
        <v>0</v>
      </c>
      <c r="CU195" s="59">
        <f t="shared" si="102"/>
        <v>0</v>
      </c>
      <c r="CV195" s="59">
        <f t="shared" si="102"/>
        <v>0</v>
      </c>
      <c r="CW195" s="59">
        <f t="shared" si="102"/>
        <v>0</v>
      </c>
      <c r="CX195" s="95">
        <f t="shared" si="102"/>
        <v>0</v>
      </c>
      <c r="CY195" s="95">
        <f t="shared" si="102"/>
        <v>0</v>
      </c>
      <c r="CZ195" s="95">
        <f t="shared" si="102"/>
        <v>0</v>
      </c>
      <c r="DA195" s="95">
        <f t="shared" si="102"/>
        <v>0</v>
      </c>
      <c r="DB195" s="95">
        <f t="shared" si="102"/>
        <v>0</v>
      </c>
    </row>
    <row r="196" spans="1:106">
      <c r="A196" t="s">
        <v>160</v>
      </c>
      <c r="B196" s="10">
        <f>('E0-Last'!B196)-1</f>
        <v>33</v>
      </c>
      <c r="C196" s="4" t="s">
        <v>3</v>
      </c>
      <c r="D196" s="10" t="s">
        <v>38</v>
      </c>
      <c r="E196" s="59">
        <f t="shared" si="97"/>
        <v>37.5</v>
      </c>
      <c r="F196" s="59">
        <f t="shared" si="98"/>
        <v>8.3333333333333321</v>
      </c>
      <c r="G196" s="59">
        <f t="shared" si="99"/>
        <v>45.833333333333329</v>
      </c>
      <c r="H196" s="59">
        <f t="shared" si="100"/>
        <v>8.3333333333333321</v>
      </c>
      <c r="I196" s="59">
        <f t="shared" si="101"/>
        <v>0.45833333333333331</v>
      </c>
      <c r="J196">
        <v>24</v>
      </c>
      <c r="K196">
        <v>9</v>
      </c>
      <c r="L196">
        <v>2</v>
      </c>
      <c r="M196">
        <v>11</v>
      </c>
      <c r="N196">
        <v>2</v>
      </c>
      <c r="O196">
        <v>0.8461538462</v>
      </c>
      <c r="P196">
        <v>739.86666660000003</v>
      </c>
      <c r="Q196">
        <v>1382.5</v>
      </c>
      <c r="R196">
        <v>684</v>
      </c>
      <c r="S196">
        <v>404.5</v>
      </c>
      <c r="T196">
        <v>223.07692309999999</v>
      </c>
      <c r="U196">
        <v>170.9090909</v>
      </c>
      <c r="V196">
        <v>510</v>
      </c>
      <c r="W196">
        <v>1189.9230769999999</v>
      </c>
      <c r="X196">
        <v>1144.181818</v>
      </c>
      <c r="Y196">
        <v>1441.5</v>
      </c>
      <c r="Z196">
        <v>895.23076920000005</v>
      </c>
      <c r="AA196">
        <v>1014.4545450000001</v>
      </c>
      <c r="AB196">
        <v>239.5</v>
      </c>
      <c r="AC196">
        <v>53</v>
      </c>
      <c r="AD196">
        <v>28</v>
      </c>
      <c r="AE196">
        <v>13</v>
      </c>
      <c r="AF196">
        <v>12</v>
      </c>
      <c r="AG196">
        <v>17</v>
      </c>
      <c r="AH196">
        <v>16</v>
      </c>
      <c r="AI196">
        <v>1</v>
      </c>
      <c r="AJ196">
        <v>0</v>
      </c>
      <c r="AK196">
        <v>2</v>
      </c>
      <c r="AL196">
        <v>17</v>
      </c>
      <c r="AM196">
        <v>15</v>
      </c>
      <c r="AN196">
        <v>3</v>
      </c>
      <c r="AO196">
        <v>0</v>
      </c>
      <c r="AP196">
        <v>0</v>
      </c>
      <c r="AQ196">
        <v>0</v>
      </c>
      <c r="AR196">
        <v>10</v>
      </c>
      <c r="AS196">
        <v>1</v>
      </c>
      <c r="AT196">
        <v>11</v>
      </c>
      <c r="AU196">
        <v>0</v>
      </c>
      <c r="AV196">
        <v>0</v>
      </c>
      <c r="AW196">
        <v>0</v>
      </c>
      <c r="AX196">
        <v>1</v>
      </c>
      <c r="AY196">
        <v>1</v>
      </c>
      <c r="AZ196">
        <v>2</v>
      </c>
      <c r="BA196">
        <v>1</v>
      </c>
      <c r="BB196">
        <v>0</v>
      </c>
      <c r="BC196">
        <v>2</v>
      </c>
      <c r="BD196">
        <v>6</v>
      </c>
      <c r="BE196">
        <v>26</v>
      </c>
      <c r="BF196">
        <v>2</v>
      </c>
      <c r="BG196">
        <v>3</v>
      </c>
      <c r="BH196">
        <v>0</v>
      </c>
      <c r="BI196">
        <v>8</v>
      </c>
      <c r="BJ196">
        <v>5</v>
      </c>
      <c r="BK196">
        <v>8</v>
      </c>
      <c r="BL196">
        <v>875</v>
      </c>
      <c r="BM196">
        <v>239</v>
      </c>
      <c r="BN196">
        <v>17</v>
      </c>
      <c r="BO196">
        <v>1</v>
      </c>
      <c r="BP196">
        <v>24</v>
      </c>
      <c r="BQ196">
        <v>100</v>
      </c>
      <c r="BR196">
        <v>494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  <c r="CG196" s="10" t="e">
        <f>#REF!</f>
        <v>#REF!</v>
      </c>
      <c r="CH196" s="10" t="e">
        <f>#REF!</f>
        <v>#REF!</v>
      </c>
      <c r="CI196" s="59" t="e">
        <f>#REF!</f>
        <v>#REF!</v>
      </c>
      <c r="CJ196" s="59" t="e">
        <f>#REF!</f>
        <v>#REF!</v>
      </c>
      <c r="CK196" s="59" t="e">
        <f>#REF!</f>
        <v>#REF!</v>
      </c>
      <c r="CL196" s="59" t="e">
        <f>#REF!</f>
        <v>#REF!</v>
      </c>
      <c r="CM196" s="59" t="e">
        <f>#REF!</f>
        <v>#REF!</v>
      </c>
      <c r="CN196" s="95" t="e">
        <f>#REF!</f>
        <v>#REF!</v>
      </c>
      <c r="CO196" s="95" t="e">
        <f>#REF!</f>
        <v>#REF!</v>
      </c>
      <c r="CP196" s="95" t="e">
        <f>#REF!</f>
        <v>#REF!</v>
      </c>
      <c r="CQ196" s="95" t="e">
        <f>#REF!</f>
        <v>#REF!</v>
      </c>
      <c r="CR196" s="95" t="e">
        <f>#REF!</f>
        <v>#REF!</v>
      </c>
      <c r="CS196" s="59" t="e">
        <f>#REF!</f>
        <v>#REF!</v>
      </c>
      <c r="CT196" s="59" t="e">
        <f>#REF!</f>
        <v>#REF!</v>
      </c>
      <c r="CU196" s="59" t="e">
        <f>#REF!</f>
        <v>#REF!</v>
      </c>
      <c r="CV196" s="59" t="e">
        <f>#REF!</f>
        <v>#REF!</v>
      </c>
      <c r="CW196" s="59" t="e">
        <f>#REF!</f>
        <v>#REF!</v>
      </c>
      <c r="CX196" s="95" t="e">
        <f>#REF!</f>
        <v>#REF!</v>
      </c>
      <c r="CY196" s="95" t="e">
        <f>#REF!</f>
        <v>#REF!</v>
      </c>
      <c r="CZ196" s="95" t="e">
        <f>#REF!</f>
        <v>#REF!</v>
      </c>
      <c r="DA196" s="95" t="e">
        <f>#REF!</f>
        <v>#REF!</v>
      </c>
      <c r="DB196" s="95" t="e">
        <f>#REF!</f>
        <v>#REF!</v>
      </c>
    </row>
    <row r="197" spans="1:106">
      <c r="A197" t="s">
        <v>181</v>
      </c>
      <c r="B197" s="10">
        <f>('E0-Last'!B197)-1</f>
        <v>35</v>
      </c>
      <c r="C197" s="6" t="s">
        <v>2</v>
      </c>
      <c r="D197" s="10" t="s">
        <v>38</v>
      </c>
      <c r="E197" s="59">
        <f t="shared" si="97"/>
        <v>33.333333333333329</v>
      </c>
      <c r="F197" s="59">
        <f t="shared" si="98"/>
        <v>8.3333333333333321</v>
      </c>
      <c r="G197" s="59">
        <f t="shared" si="99"/>
        <v>20.833333333333336</v>
      </c>
      <c r="H197" s="59">
        <f t="shared" si="100"/>
        <v>37.5</v>
      </c>
      <c r="I197" s="59">
        <f t="shared" si="101"/>
        <v>0.20833333333333334</v>
      </c>
      <c r="J197">
        <v>24</v>
      </c>
      <c r="K197">
        <v>8</v>
      </c>
      <c r="L197">
        <v>2</v>
      </c>
      <c r="M197">
        <v>5</v>
      </c>
      <c r="N197">
        <v>9</v>
      </c>
      <c r="O197">
        <v>0.3571428572</v>
      </c>
      <c r="P197">
        <v>1583.375</v>
      </c>
      <c r="Q197">
        <v>1503.5</v>
      </c>
      <c r="R197">
        <v>2183.4</v>
      </c>
      <c r="S197">
        <v>1267.7777779999999</v>
      </c>
      <c r="T197">
        <v>573.85714289999999</v>
      </c>
      <c r="U197">
        <v>281.2</v>
      </c>
      <c r="V197">
        <v>736.44444439999995</v>
      </c>
      <c r="W197">
        <v>138.64285709999999</v>
      </c>
      <c r="X197">
        <v>108.2</v>
      </c>
      <c r="Y197">
        <v>155.55555559999999</v>
      </c>
      <c r="Z197">
        <v>655.78571439999996</v>
      </c>
      <c r="AA197">
        <v>1038.2</v>
      </c>
      <c r="AB197">
        <v>443.33333340000001</v>
      </c>
      <c r="AC197">
        <v>140</v>
      </c>
      <c r="AD197">
        <v>53</v>
      </c>
      <c r="AE197">
        <v>36</v>
      </c>
      <c r="AF197">
        <v>51</v>
      </c>
      <c r="AG197">
        <v>52</v>
      </c>
      <c r="AH197">
        <v>24</v>
      </c>
      <c r="AI197">
        <v>7</v>
      </c>
      <c r="AJ197">
        <v>0</v>
      </c>
      <c r="AK197">
        <v>0</v>
      </c>
      <c r="AL197">
        <v>57</v>
      </c>
      <c r="AM197">
        <v>16</v>
      </c>
      <c r="AN197">
        <v>10</v>
      </c>
      <c r="AO197">
        <v>4</v>
      </c>
      <c r="AP197">
        <v>0</v>
      </c>
      <c r="AQ197">
        <v>0</v>
      </c>
      <c r="AR197">
        <v>23</v>
      </c>
      <c r="AS197">
        <v>14</v>
      </c>
      <c r="AT197">
        <v>5</v>
      </c>
      <c r="AU197">
        <v>0</v>
      </c>
      <c r="AV197">
        <v>0</v>
      </c>
      <c r="AW197">
        <v>0</v>
      </c>
      <c r="AX197">
        <v>17</v>
      </c>
      <c r="AY197">
        <v>22</v>
      </c>
      <c r="AZ197">
        <v>9</v>
      </c>
      <c r="BA197">
        <v>3</v>
      </c>
      <c r="BB197">
        <v>0</v>
      </c>
      <c r="BC197">
        <v>0</v>
      </c>
      <c r="BD197">
        <v>17</v>
      </c>
      <c r="BE197">
        <v>17</v>
      </c>
      <c r="BF197">
        <v>0</v>
      </c>
      <c r="BG197">
        <v>0</v>
      </c>
      <c r="BH197">
        <v>0</v>
      </c>
      <c r="BI197">
        <v>5</v>
      </c>
      <c r="BJ197">
        <v>9</v>
      </c>
      <c r="BK197">
        <v>3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  <c r="CI197" s="59"/>
      <c r="CJ197" s="59"/>
      <c r="CK197" s="59"/>
      <c r="CL197" s="59"/>
      <c r="CM197" s="59"/>
      <c r="CN197" s="95"/>
      <c r="CO197" s="95"/>
      <c r="CP197" s="95"/>
      <c r="CQ197" s="95"/>
      <c r="CR197" s="95"/>
      <c r="CS197" s="59"/>
      <c r="CT197" s="59"/>
      <c r="CU197" s="59"/>
      <c r="CV197" s="59"/>
      <c r="CW197" s="59"/>
      <c r="CX197" s="95"/>
      <c r="CY197" s="95"/>
      <c r="CZ197" s="95"/>
      <c r="DA197" s="95"/>
      <c r="DB197" s="95"/>
    </row>
    <row r="198" spans="1:106">
      <c r="A198" t="s">
        <v>161</v>
      </c>
      <c r="B198" s="10">
        <f>('E0-Last'!B198)-1</f>
        <v>34</v>
      </c>
      <c r="C198" s="4" t="s">
        <v>3</v>
      </c>
      <c r="D198" s="10" t="s">
        <v>38</v>
      </c>
      <c r="E198" s="59">
        <f t="shared" si="97"/>
        <v>8.3333333333333321</v>
      </c>
      <c r="F198" s="59">
        <f t="shared" si="98"/>
        <v>4.1666666666666661</v>
      </c>
      <c r="G198" s="59">
        <f t="shared" si="99"/>
        <v>62.5</v>
      </c>
      <c r="H198" s="59">
        <f t="shared" si="100"/>
        <v>25</v>
      </c>
      <c r="I198" s="59">
        <f t="shared" si="101"/>
        <v>0.625</v>
      </c>
      <c r="J198">
        <v>24</v>
      </c>
      <c r="K198">
        <v>2</v>
      </c>
      <c r="L198">
        <v>1</v>
      </c>
      <c r="M198">
        <v>15</v>
      </c>
      <c r="N198">
        <v>6</v>
      </c>
      <c r="O198">
        <v>0.71428571429999999</v>
      </c>
      <c r="P198">
        <v>768.5</v>
      </c>
      <c r="Q198">
        <v>1788</v>
      </c>
      <c r="R198">
        <v>718.93333340000004</v>
      </c>
      <c r="S198">
        <v>722.5</v>
      </c>
      <c r="T198">
        <v>306.33333340000001</v>
      </c>
      <c r="U198">
        <v>256.46666670000002</v>
      </c>
      <c r="V198">
        <v>431</v>
      </c>
      <c r="W198">
        <v>129.42857140000001</v>
      </c>
      <c r="X198">
        <v>118.66666669999999</v>
      </c>
      <c r="Y198">
        <v>156.33333329999999</v>
      </c>
      <c r="Z198">
        <v>261.80952380000002</v>
      </c>
      <c r="AA198">
        <v>288.26666669999997</v>
      </c>
      <c r="AB198">
        <v>195.66666670000001</v>
      </c>
      <c r="AC198">
        <v>119</v>
      </c>
      <c r="AD198">
        <v>53</v>
      </c>
      <c r="AE198">
        <v>53</v>
      </c>
      <c r="AF198">
        <v>13</v>
      </c>
      <c r="AG198">
        <v>31</v>
      </c>
      <c r="AH198">
        <v>45</v>
      </c>
      <c r="AI198">
        <v>12</v>
      </c>
      <c r="AJ198">
        <v>0</v>
      </c>
      <c r="AK198">
        <v>0</v>
      </c>
      <c r="AL198">
        <v>31</v>
      </c>
      <c r="AM198">
        <v>22</v>
      </c>
      <c r="AN198">
        <v>24</v>
      </c>
      <c r="AO198">
        <v>4</v>
      </c>
      <c r="AP198">
        <v>0</v>
      </c>
      <c r="AQ198">
        <v>0</v>
      </c>
      <c r="AR198">
        <v>3</v>
      </c>
      <c r="AS198">
        <v>9</v>
      </c>
      <c r="AT198">
        <v>15</v>
      </c>
      <c r="AU198">
        <v>5</v>
      </c>
      <c r="AV198">
        <v>0</v>
      </c>
      <c r="AW198">
        <v>0</v>
      </c>
      <c r="AX198">
        <v>24</v>
      </c>
      <c r="AY198">
        <v>0</v>
      </c>
      <c r="AZ198">
        <v>6</v>
      </c>
      <c r="BA198">
        <v>3</v>
      </c>
      <c r="BB198">
        <v>0</v>
      </c>
      <c r="BC198">
        <v>0</v>
      </c>
      <c r="BD198">
        <v>4</v>
      </c>
      <c r="BE198">
        <v>73</v>
      </c>
      <c r="BF198">
        <v>2</v>
      </c>
      <c r="BG198">
        <v>0</v>
      </c>
      <c r="BH198">
        <v>0</v>
      </c>
      <c r="BI198">
        <v>14</v>
      </c>
      <c r="BJ198">
        <v>12</v>
      </c>
      <c r="BK198">
        <v>45</v>
      </c>
      <c r="BL198">
        <v>374</v>
      </c>
      <c r="BM198">
        <v>80</v>
      </c>
      <c r="BN198">
        <v>19</v>
      </c>
      <c r="BO198">
        <v>0</v>
      </c>
      <c r="BP198">
        <v>48</v>
      </c>
      <c r="BQ198">
        <v>25</v>
      </c>
      <c r="BR198">
        <v>202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  <c r="CG198" s="10" t="e">
        <f>#REF!</f>
        <v>#REF!</v>
      </c>
      <c r="CH198" s="10" t="e">
        <f>#REF!</f>
        <v>#REF!</v>
      </c>
      <c r="CI198" s="59" t="e">
        <f>#REF!</f>
        <v>#REF!</v>
      </c>
      <c r="CJ198" s="59" t="e">
        <f>#REF!</f>
        <v>#REF!</v>
      </c>
      <c r="CK198" s="59" t="e">
        <f>#REF!</f>
        <v>#REF!</v>
      </c>
      <c r="CL198" s="59" t="e">
        <f>#REF!</f>
        <v>#REF!</v>
      </c>
      <c r="CM198" s="59" t="e">
        <f>#REF!</f>
        <v>#REF!</v>
      </c>
      <c r="CN198" s="95" t="e">
        <f>#REF!</f>
        <v>#REF!</v>
      </c>
      <c r="CO198" s="95" t="e">
        <f>#REF!</f>
        <v>#REF!</v>
      </c>
      <c r="CP198" s="95" t="e">
        <f>#REF!</f>
        <v>#REF!</v>
      </c>
      <c r="CQ198" s="95" t="e">
        <f>#REF!</f>
        <v>#REF!</v>
      </c>
      <c r="CR198" s="95" t="e">
        <f>#REF!</f>
        <v>#REF!</v>
      </c>
      <c r="CS198" s="59" t="e">
        <f>#REF!</f>
        <v>#REF!</v>
      </c>
      <c r="CT198" s="59" t="e">
        <f>#REF!</f>
        <v>#REF!</v>
      </c>
      <c r="CU198" s="59" t="e">
        <f>#REF!</f>
        <v>#REF!</v>
      </c>
      <c r="CV198" s="59" t="e">
        <f>#REF!</f>
        <v>#REF!</v>
      </c>
      <c r="CW198" s="59" t="e">
        <f>#REF!</f>
        <v>#REF!</v>
      </c>
      <c r="CX198" s="95" t="e">
        <f>#REF!</f>
        <v>#REF!</v>
      </c>
      <c r="CY198" s="95" t="e">
        <f>#REF!</f>
        <v>#REF!</v>
      </c>
      <c r="CZ198" s="95" t="e">
        <f>#REF!</f>
        <v>#REF!</v>
      </c>
      <c r="DA198" s="95" t="e">
        <f>#REF!</f>
        <v>#REF!</v>
      </c>
      <c r="DB198" s="95" t="e">
        <f>#REF!</f>
        <v>#REF!</v>
      </c>
    </row>
    <row r="199" spans="1:106">
      <c r="A199" t="s">
        <v>162</v>
      </c>
      <c r="B199" s="10">
        <f>('E0-Last'!B199)-1</f>
        <v>33</v>
      </c>
      <c r="C199" s="6" t="s">
        <v>2</v>
      </c>
      <c r="D199" s="10" t="s">
        <v>38</v>
      </c>
      <c r="E199" s="59">
        <f t="shared" si="97"/>
        <v>20.833333333333336</v>
      </c>
      <c r="F199" s="59">
        <f t="shared" si="98"/>
        <v>0</v>
      </c>
      <c r="G199" s="59">
        <f t="shared" si="99"/>
        <v>75</v>
      </c>
      <c r="H199" s="59">
        <f t="shared" si="100"/>
        <v>4.1666666666666661</v>
      </c>
      <c r="I199" s="59">
        <f t="shared" si="101"/>
        <v>0.75</v>
      </c>
      <c r="J199">
        <v>24</v>
      </c>
      <c r="K199">
        <v>5</v>
      </c>
      <c r="L199">
        <v>0</v>
      </c>
      <c r="M199">
        <v>18</v>
      </c>
      <c r="N199">
        <v>1</v>
      </c>
      <c r="O199">
        <v>0.94736842109999997</v>
      </c>
      <c r="P199">
        <v>898.10526319999997</v>
      </c>
      <c r="Q199">
        <v>0</v>
      </c>
      <c r="R199">
        <v>898.05555560000005</v>
      </c>
      <c r="S199">
        <v>899</v>
      </c>
      <c r="T199">
        <v>168.8947368</v>
      </c>
      <c r="U199">
        <v>80.833333339999996</v>
      </c>
      <c r="V199">
        <v>1754</v>
      </c>
      <c r="W199">
        <v>1861.5789480000001</v>
      </c>
      <c r="X199">
        <v>1772.6111109999999</v>
      </c>
      <c r="Y199">
        <v>3463</v>
      </c>
      <c r="Z199">
        <v>393.73684220000001</v>
      </c>
      <c r="AA199">
        <v>412.94444440000001</v>
      </c>
      <c r="AB199">
        <v>48</v>
      </c>
      <c r="AC199">
        <v>50</v>
      </c>
      <c r="AD199">
        <v>22</v>
      </c>
      <c r="AE199">
        <v>23</v>
      </c>
      <c r="AF199">
        <v>5</v>
      </c>
      <c r="AG199">
        <v>21</v>
      </c>
      <c r="AH199">
        <v>22</v>
      </c>
      <c r="AI199">
        <v>2</v>
      </c>
      <c r="AJ199">
        <v>0</v>
      </c>
      <c r="AK199">
        <v>0</v>
      </c>
      <c r="AL199">
        <v>5</v>
      </c>
      <c r="AM199">
        <v>19</v>
      </c>
      <c r="AN199">
        <v>3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18</v>
      </c>
      <c r="AU199">
        <v>2</v>
      </c>
      <c r="AV199">
        <v>0</v>
      </c>
      <c r="AW199">
        <v>0</v>
      </c>
      <c r="AX199">
        <v>3</v>
      </c>
      <c r="AY199">
        <v>2</v>
      </c>
      <c r="AZ199">
        <v>1</v>
      </c>
      <c r="BA199">
        <v>0</v>
      </c>
      <c r="BB199">
        <v>0</v>
      </c>
      <c r="BC199">
        <v>0</v>
      </c>
      <c r="BD199">
        <v>2</v>
      </c>
      <c r="BE199">
        <v>49</v>
      </c>
      <c r="BF199">
        <v>17</v>
      </c>
      <c r="BG199">
        <v>0</v>
      </c>
      <c r="BH199">
        <v>0</v>
      </c>
      <c r="BI199">
        <v>2</v>
      </c>
      <c r="BJ199">
        <v>17</v>
      </c>
      <c r="BK199">
        <v>13</v>
      </c>
      <c r="BL199">
        <v>884</v>
      </c>
      <c r="BM199">
        <v>266</v>
      </c>
      <c r="BN199">
        <v>18</v>
      </c>
      <c r="BO199">
        <v>7</v>
      </c>
      <c r="BP199">
        <v>40</v>
      </c>
      <c r="BQ199">
        <v>241</v>
      </c>
      <c r="BR199">
        <v>312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  <c r="CG199" s="10" t="e">
        <f>#REF!</f>
        <v>#REF!</v>
      </c>
      <c r="CH199" s="10" t="e">
        <f>#REF!</f>
        <v>#REF!</v>
      </c>
      <c r="CI199" s="59" t="e">
        <f>#REF!</f>
        <v>#REF!</v>
      </c>
      <c r="CJ199" s="59" t="e">
        <f>#REF!</f>
        <v>#REF!</v>
      </c>
      <c r="CK199" s="59" t="e">
        <f>#REF!</f>
        <v>#REF!</v>
      </c>
      <c r="CL199" s="59" t="e">
        <f>#REF!</f>
        <v>#REF!</v>
      </c>
      <c r="CM199" s="59" t="e">
        <f>#REF!</f>
        <v>#REF!</v>
      </c>
      <c r="CN199" s="95" t="e">
        <f>#REF!</f>
        <v>#REF!</v>
      </c>
      <c r="CO199" s="95" t="e">
        <f>#REF!</f>
        <v>#REF!</v>
      </c>
      <c r="CP199" s="95" t="e">
        <f>#REF!</f>
        <v>#REF!</v>
      </c>
      <c r="CQ199" s="95" t="e">
        <f>#REF!</f>
        <v>#REF!</v>
      </c>
      <c r="CR199" s="95" t="e">
        <f>#REF!</f>
        <v>#REF!</v>
      </c>
      <c r="CS199" s="59" t="e">
        <f>#REF!</f>
        <v>#REF!</v>
      </c>
      <c r="CT199" s="59" t="e">
        <f>#REF!</f>
        <v>#REF!</v>
      </c>
      <c r="CU199" s="59" t="e">
        <f>#REF!</f>
        <v>#REF!</v>
      </c>
      <c r="CV199" s="59" t="e">
        <f>#REF!</f>
        <v>#REF!</v>
      </c>
      <c r="CW199" s="59" t="e">
        <f>#REF!</f>
        <v>#REF!</v>
      </c>
      <c r="CX199" s="95" t="e">
        <f>#REF!</f>
        <v>#REF!</v>
      </c>
      <c r="CY199" s="95" t="e">
        <f>#REF!</f>
        <v>#REF!</v>
      </c>
      <c r="CZ199" s="95" t="e">
        <f>#REF!</f>
        <v>#REF!</v>
      </c>
      <c r="DA199" s="95" t="e">
        <f>#REF!</f>
        <v>#REF!</v>
      </c>
      <c r="DB199" s="95" t="e">
        <f>#REF!</f>
        <v>#REF!</v>
      </c>
    </row>
    <row r="200" spans="1:106">
      <c r="A200" t="s">
        <v>163</v>
      </c>
      <c r="B200" s="10">
        <f>('E0-Last'!B200)-1</f>
        <v>28</v>
      </c>
      <c r="C200" s="6" t="s">
        <v>2</v>
      </c>
      <c r="D200" s="10" t="s">
        <v>38</v>
      </c>
      <c r="E200" s="59">
        <f t="shared" si="97"/>
        <v>0</v>
      </c>
      <c r="F200" s="59">
        <f t="shared" si="98"/>
        <v>0</v>
      </c>
      <c r="G200" s="59">
        <f t="shared" si="99"/>
        <v>100</v>
      </c>
      <c r="H200" s="59">
        <f t="shared" si="100"/>
        <v>0</v>
      </c>
      <c r="I200" s="59">
        <f t="shared" si="101"/>
        <v>1</v>
      </c>
      <c r="J200">
        <v>24</v>
      </c>
      <c r="K200">
        <v>0</v>
      </c>
      <c r="L200">
        <v>0</v>
      </c>
      <c r="M200">
        <v>24</v>
      </c>
      <c r="N200">
        <v>0</v>
      </c>
      <c r="O200">
        <v>1</v>
      </c>
      <c r="P200">
        <v>397.375</v>
      </c>
      <c r="Q200">
        <v>0</v>
      </c>
      <c r="R200">
        <v>397.375</v>
      </c>
      <c r="S200">
        <v>0</v>
      </c>
      <c r="T200">
        <v>47.916666669999998</v>
      </c>
      <c r="U200">
        <v>47.916666669999998</v>
      </c>
      <c r="V200">
        <v>0</v>
      </c>
      <c r="W200">
        <v>80.5</v>
      </c>
      <c r="X200">
        <v>80.5</v>
      </c>
      <c r="Y200">
        <v>0</v>
      </c>
      <c r="Z200">
        <v>1021.125</v>
      </c>
      <c r="AA200">
        <v>1021.125</v>
      </c>
      <c r="AB200">
        <v>0</v>
      </c>
      <c r="AC200">
        <v>114</v>
      </c>
      <c r="AD200">
        <v>29</v>
      </c>
      <c r="AE200">
        <v>85</v>
      </c>
      <c r="AF200">
        <v>0</v>
      </c>
      <c r="AG200">
        <v>34</v>
      </c>
      <c r="AH200">
        <v>28</v>
      </c>
      <c r="AI200">
        <v>48</v>
      </c>
      <c r="AJ200">
        <v>3</v>
      </c>
      <c r="AK200">
        <v>0</v>
      </c>
      <c r="AL200">
        <v>1</v>
      </c>
      <c r="AM200">
        <v>24</v>
      </c>
      <c r="AN200">
        <v>4</v>
      </c>
      <c r="AO200">
        <v>0</v>
      </c>
      <c r="AP200">
        <v>0</v>
      </c>
      <c r="AQ200">
        <v>0</v>
      </c>
      <c r="AR200">
        <v>1</v>
      </c>
      <c r="AS200">
        <v>10</v>
      </c>
      <c r="AT200">
        <v>24</v>
      </c>
      <c r="AU200">
        <v>48</v>
      </c>
      <c r="AV200">
        <v>3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31</v>
      </c>
      <c r="BF200">
        <v>1</v>
      </c>
      <c r="BG200">
        <v>0</v>
      </c>
      <c r="BH200">
        <v>0</v>
      </c>
      <c r="BI200">
        <v>24</v>
      </c>
      <c r="BJ200">
        <v>0</v>
      </c>
      <c r="BK200">
        <v>6</v>
      </c>
      <c r="BL200">
        <v>152</v>
      </c>
      <c r="BM200">
        <v>56</v>
      </c>
      <c r="BN200">
        <v>0</v>
      </c>
      <c r="BO200">
        <v>0</v>
      </c>
      <c r="BP200">
        <v>49</v>
      </c>
      <c r="BQ200">
        <v>0</v>
      </c>
      <c r="BR200">
        <v>47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  <c r="CG200" s="10" t="e">
        <f>#REF!</f>
        <v>#REF!</v>
      </c>
      <c r="CH200" s="10" t="e">
        <f>#REF!</f>
        <v>#REF!</v>
      </c>
      <c r="CI200" s="59" t="e">
        <f>#REF!</f>
        <v>#REF!</v>
      </c>
      <c r="CJ200" s="59" t="e">
        <f>#REF!</f>
        <v>#REF!</v>
      </c>
      <c r="CK200" s="59" t="e">
        <f>#REF!</f>
        <v>#REF!</v>
      </c>
      <c r="CL200" s="59" t="e">
        <f>#REF!</f>
        <v>#REF!</v>
      </c>
      <c r="CM200" s="59" t="e">
        <f>#REF!</f>
        <v>#REF!</v>
      </c>
      <c r="CN200" s="95" t="e">
        <f>#REF!</f>
        <v>#REF!</v>
      </c>
      <c r="CO200" s="95" t="e">
        <f>#REF!</f>
        <v>#REF!</v>
      </c>
      <c r="CP200" s="95" t="e">
        <f>#REF!</f>
        <v>#REF!</v>
      </c>
      <c r="CQ200" s="95" t="e">
        <f>#REF!</f>
        <v>#REF!</v>
      </c>
      <c r="CR200" s="95" t="e">
        <f>#REF!</f>
        <v>#REF!</v>
      </c>
      <c r="CS200" s="59" t="e">
        <f>#REF!</f>
        <v>#REF!</v>
      </c>
      <c r="CT200" s="59" t="e">
        <f>#REF!</f>
        <v>#REF!</v>
      </c>
      <c r="CU200" s="59" t="e">
        <f>#REF!</f>
        <v>#REF!</v>
      </c>
      <c r="CV200" s="59" t="e">
        <f>#REF!</f>
        <v>#REF!</v>
      </c>
      <c r="CW200" s="59" t="e">
        <f>#REF!</f>
        <v>#REF!</v>
      </c>
      <c r="CX200" s="95" t="e">
        <f>#REF!</f>
        <v>#REF!</v>
      </c>
      <c r="CY200" s="95" t="e">
        <f>#REF!</f>
        <v>#REF!</v>
      </c>
      <c r="CZ200" s="95" t="e">
        <f>#REF!</f>
        <v>#REF!</v>
      </c>
      <c r="DA200" s="95" t="e">
        <f>#REF!</f>
        <v>#REF!</v>
      </c>
      <c r="DB200" s="95" t="e">
        <f>#REF!</f>
        <v>#REF!</v>
      </c>
    </row>
    <row r="201" spans="1:106">
      <c r="A201" t="s">
        <v>164</v>
      </c>
      <c r="B201" s="10">
        <f>('E0-Last'!B201)-1</f>
        <v>28</v>
      </c>
      <c r="C201" s="6" t="s">
        <v>2</v>
      </c>
      <c r="D201" s="10" t="s">
        <v>38</v>
      </c>
      <c r="E201" s="59">
        <f t="shared" si="97"/>
        <v>0</v>
      </c>
      <c r="F201" s="59">
        <f t="shared" si="98"/>
        <v>0</v>
      </c>
      <c r="G201" s="59">
        <f t="shared" si="99"/>
        <v>87.5</v>
      </c>
      <c r="H201" s="59">
        <f t="shared" si="100"/>
        <v>12.5</v>
      </c>
      <c r="I201" s="59">
        <f t="shared" si="101"/>
        <v>0.875</v>
      </c>
      <c r="J201">
        <v>24</v>
      </c>
      <c r="K201">
        <v>0</v>
      </c>
      <c r="L201">
        <v>0</v>
      </c>
      <c r="M201">
        <v>21</v>
      </c>
      <c r="N201">
        <v>3</v>
      </c>
      <c r="O201">
        <v>0.875</v>
      </c>
      <c r="P201">
        <v>442.125</v>
      </c>
      <c r="Q201">
        <v>0</v>
      </c>
      <c r="R201">
        <v>425.7619047</v>
      </c>
      <c r="S201">
        <v>556.66666669999995</v>
      </c>
      <c r="T201">
        <v>228.125</v>
      </c>
      <c r="U201">
        <v>222.42857140000001</v>
      </c>
      <c r="V201">
        <v>268</v>
      </c>
      <c r="W201">
        <v>127.83333330000001</v>
      </c>
      <c r="X201">
        <v>110</v>
      </c>
      <c r="Y201">
        <v>252.66666670000001</v>
      </c>
      <c r="Z201">
        <v>195.83333329999999</v>
      </c>
      <c r="AA201">
        <v>194.7619048</v>
      </c>
      <c r="AB201">
        <v>203.33333329999999</v>
      </c>
      <c r="AC201">
        <v>91</v>
      </c>
      <c r="AD201">
        <v>33</v>
      </c>
      <c r="AE201">
        <v>44</v>
      </c>
      <c r="AF201">
        <v>14</v>
      </c>
      <c r="AG201">
        <v>26</v>
      </c>
      <c r="AH201">
        <v>27</v>
      </c>
      <c r="AI201">
        <v>9</v>
      </c>
      <c r="AJ201">
        <v>1</v>
      </c>
      <c r="AK201">
        <v>3</v>
      </c>
      <c r="AL201">
        <v>25</v>
      </c>
      <c r="AM201">
        <v>24</v>
      </c>
      <c r="AN201">
        <v>3</v>
      </c>
      <c r="AO201">
        <v>0</v>
      </c>
      <c r="AP201">
        <v>0</v>
      </c>
      <c r="AQ201">
        <v>2</v>
      </c>
      <c r="AR201">
        <v>4</v>
      </c>
      <c r="AS201">
        <v>1</v>
      </c>
      <c r="AT201">
        <v>21</v>
      </c>
      <c r="AU201">
        <v>8</v>
      </c>
      <c r="AV201">
        <v>0</v>
      </c>
      <c r="AW201">
        <v>0</v>
      </c>
      <c r="AX201">
        <v>14</v>
      </c>
      <c r="AY201">
        <v>1</v>
      </c>
      <c r="AZ201">
        <v>3</v>
      </c>
      <c r="BA201">
        <v>1</v>
      </c>
      <c r="BB201">
        <v>1</v>
      </c>
      <c r="BC201">
        <v>1</v>
      </c>
      <c r="BD201">
        <v>7</v>
      </c>
      <c r="BE201">
        <v>66</v>
      </c>
      <c r="BF201">
        <v>3</v>
      </c>
      <c r="BG201">
        <v>1</v>
      </c>
      <c r="BH201">
        <v>0</v>
      </c>
      <c r="BI201">
        <v>17</v>
      </c>
      <c r="BJ201">
        <v>19</v>
      </c>
      <c r="BK201">
        <v>26</v>
      </c>
      <c r="BL201">
        <v>229</v>
      </c>
      <c r="BM201">
        <v>72</v>
      </c>
      <c r="BN201">
        <v>12</v>
      </c>
      <c r="BO201">
        <v>2</v>
      </c>
      <c r="BP201">
        <v>23</v>
      </c>
      <c r="BQ201">
        <v>30</v>
      </c>
      <c r="BR201">
        <v>90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G201" s="10" t="e">
        <f>#REF!</f>
        <v>#REF!</v>
      </c>
      <c r="CH201" s="10" t="e">
        <f>#REF!</f>
        <v>#REF!</v>
      </c>
      <c r="CI201" s="59" t="e">
        <f>#REF!</f>
        <v>#REF!</v>
      </c>
      <c r="CJ201" s="59" t="e">
        <f>#REF!</f>
        <v>#REF!</v>
      </c>
      <c r="CK201" s="59" t="e">
        <f>#REF!</f>
        <v>#REF!</v>
      </c>
      <c r="CL201" s="59" t="e">
        <f>#REF!</f>
        <v>#REF!</v>
      </c>
      <c r="CM201" s="59" t="e">
        <f>#REF!</f>
        <v>#REF!</v>
      </c>
      <c r="CN201" s="95" t="e">
        <f>#REF!</f>
        <v>#REF!</v>
      </c>
      <c r="CO201" s="95" t="e">
        <f>#REF!</f>
        <v>#REF!</v>
      </c>
      <c r="CP201" s="95" t="e">
        <f>#REF!</f>
        <v>#REF!</v>
      </c>
      <c r="CQ201" s="95" t="e">
        <f>#REF!</f>
        <v>#REF!</v>
      </c>
      <c r="CR201" s="95" t="e">
        <f>#REF!</f>
        <v>#REF!</v>
      </c>
      <c r="CS201" s="59" t="e">
        <f>#REF!</f>
        <v>#REF!</v>
      </c>
      <c r="CT201" s="59" t="e">
        <f>#REF!</f>
        <v>#REF!</v>
      </c>
      <c r="CU201" s="59" t="e">
        <f>#REF!</f>
        <v>#REF!</v>
      </c>
      <c r="CV201" s="59" t="e">
        <f>#REF!</f>
        <v>#REF!</v>
      </c>
      <c r="CW201" s="59" t="e">
        <f>#REF!</f>
        <v>#REF!</v>
      </c>
      <c r="CX201" s="95" t="e">
        <f>#REF!</f>
        <v>#REF!</v>
      </c>
      <c r="CY201" s="95" t="e">
        <f>#REF!</f>
        <v>#REF!</v>
      </c>
      <c r="CZ201" s="95" t="e">
        <f>#REF!</f>
        <v>#REF!</v>
      </c>
      <c r="DA201" s="95" t="e">
        <f>#REF!</f>
        <v>#REF!</v>
      </c>
      <c r="DB201" s="95" t="e">
        <f>#REF!</f>
        <v>#REF!</v>
      </c>
    </row>
    <row r="202" spans="1:106">
      <c r="A202" t="s">
        <v>165</v>
      </c>
      <c r="B202" s="10">
        <f>('E0-Last'!B202)-1</f>
        <v>28</v>
      </c>
      <c r="C202" s="6" t="s">
        <v>2</v>
      </c>
      <c r="D202" s="10" t="s">
        <v>38</v>
      </c>
      <c r="E202" s="59">
        <f t="shared" si="97"/>
        <v>0</v>
      </c>
      <c r="F202" s="59">
        <f t="shared" si="98"/>
        <v>0</v>
      </c>
      <c r="G202" s="59">
        <f t="shared" si="99"/>
        <v>100</v>
      </c>
      <c r="H202" s="59">
        <f t="shared" si="100"/>
        <v>0</v>
      </c>
      <c r="I202" s="59">
        <f t="shared" si="101"/>
        <v>1</v>
      </c>
      <c r="J202">
        <v>24</v>
      </c>
      <c r="K202">
        <v>0</v>
      </c>
      <c r="L202">
        <v>0</v>
      </c>
      <c r="M202">
        <v>24</v>
      </c>
      <c r="N202">
        <v>0</v>
      </c>
      <c r="O202">
        <v>1</v>
      </c>
      <c r="P202">
        <v>267.5</v>
      </c>
      <c r="Q202">
        <v>0</v>
      </c>
      <c r="R202">
        <v>267.5</v>
      </c>
      <c r="S202">
        <v>0</v>
      </c>
      <c r="T202">
        <v>103.25</v>
      </c>
      <c r="U202">
        <v>103.25</v>
      </c>
      <c r="V202">
        <v>0</v>
      </c>
      <c r="W202">
        <v>96.208333339999996</v>
      </c>
      <c r="X202">
        <v>96.208333339999996</v>
      </c>
      <c r="Y202">
        <v>0</v>
      </c>
      <c r="Z202">
        <v>567.83333330000005</v>
      </c>
      <c r="AA202">
        <v>567.83333330000005</v>
      </c>
      <c r="AB202">
        <v>0</v>
      </c>
      <c r="AC202">
        <v>77</v>
      </c>
      <c r="AD202">
        <v>33</v>
      </c>
      <c r="AE202">
        <v>40</v>
      </c>
      <c r="AF202">
        <v>4</v>
      </c>
      <c r="AG202">
        <v>29</v>
      </c>
      <c r="AH202">
        <v>30</v>
      </c>
      <c r="AI202">
        <v>5</v>
      </c>
      <c r="AJ202">
        <v>0</v>
      </c>
      <c r="AK202">
        <v>0</v>
      </c>
      <c r="AL202">
        <v>13</v>
      </c>
      <c r="AM202">
        <v>24</v>
      </c>
      <c r="AN202">
        <v>6</v>
      </c>
      <c r="AO202">
        <v>0</v>
      </c>
      <c r="AP202">
        <v>0</v>
      </c>
      <c r="AQ202">
        <v>0</v>
      </c>
      <c r="AR202">
        <v>3</v>
      </c>
      <c r="AS202">
        <v>5</v>
      </c>
      <c r="AT202">
        <v>24</v>
      </c>
      <c r="AU202">
        <v>5</v>
      </c>
      <c r="AV202">
        <v>0</v>
      </c>
      <c r="AW202">
        <v>0</v>
      </c>
      <c r="AX202">
        <v>6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4</v>
      </c>
      <c r="BE202">
        <v>26</v>
      </c>
      <c r="BF202">
        <v>0</v>
      </c>
      <c r="BG202">
        <v>0</v>
      </c>
      <c r="BH202">
        <v>2</v>
      </c>
      <c r="BI202">
        <v>22</v>
      </c>
      <c r="BJ202">
        <v>2</v>
      </c>
      <c r="BK202">
        <v>0</v>
      </c>
      <c r="BL202">
        <v>235</v>
      </c>
      <c r="BM202">
        <v>36</v>
      </c>
      <c r="BN202">
        <v>1</v>
      </c>
      <c r="BO202">
        <v>20</v>
      </c>
      <c r="BP202">
        <v>7</v>
      </c>
      <c r="BQ202">
        <v>0</v>
      </c>
      <c r="BR202">
        <v>171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G202" s="10">
        <f>CG439</f>
        <v>0</v>
      </c>
      <c r="CH202" s="10">
        <f t="shared" ref="CH202:DB202" si="103">CH439</f>
        <v>0</v>
      </c>
      <c r="CI202" s="59">
        <f t="shared" si="103"/>
        <v>0</v>
      </c>
      <c r="CJ202" s="59">
        <f t="shared" si="103"/>
        <v>0</v>
      </c>
      <c r="CK202" s="59">
        <f t="shared" si="103"/>
        <v>0</v>
      </c>
      <c r="CL202" s="59">
        <f t="shared" si="103"/>
        <v>0</v>
      </c>
      <c r="CM202" s="59">
        <f t="shared" si="103"/>
        <v>0</v>
      </c>
      <c r="CN202" s="95">
        <f t="shared" si="103"/>
        <v>0</v>
      </c>
      <c r="CO202" s="95">
        <f t="shared" si="103"/>
        <v>0</v>
      </c>
      <c r="CP202" s="95">
        <f t="shared" si="103"/>
        <v>0</v>
      </c>
      <c r="CQ202" s="95">
        <f t="shared" si="103"/>
        <v>0</v>
      </c>
      <c r="CR202" s="95">
        <f t="shared" si="103"/>
        <v>0</v>
      </c>
      <c r="CS202" s="59">
        <f t="shared" si="103"/>
        <v>0</v>
      </c>
      <c r="CT202" s="59">
        <f t="shared" si="103"/>
        <v>0</v>
      </c>
      <c r="CU202" s="59">
        <f t="shared" si="103"/>
        <v>0</v>
      </c>
      <c r="CV202" s="59">
        <f t="shared" si="103"/>
        <v>0</v>
      </c>
      <c r="CW202" s="59">
        <f t="shared" si="103"/>
        <v>0</v>
      </c>
      <c r="CX202" s="95">
        <f t="shared" si="103"/>
        <v>0</v>
      </c>
      <c r="CY202" s="95">
        <f t="shared" si="103"/>
        <v>0</v>
      </c>
      <c r="CZ202" s="95">
        <f t="shared" si="103"/>
        <v>0</v>
      </c>
      <c r="DA202" s="95">
        <f t="shared" si="103"/>
        <v>0</v>
      </c>
      <c r="DB202" s="95">
        <f t="shared" si="103"/>
        <v>0</v>
      </c>
    </row>
    <row r="203" spans="1:106">
      <c r="A203" t="s">
        <v>166</v>
      </c>
      <c r="B203" s="10">
        <f>('E0-Last'!B203)-1</f>
        <v>33</v>
      </c>
      <c r="C203" s="4" t="s">
        <v>3</v>
      </c>
      <c r="D203" s="10" t="s">
        <v>38</v>
      </c>
      <c r="E203" s="59">
        <f t="shared" si="97"/>
        <v>20.833333333333336</v>
      </c>
      <c r="F203" s="59">
        <f t="shared" si="98"/>
        <v>0</v>
      </c>
      <c r="G203" s="59">
        <f t="shared" si="99"/>
        <v>62.5</v>
      </c>
      <c r="H203" s="59">
        <f t="shared" si="100"/>
        <v>16.666666666666664</v>
      </c>
      <c r="I203" s="59">
        <f t="shared" si="101"/>
        <v>0.625</v>
      </c>
      <c r="J203">
        <v>24</v>
      </c>
      <c r="K203">
        <v>5</v>
      </c>
      <c r="L203">
        <v>0</v>
      </c>
      <c r="M203">
        <v>15</v>
      </c>
      <c r="N203">
        <v>4</v>
      </c>
      <c r="O203">
        <v>0.78947368429999998</v>
      </c>
      <c r="P203">
        <v>1352.2105260000001</v>
      </c>
      <c r="Q203">
        <v>0</v>
      </c>
      <c r="R203">
        <v>1294.4000000000001</v>
      </c>
      <c r="S203">
        <v>1569</v>
      </c>
      <c r="T203">
        <v>145.8947368</v>
      </c>
      <c r="U203">
        <v>82.466666669999995</v>
      </c>
      <c r="V203">
        <v>383.75</v>
      </c>
      <c r="W203">
        <v>1152.8947370000001</v>
      </c>
      <c r="X203">
        <v>1274.333333</v>
      </c>
      <c r="Y203">
        <v>697.5</v>
      </c>
      <c r="Z203">
        <v>24.473684209999998</v>
      </c>
      <c r="AA203">
        <v>26.06666667</v>
      </c>
      <c r="AB203">
        <v>18.5</v>
      </c>
      <c r="AC203">
        <v>85</v>
      </c>
      <c r="AD203">
        <v>30</v>
      </c>
      <c r="AE203">
        <v>38</v>
      </c>
      <c r="AF203">
        <v>17</v>
      </c>
      <c r="AG203">
        <v>47</v>
      </c>
      <c r="AH203">
        <v>24</v>
      </c>
      <c r="AI203">
        <v>3</v>
      </c>
      <c r="AJ203">
        <v>0</v>
      </c>
      <c r="AK203">
        <v>6</v>
      </c>
      <c r="AL203">
        <v>5</v>
      </c>
      <c r="AM203">
        <v>19</v>
      </c>
      <c r="AN203">
        <v>5</v>
      </c>
      <c r="AO203">
        <v>3</v>
      </c>
      <c r="AP203">
        <v>0</v>
      </c>
      <c r="AQ203">
        <v>2</v>
      </c>
      <c r="AR203">
        <v>1</v>
      </c>
      <c r="AS203">
        <v>18</v>
      </c>
      <c r="AT203">
        <v>15</v>
      </c>
      <c r="AU203">
        <v>0</v>
      </c>
      <c r="AV203">
        <v>0</v>
      </c>
      <c r="AW203">
        <v>1</v>
      </c>
      <c r="AX203">
        <v>4</v>
      </c>
      <c r="AY203">
        <v>10</v>
      </c>
      <c r="AZ203">
        <v>4</v>
      </c>
      <c r="BA203">
        <v>0</v>
      </c>
      <c r="BB203">
        <v>0</v>
      </c>
      <c r="BC203">
        <v>3</v>
      </c>
      <c r="BD203">
        <v>0</v>
      </c>
      <c r="BE203">
        <v>41</v>
      </c>
      <c r="BF203">
        <v>7</v>
      </c>
      <c r="BG203">
        <v>0</v>
      </c>
      <c r="BH203">
        <v>0</v>
      </c>
      <c r="BI203">
        <v>0</v>
      </c>
      <c r="BJ203">
        <v>19</v>
      </c>
      <c r="BK203">
        <v>15</v>
      </c>
      <c r="BL203">
        <v>1280</v>
      </c>
      <c r="BM203">
        <v>496</v>
      </c>
      <c r="BN203">
        <v>13</v>
      </c>
      <c r="BO203">
        <v>5</v>
      </c>
      <c r="BP203">
        <v>38</v>
      </c>
      <c r="BQ203">
        <v>91</v>
      </c>
      <c r="BR203">
        <v>637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</row>
    <row r="204" spans="1:106">
      <c r="A204" t="s">
        <v>167</v>
      </c>
      <c r="B204" s="10">
        <f>('E0-Last'!B204)-1</f>
        <v>28</v>
      </c>
      <c r="C204" s="6" t="s">
        <v>2</v>
      </c>
      <c r="D204" s="10" t="s">
        <v>38</v>
      </c>
      <c r="E204" s="59">
        <f t="shared" si="97"/>
        <v>8.3333333333333321</v>
      </c>
      <c r="F204" s="59">
        <f t="shared" si="98"/>
        <v>0</v>
      </c>
      <c r="G204" s="59">
        <f t="shared" si="99"/>
        <v>87.5</v>
      </c>
      <c r="H204" s="59">
        <f t="shared" si="100"/>
        <v>4.1666666666666661</v>
      </c>
      <c r="I204" s="59">
        <f t="shared" si="101"/>
        <v>0.875</v>
      </c>
      <c r="J204">
        <v>24</v>
      </c>
      <c r="K204">
        <v>2</v>
      </c>
      <c r="L204">
        <v>0</v>
      </c>
      <c r="M204">
        <v>21</v>
      </c>
      <c r="N204">
        <v>1</v>
      </c>
      <c r="O204">
        <v>0.95454545459999995</v>
      </c>
      <c r="P204">
        <v>453.27272729999999</v>
      </c>
      <c r="Q204">
        <v>0</v>
      </c>
      <c r="R204">
        <v>374.2380953</v>
      </c>
      <c r="S204">
        <v>2113</v>
      </c>
      <c r="T204">
        <v>122.4090909</v>
      </c>
      <c r="U204">
        <v>118.4285714</v>
      </c>
      <c r="V204">
        <v>206</v>
      </c>
      <c r="W204">
        <v>887.5</v>
      </c>
      <c r="X204">
        <v>926.09523820000004</v>
      </c>
      <c r="Y204">
        <v>77</v>
      </c>
      <c r="Z204">
        <v>405.40909090000002</v>
      </c>
      <c r="AA204">
        <v>410.09523810000002</v>
      </c>
      <c r="AB204">
        <v>307</v>
      </c>
      <c r="AC204">
        <v>72</v>
      </c>
      <c r="AD204">
        <v>30</v>
      </c>
      <c r="AE204">
        <v>41</v>
      </c>
      <c r="AF204">
        <v>1</v>
      </c>
      <c r="AG204">
        <v>28</v>
      </c>
      <c r="AH204">
        <v>26</v>
      </c>
      <c r="AI204">
        <v>3</v>
      </c>
      <c r="AJ204">
        <v>2</v>
      </c>
      <c r="AK204">
        <v>3</v>
      </c>
      <c r="AL204">
        <v>10</v>
      </c>
      <c r="AM204">
        <v>22</v>
      </c>
      <c r="AN204">
        <v>4</v>
      </c>
      <c r="AO204">
        <v>1</v>
      </c>
      <c r="AP204">
        <v>1</v>
      </c>
      <c r="AQ204">
        <v>1</v>
      </c>
      <c r="AR204">
        <v>1</v>
      </c>
      <c r="AS204">
        <v>6</v>
      </c>
      <c r="AT204">
        <v>21</v>
      </c>
      <c r="AU204">
        <v>2</v>
      </c>
      <c r="AV204">
        <v>1</v>
      </c>
      <c r="AW204">
        <v>2</v>
      </c>
      <c r="AX204">
        <v>9</v>
      </c>
      <c r="AY204">
        <v>0</v>
      </c>
      <c r="AZ204">
        <v>1</v>
      </c>
      <c r="BA204">
        <v>0</v>
      </c>
      <c r="BB204">
        <v>0</v>
      </c>
      <c r="BC204">
        <v>0</v>
      </c>
      <c r="BD204">
        <v>0</v>
      </c>
      <c r="BE204">
        <v>40</v>
      </c>
      <c r="BF204">
        <v>4</v>
      </c>
      <c r="BG204">
        <v>2</v>
      </c>
      <c r="BH204">
        <v>12</v>
      </c>
      <c r="BI204">
        <v>8</v>
      </c>
      <c r="BJ204">
        <v>14</v>
      </c>
      <c r="BK204">
        <v>0</v>
      </c>
      <c r="BL204">
        <v>1181</v>
      </c>
      <c r="BM204">
        <v>232</v>
      </c>
      <c r="BN204">
        <v>15</v>
      </c>
      <c r="BO204">
        <v>37</v>
      </c>
      <c r="BP204">
        <v>3</v>
      </c>
      <c r="BQ204">
        <v>150</v>
      </c>
      <c r="BR204">
        <v>744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</row>
    <row r="205" spans="1:106">
      <c r="A205" t="s">
        <v>182</v>
      </c>
      <c r="B205" s="10">
        <f>('E0-Last'!B205)-1</f>
        <v>36</v>
      </c>
      <c r="C205" s="4" t="s">
        <v>3</v>
      </c>
      <c r="D205" s="10" t="s">
        <v>38</v>
      </c>
      <c r="E205" s="59">
        <f t="shared" si="97"/>
        <v>50</v>
      </c>
      <c r="F205" s="59">
        <f t="shared" si="98"/>
        <v>4.1666666666666661</v>
      </c>
      <c r="G205" s="59">
        <f t="shared" si="99"/>
        <v>29.166666666666668</v>
      </c>
      <c r="H205" s="59">
        <f t="shared" si="100"/>
        <v>16.666666666666664</v>
      </c>
      <c r="I205" s="59">
        <f t="shared" si="101"/>
        <v>0.29166666666666669</v>
      </c>
      <c r="J205">
        <v>24</v>
      </c>
      <c r="K205">
        <v>12</v>
      </c>
      <c r="L205">
        <v>1</v>
      </c>
      <c r="M205">
        <v>7</v>
      </c>
      <c r="N205">
        <v>4</v>
      </c>
      <c r="O205">
        <v>0.63636363650000005</v>
      </c>
      <c r="P205">
        <v>751.83333330000005</v>
      </c>
      <c r="Q205">
        <v>2961</v>
      </c>
      <c r="R205">
        <v>533.42857149999998</v>
      </c>
      <c r="S205">
        <v>581.75</v>
      </c>
      <c r="T205">
        <v>423.27272729999999</v>
      </c>
      <c r="U205">
        <v>171.7142857</v>
      </c>
      <c r="V205">
        <v>863.5</v>
      </c>
      <c r="W205">
        <v>147</v>
      </c>
      <c r="X205">
        <v>151.42857140000001</v>
      </c>
      <c r="Y205">
        <v>139.25</v>
      </c>
      <c r="Z205">
        <v>706.36363630000005</v>
      </c>
      <c r="AA205">
        <v>876.57142850000002</v>
      </c>
      <c r="AB205">
        <v>408.5</v>
      </c>
      <c r="AC205">
        <v>102</v>
      </c>
      <c r="AD205">
        <v>30</v>
      </c>
      <c r="AE205">
        <v>27</v>
      </c>
      <c r="AF205">
        <v>45</v>
      </c>
      <c r="AG205">
        <v>23</v>
      </c>
      <c r="AH205">
        <v>20</v>
      </c>
      <c r="AI205">
        <v>9</v>
      </c>
      <c r="AJ205">
        <v>0</v>
      </c>
      <c r="AK205">
        <v>0</v>
      </c>
      <c r="AL205">
        <v>50</v>
      </c>
      <c r="AM205">
        <v>12</v>
      </c>
      <c r="AN205">
        <v>9</v>
      </c>
      <c r="AO205">
        <v>0</v>
      </c>
      <c r="AP205">
        <v>0</v>
      </c>
      <c r="AQ205">
        <v>0</v>
      </c>
      <c r="AR205">
        <v>9</v>
      </c>
      <c r="AS205">
        <v>3</v>
      </c>
      <c r="AT205">
        <v>7</v>
      </c>
      <c r="AU205">
        <v>5</v>
      </c>
      <c r="AV205">
        <v>0</v>
      </c>
      <c r="AW205">
        <v>0</v>
      </c>
      <c r="AX205">
        <v>12</v>
      </c>
      <c r="AY205">
        <v>8</v>
      </c>
      <c r="AZ205">
        <v>4</v>
      </c>
      <c r="BA205">
        <v>4</v>
      </c>
      <c r="BB205">
        <v>0</v>
      </c>
      <c r="BC205">
        <v>0</v>
      </c>
      <c r="BD205">
        <v>29</v>
      </c>
      <c r="BE205">
        <v>20</v>
      </c>
      <c r="BF205">
        <v>7</v>
      </c>
      <c r="BG205">
        <v>0</v>
      </c>
      <c r="BH205">
        <v>0</v>
      </c>
      <c r="BI205">
        <v>6</v>
      </c>
      <c r="BJ205">
        <v>5</v>
      </c>
      <c r="BK205">
        <v>2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</row>
    <row r="206" spans="1:106">
      <c r="A206" t="s">
        <v>168</v>
      </c>
      <c r="B206" s="10">
        <f>('E0-Last'!B206)-1</f>
        <v>26</v>
      </c>
      <c r="C206" s="4" t="s">
        <v>3</v>
      </c>
      <c r="D206" s="10" t="s">
        <v>38</v>
      </c>
      <c r="E206" s="59">
        <f t="shared" si="97"/>
        <v>4.1666666666666661</v>
      </c>
      <c r="F206" s="59">
        <f t="shared" si="98"/>
        <v>0</v>
      </c>
      <c r="G206" s="59">
        <f t="shared" si="99"/>
        <v>54.166666666666664</v>
      </c>
      <c r="H206" s="59">
        <f t="shared" si="100"/>
        <v>41.666666666666671</v>
      </c>
      <c r="I206" s="59">
        <f t="shared" si="101"/>
        <v>0.54166666666666663</v>
      </c>
      <c r="J206">
        <v>24</v>
      </c>
      <c r="K206">
        <v>1</v>
      </c>
      <c r="L206">
        <v>0</v>
      </c>
      <c r="M206">
        <v>13</v>
      </c>
      <c r="N206">
        <v>10</v>
      </c>
      <c r="O206">
        <v>0.56521739140000005</v>
      </c>
      <c r="P206">
        <v>376.78260870000003</v>
      </c>
      <c r="Q206">
        <v>0</v>
      </c>
      <c r="R206">
        <v>210.7692308</v>
      </c>
      <c r="S206">
        <v>592.59999989999994</v>
      </c>
      <c r="T206">
        <v>154.91304349999999</v>
      </c>
      <c r="U206">
        <v>99.230769219999999</v>
      </c>
      <c r="V206">
        <v>227.3</v>
      </c>
      <c r="W206">
        <v>264.17391300000003</v>
      </c>
      <c r="X206">
        <v>337.23076930000002</v>
      </c>
      <c r="Y206">
        <v>169.2</v>
      </c>
      <c r="Z206">
        <v>35.826086949999997</v>
      </c>
      <c r="AA206">
        <v>28.61538462</v>
      </c>
      <c r="AB206">
        <v>45.2</v>
      </c>
      <c r="AC206">
        <v>195</v>
      </c>
      <c r="AD206">
        <v>72</v>
      </c>
      <c r="AE206">
        <v>77</v>
      </c>
      <c r="AF206">
        <v>46</v>
      </c>
      <c r="AG206">
        <v>36</v>
      </c>
      <c r="AH206">
        <v>41</v>
      </c>
      <c r="AI206">
        <v>17</v>
      </c>
      <c r="AJ206">
        <v>3</v>
      </c>
      <c r="AK206">
        <v>17</v>
      </c>
      <c r="AL206">
        <v>81</v>
      </c>
      <c r="AM206">
        <v>23</v>
      </c>
      <c r="AN206">
        <v>18</v>
      </c>
      <c r="AO206">
        <v>3</v>
      </c>
      <c r="AP206">
        <v>0</v>
      </c>
      <c r="AQ206">
        <v>3</v>
      </c>
      <c r="AR206">
        <v>25</v>
      </c>
      <c r="AS206">
        <v>8</v>
      </c>
      <c r="AT206">
        <v>13</v>
      </c>
      <c r="AU206">
        <v>11</v>
      </c>
      <c r="AV206">
        <v>3</v>
      </c>
      <c r="AW206">
        <v>8</v>
      </c>
      <c r="AX206">
        <v>34</v>
      </c>
      <c r="AY206">
        <v>5</v>
      </c>
      <c r="AZ206">
        <v>10</v>
      </c>
      <c r="BA206">
        <v>3</v>
      </c>
      <c r="BB206">
        <v>0</v>
      </c>
      <c r="BC206">
        <v>6</v>
      </c>
      <c r="BD206">
        <v>22</v>
      </c>
      <c r="BE206">
        <v>74</v>
      </c>
      <c r="BF206">
        <v>1</v>
      </c>
      <c r="BG206">
        <v>0</v>
      </c>
      <c r="BH206">
        <v>0</v>
      </c>
      <c r="BI206">
        <v>6</v>
      </c>
      <c r="BJ206">
        <v>34</v>
      </c>
      <c r="BK206">
        <v>33</v>
      </c>
      <c r="BL206">
        <v>304</v>
      </c>
      <c r="BM206">
        <v>71</v>
      </c>
      <c r="BN206">
        <v>20</v>
      </c>
      <c r="BO206">
        <v>13</v>
      </c>
      <c r="BP206">
        <v>62</v>
      </c>
      <c r="BQ206">
        <v>39</v>
      </c>
      <c r="BR206">
        <v>99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</row>
    <row r="207" spans="1:106">
      <c r="A207" t="s">
        <v>169</v>
      </c>
      <c r="B207" s="10">
        <f>('E0-Last'!B207)-1</f>
        <v>34</v>
      </c>
      <c r="C207" s="6" t="s">
        <v>2</v>
      </c>
      <c r="D207" s="10" t="s">
        <v>38</v>
      </c>
      <c r="E207" s="59">
        <f t="shared" si="97"/>
        <v>16.666666666666664</v>
      </c>
      <c r="F207" s="59">
        <f t="shared" si="98"/>
        <v>0</v>
      </c>
      <c r="G207" s="59">
        <f t="shared" si="99"/>
        <v>75</v>
      </c>
      <c r="H207" s="59">
        <f t="shared" si="100"/>
        <v>8.3333333333333321</v>
      </c>
      <c r="I207" s="59">
        <f t="shared" si="101"/>
        <v>0.75</v>
      </c>
      <c r="J207">
        <v>24</v>
      </c>
      <c r="K207">
        <v>4</v>
      </c>
      <c r="L207">
        <v>0</v>
      </c>
      <c r="M207">
        <v>18</v>
      </c>
      <c r="N207">
        <v>2</v>
      </c>
      <c r="O207">
        <v>0.89999999990000001</v>
      </c>
      <c r="P207">
        <v>604.15000010000006</v>
      </c>
      <c r="Q207">
        <v>0</v>
      </c>
      <c r="R207">
        <v>512.05555560000005</v>
      </c>
      <c r="S207">
        <v>1433</v>
      </c>
      <c r="T207">
        <v>89.949999989999995</v>
      </c>
      <c r="U207">
        <v>73.166666660000004</v>
      </c>
      <c r="V207">
        <v>241</v>
      </c>
      <c r="W207">
        <v>1356.7</v>
      </c>
      <c r="X207">
        <v>449.88888880000002</v>
      </c>
      <c r="Y207">
        <v>9518</v>
      </c>
      <c r="Z207">
        <v>678.65000010000006</v>
      </c>
      <c r="AA207">
        <v>731.83333330000005</v>
      </c>
      <c r="AB207">
        <v>200</v>
      </c>
      <c r="AC207">
        <v>82</v>
      </c>
      <c r="AD207">
        <v>33</v>
      </c>
      <c r="AE207">
        <v>44</v>
      </c>
      <c r="AF207">
        <v>5</v>
      </c>
      <c r="AG207">
        <v>31</v>
      </c>
      <c r="AH207">
        <v>22</v>
      </c>
      <c r="AI207">
        <v>1</v>
      </c>
      <c r="AJ207">
        <v>0</v>
      </c>
      <c r="AK207">
        <v>1</v>
      </c>
      <c r="AL207">
        <v>27</v>
      </c>
      <c r="AM207">
        <v>20</v>
      </c>
      <c r="AN207">
        <v>2</v>
      </c>
      <c r="AO207">
        <v>0</v>
      </c>
      <c r="AP207">
        <v>0</v>
      </c>
      <c r="AQ207">
        <v>0</v>
      </c>
      <c r="AR207">
        <v>11</v>
      </c>
      <c r="AS207">
        <v>9</v>
      </c>
      <c r="AT207">
        <v>18</v>
      </c>
      <c r="AU207">
        <v>1</v>
      </c>
      <c r="AV207">
        <v>0</v>
      </c>
      <c r="AW207">
        <v>1</v>
      </c>
      <c r="AX207">
        <v>15</v>
      </c>
      <c r="AY207">
        <v>2</v>
      </c>
      <c r="AZ207">
        <v>2</v>
      </c>
      <c r="BA207">
        <v>0</v>
      </c>
      <c r="BB207">
        <v>0</v>
      </c>
      <c r="BC207">
        <v>0</v>
      </c>
      <c r="BD207">
        <v>1</v>
      </c>
      <c r="BE207">
        <v>25</v>
      </c>
      <c r="BF207">
        <v>1</v>
      </c>
      <c r="BG207">
        <v>0</v>
      </c>
      <c r="BH207">
        <v>0</v>
      </c>
      <c r="BI207">
        <v>9</v>
      </c>
      <c r="BJ207">
        <v>11</v>
      </c>
      <c r="BK207">
        <v>4</v>
      </c>
      <c r="BL207">
        <v>551</v>
      </c>
      <c r="BM207">
        <v>155</v>
      </c>
      <c r="BN207">
        <v>4</v>
      </c>
      <c r="BO207">
        <v>4</v>
      </c>
      <c r="BP207">
        <v>37</v>
      </c>
      <c r="BQ207">
        <v>134</v>
      </c>
      <c r="BR207">
        <v>217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</row>
    <row r="208" spans="1:106">
      <c r="A208" t="s">
        <v>170</v>
      </c>
      <c r="B208" s="10">
        <f>('E0-Last'!B208)-1</f>
        <v>28</v>
      </c>
      <c r="C208" s="6" t="s">
        <v>2</v>
      </c>
      <c r="D208" s="10" t="s">
        <v>38</v>
      </c>
      <c r="E208" s="59">
        <f t="shared" si="97"/>
        <v>0</v>
      </c>
      <c r="F208" s="59">
        <f t="shared" si="98"/>
        <v>0</v>
      </c>
      <c r="G208" s="59">
        <f t="shared" si="99"/>
        <v>100</v>
      </c>
      <c r="H208" s="59">
        <f t="shared" si="100"/>
        <v>0</v>
      </c>
      <c r="I208" s="59">
        <f t="shared" si="101"/>
        <v>1</v>
      </c>
      <c r="J208">
        <v>24</v>
      </c>
      <c r="K208">
        <v>0</v>
      </c>
      <c r="L208">
        <v>0</v>
      </c>
      <c r="M208">
        <v>24</v>
      </c>
      <c r="N208">
        <v>0</v>
      </c>
      <c r="O208">
        <v>1</v>
      </c>
      <c r="P208">
        <v>150.58333329999999</v>
      </c>
      <c r="Q208">
        <v>0</v>
      </c>
      <c r="R208">
        <v>150.58333329999999</v>
      </c>
      <c r="S208">
        <v>0</v>
      </c>
      <c r="T208">
        <v>179.875</v>
      </c>
      <c r="U208">
        <v>179.875</v>
      </c>
      <c r="V208">
        <v>0</v>
      </c>
      <c r="W208">
        <v>138.29166670000001</v>
      </c>
      <c r="X208">
        <v>138.29166670000001</v>
      </c>
      <c r="Y208">
        <v>0</v>
      </c>
      <c r="Z208">
        <v>851.95833330000005</v>
      </c>
      <c r="AA208">
        <v>851.95833330000005</v>
      </c>
      <c r="AB208">
        <v>0</v>
      </c>
      <c r="AC208">
        <v>358</v>
      </c>
      <c r="AD208">
        <v>144</v>
      </c>
      <c r="AE208">
        <v>214</v>
      </c>
      <c r="AF208">
        <v>0</v>
      </c>
      <c r="AG208">
        <v>46</v>
      </c>
      <c r="AH208">
        <v>91</v>
      </c>
      <c r="AI208">
        <v>66</v>
      </c>
      <c r="AJ208">
        <v>23</v>
      </c>
      <c r="AK208">
        <v>4</v>
      </c>
      <c r="AL208">
        <v>128</v>
      </c>
      <c r="AM208">
        <v>24</v>
      </c>
      <c r="AN208">
        <v>67</v>
      </c>
      <c r="AO208">
        <v>6</v>
      </c>
      <c r="AP208">
        <v>0</v>
      </c>
      <c r="AQ208">
        <v>0</v>
      </c>
      <c r="AR208">
        <v>47</v>
      </c>
      <c r="AS208">
        <v>22</v>
      </c>
      <c r="AT208">
        <v>24</v>
      </c>
      <c r="AU208">
        <v>60</v>
      </c>
      <c r="AV208">
        <v>23</v>
      </c>
      <c r="AW208">
        <v>4</v>
      </c>
      <c r="AX208">
        <v>81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25</v>
      </c>
      <c r="BF208">
        <v>0</v>
      </c>
      <c r="BG208">
        <v>0</v>
      </c>
      <c r="BH208">
        <v>0</v>
      </c>
      <c r="BI208">
        <v>21</v>
      </c>
      <c r="BJ208">
        <v>3</v>
      </c>
      <c r="BK208">
        <v>1</v>
      </c>
      <c r="BL208">
        <v>88</v>
      </c>
      <c r="BM208">
        <v>8</v>
      </c>
      <c r="BN208">
        <v>1</v>
      </c>
      <c r="BO208">
        <v>0</v>
      </c>
      <c r="BP208">
        <v>31</v>
      </c>
      <c r="BQ208">
        <v>5</v>
      </c>
      <c r="BR208">
        <v>43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</row>
    <row r="209" spans="1:106">
      <c r="A209" t="s">
        <v>171</v>
      </c>
      <c r="B209" s="10">
        <f>('E0-Last'!B209)-1</f>
        <v>33</v>
      </c>
      <c r="C209" s="4" t="s">
        <v>3</v>
      </c>
      <c r="D209" s="10" t="s">
        <v>38</v>
      </c>
      <c r="E209" s="59">
        <f t="shared" si="97"/>
        <v>0</v>
      </c>
      <c r="F209" s="59">
        <f t="shared" si="98"/>
        <v>0</v>
      </c>
      <c r="G209" s="59">
        <f t="shared" si="99"/>
        <v>95.833333333333343</v>
      </c>
      <c r="H209" s="59">
        <f t="shared" si="100"/>
        <v>4.1666666666666661</v>
      </c>
      <c r="I209" s="59">
        <f t="shared" si="101"/>
        <v>0.95833333333333337</v>
      </c>
      <c r="J209">
        <v>24</v>
      </c>
      <c r="K209">
        <v>0</v>
      </c>
      <c r="L209">
        <v>0</v>
      </c>
      <c r="M209">
        <v>23</v>
      </c>
      <c r="N209">
        <v>1</v>
      </c>
      <c r="O209">
        <v>0.95833333330000003</v>
      </c>
      <c r="P209">
        <v>672.125</v>
      </c>
      <c r="Q209">
        <v>0</v>
      </c>
      <c r="R209">
        <v>688.30434779999996</v>
      </c>
      <c r="S209">
        <v>300</v>
      </c>
      <c r="T209">
        <v>250.875</v>
      </c>
      <c r="U209">
        <v>257.60869559999998</v>
      </c>
      <c r="V209">
        <v>96</v>
      </c>
      <c r="W209">
        <v>102.54166669999999</v>
      </c>
      <c r="X209">
        <v>104.56521739999999</v>
      </c>
      <c r="Y209">
        <v>56</v>
      </c>
      <c r="Z209">
        <v>182.58333329999999</v>
      </c>
      <c r="AA209">
        <v>180.0434783</v>
      </c>
      <c r="AB209">
        <v>241</v>
      </c>
      <c r="AC209">
        <v>114</v>
      </c>
      <c r="AD209">
        <v>50</v>
      </c>
      <c r="AE209">
        <v>59</v>
      </c>
      <c r="AF209">
        <v>5</v>
      </c>
      <c r="AG209">
        <v>40</v>
      </c>
      <c r="AH209">
        <v>30</v>
      </c>
      <c r="AI209">
        <v>2</v>
      </c>
      <c r="AJ209">
        <v>0</v>
      </c>
      <c r="AK209">
        <v>15</v>
      </c>
      <c r="AL209">
        <v>27</v>
      </c>
      <c r="AM209">
        <v>24</v>
      </c>
      <c r="AN209">
        <v>6</v>
      </c>
      <c r="AO209">
        <v>0</v>
      </c>
      <c r="AP209">
        <v>0</v>
      </c>
      <c r="AQ209">
        <v>7</v>
      </c>
      <c r="AR209">
        <v>13</v>
      </c>
      <c r="AS209">
        <v>16</v>
      </c>
      <c r="AT209">
        <v>23</v>
      </c>
      <c r="AU209">
        <v>2</v>
      </c>
      <c r="AV209">
        <v>0</v>
      </c>
      <c r="AW209">
        <v>7</v>
      </c>
      <c r="AX209">
        <v>11</v>
      </c>
      <c r="AY209">
        <v>0</v>
      </c>
      <c r="AZ209">
        <v>1</v>
      </c>
      <c r="BA209">
        <v>0</v>
      </c>
      <c r="BB209">
        <v>0</v>
      </c>
      <c r="BC209">
        <v>1</v>
      </c>
      <c r="BD209">
        <v>3</v>
      </c>
      <c r="BE209">
        <v>54</v>
      </c>
      <c r="BF209">
        <v>0</v>
      </c>
      <c r="BG209">
        <v>0</v>
      </c>
      <c r="BH209">
        <v>0</v>
      </c>
      <c r="BI209">
        <v>20</v>
      </c>
      <c r="BJ209">
        <v>19</v>
      </c>
      <c r="BK209">
        <v>15</v>
      </c>
      <c r="BL209">
        <v>202</v>
      </c>
      <c r="BM209">
        <v>99</v>
      </c>
      <c r="BN209">
        <v>25</v>
      </c>
      <c r="BO209">
        <v>11</v>
      </c>
      <c r="BP209">
        <v>15</v>
      </c>
      <c r="BQ209">
        <v>22</v>
      </c>
      <c r="BR209">
        <v>30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</row>
    <row r="210" spans="1:106">
      <c r="A210" t="s">
        <v>172</v>
      </c>
      <c r="B210" s="10">
        <f>('E0-Last'!B210)-1</f>
        <v>28</v>
      </c>
      <c r="C210" s="4" t="s">
        <v>3</v>
      </c>
      <c r="D210" s="10" t="s">
        <v>38</v>
      </c>
      <c r="E210" s="59">
        <f t="shared" si="97"/>
        <v>0</v>
      </c>
      <c r="F210" s="59">
        <f t="shared" si="98"/>
        <v>0</v>
      </c>
      <c r="G210" s="59">
        <f t="shared" si="99"/>
        <v>83.333333333333343</v>
      </c>
      <c r="H210" s="59">
        <f t="shared" si="100"/>
        <v>16.666666666666664</v>
      </c>
      <c r="I210" s="59">
        <f t="shared" si="101"/>
        <v>0.83333333333333337</v>
      </c>
      <c r="J210">
        <v>24</v>
      </c>
      <c r="K210">
        <v>0</v>
      </c>
      <c r="L210">
        <v>0</v>
      </c>
      <c r="M210">
        <v>20</v>
      </c>
      <c r="N210">
        <v>4</v>
      </c>
      <c r="O210">
        <v>0.83333333330000003</v>
      </c>
      <c r="P210">
        <v>257.70833340000001</v>
      </c>
      <c r="Q210">
        <v>0</v>
      </c>
      <c r="R210">
        <v>205.8</v>
      </c>
      <c r="S210">
        <v>517.25</v>
      </c>
      <c r="T210">
        <v>64.458333339999996</v>
      </c>
      <c r="U210">
        <v>61.900000009999999</v>
      </c>
      <c r="V210">
        <v>77.25</v>
      </c>
      <c r="W210">
        <v>51.916666669999998</v>
      </c>
      <c r="X210">
        <v>46.2</v>
      </c>
      <c r="Y210">
        <v>80.5</v>
      </c>
      <c r="Z210">
        <v>745</v>
      </c>
      <c r="AA210">
        <v>840.05</v>
      </c>
      <c r="AB210">
        <v>269.75</v>
      </c>
      <c r="AC210">
        <v>83</v>
      </c>
      <c r="AD210">
        <v>37</v>
      </c>
      <c r="AE210">
        <v>40</v>
      </c>
      <c r="AF210">
        <v>6</v>
      </c>
      <c r="AG210">
        <v>31</v>
      </c>
      <c r="AH210">
        <v>30</v>
      </c>
      <c r="AI210">
        <v>3</v>
      </c>
      <c r="AJ210">
        <v>0</v>
      </c>
      <c r="AK210">
        <v>0</v>
      </c>
      <c r="AL210">
        <v>19</v>
      </c>
      <c r="AM210">
        <v>24</v>
      </c>
      <c r="AN210">
        <v>6</v>
      </c>
      <c r="AO210">
        <v>1</v>
      </c>
      <c r="AP210">
        <v>0</v>
      </c>
      <c r="AQ210">
        <v>0</v>
      </c>
      <c r="AR210">
        <v>6</v>
      </c>
      <c r="AS210">
        <v>7</v>
      </c>
      <c r="AT210">
        <v>20</v>
      </c>
      <c r="AU210">
        <v>2</v>
      </c>
      <c r="AV210">
        <v>0</v>
      </c>
      <c r="AW210">
        <v>0</v>
      </c>
      <c r="AX210">
        <v>11</v>
      </c>
      <c r="AY210">
        <v>0</v>
      </c>
      <c r="AZ210">
        <v>4</v>
      </c>
      <c r="BA210">
        <v>0</v>
      </c>
      <c r="BB210">
        <v>0</v>
      </c>
      <c r="BC210">
        <v>0</v>
      </c>
      <c r="BD210">
        <v>2</v>
      </c>
      <c r="BE210">
        <v>29</v>
      </c>
      <c r="BF210">
        <v>0</v>
      </c>
      <c r="BG210">
        <v>0</v>
      </c>
      <c r="BH210">
        <v>0</v>
      </c>
      <c r="BI210">
        <v>20</v>
      </c>
      <c r="BJ210">
        <v>4</v>
      </c>
      <c r="BK210">
        <v>5</v>
      </c>
      <c r="BL210">
        <v>274</v>
      </c>
      <c r="BM210">
        <v>38</v>
      </c>
      <c r="BN210">
        <v>1</v>
      </c>
      <c r="BO210">
        <v>8</v>
      </c>
      <c r="BP210">
        <v>24</v>
      </c>
      <c r="BQ210">
        <v>3</v>
      </c>
      <c r="BR210">
        <v>200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 t="s">
        <v>58</v>
      </c>
    </row>
    <row r="211" spans="1:106">
      <c r="A211" t="s">
        <v>173</v>
      </c>
      <c r="B211" s="10">
        <f>('E0-Last'!B211)-1</f>
        <v>28</v>
      </c>
      <c r="C211" s="6" t="s">
        <v>2</v>
      </c>
      <c r="D211" s="10" t="s">
        <v>38</v>
      </c>
      <c r="E211" s="59">
        <f t="shared" si="97"/>
        <v>0</v>
      </c>
      <c r="F211" s="59">
        <f t="shared" si="98"/>
        <v>0</v>
      </c>
      <c r="G211" s="59">
        <f t="shared" si="99"/>
        <v>95.833333333333343</v>
      </c>
      <c r="H211" s="59">
        <f t="shared" si="100"/>
        <v>4.1666666666666661</v>
      </c>
      <c r="I211" s="59">
        <f t="shared" si="101"/>
        <v>0.95833333333333337</v>
      </c>
      <c r="J211">
        <v>24</v>
      </c>
      <c r="K211">
        <v>0</v>
      </c>
      <c r="L211">
        <v>0</v>
      </c>
      <c r="M211">
        <v>23</v>
      </c>
      <c r="N211">
        <v>1</v>
      </c>
      <c r="O211">
        <v>0.95833333330000003</v>
      </c>
      <c r="P211">
        <v>629.91666669999995</v>
      </c>
      <c r="Q211">
        <v>0</v>
      </c>
      <c r="R211">
        <v>632.43478249999998</v>
      </c>
      <c r="S211">
        <v>572</v>
      </c>
      <c r="T211">
        <v>195.08333329999999</v>
      </c>
      <c r="U211">
        <v>185.3913044</v>
      </c>
      <c r="V211">
        <v>418</v>
      </c>
      <c r="W211">
        <v>1205.125</v>
      </c>
      <c r="X211">
        <v>1233.8260869999999</v>
      </c>
      <c r="Y211">
        <v>545</v>
      </c>
      <c r="Z211">
        <v>24.333333339999999</v>
      </c>
      <c r="AA211">
        <v>24</v>
      </c>
      <c r="AB211">
        <v>32</v>
      </c>
      <c r="AC211">
        <v>80</v>
      </c>
      <c r="AD211">
        <v>37</v>
      </c>
      <c r="AE211">
        <v>40</v>
      </c>
      <c r="AF211">
        <v>3</v>
      </c>
      <c r="AG211">
        <v>27</v>
      </c>
      <c r="AH211">
        <v>28</v>
      </c>
      <c r="AI211">
        <v>3</v>
      </c>
      <c r="AJ211">
        <v>0</v>
      </c>
      <c r="AK211">
        <v>0</v>
      </c>
      <c r="AL211">
        <v>22</v>
      </c>
      <c r="AM211">
        <v>24</v>
      </c>
      <c r="AN211">
        <v>4</v>
      </c>
      <c r="AO211">
        <v>1</v>
      </c>
      <c r="AP211">
        <v>0</v>
      </c>
      <c r="AQ211">
        <v>0</v>
      </c>
      <c r="AR211">
        <v>8</v>
      </c>
      <c r="AS211">
        <v>3</v>
      </c>
      <c r="AT211">
        <v>23</v>
      </c>
      <c r="AU211">
        <v>2</v>
      </c>
      <c r="AV211">
        <v>0</v>
      </c>
      <c r="AW211">
        <v>0</v>
      </c>
      <c r="AX211">
        <v>12</v>
      </c>
      <c r="AY211">
        <v>0</v>
      </c>
      <c r="AZ211">
        <v>1</v>
      </c>
      <c r="BA211">
        <v>0</v>
      </c>
      <c r="BB211">
        <v>0</v>
      </c>
      <c r="BC211">
        <v>0</v>
      </c>
      <c r="BD211">
        <v>2</v>
      </c>
      <c r="BE211">
        <v>48</v>
      </c>
      <c r="BF211">
        <v>1</v>
      </c>
      <c r="BG211">
        <v>1</v>
      </c>
      <c r="BH211">
        <v>0</v>
      </c>
      <c r="BI211">
        <v>5</v>
      </c>
      <c r="BJ211">
        <v>27</v>
      </c>
      <c r="BK211">
        <v>14</v>
      </c>
      <c r="BL211">
        <v>198</v>
      </c>
      <c r="BM211">
        <v>64</v>
      </c>
      <c r="BN211">
        <v>4</v>
      </c>
      <c r="BO211">
        <v>35</v>
      </c>
      <c r="BP211">
        <v>6</v>
      </c>
      <c r="BQ211">
        <v>6</v>
      </c>
      <c r="BR211">
        <v>83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 t="s">
        <v>58</v>
      </c>
    </row>
    <row r="212" spans="1:106">
      <c r="A212" t="s">
        <v>174</v>
      </c>
      <c r="B212" s="10">
        <f>('E0-Last'!B212)-1</f>
        <v>36</v>
      </c>
      <c r="C212" s="6" t="s">
        <v>2</v>
      </c>
      <c r="D212" s="10" t="s">
        <v>38</v>
      </c>
      <c r="E212" s="59">
        <f t="shared" si="97"/>
        <v>58.333333333333336</v>
      </c>
      <c r="F212" s="59">
        <f t="shared" si="98"/>
        <v>8.3333333333333321</v>
      </c>
      <c r="G212" s="59">
        <f t="shared" si="99"/>
        <v>16.666666666666664</v>
      </c>
      <c r="H212" s="59">
        <f t="shared" si="100"/>
        <v>16.666666666666664</v>
      </c>
      <c r="I212" s="59">
        <f t="shared" si="101"/>
        <v>0.16666666666666666</v>
      </c>
      <c r="J212">
        <v>24</v>
      </c>
      <c r="K212">
        <v>14</v>
      </c>
      <c r="L212">
        <v>2</v>
      </c>
      <c r="M212">
        <v>4</v>
      </c>
      <c r="N212">
        <v>4</v>
      </c>
      <c r="O212">
        <v>0.5</v>
      </c>
      <c r="P212">
        <v>910.3</v>
      </c>
      <c r="Q212">
        <v>732</v>
      </c>
      <c r="R212">
        <v>774</v>
      </c>
      <c r="S212">
        <v>1135.75</v>
      </c>
      <c r="T212">
        <v>589.125</v>
      </c>
      <c r="U212">
        <v>866.25</v>
      </c>
      <c r="V212">
        <v>312</v>
      </c>
      <c r="W212">
        <v>83.625</v>
      </c>
      <c r="X212">
        <v>80.5</v>
      </c>
      <c r="Y212">
        <v>86.75</v>
      </c>
      <c r="Z212">
        <v>657.25</v>
      </c>
      <c r="AA212">
        <v>956.5</v>
      </c>
      <c r="AB212">
        <v>358</v>
      </c>
      <c r="AC212">
        <v>28</v>
      </c>
      <c r="AD212">
        <v>12</v>
      </c>
      <c r="AE212">
        <v>9</v>
      </c>
      <c r="AF212">
        <v>7</v>
      </c>
      <c r="AG212">
        <v>15</v>
      </c>
      <c r="AH212">
        <v>9</v>
      </c>
      <c r="AI212">
        <v>1</v>
      </c>
      <c r="AJ212">
        <v>0</v>
      </c>
      <c r="AK212">
        <v>0</v>
      </c>
      <c r="AL212">
        <v>3</v>
      </c>
      <c r="AM212">
        <v>10</v>
      </c>
      <c r="AN212">
        <v>1</v>
      </c>
      <c r="AO212">
        <v>0</v>
      </c>
      <c r="AP212">
        <v>0</v>
      </c>
      <c r="AQ212">
        <v>0</v>
      </c>
      <c r="AR212">
        <v>1</v>
      </c>
      <c r="AS212">
        <v>4</v>
      </c>
      <c r="AT212">
        <v>4</v>
      </c>
      <c r="AU212">
        <v>0</v>
      </c>
      <c r="AV212">
        <v>0</v>
      </c>
      <c r="AW212">
        <v>0</v>
      </c>
      <c r="AX212">
        <v>1</v>
      </c>
      <c r="AY212">
        <v>1</v>
      </c>
      <c r="AZ212">
        <v>4</v>
      </c>
      <c r="BA212">
        <v>1</v>
      </c>
      <c r="BB212">
        <v>0</v>
      </c>
      <c r="BC212">
        <v>0</v>
      </c>
      <c r="BD212">
        <v>1</v>
      </c>
      <c r="BE212">
        <v>21</v>
      </c>
      <c r="BF212">
        <v>9</v>
      </c>
      <c r="BG212">
        <v>0</v>
      </c>
      <c r="BH212">
        <v>0</v>
      </c>
      <c r="BI212">
        <v>5</v>
      </c>
      <c r="BJ212">
        <v>3</v>
      </c>
      <c r="BK212">
        <v>4</v>
      </c>
      <c r="BL212">
        <v>1254</v>
      </c>
      <c r="BM212">
        <v>419</v>
      </c>
      <c r="BN212">
        <v>91</v>
      </c>
      <c r="BO212">
        <v>10</v>
      </c>
      <c r="BP212">
        <v>9</v>
      </c>
      <c r="BQ212">
        <v>4</v>
      </c>
      <c r="BR212">
        <v>721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 t="s">
        <v>58</v>
      </c>
    </row>
    <row r="213" spans="1:106">
      <c r="A213" t="s">
        <v>183</v>
      </c>
      <c r="B213" s="10">
        <f>('E0-Last'!B213)-1</f>
        <v>33</v>
      </c>
      <c r="C213" s="6" t="s">
        <v>2</v>
      </c>
      <c r="D213" s="10" t="s">
        <v>38</v>
      </c>
      <c r="E213" s="59">
        <f t="shared" si="97"/>
        <v>20.833333333333336</v>
      </c>
      <c r="F213" s="59">
        <f t="shared" si="98"/>
        <v>0</v>
      </c>
      <c r="G213" s="59">
        <f t="shared" si="99"/>
        <v>66.666666666666657</v>
      </c>
      <c r="H213" s="59">
        <f t="shared" si="100"/>
        <v>12.5</v>
      </c>
      <c r="I213" s="59">
        <f t="shared" si="101"/>
        <v>0.66666666666666663</v>
      </c>
      <c r="J213">
        <v>24</v>
      </c>
      <c r="K213">
        <v>5</v>
      </c>
      <c r="L213">
        <v>0</v>
      </c>
      <c r="M213">
        <v>16</v>
      </c>
      <c r="N213">
        <v>3</v>
      </c>
      <c r="O213">
        <v>0.8421052631</v>
      </c>
      <c r="P213">
        <v>1304.473684</v>
      </c>
      <c r="Q213">
        <v>0</v>
      </c>
      <c r="R213">
        <v>1415.25</v>
      </c>
      <c r="S213">
        <v>713.66666669999995</v>
      </c>
      <c r="T213">
        <v>249.1052632</v>
      </c>
      <c r="U213">
        <v>269.875</v>
      </c>
      <c r="V213">
        <v>138.33333329999999</v>
      </c>
      <c r="W213">
        <v>179.63157889999999</v>
      </c>
      <c r="X213">
        <v>170.5625</v>
      </c>
      <c r="Y213">
        <v>228</v>
      </c>
      <c r="Z213">
        <v>736.52631570000005</v>
      </c>
      <c r="AA213">
        <v>829.375</v>
      </c>
      <c r="AB213">
        <v>241.33333329999999</v>
      </c>
      <c r="AC213">
        <v>146</v>
      </c>
      <c r="AD213">
        <v>32</v>
      </c>
      <c r="AE213">
        <v>108</v>
      </c>
      <c r="AF213">
        <v>6</v>
      </c>
      <c r="AG213">
        <v>85</v>
      </c>
      <c r="AH213">
        <v>26</v>
      </c>
      <c r="AI213">
        <v>9</v>
      </c>
      <c r="AJ213">
        <v>0</v>
      </c>
      <c r="AK213">
        <v>0</v>
      </c>
      <c r="AL213">
        <v>26</v>
      </c>
      <c r="AM213">
        <v>19</v>
      </c>
      <c r="AN213">
        <v>7</v>
      </c>
      <c r="AO213">
        <v>1</v>
      </c>
      <c r="AP213">
        <v>0</v>
      </c>
      <c r="AQ213">
        <v>0</v>
      </c>
      <c r="AR213">
        <v>5</v>
      </c>
      <c r="AS213">
        <v>64</v>
      </c>
      <c r="AT213">
        <v>16</v>
      </c>
      <c r="AU213">
        <v>8</v>
      </c>
      <c r="AV213">
        <v>0</v>
      </c>
      <c r="AW213">
        <v>0</v>
      </c>
      <c r="AX213">
        <v>20</v>
      </c>
      <c r="AY213">
        <v>2</v>
      </c>
      <c r="AZ213">
        <v>3</v>
      </c>
      <c r="BA213">
        <v>0</v>
      </c>
      <c r="BB213">
        <v>0</v>
      </c>
      <c r="BC213">
        <v>0</v>
      </c>
      <c r="BD213">
        <v>1</v>
      </c>
      <c r="BE213">
        <v>20</v>
      </c>
      <c r="BF213">
        <v>0</v>
      </c>
      <c r="BG213">
        <v>0</v>
      </c>
      <c r="BH213">
        <v>0</v>
      </c>
      <c r="BI213">
        <v>15</v>
      </c>
      <c r="BJ213">
        <v>4</v>
      </c>
      <c r="BK213">
        <v>1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 t="s">
        <v>58</v>
      </c>
    </row>
    <row r="214" spans="1:106">
      <c r="A214" t="s">
        <v>175</v>
      </c>
      <c r="B214" s="10">
        <f>('E0-Last'!B214)-1</f>
        <v>33</v>
      </c>
      <c r="C214" s="4" t="s">
        <v>3</v>
      </c>
      <c r="D214" s="10" t="s">
        <v>38</v>
      </c>
      <c r="E214" s="59">
        <f t="shared" si="97"/>
        <v>0</v>
      </c>
      <c r="F214" s="59">
        <f t="shared" si="98"/>
        <v>0</v>
      </c>
      <c r="G214" s="59">
        <f t="shared" si="99"/>
        <v>83.333333333333343</v>
      </c>
      <c r="H214" s="59">
        <f t="shared" si="100"/>
        <v>16.666666666666664</v>
      </c>
      <c r="I214" s="59">
        <f t="shared" si="101"/>
        <v>0.83333333333333337</v>
      </c>
      <c r="J214">
        <v>24</v>
      </c>
      <c r="K214">
        <v>0</v>
      </c>
      <c r="L214">
        <v>0</v>
      </c>
      <c r="M214">
        <v>20</v>
      </c>
      <c r="N214">
        <v>4</v>
      </c>
      <c r="O214">
        <v>0.83333333330000003</v>
      </c>
      <c r="P214">
        <v>264.41666659999999</v>
      </c>
      <c r="Q214">
        <v>0</v>
      </c>
      <c r="R214">
        <v>264.2</v>
      </c>
      <c r="S214">
        <v>265.5</v>
      </c>
      <c r="T214">
        <v>83.291666660000004</v>
      </c>
      <c r="U214">
        <v>85.650000009999999</v>
      </c>
      <c r="V214">
        <v>71.5</v>
      </c>
      <c r="W214">
        <v>160.41666670000001</v>
      </c>
      <c r="X214">
        <v>158.65</v>
      </c>
      <c r="Y214">
        <v>169.25</v>
      </c>
      <c r="Z214">
        <v>83.25</v>
      </c>
      <c r="AA214">
        <v>88.199999989999995</v>
      </c>
      <c r="AB214">
        <v>58.5</v>
      </c>
      <c r="AC214">
        <v>100</v>
      </c>
      <c r="AD214">
        <v>35</v>
      </c>
      <c r="AE214">
        <v>57</v>
      </c>
      <c r="AF214">
        <v>8</v>
      </c>
      <c r="AG214">
        <v>40</v>
      </c>
      <c r="AH214">
        <v>25</v>
      </c>
      <c r="AI214">
        <v>6</v>
      </c>
      <c r="AJ214">
        <v>0</v>
      </c>
      <c r="AK214">
        <v>9</v>
      </c>
      <c r="AL214">
        <v>20</v>
      </c>
      <c r="AM214">
        <v>24</v>
      </c>
      <c r="AN214">
        <v>1</v>
      </c>
      <c r="AO214">
        <v>2</v>
      </c>
      <c r="AP214">
        <v>0</v>
      </c>
      <c r="AQ214">
        <v>3</v>
      </c>
      <c r="AR214">
        <v>5</v>
      </c>
      <c r="AS214">
        <v>15</v>
      </c>
      <c r="AT214">
        <v>20</v>
      </c>
      <c r="AU214">
        <v>4</v>
      </c>
      <c r="AV214">
        <v>0</v>
      </c>
      <c r="AW214">
        <v>6</v>
      </c>
      <c r="AX214">
        <v>12</v>
      </c>
      <c r="AY214">
        <v>1</v>
      </c>
      <c r="AZ214">
        <v>4</v>
      </c>
      <c r="BA214">
        <v>0</v>
      </c>
      <c r="BB214">
        <v>0</v>
      </c>
      <c r="BC214">
        <v>0</v>
      </c>
      <c r="BD214">
        <v>3</v>
      </c>
      <c r="BE214">
        <v>83</v>
      </c>
      <c r="BF214">
        <v>0</v>
      </c>
      <c r="BG214">
        <v>0</v>
      </c>
      <c r="BH214">
        <v>0</v>
      </c>
      <c r="BI214">
        <v>18</v>
      </c>
      <c r="BJ214">
        <v>27</v>
      </c>
      <c r="BK214">
        <v>38</v>
      </c>
      <c r="BL214">
        <v>252</v>
      </c>
      <c r="BM214">
        <v>39</v>
      </c>
      <c r="BN214">
        <v>0</v>
      </c>
      <c r="BO214">
        <v>2</v>
      </c>
      <c r="BP214">
        <v>53</v>
      </c>
      <c r="BQ214">
        <v>31</v>
      </c>
      <c r="BR214">
        <v>127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 t="s">
        <v>58</v>
      </c>
    </row>
    <row r="215" spans="1:106">
      <c r="A215" t="s">
        <v>176</v>
      </c>
      <c r="B215" s="10">
        <f>('E0-Last'!B215)-1</f>
        <v>33</v>
      </c>
      <c r="C215" s="6" t="s">
        <v>2</v>
      </c>
      <c r="D215" s="10" t="s">
        <v>38</v>
      </c>
      <c r="E215" s="59">
        <f t="shared" si="97"/>
        <v>50</v>
      </c>
      <c r="F215" s="59">
        <f t="shared" si="98"/>
        <v>8.3333333333333321</v>
      </c>
      <c r="G215" s="59">
        <f t="shared" si="99"/>
        <v>41.666666666666671</v>
      </c>
      <c r="H215" s="59">
        <f t="shared" si="100"/>
        <v>0</v>
      </c>
      <c r="I215" s="59">
        <f t="shared" si="101"/>
        <v>0.41666666666666669</v>
      </c>
      <c r="J215">
        <v>24</v>
      </c>
      <c r="K215">
        <v>12</v>
      </c>
      <c r="L215">
        <v>2</v>
      </c>
      <c r="M215">
        <v>10</v>
      </c>
      <c r="N215">
        <v>0</v>
      </c>
      <c r="O215">
        <v>1</v>
      </c>
      <c r="P215">
        <v>1076.75</v>
      </c>
      <c r="Q215">
        <v>1867.5</v>
      </c>
      <c r="R215">
        <v>918.59999989999994</v>
      </c>
      <c r="S215">
        <v>0</v>
      </c>
      <c r="T215">
        <v>128.4</v>
      </c>
      <c r="U215">
        <v>128.4</v>
      </c>
      <c r="V215">
        <v>0</v>
      </c>
      <c r="W215">
        <v>182.4</v>
      </c>
      <c r="X215">
        <v>182.4</v>
      </c>
      <c r="Y215">
        <v>0</v>
      </c>
      <c r="Z215">
        <v>655</v>
      </c>
      <c r="AA215">
        <v>655</v>
      </c>
      <c r="AB215">
        <v>0</v>
      </c>
      <c r="AC215">
        <v>63</v>
      </c>
      <c r="AD215">
        <v>21</v>
      </c>
      <c r="AE215">
        <v>28</v>
      </c>
      <c r="AF215">
        <v>14</v>
      </c>
      <c r="AG215">
        <v>20</v>
      </c>
      <c r="AH215">
        <v>15</v>
      </c>
      <c r="AI215">
        <v>1</v>
      </c>
      <c r="AJ215">
        <v>0</v>
      </c>
      <c r="AK215">
        <v>0</v>
      </c>
      <c r="AL215">
        <v>27</v>
      </c>
      <c r="AM215">
        <v>12</v>
      </c>
      <c r="AN215">
        <v>5</v>
      </c>
      <c r="AO215">
        <v>0</v>
      </c>
      <c r="AP215">
        <v>0</v>
      </c>
      <c r="AQ215">
        <v>0</v>
      </c>
      <c r="AR215">
        <v>4</v>
      </c>
      <c r="AS215">
        <v>3</v>
      </c>
      <c r="AT215">
        <v>10</v>
      </c>
      <c r="AU215">
        <v>1</v>
      </c>
      <c r="AV215">
        <v>0</v>
      </c>
      <c r="AW215">
        <v>0</v>
      </c>
      <c r="AX215">
        <v>14</v>
      </c>
      <c r="AY215">
        <v>5</v>
      </c>
      <c r="AZ215">
        <v>0</v>
      </c>
      <c r="BA215">
        <v>0</v>
      </c>
      <c r="BB215">
        <v>0</v>
      </c>
      <c r="BC215">
        <v>0</v>
      </c>
      <c r="BD215">
        <v>9</v>
      </c>
      <c r="BE215">
        <v>16</v>
      </c>
      <c r="BF215">
        <v>1</v>
      </c>
      <c r="BG215">
        <v>0</v>
      </c>
      <c r="BH215">
        <v>0</v>
      </c>
      <c r="BI215">
        <v>7</v>
      </c>
      <c r="BJ215">
        <v>3</v>
      </c>
      <c r="BK215">
        <v>5</v>
      </c>
      <c r="BL215">
        <v>1154</v>
      </c>
      <c r="BM215">
        <v>454</v>
      </c>
      <c r="BN215">
        <v>24</v>
      </c>
      <c r="BO215">
        <v>3</v>
      </c>
      <c r="BP215">
        <v>38</v>
      </c>
      <c r="BQ215">
        <v>5</v>
      </c>
      <c r="BR215">
        <v>630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 t="s">
        <v>58</v>
      </c>
    </row>
    <row r="216" spans="1:106">
      <c r="A216" t="s">
        <v>177</v>
      </c>
      <c r="B216" s="10">
        <f>('E0-Last'!B216)-1</f>
        <v>28</v>
      </c>
      <c r="C216" s="6" t="s">
        <v>2</v>
      </c>
      <c r="D216" s="10" t="s">
        <v>38</v>
      </c>
      <c r="E216" s="59">
        <f t="shared" si="97"/>
        <v>16.666666666666664</v>
      </c>
      <c r="F216" s="59">
        <f t="shared" si="98"/>
        <v>12.5</v>
      </c>
      <c r="G216" s="59">
        <f t="shared" si="99"/>
        <v>70.833333333333343</v>
      </c>
      <c r="H216" s="59">
        <f t="shared" si="100"/>
        <v>0</v>
      </c>
      <c r="I216" s="59">
        <f t="shared" si="101"/>
        <v>0.70833333333333337</v>
      </c>
      <c r="J216">
        <v>24</v>
      </c>
      <c r="K216">
        <v>4</v>
      </c>
      <c r="L216">
        <v>3</v>
      </c>
      <c r="M216">
        <v>17</v>
      </c>
      <c r="N216">
        <v>0</v>
      </c>
      <c r="O216">
        <v>1</v>
      </c>
      <c r="P216">
        <v>852.8</v>
      </c>
      <c r="Q216">
        <v>2498</v>
      </c>
      <c r="R216">
        <v>562.47058819999995</v>
      </c>
      <c r="S216">
        <v>0</v>
      </c>
      <c r="T216">
        <v>202.05882349999999</v>
      </c>
      <c r="U216">
        <v>202.05882349999999</v>
      </c>
      <c r="V216">
        <v>0</v>
      </c>
      <c r="W216">
        <v>211.2352941</v>
      </c>
      <c r="X216">
        <v>211.2352941</v>
      </c>
      <c r="Y216">
        <v>0</v>
      </c>
      <c r="Z216">
        <v>762.23529410000003</v>
      </c>
      <c r="AA216">
        <v>762.23529410000003</v>
      </c>
      <c r="AB216">
        <v>0</v>
      </c>
      <c r="AC216">
        <v>92</v>
      </c>
      <c r="AD216">
        <v>41</v>
      </c>
      <c r="AE216">
        <v>51</v>
      </c>
      <c r="AF216">
        <v>0</v>
      </c>
      <c r="AG216">
        <v>31</v>
      </c>
      <c r="AH216">
        <v>26</v>
      </c>
      <c r="AI216">
        <v>4</v>
      </c>
      <c r="AJ216">
        <v>0</v>
      </c>
      <c r="AK216">
        <v>0</v>
      </c>
      <c r="AL216">
        <v>31</v>
      </c>
      <c r="AM216">
        <v>20</v>
      </c>
      <c r="AN216">
        <v>9</v>
      </c>
      <c r="AO216">
        <v>0</v>
      </c>
      <c r="AP216">
        <v>0</v>
      </c>
      <c r="AQ216">
        <v>0</v>
      </c>
      <c r="AR216">
        <v>12</v>
      </c>
      <c r="AS216">
        <v>11</v>
      </c>
      <c r="AT216">
        <v>17</v>
      </c>
      <c r="AU216">
        <v>4</v>
      </c>
      <c r="AV216">
        <v>0</v>
      </c>
      <c r="AW216">
        <v>0</v>
      </c>
      <c r="AX216">
        <v>19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27</v>
      </c>
      <c r="BF216">
        <v>4</v>
      </c>
      <c r="BG216">
        <v>0</v>
      </c>
      <c r="BH216">
        <v>0</v>
      </c>
      <c r="BI216">
        <v>14</v>
      </c>
      <c r="BJ216">
        <v>3</v>
      </c>
      <c r="BK216">
        <v>6</v>
      </c>
      <c r="BL216">
        <v>192</v>
      </c>
      <c r="BM216">
        <v>48</v>
      </c>
      <c r="BN216">
        <v>11</v>
      </c>
      <c r="BO216">
        <v>1</v>
      </c>
      <c r="BP216">
        <v>25</v>
      </c>
      <c r="BQ216">
        <v>5</v>
      </c>
      <c r="BR216">
        <v>102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 t="s">
        <v>58</v>
      </c>
    </row>
    <row r="217" spans="1:106">
      <c r="A217"/>
      <c r="B217" s="10"/>
      <c r="C217" s="6"/>
      <c r="D217" s="10"/>
      <c r="E217" s="59"/>
      <c r="F217" s="59"/>
      <c r="G217" s="59"/>
      <c r="H217" s="59"/>
      <c r="I217" s="59"/>
      <c r="O217" s="38"/>
    </row>
    <row r="218" spans="1:106">
      <c r="A218" s="34" t="s">
        <v>3</v>
      </c>
      <c r="B218" s="34">
        <f>COUNTIF(C190:C215,"WT")</f>
        <v>11</v>
      </c>
      <c r="C218" s="63"/>
      <c r="D218" s="22" t="s">
        <v>41</v>
      </c>
      <c r="E218" s="24">
        <f>AVERAGE(E193:E196,E198,E203,E205:E206,E209:E210,E214)</f>
        <v>21.969696969696969</v>
      </c>
      <c r="F218" s="24">
        <f t="shared" ref="F218:BQ218" si="104">AVERAGE(F193:F196,F198,F203,F205:F206,F209:F210,F214)</f>
        <v>2.272727272727272</v>
      </c>
      <c r="G218" s="24">
        <f t="shared" si="104"/>
        <v>58.712121212121225</v>
      </c>
      <c r="H218" s="24">
        <f t="shared" si="104"/>
        <v>17.045454545454543</v>
      </c>
      <c r="I218" s="24">
        <f t="shared" si="104"/>
        <v>0.58712121212121204</v>
      </c>
      <c r="J218" s="24">
        <f t="shared" si="104"/>
        <v>24</v>
      </c>
      <c r="K218" s="24">
        <f t="shared" si="104"/>
        <v>5.2727272727272725</v>
      </c>
      <c r="L218" s="24">
        <f>AVERAGE(L193:L196,L198,L203,L205:L206,L209:L210,L214)</f>
        <v>0.54545454545454541</v>
      </c>
      <c r="M218" s="24">
        <f t="shared" si="104"/>
        <v>14.090909090909092</v>
      </c>
      <c r="N218" s="24">
        <f t="shared" si="104"/>
        <v>4.0909090909090908</v>
      </c>
      <c r="O218" s="24">
        <f t="shared" si="104"/>
        <v>0.74435071900909089</v>
      </c>
      <c r="P218" s="24">
        <f t="shared" si="104"/>
        <v>807.90288826363644</v>
      </c>
      <c r="Q218" s="24">
        <f t="shared" si="104"/>
        <v>667.13636363636363</v>
      </c>
      <c r="R218" s="24">
        <f t="shared" si="104"/>
        <v>791.30549850909085</v>
      </c>
      <c r="S218" s="24">
        <f t="shared" si="104"/>
        <v>757.36666662727259</v>
      </c>
      <c r="T218" s="24">
        <f t="shared" si="104"/>
        <v>262.15411905454545</v>
      </c>
      <c r="U218" s="24">
        <f t="shared" si="104"/>
        <v>214.8254098372727</v>
      </c>
      <c r="V218" s="24">
        <f t="shared" si="104"/>
        <v>391.67575754545453</v>
      </c>
      <c r="W218" s="24">
        <f t="shared" si="104"/>
        <v>539.47932463363634</v>
      </c>
      <c r="X218" s="24">
        <f t="shared" si="104"/>
        <v>507.80739779999999</v>
      </c>
      <c r="Y218" s="24">
        <f t="shared" si="104"/>
        <v>623.01212120909088</v>
      </c>
      <c r="Z218" s="24">
        <f t="shared" si="104"/>
        <v>355.04468903272732</v>
      </c>
      <c r="AA218" s="24">
        <f t="shared" si="104"/>
        <v>403.92816694909089</v>
      </c>
      <c r="AB218" s="24">
        <f t="shared" si="104"/>
        <v>190.0348484909091</v>
      </c>
      <c r="AC218" s="24">
        <f t="shared" si="104"/>
        <v>93.63636363636364</v>
      </c>
      <c r="AD218" s="24">
        <f t="shared" si="104"/>
        <v>37.272727272727273</v>
      </c>
      <c r="AE218" s="24">
        <f t="shared" si="104"/>
        <v>38.909090909090907</v>
      </c>
      <c r="AF218" s="24">
        <f t="shared" si="104"/>
        <v>17.454545454545453</v>
      </c>
      <c r="AG218" s="24">
        <f t="shared" si="104"/>
        <v>30.454545454545453</v>
      </c>
      <c r="AH218" s="24">
        <f t="shared" si="104"/>
        <v>25.818181818181817</v>
      </c>
      <c r="AI218" s="24">
        <f t="shared" si="104"/>
        <v>5.9090909090909092</v>
      </c>
      <c r="AJ218" s="24">
        <f t="shared" si="104"/>
        <v>0.27272727272727271</v>
      </c>
      <c r="AK218" s="24">
        <f t="shared" si="104"/>
        <v>4.7272727272727275</v>
      </c>
      <c r="AL218" s="24">
        <f t="shared" si="104"/>
        <v>26.454545454545453</v>
      </c>
      <c r="AM218" s="24">
        <f t="shared" si="104"/>
        <v>18.727272727272727</v>
      </c>
      <c r="AN218" s="24">
        <f t="shared" si="104"/>
        <v>7.6363636363636367</v>
      </c>
      <c r="AO218" s="24">
        <f t="shared" si="104"/>
        <v>1.6363636363636365</v>
      </c>
      <c r="AP218" s="24">
        <f t="shared" si="104"/>
        <v>0</v>
      </c>
      <c r="AQ218" s="24">
        <f t="shared" si="104"/>
        <v>1.3636363636363635</v>
      </c>
      <c r="AR218" s="24">
        <f t="shared" si="104"/>
        <v>7.9090909090909092</v>
      </c>
      <c r="AS218" s="24">
        <f t="shared" si="104"/>
        <v>8.9090909090909083</v>
      </c>
      <c r="AT218" s="24">
        <f t="shared" si="104"/>
        <v>14.090909090909092</v>
      </c>
      <c r="AU218" s="24">
        <f t="shared" si="104"/>
        <v>3.1818181818181817</v>
      </c>
      <c r="AV218" s="24">
        <f t="shared" si="104"/>
        <v>0.27272727272727271</v>
      </c>
      <c r="AW218" s="24">
        <f t="shared" si="104"/>
        <v>2</v>
      </c>
      <c r="AX218" s="24">
        <f t="shared" si="104"/>
        <v>10.454545454545455</v>
      </c>
      <c r="AY218" s="24">
        <f t="shared" si="104"/>
        <v>2.8181818181818183</v>
      </c>
      <c r="AZ218" s="24">
        <f t="shared" si="104"/>
        <v>4.0909090909090908</v>
      </c>
      <c r="BA218" s="24">
        <f t="shared" si="104"/>
        <v>1.0909090909090908</v>
      </c>
      <c r="BB218" s="24">
        <f t="shared" si="104"/>
        <v>0</v>
      </c>
      <c r="BC218" s="24">
        <f t="shared" si="104"/>
        <v>1.3636363636363635</v>
      </c>
      <c r="BD218" s="24">
        <f t="shared" si="104"/>
        <v>8.0909090909090917</v>
      </c>
      <c r="BE218" s="24">
        <f t="shared" si="104"/>
        <v>45.090909090909093</v>
      </c>
      <c r="BF218" s="24">
        <f t="shared" si="104"/>
        <v>3.4545454545454546</v>
      </c>
      <c r="BG218" s="24">
        <f t="shared" si="104"/>
        <v>0.27272727272727271</v>
      </c>
      <c r="BH218" s="24">
        <f t="shared" si="104"/>
        <v>0</v>
      </c>
      <c r="BI218" s="24">
        <f t="shared" si="104"/>
        <v>9.3636363636363633</v>
      </c>
      <c r="BJ218" s="24">
        <f t="shared" si="104"/>
        <v>14.454545454545455</v>
      </c>
      <c r="BK218" s="24">
        <f t="shared" si="104"/>
        <v>17.545454545454547</v>
      </c>
      <c r="BL218" s="24">
        <f t="shared" si="104"/>
        <v>507.45454545454544</v>
      </c>
      <c r="BM218" s="24">
        <f t="shared" si="104"/>
        <v>160.27272727272728</v>
      </c>
      <c r="BN218" s="24">
        <f t="shared" si="104"/>
        <v>10.454545454545455</v>
      </c>
      <c r="BO218" s="24">
        <f t="shared" si="104"/>
        <v>3.7272727272727271</v>
      </c>
      <c r="BP218" s="24">
        <f t="shared" si="104"/>
        <v>29.272727272727273</v>
      </c>
      <c r="BQ218" s="24">
        <f t="shared" si="104"/>
        <v>42.272727272727273</v>
      </c>
      <c r="BR218" s="24">
        <f t="shared" ref="BR218:BX218" si="105">AVERAGE(BR193:BR196,BR198,BR203,BR205:BR206,BR209:BR210,BR214)</f>
        <v>261.45454545454544</v>
      </c>
      <c r="BS218" s="24">
        <f t="shared" si="105"/>
        <v>0</v>
      </c>
      <c r="BT218" s="24">
        <f t="shared" si="105"/>
        <v>0</v>
      </c>
      <c r="BU218" s="24">
        <f t="shared" si="105"/>
        <v>0</v>
      </c>
      <c r="BV218" s="24">
        <f t="shared" si="105"/>
        <v>0</v>
      </c>
      <c r="BW218" s="24">
        <f t="shared" si="105"/>
        <v>0</v>
      </c>
      <c r="BX218" s="24">
        <f t="shared" si="105"/>
        <v>0</v>
      </c>
      <c r="BY218" s="24">
        <f>AVERAGE(BY193:BY196,BY198,BY203,BY205:BY206,BY209:BY210,BY214)</f>
        <v>0</v>
      </c>
      <c r="BZ218" s="24">
        <f>AVERAGE(BZ193:BZ196,BZ198,BZ203,BZ205:BZ206,BZ209:BZ210,BZ214)</f>
        <v>0</v>
      </c>
      <c r="CA218" s="24">
        <f>AVERAGE(CA193:CA196,CA198,CA203,CA205:CA206,CA209:CA210,CA214)</f>
        <v>0</v>
      </c>
      <c r="CB218" s="24">
        <f>AVERAGE(CB193:CB196,CB198,CB203,CB205:CB206,CB209:CB210,CB214)</f>
        <v>0</v>
      </c>
      <c r="CC218" s="24">
        <f>AVERAGE(CC193:CC196,CC198,CC203,CC205:CC206,CC209:CC210,CC214)</f>
        <v>0</v>
      </c>
    </row>
    <row r="219" spans="1:106">
      <c r="A219" s="35" t="s">
        <v>179</v>
      </c>
      <c r="B219" s="34">
        <f>COUNTIF(C190:C215,"+ve")</f>
        <v>12</v>
      </c>
      <c r="C219" s="63"/>
      <c r="D219" s="18" t="s">
        <v>41</v>
      </c>
      <c r="E219" s="27">
        <f>AVERAGE(E197,E199:E202,E204,E207:E208,E211:E213,E215:E216)</f>
        <v>17.307692307692307</v>
      </c>
      <c r="F219" s="27">
        <f t="shared" ref="F219:BQ219" si="106">AVERAGE(F197,F199:F202,F204,F207:F208,F211:F213,F215:F216)</f>
        <v>2.8846153846153846</v>
      </c>
      <c r="G219" s="27">
        <f t="shared" si="106"/>
        <v>72.115384615384613</v>
      </c>
      <c r="H219" s="27">
        <f t="shared" si="106"/>
        <v>7.6923076923076925</v>
      </c>
      <c r="I219" s="27">
        <f t="shared" si="106"/>
        <v>0.72115384615384615</v>
      </c>
      <c r="J219" s="27">
        <f t="shared" si="106"/>
        <v>24</v>
      </c>
      <c r="K219" s="27">
        <f t="shared" si="106"/>
        <v>4.1538461538461542</v>
      </c>
      <c r="L219" s="27">
        <f t="shared" si="106"/>
        <v>0.69230769230769229</v>
      </c>
      <c r="M219" s="27">
        <f t="shared" si="106"/>
        <v>17.307692307692307</v>
      </c>
      <c r="N219" s="27">
        <f t="shared" si="106"/>
        <v>1.8461538461538463</v>
      </c>
      <c r="O219" s="27">
        <f t="shared" si="106"/>
        <v>0.8718842560923078</v>
      </c>
      <c r="P219" s="27">
        <f t="shared" si="106"/>
        <v>736.20974420000005</v>
      </c>
      <c r="Q219" s="27">
        <f t="shared" si="106"/>
        <v>507.76923076923077</v>
      </c>
      <c r="R219" s="27">
        <f t="shared" si="106"/>
        <v>731.6711396230769</v>
      </c>
      <c r="S219" s="27">
        <f t="shared" si="106"/>
        <v>668.52777779999997</v>
      </c>
      <c r="T219" s="27">
        <f t="shared" si="106"/>
        <v>221.38846594307694</v>
      </c>
      <c r="U219" s="27">
        <f t="shared" si="106"/>
        <v>212.23645672076924</v>
      </c>
      <c r="V219" s="27">
        <f t="shared" si="106"/>
        <v>313.36752136153848</v>
      </c>
      <c r="W219" s="27">
        <f t="shared" si="106"/>
        <v>503.79015472615384</v>
      </c>
      <c r="X219" s="27">
        <f t="shared" si="106"/>
        <v>427.71685531846146</v>
      </c>
      <c r="Y219" s="27">
        <f t="shared" si="106"/>
        <v>1101.9978632538462</v>
      </c>
      <c r="Z219" s="27">
        <f t="shared" si="106"/>
        <v>585.05204543384616</v>
      </c>
      <c r="AA219" s="27">
        <f t="shared" si="106"/>
        <v>650.45091394615395</v>
      </c>
      <c r="AB219" s="27">
        <f t="shared" si="106"/>
        <v>141</v>
      </c>
      <c r="AC219" s="27">
        <f t="shared" si="106"/>
        <v>107.15384615384616</v>
      </c>
      <c r="AD219" s="27">
        <f t="shared" si="106"/>
        <v>40</v>
      </c>
      <c r="AE219" s="27">
        <f t="shared" si="106"/>
        <v>58.692307692307693</v>
      </c>
      <c r="AF219" s="27">
        <f t="shared" si="106"/>
        <v>8.4615384615384617</v>
      </c>
      <c r="AG219" s="27">
        <f t="shared" si="106"/>
        <v>34.230769230769234</v>
      </c>
      <c r="AH219" s="27">
        <f t="shared" si="106"/>
        <v>28.76923076923077</v>
      </c>
      <c r="AI219" s="27">
        <f t="shared" si="106"/>
        <v>12.23076923076923</v>
      </c>
      <c r="AJ219" s="27">
        <f t="shared" si="106"/>
        <v>2.2307692307692308</v>
      </c>
      <c r="AK219" s="27">
        <f t="shared" si="106"/>
        <v>0.84615384615384615</v>
      </c>
      <c r="AL219" s="27">
        <f t="shared" si="106"/>
        <v>28.846153846153847</v>
      </c>
      <c r="AM219" s="27">
        <f t="shared" si="106"/>
        <v>19.846153846153847</v>
      </c>
      <c r="AN219" s="27">
        <f t="shared" si="106"/>
        <v>9.615384615384615</v>
      </c>
      <c r="AO219" s="27">
        <f t="shared" si="106"/>
        <v>1</v>
      </c>
      <c r="AP219" s="27">
        <f t="shared" si="106"/>
        <v>7.6923076923076927E-2</v>
      </c>
      <c r="AQ219" s="27">
        <f t="shared" si="106"/>
        <v>0.23076923076923078</v>
      </c>
      <c r="AR219" s="27">
        <f t="shared" si="106"/>
        <v>9.2307692307692299</v>
      </c>
      <c r="AS219" s="27">
        <f t="shared" si="106"/>
        <v>11.692307692307692</v>
      </c>
      <c r="AT219" s="27">
        <f t="shared" si="106"/>
        <v>17.307692307692307</v>
      </c>
      <c r="AU219" s="27">
        <f t="shared" si="106"/>
        <v>10.846153846153847</v>
      </c>
      <c r="AV219" s="27">
        <f t="shared" si="106"/>
        <v>2.0769230769230771</v>
      </c>
      <c r="AW219" s="27">
        <f t="shared" si="106"/>
        <v>0.53846153846153844</v>
      </c>
      <c r="AX219" s="27">
        <f t="shared" si="106"/>
        <v>16.23076923076923</v>
      </c>
      <c r="AY219" s="27">
        <f t="shared" si="106"/>
        <v>2.6923076923076925</v>
      </c>
      <c r="AZ219" s="27">
        <f t="shared" si="106"/>
        <v>1.8461538461538463</v>
      </c>
      <c r="BA219" s="27">
        <f t="shared" si="106"/>
        <v>0.38461538461538464</v>
      </c>
      <c r="BB219" s="27">
        <f t="shared" si="106"/>
        <v>7.6923076923076927E-2</v>
      </c>
      <c r="BC219" s="27">
        <f t="shared" si="106"/>
        <v>7.6923076923076927E-2</v>
      </c>
      <c r="BD219" s="27">
        <f t="shared" si="106"/>
        <v>3.3846153846153846</v>
      </c>
      <c r="BE219" s="27">
        <f t="shared" si="106"/>
        <v>31.615384615384617</v>
      </c>
      <c r="BF219" s="27">
        <f t="shared" si="106"/>
        <v>3.1538461538461537</v>
      </c>
      <c r="BG219" s="27">
        <f t="shared" si="106"/>
        <v>0.30769230769230771</v>
      </c>
      <c r="BH219" s="27">
        <f t="shared" si="106"/>
        <v>1.0769230769230769</v>
      </c>
      <c r="BI219" s="27">
        <f t="shared" si="106"/>
        <v>11.846153846153847</v>
      </c>
      <c r="BJ219" s="27">
        <f t="shared" si="106"/>
        <v>8.8461538461538467</v>
      </c>
      <c r="BK219" s="27">
        <f t="shared" si="106"/>
        <v>6.384615384615385</v>
      </c>
      <c r="BL219" s="27">
        <f t="shared" si="106"/>
        <v>470.61538461538464</v>
      </c>
      <c r="BM219" s="27">
        <f t="shared" si="106"/>
        <v>139.23076923076923</v>
      </c>
      <c r="BN219" s="27">
        <f t="shared" si="106"/>
        <v>13.923076923076923</v>
      </c>
      <c r="BO219" s="27">
        <f t="shared" si="106"/>
        <v>9.1538461538461533</v>
      </c>
      <c r="BP219" s="27">
        <f t="shared" si="106"/>
        <v>20.615384615384617</v>
      </c>
      <c r="BQ219" s="27">
        <f t="shared" si="106"/>
        <v>44.615384615384613</v>
      </c>
      <c r="BR219" s="27">
        <f t="shared" ref="BR219:BX219" si="107">AVERAGE(BR197,BR199:BR202,BR204,BR207:BR208,BR211:BR213,BR215:BR216)</f>
        <v>243.07692307692307</v>
      </c>
      <c r="BS219" s="27">
        <f t="shared" si="107"/>
        <v>0</v>
      </c>
      <c r="BT219" s="27">
        <f t="shared" si="107"/>
        <v>0</v>
      </c>
      <c r="BU219" s="27">
        <f t="shared" si="107"/>
        <v>0</v>
      </c>
      <c r="BV219" s="27">
        <f t="shared" si="107"/>
        <v>0</v>
      </c>
      <c r="BW219" s="27">
        <f t="shared" si="107"/>
        <v>0</v>
      </c>
      <c r="BX219" s="27">
        <f t="shared" si="107"/>
        <v>0</v>
      </c>
      <c r="BY219" s="27">
        <f>AVERAGE(BY197,BY199:BY202,BY204,BY207:BY208,BY211:BY213,BY215:BY216)</f>
        <v>0</v>
      </c>
      <c r="BZ219" s="27">
        <f>AVERAGE(BZ197,BZ199:BZ202,BZ204,BZ207:BZ208,BZ211:BZ213,BZ215:BZ216)</f>
        <v>0</v>
      </c>
      <c r="CA219" s="27">
        <f>AVERAGE(CA197,CA199:CA202,CA204,CA207:CA208,CA211:CA213,CA215:CA216)</f>
        <v>0</v>
      </c>
      <c r="CB219" s="27">
        <f>AVERAGE(CB197,CB199:CB202,CB204,CB207:CB208,CB211:CB213,CB215:CB216)</f>
        <v>0</v>
      </c>
      <c r="CC219" s="27">
        <f>AVERAGE(CC197,CC199:CC202,CC204,CC207:CC208,CC211:CC213,CC215:CC216)</f>
        <v>0</v>
      </c>
    </row>
    <row r="220" spans="1:106">
      <c r="A220" s="63"/>
      <c r="B220" s="63"/>
      <c r="C220" s="63"/>
      <c r="D220" s="22" t="s">
        <v>43</v>
      </c>
      <c r="E220" s="24">
        <f>STDEV(E193:E196,E198,E203,E205:E206,E209:E210,E214)/SQRT($B218)</f>
        <v>7.218866211861573</v>
      </c>
      <c r="F220" s="24">
        <f t="shared" ref="F220:BQ220" si="108">STDEV(F193:F196,F198,F203,F205:F206,F209:F210,F214)/SQRT($B218)</f>
        <v>1.030414432479958</v>
      </c>
      <c r="G220" s="24">
        <f t="shared" si="108"/>
        <v>8.0138482070350783</v>
      </c>
      <c r="H220" s="24">
        <f t="shared" si="108"/>
        <v>3.049183605681534</v>
      </c>
      <c r="I220" s="24">
        <f t="shared" si="108"/>
        <v>8.0138482070350958E-2</v>
      </c>
      <c r="J220" s="24">
        <f t="shared" si="108"/>
        <v>0</v>
      </c>
      <c r="K220" s="24">
        <f t="shared" si="108"/>
        <v>1.7325278908467776</v>
      </c>
      <c r="L220" s="24">
        <f t="shared" si="108"/>
        <v>0.24729946379518986</v>
      </c>
      <c r="M220" s="24">
        <f t="shared" si="108"/>
        <v>1.9233235696884208</v>
      </c>
      <c r="N220" s="24">
        <f t="shared" si="108"/>
        <v>0.73180406536356757</v>
      </c>
      <c r="O220" s="24">
        <f t="shared" si="108"/>
        <v>5.0679844879231765E-2</v>
      </c>
      <c r="P220" s="24">
        <f t="shared" si="108"/>
        <v>135.8777303156038</v>
      </c>
      <c r="Q220" s="24">
        <f t="shared" si="108"/>
        <v>308.02656387004481</v>
      </c>
      <c r="R220" s="24">
        <f t="shared" si="108"/>
        <v>159.56643391972642</v>
      </c>
      <c r="S220" s="24">
        <f t="shared" si="108"/>
        <v>150.53268828346646</v>
      </c>
      <c r="T220" s="24">
        <f t="shared" si="108"/>
        <v>63.021727106086431</v>
      </c>
      <c r="U220" s="24">
        <f t="shared" si="108"/>
        <v>54.211450702994654</v>
      </c>
      <c r="V220" s="24">
        <f t="shared" si="108"/>
        <v>101.17438032831443</v>
      </c>
      <c r="W220" s="24">
        <f t="shared" si="108"/>
        <v>150.28625053112719</v>
      </c>
      <c r="X220" s="24">
        <f t="shared" si="108"/>
        <v>159.23864801759041</v>
      </c>
      <c r="Y220" s="24">
        <f t="shared" si="108"/>
        <v>306.36665275439805</v>
      </c>
      <c r="Z220" s="24">
        <f t="shared" si="108"/>
        <v>101.70820676818671</v>
      </c>
      <c r="AA220" s="24">
        <f t="shared" si="108"/>
        <v>123.36958348874944</v>
      </c>
      <c r="AB220" s="24">
        <f t="shared" si="108"/>
        <v>35.038514052135582</v>
      </c>
      <c r="AC220" s="24">
        <f t="shared" si="108"/>
        <v>13.666330708764599</v>
      </c>
      <c r="AD220" s="24">
        <f t="shared" si="108"/>
        <v>5.0866865605509117</v>
      </c>
      <c r="AE220" s="24">
        <f t="shared" si="108"/>
        <v>6.4995867637237952</v>
      </c>
      <c r="AF220" s="24">
        <f t="shared" si="108"/>
        <v>4.5813131034743861</v>
      </c>
      <c r="AG220" s="24">
        <f t="shared" si="108"/>
        <v>3.2595695096791149</v>
      </c>
      <c r="AH220" s="24">
        <f t="shared" si="108"/>
        <v>3.2356485420396495</v>
      </c>
      <c r="AI220" s="24">
        <f t="shared" si="108"/>
        <v>1.5102952478032863</v>
      </c>
      <c r="AJ220" s="24">
        <f t="shared" si="108"/>
        <v>0.27272727272727276</v>
      </c>
      <c r="AK220" s="24">
        <f t="shared" si="108"/>
        <v>1.9025863214960319</v>
      </c>
      <c r="AL220" s="24">
        <f t="shared" si="108"/>
        <v>6.9887749431936612</v>
      </c>
      <c r="AM220" s="24">
        <f t="shared" si="108"/>
        <v>1.7325278908467769</v>
      </c>
      <c r="AN220" s="24">
        <f t="shared" si="108"/>
        <v>2.1501489473680113</v>
      </c>
      <c r="AO220" s="24">
        <f t="shared" si="108"/>
        <v>0.41060326511404421</v>
      </c>
      <c r="AP220" s="24">
        <f t="shared" si="108"/>
        <v>0</v>
      </c>
      <c r="AQ220" s="24">
        <f t="shared" si="108"/>
        <v>0.67786734117480907</v>
      </c>
      <c r="AR220" s="24">
        <f t="shared" si="108"/>
        <v>2.246024955153783</v>
      </c>
      <c r="AS220" s="24">
        <f t="shared" si="108"/>
        <v>1.8608626809507929</v>
      </c>
      <c r="AT220" s="24">
        <f t="shared" si="108"/>
        <v>1.9233235696884208</v>
      </c>
      <c r="AU220" s="24">
        <f t="shared" si="108"/>
        <v>0.96123199184627661</v>
      </c>
      <c r="AV220" s="24">
        <f t="shared" si="108"/>
        <v>0.27272727272727276</v>
      </c>
      <c r="AW220" s="24">
        <f t="shared" si="108"/>
        <v>0.98164981721404276</v>
      </c>
      <c r="AX220" s="24">
        <f t="shared" si="108"/>
        <v>3.1460325270341731</v>
      </c>
      <c r="AY220" s="24">
        <f t="shared" si="108"/>
        <v>1.0515631811579094</v>
      </c>
      <c r="AZ220" s="24">
        <f t="shared" si="108"/>
        <v>0.73180406536356757</v>
      </c>
      <c r="BA220" s="24">
        <f t="shared" si="108"/>
        <v>0.45636001447313213</v>
      </c>
      <c r="BB220" s="24">
        <f t="shared" si="108"/>
        <v>0</v>
      </c>
      <c r="BC220" s="24">
        <f t="shared" si="108"/>
        <v>0.59195711258544381</v>
      </c>
      <c r="BD220" s="24">
        <f t="shared" si="108"/>
        <v>3.0761680573979331</v>
      </c>
      <c r="BE220" s="24">
        <f t="shared" si="108"/>
        <v>6.9758734160931688</v>
      </c>
      <c r="BF220" s="24">
        <f t="shared" si="108"/>
        <v>0.99419804469035011</v>
      </c>
      <c r="BG220" s="24">
        <f t="shared" si="108"/>
        <v>0.27272727272727276</v>
      </c>
      <c r="BH220" s="24">
        <f t="shared" si="108"/>
        <v>0</v>
      </c>
      <c r="BI220" s="24">
        <f t="shared" si="108"/>
        <v>2.2574028813207092</v>
      </c>
      <c r="BJ220" s="24">
        <f t="shared" si="108"/>
        <v>3.2371806935936096</v>
      </c>
      <c r="BK220" s="24">
        <f t="shared" si="108"/>
        <v>4.4728750899447141</v>
      </c>
      <c r="BL220" s="24">
        <f t="shared" si="108"/>
        <v>123.37535952872832</v>
      </c>
      <c r="BM220" s="24">
        <f t="shared" si="108"/>
        <v>47.728796512471646</v>
      </c>
      <c r="BN220" s="24">
        <f t="shared" si="108"/>
        <v>2.8199408000350785</v>
      </c>
      <c r="BO220" s="24">
        <f t="shared" si="108"/>
        <v>1.4528399091616711</v>
      </c>
      <c r="BP220" s="24">
        <f t="shared" si="108"/>
        <v>6.1290528841084688</v>
      </c>
      <c r="BQ220" s="24">
        <f t="shared" si="108"/>
        <v>11.830692678630374</v>
      </c>
      <c r="BR220" s="24">
        <f t="shared" ref="BR220:BX220" si="109">STDEV(BR193:BR196,BR198,BR203,BR205:BR206,BR209:BR210,BR214)/SQRT($B218)</f>
        <v>73.122731652322187</v>
      </c>
      <c r="BS220" s="24">
        <f t="shared" si="109"/>
        <v>0</v>
      </c>
      <c r="BT220" s="24">
        <f t="shared" si="109"/>
        <v>0</v>
      </c>
      <c r="BU220" s="24">
        <f t="shared" si="109"/>
        <v>0</v>
      </c>
      <c r="BV220" s="24">
        <f t="shared" si="109"/>
        <v>0</v>
      </c>
      <c r="BW220" s="24">
        <f t="shared" si="109"/>
        <v>0</v>
      </c>
      <c r="BX220" s="24">
        <f t="shared" si="109"/>
        <v>0</v>
      </c>
      <c r="BY220" s="24">
        <f>STDEV(BY193:BY196,BY198,BY203,BY205:BY206,BY209:BY210,BY214)/SQRT($B218)</f>
        <v>0</v>
      </c>
      <c r="BZ220" s="24">
        <f>STDEV(BZ193:BZ196,BZ198,BZ203,BZ205:BZ206,BZ209:BZ210,BZ214)/SQRT($B218)</f>
        <v>0</v>
      </c>
      <c r="CA220" s="24">
        <f>STDEV(CA193:CA196,CA198,CA203,CA205:CA206,CA209:CA210,CA214)/SQRT($B218)</f>
        <v>0</v>
      </c>
      <c r="CB220" s="24">
        <f>STDEV(CB193:CB196,CB198,CB203,CB205:CB206,CB209:CB210,CB214)/SQRT($B218)</f>
        <v>0</v>
      </c>
      <c r="CC220" s="24">
        <f>STDEV(CC193:CC196,CC198,CC203,CC205:CC206,CC209:CC210,CC214)/SQRT($B218)</f>
        <v>0</v>
      </c>
    </row>
    <row r="221" spans="1:106">
      <c r="A221" s="63"/>
      <c r="B221" s="2"/>
      <c r="C221" s="63"/>
      <c r="D221" s="18" t="s">
        <v>43</v>
      </c>
      <c r="E221" s="27">
        <f>STDEV(E197,E199:E202,E204,E207:E208,E211:E213,E215:E216)/SQRT($B219)</f>
        <v>5.6597468013728776</v>
      </c>
      <c r="F221" s="27">
        <f t="shared" ref="F221:BQ221" si="110">STDEV(F197,F199:F202,F204,F207:F208,F211:F213,F215:F216)/SQRT($B219)</f>
        <v>1.3344012817090594</v>
      </c>
      <c r="G221" s="27">
        <f t="shared" si="110"/>
        <v>8.3533413653347104</v>
      </c>
      <c r="H221" s="27">
        <f t="shared" si="110"/>
        <v>3.0605291689382943</v>
      </c>
      <c r="I221" s="27">
        <f t="shared" si="110"/>
        <v>8.3533413653347127E-2</v>
      </c>
      <c r="J221" s="27">
        <f t="shared" si="110"/>
        <v>0</v>
      </c>
      <c r="K221" s="27">
        <f t="shared" si="110"/>
        <v>1.3583392323294907</v>
      </c>
      <c r="L221" s="27">
        <f t="shared" si="110"/>
        <v>0.32025630761017432</v>
      </c>
      <c r="M221" s="27">
        <f t="shared" si="110"/>
        <v>2.0048019276803313</v>
      </c>
      <c r="N221" s="27">
        <f t="shared" si="110"/>
        <v>0.73452700054519071</v>
      </c>
      <c r="O221" s="27">
        <f t="shared" si="110"/>
        <v>5.9337546317968434E-2</v>
      </c>
      <c r="P221" s="27">
        <f t="shared" si="110"/>
        <v>120.74493012374494</v>
      </c>
      <c r="Q221" s="27">
        <f t="shared" si="110"/>
        <v>252.37912133683352</v>
      </c>
      <c r="R221" s="27">
        <f t="shared" si="110"/>
        <v>158.38010206422655</v>
      </c>
      <c r="S221" s="27">
        <f t="shared" si="110"/>
        <v>196.49617221129546</v>
      </c>
      <c r="T221" s="27">
        <f t="shared" si="110"/>
        <v>48.989191486804117</v>
      </c>
      <c r="U221" s="27">
        <f t="shared" si="110"/>
        <v>60.616163478914146</v>
      </c>
      <c r="V221" s="27">
        <f t="shared" si="110"/>
        <v>139.58823090945094</v>
      </c>
      <c r="W221" s="27">
        <f t="shared" si="110"/>
        <v>175.47969297126238</v>
      </c>
      <c r="X221" s="27">
        <f t="shared" si="110"/>
        <v>156.31203662780865</v>
      </c>
      <c r="Y221" s="27">
        <f t="shared" si="110"/>
        <v>778.38866576975852</v>
      </c>
      <c r="Z221" s="27">
        <f t="shared" si="110"/>
        <v>77.936597206686301</v>
      </c>
      <c r="AA221" s="27">
        <f t="shared" si="110"/>
        <v>91.068973508827526</v>
      </c>
      <c r="AB221" s="27">
        <f t="shared" si="110"/>
        <v>45.902876535993947</v>
      </c>
      <c r="AC221" s="27">
        <f t="shared" si="110"/>
        <v>23.72377094165908</v>
      </c>
      <c r="AD221" s="27">
        <f t="shared" si="110"/>
        <v>9.4633797110522604</v>
      </c>
      <c r="AE221" s="27">
        <f t="shared" si="110"/>
        <v>15.353874201368624</v>
      </c>
      <c r="AF221" s="27">
        <f t="shared" si="110"/>
        <v>3.9292623435070571</v>
      </c>
      <c r="AG221" s="27">
        <f t="shared" si="110"/>
        <v>5.2614344344192201</v>
      </c>
      <c r="AH221" s="27">
        <f t="shared" si="110"/>
        <v>5.6496728594497769</v>
      </c>
      <c r="AI221" s="27">
        <f t="shared" si="110"/>
        <v>5.888022029408809</v>
      </c>
      <c r="AJ221" s="27">
        <f t="shared" si="110"/>
        <v>1.8225205613603368</v>
      </c>
      <c r="AK221" s="27">
        <f t="shared" si="110"/>
        <v>0.42239650024450182</v>
      </c>
      <c r="AL221" s="27">
        <f t="shared" si="110"/>
        <v>9.6190249519190374</v>
      </c>
      <c r="AM221" s="27">
        <f t="shared" si="110"/>
        <v>1.3583392323294905</v>
      </c>
      <c r="AN221" s="27">
        <f t="shared" si="110"/>
        <v>5.0339658288283973</v>
      </c>
      <c r="AO221" s="27">
        <f t="shared" si="110"/>
        <v>0.54006172486732174</v>
      </c>
      <c r="AP221" s="27">
        <f t="shared" si="110"/>
        <v>8.0064076902543579E-2</v>
      </c>
      <c r="AQ221" s="27">
        <f t="shared" si="110"/>
        <v>0.1729581738875903</v>
      </c>
      <c r="AR221" s="27">
        <f t="shared" si="110"/>
        <v>3.7530614284168178</v>
      </c>
      <c r="AS221" s="27">
        <f t="shared" si="110"/>
        <v>4.8568173955456899</v>
      </c>
      <c r="AT221" s="27">
        <f t="shared" si="110"/>
        <v>2.0048019276803313</v>
      </c>
      <c r="AU221" s="27">
        <f t="shared" si="110"/>
        <v>5.6258902429429813</v>
      </c>
      <c r="AV221" s="27">
        <f t="shared" si="110"/>
        <v>1.8312925704628629</v>
      </c>
      <c r="AW221" s="27">
        <f t="shared" si="110"/>
        <v>0.3459163477751806</v>
      </c>
      <c r="AX221" s="27">
        <f t="shared" si="110"/>
        <v>5.9361812525602575</v>
      </c>
      <c r="AY221" s="27">
        <f t="shared" si="110"/>
        <v>1.725561967175941</v>
      </c>
      <c r="AZ221" s="27">
        <f t="shared" si="110"/>
        <v>0.73452700054519071</v>
      </c>
      <c r="BA221" s="27">
        <f t="shared" si="110"/>
        <v>0.25106610291751463</v>
      </c>
      <c r="BB221" s="27">
        <f t="shared" si="110"/>
        <v>8.0064076902543579E-2</v>
      </c>
      <c r="BC221" s="27">
        <f t="shared" si="110"/>
        <v>8.0064076902543579E-2</v>
      </c>
      <c r="BD221" s="27">
        <f t="shared" si="110"/>
        <v>1.4363266299954855</v>
      </c>
      <c r="BE221" s="27">
        <f t="shared" si="110"/>
        <v>4.3052591571537731</v>
      </c>
      <c r="BF221" s="27">
        <f t="shared" si="110"/>
        <v>1.4085362469508407</v>
      </c>
      <c r="BG221" s="27">
        <f t="shared" si="110"/>
        <v>0.18198807136638964</v>
      </c>
      <c r="BH221" s="27">
        <f t="shared" si="110"/>
        <v>0.96076892283052295</v>
      </c>
      <c r="BI221" s="27">
        <f t="shared" si="110"/>
        <v>2.1403730004829957</v>
      </c>
      <c r="BJ221" s="27">
        <f t="shared" si="110"/>
        <v>2.3800272928119788</v>
      </c>
      <c r="BK221" s="27">
        <f t="shared" si="110"/>
        <v>2.126350752196712</v>
      </c>
      <c r="BL221" s="27">
        <f t="shared" si="110"/>
        <v>137.42187368654734</v>
      </c>
      <c r="BM221" s="27">
        <f t="shared" si="110"/>
        <v>45.212024249663237</v>
      </c>
      <c r="BN221" s="27">
        <f t="shared" si="110"/>
        <v>7.0636604636193505</v>
      </c>
      <c r="BO221" s="27">
        <f t="shared" si="110"/>
        <v>3.8039565547053074</v>
      </c>
      <c r="BP221" s="27">
        <f t="shared" si="110"/>
        <v>4.9854489120540437</v>
      </c>
      <c r="BQ221" s="27">
        <f t="shared" si="110"/>
        <v>22.621136398638594</v>
      </c>
      <c r="BR221" s="27">
        <f t="shared" ref="BR221:BX221" si="111">STDEV(BR197,BR199:BR202,BR204,BR207:BR208,BR211:BR213,BR215:BR216)/SQRT($B219)</f>
        <v>79.288455578565717</v>
      </c>
      <c r="BS221" s="27">
        <f t="shared" si="111"/>
        <v>0</v>
      </c>
      <c r="BT221" s="27">
        <f t="shared" si="111"/>
        <v>0</v>
      </c>
      <c r="BU221" s="27">
        <f t="shared" si="111"/>
        <v>0</v>
      </c>
      <c r="BV221" s="27">
        <f t="shared" si="111"/>
        <v>0</v>
      </c>
      <c r="BW221" s="27">
        <f t="shared" si="111"/>
        <v>0</v>
      </c>
      <c r="BX221" s="27">
        <f t="shared" si="111"/>
        <v>0</v>
      </c>
      <c r="BY221" s="27">
        <f>STDEV(BY197,BY199:BY202,BY204,BY207:BY208,BY211:BY213,BY215:BY216)/SQRT($B219)</f>
        <v>0</v>
      </c>
      <c r="BZ221" s="27">
        <f>STDEV(BZ197,BZ199:BZ202,BZ204,BZ207:BZ208,BZ211:BZ213,BZ215:BZ216)/SQRT($B219)</f>
        <v>0</v>
      </c>
      <c r="CA221" s="27">
        <f>STDEV(CA197,CA199:CA202,CA204,CA207:CA208,CA211:CA213,CA215:CA216)/SQRT($B219)</f>
        <v>0</v>
      </c>
      <c r="CB221" s="27">
        <f>STDEV(CB197,CB199:CB202,CB204,CB207:CB208,CB211:CB213,CB215:CB216)/SQRT($B219)</f>
        <v>0</v>
      </c>
      <c r="CC221" s="27">
        <f>STDEV(CC197,CC199:CC202,CC204,CC207:CC208,CC211:CC213,CC215:CC216)/SQRT($B219)</f>
        <v>0</v>
      </c>
    </row>
    <row r="222" spans="1:106">
      <c r="A222" s="63"/>
      <c r="B222" s="2"/>
      <c r="C222" s="63"/>
      <c r="D222" s="18"/>
      <c r="E222" s="27"/>
      <c r="F222" s="27"/>
      <c r="G222" s="27"/>
      <c r="H222" s="27"/>
      <c r="I222" s="27"/>
    </row>
    <row r="223" spans="1:106" ht="16">
      <c r="A223" s="83" t="s">
        <v>98</v>
      </c>
      <c r="B223" s="66"/>
      <c r="C223" s="66" t="s">
        <v>133</v>
      </c>
      <c r="D223" s="66"/>
      <c r="E223" s="53" t="s">
        <v>63</v>
      </c>
      <c r="F223" s="53" t="s">
        <v>64</v>
      </c>
      <c r="G223" s="53" t="s">
        <v>65</v>
      </c>
      <c r="H223" s="53" t="s">
        <v>66</v>
      </c>
      <c r="I223" s="87" t="s">
        <v>100</v>
      </c>
      <c r="J223" s="53" t="s">
        <v>62</v>
      </c>
      <c r="K223" s="53" t="s">
        <v>63</v>
      </c>
      <c r="L223" s="53" t="s">
        <v>64</v>
      </c>
      <c r="M223" s="53" t="s">
        <v>65</v>
      </c>
      <c r="N223" s="53" t="s">
        <v>66</v>
      </c>
      <c r="O223" s="87" t="s">
        <v>100</v>
      </c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CE223" s="58" t="s">
        <v>111</v>
      </c>
    </row>
    <row r="224" spans="1:106">
      <c r="A224" t="s">
        <v>158</v>
      </c>
      <c r="B224" s="10">
        <f>('E0-Last'!B224)-1</f>
        <v>28</v>
      </c>
      <c r="C224" s="4" t="s">
        <v>3</v>
      </c>
      <c r="D224" s="10" t="s">
        <v>38</v>
      </c>
      <c r="E224" s="59">
        <f>(K224/$J224)*100</f>
        <v>0</v>
      </c>
      <c r="F224" s="59">
        <f>(L224/$J224)*100</f>
        <v>0</v>
      </c>
      <c r="G224" s="59">
        <f>(M224/$J224)*100</f>
        <v>41.666666666666671</v>
      </c>
      <c r="H224" s="59">
        <f>(N224/$J224)*100</f>
        <v>25</v>
      </c>
      <c r="I224" s="59">
        <f>M224/J224</f>
        <v>0.41666666666666669</v>
      </c>
      <c r="J224">
        <v>12</v>
      </c>
      <c r="K224">
        <v>0</v>
      </c>
      <c r="L224">
        <v>0</v>
      </c>
      <c r="M224">
        <v>5</v>
      </c>
      <c r="N224">
        <v>3</v>
      </c>
      <c r="O224">
        <v>4</v>
      </c>
      <c r="P224">
        <v>688.58333330000005</v>
      </c>
      <c r="Q224">
        <v>0</v>
      </c>
      <c r="R224">
        <v>452</v>
      </c>
      <c r="S224">
        <v>727.33333330000005</v>
      </c>
      <c r="T224">
        <v>258.75</v>
      </c>
      <c r="U224">
        <v>257.39999999999998</v>
      </c>
      <c r="V224">
        <v>261</v>
      </c>
      <c r="W224">
        <v>966.25</v>
      </c>
      <c r="X224">
        <v>1420.8</v>
      </c>
      <c r="Y224">
        <v>208.66666670000001</v>
      </c>
      <c r="Z224">
        <v>241</v>
      </c>
      <c r="AA224">
        <v>266.2</v>
      </c>
      <c r="AB224">
        <v>199</v>
      </c>
      <c r="AC224">
        <v>48</v>
      </c>
      <c r="AD224">
        <v>30</v>
      </c>
      <c r="AE224">
        <v>12</v>
      </c>
      <c r="AF224">
        <v>6</v>
      </c>
      <c r="AG224">
        <v>14</v>
      </c>
      <c r="AH224">
        <v>22</v>
      </c>
      <c r="AI224">
        <v>2</v>
      </c>
      <c r="AJ224">
        <v>0</v>
      </c>
      <c r="AK224">
        <v>0</v>
      </c>
      <c r="AL224">
        <v>10</v>
      </c>
      <c r="AM224">
        <v>12</v>
      </c>
      <c r="AN224">
        <v>10</v>
      </c>
      <c r="AO224">
        <v>1</v>
      </c>
      <c r="AP224">
        <v>0</v>
      </c>
      <c r="AQ224">
        <v>0</v>
      </c>
      <c r="AR224">
        <v>7</v>
      </c>
      <c r="AS224">
        <v>2</v>
      </c>
      <c r="AT224">
        <v>8</v>
      </c>
      <c r="AU224">
        <v>1</v>
      </c>
      <c r="AV224">
        <v>0</v>
      </c>
      <c r="AW224">
        <v>0</v>
      </c>
      <c r="AX224">
        <v>1</v>
      </c>
      <c r="AY224">
        <v>0</v>
      </c>
      <c r="AZ224">
        <v>4</v>
      </c>
      <c r="BA224">
        <v>0</v>
      </c>
      <c r="BB224">
        <v>0</v>
      </c>
      <c r="BC224">
        <v>0</v>
      </c>
      <c r="BD224">
        <v>2</v>
      </c>
      <c r="BE224">
        <v>10</v>
      </c>
      <c r="BF224">
        <v>0</v>
      </c>
      <c r="BG224">
        <v>0</v>
      </c>
      <c r="BH224">
        <v>0</v>
      </c>
      <c r="BI224">
        <v>0</v>
      </c>
      <c r="BJ224">
        <v>8</v>
      </c>
      <c r="BK224">
        <v>2</v>
      </c>
      <c r="BL224">
        <v>186</v>
      </c>
      <c r="BM224">
        <v>58</v>
      </c>
      <c r="BN224">
        <v>15</v>
      </c>
      <c r="BO224">
        <v>1</v>
      </c>
      <c r="BP224">
        <v>14</v>
      </c>
      <c r="BQ224">
        <v>27</v>
      </c>
      <c r="BR224">
        <v>71</v>
      </c>
      <c r="BS224">
        <v>4</v>
      </c>
      <c r="BT224">
        <v>3</v>
      </c>
      <c r="BU224">
        <v>1</v>
      </c>
      <c r="BV224">
        <v>3821</v>
      </c>
      <c r="BW224">
        <v>3581</v>
      </c>
      <c r="BX224">
        <v>240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/>
      <c r="CG224" s="10">
        <f>CG252</f>
        <v>0</v>
      </c>
      <c r="CH224" s="10">
        <f t="shared" ref="CH224:DB224" si="112">CH252</f>
        <v>0</v>
      </c>
      <c r="CI224" s="59">
        <f t="shared" si="112"/>
        <v>0</v>
      </c>
      <c r="CJ224" s="59">
        <f t="shared" si="112"/>
        <v>0</v>
      </c>
      <c r="CK224" s="59">
        <f t="shared" si="112"/>
        <v>0</v>
      </c>
      <c r="CL224" s="59">
        <f t="shared" si="112"/>
        <v>0</v>
      </c>
      <c r="CM224" s="59">
        <f t="shared" si="112"/>
        <v>0</v>
      </c>
      <c r="CN224" s="95">
        <f t="shared" si="112"/>
        <v>0</v>
      </c>
      <c r="CO224" s="95">
        <f t="shared" si="112"/>
        <v>0</v>
      </c>
      <c r="CP224" s="95">
        <f t="shared" si="112"/>
        <v>0</v>
      </c>
      <c r="CQ224" s="95">
        <f t="shared" si="112"/>
        <v>0</v>
      </c>
      <c r="CR224" s="95">
        <f t="shared" si="112"/>
        <v>0</v>
      </c>
      <c r="CS224" s="59">
        <f t="shared" si="112"/>
        <v>0</v>
      </c>
      <c r="CT224" s="59">
        <f t="shared" si="112"/>
        <v>0</v>
      </c>
      <c r="CU224" s="59">
        <f t="shared" si="112"/>
        <v>0</v>
      </c>
      <c r="CV224" s="59">
        <f t="shared" si="112"/>
        <v>0</v>
      </c>
      <c r="CW224" s="59">
        <f t="shared" si="112"/>
        <v>0</v>
      </c>
      <c r="CX224" s="95">
        <f t="shared" si="112"/>
        <v>0</v>
      </c>
      <c r="CY224" s="95">
        <f t="shared" si="112"/>
        <v>0</v>
      </c>
      <c r="CZ224" s="95">
        <f t="shared" si="112"/>
        <v>0</v>
      </c>
      <c r="DA224" s="95">
        <f t="shared" si="112"/>
        <v>0</v>
      </c>
      <c r="DB224" s="95">
        <f t="shared" si="112"/>
        <v>0</v>
      </c>
    </row>
    <row r="225" spans="1:106">
      <c r="A225" t="s">
        <v>180</v>
      </c>
      <c r="B225" s="10">
        <f>('E0-Last'!B225)-1</f>
        <v>35</v>
      </c>
      <c r="C225" s="4" t="s">
        <v>3</v>
      </c>
      <c r="D225" s="10" t="s">
        <v>38</v>
      </c>
      <c r="E225" s="59">
        <f t="shared" ref="E225:E247" si="113">(K225/$J225)*100</f>
        <v>50</v>
      </c>
      <c r="F225" s="59">
        <f t="shared" ref="F225:F247" si="114">(L225/$J225)*100</f>
        <v>8.3333333333333321</v>
      </c>
      <c r="G225" s="59">
        <f t="shared" ref="G225:G247" si="115">(M225/$J225)*100</f>
        <v>8.3333333333333321</v>
      </c>
      <c r="H225" s="59">
        <f t="shared" ref="H225:H247" si="116">(N225/$J225)*100</f>
        <v>33.333333333333329</v>
      </c>
      <c r="I225" s="59">
        <f t="shared" ref="I225:I247" si="117">M225/J225</f>
        <v>8.3333333333333329E-2</v>
      </c>
      <c r="J225">
        <v>12</v>
      </c>
      <c r="K225">
        <v>6</v>
      </c>
      <c r="L225">
        <v>1</v>
      </c>
      <c r="M225">
        <v>1</v>
      </c>
      <c r="N225">
        <v>4</v>
      </c>
      <c r="O225">
        <v>0</v>
      </c>
      <c r="P225">
        <v>1203</v>
      </c>
      <c r="Q225">
        <v>1224</v>
      </c>
      <c r="R225">
        <v>598</v>
      </c>
      <c r="S225">
        <v>1349</v>
      </c>
      <c r="T225">
        <v>646.40000010000006</v>
      </c>
      <c r="U225">
        <v>550</v>
      </c>
      <c r="V225">
        <v>670.5</v>
      </c>
      <c r="W225">
        <v>4032.2</v>
      </c>
      <c r="X225">
        <v>88</v>
      </c>
      <c r="Y225">
        <v>5018.25</v>
      </c>
      <c r="Z225">
        <v>364.2</v>
      </c>
      <c r="AA225">
        <v>956</v>
      </c>
      <c r="AB225">
        <v>216.25</v>
      </c>
      <c r="AC225">
        <v>22</v>
      </c>
      <c r="AD225">
        <v>8</v>
      </c>
      <c r="AE225">
        <v>4</v>
      </c>
      <c r="AF225">
        <v>10</v>
      </c>
      <c r="AG225">
        <v>10</v>
      </c>
      <c r="AH225">
        <v>6</v>
      </c>
      <c r="AI225">
        <v>4</v>
      </c>
      <c r="AJ225">
        <v>0</v>
      </c>
      <c r="AK225">
        <v>0</v>
      </c>
      <c r="AL225">
        <v>2</v>
      </c>
      <c r="AM225">
        <v>6</v>
      </c>
      <c r="AN225">
        <v>1</v>
      </c>
      <c r="AO225">
        <v>1</v>
      </c>
      <c r="AP225">
        <v>0</v>
      </c>
      <c r="AQ225">
        <v>0</v>
      </c>
      <c r="AR225">
        <v>0</v>
      </c>
      <c r="AS225">
        <v>3</v>
      </c>
      <c r="AT225">
        <v>1</v>
      </c>
      <c r="AU225">
        <v>0</v>
      </c>
      <c r="AV225">
        <v>0</v>
      </c>
      <c r="AW225">
        <v>0</v>
      </c>
      <c r="AX225">
        <v>0</v>
      </c>
      <c r="AY225">
        <v>1</v>
      </c>
      <c r="AZ225">
        <v>4</v>
      </c>
      <c r="BA225">
        <v>3</v>
      </c>
      <c r="BB225">
        <v>0</v>
      </c>
      <c r="BC225">
        <v>0</v>
      </c>
      <c r="BD225">
        <v>2</v>
      </c>
      <c r="BE225">
        <v>14</v>
      </c>
      <c r="BF225">
        <v>4</v>
      </c>
      <c r="BG225">
        <v>1</v>
      </c>
      <c r="BH225">
        <v>0</v>
      </c>
      <c r="BI225">
        <v>1</v>
      </c>
      <c r="BJ225">
        <v>4</v>
      </c>
      <c r="BK225">
        <v>4</v>
      </c>
      <c r="BL225">
        <v>370</v>
      </c>
      <c r="BM225">
        <v>88</v>
      </c>
      <c r="BN225">
        <v>7</v>
      </c>
      <c r="BO225">
        <v>0</v>
      </c>
      <c r="BP225">
        <v>5</v>
      </c>
      <c r="BQ225">
        <v>104</v>
      </c>
      <c r="BR225">
        <v>166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  <c r="CE225" s="58"/>
      <c r="CI225" s="59"/>
      <c r="CJ225" s="59"/>
      <c r="CK225" s="59"/>
      <c r="CL225" s="59"/>
      <c r="CM225" s="59"/>
      <c r="CN225" s="95"/>
      <c r="CO225" s="95"/>
      <c r="CP225" s="95"/>
      <c r="CQ225" s="95"/>
      <c r="CR225" s="95"/>
      <c r="CS225" s="59"/>
      <c r="CT225" s="59"/>
      <c r="CU225" s="59"/>
      <c r="CV225" s="59"/>
      <c r="CW225" s="59"/>
      <c r="CX225" s="95"/>
      <c r="CY225" s="95"/>
      <c r="CZ225" s="95"/>
      <c r="DA225" s="95"/>
      <c r="DB225" s="95"/>
    </row>
    <row r="226" spans="1:106">
      <c r="A226" t="s">
        <v>159</v>
      </c>
      <c r="B226" s="10">
        <f>('E0-Last'!B226)-1</f>
        <v>33</v>
      </c>
      <c r="C226" s="4" t="s">
        <v>3</v>
      </c>
      <c r="D226" s="10" t="s">
        <v>38</v>
      </c>
      <c r="E226" s="59">
        <f t="shared" si="113"/>
        <v>33.333333333333329</v>
      </c>
      <c r="F226" s="59">
        <f t="shared" si="114"/>
        <v>8.3333333333333321</v>
      </c>
      <c r="G226" s="59">
        <f t="shared" si="115"/>
        <v>33.333333333333329</v>
      </c>
      <c r="H226" s="59">
        <f t="shared" si="116"/>
        <v>16.666666666666664</v>
      </c>
      <c r="I226" s="59">
        <f t="shared" si="117"/>
        <v>0.33333333333333331</v>
      </c>
      <c r="J226">
        <v>12</v>
      </c>
      <c r="K226">
        <v>4</v>
      </c>
      <c r="L226">
        <v>1</v>
      </c>
      <c r="M226">
        <v>4</v>
      </c>
      <c r="N226">
        <v>2</v>
      </c>
      <c r="O226">
        <v>1</v>
      </c>
      <c r="P226">
        <v>1287</v>
      </c>
      <c r="Q226">
        <v>1412</v>
      </c>
      <c r="R226">
        <v>1487.75</v>
      </c>
      <c r="S226">
        <v>906.5</v>
      </c>
      <c r="T226">
        <v>197.66666670000001</v>
      </c>
      <c r="U226">
        <v>223.25</v>
      </c>
      <c r="V226">
        <v>146.5</v>
      </c>
      <c r="W226">
        <v>2856.333333</v>
      </c>
      <c r="X226">
        <v>4218</v>
      </c>
      <c r="Y226">
        <v>133</v>
      </c>
      <c r="Z226">
        <v>114.66666669999999</v>
      </c>
      <c r="AA226">
        <v>47.25</v>
      </c>
      <c r="AB226">
        <v>249.5</v>
      </c>
      <c r="AC226">
        <v>34</v>
      </c>
      <c r="AD226">
        <v>12</v>
      </c>
      <c r="AE226">
        <v>17</v>
      </c>
      <c r="AF226">
        <v>5</v>
      </c>
      <c r="AG226">
        <v>15</v>
      </c>
      <c r="AH226">
        <v>11</v>
      </c>
      <c r="AI226">
        <v>3</v>
      </c>
      <c r="AJ226">
        <v>0</v>
      </c>
      <c r="AK226">
        <v>0</v>
      </c>
      <c r="AL226">
        <v>5</v>
      </c>
      <c r="AM226">
        <v>8</v>
      </c>
      <c r="AN226">
        <v>4</v>
      </c>
      <c r="AO226">
        <v>0</v>
      </c>
      <c r="AP226">
        <v>0</v>
      </c>
      <c r="AQ226">
        <v>0</v>
      </c>
      <c r="AR226">
        <v>0</v>
      </c>
      <c r="AS226">
        <v>5</v>
      </c>
      <c r="AT226">
        <v>5</v>
      </c>
      <c r="AU226">
        <v>2</v>
      </c>
      <c r="AV226">
        <v>0</v>
      </c>
      <c r="AW226">
        <v>0</v>
      </c>
      <c r="AX226">
        <v>5</v>
      </c>
      <c r="AY226">
        <v>2</v>
      </c>
      <c r="AZ226">
        <v>2</v>
      </c>
      <c r="BA226">
        <v>1</v>
      </c>
      <c r="BB226">
        <v>0</v>
      </c>
      <c r="BC226">
        <v>0</v>
      </c>
      <c r="BD226">
        <v>0</v>
      </c>
      <c r="BE226">
        <v>16</v>
      </c>
      <c r="BF226">
        <v>0</v>
      </c>
      <c r="BG226">
        <v>0</v>
      </c>
      <c r="BH226">
        <v>0</v>
      </c>
      <c r="BI226">
        <v>2</v>
      </c>
      <c r="BJ226">
        <v>5</v>
      </c>
      <c r="BK226">
        <v>9</v>
      </c>
      <c r="BL226">
        <v>491</v>
      </c>
      <c r="BM226">
        <v>145</v>
      </c>
      <c r="BN226">
        <v>11</v>
      </c>
      <c r="BO226">
        <v>0</v>
      </c>
      <c r="BP226">
        <v>6</v>
      </c>
      <c r="BQ226">
        <v>124</v>
      </c>
      <c r="BR226">
        <v>205</v>
      </c>
      <c r="BS226">
        <v>1</v>
      </c>
      <c r="BT226">
        <v>0</v>
      </c>
      <c r="BU226">
        <v>1</v>
      </c>
      <c r="BV226">
        <v>1120</v>
      </c>
      <c r="BW226">
        <v>0</v>
      </c>
      <c r="BX226">
        <v>1120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G226" s="10">
        <f>CG283</f>
        <v>0</v>
      </c>
      <c r="CH226" s="10">
        <f t="shared" ref="CH226:DB226" si="118">CH283</f>
        <v>0</v>
      </c>
      <c r="CI226" s="59">
        <f t="shared" si="118"/>
        <v>0</v>
      </c>
      <c r="CJ226" s="59">
        <f t="shared" si="118"/>
        <v>0</v>
      </c>
      <c r="CK226" s="59">
        <f t="shared" si="118"/>
        <v>0</v>
      </c>
      <c r="CL226" s="59">
        <f t="shared" si="118"/>
        <v>0</v>
      </c>
      <c r="CM226" s="59">
        <f t="shared" si="118"/>
        <v>0</v>
      </c>
      <c r="CN226" s="95">
        <f t="shared" si="118"/>
        <v>0</v>
      </c>
      <c r="CO226" s="95">
        <f t="shared" si="118"/>
        <v>0</v>
      </c>
      <c r="CP226" s="95">
        <f t="shared" si="118"/>
        <v>0</v>
      </c>
      <c r="CQ226" s="95">
        <f t="shared" si="118"/>
        <v>0</v>
      </c>
      <c r="CR226" s="95">
        <f t="shared" si="118"/>
        <v>0</v>
      </c>
      <c r="CS226" s="59">
        <f t="shared" si="118"/>
        <v>0</v>
      </c>
      <c r="CT226" s="59">
        <f t="shared" si="118"/>
        <v>0</v>
      </c>
      <c r="CU226" s="59">
        <f t="shared" si="118"/>
        <v>0</v>
      </c>
      <c r="CV226" s="59">
        <f t="shared" si="118"/>
        <v>0</v>
      </c>
      <c r="CW226" s="59">
        <f t="shared" si="118"/>
        <v>0</v>
      </c>
      <c r="CX226" s="95">
        <f t="shared" si="118"/>
        <v>0</v>
      </c>
      <c r="CY226" s="95">
        <f t="shared" si="118"/>
        <v>0</v>
      </c>
      <c r="CZ226" s="95">
        <f t="shared" si="118"/>
        <v>0</v>
      </c>
      <c r="DA226" s="95">
        <f t="shared" si="118"/>
        <v>0</v>
      </c>
      <c r="DB226" s="95">
        <f t="shared" si="118"/>
        <v>0</v>
      </c>
    </row>
    <row r="227" spans="1:106">
      <c r="A227" t="s">
        <v>160</v>
      </c>
      <c r="B227" s="10">
        <f>('E0-Last'!B227)-1</f>
        <v>33</v>
      </c>
      <c r="C227" s="4" t="s">
        <v>3</v>
      </c>
      <c r="D227" s="10" t="s">
        <v>38</v>
      </c>
      <c r="E227" s="59">
        <f t="shared" si="113"/>
        <v>33.333333333333329</v>
      </c>
      <c r="F227" s="59">
        <f t="shared" si="114"/>
        <v>0</v>
      </c>
      <c r="G227" s="59">
        <f t="shared" si="115"/>
        <v>33.333333333333329</v>
      </c>
      <c r="H227" s="59">
        <f t="shared" si="116"/>
        <v>33.333333333333329</v>
      </c>
      <c r="I227" s="59">
        <f t="shared" si="117"/>
        <v>0.33333333333333331</v>
      </c>
      <c r="J227">
        <v>12</v>
      </c>
      <c r="K227">
        <v>4</v>
      </c>
      <c r="L227">
        <v>0</v>
      </c>
      <c r="M227">
        <v>4</v>
      </c>
      <c r="N227">
        <v>4</v>
      </c>
      <c r="O227">
        <v>0</v>
      </c>
      <c r="P227">
        <v>280.25</v>
      </c>
      <c r="Q227">
        <v>0</v>
      </c>
      <c r="R227">
        <v>177</v>
      </c>
      <c r="S227">
        <v>383.5</v>
      </c>
      <c r="T227">
        <v>401.5</v>
      </c>
      <c r="U227">
        <v>278</v>
      </c>
      <c r="V227">
        <v>525</v>
      </c>
      <c r="W227">
        <v>89.625</v>
      </c>
      <c r="X227">
        <v>101.25</v>
      </c>
      <c r="Y227">
        <v>78</v>
      </c>
      <c r="Z227">
        <v>797.5</v>
      </c>
      <c r="AA227">
        <v>1176</v>
      </c>
      <c r="AB227">
        <v>419</v>
      </c>
      <c r="AC227">
        <v>44</v>
      </c>
      <c r="AD227">
        <v>19</v>
      </c>
      <c r="AE227">
        <v>17</v>
      </c>
      <c r="AF227">
        <v>8</v>
      </c>
      <c r="AG227">
        <v>9</v>
      </c>
      <c r="AH227">
        <v>11</v>
      </c>
      <c r="AI227">
        <v>3</v>
      </c>
      <c r="AJ227">
        <v>0</v>
      </c>
      <c r="AK227">
        <v>0</v>
      </c>
      <c r="AL227">
        <v>21</v>
      </c>
      <c r="AM227">
        <v>8</v>
      </c>
      <c r="AN227">
        <v>3</v>
      </c>
      <c r="AO227">
        <v>0</v>
      </c>
      <c r="AP227">
        <v>0</v>
      </c>
      <c r="AQ227">
        <v>0</v>
      </c>
      <c r="AR227">
        <v>8</v>
      </c>
      <c r="AS227">
        <v>1</v>
      </c>
      <c r="AT227">
        <v>4</v>
      </c>
      <c r="AU227">
        <v>1</v>
      </c>
      <c r="AV227">
        <v>0</v>
      </c>
      <c r="AW227">
        <v>0</v>
      </c>
      <c r="AX227">
        <v>11</v>
      </c>
      <c r="AY227">
        <v>0</v>
      </c>
      <c r="AZ227">
        <v>4</v>
      </c>
      <c r="BA227">
        <v>2</v>
      </c>
      <c r="BB227">
        <v>0</v>
      </c>
      <c r="BC227">
        <v>0</v>
      </c>
      <c r="BD227">
        <v>2</v>
      </c>
      <c r="BE227">
        <v>11</v>
      </c>
      <c r="BF227">
        <v>3</v>
      </c>
      <c r="BG227">
        <v>0</v>
      </c>
      <c r="BH227">
        <v>0</v>
      </c>
      <c r="BI227">
        <v>4</v>
      </c>
      <c r="BJ227">
        <v>4</v>
      </c>
      <c r="BK227">
        <v>0</v>
      </c>
      <c r="BL227">
        <v>309</v>
      </c>
      <c r="BM227">
        <v>92</v>
      </c>
      <c r="BN227">
        <v>7</v>
      </c>
      <c r="BO227">
        <v>3</v>
      </c>
      <c r="BP227">
        <v>14</v>
      </c>
      <c r="BQ227">
        <v>1</v>
      </c>
      <c r="BR227">
        <v>192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  <c r="CG227" s="10" t="e">
        <f>#REF!</f>
        <v>#REF!</v>
      </c>
      <c r="CH227" s="10" t="e">
        <f>#REF!</f>
        <v>#REF!</v>
      </c>
      <c r="CI227" s="59" t="e">
        <f>#REF!</f>
        <v>#REF!</v>
      </c>
      <c r="CJ227" s="59" t="e">
        <f>#REF!</f>
        <v>#REF!</v>
      </c>
      <c r="CK227" s="59" t="e">
        <f>#REF!</f>
        <v>#REF!</v>
      </c>
      <c r="CL227" s="59" t="e">
        <f>#REF!</f>
        <v>#REF!</v>
      </c>
      <c r="CM227" s="59" t="e">
        <f>#REF!</f>
        <v>#REF!</v>
      </c>
      <c r="CN227" s="95" t="e">
        <f>#REF!</f>
        <v>#REF!</v>
      </c>
      <c r="CO227" s="95" t="e">
        <f>#REF!</f>
        <v>#REF!</v>
      </c>
      <c r="CP227" s="95" t="e">
        <f>#REF!</f>
        <v>#REF!</v>
      </c>
      <c r="CQ227" s="95" t="e">
        <f>#REF!</f>
        <v>#REF!</v>
      </c>
      <c r="CR227" s="95" t="e">
        <f>#REF!</f>
        <v>#REF!</v>
      </c>
      <c r="CS227" s="59" t="e">
        <f>#REF!</f>
        <v>#REF!</v>
      </c>
      <c r="CT227" s="59" t="e">
        <f>#REF!</f>
        <v>#REF!</v>
      </c>
      <c r="CU227" s="59" t="e">
        <f>#REF!</f>
        <v>#REF!</v>
      </c>
      <c r="CV227" s="59" t="e">
        <f>#REF!</f>
        <v>#REF!</v>
      </c>
      <c r="CW227" s="59" t="e">
        <f>#REF!</f>
        <v>#REF!</v>
      </c>
      <c r="CX227" s="95" t="e">
        <f>#REF!</f>
        <v>#REF!</v>
      </c>
      <c r="CY227" s="95" t="e">
        <f>#REF!</f>
        <v>#REF!</v>
      </c>
      <c r="CZ227" s="95" t="e">
        <f>#REF!</f>
        <v>#REF!</v>
      </c>
      <c r="DA227" s="95" t="e">
        <f>#REF!</f>
        <v>#REF!</v>
      </c>
      <c r="DB227" s="95" t="e">
        <f>#REF!</f>
        <v>#REF!</v>
      </c>
    </row>
    <row r="228" spans="1:106">
      <c r="A228" t="s">
        <v>181</v>
      </c>
      <c r="B228" s="10">
        <f>('E0-Last'!B228)-1</f>
        <v>35</v>
      </c>
      <c r="C228" s="6" t="s">
        <v>2</v>
      </c>
      <c r="D228" s="10" t="s">
        <v>38</v>
      </c>
      <c r="E228" s="59">
        <f t="shared" si="113"/>
        <v>8.3333333333333321</v>
      </c>
      <c r="F228" s="59">
        <f t="shared" si="114"/>
        <v>8.3333333333333321</v>
      </c>
      <c r="G228" s="59">
        <f t="shared" si="115"/>
        <v>33.333333333333329</v>
      </c>
      <c r="H228" s="59">
        <f t="shared" si="116"/>
        <v>16.666666666666664</v>
      </c>
      <c r="I228" s="59">
        <f t="shared" si="117"/>
        <v>0.33333333333333331</v>
      </c>
      <c r="J228">
        <v>12</v>
      </c>
      <c r="K228">
        <v>1</v>
      </c>
      <c r="L228">
        <v>1</v>
      </c>
      <c r="M228">
        <v>4</v>
      </c>
      <c r="N228">
        <v>2</v>
      </c>
      <c r="O228">
        <v>4</v>
      </c>
      <c r="P228">
        <v>1596.5454549999999</v>
      </c>
      <c r="Q228">
        <v>1145</v>
      </c>
      <c r="R228">
        <v>1055.25</v>
      </c>
      <c r="S228">
        <v>3103.5</v>
      </c>
      <c r="T228">
        <v>540</v>
      </c>
      <c r="U228">
        <v>643.75</v>
      </c>
      <c r="V228">
        <v>332.5</v>
      </c>
      <c r="W228">
        <v>151.5</v>
      </c>
      <c r="X228">
        <v>107.25</v>
      </c>
      <c r="Y228">
        <v>240</v>
      </c>
      <c r="Z228">
        <v>915</v>
      </c>
      <c r="AA228">
        <v>1080.25</v>
      </c>
      <c r="AB228">
        <v>584.5</v>
      </c>
      <c r="AC228">
        <v>55</v>
      </c>
      <c r="AD228">
        <v>27</v>
      </c>
      <c r="AE228">
        <v>16</v>
      </c>
      <c r="AF228">
        <v>12</v>
      </c>
      <c r="AG228">
        <v>21</v>
      </c>
      <c r="AH228">
        <v>19</v>
      </c>
      <c r="AI228">
        <v>1</v>
      </c>
      <c r="AJ228">
        <v>0</v>
      </c>
      <c r="AK228">
        <v>0</v>
      </c>
      <c r="AL228">
        <v>14</v>
      </c>
      <c r="AM228">
        <v>11</v>
      </c>
      <c r="AN228">
        <v>9</v>
      </c>
      <c r="AO228">
        <v>1</v>
      </c>
      <c r="AP228">
        <v>0</v>
      </c>
      <c r="AQ228">
        <v>0</v>
      </c>
      <c r="AR228">
        <v>6</v>
      </c>
      <c r="AS228">
        <v>6</v>
      </c>
      <c r="AT228">
        <v>7</v>
      </c>
      <c r="AU228">
        <v>0</v>
      </c>
      <c r="AV228">
        <v>0</v>
      </c>
      <c r="AW228">
        <v>0</v>
      </c>
      <c r="AX228">
        <v>3</v>
      </c>
      <c r="AY228">
        <v>4</v>
      </c>
      <c r="AZ228">
        <v>3</v>
      </c>
      <c r="BA228">
        <v>0</v>
      </c>
      <c r="BB228">
        <v>0</v>
      </c>
      <c r="BC228">
        <v>0</v>
      </c>
      <c r="BD228">
        <v>5</v>
      </c>
      <c r="BE228">
        <v>10</v>
      </c>
      <c r="BF228">
        <v>2</v>
      </c>
      <c r="BG228">
        <v>0</v>
      </c>
      <c r="BH228">
        <v>0</v>
      </c>
      <c r="BI228">
        <v>4</v>
      </c>
      <c r="BJ228">
        <v>2</v>
      </c>
      <c r="BK228">
        <v>2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4</v>
      </c>
      <c r="BT228">
        <v>1</v>
      </c>
      <c r="BU228">
        <v>3</v>
      </c>
      <c r="BV228">
        <v>5989</v>
      </c>
      <c r="BW228">
        <v>2168</v>
      </c>
      <c r="BX228">
        <v>3821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I228" s="59"/>
      <c r="CJ228" s="59"/>
      <c r="CK228" s="59"/>
      <c r="CL228" s="59"/>
      <c r="CM228" s="59"/>
      <c r="CN228" s="95"/>
      <c r="CO228" s="95"/>
      <c r="CP228" s="95"/>
      <c r="CQ228" s="95"/>
      <c r="CR228" s="95"/>
      <c r="CS228" s="59"/>
      <c r="CT228" s="59"/>
      <c r="CU228" s="59"/>
      <c r="CV228" s="59"/>
      <c r="CW228" s="59"/>
      <c r="CX228" s="95"/>
      <c r="CY228" s="95"/>
      <c r="CZ228" s="95"/>
      <c r="DA228" s="95"/>
      <c r="DB228" s="95"/>
    </row>
    <row r="229" spans="1:106">
      <c r="A229" t="s">
        <v>161</v>
      </c>
      <c r="B229" s="10">
        <f>('E0-Last'!B229)-1</f>
        <v>34</v>
      </c>
      <c r="C229" s="4" t="s">
        <v>3</v>
      </c>
      <c r="D229" s="10" t="s">
        <v>38</v>
      </c>
      <c r="E229" s="59">
        <f t="shared" si="113"/>
        <v>0</v>
      </c>
      <c r="F229" s="59">
        <f t="shared" si="114"/>
        <v>0</v>
      </c>
      <c r="G229" s="59">
        <f t="shared" si="115"/>
        <v>50</v>
      </c>
      <c r="H229" s="59">
        <f t="shared" si="116"/>
        <v>33.333333333333329</v>
      </c>
      <c r="I229" s="59">
        <f t="shared" si="117"/>
        <v>0.5</v>
      </c>
      <c r="J229">
        <v>12</v>
      </c>
      <c r="K229">
        <v>0</v>
      </c>
      <c r="L229">
        <v>0</v>
      </c>
      <c r="M229">
        <v>6</v>
      </c>
      <c r="N229">
        <v>4</v>
      </c>
      <c r="O229">
        <v>2</v>
      </c>
      <c r="P229">
        <v>644.41666669999995</v>
      </c>
      <c r="Q229">
        <v>0</v>
      </c>
      <c r="R229">
        <v>456.33333340000001</v>
      </c>
      <c r="S229">
        <v>1180.75</v>
      </c>
      <c r="T229">
        <v>405.8</v>
      </c>
      <c r="U229">
        <v>399.16666659999999</v>
      </c>
      <c r="V229">
        <v>415.75</v>
      </c>
      <c r="W229">
        <v>135.5</v>
      </c>
      <c r="X229">
        <v>125</v>
      </c>
      <c r="Y229">
        <v>151.25</v>
      </c>
      <c r="Z229">
        <v>183.9</v>
      </c>
      <c r="AA229">
        <v>190.33333329999999</v>
      </c>
      <c r="AB229">
        <v>174.25</v>
      </c>
      <c r="AC229">
        <v>60</v>
      </c>
      <c r="AD229">
        <v>26</v>
      </c>
      <c r="AE229">
        <v>20</v>
      </c>
      <c r="AF229">
        <v>14</v>
      </c>
      <c r="AG229">
        <v>16</v>
      </c>
      <c r="AH229">
        <v>19</v>
      </c>
      <c r="AI229">
        <v>4</v>
      </c>
      <c r="AJ229">
        <v>1</v>
      </c>
      <c r="AK229">
        <v>0</v>
      </c>
      <c r="AL229">
        <v>20</v>
      </c>
      <c r="AM229">
        <v>12</v>
      </c>
      <c r="AN229">
        <v>7</v>
      </c>
      <c r="AO229">
        <v>0</v>
      </c>
      <c r="AP229">
        <v>0</v>
      </c>
      <c r="AQ229">
        <v>0</v>
      </c>
      <c r="AR229">
        <v>7</v>
      </c>
      <c r="AS229">
        <v>4</v>
      </c>
      <c r="AT229">
        <v>8</v>
      </c>
      <c r="AU229">
        <v>2</v>
      </c>
      <c r="AV229">
        <v>0</v>
      </c>
      <c r="AW229">
        <v>0</v>
      </c>
      <c r="AX229">
        <v>6</v>
      </c>
      <c r="AY229">
        <v>0</v>
      </c>
      <c r="AZ229">
        <v>4</v>
      </c>
      <c r="BA229">
        <v>2</v>
      </c>
      <c r="BB229">
        <v>1</v>
      </c>
      <c r="BC229">
        <v>0</v>
      </c>
      <c r="BD229">
        <v>7</v>
      </c>
      <c r="BE229">
        <v>40</v>
      </c>
      <c r="BF229">
        <v>1</v>
      </c>
      <c r="BG229">
        <v>6</v>
      </c>
      <c r="BH229">
        <v>0</v>
      </c>
      <c r="BI229">
        <v>6</v>
      </c>
      <c r="BJ229">
        <v>6</v>
      </c>
      <c r="BK229">
        <v>21</v>
      </c>
      <c r="BL229">
        <v>140</v>
      </c>
      <c r="BM229">
        <v>41</v>
      </c>
      <c r="BN229">
        <v>13</v>
      </c>
      <c r="BO229">
        <v>0</v>
      </c>
      <c r="BP229">
        <v>26</v>
      </c>
      <c r="BQ229">
        <v>13</v>
      </c>
      <c r="BR229">
        <v>47</v>
      </c>
      <c r="BS229">
        <v>2</v>
      </c>
      <c r="BT229">
        <v>0</v>
      </c>
      <c r="BU229">
        <v>2</v>
      </c>
      <c r="BV229">
        <v>272</v>
      </c>
      <c r="BW229">
        <v>0</v>
      </c>
      <c r="BX229">
        <v>272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  <c r="CG229" s="10" t="e">
        <f>#REF!</f>
        <v>#REF!</v>
      </c>
      <c r="CH229" s="10" t="e">
        <f>#REF!</f>
        <v>#REF!</v>
      </c>
      <c r="CI229" s="59" t="e">
        <f>#REF!</f>
        <v>#REF!</v>
      </c>
      <c r="CJ229" s="59" t="e">
        <f>#REF!</f>
        <v>#REF!</v>
      </c>
      <c r="CK229" s="59" t="e">
        <f>#REF!</f>
        <v>#REF!</v>
      </c>
      <c r="CL229" s="59" t="e">
        <f>#REF!</f>
        <v>#REF!</v>
      </c>
      <c r="CM229" s="59" t="e">
        <f>#REF!</f>
        <v>#REF!</v>
      </c>
      <c r="CN229" s="95" t="e">
        <f>#REF!</f>
        <v>#REF!</v>
      </c>
      <c r="CO229" s="95" t="e">
        <f>#REF!</f>
        <v>#REF!</v>
      </c>
      <c r="CP229" s="95" t="e">
        <f>#REF!</f>
        <v>#REF!</v>
      </c>
      <c r="CQ229" s="95" t="e">
        <f>#REF!</f>
        <v>#REF!</v>
      </c>
      <c r="CR229" s="95" t="e">
        <f>#REF!</f>
        <v>#REF!</v>
      </c>
      <c r="CS229" s="59" t="e">
        <f>#REF!</f>
        <v>#REF!</v>
      </c>
      <c r="CT229" s="59" t="e">
        <f>#REF!</f>
        <v>#REF!</v>
      </c>
      <c r="CU229" s="59" t="e">
        <f>#REF!</f>
        <v>#REF!</v>
      </c>
      <c r="CV229" s="59" t="e">
        <f>#REF!</f>
        <v>#REF!</v>
      </c>
      <c r="CW229" s="59" t="e">
        <f>#REF!</f>
        <v>#REF!</v>
      </c>
      <c r="CX229" s="95" t="e">
        <f>#REF!</f>
        <v>#REF!</v>
      </c>
      <c r="CY229" s="95" t="e">
        <f>#REF!</f>
        <v>#REF!</v>
      </c>
      <c r="CZ229" s="95" t="e">
        <f>#REF!</f>
        <v>#REF!</v>
      </c>
      <c r="DA229" s="95" t="e">
        <f>#REF!</f>
        <v>#REF!</v>
      </c>
      <c r="DB229" s="95" t="e">
        <f>#REF!</f>
        <v>#REF!</v>
      </c>
    </row>
    <row r="230" spans="1:106">
      <c r="A230" t="s">
        <v>162</v>
      </c>
      <c r="B230" s="10">
        <f>('E0-Last'!B230)-1</f>
        <v>33</v>
      </c>
      <c r="C230" s="6" t="s">
        <v>2</v>
      </c>
      <c r="D230" s="10" t="s">
        <v>38</v>
      </c>
      <c r="E230" s="59">
        <f t="shared" si="113"/>
        <v>8.3333333333333321</v>
      </c>
      <c r="F230" s="59">
        <f t="shared" si="114"/>
        <v>0</v>
      </c>
      <c r="G230" s="59">
        <f t="shared" si="115"/>
        <v>41.666666666666671</v>
      </c>
      <c r="H230" s="59">
        <f t="shared" si="116"/>
        <v>41.666666666666671</v>
      </c>
      <c r="I230" s="59">
        <f t="shared" si="117"/>
        <v>0.41666666666666669</v>
      </c>
      <c r="J230">
        <v>12</v>
      </c>
      <c r="K230">
        <v>1</v>
      </c>
      <c r="L230">
        <v>0</v>
      </c>
      <c r="M230">
        <v>5</v>
      </c>
      <c r="N230">
        <v>5</v>
      </c>
      <c r="O230">
        <v>1</v>
      </c>
      <c r="P230">
        <v>1627.090909</v>
      </c>
      <c r="Q230">
        <v>0</v>
      </c>
      <c r="R230">
        <v>1323</v>
      </c>
      <c r="S230">
        <v>1779.4</v>
      </c>
      <c r="T230">
        <v>310.5</v>
      </c>
      <c r="U230">
        <v>113.4</v>
      </c>
      <c r="V230">
        <v>507.6</v>
      </c>
      <c r="W230">
        <v>466.3</v>
      </c>
      <c r="X230">
        <v>769.8</v>
      </c>
      <c r="Y230">
        <v>162.80000000000001</v>
      </c>
      <c r="Z230">
        <v>352.6</v>
      </c>
      <c r="AA230">
        <v>338.4</v>
      </c>
      <c r="AB230">
        <v>366.8</v>
      </c>
      <c r="AC230">
        <v>55</v>
      </c>
      <c r="AD230">
        <v>24</v>
      </c>
      <c r="AE230">
        <v>19</v>
      </c>
      <c r="AF230">
        <v>12</v>
      </c>
      <c r="AG230">
        <v>13</v>
      </c>
      <c r="AH230">
        <v>14</v>
      </c>
      <c r="AI230">
        <v>3</v>
      </c>
      <c r="AJ230">
        <v>0</v>
      </c>
      <c r="AK230">
        <v>0</v>
      </c>
      <c r="AL230">
        <v>25</v>
      </c>
      <c r="AM230">
        <v>11</v>
      </c>
      <c r="AN230">
        <v>3</v>
      </c>
      <c r="AO230">
        <v>0</v>
      </c>
      <c r="AP230">
        <v>0</v>
      </c>
      <c r="AQ230">
        <v>0</v>
      </c>
      <c r="AR230">
        <v>10</v>
      </c>
      <c r="AS230">
        <v>0</v>
      </c>
      <c r="AT230">
        <v>6</v>
      </c>
      <c r="AU230">
        <v>1</v>
      </c>
      <c r="AV230">
        <v>0</v>
      </c>
      <c r="AW230">
        <v>0</v>
      </c>
      <c r="AX230">
        <v>12</v>
      </c>
      <c r="AY230">
        <v>2</v>
      </c>
      <c r="AZ230">
        <v>5</v>
      </c>
      <c r="BA230">
        <v>2</v>
      </c>
      <c r="BB230">
        <v>0</v>
      </c>
      <c r="BC230">
        <v>0</v>
      </c>
      <c r="BD230">
        <v>3</v>
      </c>
      <c r="BE230">
        <v>37</v>
      </c>
      <c r="BF230">
        <v>21</v>
      </c>
      <c r="BG230">
        <v>0</v>
      </c>
      <c r="BH230">
        <v>0</v>
      </c>
      <c r="BI230">
        <v>0</v>
      </c>
      <c r="BJ230">
        <v>10</v>
      </c>
      <c r="BK230">
        <v>6</v>
      </c>
      <c r="BL230">
        <v>277</v>
      </c>
      <c r="BM230">
        <v>112</v>
      </c>
      <c r="BN230">
        <v>11</v>
      </c>
      <c r="BO230">
        <v>1</v>
      </c>
      <c r="BP230">
        <v>21</v>
      </c>
      <c r="BQ230">
        <v>9</v>
      </c>
      <c r="BR230">
        <v>123</v>
      </c>
      <c r="BS230">
        <v>1</v>
      </c>
      <c r="BT230">
        <v>0</v>
      </c>
      <c r="BU230">
        <v>1</v>
      </c>
      <c r="BV230">
        <v>2386</v>
      </c>
      <c r="BW230">
        <v>0</v>
      </c>
      <c r="BX230">
        <v>2386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  <c r="CG230" s="10" t="e">
        <f>#REF!</f>
        <v>#REF!</v>
      </c>
      <c r="CH230" s="10" t="e">
        <f>#REF!</f>
        <v>#REF!</v>
      </c>
      <c r="CI230" s="59" t="e">
        <f>#REF!</f>
        <v>#REF!</v>
      </c>
      <c r="CJ230" s="59" t="e">
        <f>#REF!</f>
        <v>#REF!</v>
      </c>
      <c r="CK230" s="59" t="e">
        <f>#REF!</f>
        <v>#REF!</v>
      </c>
      <c r="CL230" s="59" t="e">
        <f>#REF!</f>
        <v>#REF!</v>
      </c>
      <c r="CM230" s="59" t="e">
        <f>#REF!</f>
        <v>#REF!</v>
      </c>
      <c r="CN230" s="95" t="e">
        <f>#REF!</f>
        <v>#REF!</v>
      </c>
      <c r="CO230" s="95" t="e">
        <f>#REF!</f>
        <v>#REF!</v>
      </c>
      <c r="CP230" s="95" t="e">
        <f>#REF!</f>
        <v>#REF!</v>
      </c>
      <c r="CQ230" s="95" t="e">
        <f>#REF!</f>
        <v>#REF!</v>
      </c>
      <c r="CR230" s="95" t="e">
        <f>#REF!</f>
        <v>#REF!</v>
      </c>
      <c r="CS230" s="59" t="e">
        <f>#REF!</f>
        <v>#REF!</v>
      </c>
      <c r="CT230" s="59" t="e">
        <f>#REF!</f>
        <v>#REF!</v>
      </c>
      <c r="CU230" s="59" t="e">
        <f>#REF!</f>
        <v>#REF!</v>
      </c>
      <c r="CV230" s="59" t="e">
        <f>#REF!</f>
        <v>#REF!</v>
      </c>
      <c r="CW230" s="59" t="e">
        <f>#REF!</f>
        <v>#REF!</v>
      </c>
      <c r="CX230" s="95" t="e">
        <f>#REF!</f>
        <v>#REF!</v>
      </c>
      <c r="CY230" s="95" t="e">
        <f>#REF!</f>
        <v>#REF!</v>
      </c>
      <c r="CZ230" s="95" t="e">
        <f>#REF!</f>
        <v>#REF!</v>
      </c>
      <c r="DA230" s="95" t="e">
        <f>#REF!</f>
        <v>#REF!</v>
      </c>
      <c r="DB230" s="95" t="e">
        <f>#REF!</f>
        <v>#REF!</v>
      </c>
    </row>
    <row r="231" spans="1:106">
      <c r="A231" t="s">
        <v>163</v>
      </c>
      <c r="B231" s="10">
        <f>('E0-Last'!B231)-1</f>
        <v>28</v>
      </c>
      <c r="C231" s="6" t="s">
        <v>2</v>
      </c>
      <c r="D231" s="10" t="s">
        <v>38</v>
      </c>
      <c r="E231" s="59">
        <f t="shared" si="113"/>
        <v>0</v>
      </c>
      <c r="F231" s="59">
        <f t="shared" si="114"/>
        <v>25</v>
      </c>
      <c r="G231" s="59">
        <f t="shared" si="115"/>
        <v>50</v>
      </c>
      <c r="H231" s="59">
        <f t="shared" si="116"/>
        <v>0</v>
      </c>
      <c r="I231" s="59">
        <f t="shared" si="117"/>
        <v>0.5</v>
      </c>
      <c r="J231">
        <v>12</v>
      </c>
      <c r="K231">
        <v>0</v>
      </c>
      <c r="L231">
        <v>3</v>
      </c>
      <c r="M231">
        <v>6</v>
      </c>
      <c r="N231">
        <v>0</v>
      </c>
      <c r="O231">
        <v>3</v>
      </c>
      <c r="P231">
        <v>235.08333329999999</v>
      </c>
      <c r="Q231">
        <v>432</v>
      </c>
      <c r="R231">
        <v>122.83333330000001</v>
      </c>
      <c r="S231">
        <v>0</v>
      </c>
      <c r="T231">
        <v>49.833333330000002</v>
      </c>
      <c r="U231">
        <v>49.833333330000002</v>
      </c>
      <c r="V231">
        <v>0</v>
      </c>
      <c r="W231">
        <v>77</v>
      </c>
      <c r="X231">
        <v>77</v>
      </c>
      <c r="Y231">
        <v>0</v>
      </c>
      <c r="Z231">
        <v>1154</v>
      </c>
      <c r="AA231">
        <v>1154</v>
      </c>
      <c r="AB231">
        <v>0</v>
      </c>
      <c r="AC231">
        <v>68</v>
      </c>
      <c r="AD231">
        <v>25</v>
      </c>
      <c r="AE231">
        <v>43</v>
      </c>
      <c r="AF231">
        <v>0</v>
      </c>
      <c r="AG231">
        <v>21</v>
      </c>
      <c r="AH231">
        <v>15</v>
      </c>
      <c r="AI231">
        <v>15</v>
      </c>
      <c r="AJ231">
        <v>1</v>
      </c>
      <c r="AK231">
        <v>0</v>
      </c>
      <c r="AL231">
        <v>16</v>
      </c>
      <c r="AM231">
        <v>12</v>
      </c>
      <c r="AN231">
        <v>6</v>
      </c>
      <c r="AO231">
        <v>0</v>
      </c>
      <c r="AP231">
        <v>0</v>
      </c>
      <c r="AQ231">
        <v>0</v>
      </c>
      <c r="AR231">
        <v>7</v>
      </c>
      <c r="AS231">
        <v>9</v>
      </c>
      <c r="AT231">
        <v>9</v>
      </c>
      <c r="AU231">
        <v>15</v>
      </c>
      <c r="AV231">
        <v>1</v>
      </c>
      <c r="AW231">
        <v>0</v>
      </c>
      <c r="AX231">
        <v>9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17</v>
      </c>
      <c r="BF231">
        <v>0</v>
      </c>
      <c r="BG231">
        <v>4</v>
      </c>
      <c r="BH231">
        <v>0</v>
      </c>
      <c r="BI231">
        <v>6</v>
      </c>
      <c r="BJ231">
        <v>0</v>
      </c>
      <c r="BK231">
        <v>7</v>
      </c>
      <c r="BL231">
        <v>144</v>
      </c>
      <c r="BM231">
        <v>11</v>
      </c>
      <c r="BN231">
        <v>28</v>
      </c>
      <c r="BO231">
        <v>0</v>
      </c>
      <c r="BP231">
        <v>9</v>
      </c>
      <c r="BQ231">
        <v>0</v>
      </c>
      <c r="BR231">
        <v>96</v>
      </c>
      <c r="BS231">
        <v>3</v>
      </c>
      <c r="BT231">
        <v>0</v>
      </c>
      <c r="BU231">
        <v>3</v>
      </c>
      <c r="BV231">
        <v>788</v>
      </c>
      <c r="BW231">
        <v>0</v>
      </c>
      <c r="BX231">
        <v>788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G231" s="10" t="e">
        <f>#REF!</f>
        <v>#REF!</v>
      </c>
      <c r="CH231" s="10" t="e">
        <f>#REF!</f>
        <v>#REF!</v>
      </c>
      <c r="CI231" s="59" t="e">
        <f>#REF!</f>
        <v>#REF!</v>
      </c>
      <c r="CJ231" s="59" t="e">
        <f>#REF!</f>
        <v>#REF!</v>
      </c>
      <c r="CK231" s="59" t="e">
        <f>#REF!</f>
        <v>#REF!</v>
      </c>
      <c r="CL231" s="59" t="e">
        <f>#REF!</f>
        <v>#REF!</v>
      </c>
      <c r="CM231" s="59" t="e">
        <f>#REF!</f>
        <v>#REF!</v>
      </c>
      <c r="CN231" s="95" t="e">
        <f>#REF!</f>
        <v>#REF!</v>
      </c>
      <c r="CO231" s="95" t="e">
        <f>#REF!</f>
        <v>#REF!</v>
      </c>
      <c r="CP231" s="95" t="e">
        <f>#REF!</f>
        <v>#REF!</v>
      </c>
      <c r="CQ231" s="95" t="e">
        <f>#REF!</f>
        <v>#REF!</v>
      </c>
      <c r="CR231" s="95" t="e">
        <f>#REF!</f>
        <v>#REF!</v>
      </c>
      <c r="CS231" s="59" t="e">
        <f>#REF!</f>
        <v>#REF!</v>
      </c>
      <c r="CT231" s="59" t="e">
        <f>#REF!</f>
        <v>#REF!</v>
      </c>
      <c r="CU231" s="59" t="e">
        <f>#REF!</f>
        <v>#REF!</v>
      </c>
      <c r="CV231" s="59" t="e">
        <f>#REF!</f>
        <v>#REF!</v>
      </c>
      <c r="CW231" s="59" t="e">
        <f>#REF!</f>
        <v>#REF!</v>
      </c>
      <c r="CX231" s="95" t="e">
        <f>#REF!</f>
        <v>#REF!</v>
      </c>
      <c r="CY231" s="95" t="e">
        <f>#REF!</f>
        <v>#REF!</v>
      </c>
      <c r="CZ231" s="95" t="e">
        <f>#REF!</f>
        <v>#REF!</v>
      </c>
      <c r="DA231" s="95" t="e">
        <f>#REF!</f>
        <v>#REF!</v>
      </c>
      <c r="DB231" s="95" t="e">
        <f>#REF!</f>
        <v>#REF!</v>
      </c>
    </row>
    <row r="232" spans="1:106">
      <c r="A232" t="s">
        <v>164</v>
      </c>
      <c r="B232" s="10">
        <f>('E0-Last'!B232)-1</f>
        <v>28</v>
      </c>
      <c r="C232" s="6" t="s">
        <v>2</v>
      </c>
      <c r="D232" s="10" t="s">
        <v>38</v>
      </c>
      <c r="E232" s="59">
        <f t="shared" si="113"/>
        <v>0</v>
      </c>
      <c r="F232" s="59">
        <f t="shared" si="114"/>
        <v>0</v>
      </c>
      <c r="G232" s="59">
        <f t="shared" si="115"/>
        <v>50</v>
      </c>
      <c r="H232" s="59">
        <f t="shared" si="116"/>
        <v>33.333333333333329</v>
      </c>
      <c r="I232" s="59">
        <f t="shared" si="117"/>
        <v>0.5</v>
      </c>
      <c r="J232">
        <v>12</v>
      </c>
      <c r="K232">
        <v>0</v>
      </c>
      <c r="L232">
        <v>0</v>
      </c>
      <c r="M232">
        <v>6</v>
      </c>
      <c r="N232">
        <v>4</v>
      </c>
      <c r="O232">
        <v>2</v>
      </c>
      <c r="P232">
        <v>367.33333340000001</v>
      </c>
      <c r="Q232">
        <v>0</v>
      </c>
      <c r="R232">
        <v>453.66666659999999</v>
      </c>
      <c r="S232">
        <v>242</v>
      </c>
      <c r="T232">
        <v>212.3</v>
      </c>
      <c r="U232">
        <v>212.66666670000001</v>
      </c>
      <c r="V232">
        <v>211.75</v>
      </c>
      <c r="W232">
        <v>129.19999999999999</v>
      </c>
      <c r="X232">
        <v>134.16666670000001</v>
      </c>
      <c r="Y232">
        <v>121.75</v>
      </c>
      <c r="Z232">
        <v>148.69999999999999</v>
      </c>
      <c r="AA232">
        <v>111.16666669999999</v>
      </c>
      <c r="AB232">
        <v>205</v>
      </c>
      <c r="AC232">
        <v>56</v>
      </c>
      <c r="AD232">
        <v>19</v>
      </c>
      <c r="AE232">
        <v>31</v>
      </c>
      <c r="AF232">
        <v>6</v>
      </c>
      <c r="AG232">
        <v>13</v>
      </c>
      <c r="AH232">
        <v>13</v>
      </c>
      <c r="AI232">
        <v>7</v>
      </c>
      <c r="AJ232">
        <v>0</v>
      </c>
      <c r="AK232">
        <v>0</v>
      </c>
      <c r="AL232">
        <v>23</v>
      </c>
      <c r="AM232">
        <v>12</v>
      </c>
      <c r="AN232">
        <v>1</v>
      </c>
      <c r="AO232">
        <v>1</v>
      </c>
      <c r="AP232">
        <v>0</v>
      </c>
      <c r="AQ232">
        <v>0</v>
      </c>
      <c r="AR232">
        <v>5</v>
      </c>
      <c r="AS232">
        <v>1</v>
      </c>
      <c r="AT232">
        <v>8</v>
      </c>
      <c r="AU232">
        <v>5</v>
      </c>
      <c r="AV232">
        <v>0</v>
      </c>
      <c r="AW232">
        <v>0</v>
      </c>
      <c r="AX232">
        <v>17</v>
      </c>
      <c r="AY232">
        <v>0</v>
      </c>
      <c r="AZ232">
        <v>4</v>
      </c>
      <c r="BA232">
        <v>1</v>
      </c>
      <c r="BB232">
        <v>0</v>
      </c>
      <c r="BC232">
        <v>0</v>
      </c>
      <c r="BD232">
        <v>1</v>
      </c>
      <c r="BE232">
        <v>26</v>
      </c>
      <c r="BF232">
        <v>0</v>
      </c>
      <c r="BG232">
        <v>2</v>
      </c>
      <c r="BH232">
        <v>0</v>
      </c>
      <c r="BI232">
        <v>5</v>
      </c>
      <c r="BJ232">
        <v>6</v>
      </c>
      <c r="BK232">
        <v>13</v>
      </c>
      <c r="BL232">
        <v>140</v>
      </c>
      <c r="BM232">
        <v>32</v>
      </c>
      <c r="BN232">
        <v>11</v>
      </c>
      <c r="BO232">
        <v>3</v>
      </c>
      <c r="BP232">
        <v>10</v>
      </c>
      <c r="BQ232">
        <v>16</v>
      </c>
      <c r="BR232">
        <v>68</v>
      </c>
      <c r="BS232">
        <v>2</v>
      </c>
      <c r="BT232">
        <v>2</v>
      </c>
      <c r="BU232">
        <v>0</v>
      </c>
      <c r="BV232">
        <v>718</v>
      </c>
      <c r="BW232">
        <v>718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G232" s="10" t="e">
        <f>#REF!</f>
        <v>#REF!</v>
      </c>
      <c r="CH232" s="10" t="e">
        <f>#REF!</f>
        <v>#REF!</v>
      </c>
      <c r="CI232" s="59" t="e">
        <f>#REF!</f>
        <v>#REF!</v>
      </c>
      <c r="CJ232" s="59" t="e">
        <f>#REF!</f>
        <v>#REF!</v>
      </c>
      <c r="CK232" s="59" t="e">
        <f>#REF!</f>
        <v>#REF!</v>
      </c>
      <c r="CL232" s="59" t="e">
        <f>#REF!</f>
        <v>#REF!</v>
      </c>
      <c r="CM232" s="59" t="e">
        <f>#REF!</f>
        <v>#REF!</v>
      </c>
      <c r="CN232" s="95" t="e">
        <f>#REF!</f>
        <v>#REF!</v>
      </c>
      <c r="CO232" s="95" t="e">
        <f>#REF!</f>
        <v>#REF!</v>
      </c>
      <c r="CP232" s="95" t="e">
        <f>#REF!</f>
        <v>#REF!</v>
      </c>
      <c r="CQ232" s="95" t="e">
        <f>#REF!</f>
        <v>#REF!</v>
      </c>
      <c r="CR232" s="95" t="e">
        <f>#REF!</f>
        <v>#REF!</v>
      </c>
      <c r="CS232" s="59" t="e">
        <f>#REF!</f>
        <v>#REF!</v>
      </c>
      <c r="CT232" s="59" t="e">
        <f>#REF!</f>
        <v>#REF!</v>
      </c>
      <c r="CU232" s="59" t="e">
        <f>#REF!</f>
        <v>#REF!</v>
      </c>
      <c r="CV232" s="59" t="e">
        <f>#REF!</f>
        <v>#REF!</v>
      </c>
      <c r="CW232" s="59" t="e">
        <f>#REF!</f>
        <v>#REF!</v>
      </c>
      <c r="CX232" s="95" t="e">
        <f>#REF!</f>
        <v>#REF!</v>
      </c>
      <c r="CY232" s="95" t="e">
        <f>#REF!</f>
        <v>#REF!</v>
      </c>
      <c r="CZ232" s="95" t="e">
        <f>#REF!</f>
        <v>#REF!</v>
      </c>
      <c r="DA232" s="95" t="e">
        <f>#REF!</f>
        <v>#REF!</v>
      </c>
      <c r="DB232" s="95" t="e">
        <f>#REF!</f>
        <v>#REF!</v>
      </c>
    </row>
    <row r="233" spans="1:106">
      <c r="A233" t="s">
        <v>165</v>
      </c>
      <c r="B233" s="10">
        <f>('E0-Last'!B233)-1</f>
        <v>28</v>
      </c>
      <c r="C233" s="6" t="s">
        <v>2</v>
      </c>
      <c r="D233" s="10" t="s">
        <v>38</v>
      </c>
      <c r="E233" s="59">
        <f t="shared" si="113"/>
        <v>0</v>
      </c>
      <c r="F233" s="59">
        <f t="shared" si="114"/>
        <v>0</v>
      </c>
      <c r="G233" s="59">
        <f t="shared" si="115"/>
        <v>50</v>
      </c>
      <c r="H233" s="59">
        <f t="shared" si="116"/>
        <v>33.333333333333329</v>
      </c>
      <c r="I233" s="59">
        <f t="shared" si="117"/>
        <v>0.5</v>
      </c>
      <c r="J233">
        <v>12</v>
      </c>
      <c r="K233">
        <v>0</v>
      </c>
      <c r="L233">
        <v>0</v>
      </c>
      <c r="M233">
        <v>6</v>
      </c>
      <c r="N233">
        <v>4</v>
      </c>
      <c r="O233">
        <v>2</v>
      </c>
      <c r="P233">
        <v>122.08333330000001</v>
      </c>
      <c r="Q233">
        <v>0</v>
      </c>
      <c r="R233">
        <v>99.666666660000004</v>
      </c>
      <c r="S233">
        <v>135.75</v>
      </c>
      <c r="T233">
        <v>151.80000000000001</v>
      </c>
      <c r="U233">
        <v>96</v>
      </c>
      <c r="V233">
        <v>235.5</v>
      </c>
      <c r="W233">
        <v>94.900000009999999</v>
      </c>
      <c r="X233">
        <v>133.33333329999999</v>
      </c>
      <c r="Y233">
        <v>37.25</v>
      </c>
      <c r="Z233">
        <v>505.9</v>
      </c>
      <c r="AA233">
        <v>641.33333330000005</v>
      </c>
      <c r="AB233">
        <v>302.75</v>
      </c>
      <c r="AC233">
        <v>42</v>
      </c>
      <c r="AD233">
        <v>26</v>
      </c>
      <c r="AE233">
        <v>10</v>
      </c>
      <c r="AF233">
        <v>6</v>
      </c>
      <c r="AG233">
        <v>13</v>
      </c>
      <c r="AH233">
        <v>19</v>
      </c>
      <c r="AI233">
        <v>0</v>
      </c>
      <c r="AJ233">
        <v>0</v>
      </c>
      <c r="AK233">
        <v>0</v>
      </c>
      <c r="AL233">
        <v>10</v>
      </c>
      <c r="AM233">
        <v>12</v>
      </c>
      <c r="AN233">
        <v>7</v>
      </c>
      <c r="AO233">
        <v>0</v>
      </c>
      <c r="AP233">
        <v>0</v>
      </c>
      <c r="AQ233">
        <v>0</v>
      </c>
      <c r="AR233">
        <v>7</v>
      </c>
      <c r="AS233">
        <v>1</v>
      </c>
      <c r="AT233">
        <v>8</v>
      </c>
      <c r="AU233">
        <v>0</v>
      </c>
      <c r="AV233">
        <v>0</v>
      </c>
      <c r="AW233">
        <v>0</v>
      </c>
      <c r="AX233">
        <v>1</v>
      </c>
      <c r="AY233">
        <v>0</v>
      </c>
      <c r="AZ233">
        <v>4</v>
      </c>
      <c r="BA233">
        <v>0</v>
      </c>
      <c r="BB233">
        <v>0</v>
      </c>
      <c r="BC233">
        <v>0</v>
      </c>
      <c r="BD233">
        <v>2</v>
      </c>
      <c r="BE233">
        <v>16</v>
      </c>
      <c r="BF233">
        <v>1</v>
      </c>
      <c r="BG233">
        <v>0</v>
      </c>
      <c r="BH233">
        <v>1</v>
      </c>
      <c r="BI233">
        <v>8</v>
      </c>
      <c r="BJ233">
        <v>2</v>
      </c>
      <c r="BK233">
        <v>4</v>
      </c>
      <c r="BL233">
        <v>146</v>
      </c>
      <c r="BM233">
        <v>22</v>
      </c>
      <c r="BN233">
        <v>5</v>
      </c>
      <c r="BO233">
        <v>13</v>
      </c>
      <c r="BP233">
        <v>3</v>
      </c>
      <c r="BQ233">
        <v>0</v>
      </c>
      <c r="BR233">
        <v>103</v>
      </c>
      <c r="BS233">
        <v>2</v>
      </c>
      <c r="BT233">
        <v>2</v>
      </c>
      <c r="BU233">
        <v>0</v>
      </c>
      <c r="BV233">
        <v>324</v>
      </c>
      <c r="BW233">
        <v>324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G233" s="10">
        <f>CG469</f>
        <v>0</v>
      </c>
      <c r="CH233" s="10">
        <f t="shared" ref="CH233:DB233" si="119">CH469</f>
        <v>0</v>
      </c>
      <c r="CI233" s="59">
        <f t="shared" si="119"/>
        <v>0</v>
      </c>
      <c r="CJ233" s="59">
        <f t="shared" si="119"/>
        <v>0</v>
      </c>
      <c r="CK233" s="59">
        <f t="shared" si="119"/>
        <v>0</v>
      </c>
      <c r="CL233" s="59">
        <f t="shared" si="119"/>
        <v>0</v>
      </c>
      <c r="CM233" s="59">
        <f t="shared" si="119"/>
        <v>0</v>
      </c>
      <c r="CN233" s="95">
        <f t="shared" si="119"/>
        <v>0</v>
      </c>
      <c r="CO233" s="95">
        <f t="shared" si="119"/>
        <v>0</v>
      </c>
      <c r="CP233" s="95">
        <f t="shared" si="119"/>
        <v>0</v>
      </c>
      <c r="CQ233" s="95">
        <f t="shared" si="119"/>
        <v>0</v>
      </c>
      <c r="CR233" s="95">
        <f t="shared" si="119"/>
        <v>0</v>
      </c>
      <c r="CS233" s="59">
        <f t="shared" si="119"/>
        <v>0</v>
      </c>
      <c r="CT233" s="59">
        <f t="shared" si="119"/>
        <v>0</v>
      </c>
      <c r="CU233" s="59">
        <f t="shared" si="119"/>
        <v>0</v>
      </c>
      <c r="CV233" s="59">
        <f t="shared" si="119"/>
        <v>0</v>
      </c>
      <c r="CW233" s="59">
        <f t="shared" si="119"/>
        <v>0</v>
      </c>
      <c r="CX233" s="95">
        <f t="shared" si="119"/>
        <v>0</v>
      </c>
      <c r="CY233" s="95">
        <f t="shared" si="119"/>
        <v>0</v>
      </c>
      <c r="CZ233" s="95">
        <f t="shared" si="119"/>
        <v>0</v>
      </c>
      <c r="DA233" s="95">
        <f t="shared" si="119"/>
        <v>0</v>
      </c>
      <c r="DB233" s="95">
        <f t="shared" si="119"/>
        <v>0</v>
      </c>
    </row>
    <row r="234" spans="1:106">
      <c r="A234" t="s">
        <v>166</v>
      </c>
      <c r="B234" s="10">
        <f>('E0-Last'!B234)-1</f>
        <v>33</v>
      </c>
      <c r="C234" s="4" t="s">
        <v>3</v>
      </c>
      <c r="D234" s="10" t="s">
        <v>38</v>
      </c>
      <c r="E234" s="59">
        <f t="shared" si="113"/>
        <v>8.3333333333333321</v>
      </c>
      <c r="F234" s="59">
        <f t="shared" si="114"/>
        <v>8.3333333333333321</v>
      </c>
      <c r="G234" s="59">
        <f t="shared" si="115"/>
        <v>41.666666666666671</v>
      </c>
      <c r="H234" s="59">
        <f t="shared" si="116"/>
        <v>8.3333333333333321</v>
      </c>
      <c r="I234" s="59">
        <f t="shared" si="117"/>
        <v>0.41666666666666669</v>
      </c>
      <c r="J234">
        <v>12</v>
      </c>
      <c r="K234">
        <v>1</v>
      </c>
      <c r="L234">
        <v>1</v>
      </c>
      <c r="M234">
        <v>5</v>
      </c>
      <c r="N234">
        <v>1</v>
      </c>
      <c r="O234">
        <v>4</v>
      </c>
      <c r="P234">
        <v>1343.818182</v>
      </c>
      <c r="Q234">
        <v>921</v>
      </c>
      <c r="R234">
        <v>1121.2</v>
      </c>
      <c r="S234">
        <v>2002</v>
      </c>
      <c r="T234">
        <v>290.5</v>
      </c>
      <c r="U234">
        <v>307</v>
      </c>
      <c r="V234">
        <v>208</v>
      </c>
      <c r="W234">
        <v>1622.666667</v>
      </c>
      <c r="X234">
        <v>1704.2</v>
      </c>
      <c r="Y234">
        <v>1215</v>
      </c>
      <c r="Z234">
        <v>19.5</v>
      </c>
      <c r="AA234">
        <v>22.4</v>
      </c>
      <c r="AB234">
        <v>5</v>
      </c>
      <c r="AC234">
        <v>46</v>
      </c>
      <c r="AD234">
        <v>16</v>
      </c>
      <c r="AE234">
        <v>22</v>
      </c>
      <c r="AF234">
        <v>8</v>
      </c>
      <c r="AG234">
        <v>26</v>
      </c>
      <c r="AH234">
        <v>10</v>
      </c>
      <c r="AI234">
        <v>2</v>
      </c>
      <c r="AJ234">
        <v>0</v>
      </c>
      <c r="AK234">
        <v>0</v>
      </c>
      <c r="AL234">
        <v>8</v>
      </c>
      <c r="AM234">
        <v>11</v>
      </c>
      <c r="AN234">
        <v>0</v>
      </c>
      <c r="AO234">
        <v>0</v>
      </c>
      <c r="AP234">
        <v>0</v>
      </c>
      <c r="AQ234">
        <v>0</v>
      </c>
      <c r="AR234">
        <v>5</v>
      </c>
      <c r="AS234">
        <v>8</v>
      </c>
      <c r="AT234">
        <v>9</v>
      </c>
      <c r="AU234">
        <v>2</v>
      </c>
      <c r="AV234">
        <v>0</v>
      </c>
      <c r="AW234">
        <v>0</v>
      </c>
      <c r="AX234">
        <v>3</v>
      </c>
      <c r="AY234">
        <v>7</v>
      </c>
      <c r="AZ234">
        <v>1</v>
      </c>
      <c r="BA234">
        <v>0</v>
      </c>
      <c r="BB234">
        <v>0</v>
      </c>
      <c r="BC234">
        <v>0</v>
      </c>
      <c r="BD234">
        <v>0</v>
      </c>
      <c r="BE234">
        <v>19</v>
      </c>
      <c r="BF234">
        <v>8</v>
      </c>
      <c r="BG234">
        <v>1</v>
      </c>
      <c r="BH234">
        <v>0</v>
      </c>
      <c r="BI234">
        <v>0</v>
      </c>
      <c r="BJ234">
        <v>6</v>
      </c>
      <c r="BK234">
        <v>4</v>
      </c>
      <c r="BL234">
        <v>589</v>
      </c>
      <c r="BM234">
        <v>184</v>
      </c>
      <c r="BN234">
        <v>47</v>
      </c>
      <c r="BO234">
        <v>6</v>
      </c>
      <c r="BP234">
        <v>15</v>
      </c>
      <c r="BQ234">
        <v>65</v>
      </c>
      <c r="BR234">
        <v>272</v>
      </c>
      <c r="BS234">
        <v>4</v>
      </c>
      <c r="BT234">
        <v>4</v>
      </c>
      <c r="BU234">
        <v>0</v>
      </c>
      <c r="BV234">
        <v>6253</v>
      </c>
      <c r="BW234">
        <v>6253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</row>
    <row r="235" spans="1:106">
      <c r="A235" t="s">
        <v>167</v>
      </c>
      <c r="B235" s="10">
        <f>('E0-Last'!B235)-1</f>
        <v>28</v>
      </c>
      <c r="C235" s="6" t="s">
        <v>2</v>
      </c>
      <c r="D235" s="10" t="s">
        <v>38</v>
      </c>
      <c r="E235" s="59">
        <f t="shared" si="113"/>
        <v>0</v>
      </c>
      <c r="F235" s="59">
        <f t="shared" si="114"/>
        <v>0</v>
      </c>
      <c r="G235" s="59">
        <f t="shared" si="115"/>
        <v>50</v>
      </c>
      <c r="H235" s="59">
        <f t="shared" si="116"/>
        <v>16.666666666666664</v>
      </c>
      <c r="I235" s="59">
        <f t="shared" si="117"/>
        <v>0.5</v>
      </c>
      <c r="J235">
        <v>12</v>
      </c>
      <c r="K235">
        <v>0</v>
      </c>
      <c r="L235">
        <v>0</v>
      </c>
      <c r="M235">
        <v>6</v>
      </c>
      <c r="N235">
        <v>2</v>
      </c>
      <c r="O235">
        <v>4</v>
      </c>
      <c r="P235">
        <v>223</v>
      </c>
      <c r="Q235">
        <v>0</v>
      </c>
      <c r="R235">
        <v>275.16666659999999</v>
      </c>
      <c r="S235">
        <v>105.5</v>
      </c>
      <c r="T235">
        <v>88.625</v>
      </c>
      <c r="U235">
        <v>83.166666660000004</v>
      </c>
      <c r="V235">
        <v>105</v>
      </c>
      <c r="W235">
        <v>1451.125</v>
      </c>
      <c r="X235">
        <v>1860.833333</v>
      </c>
      <c r="Y235">
        <v>222</v>
      </c>
      <c r="Z235">
        <v>222.375</v>
      </c>
      <c r="AA235">
        <v>237.83333329999999</v>
      </c>
      <c r="AB235">
        <v>176</v>
      </c>
      <c r="AC235">
        <v>39</v>
      </c>
      <c r="AD235">
        <v>19</v>
      </c>
      <c r="AE235">
        <v>18</v>
      </c>
      <c r="AF235">
        <v>2</v>
      </c>
      <c r="AG235">
        <v>13</v>
      </c>
      <c r="AH235">
        <v>17</v>
      </c>
      <c r="AI235">
        <v>1</v>
      </c>
      <c r="AJ235">
        <v>0</v>
      </c>
      <c r="AK235">
        <v>0</v>
      </c>
      <c r="AL235">
        <v>8</v>
      </c>
      <c r="AM235">
        <v>12</v>
      </c>
      <c r="AN235">
        <v>5</v>
      </c>
      <c r="AO235">
        <v>0</v>
      </c>
      <c r="AP235">
        <v>0</v>
      </c>
      <c r="AQ235">
        <v>0</v>
      </c>
      <c r="AR235">
        <v>2</v>
      </c>
      <c r="AS235">
        <v>1</v>
      </c>
      <c r="AT235">
        <v>10</v>
      </c>
      <c r="AU235">
        <v>1</v>
      </c>
      <c r="AV235">
        <v>0</v>
      </c>
      <c r="AW235">
        <v>0</v>
      </c>
      <c r="AX235">
        <v>6</v>
      </c>
      <c r="AY235">
        <v>0</v>
      </c>
      <c r="AZ235">
        <v>2</v>
      </c>
      <c r="BA235">
        <v>0</v>
      </c>
      <c r="BB235">
        <v>0</v>
      </c>
      <c r="BC235">
        <v>0</v>
      </c>
      <c r="BD235">
        <v>0</v>
      </c>
      <c r="BE235">
        <v>20</v>
      </c>
      <c r="BF235">
        <v>0</v>
      </c>
      <c r="BG235">
        <v>1</v>
      </c>
      <c r="BH235">
        <v>6</v>
      </c>
      <c r="BI235">
        <v>2</v>
      </c>
      <c r="BJ235">
        <v>6</v>
      </c>
      <c r="BK235">
        <v>5</v>
      </c>
      <c r="BL235">
        <v>483</v>
      </c>
      <c r="BM235">
        <v>51</v>
      </c>
      <c r="BN235">
        <v>6</v>
      </c>
      <c r="BO235">
        <v>11</v>
      </c>
      <c r="BP235">
        <v>1</v>
      </c>
      <c r="BQ235">
        <v>139</v>
      </c>
      <c r="BR235">
        <v>275</v>
      </c>
      <c r="BS235">
        <v>4</v>
      </c>
      <c r="BT235">
        <v>0</v>
      </c>
      <c r="BU235">
        <v>4</v>
      </c>
      <c r="BV235">
        <v>814</v>
      </c>
      <c r="BW235">
        <v>0</v>
      </c>
      <c r="BX235">
        <v>814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</row>
    <row r="236" spans="1:106">
      <c r="A236" t="s">
        <v>182</v>
      </c>
      <c r="B236" s="10">
        <f>('E0-Last'!B236)-1</f>
        <v>36</v>
      </c>
      <c r="C236" s="4" t="s">
        <v>3</v>
      </c>
      <c r="D236" s="10" t="s">
        <v>38</v>
      </c>
      <c r="E236" s="59">
        <f t="shared" si="113"/>
        <v>25</v>
      </c>
      <c r="F236" s="59">
        <f t="shared" si="114"/>
        <v>8.3333333333333321</v>
      </c>
      <c r="G236" s="59">
        <f t="shared" si="115"/>
        <v>16.666666666666664</v>
      </c>
      <c r="H236" s="59">
        <f t="shared" si="116"/>
        <v>25</v>
      </c>
      <c r="I236" s="59">
        <f t="shared" si="117"/>
        <v>0.16666666666666666</v>
      </c>
      <c r="J236">
        <v>12</v>
      </c>
      <c r="K236">
        <v>3</v>
      </c>
      <c r="L236">
        <v>1</v>
      </c>
      <c r="M236">
        <v>2</v>
      </c>
      <c r="N236">
        <v>3</v>
      </c>
      <c r="O236">
        <v>3</v>
      </c>
      <c r="P236">
        <v>933.7777777</v>
      </c>
      <c r="Q236">
        <v>1413</v>
      </c>
      <c r="R236">
        <v>651.5</v>
      </c>
      <c r="S236">
        <v>243</v>
      </c>
      <c r="T236">
        <v>451.2</v>
      </c>
      <c r="U236">
        <v>406.5</v>
      </c>
      <c r="V236">
        <v>481</v>
      </c>
      <c r="W236">
        <v>89.800000010000005</v>
      </c>
      <c r="X236">
        <v>75</v>
      </c>
      <c r="Y236">
        <v>99.666666660000004</v>
      </c>
      <c r="Z236">
        <v>687.40000010000006</v>
      </c>
      <c r="AA236">
        <v>1126</v>
      </c>
      <c r="AB236">
        <v>395</v>
      </c>
      <c r="AC236">
        <v>39</v>
      </c>
      <c r="AD236">
        <v>18</v>
      </c>
      <c r="AE236">
        <v>6</v>
      </c>
      <c r="AF236">
        <v>15</v>
      </c>
      <c r="AG236">
        <v>13</v>
      </c>
      <c r="AH236">
        <v>10</v>
      </c>
      <c r="AI236">
        <v>2</v>
      </c>
      <c r="AJ236">
        <v>0</v>
      </c>
      <c r="AK236">
        <v>0</v>
      </c>
      <c r="AL236">
        <v>14</v>
      </c>
      <c r="AM236">
        <v>9</v>
      </c>
      <c r="AN236">
        <v>2</v>
      </c>
      <c r="AO236">
        <v>0</v>
      </c>
      <c r="AP236">
        <v>0</v>
      </c>
      <c r="AQ236">
        <v>0</v>
      </c>
      <c r="AR236">
        <v>7</v>
      </c>
      <c r="AS236">
        <v>2</v>
      </c>
      <c r="AT236">
        <v>3</v>
      </c>
      <c r="AU236">
        <v>0</v>
      </c>
      <c r="AV236">
        <v>0</v>
      </c>
      <c r="AW236">
        <v>0</v>
      </c>
      <c r="AX236">
        <v>1</v>
      </c>
      <c r="AY236">
        <v>2</v>
      </c>
      <c r="AZ236">
        <v>5</v>
      </c>
      <c r="BA236">
        <v>2</v>
      </c>
      <c r="BB236">
        <v>0</v>
      </c>
      <c r="BC236">
        <v>0</v>
      </c>
      <c r="BD236">
        <v>6</v>
      </c>
      <c r="BE236">
        <v>12</v>
      </c>
      <c r="BF236">
        <v>5</v>
      </c>
      <c r="BG236">
        <v>1</v>
      </c>
      <c r="BH236">
        <v>0</v>
      </c>
      <c r="BI236">
        <v>2</v>
      </c>
      <c r="BJ236">
        <v>3</v>
      </c>
      <c r="BK236">
        <v>1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3</v>
      </c>
      <c r="BT236">
        <v>1</v>
      </c>
      <c r="BU236">
        <v>2</v>
      </c>
      <c r="BV236">
        <v>4959</v>
      </c>
      <c r="BW236">
        <v>1793</v>
      </c>
      <c r="BX236">
        <v>3166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</row>
    <row r="237" spans="1:106">
      <c r="A237" t="s">
        <v>168</v>
      </c>
      <c r="B237" s="10">
        <f>('E0-Last'!B237)-1</f>
        <v>26</v>
      </c>
      <c r="C237" s="4" t="s">
        <v>3</v>
      </c>
      <c r="D237" s="10" t="s">
        <v>38</v>
      </c>
      <c r="E237" s="59">
        <f t="shared" si="113"/>
        <v>0</v>
      </c>
      <c r="F237" s="59">
        <f t="shared" si="114"/>
        <v>0</v>
      </c>
      <c r="G237" s="59">
        <f t="shared" si="115"/>
        <v>50</v>
      </c>
      <c r="H237" s="59">
        <f t="shared" si="116"/>
        <v>50</v>
      </c>
      <c r="I237" s="59">
        <f t="shared" si="117"/>
        <v>0.5</v>
      </c>
      <c r="J237">
        <v>12</v>
      </c>
      <c r="K237">
        <v>0</v>
      </c>
      <c r="L237">
        <v>0</v>
      </c>
      <c r="M237">
        <v>6</v>
      </c>
      <c r="N237">
        <v>6</v>
      </c>
      <c r="O237">
        <v>0</v>
      </c>
      <c r="P237">
        <v>391</v>
      </c>
      <c r="Q237">
        <v>0</v>
      </c>
      <c r="R237">
        <v>275.16666659999999</v>
      </c>
      <c r="S237">
        <v>506.83333340000001</v>
      </c>
      <c r="T237">
        <v>191.91666670000001</v>
      </c>
      <c r="U237">
        <v>112.66666669999999</v>
      </c>
      <c r="V237">
        <v>271.16666659999999</v>
      </c>
      <c r="W237">
        <v>240.25</v>
      </c>
      <c r="X237">
        <v>323</v>
      </c>
      <c r="Y237">
        <v>157.5</v>
      </c>
      <c r="Z237">
        <v>23.916666660000001</v>
      </c>
      <c r="AA237">
        <v>26.5</v>
      </c>
      <c r="AB237">
        <v>21.333333339999999</v>
      </c>
      <c r="AC237">
        <v>80</v>
      </c>
      <c r="AD237">
        <v>36</v>
      </c>
      <c r="AE237">
        <v>23</v>
      </c>
      <c r="AF237">
        <v>21</v>
      </c>
      <c r="AG237">
        <v>15</v>
      </c>
      <c r="AH237">
        <v>17</v>
      </c>
      <c r="AI237">
        <v>7</v>
      </c>
      <c r="AJ237">
        <v>0</v>
      </c>
      <c r="AK237">
        <v>5</v>
      </c>
      <c r="AL237">
        <v>36</v>
      </c>
      <c r="AM237">
        <v>12</v>
      </c>
      <c r="AN237">
        <v>5</v>
      </c>
      <c r="AO237">
        <v>0</v>
      </c>
      <c r="AP237">
        <v>0</v>
      </c>
      <c r="AQ237">
        <v>3</v>
      </c>
      <c r="AR237">
        <v>16</v>
      </c>
      <c r="AS237">
        <v>3</v>
      </c>
      <c r="AT237">
        <v>6</v>
      </c>
      <c r="AU237">
        <v>4</v>
      </c>
      <c r="AV237">
        <v>0</v>
      </c>
      <c r="AW237">
        <v>1</v>
      </c>
      <c r="AX237">
        <v>9</v>
      </c>
      <c r="AY237">
        <v>0</v>
      </c>
      <c r="AZ237">
        <v>6</v>
      </c>
      <c r="BA237">
        <v>3</v>
      </c>
      <c r="BB237">
        <v>0</v>
      </c>
      <c r="BC237">
        <v>1</v>
      </c>
      <c r="BD237">
        <v>11</v>
      </c>
      <c r="BE237">
        <v>48</v>
      </c>
      <c r="BF237">
        <v>1</v>
      </c>
      <c r="BG237">
        <v>2</v>
      </c>
      <c r="BH237">
        <v>0</v>
      </c>
      <c r="BI237">
        <v>2</v>
      </c>
      <c r="BJ237">
        <v>18</v>
      </c>
      <c r="BK237">
        <v>25</v>
      </c>
      <c r="BL237">
        <v>195</v>
      </c>
      <c r="BM237">
        <v>52</v>
      </c>
      <c r="BN237">
        <v>15</v>
      </c>
      <c r="BO237">
        <v>7</v>
      </c>
      <c r="BP237">
        <v>27</v>
      </c>
      <c r="BQ237">
        <v>23</v>
      </c>
      <c r="BR237">
        <v>71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</row>
    <row r="238" spans="1:106">
      <c r="A238" t="s">
        <v>169</v>
      </c>
      <c r="B238" s="10">
        <f>('E0-Last'!B238)-1</f>
        <v>34</v>
      </c>
      <c r="C238" s="6" t="s">
        <v>2</v>
      </c>
      <c r="D238" s="10" t="s">
        <v>38</v>
      </c>
      <c r="E238" s="59">
        <f t="shared" si="113"/>
        <v>8.3333333333333321</v>
      </c>
      <c r="F238" s="59">
        <f t="shared" si="114"/>
        <v>0</v>
      </c>
      <c r="G238" s="59">
        <f t="shared" si="115"/>
        <v>33.333333333333329</v>
      </c>
      <c r="H238" s="59">
        <f t="shared" si="116"/>
        <v>25</v>
      </c>
      <c r="I238" s="59">
        <f t="shared" si="117"/>
        <v>0.33333333333333331</v>
      </c>
      <c r="J238">
        <v>12</v>
      </c>
      <c r="K238">
        <v>1</v>
      </c>
      <c r="L238">
        <v>0</v>
      </c>
      <c r="M238">
        <v>4</v>
      </c>
      <c r="N238">
        <v>3</v>
      </c>
      <c r="O238">
        <v>4</v>
      </c>
      <c r="P238">
        <v>215.72727269999999</v>
      </c>
      <c r="Q238">
        <v>0</v>
      </c>
      <c r="R238">
        <v>248.5</v>
      </c>
      <c r="S238">
        <v>112.33333330000001</v>
      </c>
      <c r="T238">
        <v>88.428571430000005</v>
      </c>
      <c r="U238">
        <v>55.25</v>
      </c>
      <c r="V238">
        <v>132.66666670000001</v>
      </c>
      <c r="W238">
        <v>199.14285709999999</v>
      </c>
      <c r="X238">
        <v>225</v>
      </c>
      <c r="Y238">
        <v>164.66666670000001</v>
      </c>
      <c r="Z238">
        <v>612.42857149999998</v>
      </c>
      <c r="AA238">
        <v>848.25</v>
      </c>
      <c r="AB238">
        <v>298</v>
      </c>
      <c r="AC238">
        <v>48</v>
      </c>
      <c r="AD238">
        <v>19</v>
      </c>
      <c r="AE238">
        <v>20</v>
      </c>
      <c r="AF238">
        <v>9</v>
      </c>
      <c r="AG238">
        <v>12</v>
      </c>
      <c r="AH238">
        <v>15</v>
      </c>
      <c r="AI238">
        <v>3</v>
      </c>
      <c r="AJ238">
        <v>0</v>
      </c>
      <c r="AK238">
        <v>0</v>
      </c>
      <c r="AL238">
        <v>18</v>
      </c>
      <c r="AM238">
        <v>11</v>
      </c>
      <c r="AN238">
        <v>4</v>
      </c>
      <c r="AO238">
        <v>1</v>
      </c>
      <c r="AP238">
        <v>0</v>
      </c>
      <c r="AQ238">
        <v>0</v>
      </c>
      <c r="AR238">
        <v>3</v>
      </c>
      <c r="AS238">
        <v>1</v>
      </c>
      <c r="AT238">
        <v>7</v>
      </c>
      <c r="AU238">
        <v>0</v>
      </c>
      <c r="AV238">
        <v>0</v>
      </c>
      <c r="AW238">
        <v>0</v>
      </c>
      <c r="AX238">
        <v>12</v>
      </c>
      <c r="AY238">
        <v>0</v>
      </c>
      <c r="AZ238">
        <v>4</v>
      </c>
      <c r="BA238">
        <v>2</v>
      </c>
      <c r="BB238">
        <v>0</v>
      </c>
      <c r="BC238">
        <v>0</v>
      </c>
      <c r="BD238">
        <v>3</v>
      </c>
      <c r="BE238">
        <v>9</v>
      </c>
      <c r="BF238">
        <v>1</v>
      </c>
      <c r="BG238">
        <v>0</v>
      </c>
      <c r="BH238">
        <v>0</v>
      </c>
      <c r="BI238">
        <v>3</v>
      </c>
      <c r="BJ238">
        <v>4</v>
      </c>
      <c r="BK238">
        <v>1</v>
      </c>
      <c r="BL238">
        <v>156</v>
      </c>
      <c r="BM238">
        <v>41</v>
      </c>
      <c r="BN238">
        <v>5</v>
      </c>
      <c r="BO238">
        <v>1</v>
      </c>
      <c r="BP238">
        <v>12</v>
      </c>
      <c r="BQ238">
        <v>5</v>
      </c>
      <c r="BR238">
        <v>92</v>
      </c>
      <c r="BS238">
        <v>4</v>
      </c>
      <c r="BT238">
        <v>3</v>
      </c>
      <c r="BU238">
        <v>1</v>
      </c>
      <c r="BV238">
        <v>1042</v>
      </c>
      <c r="BW238">
        <v>177</v>
      </c>
      <c r="BX238">
        <v>865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</row>
    <row r="239" spans="1:106">
      <c r="A239" t="s">
        <v>170</v>
      </c>
      <c r="B239" s="10">
        <f>('E0-Last'!B239)-1</f>
        <v>28</v>
      </c>
      <c r="C239" s="6" t="s">
        <v>2</v>
      </c>
      <c r="D239" s="10" t="s">
        <v>38</v>
      </c>
      <c r="E239" s="59">
        <f t="shared" si="113"/>
        <v>0</v>
      </c>
      <c r="F239" s="59">
        <f t="shared" si="114"/>
        <v>0</v>
      </c>
      <c r="G239" s="59">
        <f t="shared" si="115"/>
        <v>50</v>
      </c>
      <c r="H239" s="59">
        <f t="shared" si="116"/>
        <v>0</v>
      </c>
      <c r="I239" s="59">
        <f t="shared" si="117"/>
        <v>0.5</v>
      </c>
      <c r="J239">
        <v>12</v>
      </c>
      <c r="K239">
        <v>0</v>
      </c>
      <c r="L239">
        <v>0</v>
      </c>
      <c r="M239">
        <v>6</v>
      </c>
      <c r="N239">
        <v>0</v>
      </c>
      <c r="O239">
        <v>6</v>
      </c>
      <c r="P239">
        <v>158.5</v>
      </c>
      <c r="Q239">
        <v>0</v>
      </c>
      <c r="R239">
        <v>161.16666670000001</v>
      </c>
      <c r="S239">
        <v>0</v>
      </c>
      <c r="T239">
        <v>131.5</v>
      </c>
      <c r="U239">
        <v>131.5</v>
      </c>
      <c r="V239">
        <v>0</v>
      </c>
      <c r="W239">
        <v>99</v>
      </c>
      <c r="X239">
        <v>99</v>
      </c>
      <c r="Y239">
        <v>0</v>
      </c>
      <c r="Z239">
        <v>738.66666669999995</v>
      </c>
      <c r="AA239">
        <v>738.66666669999995</v>
      </c>
      <c r="AB239">
        <v>0</v>
      </c>
      <c r="AC239">
        <v>201</v>
      </c>
      <c r="AD239">
        <v>85</v>
      </c>
      <c r="AE239">
        <v>116</v>
      </c>
      <c r="AF239">
        <v>0</v>
      </c>
      <c r="AG239">
        <v>24</v>
      </c>
      <c r="AH239">
        <v>48</v>
      </c>
      <c r="AI239">
        <v>19</v>
      </c>
      <c r="AJ239">
        <v>4</v>
      </c>
      <c r="AK239">
        <v>0</v>
      </c>
      <c r="AL239">
        <v>106</v>
      </c>
      <c r="AM239">
        <v>12</v>
      </c>
      <c r="AN239">
        <v>36</v>
      </c>
      <c r="AO239">
        <v>2</v>
      </c>
      <c r="AP239">
        <v>0</v>
      </c>
      <c r="AQ239">
        <v>0</v>
      </c>
      <c r="AR239">
        <v>35</v>
      </c>
      <c r="AS239">
        <v>12</v>
      </c>
      <c r="AT239">
        <v>12</v>
      </c>
      <c r="AU239">
        <v>17</v>
      </c>
      <c r="AV239">
        <v>4</v>
      </c>
      <c r="AW239">
        <v>0</v>
      </c>
      <c r="AX239">
        <v>71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7</v>
      </c>
      <c r="BF239">
        <v>0</v>
      </c>
      <c r="BG239">
        <v>0</v>
      </c>
      <c r="BH239">
        <v>0</v>
      </c>
      <c r="BI239">
        <v>6</v>
      </c>
      <c r="BJ239">
        <v>0</v>
      </c>
      <c r="BK239">
        <v>1</v>
      </c>
      <c r="BL239">
        <v>36</v>
      </c>
      <c r="BM239">
        <v>3</v>
      </c>
      <c r="BN239">
        <v>0</v>
      </c>
      <c r="BO239">
        <v>0</v>
      </c>
      <c r="BP239">
        <v>13</v>
      </c>
      <c r="BQ239">
        <v>1</v>
      </c>
      <c r="BR239">
        <v>19</v>
      </c>
      <c r="BS239">
        <v>6</v>
      </c>
      <c r="BT239">
        <v>0</v>
      </c>
      <c r="BU239">
        <v>6</v>
      </c>
      <c r="BV239">
        <v>935</v>
      </c>
      <c r="BW239">
        <v>0</v>
      </c>
      <c r="BX239">
        <v>935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</row>
    <row r="240" spans="1:106">
      <c r="A240" t="s">
        <v>171</v>
      </c>
      <c r="B240" s="10">
        <f>('E0-Last'!B240)-1</f>
        <v>33</v>
      </c>
      <c r="C240" s="4" t="s">
        <v>3</v>
      </c>
      <c r="D240" s="10" t="s">
        <v>38</v>
      </c>
      <c r="E240" s="59">
        <f t="shared" si="113"/>
        <v>0</v>
      </c>
      <c r="F240" s="59">
        <f t="shared" si="114"/>
        <v>0</v>
      </c>
      <c r="G240" s="59">
        <f t="shared" si="115"/>
        <v>50</v>
      </c>
      <c r="H240" s="59">
        <f t="shared" si="116"/>
        <v>16.666666666666664</v>
      </c>
      <c r="I240" s="59">
        <f t="shared" si="117"/>
        <v>0.5</v>
      </c>
      <c r="J240">
        <v>12</v>
      </c>
      <c r="K240">
        <v>0</v>
      </c>
      <c r="L240">
        <v>0</v>
      </c>
      <c r="M240">
        <v>6</v>
      </c>
      <c r="N240">
        <v>2</v>
      </c>
      <c r="O240">
        <v>4</v>
      </c>
      <c r="P240">
        <v>211.66666670000001</v>
      </c>
      <c r="Q240">
        <v>0</v>
      </c>
      <c r="R240">
        <v>230.83333329999999</v>
      </c>
      <c r="S240">
        <v>251</v>
      </c>
      <c r="T240">
        <v>205.5</v>
      </c>
      <c r="U240">
        <v>140.16666670000001</v>
      </c>
      <c r="V240">
        <v>401.5</v>
      </c>
      <c r="W240">
        <v>79.625</v>
      </c>
      <c r="X240">
        <v>69.833333339999996</v>
      </c>
      <c r="Y240">
        <v>109</v>
      </c>
      <c r="Z240">
        <v>273.625</v>
      </c>
      <c r="AA240">
        <v>263.5</v>
      </c>
      <c r="AB240">
        <v>304</v>
      </c>
      <c r="AC240">
        <v>81</v>
      </c>
      <c r="AD240">
        <v>33</v>
      </c>
      <c r="AE240">
        <v>42</v>
      </c>
      <c r="AF240">
        <v>6</v>
      </c>
      <c r="AG240">
        <v>16</v>
      </c>
      <c r="AH240">
        <v>17</v>
      </c>
      <c r="AI240">
        <v>2</v>
      </c>
      <c r="AJ240">
        <v>0</v>
      </c>
      <c r="AK240">
        <v>3</v>
      </c>
      <c r="AL240">
        <v>43</v>
      </c>
      <c r="AM240">
        <v>12</v>
      </c>
      <c r="AN240">
        <v>5</v>
      </c>
      <c r="AO240">
        <v>1</v>
      </c>
      <c r="AP240">
        <v>0</v>
      </c>
      <c r="AQ240">
        <v>0</v>
      </c>
      <c r="AR240">
        <v>15</v>
      </c>
      <c r="AS240">
        <v>3</v>
      </c>
      <c r="AT240">
        <v>10</v>
      </c>
      <c r="AU240">
        <v>0</v>
      </c>
      <c r="AV240">
        <v>0</v>
      </c>
      <c r="AW240">
        <v>3</v>
      </c>
      <c r="AX240">
        <v>26</v>
      </c>
      <c r="AY240">
        <v>1</v>
      </c>
      <c r="AZ240">
        <v>2</v>
      </c>
      <c r="BA240">
        <v>1</v>
      </c>
      <c r="BB240">
        <v>0</v>
      </c>
      <c r="BC240">
        <v>0</v>
      </c>
      <c r="BD240">
        <v>2</v>
      </c>
      <c r="BE240">
        <v>18</v>
      </c>
      <c r="BF240">
        <v>0</v>
      </c>
      <c r="BG240">
        <v>0</v>
      </c>
      <c r="BH240">
        <v>0</v>
      </c>
      <c r="BI240">
        <v>6</v>
      </c>
      <c r="BJ240">
        <v>9</v>
      </c>
      <c r="BK240">
        <v>3</v>
      </c>
      <c r="BL240">
        <v>95</v>
      </c>
      <c r="BM240">
        <v>13</v>
      </c>
      <c r="BN240">
        <v>20</v>
      </c>
      <c r="BO240">
        <v>5</v>
      </c>
      <c r="BP240">
        <v>5</v>
      </c>
      <c r="BQ240">
        <v>2</v>
      </c>
      <c r="BR240">
        <v>50</v>
      </c>
      <c r="BS240">
        <v>4</v>
      </c>
      <c r="BT240">
        <v>0</v>
      </c>
      <c r="BU240">
        <v>4</v>
      </c>
      <c r="BV240">
        <v>653</v>
      </c>
      <c r="BW240">
        <v>0</v>
      </c>
      <c r="BX240">
        <v>653</v>
      </c>
      <c r="BY240">
        <v>0</v>
      </c>
      <c r="BZ240">
        <v>0</v>
      </c>
      <c r="CA240">
        <v>0</v>
      </c>
      <c r="CB240">
        <v>0</v>
      </c>
      <c r="CC240">
        <v>0</v>
      </c>
      <c r="CD240" t="s">
        <v>58</v>
      </c>
    </row>
    <row r="241" spans="1:83">
      <c r="A241" t="s">
        <v>172</v>
      </c>
      <c r="B241" s="10">
        <f>('E0-Last'!B241)-1</f>
        <v>28</v>
      </c>
      <c r="C241" s="4" t="s">
        <v>3</v>
      </c>
      <c r="D241" s="10" t="s">
        <v>38</v>
      </c>
      <c r="E241" s="59">
        <f t="shared" si="113"/>
        <v>0</v>
      </c>
      <c r="F241" s="59">
        <f t="shared" si="114"/>
        <v>0</v>
      </c>
      <c r="G241" s="59">
        <f t="shared" si="115"/>
        <v>50</v>
      </c>
      <c r="H241" s="59">
        <f t="shared" si="116"/>
        <v>33.333333333333329</v>
      </c>
      <c r="I241" s="59">
        <f t="shared" si="117"/>
        <v>0.5</v>
      </c>
      <c r="J241">
        <v>12</v>
      </c>
      <c r="K241">
        <v>0</v>
      </c>
      <c r="L241">
        <v>0</v>
      </c>
      <c r="M241">
        <v>6</v>
      </c>
      <c r="N241">
        <v>4</v>
      </c>
      <c r="O241">
        <v>2</v>
      </c>
      <c r="P241">
        <v>178.33333329999999</v>
      </c>
      <c r="Q241">
        <v>0</v>
      </c>
      <c r="R241">
        <v>150.5</v>
      </c>
      <c r="S241">
        <v>224</v>
      </c>
      <c r="T241">
        <v>121.2</v>
      </c>
      <c r="U241">
        <v>52.333333330000002</v>
      </c>
      <c r="V241">
        <v>224.5</v>
      </c>
      <c r="W241">
        <v>69.400000009999999</v>
      </c>
      <c r="X241">
        <v>60.833333330000002</v>
      </c>
      <c r="Y241">
        <v>82.25</v>
      </c>
      <c r="Z241">
        <v>581.09999989999994</v>
      </c>
      <c r="AA241">
        <v>782.33333330000005</v>
      </c>
      <c r="AB241">
        <v>279.25</v>
      </c>
      <c r="AC241">
        <v>56</v>
      </c>
      <c r="AD241">
        <v>30</v>
      </c>
      <c r="AE241">
        <v>18</v>
      </c>
      <c r="AF241">
        <v>8</v>
      </c>
      <c r="AG241">
        <v>15</v>
      </c>
      <c r="AH241">
        <v>17</v>
      </c>
      <c r="AI241">
        <v>1</v>
      </c>
      <c r="AJ241">
        <v>0</v>
      </c>
      <c r="AK241">
        <v>0</v>
      </c>
      <c r="AL241">
        <v>23</v>
      </c>
      <c r="AM241">
        <v>12</v>
      </c>
      <c r="AN241">
        <v>5</v>
      </c>
      <c r="AO241">
        <v>0</v>
      </c>
      <c r="AP241">
        <v>0</v>
      </c>
      <c r="AQ241">
        <v>0</v>
      </c>
      <c r="AR241">
        <v>13</v>
      </c>
      <c r="AS241">
        <v>0</v>
      </c>
      <c r="AT241">
        <v>8</v>
      </c>
      <c r="AU241">
        <v>0</v>
      </c>
      <c r="AV241">
        <v>0</v>
      </c>
      <c r="AW241">
        <v>0</v>
      </c>
      <c r="AX241">
        <v>10</v>
      </c>
      <c r="AY241">
        <v>3</v>
      </c>
      <c r="AZ241">
        <v>4</v>
      </c>
      <c r="BA241">
        <v>1</v>
      </c>
      <c r="BB241">
        <v>0</v>
      </c>
      <c r="BC241">
        <v>0</v>
      </c>
      <c r="BD241">
        <v>0</v>
      </c>
      <c r="BE241">
        <v>17</v>
      </c>
      <c r="BF241">
        <v>3</v>
      </c>
      <c r="BG241">
        <v>0</v>
      </c>
      <c r="BH241">
        <v>0</v>
      </c>
      <c r="BI241">
        <v>6</v>
      </c>
      <c r="BJ241">
        <v>4</v>
      </c>
      <c r="BK241">
        <v>4</v>
      </c>
      <c r="BL241">
        <v>137</v>
      </c>
      <c r="BM241">
        <v>21</v>
      </c>
      <c r="BN241">
        <v>1</v>
      </c>
      <c r="BO241">
        <v>2</v>
      </c>
      <c r="BP241">
        <v>5</v>
      </c>
      <c r="BQ241">
        <v>4</v>
      </c>
      <c r="BR241">
        <v>104</v>
      </c>
      <c r="BS241">
        <v>2</v>
      </c>
      <c r="BT241">
        <v>0</v>
      </c>
      <c r="BU241">
        <v>2</v>
      </c>
      <c r="BV241">
        <v>341</v>
      </c>
      <c r="BW241">
        <v>0</v>
      </c>
      <c r="BX241">
        <v>341</v>
      </c>
      <c r="BY241">
        <v>0</v>
      </c>
      <c r="BZ241">
        <v>0</v>
      </c>
      <c r="CA241">
        <v>0</v>
      </c>
      <c r="CB241">
        <v>0</v>
      </c>
      <c r="CC241">
        <v>0</v>
      </c>
      <c r="CD241" t="s">
        <v>58</v>
      </c>
    </row>
    <row r="242" spans="1:83">
      <c r="A242" t="s">
        <v>173</v>
      </c>
      <c r="B242" s="10">
        <f>('E0-Last'!B242)-1</f>
        <v>28</v>
      </c>
      <c r="C242" s="6" t="s">
        <v>2</v>
      </c>
      <c r="D242" s="10" t="s">
        <v>38</v>
      </c>
      <c r="E242" s="59">
        <f t="shared" si="113"/>
        <v>0</v>
      </c>
      <c r="F242" s="59">
        <f t="shared" si="114"/>
        <v>0</v>
      </c>
      <c r="G242" s="59">
        <f t="shared" si="115"/>
        <v>50</v>
      </c>
      <c r="H242" s="59">
        <f t="shared" si="116"/>
        <v>33.333333333333329</v>
      </c>
      <c r="I242" s="59">
        <f t="shared" si="117"/>
        <v>0.5</v>
      </c>
      <c r="J242">
        <v>12</v>
      </c>
      <c r="K242">
        <v>0</v>
      </c>
      <c r="L242">
        <v>0</v>
      </c>
      <c r="M242">
        <v>6</v>
      </c>
      <c r="N242">
        <v>4</v>
      </c>
      <c r="O242">
        <v>2</v>
      </c>
      <c r="P242">
        <v>346.41666659999999</v>
      </c>
      <c r="Q242">
        <v>0</v>
      </c>
      <c r="R242">
        <v>226.16666670000001</v>
      </c>
      <c r="S242">
        <v>467</v>
      </c>
      <c r="T242">
        <v>288.39999999999998</v>
      </c>
      <c r="U242">
        <v>167.16666670000001</v>
      </c>
      <c r="V242">
        <v>470.25</v>
      </c>
      <c r="W242">
        <v>1123.0999999999999</v>
      </c>
      <c r="X242">
        <v>1389.333333</v>
      </c>
      <c r="Y242">
        <v>723.75</v>
      </c>
      <c r="Z242">
        <v>38.5</v>
      </c>
      <c r="AA242">
        <v>48.5</v>
      </c>
      <c r="AB242">
        <v>23.5</v>
      </c>
      <c r="AC242">
        <v>54</v>
      </c>
      <c r="AD242">
        <v>23</v>
      </c>
      <c r="AE242">
        <v>21</v>
      </c>
      <c r="AF242">
        <v>10</v>
      </c>
      <c r="AG242">
        <v>14</v>
      </c>
      <c r="AH242">
        <v>14</v>
      </c>
      <c r="AI242">
        <v>2</v>
      </c>
      <c r="AJ242">
        <v>0</v>
      </c>
      <c r="AK242">
        <v>4</v>
      </c>
      <c r="AL242">
        <v>20</v>
      </c>
      <c r="AM242">
        <v>12</v>
      </c>
      <c r="AN242">
        <v>2</v>
      </c>
      <c r="AO242">
        <v>0</v>
      </c>
      <c r="AP242">
        <v>0</v>
      </c>
      <c r="AQ242">
        <v>1</v>
      </c>
      <c r="AR242">
        <v>8</v>
      </c>
      <c r="AS242">
        <v>2</v>
      </c>
      <c r="AT242">
        <v>8</v>
      </c>
      <c r="AU242">
        <v>1</v>
      </c>
      <c r="AV242">
        <v>0</v>
      </c>
      <c r="AW242">
        <v>3</v>
      </c>
      <c r="AX242">
        <v>7</v>
      </c>
      <c r="AY242">
        <v>0</v>
      </c>
      <c r="AZ242">
        <v>4</v>
      </c>
      <c r="BA242">
        <v>1</v>
      </c>
      <c r="BB242">
        <v>0</v>
      </c>
      <c r="BC242">
        <v>0</v>
      </c>
      <c r="BD242">
        <v>5</v>
      </c>
      <c r="BE242">
        <v>25</v>
      </c>
      <c r="BF242">
        <v>5</v>
      </c>
      <c r="BG242">
        <v>0</v>
      </c>
      <c r="BH242">
        <v>0</v>
      </c>
      <c r="BI242">
        <v>2</v>
      </c>
      <c r="BJ242">
        <v>11</v>
      </c>
      <c r="BK242">
        <v>7</v>
      </c>
      <c r="BL242">
        <v>163</v>
      </c>
      <c r="BM242">
        <v>39</v>
      </c>
      <c r="BN242">
        <v>14</v>
      </c>
      <c r="BO242">
        <v>9</v>
      </c>
      <c r="BP242">
        <v>11</v>
      </c>
      <c r="BQ242">
        <v>8</v>
      </c>
      <c r="BR242">
        <v>82</v>
      </c>
      <c r="BS242">
        <v>2</v>
      </c>
      <c r="BT242">
        <v>2</v>
      </c>
      <c r="BU242">
        <v>0</v>
      </c>
      <c r="BV242">
        <v>932</v>
      </c>
      <c r="BW242">
        <v>932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 t="s">
        <v>58</v>
      </c>
    </row>
    <row r="243" spans="1:83">
      <c r="A243" t="s">
        <v>174</v>
      </c>
      <c r="B243" s="10">
        <f>('E0-Last'!B243)-1</f>
        <v>36</v>
      </c>
      <c r="C243" s="6" t="s">
        <v>2</v>
      </c>
      <c r="D243" s="10" t="s">
        <v>38</v>
      </c>
      <c r="E243" s="59">
        <f t="shared" si="113"/>
        <v>66.666666666666657</v>
      </c>
      <c r="F243" s="59">
        <f t="shared" si="114"/>
        <v>0</v>
      </c>
      <c r="G243" s="59">
        <f t="shared" si="115"/>
        <v>16.666666666666664</v>
      </c>
      <c r="H243" s="59">
        <f t="shared" si="116"/>
        <v>16.666666666666664</v>
      </c>
      <c r="I243" s="59">
        <f t="shared" si="117"/>
        <v>0.16666666666666666</v>
      </c>
      <c r="J243">
        <v>12</v>
      </c>
      <c r="K243">
        <v>8</v>
      </c>
      <c r="L243">
        <v>0</v>
      </c>
      <c r="M243">
        <v>2</v>
      </c>
      <c r="N243">
        <v>2</v>
      </c>
      <c r="O243">
        <v>0</v>
      </c>
      <c r="P243">
        <v>288.5</v>
      </c>
      <c r="Q243">
        <v>0</v>
      </c>
      <c r="R243">
        <v>324.5</v>
      </c>
      <c r="S243">
        <v>252.5</v>
      </c>
      <c r="T243">
        <v>902.75</v>
      </c>
      <c r="U243">
        <v>1320</v>
      </c>
      <c r="V243">
        <v>485.5</v>
      </c>
      <c r="W243">
        <v>56.75</v>
      </c>
      <c r="X243">
        <v>50.5</v>
      </c>
      <c r="Y243">
        <v>63</v>
      </c>
      <c r="Z243">
        <v>685</v>
      </c>
      <c r="AA243">
        <v>909</v>
      </c>
      <c r="AB243">
        <v>461</v>
      </c>
      <c r="AC243">
        <v>16</v>
      </c>
      <c r="AD243">
        <v>6</v>
      </c>
      <c r="AE243">
        <v>7</v>
      </c>
      <c r="AF243">
        <v>3</v>
      </c>
      <c r="AG243">
        <v>8</v>
      </c>
      <c r="AH243">
        <v>6</v>
      </c>
      <c r="AI243">
        <v>0</v>
      </c>
      <c r="AJ243">
        <v>0</v>
      </c>
      <c r="AK243">
        <v>0</v>
      </c>
      <c r="AL243">
        <v>2</v>
      </c>
      <c r="AM243">
        <v>4</v>
      </c>
      <c r="AN243">
        <v>2</v>
      </c>
      <c r="AO243">
        <v>0</v>
      </c>
      <c r="AP243">
        <v>0</v>
      </c>
      <c r="AQ243">
        <v>0</v>
      </c>
      <c r="AR243">
        <v>0</v>
      </c>
      <c r="AS243">
        <v>4</v>
      </c>
      <c r="AT243">
        <v>2</v>
      </c>
      <c r="AU243">
        <v>0</v>
      </c>
      <c r="AV243">
        <v>0</v>
      </c>
      <c r="AW243">
        <v>0</v>
      </c>
      <c r="AX243">
        <v>1</v>
      </c>
      <c r="AY243">
        <v>0</v>
      </c>
      <c r="AZ243">
        <v>2</v>
      </c>
      <c r="BA243">
        <v>0</v>
      </c>
      <c r="BB243">
        <v>0</v>
      </c>
      <c r="BC243">
        <v>0</v>
      </c>
      <c r="BD243">
        <v>1</v>
      </c>
      <c r="BE243">
        <v>9</v>
      </c>
      <c r="BF243">
        <v>2</v>
      </c>
      <c r="BG243">
        <v>0</v>
      </c>
      <c r="BH243">
        <v>0</v>
      </c>
      <c r="BI243">
        <v>2</v>
      </c>
      <c r="BJ243">
        <v>2</v>
      </c>
      <c r="BK243">
        <v>3</v>
      </c>
      <c r="BL243">
        <v>661</v>
      </c>
      <c r="BM243">
        <v>199</v>
      </c>
      <c r="BN243">
        <v>63</v>
      </c>
      <c r="BO243">
        <v>7</v>
      </c>
      <c r="BP243">
        <v>10</v>
      </c>
      <c r="BQ243">
        <v>0</v>
      </c>
      <c r="BR243">
        <v>382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 t="s">
        <v>58</v>
      </c>
    </row>
    <row r="244" spans="1:83">
      <c r="A244" t="s">
        <v>183</v>
      </c>
      <c r="B244" s="10">
        <f>('E0-Last'!B244)-1</f>
        <v>33</v>
      </c>
      <c r="C244" s="6" t="s">
        <v>2</v>
      </c>
      <c r="D244" s="10" t="s">
        <v>38</v>
      </c>
      <c r="E244" s="59">
        <f t="shared" si="113"/>
        <v>25</v>
      </c>
      <c r="F244" s="59">
        <f t="shared" si="114"/>
        <v>8.3333333333333321</v>
      </c>
      <c r="G244" s="59">
        <f t="shared" si="115"/>
        <v>25</v>
      </c>
      <c r="H244" s="59">
        <f t="shared" si="116"/>
        <v>16.666666666666664</v>
      </c>
      <c r="I244" s="59">
        <f t="shared" si="117"/>
        <v>0.25</v>
      </c>
      <c r="J244">
        <v>12</v>
      </c>
      <c r="K244">
        <v>3</v>
      </c>
      <c r="L244">
        <v>1</v>
      </c>
      <c r="M244">
        <v>3</v>
      </c>
      <c r="N244">
        <v>2</v>
      </c>
      <c r="O244">
        <v>3</v>
      </c>
      <c r="P244">
        <v>1164.666667</v>
      </c>
      <c r="Q244">
        <v>3684</v>
      </c>
      <c r="R244">
        <v>1196</v>
      </c>
      <c r="S244">
        <v>739.5</v>
      </c>
      <c r="T244">
        <v>153</v>
      </c>
      <c r="U244">
        <v>63.333333330000002</v>
      </c>
      <c r="V244">
        <v>287.5</v>
      </c>
      <c r="W244">
        <v>256.8</v>
      </c>
      <c r="X244">
        <v>201.33333329999999</v>
      </c>
      <c r="Y244">
        <v>340</v>
      </c>
      <c r="Z244">
        <v>700.8</v>
      </c>
      <c r="AA244">
        <v>979</v>
      </c>
      <c r="AB244">
        <v>283.5</v>
      </c>
      <c r="AC244">
        <v>56</v>
      </c>
      <c r="AD244">
        <v>18</v>
      </c>
      <c r="AE244">
        <v>31</v>
      </c>
      <c r="AF244">
        <v>7</v>
      </c>
      <c r="AG244">
        <v>30</v>
      </c>
      <c r="AH244">
        <v>13</v>
      </c>
      <c r="AI244">
        <v>1</v>
      </c>
      <c r="AJ244">
        <v>0</v>
      </c>
      <c r="AK244">
        <v>0</v>
      </c>
      <c r="AL244">
        <v>12</v>
      </c>
      <c r="AM244">
        <v>9</v>
      </c>
      <c r="AN244">
        <v>5</v>
      </c>
      <c r="AO244">
        <v>0</v>
      </c>
      <c r="AP244">
        <v>0</v>
      </c>
      <c r="AQ244">
        <v>0</v>
      </c>
      <c r="AR244">
        <v>4</v>
      </c>
      <c r="AS244">
        <v>19</v>
      </c>
      <c r="AT244">
        <v>5</v>
      </c>
      <c r="AU244">
        <v>0</v>
      </c>
      <c r="AV244">
        <v>0</v>
      </c>
      <c r="AW244">
        <v>0</v>
      </c>
      <c r="AX244">
        <v>7</v>
      </c>
      <c r="AY244">
        <v>2</v>
      </c>
      <c r="AZ244">
        <v>3</v>
      </c>
      <c r="BA244">
        <v>1</v>
      </c>
      <c r="BB244">
        <v>0</v>
      </c>
      <c r="BC244">
        <v>0</v>
      </c>
      <c r="BD244">
        <v>1</v>
      </c>
      <c r="BE244">
        <v>6</v>
      </c>
      <c r="BF244">
        <v>0</v>
      </c>
      <c r="BG244">
        <v>1</v>
      </c>
      <c r="BH244">
        <v>0</v>
      </c>
      <c r="BI244">
        <v>1</v>
      </c>
      <c r="BJ244">
        <v>4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3</v>
      </c>
      <c r="BT244">
        <v>2</v>
      </c>
      <c r="BU244">
        <v>1</v>
      </c>
      <c r="BV244">
        <v>1731</v>
      </c>
      <c r="BW244">
        <v>1034</v>
      </c>
      <c r="BX244">
        <v>697</v>
      </c>
      <c r="BY244">
        <v>0</v>
      </c>
      <c r="BZ244">
        <v>0</v>
      </c>
      <c r="CA244">
        <v>0</v>
      </c>
      <c r="CB244">
        <v>0</v>
      </c>
      <c r="CC244">
        <v>0</v>
      </c>
      <c r="CD244" t="s">
        <v>58</v>
      </c>
    </row>
    <row r="245" spans="1:83">
      <c r="A245" t="s">
        <v>175</v>
      </c>
      <c r="B245" s="10">
        <f>('E0-Last'!B245)-1</f>
        <v>33</v>
      </c>
      <c r="C245" s="4" t="s">
        <v>3</v>
      </c>
      <c r="D245" s="10" t="s">
        <v>38</v>
      </c>
      <c r="E245" s="59">
        <f t="shared" si="113"/>
        <v>0</v>
      </c>
      <c r="F245" s="59">
        <f t="shared" si="114"/>
        <v>0</v>
      </c>
      <c r="G245" s="59">
        <f t="shared" si="115"/>
        <v>50</v>
      </c>
      <c r="H245" s="59">
        <f t="shared" si="116"/>
        <v>0</v>
      </c>
      <c r="I245" s="59">
        <f t="shared" si="117"/>
        <v>0.5</v>
      </c>
      <c r="J245">
        <v>12</v>
      </c>
      <c r="K245">
        <v>0</v>
      </c>
      <c r="L245">
        <v>0</v>
      </c>
      <c r="M245">
        <v>6</v>
      </c>
      <c r="N245">
        <v>0</v>
      </c>
      <c r="O245">
        <v>6</v>
      </c>
      <c r="P245">
        <v>281.41666659999999</v>
      </c>
      <c r="Q245">
        <v>0</v>
      </c>
      <c r="R245">
        <v>356.83333340000001</v>
      </c>
      <c r="S245">
        <v>0</v>
      </c>
      <c r="T245">
        <v>58.166666669999998</v>
      </c>
      <c r="U245">
        <v>58.166666669999998</v>
      </c>
      <c r="V245">
        <v>0</v>
      </c>
      <c r="W245">
        <v>189.16666670000001</v>
      </c>
      <c r="X245">
        <v>189.16666670000001</v>
      </c>
      <c r="Y245">
        <v>0</v>
      </c>
      <c r="Z245">
        <v>69.166666660000004</v>
      </c>
      <c r="AA245">
        <v>69.166666660000004</v>
      </c>
      <c r="AB245">
        <v>0</v>
      </c>
      <c r="AC245">
        <v>51</v>
      </c>
      <c r="AD245">
        <v>24</v>
      </c>
      <c r="AE245">
        <v>25</v>
      </c>
      <c r="AF245">
        <v>2</v>
      </c>
      <c r="AG245">
        <v>14</v>
      </c>
      <c r="AH245">
        <v>16</v>
      </c>
      <c r="AI245">
        <v>0</v>
      </c>
      <c r="AJ245">
        <v>0</v>
      </c>
      <c r="AK245">
        <v>0</v>
      </c>
      <c r="AL245">
        <v>21</v>
      </c>
      <c r="AM245">
        <v>12</v>
      </c>
      <c r="AN245">
        <v>4</v>
      </c>
      <c r="AO245">
        <v>0</v>
      </c>
      <c r="AP245">
        <v>0</v>
      </c>
      <c r="AQ245">
        <v>0</v>
      </c>
      <c r="AR245">
        <v>8</v>
      </c>
      <c r="AS245">
        <v>2</v>
      </c>
      <c r="AT245">
        <v>12</v>
      </c>
      <c r="AU245">
        <v>0</v>
      </c>
      <c r="AV245">
        <v>0</v>
      </c>
      <c r="AW245">
        <v>0</v>
      </c>
      <c r="AX245">
        <v>11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2</v>
      </c>
      <c r="BE245">
        <v>35</v>
      </c>
      <c r="BF245">
        <v>3</v>
      </c>
      <c r="BG245">
        <v>0</v>
      </c>
      <c r="BH245">
        <v>0</v>
      </c>
      <c r="BI245">
        <v>5</v>
      </c>
      <c r="BJ245">
        <v>1</v>
      </c>
      <c r="BK245">
        <v>26</v>
      </c>
      <c r="BL245">
        <v>107</v>
      </c>
      <c r="BM245">
        <v>29</v>
      </c>
      <c r="BN245">
        <v>0</v>
      </c>
      <c r="BO245">
        <v>0</v>
      </c>
      <c r="BP245">
        <v>16</v>
      </c>
      <c r="BQ245">
        <v>0</v>
      </c>
      <c r="BR245">
        <v>62</v>
      </c>
      <c r="BS245">
        <v>6</v>
      </c>
      <c r="BT245">
        <v>0</v>
      </c>
      <c r="BU245">
        <v>6</v>
      </c>
      <c r="BV245">
        <v>1236</v>
      </c>
      <c r="BW245">
        <v>0</v>
      </c>
      <c r="BX245">
        <v>1236</v>
      </c>
      <c r="BY245">
        <v>0</v>
      </c>
      <c r="BZ245">
        <v>0</v>
      </c>
      <c r="CA245">
        <v>0</v>
      </c>
      <c r="CB245">
        <v>0</v>
      </c>
      <c r="CC245">
        <v>0</v>
      </c>
      <c r="CD245" t="s">
        <v>58</v>
      </c>
    </row>
    <row r="246" spans="1:83">
      <c r="A246" t="s">
        <v>176</v>
      </c>
      <c r="B246" s="10">
        <f>('E0-Last'!B246)-1</f>
        <v>33</v>
      </c>
      <c r="C246" s="6" t="s">
        <v>2</v>
      </c>
      <c r="D246" s="10" t="s">
        <v>38</v>
      </c>
      <c r="E246" s="59">
        <f t="shared" si="113"/>
        <v>33.333333333333329</v>
      </c>
      <c r="F246" s="59">
        <f t="shared" si="114"/>
        <v>0</v>
      </c>
      <c r="G246" s="59">
        <f t="shared" si="115"/>
        <v>41.666666666666671</v>
      </c>
      <c r="H246" s="59">
        <f t="shared" si="116"/>
        <v>25</v>
      </c>
      <c r="I246" s="59">
        <f t="shared" si="117"/>
        <v>0.41666666666666669</v>
      </c>
      <c r="J246">
        <v>12</v>
      </c>
      <c r="K246">
        <v>4</v>
      </c>
      <c r="L246">
        <v>0</v>
      </c>
      <c r="M246">
        <v>5</v>
      </c>
      <c r="N246">
        <v>3</v>
      </c>
      <c r="O246">
        <v>0</v>
      </c>
      <c r="P246">
        <v>1185</v>
      </c>
      <c r="Q246">
        <v>0</v>
      </c>
      <c r="R246">
        <v>916.40000010000006</v>
      </c>
      <c r="S246">
        <v>1632.666667</v>
      </c>
      <c r="T246">
        <v>566</v>
      </c>
      <c r="U246">
        <v>475.4</v>
      </c>
      <c r="V246">
        <v>717</v>
      </c>
      <c r="W246">
        <v>872.75</v>
      </c>
      <c r="X246">
        <v>188.8</v>
      </c>
      <c r="Y246">
        <v>2012.666667</v>
      </c>
      <c r="Z246">
        <v>514.5</v>
      </c>
      <c r="AA246">
        <v>651.59999989999994</v>
      </c>
      <c r="AB246">
        <v>286</v>
      </c>
      <c r="AC246">
        <v>35</v>
      </c>
      <c r="AD246">
        <v>15</v>
      </c>
      <c r="AE246">
        <v>13</v>
      </c>
      <c r="AF246">
        <v>7</v>
      </c>
      <c r="AG246">
        <v>11</v>
      </c>
      <c r="AH246">
        <v>10</v>
      </c>
      <c r="AI246">
        <v>3</v>
      </c>
      <c r="AJ246">
        <v>0</v>
      </c>
      <c r="AK246">
        <v>2</v>
      </c>
      <c r="AL246">
        <v>9</v>
      </c>
      <c r="AM246">
        <v>8</v>
      </c>
      <c r="AN246">
        <v>2</v>
      </c>
      <c r="AO246">
        <v>1</v>
      </c>
      <c r="AP246">
        <v>0</v>
      </c>
      <c r="AQ246">
        <v>0</v>
      </c>
      <c r="AR246">
        <v>4</v>
      </c>
      <c r="AS246">
        <v>3</v>
      </c>
      <c r="AT246">
        <v>5</v>
      </c>
      <c r="AU246">
        <v>2</v>
      </c>
      <c r="AV246">
        <v>0</v>
      </c>
      <c r="AW246">
        <v>0</v>
      </c>
      <c r="AX246">
        <v>3</v>
      </c>
      <c r="AY246">
        <v>0</v>
      </c>
      <c r="AZ246">
        <v>3</v>
      </c>
      <c r="BA246">
        <v>0</v>
      </c>
      <c r="BB246">
        <v>0</v>
      </c>
      <c r="BC246">
        <v>2</v>
      </c>
      <c r="BD246">
        <v>2</v>
      </c>
      <c r="BE246">
        <v>16</v>
      </c>
      <c r="BF246">
        <v>4</v>
      </c>
      <c r="BG246">
        <v>2</v>
      </c>
      <c r="BH246">
        <v>0</v>
      </c>
      <c r="BI246">
        <v>4</v>
      </c>
      <c r="BJ246">
        <v>4</v>
      </c>
      <c r="BK246">
        <v>2</v>
      </c>
      <c r="BL246">
        <v>525</v>
      </c>
      <c r="BM246">
        <v>161</v>
      </c>
      <c r="BN246">
        <v>36</v>
      </c>
      <c r="BO246">
        <v>1</v>
      </c>
      <c r="BP246">
        <v>27</v>
      </c>
      <c r="BQ246">
        <v>42</v>
      </c>
      <c r="BR246">
        <v>258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 t="s">
        <v>58</v>
      </c>
    </row>
    <row r="247" spans="1:83">
      <c r="A247" t="s">
        <v>177</v>
      </c>
      <c r="B247" s="10">
        <f>('E0-Last'!B247)-1</f>
        <v>28</v>
      </c>
      <c r="C247" s="6" t="s">
        <v>2</v>
      </c>
      <c r="D247" s="10" t="s">
        <v>38</v>
      </c>
      <c r="E247" s="59">
        <f t="shared" si="113"/>
        <v>33.333333333333329</v>
      </c>
      <c r="F247" s="59">
        <f t="shared" si="114"/>
        <v>0</v>
      </c>
      <c r="G247" s="59">
        <f t="shared" si="115"/>
        <v>33.333333333333329</v>
      </c>
      <c r="H247" s="59">
        <f t="shared" si="116"/>
        <v>0</v>
      </c>
      <c r="I247" s="59">
        <f t="shared" si="117"/>
        <v>0.33333333333333331</v>
      </c>
      <c r="J247">
        <v>12</v>
      </c>
      <c r="K247">
        <v>4</v>
      </c>
      <c r="L247">
        <v>0</v>
      </c>
      <c r="M247">
        <v>4</v>
      </c>
      <c r="N247">
        <v>0</v>
      </c>
      <c r="O247">
        <v>4</v>
      </c>
      <c r="P247">
        <v>497.375</v>
      </c>
      <c r="Q247">
        <v>0</v>
      </c>
      <c r="R247">
        <v>545.5</v>
      </c>
      <c r="S247">
        <v>0</v>
      </c>
      <c r="T247">
        <v>99.5</v>
      </c>
      <c r="U247">
        <v>99.5</v>
      </c>
      <c r="V247">
        <v>0</v>
      </c>
      <c r="W247">
        <v>100</v>
      </c>
      <c r="X247">
        <v>100</v>
      </c>
      <c r="Y247">
        <v>0</v>
      </c>
      <c r="Z247">
        <v>1003.5</v>
      </c>
      <c r="AA247">
        <v>1003.5</v>
      </c>
      <c r="AB247">
        <v>0</v>
      </c>
      <c r="AC247">
        <v>43</v>
      </c>
      <c r="AD247">
        <v>16</v>
      </c>
      <c r="AE247">
        <v>27</v>
      </c>
      <c r="AF247">
        <v>0</v>
      </c>
      <c r="AG247">
        <v>9</v>
      </c>
      <c r="AH247">
        <v>14</v>
      </c>
      <c r="AI247">
        <v>1</v>
      </c>
      <c r="AJ247">
        <v>0</v>
      </c>
      <c r="AK247">
        <v>0</v>
      </c>
      <c r="AL247">
        <v>19</v>
      </c>
      <c r="AM247">
        <v>8</v>
      </c>
      <c r="AN247">
        <v>6</v>
      </c>
      <c r="AO247">
        <v>0</v>
      </c>
      <c r="AP247">
        <v>0</v>
      </c>
      <c r="AQ247">
        <v>0</v>
      </c>
      <c r="AR247">
        <v>2</v>
      </c>
      <c r="AS247">
        <v>1</v>
      </c>
      <c r="AT247">
        <v>8</v>
      </c>
      <c r="AU247">
        <v>1</v>
      </c>
      <c r="AV247">
        <v>0</v>
      </c>
      <c r="AW247">
        <v>0</v>
      </c>
      <c r="AX247">
        <v>17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9</v>
      </c>
      <c r="BF247">
        <v>1</v>
      </c>
      <c r="BG247">
        <v>0</v>
      </c>
      <c r="BH247">
        <v>0</v>
      </c>
      <c r="BI247">
        <v>4</v>
      </c>
      <c r="BJ247">
        <v>0</v>
      </c>
      <c r="BK247">
        <v>4</v>
      </c>
      <c r="BL247">
        <v>121</v>
      </c>
      <c r="BM247">
        <v>36</v>
      </c>
      <c r="BN247">
        <v>0</v>
      </c>
      <c r="BO247">
        <v>0</v>
      </c>
      <c r="BP247">
        <v>8</v>
      </c>
      <c r="BQ247">
        <v>0</v>
      </c>
      <c r="BR247">
        <v>77</v>
      </c>
      <c r="BS247">
        <v>4</v>
      </c>
      <c r="BT247">
        <v>0</v>
      </c>
      <c r="BU247">
        <v>4</v>
      </c>
      <c r="BV247">
        <v>1797</v>
      </c>
      <c r="BW247">
        <v>0</v>
      </c>
      <c r="BX247">
        <v>1797</v>
      </c>
      <c r="BY247">
        <v>0</v>
      </c>
      <c r="BZ247">
        <v>0</v>
      </c>
      <c r="CA247">
        <v>0</v>
      </c>
      <c r="CB247">
        <v>0</v>
      </c>
      <c r="CC247">
        <v>0</v>
      </c>
      <c r="CD247" t="s">
        <v>58</v>
      </c>
    </row>
    <row r="248" spans="1:83">
      <c r="A248"/>
      <c r="B248" s="10"/>
      <c r="C248" s="6"/>
      <c r="D248" s="10"/>
      <c r="E248" s="59"/>
      <c r="F248" s="59"/>
      <c r="G248" s="59"/>
      <c r="H248" s="59"/>
      <c r="I248" s="59"/>
      <c r="O248" s="38"/>
    </row>
    <row r="249" spans="1:83">
      <c r="A249" s="34" t="s">
        <v>3</v>
      </c>
      <c r="B249" s="34">
        <f>COUNTIF(C221:C246,"WT")</f>
        <v>11</v>
      </c>
      <c r="C249" s="63"/>
      <c r="D249" s="22" t="s">
        <v>41</v>
      </c>
      <c r="E249" s="24">
        <f>AVERAGE(E224:E227,E229,E234,E236:E237,E240:E241,E245)</f>
        <v>13.636363636363637</v>
      </c>
      <c r="F249" s="24">
        <f t="shared" ref="F249:BQ249" si="120">AVERAGE(F224:F227,F229,F234,F236:F237,F240:F241,F245)</f>
        <v>3.0303030303030298</v>
      </c>
      <c r="G249" s="24">
        <f t="shared" si="120"/>
        <v>38.636363636363633</v>
      </c>
      <c r="H249" s="24">
        <f t="shared" si="120"/>
        <v>25</v>
      </c>
      <c r="I249" s="24">
        <f t="shared" si="120"/>
        <v>0.38636363636363635</v>
      </c>
      <c r="J249" s="24">
        <f t="shared" si="120"/>
        <v>12</v>
      </c>
      <c r="K249" s="24">
        <f t="shared" si="120"/>
        <v>1.6363636363636365</v>
      </c>
      <c r="L249" s="24">
        <f>AVERAGE(L224:L227,L229,L234,L236:L237,L240:L241,L245)</f>
        <v>0.36363636363636365</v>
      </c>
      <c r="M249" s="24">
        <f t="shared" si="120"/>
        <v>4.6363636363636367</v>
      </c>
      <c r="N249" s="24">
        <f t="shared" si="120"/>
        <v>3</v>
      </c>
      <c r="O249" s="24">
        <f t="shared" si="120"/>
        <v>2.3636363636363638</v>
      </c>
      <c r="P249" s="24">
        <f t="shared" si="120"/>
        <v>676.6602387545455</v>
      </c>
      <c r="Q249" s="24">
        <f t="shared" si="120"/>
        <v>451.81818181818181</v>
      </c>
      <c r="R249" s="24">
        <f t="shared" si="120"/>
        <v>541.55606060909088</v>
      </c>
      <c r="S249" s="24">
        <f t="shared" si="120"/>
        <v>706.71969697272732</v>
      </c>
      <c r="T249" s="24">
        <f t="shared" si="120"/>
        <v>293.50909092454543</v>
      </c>
      <c r="U249" s="24">
        <f t="shared" si="120"/>
        <v>253.15</v>
      </c>
      <c r="V249" s="24">
        <f t="shared" si="120"/>
        <v>327.71969696363635</v>
      </c>
      <c r="W249" s="24">
        <f t="shared" si="120"/>
        <v>942.80151515636362</v>
      </c>
      <c r="X249" s="24">
        <f t="shared" si="120"/>
        <v>761.37121212454542</v>
      </c>
      <c r="Y249" s="24">
        <f t="shared" si="120"/>
        <v>659.32575757818188</v>
      </c>
      <c r="Z249" s="24">
        <f t="shared" si="120"/>
        <v>305.08863636545453</v>
      </c>
      <c r="AA249" s="24">
        <f t="shared" si="120"/>
        <v>447.78939393272736</v>
      </c>
      <c r="AB249" s="24">
        <f t="shared" si="120"/>
        <v>205.68939394</v>
      </c>
      <c r="AC249" s="24">
        <f t="shared" si="120"/>
        <v>51</v>
      </c>
      <c r="AD249" s="24">
        <f t="shared" si="120"/>
        <v>22.90909090909091</v>
      </c>
      <c r="AE249" s="24">
        <f t="shared" si="120"/>
        <v>18.727272727272727</v>
      </c>
      <c r="AF249" s="24">
        <f t="shared" si="120"/>
        <v>9.3636363636363633</v>
      </c>
      <c r="AG249" s="24">
        <f t="shared" si="120"/>
        <v>14.818181818181818</v>
      </c>
      <c r="AH249" s="24">
        <f t="shared" si="120"/>
        <v>14.181818181818182</v>
      </c>
      <c r="AI249" s="24">
        <f t="shared" si="120"/>
        <v>2.7272727272727271</v>
      </c>
      <c r="AJ249" s="24">
        <f t="shared" si="120"/>
        <v>9.0909090909090912E-2</v>
      </c>
      <c r="AK249" s="24">
        <f t="shared" si="120"/>
        <v>0.72727272727272729</v>
      </c>
      <c r="AL249" s="24">
        <f t="shared" si="120"/>
        <v>18.454545454545453</v>
      </c>
      <c r="AM249" s="24">
        <f t="shared" si="120"/>
        <v>10.363636363636363</v>
      </c>
      <c r="AN249" s="24">
        <f t="shared" si="120"/>
        <v>4.1818181818181817</v>
      </c>
      <c r="AO249" s="24">
        <f t="shared" si="120"/>
        <v>0.27272727272727271</v>
      </c>
      <c r="AP249" s="24">
        <f t="shared" si="120"/>
        <v>0</v>
      </c>
      <c r="AQ249" s="24">
        <f t="shared" si="120"/>
        <v>0.27272727272727271</v>
      </c>
      <c r="AR249" s="24">
        <f t="shared" si="120"/>
        <v>7.8181818181818183</v>
      </c>
      <c r="AS249" s="24">
        <f t="shared" si="120"/>
        <v>3</v>
      </c>
      <c r="AT249" s="24">
        <f t="shared" si="120"/>
        <v>6.7272727272727275</v>
      </c>
      <c r="AU249" s="24">
        <f t="shared" si="120"/>
        <v>1.0909090909090908</v>
      </c>
      <c r="AV249" s="24">
        <f t="shared" si="120"/>
        <v>0</v>
      </c>
      <c r="AW249" s="24">
        <f t="shared" si="120"/>
        <v>0.36363636363636365</v>
      </c>
      <c r="AX249" s="24">
        <f t="shared" si="120"/>
        <v>7.5454545454545459</v>
      </c>
      <c r="AY249" s="24">
        <f t="shared" si="120"/>
        <v>1.4545454545454546</v>
      </c>
      <c r="AZ249" s="24">
        <f t="shared" si="120"/>
        <v>3.2727272727272729</v>
      </c>
      <c r="BA249" s="24">
        <f t="shared" si="120"/>
        <v>1.3636363636363635</v>
      </c>
      <c r="BB249" s="24">
        <f t="shared" si="120"/>
        <v>9.0909090909090912E-2</v>
      </c>
      <c r="BC249" s="24">
        <f t="shared" si="120"/>
        <v>9.0909090909090912E-2</v>
      </c>
      <c r="BD249" s="24">
        <f t="shared" si="120"/>
        <v>3.0909090909090908</v>
      </c>
      <c r="BE249" s="24">
        <f t="shared" si="120"/>
        <v>21.818181818181817</v>
      </c>
      <c r="BF249" s="24">
        <f t="shared" si="120"/>
        <v>2.5454545454545454</v>
      </c>
      <c r="BG249" s="24">
        <f t="shared" si="120"/>
        <v>1</v>
      </c>
      <c r="BH249" s="24">
        <f t="shared" si="120"/>
        <v>0</v>
      </c>
      <c r="BI249" s="24">
        <f t="shared" si="120"/>
        <v>3.0909090909090908</v>
      </c>
      <c r="BJ249" s="24">
        <f t="shared" si="120"/>
        <v>6.1818181818181817</v>
      </c>
      <c r="BK249" s="24">
        <f t="shared" si="120"/>
        <v>9</v>
      </c>
      <c r="BL249" s="24">
        <f t="shared" si="120"/>
        <v>238.09090909090909</v>
      </c>
      <c r="BM249" s="24">
        <f t="shared" si="120"/>
        <v>65.727272727272734</v>
      </c>
      <c r="BN249" s="24">
        <f t="shared" si="120"/>
        <v>12.363636363636363</v>
      </c>
      <c r="BO249" s="24">
        <f t="shared" si="120"/>
        <v>2.1818181818181817</v>
      </c>
      <c r="BP249" s="24">
        <f t="shared" si="120"/>
        <v>12.090909090909092</v>
      </c>
      <c r="BQ249" s="24">
        <f t="shared" si="120"/>
        <v>33</v>
      </c>
      <c r="BR249" s="24">
        <f t="shared" ref="BR249:BX249" si="121">AVERAGE(BR224:BR227,BR229,BR234,BR236:BR237,BR240:BR241,BR245)</f>
        <v>112.72727272727273</v>
      </c>
      <c r="BS249" s="24">
        <f t="shared" si="121"/>
        <v>2.3636363636363638</v>
      </c>
      <c r="BT249" s="24">
        <f t="shared" si="121"/>
        <v>0.72727272727272729</v>
      </c>
      <c r="BU249" s="24">
        <f t="shared" si="121"/>
        <v>1.6363636363636365</v>
      </c>
      <c r="BV249" s="24">
        <f t="shared" si="121"/>
        <v>1695.909090909091</v>
      </c>
      <c r="BW249" s="24">
        <f t="shared" si="121"/>
        <v>1057</v>
      </c>
      <c r="BX249" s="24">
        <f t="shared" si="121"/>
        <v>638.90909090909088</v>
      </c>
      <c r="BY249" s="24">
        <f>AVERAGE(BY224:BY227,BY229,BY234,BY236:BY237,BY240:BY241,BY245)</f>
        <v>0</v>
      </c>
      <c r="BZ249" s="24">
        <f>AVERAGE(BZ224:BZ227,BZ229,BZ234,BZ236:BZ237,BZ240:BZ241,BZ245)</f>
        <v>0</v>
      </c>
      <c r="CA249" s="24">
        <f>AVERAGE(CA224:CA227,CA229,CA234,CA236:CA237,CA240:CA241,CA245)</f>
        <v>0</v>
      </c>
      <c r="CB249" s="24">
        <f>AVERAGE(CB224:CB227,CB229,CB234,CB236:CB237,CB240:CB241,CB245)</f>
        <v>0</v>
      </c>
      <c r="CC249" s="24">
        <f>AVERAGE(CC224:CC227,CC229,CC234,CC236:CC237,CC240:CC241,CC245)</f>
        <v>0</v>
      </c>
    </row>
    <row r="250" spans="1:83">
      <c r="A250" s="35" t="s">
        <v>179</v>
      </c>
      <c r="B250" s="34">
        <f>COUNTIF(C221:C246,"+ve")</f>
        <v>12</v>
      </c>
      <c r="C250" s="63"/>
      <c r="D250" s="18" t="s">
        <v>41</v>
      </c>
      <c r="E250" s="27">
        <f>AVERAGE(E228,E230:E233,E235,E238:E239,E242:E244,E246:E247)</f>
        <v>14.1025641025641</v>
      </c>
      <c r="F250" s="27">
        <f t="shared" ref="F250:BQ250" si="122">AVERAGE(F228,F230:F233,F235,F238:F239,F242:F244,F246:F247)</f>
        <v>3.2051282051282044</v>
      </c>
      <c r="G250" s="27">
        <f t="shared" si="122"/>
        <v>40.384615384615387</v>
      </c>
      <c r="H250" s="27">
        <f t="shared" si="122"/>
        <v>19.871794871794869</v>
      </c>
      <c r="I250" s="27">
        <f t="shared" si="122"/>
        <v>0.40384615384615391</v>
      </c>
      <c r="J250" s="27">
        <f t="shared" si="122"/>
        <v>12</v>
      </c>
      <c r="K250" s="27">
        <f t="shared" si="122"/>
        <v>1.6923076923076923</v>
      </c>
      <c r="L250" s="27">
        <f t="shared" si="122"/>
        <v>0.38461538461538464</v>
      </c>
      <c r="M250" s="27">
        <f t="shared" si="122"/>
        <v>4.8461538461538458</v>
      </c>
      <c r="N250" s="27">
        <f t="shared" si="122"/>
        <v>2.3846153846153846</v>
      </c>
      <c r="O250" s="27">
        <f t="shared" si="122"/>
        <v>2.6923076923076925</v>
      </c>
      <c r="P250" s="27">
        <f t="shared" si="122"/>
        <v>617.48630540769227</v>
      </c>
      <c r="Q250" s="27">
        <f t="shared" si="122"/>
        <v>404.69230769230768</v>
      </c>
      <c r="R250" s="27">
        <f t="shared" si="122"/>
        <v>534.44743589692314</v>
      </c>
      <c r="S250" s="27">
        <f t="shared" si="122"/>
        <v>659.24230771538464</v>
      </c>
      <c r="T250" s="27">
        <f t="shared" si="122"/>
        <v>275.58745421230765</v>
      </c>
      <c r="U250" s="27">
        <f t="shared" si="122"/>
        <v>270.07435897846153</v>
      </c>
      <c r="V250" s="27">
        <f t="shared" si="122"/>
        <v>268.09743589999999</v>
      </c>
      <c r="W250" s="27">
        <f t="shared" si="122"/>
        <v>390.58214285461537</v>
      </c>
      <c r="X250" s="27">
        <f t="shared" si="122"/>
        <v>410.48846148461541</v>
      </c>
      <c r="Y250" s="27">
        <f t="shared" si="122"/>
        <v>314.45256413076925</v>
      </c>
      <c r="Z250" s="27">
        <f t="shared" si="122"/>
        <v>583.99771063076923</v>
      </c>
      <c r="AA250" s="27">
        <f t="shared" si="122"/>
        <v>672.42307691538451</v>
      </c>
      <c r="AB250" s="27">
        <f t="shared" si="122"/>
        <v>229.77307692307693</v>
      </c>
      <c r="AC250" s="27">
        <f t="shared" si="122"/>
        <v>59.07692307692308</v>
      </c>
      <c r="AD250" s="27">
        <f t="shared" si="122"/>
        <v>24.76923076923077</v>
      </c>
      <c r="AE250" s="27">
        <f t="shared" si="122"/>
        <v>28.615384615384617</v>
      </c>
      <c r="AF250" s="27">
        <f t="shared" si="122"/>
        <v>5.6923076923076925</v>
      </c>
      <c r="AG250" s="27">
        <f t="shared" si="122"/>
        <v>15.538461538461538</v>
      </c>
      <c r="AH250" s="27">
        <f t="shared" si="122"/>
        <v>16.692307692307693</v>
      </c>
      <c r="AI250" s="27">
        <f t="shared" si="122"/>
        <v>4.3076923076923075</v>
      </c>
      <c r="AJ250" s="27">
        <f t="shared" si="122"/>
        <v>0.38461538461538464</v>
      </c>
      <c r="AK250" s="27">
        <f t="shared" si="122"/>
        <v>0.46153846153846156</v>
      </c>
      <c r="AL250" s="27">
        <f t="shared" si="122"/>
        <v>21.692307692307693</v>
      </c>
      <c r="AM250" s="27">
        <f t="shared" si="122"/>
        <v>10.307692307692308</v>
      </c>
      <c r="AN250" s="27">
        <f t="shared" si="122"/>
        <v>6.7692307692307692</v>
      </c>
      <c r="AO250" s="27">
        <f t="shared" si="122"/>
        <v>0.46153846153846156</v>
      </c>
      <c r="AP250" s="27">
        <f t="shared" si="122"/>
        <v>0</v>
      </c>
      <c r="AQ250" s="27">
        <f t="shared" si="122"/>
        <v>7.6923076923076927E-2</v>
      </c>
      <c r="AR250" s="27">
        <f t="shared" si="122"/>
        <v>7.1538461538461542</v>
      </c>
      <c r="AS250" s="27">
        <f t="shared" si="122"/>
        <v>4.615384615384615</v>
      </c>
      <c r="AT250" s="27">
        <f t="shared" si="122"/>
        <v>7.3076923076923075</v>
      </c>
      <c r="AU250" s="27">
        <f t="shared" si="122"/>
        <v>3.3076923076923075</v>
      </c>
      <c r="AV250" s="27">
        <f t="shared" si="122"/>
        <v>0.38461538461538464</v>
      </c>
      <c r="AW250" s="27">
        <f t="shared" si="122"/>
        <v>0.23076923076923078</v>
      </c>
      <c r="AX250" s="27">
        <f t="shared" si="122"/>
        <v>12.76923076923077</v>
      </c>
      <c r="AY250" s="27">
        <f t="shared" si="122"/>
        <v>0.61538461538461542</v>
      </c>
      <c r="AZ250" s="27">
        <f t="shared" si="122"/>
        <v>2.6153846153846154</v>
      </c>
      <c r="BA250" s="27">
        <f t="shared" si="122"/>
        <v>0.53846153846153844</v>
      </c>
      <c r="BB250" s="27">
        <f t="shared" si="122"/>
        <v>0</v>
      </c>
      <c r="BC250" s="27">
        <f t="shared" si="122"/>
        <v>0.15384615384615385</v>
      </c>
      <c r="BD250" s="27">
        <f t="shared" si="122"/>
        <v>1.7692307692307692</v>
      </c>
      <c r="BE250" s="27">
        <f t="shared" si="122"/>
        <v>15.923076923076923</v>
      </c>
      <c r="BF250" s="27">
        <f t="shared" si="122"/>
        <v>2.8461538461538463</v>
      </c>
      <c r="BG250" s="27">
        <f t="shared" si="122"/>
        <v>0.76923076923076927</v>
      </c>
      <c r="BH250" s="27">
        <f t="shared" si="122"/>
        <v>0.53846153846153844</v>
      </c>
      <c r="BI250" s="27">
        <f t="shared" si="122"/>
        <v>3.6153846153846154</v>
      </c>
      <c r="BJ250" s="27">
        <f t="shared" si="122"/>
        <v>3.9230769230769229</v>
      </c>
      <c r="BK250" s="27">
        <f t="shared" si="122"/>
        <v>4.2307692307692308</v>
      </c>
      <c r="BL250" s="27">
        <f t="shared" si="122"/>
        <v>219.38461538461539</v>
      </c>
      <c r="BM250" s="27">
        <f t="shared" si="122"/>
        <v>54.384615384615387</v>
      </c>
      <c r="BN250" s="27">
        <f t="shared" si="122"/>
        <v>13.76923076923077</v>
      </c>
      <c r="BO250" s="27">
        <f t="shared" si="122"/>
        <v>3.5384615384615383</v>
      </c>
      <c r="BP250" s="27">
        <f t="shared" si="122"/>
        <v>9.615384615384615</v>
      </c>
      <c r="BQ250" s="27">
        <f t="shared" si="122"/>
        <v>16.923076923076923</v>
      </c>
      <c r="BR250" s="27">
        <f t="shared" ref="BR250:BX250" si="123">AVERAGE(BR228,BR230:BR233,BR235,BR238:BR239,BR242:BR244,BR246:BR247)</f>
        <v>121.15384615384616</v>
      </c>
      <c r="BS250" s="27">
        <f t="shared" si="123"/>
        <v>2.6923076923076925</v>
      </c>
      <c r="BT250" s="27">
        <f t="shared" si="123"/>
        <v>0.92307692307692313</v>
      </c>
      <c r="BU250" s="27">
        <f t="shared" si="123"/>
        <v>1.7692307692307692</v>
      </c>
      <c r="BV250" s="27">
        <f t="shared" si="123"/>
        <v>1342.7692307692307</v>
      </c>
      <c r="BW250" s="27">
        <f t="shared" si="123"/>
        <v>411.76923076923077</v>
      </c>
      <c r="BX250" s="27">
        <f t="shared" si="123"/>
        <v>931</v>
      </c>
      <c r="BY250" s="27">
        <f>AVERAGE(BY228,BY230:BY233,BY235,BY238:BY239,BY242:BY244,BY246:BY247)</f>
        <v>0</v>
      </c>
      <c r="BZ250" s="27">
        <f>AVERAGE(BZ228,BZ230:BZ233,BZ235,BZ238:BZ239,BZ242:BZ244,BZ246:BZ247)</f>
        <v>0</v>
      </c>
      <c r="CA250" s="27">
        <f>AVERAGE(CA228,CA230:CA233,CA235,CA238:CA239,CA242:CA244,CA246:CA247)</f>
        <v>0</v>
      </c>
      <c r="CB250" s="27">
        <f>AVERAGE(CB228,CB230:CB233,CB235,CB238:CB239,CB242:CB244,CB246:CB247)</f>
        <v>0</v>
      </c>
      <c r="CC250" s="27">
        <f>AVERAGE(CC228,CC230:CC233,CC235,CC238:CC239,CC242:CC244,CC246:CC247)</f>
        <v>0</v>
      </c>
    </row>
    <row r="251" spans="1:83">
      <c r="A251" s="63"/>
      <c r="B251" s="63"/>
      <c r="C251" s="63"/>
      <c r="D251" s="22" t="s">
        <v>43</v>
      </c>
      <c r="E251" s="24">
        <f>STDEV(E224:E227,E229,E234,E236:E237,E240:E241,E245)/SQRT($B249)</f>
        <v>5.5360078504379118</v>
      </c>
      <c r="F251" s="24">
        <f t="shared" ref="F251:BQ251" si="124">STDEV(F224:F227,F229,F234,F236:F237,F240:F241,F245)/SQRT($B249)</f>
        <v>1.2676667068698113</v>
      </c>
      <c r="G251" s="24">
        <f t="shared" si="124"/>
        <v>4.3913262867240714</v>
      </c>
      <c r="H251" s="24">
        <f t="shared" si="124"/>
        <v>4.2043748259126072</v>
      </c>
      <c r="I251" s="24">
        <f t="shared" si="124"/>
        <v>4.3913262867240732E-2</v>
      </c>
      <c r="J251" s="24">
        <f t="shared" si="124"/>
        <v>0</v>
      </c>
      <c r="K251" s="24">
        <f t="shared" si="124"/>
        <v>0.66432094205254955</v>
      </c>
      <c r="L251" s="24">
        <f t="shared" si="124"/>
        <v>0.15212000482437738</v>
      </c>
      <c r="M251" s="24">
        <f t="shared" si="124"/>
        <v>0.52695915440688856</v>
      </c>
      <c r="N251" s="24">
        <f t="shared" si="124"/>
        <v>0.50452497910951299</v>
      </c>
      <c r="O251" s="24">
        <f t="shared" si="124"/>
        <v>0.60712028571141818</v>
      </c>
      <c r="P251" s="24">
        <f t="shared" si="124"/>
        <v>135.56106252743899</v>
      </c>
      <c r="Q251" s="24">
        <f t="shared" si="124"/>
        <v>192.85401064402993</v>
      </c>
      <c r="R251" s="24">
        <f t="shared" si="124"/>
        <v>126.10555567967097</v>
      </c>
      <c r="S251" s="24">
        <f t="shared" si="124"/>
        <v>182.28174588440092</v>
      </c>
      <c r="T251" s="24">
        <f t="shared" si="124"/>
        <v>51.098462956195306</v>
      </c>
      <c r="U251" s="24">
        <f t="shared" si="124"/>
        <v>47.504359977179618</v>
      </c>
      <c r="V251" s="24">
        <f t="shared" si="124"/>
        <v>57.681194825731659</v>
      </c>
      <c r="W251" s="24">
        <f t="shared" si="124"/>
        <v>408.38327561975024</v>
      </c>
      <c r="X251" s="24">
        <f t="shared" si="124"/>
        <v>387.60198552366728</v>
      </c>
      <c r="Y251" s="24">
        <f t="shared" si="124"/>
        <v>447.42516041607274</v>
      </c>
      <c r="Z251" s="24">
        <f t="shared" si="124"/>
        <v>82.054837727121793</v>
      </c>
      <c r="AA251" s="24">
        <f t="shared" si="124"/>
        <v>139.99697262730689</v>
      </c>
      <c r="AB251" s="24">
        <f t="shared" si="124"/>
        <v>44.318234912950984</v>
      </c>
      <c r="AC251" s="24">
        <f t="shared" si="124"/>
        <v>5.3969688462388525</v>
      </c>
      <c r="AD251" s="24">
        <f t="shared" si="124"/>
        <v>2.7184706444300812</v>
      </c>
      <c r="AE251" s="24">
        <f t="shared" si="124"/>
        <v>3.0780481096450156</v>
      </c>
      <c r="AF251" s="24">
        <f t="shared" si="124"/>
        <v>1.6252145440062939</v>
      </c>
      <c r="AG251" s="24">
        <f t="shared" si="124"/>
        <v>1.3129992163549675</v>
      </c>
      <c r="AH251" s="24">
        <f t="shared" si="124"/>
        <v>1.4573835947164904</v>
      </c>
      <c r="AI251" s="24">
        <f t="shared" si="124"/>
        <v>0.55744398970021436</v>
      </c>
      <c r="AJ251" s="24">
        <f t="shared" si="124"/>
        <v>9.0909090909090912E-2</v>
      </c>
      <c r="AK251" s="24">
        <f t="shared" si="124"/>
        <v>0.50616039662091106</v>
      </c>
      <c r="AL251" s="24">
        <f t="shared" si="124"/>
        <v>3.8123331829105207</v>
      </c>
      <c r="AM251" s="24">
        <f t="shared" si="124"/>
        <v>0.6643209420525491</v>
      </c>
      <c r="AN251" s="24">
        <f t="shared" si="124"/>
        <v>0.8401101856107579</v>
      </c>
      <c r="AO251" s="24">
        <f t="shared" si="124"/>
        <v>0.14083575804390605</v>
      </c>
      <c r="AP251" s="24">
        <f t="shared" si="124"/>
        <v>0</v>
      </c>
      <c r="AQ251" s="24">
        <f t="shared" si="124"/>
        <v>0.27272727272727276</v>
      </c>
      <c r="AR251" s="24">
        <f t="shared" si="124"/>
        <v>1.5886997646341992</v>
      </c>
      <c r="AS251" s="24">
        <f t="shared" si="124"/>
        <v>0.64666979068286334</v>
      </c>
      <c r="AT251" s="24">
        <f t="shared" si="124"/>
        <v>0.98249135171682167</v>
      </c>
      <c r="AU251" s="24">
        <f t="shared" si="124"/>
        <v>0.3920701573245059</v>
      </c>
      <c r="AV251" s="24">
        <f t="shared" si="124"/>
        <v>0</v>
      </c>
      <c r="AW251" s="24">
        <f t="shared" si="124"/>
        <v>0.27872199485010712</v>
      </c>
      <c r="AX251" s="24">
        <f t="shared" si="124"/>
        <v>2.2253238226609806</v>
      </c>
      <c r="AY251" s="24">
        <f t="shared" si="124"/>
        <v>0.63766101515455198</v>
      </c>
      <c r="AZ251" s="24">
        <f t="shared" si="124"/>
        <v>0.54088999202340071</v>
      </c>
      <c r="BA251" s="24">
        <f t="shared" si="124"/>
        <v>0.33771228401830383</v>
      </c>
      <c r="BB251" s="24">
        <f t="shared" si="124"/>
        <v>9.0909090909090912E-2</v>
      </c>
      <c r="BC251" s="24">
        <f t="shared" si="124"/>
        <v>9.0909090909090912E-2</v>
      </c>
      <c r="BD251" s="24">
        <f t="shared" si="124"/>
        <v>1.0484147813337086</v>
      </c>
      <c r="BE251" s="24">
        <f t="shared" si="124"/>
        <v>3.9122608711545488</v>
      </c>
      <c r="BF251" s="24">
        <f t="shared" si="124"/>
        <v>0.75514762390164314</v>
      </c>
      <c r="BG251" s="24">
        <f t="shared" si="124"/>
        <v>0.5393598899705937</v>
      </c>
      <c r="BH251" s="24">
        <f t="shared" si="124"/>
        <v>0</v>
      </c>
      <c r="BI251" s="24">
        <f t="shared" si="124"/>
        <v>0.71927419799463566</v>
      </c>
      <c r="BJ251" s="24">
        <f t="shared" si="124"/>
        <v>1.3606026860996152</v>
      </c>
      <c r="BK251" s="24">
        <f t="shared" si="124"/>
        <v>3.0060544965724816</v>
      </c>
      <c r="BL251" s="24">
        <f t="shared" si="124"/>
        <v>54.6299043224587</v>
      </c>
      <c r="BM251" s="24">
        <f t="shared" si="124"/>
        <v>17.259564362505536</v>
      </c>
      <c r="BN251" s="24">
        <f t="shared" si="124"/>
        <v>4.0074311138472991</v>
      </c>
      <c r="BO251" s="24">
        <f t="shared" si="124"/>
        <v>0.80699421895171441</v>
      </c>
      <c r="BP251" s="24">
        <f t="shared" si="124"/>
        <v>2.6644274345005172</v>
      </c>
      <c r="BQ251" s="24">
        <f t="shared" si="124"/>
        <v>13.445512938591007</v>
      </c>
      <c r="BR251" s="24">
        <f t="shared" ref="BR251:BX251" si="125">STDEV(BR224:BR227,BR229,BR234,BR236:BR237,BR240:BR241,BR245)/SQRT($B249)</f>
        <v>25.24393389206816</v>
      </c>
      <c r="BS251" s="24">
        <f t="shared" si="125"/>
        <v>0.60712028571141818</v>
      </c>
      <c r="BT251" s="24">
        <f t="shared" si="125"/>
        <v>0.42833523597780893</v>
      </c>
      <c r="BU251" s="24">
        <f t="shared" si="125"/>
        <v>0.57639518124172218</v>
      </c>
      <c r="BV251" s="24">
        <f t="shared" si="125"/>
        <v>674.55922921490617</v>
      </c>
      <c r="BW251" s="24">
        <f t="shared" si="125"/>
        <v>624.12615274914936</v>
      </c>
      <c r="BX251" s="24">
        <f t="shared" si="125"/>
        <v>285.87462142266799</v>
      </c>
      <c r="BY251" s="24">
        <f>STDEV(BY224:BY227,BY229,BY234,BY236:BY237,BY240:BY241,BY245)/SQRT($B249)</f>
        <v>0</v>
      </c>
      <c r="BZ251" s="24">
        <f>STDEV(BZ224:BZ227,BZ229,BZ234,BZ236:BZ237,BZ240:BZ241,BZ245)/SQRT($B249)</f>
        <v>0</v>
      </c>
      <c r="CA251" s="24">
        <f>STDEV(CA224:CA227,CA229,CA234,CA236:CA237,CA240:CA241,CA245)/SQRT($B249)</f>
        <v>0</v>
      </c>
      <c r="CB251" s="24">
        <f>STDEV(CB224:CB227,CB229,CB234,CB236:CB237,CB240:CB241,CB245)/SQRT($B249)</f>
        <v>0</v>
      </c>
      <c r="CC251" s="24">
        <f>STDEV(CC224:CC227,CC229,CC234,CC236:CC237,CC240:CC241,CC245)/SQRT($B249)</f>
        <v>0</v>
      </c>
    </row>
    <row r="252" spans="1:83">
      <c r="A252" s="63"/>
      <c r="B252" s="2"/>
      <c r="C252" s="63"/>
      <c r="D252" s="18" t="s">
        <v>43</v>
      </c>
      <c r="E252" s="27">
        <f>STDEV(E228,E230:E233,E235,E238:E239,E242:E244,E246:E247)/SQRT($B250)</f>
        <v>5.8419756899539808</v>
      </c>
      <c r="F252" s="27">
        <f t="shared" ref="F252:BQ252" si="126">STDEV(F228,F230:F233,F235,F238:F239,F242:F244,F246:F247)/SQRT($B250)</f>
        <v>2.092217524312622</v>
      </c>
      <c r="G252" s="27">
        <f t="shared" si="126"/>
        <v>3.2343751075257714</v>
      </c>
      <c r="H252" s="27">
        <f t="shared" si="126"/>
        <v>3.9939264193416126</v>
      </c>
      <c r="I252" s="27">
        <f t="shared" si="126"/>
        <v>3.2343751075257644E-2</v>
      </c>
      <c r="J252" s="27">
        <f t="shared" si="126"/>
        <v>0</v>
      </c>
      <c r="K252" s="27">
        <f t="shared" si="126"/>
        <v>0.70103708279447774</v>
      </c>
      <c r="L252" s="27">
        <f t="shared" si="126"/>
        <v>0.25106610291751463</v>
      </c>
      <c r="M252" s="27">
        <f t="shared" si="126"/>
        <v>0.38812501290309231</v>
      </c>
      <c r="N252" s="27">
        <f t="shared" si="126"/>
        <v>0.47927117032099348</v>
      </c>
      <c r="O252" s="27">
        <f t="shared" si="126"/>
        <v>0.5053136455132401</v>
      </c>
      <c r="P252" s="27">
        <f t="shared" si="126"/>
        <v>161.96288842954667</v>
      </c>
      <c r="Q252" s="27">
        <f t="shared" si="126"/>
        <v>299.77327971446897</v>
      </c>
      <c r="R252" s="27">
        <f t="shared" si="126"/>
        <v>125.53065519499853</v>
      </c>
      <c r="S252" s="27">
        <f t="shared" si="126"/>
        <v>273.14040678816741</v>
      </c>
      <c r="T252" s="27">
        <f t="shared" si="126"/>
        <v>72.458895557098998</v>
      </c>
      <c r="U252" s="27">
        <f t="shared" si="126"/>
        <v>104.53271501918178</v>
      </c>
      <c r="V252" s="27">
        <f t="shared" si="126"/>
        <v>65.422625667191312</v>
      </c>
      <c r="W252" s="27">
        <f t="shared" si="126"/>
        <v>132.97461834983952</v>
      </c>
      <c r="X252" s="27">
        <f t="shared" si="126"/>
        <v>166.61241988128924</v>
      </c>
      <c r="Y252" s="27">
        <f t="shared" si="126"/>
        <v>157.79466164144691</v>
      </c>
      <c r="Z252" s="27">
        <f t="shared" si="126"/>
        <v>96.5127816816711</v>
      </c>
      <c r="AA252" s="27">
        <f t="shared" si="126"/>
        <v>108.62911637738867</v>
      </c>
      <c r="AB252" s="27">
        <f t="shared" si="126"/>
        <v>53.912408582304117</v>
      </c>
      <c r="AC252" s="27">
        <f t="shared" si="126"/>
        <v>12.858990336672335</v>
      </c>
      <c r="AD252" s="27">
        <f t="shared" si="126"/>
        <v>5.4698083530232964</v>
      </c>
      <c r="AE252" s="27">
        <f t="shared" si="126"/>
        <v>8.0842254331940087</v>
      </c>
      <c r="AF252" s="27">
        <f t="shared" si="126"/>
        <v>1.2659242088545832</v>
      </c>
      <c r="AG252" s="27">
        <f t="shared" si="126"/>
        <v>1.8656819747130617</v>
      </c>
      <c r="AH252" s="27">
        <f t="shared" si="126"/>
        <v>2.8924821505850287</v>
      </c>
      <c r="AI252" s="27">
        <f t="shared" si="126"/>
        <v>1.725561967175941</v>
      </c>
      <c r="AJ252" s="27">
        <f t="shared" si="126"/>
        <v>0.32357511446471698</v>
      </c>
      <c r="AK252" s="27">
        <f t="shared" si="126"/>
        <v>0.3459163477751806</v>
      </c>
      <c r="AL252" s="27">
        <f t="shared" si="126"/>
        <v>7.5474283841368921</v>
      </c>
      <c r="AM252" s="27">
        <f t="shared" si="126"/>
        <v>0.70103708279447752</v>
      </c>
      <c r="AN252" s="27">
        <f t="shared" si="126"/>
        <v>2.6224295514153955</v>
      </c>
      <c r="AO252" s="27">
        <f t="shared" si="126"/>
        <v>0.19059062496562187</v>
      </c>
      <c r="AP252" s="27">
        <f t="shared" si="126"/>
        <v>0</v>
      </c>
      <c r="AQ252" s="27">
        <f t="shared" si="126"/>
        <v>8.0064076902543579E-2</v>
      </c>
      <c r="AR252" s="27">
        <f t="shared" si="126"/>
        <v>2.543636269218827</v>
      </c>
      <c r="AS252" s="27">
        <f t="shared" si="126"/>
        <v>1.6224914891852693</v>
      </c>
      <c r="AT252" s="27">
        <f t="shared" si="126"/>
        <v>0.72057669212289199</v>
      </c>
      <c r="AU252" s="27">
        <f t="shared" si="126"/>
        <v>1.6765731227409786</v>
      </c>
      <c r="AV252" s="27">
        <f t="shared" si="126"/>
        <v>0.32357511446471698</v>
      </c>
      <c r="AW252" s="27">
        <f t="shared" si="126"/>
        <v>0.24019223070763074</v>
      </c>
      <c r="AX252" s="27">
        <f t="shared" si="126"/>
        <v>5.2851388163124264</v>
      </c>
      <c r="AY252" s="27">
        <f t="shared" si="126"/>
        <v>0.36397614273277928</v>
      </c>
      <c r="AZ252" s="27">
        <f t="shared" si="126"/>
        <v>0.49354811679282462</v>
      </c>
      <c r="BA252" s="27">
        <f t="shared" si="126"/>
        <v>0.22408408067882737</v>
      </c>
      <c r="BB252" s="27">
        <f t="shared" si="126"/>
        <v>0</v>
      </c>
      <c r="BC252" s="27">
        <f t="shared" si="126"/>
        <v>0.16012815380508716</v>
      </c>
      <c r="BD252" s="27">
        <f t="shared" si="126"/>
        <v>0.515776735638242</v>
      </c>
      <c r="BE252" s="27">
        <f t="shared" si="126"/>
        <v>2.6390800650498636</v>
      </c>
      <c r="BF252" s="27">
        <f t="shared" si="126"/>
        <v>1.6408253082847342</v>
      </c>
      <c r="BG252" s="27">
        <f t="shared" si="126"/>
        <v>0.35656240987624055</v>
      </c>
      <c r="BH252" s="27">
        <f t="shared" si="126"/>
        <v>0.48038446141526148</v>
      </c>
      <c r="BI252" s="27">
        <f t="shared" si="126"/>
        <v>0.6512643849814751</v>
      </c>
      <c r="BJ252" s="27">
        <f t="shared" si="126"/>
        <v>1.030517254569671</v>
      </c>
      <c r="BK252" s="27">
        <f t="shared" si="126"/>
        <v>1.0079809725513877</v>
      </c>
      <c r="BL252" s="27">
        <f t="shared" si="126"/>
        <v>60.402186593691667</v>
      </c>
      <c r="BM252" s="27">
        <f t="shared" si="126"/>
        <v>18.324444231961209</v>
      </c>
      <c r="BN252" s="27">
        <f t="shared" si="126"/>
        <v>5.3413401436263666</v>
      </c>
      <c r="BO252" s="27">
        <f t="shared" si="126"/>
        <v>1.3673544235706117</v>
      </c>
      <c r="BP252" s="27">
        <f t="shared" si="126"/>
        <v>2.2929192381064434</v>
      </c>
      <c r="BQ252" s="27">
        <f t="shared" si="126"/>
        <v>11.114593471386529</v>
      </c>
      <c r="BR252" s="27">
        <f t="shared" ref="BR252:BX252" si="127">STDEV(BR228,BR230:BR233,BR235,BR238:BR239,BR242:BR244,BR246:BR247)/SQRT($B250)</f>
        <v>33.1611901160759</v>
      </c>
      <c r="BS252" s="27">
        <f t="shared" si="127"/>
        <v>0.5053136455132401</v>
      </c>
      <c r="BT252" s="27">
        <f t="shared" si="127"/>
        <v>0.32191998793563381</v>
      </c>
      <c r="BU252" s="27">
        <f t="shared" si="127"/>
        <v>0.57919779477315481</v>
      </c>
      <c r="BV252" s="27">
        <f t="shared" si="127"/>
        <v>449.38198540152763</v>
      </c>
      <c r="BW252" s="27">
        <f t="shared" si="127"/>
        <v>187.9278878337141</v>
      </c>
      <c r="BX252" s="27">
        <f t="shared" si="127"/>
        <v>329.62680918477088</v>
      </c>
      <c r="BY252" s="27">
        <f>STDEV(BY228,BY230:BY233,BY235,BY238:BY239,BY242:BY244,BY246:BY247)/SQRT($B250)</f>
        <v>0</v>
      </c>
      <c r="BZ252" s="27">
        <f>STDEV(BZ228,BZ230:BZ233,BZ235,BZ238:BZ239,BZ242:BZ244,BZ246:BZ247)/SQRT($B250)</f>
        <v>0</v>
      </c>
      <c r="CA252" s="27">
        <f>STDEV(CA228,CA230:CA233,CA235,CA238:CA239,CA242:CA244,CA246:CA247)/SQRT($B250)</f>
        <v>0</v>
      </c>
      <c r="CB252" s="27">
        <f>STDEV(CB228,CB230:CB233,CB235,CB238:CB239,CB242:CB244,CB246:CB247)/SQRT($B250)</f>
        <v>0</v>
      </c>
      <c r="CC252" s="27">
        <f>STDEV(CC228,CC230:CC233,CC235,CC238:CC239,CC242:CC244,CC246:CC247)/SQRT($B250)</f>
        <v>0</v>
      </c>
    </row>
    <row r="253" spans="1:83">
      <c r="A253" s="63"/>
      <c r="B253" s="2"/>
      <c r="C253" s="63"/>
      <c r="D253" s="18"/>
      <c r="E253" s="27"/>
      <c r="F253" s="27"/>
      <c r="G253" s="27"/>
      <c r="H253" s="27"/>
      <c r="I253" s="27"/>
    </row>
    <row r="254" spans="1:83">
      <c r="A254" s="63"/>
      <c r="B254" s="63"/>
      <c r="C254" s="65"/>
      <c r="D254" s="65"/>
      <c r="E254" s="65"/>
      <c r="F254" s="65"/>
      <c r="G254" s="65"/>
      <c r="H254" s="65"/>
      <c r="I254" s="65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CE254" s="58"/>
    </row>
    <row r="255" spans="1:83" ht="18">
      <c r="A255" s="133" t="s">
        <v>197</v>
      </c>
      <c r="B255" s="63"/>
      <c r="C255" s="63"/>
      <c r="D255" s="63"/>
      <c r="E255" s="63"/>
      <c r="F255" s="63"/>
      <c r="G255" s="63"/>
      <c r="H255" s="63"/>
      <c r="I255" s="63"/>
      <c r="J255" s="71"/>
      <c r="K255" s="71"/>
      <c r="L255" s="71"/>
      <c r="M255" s="71"/>
      <c r="N255" s="71"/>
      <c r="O255" s="72"/>
      <c r="P255" s="71"/>
      <c r="Q255" s="71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1"/>
      <c r="AE255" s="71"/>
      <c r="AF255" s="71"/>
      <c r="AG255" s="73"/>
      <c r="AH255" s="73"/>
      <c r="AI255" s="74"/>
      <c r="AJ255" s="73"/>
      <c r="AK255" s="75"/>
      <c r="AL255" s="75"/>
      <c r="AS255" s="76"/>
      <c r="AT255" s="63"/>
      <c r="AU255" s="63"/>
      <c r="CE255" s="58"/>
    </row>
    <row r="256" spans="1:83" ht="16">
      <c r="A256" s="83" t="s">
        <v>147</v>
      </c>
      <c r="B256" s="66"/>
      <c r="C256" s="66" t="s">
        <v>146</v>
      </c>
      <c r="D256" s="66"/>
      <c r="E256" s="66"/>
      <c r="F256" s="66"/>
      <c r="G256" s="66"/>
      <c r="H256" s="66"/>
      <c r="I256" s="66"/>
      <c r="J256" s="53"/>
      <c r="K256" s="53"/>
      <c r="L256" s="53"/>
      <c r="M256" s="53"/>
      <c r="N256" s="53"/>
      <c r="O256" s="54"/>
      <c r="P256" s="53"/>
      <c r="Q256" s="53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3"/>
      <c r="AE256" s="53"/>
      <c r="AF256" s="53"/>
      <c r="AG256" s="55"/>
      <c r="AH256" s="55"/>
      <c r="AI256" s="77"/>
      <c r="AJ256" s="55"/>
      <c r="AK256" s="58"/>
      <c r="AL256" s="58"/>
      <c r="AM256" s="58"/>
      <c r="AN256" s="58"/>
      <c r="AO256" s="58"/>
      <c r="AP256" s="58"/>
      <c r="AQ256" s="58"/>
      <c r="AR256" s="58"/>
      <c r="AS256" s="66"/>
      <c r="AT256" s="66"/>
      <c r="AU256" s="66"/>
      <c r="CE256" s="58" t="s">
        <v>111</v>
      </c>
    </row>
    <row r="257" spans="1:106">
      <c r="A257" t="s">
        <v>158</v>
      </c>
      <c r="B257" s="10">
        <f>('E0-Last'!B38)-2</f>
        <v>27</v>
      </c>
      <c r="C257" s="4" t="s">
        <v>3</v>
      </c>
      <c r="D257" s="10" t="s">
        <v>38</v>
      </c>
      <c r="E257" s="59">
        <f>(K257/$J257)*100</f>
        <v>0</v>
      </c>
      <c r="F257" s="59">
        <f>(L257/$J257)*100</f>
        <v>0</v>
      </c>
      <c r="G257" s="59">
        <f>(M257/$J257)*100</f>
        <v>87.5</v>
      </c>
      <c r="H257" s="59">
        <f>(N257/$J257)*100</f>
        <v>12.5</v>
      </c>
      <c r="I257" s="59">
        <f>M257/J257</f>
        <v>0.875</v>
      </c>
      <c r="J257">
        <v>8</v>
      </c>
      <c r="K257">
        <v>0</v>
      </c>
      <c r="L257">
        <v>0</v>
      </c>
      <c r="M257">
        <v>7</v>
      </c>
      <c r="N257">
        <v>1</v>
      </c>
      <c r="O257">
        <v>0.875</v>
      </c>
      <c r="P257">
        <v>885.875</v>
      </c>
      <c r="Q257">
        <v>0</v>
      </c>
      <c r="R257">
        <v>592.28571439999996</v>
      </c>
      <c r="S257">
        <v>2941</v>
      </c>
      <c r="T257">
        <v>399.5</v>
      </c>
      <c r="U257">
        <v>263</v>
      </c>
      <c r="V257">
        <v>1355</v>
      </c>
      <c r="W257">
        <v>827.375</v>
      </c>
      <c r="X257">
        <v>887.71428560000004</v>
      </c>
      <c r="Y257">
        <v>405</v>
      </c>
      <c r="Z257">
        <v>73.75</v>
      </c>
      <c r="AA257">
        <v>69.285714299999995</v>
      </c>
      <c r="AB257">
        <v>105</v>
      </c>
      <c r="AC257">
        <v>27</v>
      </c>
      <c r="AD257">
        <v>13</v>
      </c>
      <c r="AE257">
        <v>12</v>
      </c>
      <c r="AF257">
        <v>2</v>
      </c>
      <c r="AG257">
        <v>13</v>
      </c>
      <c r="AH257">
        <v>11</v>
      </c>
      <c r="AI257">
        <v>1</v>
      </c>
      <c r="AJ257">
        <v>0</v>
      </c>
      <c r="AK257">
        <v>0</v>
      </c>
      <c r="AL257">
        <v>2</v>
      </c>
      <c r="AM257">
        <v>8</v>
      </c>
      <c r="AN257">
        <v>3</v>
      </c>
      <c r="AO257">
        <v>0</v>
      </c>
      <c r="AP257">
        <v>0</v>
      </c>
      <c r="AQ257">
        <v>0</v>
      </c>
      <c r="AR257">
        <v>2</v>
      </c>
      <c r="AS257">
        <v>5</v>
      </c>
      <c r="AT257">
        <v>7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1</v>
      </c>
      <c r="BA257">
        <v>1</v>
      </c>
      <c r="BB257">
        <v>0</v>
      </c>
      <c r="BC257">
        <v>0</v>
      </c>
      <c r="BD257">
        <v>0</v>
      </c>
      <c r="BE257">
        <v>18</v>
      </c>
      <c r="BF257">
        <v>1</v>
      </c>
      <c r="BG257">
        <v>0</v>
      </c>
      <c r="BH257">
        <v>0</v>
      </c>
      <c r="BI257">
        <v>3</v>
      </c>
      <c r="BJ257">
        <v>9</v>
      </c>
      <c r="BK257">
        <v>5</v>
      </c>
      <c r="BL257">
        <v>90</v>
      </c>
      <c r="BM257">
        <v>21</v>
      </c>
      <c r="BN257">
        <v>6</v>
      </c>
      <c r="BO257">
        <v>0</v>
      </c>
      <c r="BP257">
        <v>11</v>
      </c>
      <c r="BQ257">
        <v>15</v>
      </c>
      <c r="BR257">
        <v>37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 t="s">
        <v>58</v>
      </c>
      <c r="CE257" s="58"/>
    </row>
    <row r="258" spans="1:106">
      <c r="A258" t="s">
        <v>180</v>
      </c>
      <c r="B258" s="10">
        <f>('E0-Last'!B39)-2</f>
        <v>34</v>
      </c>
      <c r="C258" s="4" t="s">
        <v>3</v>
      </c>
      <c r="D258" s="10" t="s">
        <v>38</v>
      </c>
      <c r="E258" s="59">
        <f t="shared" ref="E258:E280" si="128">(K258/$J258)*100</f>
        <v>37.5</v>
      </c>
      <c r="F258" s="59">
        <f t="shared" ref="F258:F280" si="129">(L258/$J258)*100</f>
        <v>12.5</v>
      </c>
      <c r="G258" s="59">
        <f t="shared" ref="G258:G280" si="130">(M258/$J258)*100</f>
        <v>37.5</v>
      </c>
      <c r="H258" s="59">
        <f t="shared" ref="H258:H280" si="131">(N258/$J258)*100</f>
        <v>12.5</v>
      </c>
      <c r="I258" s="59">
        <f t="shared" ref="I258:I280" si="132">M258/J258</f>
        <v>0.375</v>
      </c>
      <c r="J258">
        <v>8</v>
      </c>
      <c r="K258">
        <v>3</v>
      </c>
      <c r="L258">
        <v>1</v>
      </c>
      <c r="M258">
        <v>3</v>
      </c>
      <c r="N258">
        <v>1</v>
      </c>
      <c r="O258">
        <v>0.75</v>
      </c>
      <c r="P258">
        <v>1591.8</v>
      </c>
      <c r="Q258">
        <v>1601</v>
      </c>
      <c r="R258">
        <v>1656</v>
      </c>
      <c r="S258">
        <v>1390</v>
      </c>
      <c r="T258">
        <v>708.75</v>
      </c>
      <c r="U258">
        <v>789.66666669999995</v>
      </c>
      <c r="V258">
        <v>466</v>
      </c>
      <c r="W258">
        <v>95.5</v>
      </c>
      <c r="X258">
        <v>96</v>
      </c>
      <c r="Y258">
        <v>94</v>
      </c>
      <c r="Z258">
        <v>587.25</v>
      </c>
      <c r="AA258">
        <v>671.66666669999995</v>
      </c>
      <c r="AB258">
        <v>334</v>
      </c>
      <c r="AC258">
        <v>22</v>
      </c>
      <c r="AD258">
        <v>13</v>
      </c>
      <c r="AE258">
        <v>4</v>
      </c>
      <c r="AF258">
        <v>5</v>
      </c>
      <c r="AG258">
        <v>8</v>
      </c>
      <c r="AH258">
        <v>12</v>
      </c>
      <c r="AI258">
        <v>0</v>
      </c>
      <c r="AJ258">
        <v>0</v>
      </c>
      <c r="AK258">
        <v>0</v>
      </c>
      <c r="AL258">
        <v>2</v>
      </c>
      <c r="AM258">
        <v>5</v>
      </c>
      <c r="AN258">
        <v>8</v>
      </c>
      <c r="AO258">
        <v>0</v>
      </c>
      <c r="AP258">
        <v>0</v>
      </c>
      <c r="AQ258">
        <v>0</v>
      </c>
      <c r="AR258">
        <v>0</v>
      </c>
      <c r="AS258">
        <v>1</v>
      </c>
      <c r="AT258">
        <v>3</v>
      </c>
      <c r="AU258">
        <v>0</v>
      </c>
      <c r="AV258">
        <v>0</v>
      </c>
      <c r="AW258">
        <v>0</v>
      </c>
      <c r="AX258">
        <v>0</v>
      </c>
      <c r="AY258">
        <v>2</v>
      </c>
      <c r="AZ258">
        <v>1</v>
      </c>
      <c r="BA258">
        <v>0</v>
      </c>
      <c r="BB258">
        <v>0</v>
      </c>
      <c r="BC258">
        <v>0</v>
      </c>
      <c r="BD258">
        <v>2</v>
      </c>
      <c r="BE258">
        <v>7</v>
      </c>
      <c r="BF258">
        <v>3</v>
      </c>
      <c r="BG258">
        <v>0</v>
      </c>
      <c r="BH258">
        <v>0</v>
      </c>
      <c r="BI258">
        <v>3</v>
      </c>
      <c r="BJ258">
        <v>1</v>
      </c>
      <c r="BK258">
        <v>0</v>
      </c>
      <c r="BL258">
        <v>225</v>
      </c>
      <c r="BM258">
        <v>77</v>
      </c>
      <c r="BN258">
        <v>4</v>
      </c>
      <c r="BO258">
        <v>0</v>
      </c>
      <c r="BP258">
        <v>4</v>
      </c>
      <c r="BQ258">
        <v>1</v>
      </c>
      <c r="BR258">
        <v>139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 t="s">
        <v>58</v>
      </c>
      <c r="CE258" s="58"/>
      <c r="CG258" s="10">
        <f>CG286</f>
        <v>0</v>
      </c>
      <c r="CH258" s="10">
        <f t="shared" ref="CH258:DB258" si="133">CH286</f>
        <v>0</v>
      </c>
      <c r="CI258" s="59">
        <f t="shared" si="133"/>
        <v>0</v>
      </c>
      <c r="CJ258" s="59">
        <f t="shared" si="133"/>
        <v>0</v>
      </c>
      <c r="CK258" s="59">
        <f t="shared" si="133"/>
        <v>0</v>
      </c>
      <c r="CL258" s="59">
        <f t="shared" si="133"/>
        <v>0</v>
      </c>
      <c r="CM258" s="59">
        <f t="shared" si="133"/>
        <v>0</v>
      </c>
      <c r="CN258" s="95">
        <f t="shared" si="133"/>
        <v>0</v>
      </c>
      <c r="CO258" s="95">
        <f t="shared" si="133"/>
        <v>0</v>
      </c>
      <c r="CP258" s="95">
        <f t="shared" si="133"/>
        <v>0</v>
      </c>
      <c r="CQ258" s="95">
        <f t="shared" si="133"/>
        <v>0</v>
      </c>
      <c r="CR258" s="95">
        <f t="shared" si="133"/>
        <v>0</v>
      </c>
      <c r="CS258" s="59">
        <f t="shared" si="133"/>
        <v>0</v>
      </c>
      <c r="CT258" s="59">
        <f t="shared" si="133"/>
        <v>0</v>
      </c>
      <c r="CU258" s="59">
        <f t="shared" si="133"/>
        <v>0</v>
      </c>
      <c r="CV258" s="59">
        <f t="shared" si="133"/>
        <v>0</v>
      </c>
      <c r="CW258" s="59">
        <f t="shared" si="133"/>
        <v>0</v>
      </c>
      <c r="CX258" s="95">
        <f t="shared" si="133"/>
        <v>0</v>
      </c>
      <c r="CY258" s="95">
        <f t="shared" si="133"/>
        <v>0</v>
      </c>
      <c r="CZ258" s="95">
        <f t="shared" si="133"/>
        <v>0</v>
      </c>
      <c r="DA258" s="95">
        <f t="shared" si="133"/>
        <v>0</v>
      </c>
      <c r="DB258" s="95">
        <f t="shared" si="133"/>
        <v>0</v>
      </c>
    </row>
    <row r="259" spans="1:106">
      <c r="A259" t="s">
        <v>159</v>
      </c>
      <c r="B259" s="10">
        <f>('E0-Last'!B40)-2</f>
        <v>32</v>
      </c>
      <c r="C259" s="4" t="s">
        <v>3</v>
      </c>
      <c r="D259" s="10" t="s">
        <v>38</v>
      </c>
      <c r="E259" s="59">
        <f t="shared" si="128"/>
        <v>50</v>
      </c>
      <c r="F259" s="59">
        <f t="shared" si="129"/>
        <v>0</v>
      </c>
      <c r="G259" s="59">
        <f t="shared" si="130"/>
        <v>50</v>
      </c>
      <c r="H259" s="59">
        <f t="shared" si="131"/>
        <v>0</v>
      </c>
      <c r="I259" s="59">
        <f t="shared" si="132"/>
        <v>0.5</v>
      </c>
      <c r="J259">
        <v>8</v>
      </c>
      <c r="K259">
        <v>4</v>
      </c>
      <c r="L259">
        <v>0</v>
      </c>
      <c r="M259">
        <v>4</v>
      </c>
      <c r="N259">
        <v>0</v>
      </c>
      <c r="O259">
        <v>1</v>
      </c>
      <c r="P259">
        <v>1040.5</v>
      </c>
      <c r="Q259">
        <v>0</v>
      </c>
      <c r="R259">
        <v>1040.5</v>
      </c>
      <c r="S259">
        <v>0</v>
      </c>
      <c r="T259">
        <v>276.5</v>
      </c>
      <c r="U259">
        <v>276.5</v>
      </c>
      <c r="V259">
        <v>0</v>
      </c>
      <c r="W259">
        <v>531.75</v>
      </c>
      <c r="X259">
        <v>531.75</v>
      </c>
      <c r="Y259">
        <v>0</v>
      </c>
      <c r="Z259">
        <v>46.25</v>
      </c>
      <c r="AA259">
        <v>46.25</v>
      </c>
      <c r="AB259">
        <v>0</v>
      </c>
      <c r="AC259">
        <v>17</v>
      </c>
      <c r="AD259">
        <v>7</v>
      </c>
      <c r="AE259">
        <v>10</v>
      </c>
      <c r="AF259">
        <v>0</v>
      </c>
      <c r="AG259">
        <v>8</v>
      </c>
      <c r="AH259">
        <v>7</v>
      </c>
      <c r="AI259">
        <v>2</v>
      </c>
      <c r="AJ259">
        <v>0</v>
      </c>
      <c r="AK259">
        <v>0</v>
      </c>
      <c r="AL259">
        <v>0</v>
      </c>
      <c r="AM259">
        <v>4</v>
      </c>
      <c r="AN259">
        <v>3</v>
      </c>
      <c r="AO259">
        <v>0</v>
      </c>
      <c r="AP259">
        <v>0</v>
      </c>
      <c r="AQ259">
        <v>0</v>
      </c>
      <c r="AR259">
        <v>0</v>
      </c>
      <c r="AS259">
        <v>4</v>
      </c>
      <c r="AT259">
        <v>4</v>
      </c>
      <c r="AU259">
        <v>2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11</v>
      </c>
      <c r="BF259">
        <v>0</v>
      </c>
      <c r="BG259">
        <v>0</v>
      </c>
      <c r="BH259">
        <v>0</v>
      </c>
      <c r="BI259">
        <v>2</v>
      </c>
      <c r="BJ259">
        <v>5</v>
      </c>
      <c r="BK259">
        <v>4</v>
      </c>
      <c r="BL259">
        <v>245</v>
      </c>
      <c r="BM259">
        <v>77</v>
      </c>
      <c r="BN259">
        <v>9</v>
      </c>
      <c r="BO259">
        <v>0</v>
      </c>
      <c r="BP259">
        <v>5</v>
      </c>
      <c r="BQ259">
        <v>5</v>
      </c>
      <c r="BR259">
        <v>149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 t="s">
        <v>58</v>
      </c>
      <c r="CE259" s="58"/>
      <c r="CI259" s="59"/>
      <c r="CJ259" s="59"/>
      <c r="CK259" s="59"/>
      <c r="CL259" s="59"/>
      <c r="CM259" s="59"/>
      <c r="CN259" s="95"/>
      <c r="CO259" s="95"/>
      <c r="CP259" s="95"/>
      <c r="CQ259" s="95"/>
      <c r="CR259" s="95"/>
      <c r="CS259" s="59"/>
      <c r="CT259" s="59"/>
      <c r="CU259" s="59"/>
      <c r="CV259" s="59"/>
      <c r="CW259" s="59"/>
      <c r="CX259" s="95"/>
      <c r="CY259" s="95"/>
      <c r="CZ259" s="95"/>
      <c r="DA259" s="95"/>
      <c r="DB259" s="95"/>
    </row>
    <row r="260" spans="1:106">
      <c r="A260" t="s">
        <v>160</v>
      </c>
      <c r="B260" s="10">
        <f>('E0-Last'!B41)-2</f>
        <v>32</v>
      </c>
      <c r="C260" s="4" t="s">
        <v>3</v>
      </c>
      <c r="D260" s="10" t="s">
        <v>38</v>
      </c>
      <c r="E260" s="59">
        <f t="shared" si="128"/>
        <v>0</v>
      </c>
      <c r="F260" s="59">
        <f t="shared" si="129"/>
        <v>0</v>
      </c>
      <c r="G260" s="59">
        <f t="shared" si="130"/>
        <v>87.5</v>
      </c>
      <c r="H260" s="59">
        <f t="shared" si="131"/>
        <v>12.5</v>
      </c>
      <c r="I260" s="59">
        <f t="shared" si="132"/>
        <v>0.875</v>
      </c>
      <c r="J260">
        <v>8</v>
      </c>
      <c r="K260">
        <v>0</v>
      </c>
      <c r="L260">
        <v>0</v>
      </c>
      <c r="M260">
        <v>7</v>
      </c>
      <c r="N260">
        <v>1</v>
      </c>
      <c r="O260">
        <v>0.875</v>
      </c>
      <c r="P260">
        <v>208.875</v>
      </c>
      <c r="Q260">
        <v>0</v>
      </c>
      <c r="R260">
        <v>196.57142859999999</v>
      </c>
      <c r="S260">
        <v>295</v>
      </c>
      <c r="T260">
        <v>139.625</v>
      </c>
      <c r="U260">
        <v>138.57142859999999</v>
      </c>
      <c r="V260">
        <v>147</v>
      </c>
      <c r="W260">
        <v>84.125</v>
      </c>
      <c r="X260">
        <v>84.142857129999996</v>
      </c>
      <c r="Y260">
        <v>84</v>
      </c>
      <c r="Z260">
        <v>1034.125</v>
      </c>
      <c r="AA260">
        <v>1109</v>
      </c>
      <c r="AB260">
        <v>510</v>
      </c>
      <c r="AC260">
        <v>48</v>
      </c>
      <c r="AD260">
        <v>21</v>
      </c>
      <c r="AE260">
        <v>18</v>
      </c>
      <c r="AF260">
        <v>9</v>
      </c>
      <c r="AG260">
        <v>10</v>
      </c>
      <c r="AH260">
        <v>12</v>
      </c>
      <c r="AI260">
        <v>3</v>
      </c>
      <c r="AJ260">
        <v>0</v>
      </c>
      <c r="AK260">
        <v>0</v>
      </c>
      <c r="AL260">
        <v>23</v>
      </c>
      <c r="AM260">
        <v>8</v>
      </c>
      <c r="AN260">
        <v>4</v>
      </c>
      <c r="AO260">
        <v>0</v>
      </c>
      <c r="AP260">
        <v>0</v>
      </c>
      <c r="AQ260">
        <v>0</v>
      </c>
      <c r="AR260">
        <v>9</v>
      </c>
      <c r="AS260">
        <v>2</v>
      </c>
      <c r="AT260">
        <v>7</v>
      </c>
      <c r="AU260">
        <v>3</v>
      </c>
      <c r="AV260">
        <v>0</v>
      </c>
      <c r="AW260">
        <v>0</v>
      </c>
      <c r="AX260">
        <v>6</v>
      </c>
      <c r="AY260">
        <v>0</v>
      </c>
      <c r="AZ260">
        <v>1</v>
      </c>
      <c r="BA260">
        <v>0</v>
      </c>
      <c r="BB260">
        <v>0</v>
      </c>
      <c r="BC260">
        <v>0</v>
      </c>
      <c r="BD260">
        <v>8</v>
      </c>
      <c r="BE260">
        <v>8</v>
      </c>
      <c r="BF260">
        <v>0</v>
      </c>
      <c r="BG260">
        <v>0</v>
      </c>
      <c r="BH260">
        <v>0</v>
      </c>
      <c r="BI260">
        <v>7</v>
      </c>
      <c r="BJ260">
        <v>1</v>
      </c>
      <c r="BK260">
        <v>0</v>
      </c>
      <c r="BL260">
        <v>70</v>
      </c>
      <c r="BM260">
        <v>17</v>
      </c>
      <c r="BN260">
        <v>0</v>
      </c>
      <c r="BO260">
        <v>1</v>
      </c>
      <c r="BP260">
        <v>17</v>
      </c>
      <c r="BQ260">
        <v>0</v>
      </c>
      <c r="BR260">
        <v>35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 t="s">
        <v>58</v>
      </c>
      <c r="CG260" s="10">
        <f>CG316</f>
        <v>0</v>
      </c>
      <c r="CH260" s="10">
        <f t="shared" ref="CH260:DB260" si="134">CH316</f>
        <v>0</v>
      </c>
      <c r="CI260" s="59">
        <f t="shared" si="134"/>
        <v>0</v>
      </c>
      <c r="CJ260" s="59">
        <f t="shared" si="134"/>
        <v>0</v>
      </c>
      <c r="CK260" s="59">
        <f t="shared" si="134"/>
        <v>0</v>
      </c>
      <c r="CL260" s="59">
        <f t="shared" si="134"/>
        <v>0</v>
      </c>
      <c r="CM260" s="59">
        <f t="shared" si="134"/>
        <v>0</v>
      </c>
      <c r="CN260" s="95">
        <f t="shared" si="134"/>
        <v>0</v>
      </c>
      <c r="CO260" s="95">
        <f t="shared" si="134"/>
        <v>0</v>
      </c>
      <c r="CP260" s="95">
        <f t="shared" si="134"/>
        <v>0</v>
      </c>
      <c r="CQ260" s="95">
        <f t="shared" si="134"/>
        <v>0</v>
      </c>
      <c r="CR260" s="95">
        <f t="shared" si="134"/>
        <v>0</v>
      </c>
      <c r="CS260" s="59">
        <f t="shared" si="134"/>
        <v>0</v>
      </c>
      <c r="CT260" s="59">
        <f t="shared" si="134"/>
        <v>0</v>
      </c>
      <c r="CU260" s="59">
        <f t="shared" si="134"/>
        <v>0</v>
      </c>
      <c r="CV260" s="59">
        <f t="shared" si="134"/>
        <v>0</v>
      </c>
      <c r="CW260" s="59">
        <f t="shared" si="134"/>
        <v>0</v>
      </c>
      <c r="CX260" s="95">
        <f t="shared" si="134"/>
        <v>0</v>
      </c>
      <c r="CY260" s="95">
        <f t="shared" si="134"/>
        <v>0</v>
      </c>
      <c r="CZ260" s="95">
        <f t="shared" si="134"/>
        <v>0</v>
      </c>
      <c r="DA260" s="95">
        <f t="shared" si="134"/>
        <v>0</v>
      </c>
      <c r="DB260" s="95">
        <f t="shared" si="134"/>
        <v>0</v>
      </c>
    </row>
    <row r="261" spans="1:106">
      <c r="A261" t="s">
        <v>181</v>
      </c>
      <c r="B261" s="10">
        <f>('E0-Last'!B42)-2</f>
        <v>34</v>
      </c>
      <c r="C261" s="6" t="s">
        <v>2</v>
      </c>
      <c r="D261" s="10" t="s">
        <v>38</v>
      </c>
      <c r="E261" s="59">
        <f t="shared" si="128"/>
        <v>0</v>
      </c>
      <c r="F261" s="59">
        <f t="shared" si="129"/>
        <v>0</v>
      </c>
      <c r="G261" s="59">
        <f t="shared" si="130"/>
        <v>75</v>
      </c>
      <c r="H261" s="59">
        <f t="shared" si="131"/>
        <v>25</v>
      </c>
      <c r="I261" s="59">
        <f t="shared" si="132"/>
        <v>0.75</v>
      </c>
      <c r="J261">
        <v>8</v>
      </c>
      <c r="K261">
        <v>0</v>
      </c>
      <c r="L261">
        <v>0</v>
      </c>
      <c r="M261">
        <v>6</v>
      </c>
      <c r="N261">
        <v>2</v>
      </c>
      <c r="O261">
        <v>0.75</v>
      </c>
      <c r="P261">
        <v>909.625</v>
      </c>
      <c r="Q261">
        <v>0</v>
      </c>
      <c r="R261">
        <v>768.5</v>
      </c>
      <c r="S261">
        <v>1333</v>
      </c>
      <c r="T261">
        <v>587.75</v>
      </c>
      <c r="U261">
        <v>582.66666669999995</v>
      </c>
      <c r="V261">
        <v>603</v>
      </c>
      <c r="W261">
        <v>155.75</v>
      </c>
      <c r="X261">
        <v>152.5</v>
      </c>
      <c r="Y261">
        <v>165.5</v>
      </c>
      <c r="Z261">
        <v>1161.25</v>
      </c>
      <c r="AA261">
        <v>1337.5</v>
      </c>
      <c r="AB261">
        <v>632.5</v>
      </c>
      <c r="AC261">
        <v>49</v>
      </c>
      <c r="AD261">
        <v>19</v>
      </c>
      <c r="AE261">
        <v>17</v>
      </c>
      <c r="AF261">
        <v>13</v>
      </c>
      <c r="AG261">
        <v>17</v>
      </c>
      <c r="AH261">
        <v>15</v>
      </c>
      <c r="AI261">
        <v>3</v>
      </c>
      <c r="AJ261">
        <v>1</v>
      </c>
      <c r="AK261">
        <v>0</v>
      </c>
      <c r="AL261">
        <v>13</v>
      </c>
      <c r="AM261">
        <v>8</v>
      </c>
      <c r="AN261">
        <v>7</v>
      </c>
      <c r="AO261">
        <v>0</v>
      </c>
      <c r="AP261">
        <v>1</v>
      </c>
      <c r="AQ261">
        <v>0</v>
      </c>
      <c r="AR261">
        <v>3</v>
      </c>
      <c r="AS261">
        <v>5</v>
      </c>
      <c r="AT261">
        <v>6</v>
      </c>
      <c r="AU261">
        <v>2</v>
      </c>
      <c r="AV261">
        <v>0</v>
      </c>
      <c r="AW261">
        <v>0</v>
      </c>
      <c r="AX261">
        <v>4</v>
      </c>
      <c r="AY261">
        <v>4</v>
      </c>
      <c r="AZ261">
        <v>2</v>
      </c>
      <c r="BA261">
        <v>1</v>
      </c>
      <c r="BB261">
        <v>0</v>
      </c>
      <c r="BC261">
        <v>0</v>
      </c>
      <c r="BD261">
        <v>6</v>
      </c>
      <c r="BE261">
        <v>9</v>
      </c>
      <c r="BF261">
        <v>0</v>
      </c>
      <c r="BG261">
        <v>1</v>
      </c>
      <c r="BH261">
        <v>0</v>
      </c>
      <c r="BI261">
        <v>5</v>
      </c>
      <c r="BJ261">
        <v>3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 t="s">
        <v>58</v>
      </c>
      <c r="CG261" s="10" t="e">
        <f>#REF!</f>
        <v>#REF!</v>
      </c>
      <c r="CH261" s="10" t="e">
        <f>#REF!</f>
        <v>#REF!</v>
      </c>
      <c r="CI261" s="59" t="e">
        <f>#REF!</f>
        <v>#REF!</v>
      </c>
      <c r="CJ261" s="59" t="e">
        <f>#REF!</f>
        <v>#REF!</v>
      </c>
      <c r="CK261" s="59" t="e">
        <f>#REF!</f>
        <v>#REF!</v>
      </c>
      <c r="CL261" s="59" t="e">
        <f>#REF!</f>
        <v>#REF!</v>
      </c>
      <c r="CM261" s="59" t="e">
        <f>#REF!</f>
        <v>#REF!</v>
      </c>
      <c r="CN261" s="95" t="e">
        <f>#REF!</f>
        <v>#REF!</v>
      </c>
      <c r="CO261" s="95" t="e">
        <f>#REF!</f>
        <v>#REF!</v>
      </c>
      <c r="CP261" s="95" t="e">
        <f>#REF!</f>
        <v>#REF!</v>
      </c>
      <c r="CQ261" s="95" t="e">
        <f>#REF!</f>
        <v>#REF!</v>
      </c>
      <c r="CR261" s="95" t="e">
        <f>#REF!</f>
        <v>#REF!</v>
      </c>
      <c r="CS261" s="59" t="e">
        <f>#REF!</f>
        <v>#REF!</v>
      </c>
      <c r="CT261" s="59" t="e">
        <f>#REF!</f>
        <v>#REF!</v>
      </c>
      <c r="CU261" s="59" t="e">
        <f>#REF!</f>
        <v>#REF!</v>
      </c>
      <c r="CV261" s="59" t="e">
        <f>#REF!</f>
        <v>#REF!</v>
      </c>
      <c r="CW261" s="59" t="e">
        <f>#REF!</f>
        <v>#REF!</v>
      </c>
      <c r="CX261" s="95" t="e">
        <f>#REF!</f>
        <v>#REF!</v>
      </c>
      <c r="CY261" s="95" t="e">
        <f>#REF!</f>
        <v>#REF!</v>
      </c>
      <c r="CZ261" s="95" t="e">
        <f>#REF!</f>
        <v>#REF!</v>
      </c>
      <c r="DA261" s="95" t="e">
        <f>#REF!</f>
        <v>#REF!</v>
      </c>
      <c r="DB261" s="95" t="e">
        <f>#REF!</f>
        <v>#REF!</v>
      </c>
    </row>
    <row r="262" spans="1:106">
      <c r="A262" t="s">
        <v>161</v>
      </c>
      <c r="B262" s="10">
        <f>('E0-Last'!B43)-2</f>
        <v>33</v>
      </c>
      <c r="C262" s="4" t="s">
        <v>3</v>
      </c>
      <c r="D262" s="10" t="s">
        <v>38</v>
      </c>
      <c r="E262" s="59">
        <f t="shared" si="128"/>
        <v>0</v>
      </c>
      <c r="F262" s="59">
        <f t="shared" si="129"/>
        <v>0</v>
      </c>
      <c r="G262" s="59">
        <f t="shared" si="130"/>
        <v>50</v>
      </c>
      <c r="H262" s="59">
        <f t="shared" si="131"/>
        <v>50</v>
      </c>
      <c r="I262" s="59">
        <f t="shared" si="132"/>
        <v>0.5</v>
      </c>
      <c r="J262">
        <v>8</v>
      </c>
      <c r="K262">
        <v>0</v>
      </c>
      <c r="L262">
        <v>0</v>
      </c>
      <c r="M262">
        <v>4</v>
      </c>
      <c r="N262">
        <v>4</v>
      </c>
      <c r="O262">
        <v>0.5</v>
      </c>
      <c r="P262">
        <v>205.75</v>
      </c>
      <c r="Q262">
        <v>0</v>
      </c>
      <c r="R262">
        <v>91.75</v>
      </c>
      <c r="S262">
        <v>319.75</v>
      </c>
      <c r="T262">
        <v>153.25</v>
      </c>
      <c r="U262">
        <v>182.5</v>
      </c>
      <c r="V262">
        <v>124</v>
      </c>
      <c r="W262">
        <v>117.25</v>
      </c>
      <c r="X262">
        <v>115.25</v>
      </c>
      <c r="Y262">
        <v>119.25</v>
      </c>
      <c r="Z262">
        <v>161.25</v>
      </c>
      <c r="AA262">
        <v>149.5</v>
      </c>
      <c r="AB262">
        <v>173</v>
      </c>
      <c r="AC262">
        <v>32</v>
      </c>
      <c r="AD262">
        <v>15</v>
      </c>
      <c r="AE262">
        <v>7</v>
      </c>
      <c r="AF262">
        <v>10</v>
      </c>
      <c r="AG262">
        <v>10</v>
      </c>
      <c r="AH262">
        <v>11</v>
      </c>
      <c r="AI262">
        <v>2</v>
      </c>
      <c r="AJ262">
        <v>0</v>
      </c>
      <c r="AK262">
        <v>0</v>
      </c>
      <c r="AL262">
        <v>9</v>
      </c>
      <c r="AM262">
        <v>8</v>
      </c>
      <c r="AN262">
        <v>3</v>
      </c>
      <c r="AO262">
        <v>0</v>
      </c>
      <c r="AP262">
        <v>0</v>
      </c>
      <c r="AQ262">
        <v>0</v>
      </c>
      <c r="AR262">
        <v>4</v>
      </c>
      <c r="AS262">
        <v>2</v>
      </c>
      <c r="AT262">
        <v>4</v>
      </c>
      <c r="AU262">
        <v>0</v>
      </c>
      <c r="AV262">
        <v>0</v>
      </c>
      <c r="AW262">
        <v>0</v>
      </c>
      <c r="AX262">
        <v>1</v>
      </c>
      <c r="AY262">
        <v>0</v>
      </c>
      <c r="AZ262">
        <v>4</v>
      </c>
      <c r="BA262">
        <v>2</v>
      </c>
      <c r="BB262">
        <v>0</v>
      </c>
      <c r="BC262">
        <v>0</v>
      </c>
      <c r="BD262">
        <v>4</v>
      </c>
      <c r="BE262">
        <v>33</v>
      </c>
      <c r="BF262">
        <v>0</v>
      </c>
      <c r="BG262">
        <v>0</v>
      </c>
      <c r="BH262">
        <v>0</v>
      </c>
      <c r="BI262">
        <v>4</v>
      </c>
      <c r="BJ262">
        <v>14</v>
      </c>
      <c r="BK262">
        <v>15</v>
      </c>
      <c r="BL262">
        <v>66</v>
      </c>
      <c r="BM262">
        <v>10</v>
      </c>
      <c r="BN262">
        <v>2</v>
      </c>
      <c r="BO262">
        <v>0</v>
      </c>
      <c r="BP262">
        <v>16</v>
      </c>
      <c r="BQ262">
        <v>18</v>
      </c>
      <c r="BR262">
        <v>20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 t="s">
        <v>58</v>
      </c>
      <c r="CI262" s="59"/>
      <c r="CJ262" s="59"/>
      <c r="CK262" s="59"/>
      <c r="CL262" s="59"/>
      <c r="CM262" s="59"/>
      <c r="CN262" s="95"/>
      <c r="CO262" s="95"/>
      <c r="CP262" s="95"/>
      <c r="CQ262" s="95"/>
      <c r="CR262" s="95"/>
      <c r="CS262" s="59"/>
      <c r="CT262" s="59"/>
      <c r="CU262" s="59"/>
      <c r="CV262" s="59"/>
      <c r="CW262" s="59"/>
      <c r="CX262" s="95"/>
      <c r="CY262" s="95"/>
      <c r="CZ262" s="95"/>
      <c r="DA262" s="95"/>
      <c r="DB262" s="95"/>
    </row>
    <row r="263" spans="1:106">
      <c r="A263" t="s">
        <v>162</v>
      </c>
      <c r="B263" s="10">
        <f>('E0-Last'!B44)-2</f>
        <v>32</v>
      </c>
      <c r="C263" s="6" t="s">
        <v>2</v>
      </c>
      <c r="D263" s="10" t="s">
        <v>38</v>
      </c>
      <c r="E263" s="59">
        <f t="shared" si="128"/>
        <v>0</v>
      </c>
      <c r="F263" s="59">
        <f t="shared" si="129"/>
        <v>0</v>
      </c>
      <c r="G263" s="59">
        <f t="shared" si="130"/>
        <v>100</v>
      </c>
      <c r="H263" s="59">
        <f t="shared" si="131"/>
        <v>0</v>
      </c>
      <c r="I263" s="59">
        <f t="shared" si="132"/>
        <v>1</v>
      </c>
      <c r="J263">
        <v>8</v>
      </c>
      <c r="K263">
        <v>0</v>
      </c>
      <c r="L263">
        <v>0</v>
      </c>
      <c r="M263">
        <v>8</v>
      </c>
      <c r="N263">
        <v>0</v>
      </c>
      <c r="O263">
        <v>1</v>
      </c>
      <c r="P263">
        <v>893.875</v>
      </c>
      <c r="Q263">
        <v>0</v>
      </c>
      <c r="R263">
        <v>893.875</v>
      </c>
      <c r="S263">
        <v>0</v>
      </c>
      <c r="T263">
        <v>135.75</v>
      </c>
      <c r="U263">
        <v>135.75</v>
      </c>
      <c r="V263">
        <v>0</v>
      </c>
      <c r="W263">
        <v>548.625</v>
      </c>
      <c r="X263">
        <v>548.625</v>
      </c>
      <c r="Y263">
        <v>0</v>
      </c>
      <c r="Z263">
        <v>557.75</v>
      </c>
      <c r="AA263">
        <v>557.75</v>
      </c>
      <c r="AB263">
        <v>0</v>
      </c>
      <c r="AC263">
        <v>41</v>
      </c>
      <c r="AD263">
        <v>19</v>
      </c>
      <c r="AE263">
        <v>19</v>
      </c>
      <c r="AF263">
        <v>3</v>
      </c>
      <c r="AG263">
        <v>11</v>
      </c>
      <c r="AH263">
        <v>14</v>
      </c>
      <c r="AI263">
        <v>3</v>
      </c>
      <c r="AJ263">
        <v>0</v>
      </c>
      <c r="AK263">
        <v>0</v>
      </c>
      <c r="AL263">
        <v>13</v>
      </c>
      <c r="AM263">
        <v>8</v>
      </c>
      <c r="AN263">
        <v>6</v>
      </c>
      <c r="AO263">
        <v>0</v>
      </c>
      <c r="AP263">
        <v>0</v>
      </c>
      <c r="AQ263">
        <v>0</v>
      </c>
      <c r="AR263">
        <v>5</v>
      </c>
      <c r="AS263">
        <v>2</v>
      </c>
      <c r="AT263">
        <v>8</v>
      </c>
      <c r="AU263">
        <v>3</v>
      </c>
      <c r="AV263">
        <v>0</v>
      </c>
      <c r="AW263">
        <v>0</v>
      </c>
      <c r="AX263">
        <v>6</v>
      </c>
      <c r="AY263">
        <v>1</v>
      </c>
      <c r="AZ263">
        <v>0</v>
      </c>
      <c r="BA263">
        <v>0</v>
      </c>
      <c r="BB263">
        <v>0</v>
      </c>
      <c r="BC263">
        <v>0</v>
      </c>
      <c r="BD263">
        <v>2</v>
      </c>
      <c r="BE263">
        <v>12</v>
      </c>
      <c r="BF263">
        <v>1</v>
      </c>
      <c r="BG263">
        <v>0</v>
      </c>
      <c r="BH263">
        <v>0</v>
      </c>
      <c r="BI263">
        <v>3</v>
      </c>
      <c r="BJ263">
        <v>5</v>
      </c>
      <c r="BK263">
        <v>3</v>
      </c>
      <c r="BL263">
        <v>113</v>
      </c>
      <c r="BM263">
        <v>25</v>
      </c>
      <c r="BN263">
        <v>1</v>
      </c>
      <c r="BO263">
        <v>2</v>
      </c>
      <c r="BP263">
        <v>21</v>
      </c>
      <c r="BQ263">
        <v>7</v>
      </c>
      <c r="BR263">
        <v>57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 t="s">
        <v>58</v>
      </c>
      <c r="CG263" s="10" t="e">
        <f>#REF!</f>
        <v>#REF!</v>
      </c>
      <c r="CH263" s="10" t="e">
        <f>#REF!</f>
        <v>#REF!</v>
      </c>
      <c r="CI263" s="59" t="e">
        <f>#REF!</f>
        <v>#REF!</v>
      </c>
      <c r="CJ263" s="59" t="e">
        <f>#REF!</f>
        <v>#REF!</v>
      </c>
      <c r="CK263" s="59" t="e">
        <f>#REF!</f>
        <v>#REF!</v>
      </c>
      <c r="CL263" s="59" t="e">
        <f>#REF!</f>
        <v>#REF!</v>
      </c>
      <c r="CM263" s="59" t="e">
        <f>#REF!</f>
        <v>#REF!</v>
      </c>
      <c r="CN263" s="95" t="e">
        <f>#REF!</f>
        <v>#REF!</v>
      </c>
      <c r="CO263" s="95" t="e">
        <f>#REF!</f>
        <v>#REF!</v>
      </c>
      <c r="CP263" s="95" t="e">
        <f>#REF!</f>
        <v>#REF!</v>
      </c>
      <c r="CQ263" s="95" t="e">
        <f>#REF!</f>
        <v>#REF!</v>
      </c>
      <c r="CR263" s="95" t="e">
        <f>#REF!</f>
        <v>#REF!</v>
      </c>
      <c r="CS263" s="59" t="e">
        <f>#REF!</f>
        <v>#REF!</v>
      </c>
      <c r="CT263" s="59" t="e">
        <f>#REF!</f>
        <v>#REF!</v>
      </c>
      <c r="CU263" s="59" t="e">
        <f>#REF!</f>
        <v>#REF!</v>
      </c>
      <c r="CV263" s="59" t="e">
        <f>#REF!</f>
        <v>#REF!</v>
      </c>
      <c r="CW263" s="59" t="e">
        <f>#REF!</f>
        <v>#REF!</v>
      </c>
      <c r="CX263" s="95" t="e">
        <f>#REF!</f>
        <v>#REF!</v>
      </c>
      <c r="CY263" s="95" t="e">
        <f>#REF!</f>
        <v>#REF!</v>
      </c>
      <c r="CZ263" s="95" t="e">
        <f>#REF!</f>
        <v>#REF!</v>
      </c>
      <c r="DA263" s="95" t="e">
        <f>#REF!</f>
        <v>#REF!</v>
      </c>
      <c r="DB263" s="95" t="e">
        <f>#REF!</f>
        <v>#REF!</v>
      </c>
    </row>
    <row r="264" spans="1:106">
      <c r="A264" t="s">
        <v>163</v>
      </c>
      <c r="B264" s="10">
        <f>('E0-Last'!B45)-2</f>
        <v>27</v>
      </c>
      <c r="C264" s="6" t="s">
        <v>2</v>
      </c>
      <c r="D264" s="10" t="s">
        <v>38</v>
      </c>
      <c r="E264" s="59">
        <f t="shared" si="128"/>
        <v>0</v>
      </c>
      <c r="F264" s="59">
        <f t="shared" si="129"/>
        <v>0</v>
      </c>
      <c r="G264" s="59">
        <f t="shared" si="130"/>
        <v>100</v>
      </c>
      <c r="H264" s="59">
        <f t="shared" si="131"/>
        <v>0</v>
      </c>
      <c r="I264" s="59">
        <f t="shared" si="132"/>
        <v>1</v>
      </c>
      <c r="J264">
        <v>8</v>
      </c>
      <c r="K264">
        <v>0</v>
      </c>
      <c r="L264">
        <v>0</v>
      </c>
      <c r="M264">
        <v>8</v>
      </c>
      <c r="N264">
        <v>0</v>
      </c>
      <c r="O264">
        <v>1</v>
      </c>
      <c r="P264">
        <v>461.25</v>
      </c>
      <c r="Q264">
        <v>0</v>
      </c>
      <c r="R264">
        <v>461.25</v>
      </c>
      <c r="S264">
        <v>0</v>
      </c>
      <c r="T264">
        <v>46.625</v>
      </c>
      <c r="U264">
        <v>46.625</v>
      </c>
      <c r="V264">
        <v>0</v>
      </c>
      <c r="W264">
        <v>73.625</v>
      </c>
      <c r="X264">
        <v>73.625</v>
      </c>
      <c r="Y264">
        <v>0</v>
      </c>
      <c r="Z264">
        <v>957.5</v>
      </c>
      <c r="AA264">
        <v>957.5</v>
      </c>
      <c r="AB264">
        <v>0</v>
      </c>
      <c r="AC264">
        <v>42</v>
      </c>
      <c r="AD264">
        <v>9</v>
      </c>
      <c r="AE264">
        <v>33</v>
      </c>
      <c r="AF264">
        <v>0</v>
      </c>
      <c r="AG264">
        <v>24</v>
      </c>
      <c r="AH264">
        <v>9</v>
      </c>
      <c r="AI264">
        <v>7</v>
      </c>
      <c r="AJ264">
        <v>2</v>
      </c>
      <c r="AK264">
        <v>0</v>
      </c>
      <c r="AL264">
        <v>0</v>
      </c>
      <c r="AM264">
        <v>8</v>
      </c>
      <c r="AN264">
        <v>1</v>
      </c>
      <c r="AO264">
        <v>0</v>
      </c>
      <c r="AP264">
        <v>0</v>
      </c>
      <c r="AQ264">
        <v>0</v>
      </c>
      <c r="AR264">
        <v>0</v>
      </c>
      <c r="AS264">
        <v>16</v>
      </c>
      <c r="AT264">
        <v>8</v>
      </c>
      <c r="AU264">
        <v>7</v>
      </c>
      <c r="AV264">
        <v>2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9</v>
      </c>
      <c r="BF264">
        <v>0</v>
      </c>
      <c r="BG264">
        <v>0</v>
      </c>
      <c r="BH264">
        <v>0</v>
      </c>
      <c r="BI264">
        <v>8</v>
      </c>
      <c r="BJ264">
        <v>0</v>
      </c>
      <c r="BK264">
        <v>1</v>
      </c>
      <c r="BL264">
        <v>74</v>
      </c>
      <c r="BM264">
        <v>11</v>
      </c>
      <c r="BN264">
        <v>0</v>
      </c>
      <c r="BO264">
        <v>0</v>
      </c>
      <c r="BP264">
        <v>13</v>
      </c>
      <c r="BQ264">
        <v>0</v>
      </c>
      <c r="BR264">
        <v>50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 t="s">
        <v>58</v>
      </c>
      <c r="CG264" s="10" t="e">
        <f>#REF!</f>
        <v>#REF!</v>
      </c>
      <c r="CH264" s="10" t="e">
        <f>#REF!</f>
        <v>#REF!</v>
      </c>
      <c r="CI264" s="59" t="e">
        <f>#REF!</f>
        <v>#REF!</v>
      </c>
      <c r="CJ264" s="59" t="e">
        <f>#REF!</f>
        <v>#REF!</v>
      </c>
      <c r="CK264" s="59" t="e">
        <f>#REF!</f>
        <v>#REF!</v>
      </c>
      <c r="CL264" s="59" t="e">
        <f>#REF!</f>
        <v>#REF!</v>
      </c>
      <c r="CM264" s="59" t="e">
        <f>#REF!</f>
        <v>#REF!</v>
      </c>
      <c r="CN264" s="95" t="e">
        <f>#REF!</f>
        <v>#REF!</v>
      </c>
      <c r="CO264" s="95" t="e">
        <f>#REF!</f>
        <v>#REF!</v>
      </c>
      <c r="CP264" s="95" t="e">
        <f>#REF!</f>
        <v>#REF!</v>
      </c>
      <c r="CQ264" s="95" t="e">
        <f>#REF!</f>
        <v>#REF!</v>
      </c>
      <c r="CR264" s="95" t="e">
        <f>#REF!</f>
        <v>#REF!</v>
      </c>
      <c r="CS264" s="59" t="e">
        <f>#REF!</f>
        <v>#REF!</v>
      </c>
      <c r="CT264" s="59" t="e">
        <f>#REF!</f>
        <v>#REF!</v>
      </c>
      <c r="CU264" s="59" t="e">
        <f>#REF!</f>
        <v>#REF!</v>
      </c>
      <c r="CV264" s="59" t="e">
        <f>#REF!</f>
        <v>#REF!</v>
      </c>
      <c r="CW264" s="59" t="e">
        <f>#REF!</f>
        <v>#REF!</v>
      </c>
      <c r="CX264" s="95" t="e">
        <f>#REF!</f>
        <v>#REF!</v>
      </c>
      <c r="CY264" s="95" t="e">
        <f>#REF!</f>
        <v>#REF!</v>
      </c>
      <c r="CZ264" s="95" t="e">
        <f>#REF!</f>
        <v>#REF!</v>
      </c>
      <c r="DA264" s="95" t="e">
        <f>#REF!</f>
        <v>#REF!</v>
      </c>
      <c r="DB264" s="95" t="e">
        <f>#REF!</f>
        <v>#REF!</v>
      </c>
    </row>
    <row r="265" spans="1:106">
      <c r="A265" t="s">
        <v>164</v>
      </c>
      <c r="B265" s="10">
        <f>('E0-Last'!B46)-2</f>
        <v>27</v>
      </c>
      <c r="C265" s="6" t="s">
        <v>2</v>
      </c>
      <c r="D265" s="10" t="s">
        <v>38</v>
      </c>
      <c r="E265" s="59">
        <f t="shared" si="128"/>
        <v>0</v>
      </c>
      <c r="F265" s="59">
        <f t="shared" si="129"/>
        <v>0</v>
      </c>
      <c r="G265" s="59">
        <f t="shared" si="130"/>
        <v>87.5</v>
      </c>
      <c r="H265" s="59">
        <f t="shared" si="131"/>
        <v>12.5</v>
      </c>
      <c r="I265" s="59">
        <f t="shared" si="132"/>
        <v>0.875</v>
      </c>
      <c r="J265">
        <v>8</v>
      </c>
      <c r="K265">
        <v>0</v>
      </c>
      <c r="L265">
        <v>0</v>
      </c>
      <c r="M265">
        <v>7</v>
      </c>
      <c r="N265">
        <v>1</v>
      </c>
      <c r="O265">
        <v>0.875</v>
      </c>
      <c r="P265">
        <v>331.875</v>
      </c>
      <c r="Q265">
        <v>0</v>
      </c>
      <c r="R265">
        <v>340.42857149999998</v>
      </c>
      <c r="S265">
        <v>272</v>
      </c>
      <c r="T265">
        <v>133.25</v>
      </c>
      <c r="U265">
        <v>137.2857143</v>
      </c>
      <c r="V265">
        <v>105</v>
      </c>
      <c r="W265">
        <v>67.875</v>
      </c>
      <c r="X265">
        <v>62.714285719999999</v>
      </c>
      <c r="Y265">
        <v>104</v>
      </c>
      <c r="Z265">
        <v>465.125</v>
      </c>
      <c r="AA265">
        <v>491.57142850000002</v>
      </c>
      <c r="AB265">
        <v>280</v>
      </c>
      <c r="AC265">
        <v>55</v>
      </c>
      <c r="AD265">
        <v>20</v>
      </c>
      <c r="AE265">
        <v>27</v>
      </c>
      <c r="AF265">
        <v>8</v>
      </c>
      <c r="AG265">
        <v>8</v>
      </c>
      <c r="AH265">
        <v>10</v>
      </c>
      <c r="AI265">
        <v>4</v>
      </c>
      <c r="AJ265">
        <v>0</v>
      </c>
      <c r="AK265">
        <v>1</v>
      </c>
      <c r="AL265">
        <v>32</v>
      </c>
      <c r="AM265">
        <v>8</v>
      </c>
      <c r="AN265">
        <v>2</v>
      </c>
      <c r="AO265">
        <v>0</v>
      </c>
      <c r="AP265">
        <v>0</v>
      </c>
      <c r="AQ265">
        <v>0</v>
      </c>
      <c r="AR265">
        <v>10</v>
      </c>
      <c r="AS265">
        <v>0</v>
      </c>
      <c r="AT265">
        <v>7</v>
      </c>
      <c r="AU265">
        <v>1</v>
      </c>
      <c r="AV265">
        <v>0</v>
      </c>
      <c r="AW265">
        <v>1</v>
      </c>
      <c r="AX265">
        <v>18</v>
      </c>
      <c r="AY265">
        <v>0</v>
      </c>
      <c r="AZ265">
        <v>1</v>
      </c>
      <c r="BA265">
        <v>3</v>
      </c>
      <c r="BB265">
        <v>0</v>
      </c>
      <c r="BC265">
        <v>0</v>
      </c>
      <c r="BD265">
        <v>4</v>
      </c>
      <c r="BE265">
        <v>16</v>
      </c>
      <c r="BF265">
        <v>0</v>
      </c>
      <c r="BG265">
        <v>0</v>
      </c>
      <c r="BH265">
        <v>0</v>
      </c>
      <c r="BI265">
        <v>7</v>
      </c>
      <c r="BJ265">
        <v>4</v>
      </c>
      <c r="BK265">
        <v>5</v>
      </c>
      <c r="BL265">
        <v>59</v>
      </c>
      <c r="BM265">
        <v>19</v>
      </c>
      <c r="BN265">
        <v>0</v>
      </c>
      <c r="BO265">
        <v>1</v>
      </c>
      <c r="BP265">
        <v>8</v>
      </c>
      <c r="BQ265">
        <v>3</v>
      </c>
      <c r="BR265">
        <v>28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 t="s">
        <v>58</v>
      </c>
      <c r="CG265" s="10" t="e">
        <f>#REF!</f>
        <v>#REF!</v>
      </c>
      <c r="CH265" s="10" t="e">
        <f>#REF!</f>
        <v>#REF!</v>
      </c>
      <c r="CI265" s="59" t="e">
        <f>#REF!</f>
        <v>#REF!</v>
      </c>
      <c r="CJ265" s="59" t="e">
        <f>#REF!</f>
        <v>#REF!</v>
      </c>
      <c r="CK265" s="59" t="e">
        <f>#REF!</f>
        <v>#REF!</v>
      </c>
      <c r="CL265" s="59" t="e">
        <f>#REF!</f>
        <v>#REF!</v>
      </c>
      <c r="CM265" s="59" t="e">
        <f>#REF!</f>
        <v>#REF!</v>
      </c>
      <c r="CN265" s="95" t="e">
        <f>#REF!</f>
        <v>#REF!</v>
      </c>
      <c r="CO265" s="95" t="e">
        <f>#REF!</f>
        <v>#REF!</v>
      </c>
      <c r="CP265" s="95" t="e">
        <f>#REF!</f>
        <v>#REF!</v>
      </c>
      <c r="CQ265" s="95" t="e">
        <f>#REF!</f>
        <v>#REF!</v>
      </c>
      <c r="CR265" s="95" t="e">
        <f>#REF!</f>
        <v>#REF!</v>
      </c>
      <c r="CS265" s="59" t="e">
        <f>#REF!</f>
        <v>#REF!</v>
      </c>
      <c r="CT265" s="59" t="e">
        <f>#REF!</f>
        <v>#REF!</v>
      </c>
      <c r="CU265" s="59" t="e">
        <f>#REF!</f>
        <v>#REF!</v>
      </c>
      <c r="CV265" s="59" t="e">
        <f>#REF!</f>
        <v>#REF!</v>
      </c>
      <c r="CW265" s="59" t="e">
        <f>#REF!</f>
        <v>#REF!</v>
      </c>
      <c r="CX265" s="95" t="e">
        <f>#REF!</f>
        <v>#REF!</v>
      </c>
      <c r="CY265" s="95" t="e">
        <f>#REF!</f>
        <v>#REF!</v>
      </c>
      <c r="CZ265" s="95" t="e">
        <f>#REF!</f>
        <v>#REF!</v>
      </c>
      <c r="DA265" s="95" t="e">
        <f>#REF!</f>
        <v>#REF!</v>
      </c>
      <c r="DB265" s="95" t="e">
        <f>#REF!</f>
        <v>#REF!</v>
      </c>
    </row>
    <row r="266" spans="1:106">
      <c r="A266" t="s">
        <v>165</v>
      </c>
      <c r="B266" s="10">
        <f>('E0-Last'!B47)-2</f>
        <v>27</v>
      </c>
      <c r="C266" s="6" t="s">
        <v>2</v>
      </c>
      <c r="D266" s="10" t="s">
        <v>38</v>
      </c>
      <c r="E266" s="59">
        <f t="shared" si="128"/>
        <v>0</v>
      </c>
      <c r="F266" s="59">
        <f t="shared" si="129"/>
        <v>0</v>
      </c>
      <c r="G266" s="59">
        <f t="shared" si="130"/>
        <v>100</v>
      </c>
      <c r="H266" s="59">
        <f t="shared" si="131"/>
        <v>0</v>
      </c>
      <c r="I266" s="59">
        <f t="shared" si="132"/>
        <v>1</v>
      </c>
      <c r="J266">
        <v>8</v>
      </c>
      <c r="K266">
        <v>0</v>
      </c>
      <c r="L266">
        <v>0</v>
      </c>
      <c r="M266">
        <v>8</v>
      </c>
      <c r="N266">
        <v>0</v>
      </c>
      <c r="O266">
        <v>1</v>
      </c>
      <c r="P266">
        <v>155.125</v>
      </c>
      <c r="Q266">
        <v>0</v>
      </c>
      <c r="R266">
        <v>155.125</v>
      </c>
      <c r="S266">
        <v>0</v>
      </c>
      <c r="T266">
        <v>99.625</v>
      </c>
      <c r="U266">
        <v>99.625</v>
      </c>
      <c r="V266">
        <v>0</v>
      </c>
      <c r="W266">
        <v>30.625</v>
      </c>
      <c r="X266">
        <v>30.625</v>
      </c>
      <c r="Y266">
        <v>0</v>
      </c>
      <c r="Z266">
        <v>702.625</v>
      </c>
      <c r="AA266">
        <v>702.625</v>
      </c>
      <c r="AB266">
        <v>0</v>
      </c>
      <c r="AC266">
        <v>27</v>
      </c>
      <c r="AD266">
        <v>16</v>
      </c>
      <c r="AE266">
        <v>10</v>
      </c>
      <c r="AF266">
        <v>1</v>
      </c>
      <c r="AG266">
        <v>9</v>
      </c>
      <c r="AH266">
        <v>9</v>
      </c>
      <c r="AI266">
        <v>0</v>
      </c>
      <c r="AJ266">
        <v>0</v>
      </c>
      <c r="AK266">
        <v>0</v>
      </c>
      <c r="AL266">
        <v>9</v>
      </c>
      <c r="AM266">
        <v>8</v>
      </c>
      <c r="AN266">
        <v>1</v>
      </c>
      <c r="AO266">
        <v>0</v>
      </c>
      <c r="AP266">
        <v>0</v>
      </c>
      <c r="AQ266">
        <v>0</v>
      </c>
      <c r="AR266">
        <v>7</v>
      </c>
      <c r="AS266">
        <v>1</v>
      </c>
      <c r="AT266">
        <v>8</v>
      </c>
      <c r="AU266">
        <v>0</v>
      </c>
      <c r="AV266">
        <v>0</v>
      </c>
      <c r="AW266">
        <v>0</v>
      </c>
      <c r="AX266">
        <v>1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1</v>
      </c>
      <c r="BE266">
        <v>8</v>
      </c>
      <c r="BF266">
        <v>0</v>
      </c>
      <c r="BG266">
        <v>0</v>
      </c>
      <c r="BH266">
        <v>0</v>
      </c>
      <c r="BI266">
        <v>8</v>
      </c>
      <c r="BJ266">
        <v>0</v>
      </c>
      <c r="BK266">
        <v>0</v>
      </c>
      <c r="BL266">
        <v>84</v>
      </c>
      <c r="BM266">
        <v>13</v>
      </c>
      <c r="BN266">
        <v>2</v>
      </c>
      <c r="BO266">
        <v>8</v>
      </c>
      <c r="BP266">
        <v>0</v>
      </c>
      <c r="BQ266">
        <v>0</v>
      </c>
      <c r="BR266">
        <v>61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 t="s">
        <v>58</v>
      </c>
      <c r="CG266" s="10" t="e">
        <f>#REF!</f>
        <v>#REF!</v>
      </c>
      <c r="CH266" s="10" t="e">
        <f>#REF!</f>
        <v>#REF!</v>
      </c>
      <c r="CI266" s="59" t="e">
        <f>#REF!</f>
        <v>#REF!</v>
      </c>
      <c r="CJ266" s="59" t="e">
        <f>#REF!</f>
        <v>#REF!</v>
      </c>
      <c r="CK266" s="59" t="e">
        <f>#REF!</f>
        <v>#REF!</v>
      </c>
      <c r="CL266" s="59" t="e">
        <f>#REF!</f>
        <v>#REF!</v>
      </c>
      <c r="CM266" s="59" t="e">
        <f>#REF!</f>
        <v>#REF!</v>
      </c>
      <c r="CN266" s="95" t="e">
        <f>#REF!</f>
        <v>#REF!</v>
      </c>
      <c r="CO266" s="95" t="e">
        <f>#REF!</f>
        <v>#REF!</v>
      </c>
      <c r="CP266" s="95" t="e">
        <f>#REF!</f>
        <v>#REF!</v>
      </c>
      <c r="CQ266" s="95" t="e">
        <f>#REF!</f>
        <v>#REF!</v>
      </c>
      <c r="CR266" s="95" t="e">
        <f>#REF!</f>
        <v>#REF!</v>
      </c>
      <c r="CS266" s="59" t="e">
        <f>#REF!</f>
        <v>#REF!</v>
      </c>
      <c r="CT266" s="59" t="e">
        <f>#REF!</f>
        <v>#REF!</v>
      </c>
      <c r="CU266" s="59" t="e">
        <f>#REF!</f>
        <v>#REF!</v>
      </c>
      <c r="CV266" s="59" t="e">
        <f>#REF!</f>
        <v>#REF!</v>
      </c>
      <c r="CW266" s="59" t="e">
        <f>#REF!</f>
        <v>#REF!</v>
      </c>
      <c r="CX266" s="95" t="e">
        <f>#REF!</f>
        <v>#REF!</v>
      </c>
      <c r="CY266" s="95" t="e">
        <f>#REF!</f>
        <v>#REF!</v>
      </c>
      <c r="CZ266" s="95" t="e">
        <f>#REF!</f>
        <v>#REF!</v>
      </c>
      <c r="DA266" s="95" t="e">
        <f>#REF!</f>
        <v>#REF!</v>
      </c>
      <c r="DB266" s="95" t="e">
        <f>#REF!</f>
        <v>#REF!</v>
      </c>
    </row>
    <row r="267" spans="1:106">
      <c r="A267" t="s">
        <v>166</v>
      </c>
      <c r="B267" s="10">
        <f>('E0-Last'!B48)-2</f>
        <v>32</v>
      </c>
      <c r="C267" s="4" t="s">
        <v>3</v>
      </c>
      <c r="D267" s="10" t="s">
        <v>38</v>
      </c>
      <c r="E267" s="59">
        <f t="shared" si="128"/>
        <v>0</v>
      </c>
      <c r="F267" s="59">
        <f t="shared" si="129"/>
        <v>0</v>
      </c>
      <c r="G267" s="59">
        <f t="shared" si="130"/>
        <v>100</v>
      </c>
      <c r="H267" s="59">
        <f t="shared" si="131"/>
        <v>0</v>
      </c>
      <c r="I267" s="59">
        <f t="shared" si="132"/>
        <v>1</v>
      </c>
      <c r="J267">
        <v>8</v>
      </c>
      <c r="K267">
        <v>0</v>
      </c>
      <c r="L267">
        <v>0</v>
      </c>
      <c r="M267">
        <v>8</v>
      </c>
      <c r="N267">
        <v>0</v>
      </c>
      <c r="O267">
        <v>1</v>
      </c>
      <c r="P267">
        <v>255.375</v>
      </c>
      <c r="Q267">
        <v>0</v>
      </c>
      <c r="R267">
        <v>255.375</v>
      </c>
      <c r="S267">
        <v>0</v>
      </c>
      <c r="T267">
        <v>44.625</v>
      </c>
      <c r="U267">
        <v>44.625</v>
      </c>
      <c r="V267">
        <v>0</v>
      </c>
      <c r="W267">
        <v>983.5</v>
      </c>
      <c r="X267">
        <v>983.5</v>
      </c>
      <c r="Y267">
        <v>0</v>
      </c>
      <c r="Z267">
        <v>18.125</v>
      </c>
      <c r="AA267">
        <v>18.125</v>
      </c>
      <c r="AB267">
        <v>0</v>
      </c>
      <c r="AC267">
        <v>31</v>
      </c>
      <c r="AD267">
        <v>12</v>
      </c>
      <c r="AE267">
        <v>17</v>
      </c>
      <c r="AF267">
        <v>2</v>
      </c>
      <c r="AG267">
        <v>14</v>
      </c>
      <c r="AH267">
        <v>10</v>
      </c>
      <c r="AI267">
        <v>0</v>
      </c>
      <c r="AJ267">
        <v>0</v>
      </c>
      <c r="AK267">
        <v>1</v>
      </c>
      <c r="AL267">
        <v>6</v>
      </c>
      <c r="AM267">
        <v>8</v>
      </c>
      <c r="AN267">
        <v>2</v>
      </c>
      <c r="AO267">
        <v>0</v>
      </c>
      <c r="AP267">
        <v>0</v>
      </c>
      <c r="AQ267">
        <v>1</v>
      </c>
      <c r="AR267">
        <v>1</v>
      </c>
      <c r="AS267">
        <v>5</v>
      </c>
      <c r="AT267">
        <v>8</v>
      </c>
      <c r="AU267">
        <v>0</v>
      </c>
      <c r="AV267">
        <v>0</v>
      </c>
      <c r="AW267">
        <v>0</v>
      </c>
      <c r="AX267">
        <v>4</v>
      </c>
      <c r="AY267">
        <v>1</v>
      </c>
      <c r="AZ267">
        <v>0</v>
      </c>
      <c r="BA267">
        <v>0</v>
      </c>
      <c r="BB267">
        <v>0</v>
      </c>
      <c r="BC267">
        <v>0</v>
      </c>
      <c r="BD267">
        <v>1</v>
      </c>
      <c r="BE267">
        <v>23</v>
      </c>
      <c r="BF267">
        <v>0</v>
      </c>
      <c r="BG267">
        <v>0</v>
      </c>
      <c r="BH267">
        <v>0</v>
      </c>
      <c r="BI267">
        <v>2</v>
      </c>
      <c r="BJ267">
        <v>9</v>
      </c>
      <c r="BK267">
        <v>12</v>
      </c>
      <c r="BL267">
        <v>126</v>
      </c>
      <c r="BM267">
        <v>14</v>
      </c>
      <c r="BN267">
        <v>0</v>
      </c>
      <c r="BO267">
        <v>3</v>
      </c>
      <c r="BP267">
        <v>17</v>
      </c>
      <c r="BQ267">
        <v>21</v>
      </c>
      <c r="BR267">
        <v>71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 t="s">
        <v>58</v>
      </c>
      <c r="CG267" s="10">
        <f>CG502</f>
        <v>0</v>
      </c>
      <c r="CH267" s="10">
        <f t="shared" ref="CH267:DB267" si="135">CH502</f>
        <v>0</v>
      </c>
      <c r="CI267" s="59">
        <f t="shared" si="135"/>
        <v>0</v>
      </c>
      <c r="CJ267" s="59">
        <f t="shared" si="135"/>
        <v>0</v>
      </c>
      <c r="CK267" s="59">
        <f t="shared" si="135"/>
        <v>0</v>
      </c>
      <c r="CL267" s="59">
        <f t="shared" si="135"/>
        <v>0</v>
      </c>
      <c r="CM267" s="59">
        <f t="shared" si="135"/>
        <v>0</v>
      </c>
      <c r="CN267" s="95">
        <f t="shared" si="135"/>
        <v>0</v>
      </c>
      <c r="CO267" s="95">
        <f t="shared" si="135"/>
        <v>0</v>
      </c>
      <c r="CP267" s="95">
        <f t="shared" si="135"/>
        <v>0</v>
      </c>
      <c r="CQ267" s="95">
        <f t="shared" si="135"/>
        <v>0</v>
      </c>
      <c r="CR267" s="95">
        <f t="shared" si="135"/>
        <v>0</v>
      </c>
      <c r="CS267" s="59">
        <f t="shared" si="135"/>
        <v>0</v>
      </c>
      <c r="CT267" s="59">
        <f t="shared" si="135"/>
        <v>0</v>
      </c>
      <c r="CU267" s="59">
        <f t="shared" si="135"/>
        <v>0</v>
      </c>
      <c r="CV267" s="59">
        <f t="shared" si="135"/>
        <v>0</v>
      </c>
      <c r="CW267" s="59">
        <f t="shared" si="135"/>
        <v>0</v>
      </c>
      <c r="CX267" s="95">
        <f t="shared" si="135"/>
        <v>0</v>
      </c>
      <c r="CY267" s="95">
        <f t="shared" si="135"/>
        <v>0</v>
      </c>
      <c r="CZ267" s="95">
        <f t="shared" si="135"/>
        <v>0</v>
      </c>
      <c r="DA267" s="95">
        <f t="shared" si="135"/>
        <v>0</v>
      </c>
      <c r="DB267" s="95">
        <f t="shared" si="135"/>
        <v>0</v>
      </c>
    </row>
    <row r="268" spans="1:106">
      <c r="A268" t="s">
        <v>167</v>
      </c>
      <c r="B268" s="10">
        <f>('E0-Last'!B49)-2</f>
        <v>27</v>
      </c>
      <c r="C268" s="6" t="s">
        <v>2</v>
      </c>
      <c r="D268" s="10" t="s">
        <v>38</v>
      </c>
      <c r="E268" s="59">
        <f t="shared" si="128"/>
        <v>0</v>
      </c>
      <c r="F268" s="59">
        <f t="shared" si="129"/>
        <v>0</v>
      </c>
      <c r="G268" s="59">
        <f t="shared" si="130"/>
        <v>100</v>
      </c>
      <c r="H268" s="59">
        <f t="shared" si="131"/>
        <v>0</v>
      </c>
      <c r="I268" s="59">
        <f t="shared" si="132"/>
        <v>1</v>
      </c>
      <c r="J268">
        <v>8</v>
      </c>
      <c r="K268">
        <v>0</v>
      </c>
      <c r="L268">
        <v>0</v>
      </c>
      <c r="M268">
        <v>8</v>
      </c>
      <c r="N268">
        <v>0</v>
      </c>
      <c r="O268">
        <v>1</v>
      </c>
      <c r="P268">
        <v>163.875</v>
      </c>
      <c r="Q268">
        <v>0</v>
      </c>
      <c r="R268">
        <v>163.875</v>
      </c>
      <c r="S268">
        <v>0</v>
      </c>
      <c r="T268">
        <v>103.625</v>
      </c>
      <c r="U268">
        <v>103.625</v>
      </c>
      <c r="V268">
        <v>0</v>
      </c>
      <c r="W268">
        <v>2319.875</v>
      </c>
      <c r="X268">
        <v>2319.875</v>
      </c>
      <c r="Y268">
        <v>0</v>
      </c>
      <c r="Z268">
        <v>662.25</v>
      </c>
      <c r="AA268">
        <v>662.25</v>
      </c>
      <c r="AB268">
        <v>0</v>
      </c>
      <c r="AC268">
        <v>31</v>
      </c>
      <c r="AD268">
        <v>10</v>
      </c>
      <c r="AE268">
        <v>20</v>
      </c>
      <c r="AF268">
        <v>1</v>
      </c>
      <c r="AG268">
        <v>14</v>
      </c>
      <c r="AH268">
        <v>8</v>
      </c>
      <c r="AI268">
        <v>1</v>
      </c>
      <c r="AJ268">
        <v>0</v>
      </c>
      <c r="AK268">
        <v>7</v>
      </c>
      <c r="AL268">
        <v>1</v>
      </c>
      <c r="AM268">
        <v>8</v>
      </c>
      <c r="AN268">
        <v>0</v>
      </c>
      <c r="AO268">
        <v>0</v>
      </c>
      <c r="AP268">
        <v>0</v>
      </c>
      <c r="AQ268">
        <v>2</v>
      </c>
      <c r="AR268">
        <v>0</v>
      </c>
      <c r="AS268">
        <v>6</v>
      </c>
      <c r="AT268">
        <v>8</v>
      </c>
      <c r="AU268">
        <v>1</v>
      </c>
      <c r="AV268">
        <v>0</v>
      </c>
      <c r="AW268">
        <v>4</v>
      </c>
      <c r="AX268">
        <v>1</v>
      </c>
      <c r="AY268">
        <v>0</v>
      </c>
      <c r="AZ268">
        <v>0</v>
      </c>
      <c r="BA268">
        <v>0</v>
      </c>
      <c r="BB268">
        <v>0</v>
      </c>
      <c r="BC268">
        <v>1</v>
      </c>
      <c r="BD268">
        <v>0</v>
      </c>
      <c r="BE268">
        <v>14</v>
      </c>
      <c r="BF268">
        <v>0</v>
      </c>
      <c r="BG268">
        <v>1</v>
      </c>
      <c r="BH268">
        <v>3</v>
      </c>
      <c r="BI268">
        <v>5</v>
      </c>
      <c r="BJ268">
        <v>3</v>
      </c>
      <c r="BK268">
        <v>2</v>
      </c>
      <c r="BL268">
        <v>672</v>
      </c>
      <c r="BM268">
        <v>23</v>
      </c>
      <c r="BN268">
        <v>5</v>
      </c>
      <c r="BO268">
        <v>13</v>
      </c>
      <c r="BP268">
        <v>0</v>
      </c>
      <c r="BQ268">
        <v>383</v>
      </c>
      <c r="BR268">
        <v>248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 t="s">
        <v>58</v>
      </c>
    </row>
    <row r="269" spans="1:106">
      <c r="A269" t="s">
        <v>182</v>
      </c>
      <c r="B269" s="10">
        <f>('E0-Last'!B50)-2</f>
        <v>35</v>
      </c>
      <c r="C269" s="4" t="s">
        <v>3</v>
      </c>
      <c r="D269" s="10" t="s">
        <v>38</v>
      </c>
      <c r="E269" s="59">
        <f t="shared" si="128"/>
        <v>25</v>
      </c>
      <c r="F269" s="59">
        <f t="shared" si="129"/>
        <v>12.5</v>
      </c>
      <c r="G269" s="59">
        <f t="shared" si="130"/>
        <v>37.5</v>
      </c>
      <c r="H269" s="59">
        <f t="shared" si="131"/>
        <v>25</v>
      </c>
      <c r="I269" s="59">
        <f t="shared" si="132"/>
        <v>0.375</v>
      </c>
      <c r="J269">
        <v>8</v>
      </c>
      <c r="K269">
        <v>2</v>
      </c>
      <c r="L269">
        <v>1</v>
      </c>
      <c r="M269">
        <v>3</v>
      </c>
      <c r="N269">
        <v>2</v>
      </c>
      <c r="O269">
        <v>0.60000000009999999</v>
      </c>
      <c r="P269">
        <v>760.5</v>
      </c>
      <c r="Q269">
        <v>900</v>
      </c>
      <c r="R269">
        <v>189.66666670000001</v>
      </c>
      <c r="S269">
        <v>1547</v>
      </c>
      <c r="T269">
        <v>449.2</v>
      </c>
      <c r="U269">
        <v>165.66666670000001</v>
      </c>
      <c r="V269">
        <v>874.5</v>
      </c>
      <c r="W269">
        <v>109.4</v>
      </c>
      <c r="X269">
        <v>115.66666669999999</v>
      </c>
      <c r="Y269">
        <v>100</v>
      </c>
      <c r="Z269">
        <v>755</v>
      </c>
      <c r="AA269">
        <v>954</v>
      </c>
      <c r="AB269">
        <v>456.5</v>
      </c>
      <c r="AC269">
        <v>38</v>
      </c>
      <c r="AD269">
        <v>17</v>
      </c>
      <c r="AE269">
        <v>13</v>
      </c>
      <c r="AF269">
        <v>8</v>
      </c>
      <c r="AG269">
        <v>9</v>
      </c>
      <c r="AH269">
        <v>12</v>
      </c>
      <c r="AI269">
        <v>3</v>
      </c>
      <c r="AJ269">
        <v>0</v>
      </c>
      <c r="AK269">
        <v>0</v>
      </c>
      <c r="AL269">
        <v>14</v>
      </c>
      <c r="AM269">
        <v>6</v>
      </c>
      <c r="AN269">
        <v>7</v>
      </c>
      <c r="AO269">
        <v>0</v>
      </c>
      <c r="AP269">
        <v>0</v>
      </c>
      <c r="AQ269">
        <v>0</v>
      </c>
      <c r="AR269">
        <v>4</v>
      </c>
      <c r="AS269">
        <v>1</v>
      </c>
      <c r="AT269">
        <v>3</v>
      </c>
      <c r="AU269">
        <v>3</v>
      </c>
      <c r="AV269">
        <v>0</v>
      </c>
      <c r="AW269">
        <v>0</v>
      </c>
      <c r="AX269">
        <v>6</v>
      </c>
      <c r="AY269">
        <v>2</v>
      </c>
      <c r="AZ269">
        <v>2</v>
      </c>
      <c r="BA269">
        <v>0</v>
      </c>
      <c r="BB269">
        <v>0</v>
      </c>
      <c r="BC269">
        <v>0</v>
      </c>
      <c r="BD269">
        <v>4</v>
      </c>
      <c r="BE269">
        <v>9</v>
      </c>
      <c r="BF269">
        <v>1</v>
      </c>
      <c r="BG269">
        <v>2</v>
      </c>
      <c r="BH269">
        <v>0</v>
      </c>
      <c r="BI269">
        <v>3</v>
      </c>
      <c r="BJ269">
        <v>2</v>
      </c>
      <c r="BK269">
        <v>1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 t="s">
        <v>58</v>
      </c>
    </row>
    <row r="270" spans="1:106">
      <c r="A270" t="s">
        <v>168</v>
      </c>
      <c r="B270" s="10">
        <f>('E0-Last'!B51)-2</f>
        <v>25</v>
      </c>
      <c r="C270" s="4" t="s">
        <v>3</v>
      </c>
      <c r="D270" s="10" t="s">
        <v>38</v>
      </c>
      <c r="E270" s="59">
        <f t="shared" si="128"/>
        <v>0</v>
      </c>
      <c r="F270" s="59">
        <f t="shared" si="129"/>
        <v>0</v>
      </c>
      <c r="G270" s="59">
        <f t="shared" si="130"/>
        <v>75</v>
      </c>
      <c r="H270" s="59">
        <f t="shared" si="131"/>
        <v>25</v>
      </c>
      <c r="I270" s="59">
        <f t="shared" si="132"/>
        <v>0.75</v>
      </c>
      <c r="J270">
        <v>8</v>
      </c>
      <c r="K270">
        <v>0</v>
      </c>
      <c r="L270">
        <v>0</v>
      </c>
      <c r="M270">
        <v>6</v>
      </c>
      <c r="N270">
        <v>2</v>
      </c>
      <c r="O270">
        <v>0.75</v>
      </c>
      <c r="P270">
        <v>214.125</v>
      </c>
      <c r="Q270">
        <v>0</v>
      </c>
      <c r="R270">
        <v>241.16666670000001</v>
      </c>
      <c r="S270">
        <v>133</v>
      </c>
      <c r="T270">
        <v>115</v>
      </c>
      <c r="U270">
        <v>130.16666670000001</v>
      </c>
      <c r="V270">
        <v>69.5</v>
      </c>
      <c r="W270">
        <v>346.875</v>
      </c>
      <c r="X270">
        <v>404.5</v>
      </c>
      <c r="Y270">
        <v>174</v>
      </c>
      <c r="Z270">
        <v>36.75</v>
      </c>
      <c r="AA270">
        <v>16.5</v>
      </c>
      <c r="AB270">
        <v>97.5</v>
      </c>
      <c r="AC270">
        <v>73</v>
      </c>
      <c r="AD270">
        <v>29</v>
      </c>
      <c r="AE270">
        <v>25</v>
      </c>
      <c r="AF270">
        <v>19</v>
      </c>
      <c r="AG270">
        <v>11</v>
      </c>
      <c r="AH270">
        <v>11</v>
      </c>
      <c r="AI270">
        <v>5</v>
      </c>
      <c r="AJ270">
        <v>1</v>
      </c>
      <c r="AK270">
        <v>9</v>
      </c>
      <c r="AL270">
        <v>36</v>
      </c>
      <c r="AM270">
        <v>8</v>
      </c>
      <c r="AN270">
        <v>3</v>
      </c>
      <c r="AO270">
        <v>1</v>
      </c>
      <c r="AP270">
        <v>0</v>
      </c>
      <c r="AQ270">
        <v>4</v>
      </c>
      <c r="AR270">
        <v>13</v>
      </c>
      <c r="AS270">
        <v>1</v>
      </c>
      <c r="AT270">
        <v>6</v>
      </c>
      <c r="AU270">
        <v>1</v>
      </c>
      <c r="AV270">
        <v>0</v>
      </c>
      <c r="AW270">
        <v>5</v>
      </c>
      <c r="AX270">
        <v>12</v>
      </c>
      <c r="AY270">
        <v>2</v>
      </c>
      <c r="AZ270">
        <v>2</v>
      </c>
      <c r="BA270">
        <v>3</v>
      </c>
      <c r="BB270">
        <v>1</v>
      </c>
      <c r="BC270">
        <v>0</v>
      </c>
      <c r="BD270">
        <v>11</v>
      </c>
      <c r="BE270">
        <v>22</v>
      </c>
      <c r="BF270">
        <v>0</v>
      </c>
      <c r="BG270">
        <v>0</v>
      </c>
      <c r="BH270">
        <v>0</v>
      </c>
      <c r="BI270">
        <v>2</v>
      </c>
      <c r="BJ270">
        <v>10</v>
      </c>
      <c r="BK270">
        <v>10</v>
      </c>
      <c r="BL270">
        <v>75</v>
      </c>
      <c r="BM270">
        <v>15</v>
      </c>
      <c r="BN270">
        <v>3</v>
      </c>
      <c r="BO270">
        <v>0</v>
      </c>
      <c r="BP270">
        <v>16</v>
      </c>
      <c r="BQ270">
        <v>5</v>
      </c>
      <c r="BR270">
        <v>36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 t="s">
        <v>58</v>
      </c>
    </row>
    <row r="271" spans="1:106">
      <c r="A271" t="s">
        <v>169</v>
      </c>
      <c r="B271" s="10">
        <f>('E0-Last'!B52)-2</f>
        <v>33</v>
      </c>
      <c r="C271" s="6" t="s">
        <v>2</v>
      </c>
      <c r="D271" s="10" t="s">
        <v>38</v>
      </c>
      <c r="E271" s="59">
        <f t="shared" si="128"/>
        <v>0</v>
      </c>
      <c r="F271" s="59">
        <f t="shared" si="129"/>
        <v>0</v>
      </c>
      <c r="G271" s="59">
        <f t="shared" si="130"/>
        <v>100</v>
      </c>
      <c r="H271" s="59">
        <f t="shared" si="131"/>
        <v>0</v>
      </c>
      <c r="I271" s="59">
        <f t="shared" si="132"/>
        <v>1</v>
      </c>
      <c r="J271">
        <v>8</v>
      </c>
      <c r="K271">
        <v>0</v>
      </c>
      <c r="L271">
        <v>0</v>
      </c>
      <c r="M271">
        <v>8</v>
      </c>
      <c r="N271">
        <v>0</v>
      </c>
      <c r="O271">
        <v>1</v>
      </c>
      <c r="P271">
        <v>666.875</v>
      </c>
      <c r="Q271">
        <v>0</v>
      </c>
      <c r="R271">
        <v>666.875</v>
      </c>
      <c r="S271">
        <v>0</v>
      </c>
      <c r="T271">
        <v>103.375</v>
      </c>
      <c r="U271">
        <v>103.375</v>
      </c>
      <c r="V271">
        <v>0</v>
      </c>
      <c r="W271">
        <v>321.875</v>
      </c>
      <c r="X271">
        <v>321.875</v>
      </c>
      <c r="Y271">
        <v>0</v>
      </c>
      <c r="Z271">
        <v>784.875</v>
      </c>
      <c r="AA271">
        <v>784.875</v>
      </c>
      <c r="AB271">
        <v>0</v>
      </c>
      <c r="AC271">
        <v>29</v>
      </c>
      <c r="AD271">
        <v>10</v>
      </c>
      <c r="AE271">
        <v>13</v>
      </c>
      <c r="AF271">
        <v>6</v>
      </c>
      <c r="AG271">
        <v>9</v>
      </c>
      <c r="AH271">
        <v>8</v>
      </c>
      <c r="AI271">
        <v>0</v>
      </c>
      <c r="AJ271">
        <v>0</v>
      </c>
      <c r="AK271">
        <v>0</v>
      </c>
      <c r="AL271">
        <v>12</v>
      </c>
      <c r="AM271">
        <v>8</v>
      </c>
      <c r="AN271">
        <v>0</v>
      </c>
      <c r="AO271">
        <v>0</v>
      </c>
      <c r="AP271">
        <v>0</v>
      </c>
      <c r="AQ271">
        <v>0</v>
      </c>
      <c r="AR271">
        <v>2</v>
      </c>
      <c r="AS271">
        <v>0</v>
      </c>
      <c r="AT271">
        <v>8</v>
      </c>
      <c r="AU271">
        <v>0</v>
      </c>
      <c r="AV271">
        <v>0</v>
      </c>
      <c r="AW271">
        <v>0</v>
      </c>
      <c r="AX271">
        <v>5</v>
      </c>
      <c r="AY271">
        <v>1</v>
      </c>
      <c r="AZ271">
        <v>0</v>
      </c>
      <c r="BA271">
        <v>0</v>
      </c>
      <c r="BB271">
        <v>0</v>
      </c>
      <c r="BC271">
        <v>0</v>
      </c>
      <c r="BD271">
        <v>5</v>
      </c>
      <c r="BE271">
        <v>10</v>
      </c>
      <c r="BF271">
        <v>0</v>
      </c>
      <c r="BG271">
        <v>0</v>
      </c>
      <c r="BH271">
        <v>0</v>
      </c>
      <c r="BI271">
        <v>3</v>
      </c>
      <c r="BJ271">
        <v>5</v>
      </c>
      <c r="BK271">
        <v>2</v>
      </c>
      <c r="BL271">
        <v>125</v>
      </c>
      <c r="BM271">
        <v>44</v>
      </c>
      <c r="BN271">
        <v>2</v>
      </c>
      <c r="BO271">
        <v>4</v>
      </c>
      <c r="BP271">
        <v>18</v>
      </c>
      <c r="BQ271">
        <v>0</v>
      </c>
      <c r="BR271">
        <v>57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 t="s">
        <v>58</v>
      </c>
    </row>
    <row r="272" spans="1:106">
      <c r="A272" t="s">
        <v>170</v>
      </c>
      <c r="B272" s="10">
        <f>('E0-Last'!B53)-2</f>
        <v>27</v>
      </c>
      <c r="C272" s="6" t="s">
        <v>2</v>
      </c>
      <c r="D272" s="10" t="s">
        <v>38</v>
      </c>
      <c r="E272" s="59">
        <f t="shared" si="128"/>
        <v>0</v>
      </c>
      <c r="F272" s="59">
        <f t="shared" si="129"/>
        <v>0</v>
      </c>
      <c r="G272" s="59">
        <f t="shared" si="130"/>
        <v>100</v>
      </c>
      <c r="H272" s="59">
        <f t="shared" si="131"/>
        <v>0</v>
      </c>
      <c r="I272" s="59">
        <f t="shared" si="132"/>
        <v>1</v>
      </c>
      <c r="J272">
        <v>8</v>
      </c>
      <c r="K272">
        <v>0</v>
      </c>
      <c r="L272">
        <v>0</v>
      </c>
      <c r="M272">
        <v>8</v>
      </c>
      <c r="N272">
        <v>0</v>
      </c>
      <c r="O272">
        <v>1</v>
      </c>
      <c r="P272">
        <v>90.125</v>
      </c>
      <c r="Q272">
        <v>0</v>
      </c>
      <c r="R272">
        <v>90.125</v>
      </c>
      <c r="S272">
        <v>0</v>
      </c>
      <c r="T272">
        <v>167.25</v>
      </c>
      <c r="U272">
        <v>167.25</v>
      </c>
      <c r="V272">
        <v>0</v>
      </c>
      <c r="W272">
        <v>94.375</v>
      </c>
      <c r="X272">
        <v>94.375</v>
      </c>
      <c r="Y272">
        <v>0</v>
      </c>
      <c r="Z272">
        <v>722.125</v>
      </c>
      <c r="AA272">
        <v>722.125</v>
      </c>
      <c r="AB272">
        <v>0</v>
      </c>
      <c r="AC272">
        <v>178</v>
      </c>
      <c r="AD272">
        <v>86</v>
      </c>
      <c r="AE272">
        <v>92</v>
      </c>
      <c r="AF272">
        <v>0</v>
      </c>
      <c r="AG272">
        <v>9</v>
      </c>
      <c r="AH272">
        <v>45</v>
      </c>
      <c r="AI272">
        <v>22</v>
      </c>
      <c r="AJ272">
        <v>3</v>
      </c>
      <c r="AK272">
        <v>0</v>
      </c>
      <c r="AL272">
        <v>99</v>
      </c>
      <c r="AM272">
        <v>8</v>
      </c>
      <c r="AN272">
        <v>37</v>
      </c>
      <c r="AO272">
        <v>0</v>
      </c>
      <c r="AP272">
        <v>0</v>
      </c>
      <c r="AQ272">
        <v>0</v>
      </c>
      <c r="AR272">
        <v>41</v>
      </c>
      <c r="AS272">
        <v>1</v>
      </c>
      <c r="AT272">
        <v>8</v>
      </c>
      <c r="AU272">
        <v>22</v>
      </c>
      <c r="AV272">
        <v>3</v>
      </c>
      <c r="AW272">
        <v>0</v>
      </c>
      <c r="AX272">
        <v>58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8</v>
      </c>
      <c r="BF272">
        <v>0</v>
      </c>
      <c r="BG272">
        <v>0</v>
      </c>
      <c r="BH272">
        <v>0</v>
      </c>
      <c r="BI272">
        <v>8</v>
      </c>
      <c r="BJ272">
        <v>0</v>
      </c>
      <c r="BK272">
        <v>0</v>
      </c>
      <c r="BL272">
        <v>40</v>
      </c>
      <c r="BM272">
        <v>4</v>
      </c>
      <c r="BN272">
        <v>0</v>
      </c>
      <c r="BO272">
        <v>0</v>
      </c>
      <c r="BP272">
        <v>15</v>
      </c>
      <c r="BQ272">
        <v>0</v>
      </c>
      <c r="BR272">
        <v>21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 t="s">
        <v>58</v>
      </c>
    </row>
    <row r="273" spans="1:83">
      <c r="A273" t="s">
        <v>171</v>
      </c>
      <c r="B273" s="10">
        <f>('E0-Last'!B54)-2</f>
        <v>32</v>
      </c>
      <c r="C273" s="4" t="s">
        <v>3</v>
      </c>
      <c r="D273" s="10" t="s">
        <v>38</v>
      </c>
      <c r="E273" s="59">
        <f t="shared" si="128"/>
        <v>0</v>
      </c>
      <c r="F273" s="59">
        <f t="shared" si="129"/>
        <v>0</v>
      </c>
      <c r="G273" s="59">
        <f t="shared" si="130"/>
        <v>87.5</v>
      </c>
      <c r="H273" s="59">
        <f t="shared" si="131"/>
        <v>12.5</v>
      </c>
      <c r="I273" s="59">
        <f t="shared" si="132"/>
        <v>0.875</v>
      </c>
      <c r="J273">
        <v>8</v>
      </c>
      <c r="K273">
        <v>0</v>
      </c>
      <c r="L273">
        <v>0</v>
      </c>
      <c r="M273">
        <v>7</v>
      </c>
      <c r="N273">
        <v>1</v>
      </c>
      <c r="O273">
        <v>0.875</v>
      </c>
      <c r="P273">
        <v>227.25</v>
      </c>
      <c r="Q273">
        <v>0</v>
      </c>
      <c r="R273">
        <v>259</v>
      </c>
      <c r="S273">
        <v>5</v>
      </c>
      <c r="T273">
        <v>221.125</v>
      </c>
      <c r="U273">
        <v>242.85714290000001</v>
      </c>
      <c r="V273">
        <v>69</v>
      </c>
      <c r="W273">
        <v>133</v>
      </c>
      <c r="X273">
        <v>142.14285709999999</v>
      </c>
      <c r="Y273">
        <v>69</v>
      </c>
      <c r="Z273">
        <v>171.375</v>
      </c>
      <c r="AA273">
        <v>152.14285709999999</v>
      </c>
      <c r="AB273">
        <v>306</v>
      </c>
      <c r="AC273">
        <v>42</v>
      </c>
      <c r="AD273">
        <v>22</v>
      </c>
      <c r="AE273">
        <v>17</v>
      </c>
      <c r="AF273">
        <v>3</v>
      </c>
      <c r="AG273">
        <v>12</v>
      </c>
      <c r="AH273">
        <v>11</v>
      </c>
      <c r="AI273">
        <v>1</v>
      </c>
      <c r="AJ273">
        <v>0</v>
      </c>
      <c r="AK273">
        <v>6</v>
      </c>
      <c r="AL273">
        <v>12</v>
      </c>
      <c r="AM273">
        <v>8</v>
      </c>
      <c r="AN273">
        <v>3</v>
      </c>
      <c r="AO273">
        <v>0</v>
      </c>
      <c r="AP273">
        <v>0</v>
      </c>
      <c r="AQ273">
        <v>4</v>
      </c>
      <c r="AR273">
        <v>7</v>
      </c>
      <c r="AS273">
        <v>4</v>
      </c>
      <c r="AT273">
        <v>7</v>
      </c>
      <c r="AU273">
        <v>1</v>
      </c>
      <c r="AV273">
        <v>0</v>
      </c>
      <c r="AW273">
        <v>0</v>
      </c>
      <c r="AX273">
        <v>5</v>
      </c>
      <c r="AY273">
        <v>0</v>
      </c>
      <c r="AZ273">
        <v>1</v>
      </c>
      <c r="BA273">
        <v>0</v>
      </c>
      <c r="BB273">
        <v>0</v>
      </c>
      <c r="BC273">
        <v>2</v>
      </c>
      <c r="BD273">
        <v>0</v>
      </c>
      <c r="BE273">
        <v>16</v>
      </c>
      <c r="BF273">
        <v>0</v>
      </c>
      <c r="BG273">
        <v>0</v>
      </c>
      <c r="BH273">
        <v>0</v>
      </c>
      <c r="BI273">
        <v>5</v>
      </c>
      <c r="BJ273">
        <v>7</v>
      </c>
      <c r="BK273">
        <v>4</v>
      </c>
      <c r="BL273">
        <v>65</v>
      </c>
      <c r="BM273">
        <v>12</v>
      </c>
      <c r="BN273">
        <v>3</v>
      </c>
      <c r="BO273">
        <v>6</v>
      </c>
      <c r="BP273">
        <v>6</v>
      </c>
      <c r="BQ273">
        <v>11</v>
      </c>
      <c r="BR273">
        <v>27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 t="s">
        <v>58</v>
      </c>
    </row>
    <row r="274" spans="1:83">
      <c r="A274" t="s">
        <v>172</v>
      </c>
      <c r="B274" s="10">
        <f>('E0-Last'!B55)-2</f>
        <v>27</v>
      </c>
      <c r="C274" s="4" t="s">
        <v>3</v>
      </c>
      <c r="D274" s="10" t="s">
        <v>38</v>
      </c>
      <c r="E274" s="59">
        <f t="shared" si="128"/>
        <v>0</v>
      </c>
      <c r="F274" s="59">
        <f t="shared" si="129"/>
        <v>0</v>
      </c>
      <c r="G274" s="59">
        <f t="shared" si="130"/>
        <v>87.5</v>
      </c>
      <c r="H274" s="59">
        <f t="shared" si="131"/>
        <v>12.5</v>
      </c>
      <c r="I274" s="59">
        <f t="shared" si="132"/>
        <v>0.875</v>
      </c>
      <c r="J274">
        <v>8</v>
      </c>
      <c r="K274">
        <v>0</v>
      </c>
      <c r="L274">
        <v>0</v>
      </c>
      <c r="M274">
        <v>7</v>
      </c>
      <c r="N274">
        <v>1</v>
      </c>
      <c r="O274">
        <v>0.875</v>
      </c>
      <c r="P274">
        <v>257.125</v>
      </c>
      <c r="Q274">
        <v>0</v>
      </c>
      <c r="R274">
        <v>264.57142850000002</v>
      </c>
      <c r="S274">
        <v>205</v>
      </c>
      <c r="T274">
        <v>159.375</v>
      </c>
      <c r="U274">
        <v>141.42857140000001</v>
      </c>
      <c r="V274">
        <v>285</v>
      </c>
      <c r="W274">
        <v>71.125</v>
      </c>
      <c r="X274">
        <v>58.571428570000002</v>
      </c>
      <c r="Y274">
        <v>159</v>
      </c>
      <c r="Z274">
        <v>682.125</v>
      </c>
      <c r="AA274">
        <v>743</v>
      </c>
      <c r="AB274">
        <v>256</v>
      </c>
      <c r="AC274">
        <v>35</v>
      </c>
      <c r="AD274">
        <v>14</v>
      </c>
      <c r="AE274">
        <v>13</v>
      </c>
      <c r="AF274">
        <v>8</v>
      </c>
      <c r="AG274">
        <v>10</v>
      </c>
      <c r="AH274">
        <v>11</v>
      </c>
      <c r="AI274">
        <v>3</v>
      </c>
      <c r="AJ274">
        <v>0</v>
      </c>
      <c r="AK274">
        <v>0</v>
      </c>
      <c r="AL274">
        <v>11</v>
      </c>
      <c r="AM274">
        <v>8</v>
      </c>
      <c r="AN274">
        <v>3</v>
      </c>
      <c r="AO274">
        <v>0</v>
      </c>
      <c r="AP274">
        <v>0</v>
      </c>
      <c r="AQ274">
        <v>0</v>
      </c>
      <c r="AR274">
        <v>3</v>
      </c>
      <c r="AS274">
        <v>1</v>
      </c>
      <c r="AT274">
        <v>7</v>
      </c>
      <c r="AU274">
        <v>0</v>
      </c>
      <c r="AV274">
        <v>0</v>
      </c>
      <c r="AW274">
        <v>0</v>
      </c>
      <c r="AX274">
        <v>5</v>
      </c>
      <c r="AY274">
        <v>1</v>
      </c>
      <c r="AZ274">
        <v>1</v>
      </c>
      <c r="BA274">
        <v>3</v>
      </c>
      <c r="BB274">
        <v>0</v>
      </c>
      <c r="BC274">
        <v>0</v>
      </c>
      <c r="BD274">
        <v>3</v>
      </c>
      <c r="BE274">
        <v>8</v>
      </c>
      <c r="BF274">
        <v>0</v>
      </c>
      <c r="BG274">
        <v>0</v>
      </c>
      <c r="BH274">
        <v>0</v>
      </c>
      <c r="BI274">
        <v>7</v>
      </c>
      <c r="BJ274">
        <v>1</v>
      </c>
      <c r="BK274">
        <v>0</v>
      </c>
      <c r="BL274">
        <v>58</v>
      </c>
      <c r="BM274">
        <v>17</v>
      </c>
      <c r="BN274">
        <v>1</v>
      </c>
      <c r="BO274">
        <v>1</v>
      </c>
      <c r="BP274">
        <v>3</v>
      </c>
      <c r="BQ274">
        <v>1</v>
      </c>
      <c r="BR274">
        <v>35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 t="s">
        <v>58</v>
      </c>
    </row>
    <row r="275" spans="1:83">
      <c r="A275" t="s">
        <v>173</v>
      </c>
      <c r="B275" s="10">
        <f>('E0-Last'!B56)-2</f>
        <v>27</v>
      </c>
      <c r="C275" s="6" t="s">
        <v>2</v>
      </c>
      <c r="D275" s="10" t="s">
        <v>38</v>
      </c>
      <c r="E275" s="59">
        <f t="shared" si="128"/>
        <v>0</v>
      </c>
      <c r="F275" s="59">
        <f t="shared" si="129"/>
        <v>0</v>
      </c>
      <c r="G275" s="59">
        <f t="shared" si="130"/>
        <v>62.5</v>
      </c>
      <c r="H275" s="59">
        <f t="shared" si="131"/>
        <v>37.5</v>
      </c>
      <c r="I275" s="59">
        <f t="shared" si="132"/>
        <v>0.625</v>
      </c>
      <c r="J275">
        <v>8</v>
      </c>
      <c r="K275">
        <v>0</v>
      </c>
      <c r="L275">
        <v>0</v>
      </c>
      <c r="M275">
        <v>5</v>
      </c>
      <c r="N275">
        <v>3</v>
      </c>
      <c r="O275">
        <v>0.625</v>
      </c>
      <c r="P275">
        <v>484.25</v>
      </c>
      <c r="Q275">
        <v>0</v>
      </c>
      <c r="R275">
        <v>572.20000000000005</v>
      </c>
      <c r="S275">
        <v>337.66666659999999</v>
      </c>
      <c r="T275">
        <v>164.125</v>
      </c>
      <c r="U275">
        <v>165.6</v>
      </c>
      <c r="V275">
        <v>161.66666670000001</v>
      </c>
      <c r="W275">
        <v>1566.75</v>
      </c>
      <c r="X275">
        <v>2135.4</v>
      </c>
      <c r="Y275">
        <v>619</v>
      </c>
      <c r="Z275">
        <v>27.625</v>
      </c>
      <c r="AA275">
        <v>33</v>
      </c>
      <c r="AB275">
        <v>18.666666660000001</v>
      </c>
      <c r="AC275">
        <v>47</v>
      </c>
      <c r="AD275">
        <v>17</v>
      </c>
      <c r="AE275">
        <v>24</v>
      </c>
      <c r="AF275">
        <v>6</v>
      </c>
      <c r="AG275">
        <v>11</v>
      </c>
      <c r="AH275">
        <v>10</v>
      </c>
      <c r="AI275">
        <v>4</v>
      </c>
      <c r="AJ275">
        <v>0</v>
      </c>
      <c r="AK275">
        <v>3</v>
      </c>
      <c r="AL275">
        <v>19</v>
      </c>
      <c r="AM275">
        <v>8</v>
      </c>
      <c r="AN275">
        <v>2</v>
      </c>
      <c r="AO275">
        <v>0</v>
      </c>
      <c r="AP275">
        <v>0</v>
      </c>
      <c r="AQ275">
        <v>2</v>
      </c>
      <c r="AR275">
        <v>5</v>
      </c>
      <c r="AS275">
        <v>3</v>
      </c>
      <c r="AT275">
        <v>5</v>
      </c>
      <c r="AU275">
        <v>3</v>
      </c>
      <c r="AV275">
        <v>0</v>
      </c>
      <c r="AW275">
        <v>1</v>
      </c>
      <c r="AX275">
        <v>12</v>
      </c>
      <c r="AY275">
        <v>0</v>
      </c>
      <c r="AZ275">
        <v>3</v>
      </c>
      <c r="BA275">
        <v>1</v>
      </c>
      <c r="BB275">
        <v>0</v>
      </c>
      <c r="BC275">
        <v>0</v>
      </c>
      <c r="BD275">
        <v>2</v>
      </c>
      <c r="BE275">
        <v>10</v>
      </c>
      <c r="BF275">
        <v>0</v>
      </c>
      <c r="BG275">
        <v>0</v>
      </c>
      <c r="BH275">
        <v>0</v>
      </c>
      <c r="BI275">
        <v>0</v>
      </c>
      <c r="BJ275">
        <v>8</v>
      </c>
      <c r="BK275">
        <v>2</v>
      </c>
      <c r="BL275">
        <v>109</v>
      </c>
      <c r="BM275">
        <v>20</v>
      </c>
      <c r="BN275">
        <v>1</v>
      </c>
      <c r="BO275">
        <v>2</v>
      </c>
      <c r="BP275">
        <v>7</v>
      </c>
      <c r="BQ275">
        <v>16</v>
      </c>
      <c r="BR275">
        <v>63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 t="s">
        <v>58</v>
      </c>
    </row>
    <row r="276" spans="1:83">
      <c r="A276" t="s">
        <v>174</v>
      </c>
      <c r="B276" s="10">
        <f>('E0-Last'!B57)-2</f>
        <v>35</v>
      </c>
      <c r="C276" s="6" t="s">
        <v>2</v>
      </c>
      <c r="D276" s="10" t="s">
        <v>38</v>
      </c>
      <c r="E276" s="59">
        <f t="shared" si="128"/>
        <v>12.5</v>
      </c>
      <c r="F276" s="59">
        <f t="shared" si="129"/>
        <v>0</v>
      </c>
      <c r="G276" s="59">
        <f t="shared" si="130"/>
        <v>50</v>
      </c>
      <c r="H276" s="59">
        <f t="shared" si="131"/>
        <v>37.5</v>
      </c>
      <c r="I276" s="59">
        <f t="shared" si="132"/>
        <v>0.5</v>
      </c>
      <c r="J276">
        <v>8</v>
      </c>
      <c r="K276">
        <v>1</v>
      </c>
      <c r="L276">
        <v>0</v>
      </c>
      <c r="M276">
        <v>4</v>
      </c>
      <c r="N276">
        <v>3</v>
      </c>
      <c r="O276">
        <v>0.57142857140000003</v>
      </c>
      <c r="P276">
        <v>1045.2857140000001</v>
      </c>
      <c r="Q276">
        <v>0</v>
      </c>
      <c r="R276">
        <v>791</v>
      </c>
      <c r="S276">
        <v>1384.333333</v>
      </c>
      <c r="T276">
        <v>653.71428560000004</v>
      </c>
      <c r="U276">
        <v>781.5</v>
      </c>
      <c r="V276">
        <v>483.33333340000001</v>
      </c>
      <c r="W276">
        <v>123.1428571</v>
      </c>
      <c r="X276">
        <v>95</v>
      </c>
      <c r="Y276">
        <v>160.66666670000001</v>
      </c>
      <c r="Z276">
        <v>681.71428560000004</v>
      </c>
      <c r="AA276">
        <v>926</v>
      </c>
      <c r="AB276">
        <v>356</v>
      </c>
      <c r="AC276">
        <v>14</v>
      </c>
      <c r="AD276">
        <v>7</v>
      </c>
      <c r="AE276">
        <v>4</v>
      </c>
      <c r="AF276">
        <v>3</v>
      </c>
      <c r="AG276">
        <v>7</v>
      </c>
      <c r="AH276">
        <v>7</v>
      </c>
      <c r="AI276">
        <v>0</v>
      </c>
      <c r="AJ276">
        <v>0</v>
      </c>
      <c r="AK276">
        <v>0</v>
      </c>
      <c r="AL276">
        <v>0</v>
      </c>
      <c r="AM276">
        <v>7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4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3</v>
      </c>
      <c r="BA276">
        <v>0</v>
      </c>
      <c r="BB276">
        <v>0</v>
      </c>
      <c r="BC276">
        <v>0</v>
      </c>
      <c r="BD276">
        <v>0</v>
      </c>
      <c r="BE276">
        <v>7</v>
      </c>
      <c r="BF276">
        <v>0</v>
      </c>
      <c r="BG276">
        <v>0</v>
      </c>
      <c r="BH276">
        <v>0</v>
      </c>
      <c r="BI276">
        <v>4</v>
      </c>
      <c r="BJ276">
        <v>3</v>
      </c>
      <c r="BK276">
        <v>0</v>
      </c>
      <c r="BL276">
        <v>239</v>
      </c>
      <c r="BM276">
        <v>60</v>
      </c>
      <c r="BN276">
        <v>51</v>
      </c>
      <c r="BO276">
        <v>4</v>
      </c>
      <c r="BP276">
        <v>16</v>
      </c>
      <c r="BQ276">
        <v>4</v>
      </c>
      <c r="BR276">
        <v>104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 t="s">
        <v>58</v>
      </c>
    </row>
    <row r="277" spans="1:83">
      <c r="A277" t="s">
        <v>183</v>
      </c>
      <c r="B277" s="10">
        <f>('E0-Last'!B58)-2</f>
        <v>32</v>
      </c>
      <c r="C277" s="6" t="s">
        <v>2</v>
      </c>
      <c r="D277" s="10" t="s">
        <v>38</v>
      </c>
      <c r="E277" s="59">
        <f t="shared" si="128"/>
        <v>0</v>
      </c>
      <c r="F277" s="59">
        <f t="shared" si="129"/>
        <v>0</v>
      </c>
      <c r="G277" s="59">
        <f t="shared" si="130"/>
        <v>87.5</v>
      </c>
      <c r="H277" s="59">
        <f t="shared" si="131"/>
        <v>12.5</v>
      </c>
      <c r="I277" s="59">
        <f t="shared" si="132"/>
        <v>0.875</v>
      </c>
      <c r="J277">
        <v>8</v>
      </c>
      <c r="K277">
        <v>0</v>
      </c>
      <c r="L277">
        <v>0</v>
      </c>
      <c r="M277">
        <v>7</v>
      </c>
      <c r="N277">
        <v>1</v>
      </c>
      <c r="O277">
        <v>0.875</v>
      </c>
      <c r="P277">
        <v>800.75</v>
      </c>
      <c r="Q277">
        <v>0</v>
      </c>
      <c r="R277">
        <v>787.28571439999996</v>
      </c>
      <c r="S277">
        <v>895</v>
      </c>
      <c r="T277">
        <v>203.875</v>
      </c>
      <c r="U277">
        <v>110.5714286</v>
      </c>
      <c r="V277">
        <v>857</v>
      </c>
      <c r="W277">
        <v>157.875</v>
      </c>
      <c r="X277">
        <v>154.7142857</v>
      </c>
      <c r="Y277">
        <v>180</v>
      </c>
      <c r="Z277">
        <v>887.5</v>
      </c>
      <c r="AA277">
        <v>972.42857149999998</v>
      </c>
      <c r="AB277">
        <v>293</v>
      </c>
      <c r="AC277">
        <v>37</v>
      </c>
      <c r="AD277">
        <v>10</v>
      </c>
      <c r="AE277">
        <v>21</v>
      </c>
      <c r="AF277">
        <v>6</v>
      </c>
      <c r="AG277">
        <v>20</v>
      </c>
      <c r="AH277">
        <v>9</v>
      </c>
      <c r="AI277">
        <v>1</v>
      </c>
      <c r="AJ277">
        <v>0</v>
      </c>
      <c r="AK277">
        <v>0</v>
      </c>
      <c r="AL277">
        <v>7</v>
      </c>
      <c r="AM277">
        <v>8</v>
      </c>
      <c r="AN277">
        <v>1</v>
      </c>
      <c r="AO277">
        <v>0</v>
      </c>
      <c r="AP277">
        <v>0</v>
      </c>
      <c r="AQ277">
        <v>0</v>
      </c>
      <c r="AR277">
        <v>1</v>
      </c>
      <c r="AS277">
        <v>10</v>
      </c>
      <c r="AT277">
        <v>7</v>
      </c>
      <c r="AU277">
        <v>1</v>
      </c>
      <c r="AV277">
        <v>0</v>
      </c>
      <c r="AW277">
        <v>0</v>
      </c>
      <c r="AX277">
        <v>3</v>
      </c>
      <c r="AY277">
        <v>2</v>
      </c>
      <c r="AZ277">
        <v>1</v>
      </c>
      <c r="BA277">
        <v>0</v>
      </c>
      <c r="BB277">
        <v>0</v>
      </c>
      <c r="BC277">
        <v>0</v>
      </c>
      <c r="BD277">
        <v>3</v>
      </c>
      <c r="BE277">
        <v>8</v>
      </c>
      <c r="BF277">
        <v>0</v>
      </c>
      <c r="BG277">
        <v>0</v>
      </c>
      <c r="BH277">
        <v>0</v>
      </c>
      <c r="BI277">
        <v>6</v>
      </c>
      <c r="BJ277">
        <v>2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 t="s">
        <v>58</v>
      </c>
    </row>
    <row r="278" spans="1:83">
      <c r="A278" t="s">
        <v>175</v>
      </c>
      <c r="B278" s="10">
        <f>('E0-Last'!B59)-2</f>
        <v>32</v>
      </c>
      <c r="C278" s="4" t="s">
        <v>3</v>
      </c>
      <c r="D278" s="10" t="s">
        <v>38</v>
      </c>
      <c r="E278" s="59">
        <f t="shared" si="128"/>
        <v>0</v>
      </c>
      <c r="F278" s="59">
        <f t="shared" si="129"/>
        <v>0</v>
      </c>
      <c r="G278" s="59">
        <f t="shared" si="130"/>
        <v>87.5</v>
      </c>
      <c r="H278" s="59">
        <f t="shared" si="131"/>
        <v>12.5</v>
      </c>
      <c r="I278" s="59">
        <f t="shared" si="132"/>
        <v>0.875</v>
      </c>
      <c r="J278">
        <v>8</v>
      </c>
      <c r="K278">
        <v>0</v>
      </c>
      <c r="L278">
        <v>0</v>
      </c>
      <c r="M278">
        <v>7</v>
      </c>
      <c r="N278">
        <v>1</v>
      </c>
      <c r="O278">
        <v>0.875</v>
      </c>
      <c r="P278">
        <v>187.75</v>
      </c>
      <c r="Q278">
        <v>0</v>
      </c>
      <c r="R278">
        <v>174.42857140000001</v>
      </c>
      <c r="S278">
        <v>281</v>
      </c>
      <c r="T278">
        <v>87.375</v>
      </c>
      <c r="U278">
        <v>94.285714299999995</v>
      </c>
      <c r="V278">
        <v>39</v>
      </c>
      <c r="W278">
        <v>98.75</v>
      </c>
      <c r="X278">
        <v>98.571428569999995</v>
      </c>
      <c r="Y278">
        <v>100</v>
      </c>
      <c r="Z278">
        <v>182.625</v>
      </c>
      <c r="AA278">
        <v>183.42857140000001</v>
      </c>
      <c r="AB278">
        <v>177</v>
      </c>
      <c r="AC278">
        <v>41</v>
      </c>
      <c r="AD278">
        <v>16</v>
      </c>
      <c r="AE278">
        <v>23</v>
      </c>
      <c r="AF278">
        <v>2</v>
      </c>
      <c r="AG278">
        <v>14</v>
      </c>
      <c r="AH278">
        <v>9</v>
      </c>
      <c r="AI278">
        <v>1</v>
      </c>
      <c r="AJ278">
        <v>0</v>
      </c>
      <c r="AK278">
        <v>3</v>
      </c>
      <c r="AL278">
        <v>14</v>
      </c>
      <c r="AM278">
        <v>8</v>
      </c>
      <c r="AN278">
        <v>1</v>
      </c>
      <c r="AO278">
        <v>1</v>
      </c>
      <c r="AP278">
        <v>0</v>
      </c>
      <c r="AQ278">
        <v>1</v>
      </c>
      <c r="AR278">
        <v>5</v>
      </c>
      <c r="AS278">
        <v>6</v>
      </c>
      <c r="AT278">
        <v>7</v>
      </c>
      <c r="AU278">
        <v>0</v>
      </c>
      <c r="AV278">
        <v>0</v>
      </c>
      <c r="AW278">
        <v>1</v>
      </c>
      <c r="AX278">
        <v>9</v>
      </c>
      <c r="AY278">
        <v>0</v>
      </c>
      <c r="AZ278">
        <v>1</v>
      </c>
      <c r="BA278">
        <v>0</v>
      </c>
      <c r="BB278">
        <v>0</v>
      </c>
      <c r="BC278">
        <v>1</v>
      </c>
      <c r="BD278">
        <v>0</v>
      </c>
      <c r="BE278">
        <v>30</v>
      </c>
      <c r="BF278">
        <v>0</v>
      </c>
      <c r="BG278">
        <v>0</v>
      </c>
      <c r="BH278">
        <v>0</v>
      </c>
      <c r="BI278">
        <v>7</v>
      </c>
      <c r="BJ278">
        <v>8</v>
      </c>
      <c r="BK278">
        <v>15</v>
      </c>
      <c r="BL278">
        <v>94</v>
      </c>
      <c r="BM278">
        <v>7</v>
      </c>
      <c r="BN278">
        <v>1</v>
      </c>
      <c r="BO278">
        <v>0</v>
      </c>
      <c r="BP278">
        <v>19</v>
      </c>
      <c r="BQ278">
        <v>17</v>
      </c>
      <c r="BR278">
        <v>50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 t="s">
        <v>58</v>
      </c>
    </row>
    <row r="279" spans="1:83">
      <c r="A279" t="s">
        <v>176</v>
      </c>
      <c r="B279" s="10">
        <f>('E0-Last'!B60)-2</f>
        <v>32</v>
      </c>
      <c r="C279" s="6" t="s">
        <v>2</v>
      </c>
      <c r="D279" s="10" t="s">
        <v>38</v>
      </c>
      <c r="E279" s="59">
        <f t="shared" si="128"/>
        <v>0</v>
      </c>
      <c r="F279" s="59">
        <f t="shared" si="129"/>
        <v>0</v>
      </c>
      <c r="G279" s="59">
        <f t="shared" si="130"/>
        <v>87.5</v>
      </c>
      <c r="H279" s="59">
        <f t="shared" si="131"/>
        <v>12.5</v>
      </c>
      <c r="I279" s="59">
        <f t="shared" si="132"/>
        <v>0.875</v>
      </c>
      <c r="J279">
        <v>8</v>
      </c>
      <c r="K279">
        <v>0</v>
      </c>
      <c r="L279">
        <v>0</v>
      </c>
      <c r="M279">
        <v>7</v>
      </c>
      <c r="N279">
        <v>1</v>
      </c>
      <c r="O279">
        <v>0.875</v>
      </c>
      <c r="P279">
        <v>412.5</v>
      </c>
      <c r="Q279">
        <v>0</v>
      </c>
      <c r="R279">
        <v>324.7142857</v>
      </c>
      <c r="S279">
        <v>1027</v>
      </c>
      <c r="T279">
        <v>163.5</v>
      </c>
      <c r="U279">
        <v>135.42857140000001</v>
      </c>
      <c r="V279">
        <v>360</v>
      </c>
      <c r="W279">
        <v>95.5</v>
      </c>
      <c r="X279">
        <v>97.571428569999995</v>
      </c>
      <c r="Y279">
        <v>81</v>
      </c>
      <c r="Z279">
        <v>759.875</v>
      </c>
      <c r="AA279">
        <v>833.42857149999998</v>
      </c>
      <c r="AB279">
        <v>245</v>
      </c>
      <c r="AC279">
        <v>27</v>
      </c>
      <c r="AD279">
        <v>11</v>
      </c>
      <c r="AE279">
        <v>12</v>
      </c>
      <c r="AF279">
        <v>4</v>
      </c>
      <c r="AG279">
        <v>8</v>
      </c>
      <c r="AH279">
        <v>10</v>
      </c>
      <c r="AI279">
        <v>1</v>
      </c>
      <c r="AJ279">
        <v>0</v>
      </c>
      <c r="AK279">
        <v>0</v>
      </c>
      <c r="AL279">
        <v>8</v>
      </c>
      <c r="AM279">
        <v>8</v>
      </c>
      <c r="AN279">
        <v>2</v>
      </c>
      <c r="AO279">
        <v>0</v>
      </c>
      <c r="AP279">
        <v>0</v>
      </c>
      <c r="AQ279">
        <v>0</v>
      </c>
      <c r="AR279">
        <v>1</v>
      </c>
      <c r="AS279">
        <v>0</v>
      </c>
      <c r="AT279">
        <v>7</v>
      </c>
      <c r="AU279">
        <v>1</v>
      </c>
      <c r="AV279">
        <v>0</v>
      </c>
      <c r="AW279">
        <v>0</v>
      </c>
      <c r="AX279">
        <v>4</v>
      </c>
      <c r="AY279">
        <v>0</v>
      </c>
      <c r="AZ279">
        <v>1</v>
      </c>
      <c r="BA279">
        <v>0</v>
      </c>
      <c r="BB279">
        <v>0</v>
      </c>
      <c r="BC279">
        <v>0</v>
      </c>
      <c r="BD279">
        <v>3</v>
      </c>
      <c r="BE279">
        <v>9</v>
      </c>
      <c r="BF279">
        <v>0</v>
      </c>
      <c r="BG279">
        <v>0</v>
      </c>
      <c r="BH279">
        <v>0</v>
      </c>
      <c r="BI279">
        <v>7</v>
      </c>
      <c r="BJ279">
        <v>1</v>
      </c>
      <c r="BK279">
        <v>1</v>
      </c>
      <c r="BL279">
        <v>171</v>
      </c>
      <c r="BM279">
        <v>51</v>
      </c>
      <c r="BN279">
        <v>2</v>
      </c>
      <c r="BO279">
        <v>0</v>
      </c>
      <c r="BP279">
        <v>35</v>
      </c>
      <c r="BQ279">
        <v>1</v>
      </c>
      <c r="BR279">
        <v>82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 t="s">
        <v>58</v>
      </c>
    </row>
    <row r="280" spans="1:83">
      <c r="A280" t="s">
        <v>177</v>
      </c>
      <c r="B280" s="10">
        <f>('E0-Last'!B61)-2</f>
        <v>27</v>
      </c>
      <c r="C280" s="6" t="s">
        <v>2</v>
      </c>
      <c r="D280" s="10" t="s">
        <v>38</v>
      </c>
      <c r="E280" s="59">
        <f t="shared" si="128"/>
        <v>0</v>
      </c>
      <c r="F280" s="59">
        <f t="shared" si="129"/>
        <v>0</v>
      </c>
      <c r="G280" s="59">
        <f t="shared" si="130"/>
        <v>100</v>
      </c>
      <c r="H280" s="59">
        <f t="shared" si="131"/>
        <v>0</v>
      </c>
      <c r="I280" s="59">
        <f t="shared" si="132"/>
        <v>1</v>
      </c>
      <c r="J280">
        <v>8</v>
      </c>
      <c r="K280">
        <v>0</v>
      </c>
      <c r="L280">
        <v>0</v>
      </c>
      <c r="M280">
        <v>8</v>
      </c>
      <c r="N280">
        <v>0</v>
      </c>
      <c r="O280">
        <v>1</v>
      </c>
      <c r="P280">
        <v>277.5</v>
      </c>
      <c r="Q280">
        <v>0</v>
      </c>
      <c r="R280">
        <v>277.5</v>
      </c>
      <c r="S280">
        <v>0</v>
      </c>
      <c r="T280">
        <v>93.375</v>
      </c>
      <c r="U280">
        <v>93.375</v>
      </c>
      <c r="V280">
        <v>0</v>
      </c>
      <c r="W280">
        <v>110.625</v>
      </c>
      <c r="X280">
        <v>110.625</v>
      </c>
      <c r="Y280">
        <v>0</v>
      </c>
      <c r="Z280">
        <v>730.625</v>
      </c>
      <c r="AA280">
        <v>730.625</v>
      </c>
      <c r="AB280">
        <v>0</v>
      </c>
      <c r="AC280">
        <v>56</v>
      </c>
      <c r="AD280">
        <v>15</v>
      </c>
      <c r="AE280">
        <v>41</v>
      </c>
      <c r="AF280">
        <v>0</v>
      </c>
      <c r="AG280">
        <v>8</v>
      </c>
      <c r="AH280">
        <v>11</v>
      </c>
      <c r="AI280">
        <v>4</v>
      </c>
      <c r="AJ280">
        <v>0</v>
      </c>
      <c r="AK280">
        <v>0</v>
      </c>
      <c r="AL280">
        <v>33</v>
      </c>
      <c r="AM280">
        <v>8</v>
      </c>
      <c r="AN280">
        <v>3</v>
      </c>
      <c r="AO280">
        <v>0</v>
      </c>
      <c r="AP280">
        <v>0</v>
      </c>
      <c r="AQ280">
        <v>0</v>
      </c>
      <c r="AR280">
        <v>4</v>
      </c>
      <c r="AS280">
        <v>0</v>
      </c>
      <c r="AT280">
        <v>8</v>
      </c>
      <c r="AU280">
        <v>4</v>
      </c>
      <c r="AV280">
        <v>0</v>
      </c>
      <c r="AW280">
        <v>0</v>
      </c>
      <c r="AX280">
        <v>29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9</v>
      </c>
      <c r="BF280">
        <v>1</v>
      </c>
      <c r="BG280">
        <v>0</v>
      </c>
      <c r="BH280">
        <v>0</v>
      </c>
      <c r="BI280">
        <v>8</v>
      </c>
      <c r="BJ280">
        <v>0</v>
      </c>
      <c r="BK280">
        <v>0</v>
      </c>
      <c r="BL280">
        <v>39</v>
      </c>
      <c r="BM280">
        <v>11</v>
      </c>
      <c r="BN280">
        <v>0</v>
      </c>
      <c r="BO280">
        <v>0</v>
      </c>
      <c r="BP280">
        <v>8</v>
      </c>
      <c r="BQ280">
        <v>0</v>
      </c>
      <c r="BR280">
        <v>20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 t="s">
        <v>58</v>
      </c>
    </row>
    <row r="281" spans="1:83">
      <c r="A281"/>
      <c r="B281" s="10"/>
      <c r="C281" s="6"/>
      <c r="D281" s="10"/>
      <c r="E281" s="59"/>
      <c r="F281" s="59"/>
      <c r="G281" s="59"/>
      <c r="H281" s="59"/>
      <c r="I281" s="59"/>
    </row>
    <row r="282" spans="1:83">
      <c r="A282" s="34" t="s">
        <v>3</v>
      </c>
      <c r="B282" s="34">
        <f>COUNTIF(C254:C279,"WT")</f>
        <v>11</v>
      </c>
      <c r="C282" s="63"/>
      <c r="D282" s="22" t="s">
        <v>41</v>
      </c>
      <c r="E282" s="24">
        <f>AVERAGE(E257:E260,E262,E267,E269:E270,E273:E274,E278)</f>
        <v>10.227272727272727</v>
      </c>
      <c r="F282" s="24">
        <f t="shared" ref="F282:BQ282" si="136">AVERAGE(F257:F260,F262,F267,F269:F270,F273:F274,F278)</f>
        <v>2.2727272727272729</v>
      </c>
      <c r="G282" s="24">
        <f t="shared" si="136"/>
        <v>71.590909090909093</v>
      </c>
      <c r="H282" s="24">
        <f t="shared" si="136"/>
        <v>15.909090909090908</v>
      </c>
      <c r="I282" s="24">
        <f t="shared" si="136"/>
        <v>0.71590909090909094</v>
      </c>
      <c r="J282" s="24">
        <f t="shared" si="136"/>
        <v>8</v>
      </c>
      <c r="K282" s="24">
        <f t="shared" si="136"/>
        <v>0.81818181818181823</v>
      </c>
      <c r="L282" s="24">
        <f>AVERAGE(L257:L260,L262,L267,L269:L270,L273:L274,L278)</f>
        <v>0.18181818181818182</v>
      </c>
      <c r="M282" s="24">
        <f t="shared" si="136"/>
        <v>5.7272727272727275</v>
      </c>
      <c r="N282" s="24">
        <f t="shared" si="136"/>
        <v>1.2727272727272727</v>
      </c>
      <c r="O282" s="24">
        <f t="shared" si="136"/>
        <v>0.81590909091818176</v>
      </c>
      <c r="P282" s="24">
        <f t="shared" si="136"/>
        <v>530.44772727272732</v>
      </c>
      <c r="Q282" s="24">
        <f t="shared" si="136"/>
        <v>227.36363636363637</v>
      </c>
      <c r="R282" s="24">
        <f t="shared" si="136"/>
        <v>451.02867966363641</v>
      </c>
      <c r="S282" s="24">
        <f t="shared" si="136"/>
        <v>646.97727272727275</v>
      </c>
      <c r="T282" s="24">
        <f t="shared" si="136"/>
        <v>250.3931818181818</v>
      </c>
      <c r="U282" s="24">
        <f t="shared" si="136"/>
        <v>224.47889611818184</v>
      </c>
      <c r="V282" s="24">
        <f t="shared" si="136"/>
        <v>311.72727272727275</v>
      </c>
      <c r="W282" s="24">
        <f t="shared" si="136"/>
        <v>308.96818181818185</v>
      </c>
      <c r="X282" s="24">
        <f t="shared" si="136"/>
        <v>319.80086578818185</v>
      </c>
      <c r="Y282" s="24">
        <f t="shared" si="136"/>
        <v>118.56818181818181</v>
      </c>
      <c r="Z282" s="24">
        <f t="shared" si="136"/>
        <v>340.78409090909093</v>
      </c>
      <c r="AA282" s="24">
        <f t="shared" si="136"/>
        <v>373.8998917727273</v>
      </c>
      <c r="AB282" s="24">
        <f t="shared" si="136"/>
        <v>219.54545454545453</v>
      </c>
      <c r="AC282" s="24">
        <f t="shared" si="136"/>
        <v>36.909090909090907</v>
      </c>
      <c r="AD282" s="24">
        <f t="shared" si="136"/>
        <v>16.272727272727273</v>
      </c>
      <c r="AE282" s="24">
        <f t="shared" si="136"/>
        <v>14.454545454545455</v>
      </c>
      <c r="AF282" s="24">
        <f t="shared" si="136"/>
        <v>6.1818181818181817</v>
      </c>
      <c r="AG282" s="24">
        <f t="shared" si="136"/>
        <v>10.818181818181818</v>
      </c>
      <c r="AH282" s="24">
        <f t="shared" si="136"/>
        <v>10.636363636363637</v>
      </c>
      <c r="AI282" s="24">
        <f t="shared" si="136"/>
        <v>1.9090909090909092</v>
      </c>
      <c r="AJ282" s="24">
        <f t="shared" si="136"/>
        <v>9.0909090909090912E-2</v>
      </c>
      <c r="AK282" s="24">
        <f t="shared" si="136"/>
        <v>1.7272727272727273</v>
      </c>
      <c r="AL282" s="24">
        <f t="shared" si="136"/>
        <v>11.727272727272727</v>
      </c>
      <c r="AM282" s="24">
        <f t="shared" si="136"/>
        <v>7.1818181818181817</v>
      </c>
      <c r="AN282" s="24">
        <f t="shared" si="136"/>
        <v>3.6363636363636362</v>
      </c>
      <c r="AO282" s="24">
        <f t="shared" si="136"/>
        <v>0.18181818181818182</v>
      </c>
      <c r="AP282" s="24">
        <f t="shared" si="136"/>
        <v>0</v>
      </c>
      <c r="AQ282" s="24">
        <f t="shared" si="136"/>
        <v>0.90909090909090906</v>
      </c>
      <c r="AR282" s="24">
        <f t="shared" si="136"/>
        <v>4.3636363636363633</v>
      </c>
      <c r="AS282" s="24">
        <f t="shared" si="136"/>
        <v>2.9090909090909092</v>
      </c>
      <c r="AT282" s="24">
        <f t="shared" si="136"/>
        <v>5.7272727272727275</v>
      </c>
      <c r="AU282" s="24">
        <f t="shared" si="136"/>
        <v>0.90909090909090906</v>
      </c>
      <c r="AV282" s="24">
        <f t="shared" si="136"/>
        <v>0</v>
      </c>
      <c r="AW282" s="24">
        <f t="shared" si="136"/>
        <v>0.54545454545454541</v>
      </c>
      <c r="AX282" s="24">
        <f t="shared" si="136"/>
        <v>4.3636363636363633</v>
      </c>
      <c r="AY282" s="24">
        <f t="shared" si="136"/>
        <v>0.72727272727272729</v>
      </c>
      <c r="AZ282" s="24">
        <f t="shared" si="136"/>
        <v>1.2727272727272727</v>
      </c>
      <c r="BA282" s="24">
        <f t="shared" si="136"/>
        <v>0.81818181818181823</v>
      </c>
      <c r="BB282" s="24">
        <f t="shared" si="136"/>
        <v>9.0909090909090912E-2</v>
      </c>
      <c r="BC282" s="24">
        <f t="shared" si="136"/>
        <v>0.27272727272727271</v>
      </c>
      <c r="BD282" s="24">
        <f t="shared" si="136"/>
        <v>3</v>
      </c>
      <c r="BE282" s="24">
        <f t="shared" si="136"/>
        <v>16.818181818181817</v>
      </c>
      <c r="BF282" s="24">
        <f t="shared" si="136"/>
        <v>0.45454545454545453</v>
      </c>
      <c r="BG282" s="24">
        <f t="shared" si="136"/>
        <v>0.18181818181818182</v>
      </c>
      <c r="BH282" s="24">
        <f t="shared" si="136"/>
        <v>0</v>
      </c>
      <c r="BI282" s="24">
        <f t="shared" si="136"/>
        <v>4.0909090909090908</v>
      </c>
      <c r="BJ282" s="24">
        <f t="shared" si="136"/>
        <v>6.0909090909090908</v>
      </c>
      <c r="BK282" s="24">
        <f t="shared" si="136"/>
        <v>6</v>
      </c>
      <c r="BL282" s="24">
        <f t="shared" si="136"/>
        <v>101.27272727272727</v>
      </c>
      <c r="BM282" s="24">
        <f t="shared" si="136"/>
        <v>24.272727272727273</v>
      </c>
      <c r="BN282" s="24">
        <f t="shared" si="136"/>
        <v>2.6363636363636362</v>
      </c>
      <c r="BO282" s="24">
        <f t="shared" si="136"/>
        <v>1</v>
      </c>
      <c r="BP282" s="24">
        <f t="shared" si="136"/>
        <v>10.363636363636363</v>
      </c>
      <c r="BQ282" s="24">
        <f t="shared" si="136"/>
        <v>8.545454545454545</v>
      </c>
      <c r="BR282" s="24">
        <f t="shared" ref="BR282:BX282" si="137">AVERAGE(BR257:BR260,BR262,BR267,BR269:BR270,BR273:BR274,BR278)</f>
        <v>54.454545454545453</v>
      </c>
      <c r="BS282" s="24">
        <f t="shared" si="137"/>
        <v>0</v>
      </c>
      <c r="BT282" s="24">
        <f t="shared" si="137"/>
        <v>0</v>
      </c>
      <c r="BU282" s="24">
        <f t="shared" si="137"/>
        <v>0</v>
      </c>
      <c r="BV282" s="24">
        <f t="shared" si="137"/>
        <v>0</v>
      </c>
      <c r="BW282" s="24">
        <f t="shared" si="137"/>
        <v>0</v>
      </c>
      <c r="BX282" s="24">
        <f t="shared" si="137"/>
        <v>0</v>
      </c>
    </row>
    <row r="283" spans="1:83">
      <c r="A283" s="35" t="s">
        <v>179</v>
      </c>
      <c r="B283" s="34">
        <f>COUNTIF(C254:C279,"+ve")</f>
        <v>12</v>
      </c>
      <c r="C283" s="63"/>
      <c r="D283" s="18" t="s">
        <v>41</v>
      </c>
      <c r="E283" s="27">
        <f>AVERAGE(E261,E263:E266,E268,E271:E272,E275:E277,E279:E280)</f>
        <v>0.96153846153846156</v>
      </c>
      <c r="F283" s="27">
        <f t="shared" ref="F283:BQ283" si="138">AVERAGE(F261,F263:F266,F268,F271:F272,F275:F277,F279:F280)</f>
        <v>0</v>
      </c>
      <c r="G283" s="27">
        <f t="shared" si="138"/>
        <v>88.461538461538467</v>
      </c>
      <c r="H283" s="27">
        <f t="shared" si="138"/>
        <v>10.576923076923077</v>
      </c>
      <c r="I283" s="27">
        <f t="shared" si="138"/>
        <v>0.88461538461538458</v>
      </c>
      <c r="J283" s="27">
        <f t="shared" si="138"/>
        <v>8</v>
      </c>
      <c r="K283" s="27">
        <f t="shared" si="138"/>
        <v>7.6923076923076927E-2</v>
      </c>
      <c r="L283" s="27">
        <f t="shared" si="138"/>
        <v>0</v>
      </c>
      <c r="M283" s="27">
        <f t="shared" si="138"/>
        <v>7.0769230769230766</v>
      </c>
      <c r="N283" s="27">
        <f t="shared" si="138"/>
        <v>0.84615384615384615</v>
      </c>
      <c r="O283" s="27">
        <f t="shared" si="138"/>
        <v>0.89010989010769237</v>
      </c>
      <c r="P283" s="27">
        <f t="shared" si="138"/>
        <v>514.83928569230761</v>
      </c>
      <c r="Q283" s="27">
        <f t="shared" si="138"/>
        <v>0</v>
      </c>
      <c r="R283" s="27">
        <f t="shared" si="138"/>
        <v>484.05796704615386</v>
      </c>
      <c r="S283" s="27">
        <f t="shared" si="138"/>
        <v>403.7692307384616</v>
      </c>
      <c r="T283" s="27">
        <f t="shared" si="138"/>
        <v>204.29532966153846</v>
      </c>
      <c r="U283" s="27">
        <f t="shared" si="138"/>
        <v>204.82133700000003</v>
      </c>
      <c r="V283" s="27">
        <f t="shared" si="138"/>
        <v>197.69230769999999</v>
      </c>
      <c r="W283" s="27">
        <f t="shared" si="138"/>
        <v>435.88598900769227</v>
      </c>
      <c r="X283" s="27">
        <f t="shared" si="138"/>
        <v>476.73269230692307</v>
      </c>
      <c r="Y283" s="27">
        <f t="shared" si="138"/>
        <v>100.78205128461538</v>
      </c>
      <c r="Z283" s="27">
        <f t="shared" si="138"/>
        <v>700.06456043076912</v>
      </c>
      <c r="AA283" s="27">
        <f t="shared" si="138"/>
        <v>747.05219780769221</v>
      </c>
      <c r="AB283" s="27">
        <f t="shared" si="138"/>
        <v>140.39743589692307</v>
      </c>
      <c r="AC283" s="27">
        <f t="shared" si="138"/>
        <v>48.692307692307693</v>
      </c>
      <c r="AD283" s="27">
        <f t="shared" si="138"/>
        <v>19.153846153846153</v>
      </c>
      <c r="AE283" s="27">
        <f t="shared" si="138"/>
        <v>25.615384615384617</v>
      </c>
      <c r="AF283" s="27">
        <f t="shared" si="138"/>
        <v>3.9230769230769229</v>
      </c>
      <c r="AG283" s="27">
        <f t="shared" si="138"/>
        <v>11.923076923076923</v>
      </c>
      <c r="AH283" s="27">
        <f t="shared" si="138"/>
        <v>12.692307692307692</v>
      </c>
      <c r="AI283" s="27">
        <f t="shared" si="138"/>
        <v>3.8461538461538463</v>
      </c>
      <c r="AJ283" s="27">
        <f t="shared" si="138"/>
        <v>0.46153846153846156</v>
      </c>
      <c r="AK283" s="27">
        <f t="shared" si="138"/>
        <v>0.84615384615384615</v>
      </c>
      <c r="AL283" s="27">
        <f t="shared" si="138"/>
        <v>18.923076923076923</v>
      </c>
      <c r="AM283" s="27">
        <f t="shared" si="138"/>
        <v>7.9230769230769234</v>
      </c>
      <c r="AN283" s="27">
        <f t="shared" si="138"/>
        <v>4.7692307692307692</v>
      </c>
      <c r="AO283" s="27">
        <f t="shared" si="138"/>
        <v>0</v>
      </c>
      <c r="AP283" s="27">
        <f t="shared" si="138"/>
        <v>7.6923076923076927E-2</v>
      </c>
      <c r="AQ283" s="27">
        <f t="shared" si="138"/>
        <v>0.30769230769230771</v>
      </c>
      <c r="AR283" s="27">
        <f t="shared" si="138"/>
        <v>6.0769230769230766</v>
      </c>
      <c r="AS283" s="27">
        <f t="shared" si="138"/>
        <v>3.3846153846153846</v>
      </c>
      <c r="AT283" s="27">
        <f t="shared" si="138"/>
        <v>7.0769230769230766</v>
      </c>
      <c r="AU283" s="27">
        <f t="shared" si="138"/>
        <v>3.4615384615384617</v>
      </c>
      <c r="AV283" s="27">
        <f t="shared" si="138"/>
        <v>0.38461538461538464</v>
      </c>
      <c r="AW283" s="27">
        <f t="shared" si="138"/>
        <v>0.46153846153846156</v>
      </c>
      <c r="AX283" s="27">
        <f t="shared" si="138"/>
        <v>10.846153846153847</v>
      </c>
      <c r="AY283" s="27">
        <f t="shared" si="138"/>
        <v>0.61538461538461542</v>
      </c>
      <c r="AZ283" s="27">
        <f t="shared" si="138"/>
        <v>0.84615384615384615</v>
      </c>
      <c r="BA283" s="27">
        <f t="shared" si="138"/>
        <v>0.38461538461538464</v>
      </c>
      <c r="BB283" s="27">
        <f t="shared" si="138"/>
        <v>0</v>
      </c>
      <c r="BC283" s="27">
        <f t="shared" si="138"/>
        <v>7.6923076923076927E-2</v>
      </c>
      <c r="BD283" s="27">
        <f t="shared" si="138"/>
        <v>2</v>
      </c>
      <c r="BE283" s="27">
        <f t="shared" si="138"/>
        <v>9.9230769230769234</v>
      </c>
      <c r="BF283" s="27">
        <f t="shared" si="138"/>
        <v>0.15384615384615385</v>
      </c>
      <c r="BG283" s="27">
        <f t="shared" si="138"/>
        <v>0.15384615384615385</v>
      </c>
      <c r="BH283" s="27">
        <f t="shared" si="138"/>
        <v>0.23076923076923078</v>
      </c>
      <c r="BI283" s="27">
        <f t="shared" si="138"/>
        <v>5.5384615384615383</v>
      </c>
      <c r="BJ283" s="27">
        <f t="shared" si="138"/>
        <v>2.6153846153846154</v>
      </c>
      <c r="BK283" s="27">
        <f t="shared" si="138"/>
        <v>1.2307692307692308</v>
      </c>
      <c r="BL283" s="27">
        <f t="shared" si="138"/>
        <v>132.69230769230768</v>
      </c>
      <c r="BM283" s="27">
        <f t="shared" si="138"/>
        <v>21.615384615384617</v>
      </c>
      <c r="BN283" s="27">
        <f t="shared" si="138"/>
        <v>4.9230769230769234</v>
      </c>
      <c r="BO283" s="27">
        <f t="shared" si="138"/>
        <v>2.6153846153846154</v>
      </c>
      <c r="BP283" s="27">
        <f t="shared" si="138"/>
        <v>10.846153846153847</v>
      </c>
      <c r="BQ283" s="27">
        <f t="shared" si="138"/>
        <v>31.846153846153847</v>
      </c>
      <c r="BR283" s="27">
        <f t="shared" ref="BR283:BX283" si="139">AVERAGE(BR261,BR263:BR266,BR268,BR271:BR272,BR275:BR277,BR279:BR280)</f>
        <v>60.846153846153847</v>
      </c>
      <c r="BS283" s="27">
        <f t="shared" si="139"/>
        <v>0</v>
      </c>
      <c r="BT283" s="27">
        <f t="shared" si="139"/>
        <v>0</v>
      </c>
      <c r="BU283" s="27">
        <f t="shared" si="139"/>
        <v>0</v>
      </c>
      <c r="BV283" s="27">
        <f t="shared" si="139"/>
        <v>0</v>
      </c>
      <c r="BW283" s="27">
        <f t="shared" si="139"/>
        <v>0</v>
      </c>
      <c r="BX283" s="27">
        <f t="shared" si="139"/>
        <v>0</v>
      </c>
    </row>
    <row r="284" spans="1:83">
      <c r="A284" s="63"/>
      <c r="B284" s="63"/>
      <c r="C284" s="63"/>
      <c r="D284" s="22" t="s">
        <v>43</v>
      </c>
      <c r="E284" s="24">
        <f>STDEV(E257:E260,E262,E267,E269:E270,E273:E274,E278)/SQRT($B282)</f>
        <v>5.5437776898411224</v>
      </c>
      <c r="F284" s="24">
        <f t="shared" ref="F284:BQ284" si="140">STDEV(F257:F260,F262,F267,F269:F270,F273:F274,F278)/SQRT($B282)</f>
        <v>1.5245918028407659</v>
      </c>
      <c r="G284" s="24">
        <f t="shared" si="140"/>
        <v>6.9680498712526759</v>
      </c>
      <c r="H284" s="24">
        <f t="shared" si="140"/>
        <v>4.159773913118892</v>
      </c>
      <c r="I284" s="24">
        <f t="shared" si="140"/>
        <v>6.9680498712526795E-2</v>
      </c>
      <c r="J284" s="24">
        <f t="shared" si="140"/>
        <v>0</v>
      </c>
      <c r="K284" s="24">
        <f t="shared" si="140"/>
        <v>0.44350221518728972</v>
      </c>
      <c r="L284" s="24">
        <f t="shared" si="140"/>
        <v>0.12196734422726126</v>
      </c>
      <c r="M284" s="24">
        <f t="shared" si="140"/>
        <v>0.55744398970021436</v>
      </c>
      <c r="N284" s="24">
        <f t="shared" si="140"/>
        <v>0.33278191304951144</v>
      </c>
      <c r="O284" s="24">
        <f t="shared" si="140"/>
        <v>4.6743099543989822E-2</v>
      </c>
      <c r="P284" s="24">
        <f t="shared" si="140"/>
        <v>142.5263349052691</v>
      </c>
      <c r="Q284" s="24">
        <f t="shared" si="140"/>
        <v>159.6747986449773</v>
      </c>
      <c r="R284" s="24">
        <f t="shared" si="140"/>
        <v>144.9763931053561</v>
      </c>
      <c r="S284" s="24">
        <f t="shared" si="140"/>
        <v>281.20486800419405</v>
      </c>
      <c r="T284" s="24">
        <f t="shared" si="140"/>
        <v>59.591308290390252</v>
      </c>
      <c r="U284" s="24">
        <f t="shared" si="140"/>
        <v>60.426972249880137</v>
      </c>
      <c r="V284" s="24">
        <f t="shared" si="140"/>
        <v>130.67449781868416</v>
      </c>
      <c r="W284" s="24">
        <f t="shared" si="140"/>
        <v>99.051858495878832</v>
      </c>
      <c r="X284" s="24">
        <f t="shared" si="140"/>
        <v>102.38064338100074</v>
      </c>
      <c r="Y284" s="24">
        <f t="shared" si="140"/>
        <v>33.003169457112385</v>
      </c>
      <c r="Z284" s="24">
        <f t="shared" si="140"/>
        <v>107.45421341376941</v>
      </c>
      <c r="AA284" s="24">
        <f t="shared" si="140"/>
        <v>124.02542882647886</v>
      </c>
      <c r="AB284" s="24">
        <f t="shared" si="140"/>
        <v>51.416943375853279</v>
      </c>
      <c r="AC284" s="24">
        <f t="shared" si="140"/>
        <v>4.52157363084729</v>
      </c>
      <c r="AD284" s="24">
        <f t="shared" si="140"/>
        <v>1.7842284255050316</v>
      </c>
      <c r="AE284" s="24">
        <f t="shared" si="140"/>
        <v>1.9181602756222444</v>
      </c>
      <c r="AF284" s="24">
        <f t="shared" si="140"/>
        <v>1.6393911387417963</v>
      </c>
      <c r="AG284" s="24">
        <f t="shared" si="140"/>
        <v>0.65807131166741384</v>
      </c>
      <c r="AH284" s="24">
        <f t="shared" si="140"/>
        <v>0.45272362174504444</v>
      </c>
      <c r="AI284" s="24">
        <f t="shared" si="140"/>
        <v>0.45636001447313213</v>
      </c>
      <c r="AJ284" s="24">
        <f t="shared" si="140"/>
        <v>9.0909090909090912E-2</v>
      </c>
      <c r="AK284" s="24">
        <f t="shared" si="140"/>
        <v>0.925309865454507</v>
      </c>
      <c r="AL284" s="24">
        <f t="shared" si="140"/>
        <v>3.1539035238917075</v>
      </c>
      <c r="AM284" s="24">
        <f t="shared" si="140"/>
        <v>0.44350221518728966</v>
      </c>
      <c r="AN284" s="24">
        <f t="shared" si="140"/>
        <v>0.62191386823589334</v>
      </c>
      <c r="AO284" s="24">
        <f t="shared" si="140"/>
        <v>0.12196734422726126</v>
      </c>
      <c r="AP284" s="24">
        <f t="shared" si="140"/>
        <v>0</v>
      </c>
      <c r="AQ284" s="24">
        <f t="shared" si="140"/>
        <v>0.47586372102917818</v>
      </c>
      <c r="AR284" s="24">
        <f t="shared" si="140"/>
        <v>1.2080993883912883</v>
      </c>
      <c r="AS284" s="24">
        <f t="shared" si="140"/>
        <v>0.57925572080269061</v>
      </c>
      <c r="AT284" s="24">
        <f t="shared" si="140"/>
        <v>0.55744398970021436</v>
      </c>
      <c r="AU284" s="24">
        <f t="shared" si="140"/>
        <v>0.36815375875121065</v>
      </c>
      <c r="AV284" s="24">
        <f t="shared" si="140"/>
        <v>0</v>
      </c>
      <c r="AW284" s="24">
        <f t="shared" si="140"/>
        <v>0.45454545454545453</v>
      </c>
      <c r="AX284" s="24">
        <f t="shared" si="140"/>
        <v>1.1853095282186634</v>
      </c>
      <c r="AY284" s="24">
        <f t="shared" si="140"/>
        <v>0.27272727272727276</v>
      </c>
      <c r="AZ284" s="24">
        <f t="shared" si="140"/>
        <v>0.33278191304951144</v>
      </c>
      <c r="BA284" s="24">
        <f t="shared" si="140"/>
        <v>0.37702620642414036</v>
      </c>
      <c r="BB284" s="24">
        <f t="shared" si="140"/>
        <v>9.0909090909090912E-2</v>
      </c>
      <c r="BC284" s="24">
        <f t="shared" si="140"/>
        <v>0.19497827808661106</v>
      </c>
      <c r="BD284" s="24">
        <f t="shared" si="140"/>
        <v>1.0954451150103321</v>
      </c>
      <c r="BE284" s="24">
        <f t="shared" si="140"/>
        <v>2.7792025730681744</v>
      </c>
      <c r="BF284" s="24">
        <f t="shared" si="140"/>
        <v>0.2816715160878121</v>
      </c>
      <c r="BG284" s="24">
        <f t="shared" si="140"/>
        <v>0.18181818181818182</v>
      </c>
      <c r="BH284" s="24">
        <f t="shared" si="140"/>
        <v>0</v>
      </c>
      <c r="BI284" s="24">
        <f t="shared" si="140"/>
        <v>0.62456596499336969</v>
      </c>
      <c r="BJ284" s="24">
        <f t="shared" si="140"/>
        <v>1.3311276521980457</v>
      </c>
      <c r="BK284" s="24">
        <f t="shared" si="140"/>
        <v>1.7989896154129508</v>
      </c>
      <c r="BL284" s="24">
        <f t="shared" si="140"/>
        <v>21.973989131405055</v>
      </c>
      <c r="BM284" s="24">
        <f t="shared" si="140"/>
        <v>8.0397771442326444</v>
      </c>
      <c r="BN284" s="24">
        <f t="shared" si="140"/>
        <v>0.85570520914546133</v>
      </c>
      <c r="BO284" s="24">
        <f t="shared" si="140"/>
        <v>0.57207755354735534</v>
      </c>
      <c r="BP284" s="24">
        <f t="shared" si="140"/>
        <v>2.0814013080034992</v>
      </c>
      <c r="BQ284" s="24">
        <f t="shared" si="140"/>
        <v>2.4284811428456727</v>
      </c>
      <c r="BR284" s="24">
        <f t="shared" ref="BR284:BX284" si="141">STDEV(BR257:BR260,BR262,BR267,BR269:BR270,BR273:BR274,BR278)/SQRT($B282)</f>
        <v>14.361795048836806</v>
      </c>
      <c r="BS284" s="24">
        <f t="shared" si="141"/>
        <v>0</v>
      </c>
      <c r="BT284" s="24">
        <f t="shared" si="141"/>
        <v>0</v>
      </c>
      <c r="BU284" s="24">
        <f t="shared" si="141"/>
        <v>0</v>
      </c>
      <c r="BV284" s="24">
        <f t="shared" si="141"/>
        <v>0</v>
      </c>
      <c r="BW284" s="24">
        <f t="shared" si="141"/>
        <v>0</v>
      </c>
      <c r="BX284" s="24">
        <f t="shared" si="141"/>
        <v>0</v>
      </c>
    </row>
    <row r="285" spans="1:83">
      <c r="A285" s="63"/>
      <c r="B285" s="2"/>
      <c r="C285" s="63"/>
      <c r="D285" s="18" t="s">
        <v>43</v>
      </c>
      <c r="E285" s="27">
        <f>STDEV(E261,E263:E266,E268,E271:E272,E275:E277,E279:E280)/SQRT($B283)</f>
        <v>1.0008009612817947</v>
      </c>
      <c r="F285" s="27">
        <f t="shared" ref="F285:BQ285" si="142">STDEV(F261,F263:F266,F268,F271:F272,F275:F277,F279:F280)/SQRT($B283)</f>
        <v>0</v>
      </c>
      <c r="G285" s="27">
        <f t="shared" si="142"/>
        <v>4.7647656241405443</v>
      </c>
      <c r="H285" s="27">
        <f t="shared" si="142"/>
        <v>4.1264080735845301</v>
      </c>
      <c r="I285" s="27">
        <f t="shared" si="142"/>
        <v>4.7647656241405455E-2</v>
      </c>
      <c r="J285" s="27">
        <f t="shared" si="142"/>
        <v>0</v>
      </c>
      <c r="K285" s="27">
        <f t="shared" si="142"/>
        <v>8.0064076902543579E-2</v>
      </c>
      <c r="L285" s="27">
        <f t="shared" si="142"/>
        <v>0</v>
      </c>
      <c r="M285" s="27">
        <f t="shared" si="142"/>
        <v>0.38118124993124364</v>
      </c>
      <c r="N285" s="27">
        <f t="shared" si="142"/>
        <v>0.33011264588676242</v>
      </c>
      <c r="O285" s="27">
        <f t="shared" si="142"/>
        <v>4.3834252060585693E-2</v>
      </c>
      <c r="P285" s="27">
        <f t="shared" si="142"/>
        <v>92.150099270811396</v>
      </c>
      <c r="Q285" s="27">
        <f t="shared" si="142"/>
        <v>0</v>
      </c>
      <c r="R285" s="27">
        <f t="shared" si="142"/>
        <v>80.420434081154511</v>
      </c>
      <c r="S285" s="27">
        <f t="shared" si="142"/>
        <v>158.50078563166159</v>
      </c>
      <c r="T285" s="27">
        <f t="shared" si="142"/>
        <v>54.762732486559287</v>
      </c>
      <c r="U285" s="27">
        <f t="shared" si="142"/>
        <v>62.934616509978554</v>
      </c>
      <c r="V285" s="27">
        <f t="shared" si="142"/>
        <v>82.930735468449953</v>
      </c>
      <c r="W285" s="27">
        <f t="shared" si="142"/>
        <v>202.01656652205753</v>
      </c>
      <c r="X285" s="27">
        <f t="shared" si="142"/>
        <v>228.04966246102401</v>
      </c>
      <c r="Y285" s="27">
        <f t="shared" si="142"/>
        <v>49.588637222887726</v>
      </c>
      <c r="Z285" s="27">
        <f t="shared" si="142"/>
        <v>77.086080358325887</v>
      </c>
      <c r="AA285" s="27">
        <f t="shared" si="142"/>
        <v>87.625221747962016</v>
      </c>
      <c r="AB285" s="27">
        <f t="shared" si="142"/>
        <v>58.640025577470311</v>
      </c>
      <c r="AC285" s="27">
        <f t="shared" si="142"/>
        <v>11.756431227786569</v>
      </c>
      <c r="AD285" s="27">
        <f t="shared" si="142"/>
        <v>5.9334809834697024</v>
      </c>
      <c r="AE285" s="27">
        <f t="shared" si="142"/>
        <v>6.4167082915732818</v>
      </c>
      <c r="AF285" s="27">
        <f t="shared" si="142"/>
        <v>1.108436952935294</v>
      </c>
      <c r="AG285" s="27">
        <f t="shared" si="142"/>
        <v>1.5341552980818072</v>
      </c>
      <c r="AH285" s="27">
        <f t="shared" si="142"/>
        <v>2.8780409410082513</v>
      </c>
      <c r="AI285" s="27">
        <f t="shared" si="142"/>
        <v>1.6867381154421901</v>
      </c>
      <c r="AJ285" s="27">
        <f t="shared" si="142"/>
        <v>0.27926949885630725</v>
      </c>
      <c r="AK285" s="27">
        <f t="shared" si="142"/>
        <v>0.58743975868634402</v>
      </c>
      <c r="AL285" s="27">
        <f t="shared" si="142"/>
        <v>7.5906206180734248</v>
      </c>
      <c r="AM285" s="27">
        <f t="shared" si="142"/>
        <v>8.0064076902543566E-2</v>
      </c>
      <c r="AN285" s="27">
        <f t="shared" si="142"/>
        <v>2.8653917856848277</v>
      </c>
      <c r="AO285" s="27">
        <f t="shared" si="142"/>
        <v>0</v>
      </c>
      <c r="AP285" s="27">
        <f t="shared" si="142"/>
        <v>8.0064076902543579E-2</v>
      </c>
      <c r="AQ285" s="27">
        <f t="shared" si="142"/>
        <v>0.21681454519599699</v>
      </c>
      <c r="AR285" s="27">
        <f t="shared" si="142"/>
        <v>3.1522953243574454</v>
      </c>
      <c r="AS285" s="27">
        <f t="shared" si="142"/>
        <v>1.4020741655889555</v>
      </c>
      <c r="AT285" s="27">
        <f t="shared" si="142"/>
        <v>0.38118124993124364</v>
      </c>
      <c r="AU285" s="27">
        <f t="shared" si="142"/>
        <v>1.7062604684879701</v>
      </c>
      <c r="AV285" s="27">
        <f t="shared" si="142"/>
        <v>0.27735009811261457</v>
      </c>
      <c r="AW285" s="27">
        <f t="shared" si="142"/>
        <v>0.32522181779399545</v>
      </c>
      <c r="AX285" s="27">
        <f t="shared" si="142"/>
        <v>4.7490439883642699</v>
      </c>
      <c r="AY285" s="27">
        <f t="shared" si="142"/>
        <v>0.3443686158605973</v>
      </c>
      <c r="AZ285" s="27">
        <f t="shared" si="142"/>
        <v>0.33011264588676242</v>
      </c>
      <c r="BA285" s="27">
        <f t="shared" si="142"/>
        <v>0.25106610291751463</v>
      </c>
      <c r="BB285" s="27">
        <f t="shared" si="142"/>
        <v>0</v>
      </c>
      <c r="BC285" s="27">
        <f t="shared" si="142"/>
        <v>8.0064076902543579E-2</v>
      </c>
      <c r="BD285" s="27">
        <f t="shared" si="142"/>
        <v>0.60092521257733156</v>
      </c>
      <c r="BE285" s="27">
        <f t="shared" si="142"/>
        <v>0.749643790053524</v>
      </c>
      <c r="BF285" s="27">
        <f t="shared" si="142"/>
        <v>0.1084072725979985</v>
      </c>
      <c r="BG285" s="27">
        <f t="shared" si="142"/>
        <v>0.1084072725979985</v>
      </c>
      <c r="BH285" s="27">
        <f t="shared" si="142"/>
        <v>0.24019223070763074</v>
      </c>
      <c r="BI285" s="27">
        <f t="shared" si="142"/>
        <v>0.72279727270922756</v>
      </c>
      <c r="BJ285" s="27">
        <f t="shared" si="142"/>
        <v>0.71237534522092538</v>
      </c>
      <c r="BK285" s="27">
        <f t="shared" si="142"/>
        <v>0.44337478117411755</v>
      </c>
      <c r="BL285" s="27">
        <f t="shared" si="142"/>
        <v>50.584141209279636</v>
      </c>
      <c r="BM285" s="27">
        <f t="shared" si="142"/>
        <v>5.5308961268326104</v>
      </c>
      <c r="BN285" s="27">
        <f t="shared" si="142"/>
        <v>4.0181213452681028</v>
      </c>
      <c r="BO285" s="27">
        <f t="shared" si="142"/>
        <v>1.1336914969498584</v>
      </c>
      <c r="BP285" s="27">
        <f t="shared" si="142"/>
        <v>2.9903691565269486</v>
      </c>
      <c r="BQ285" s="27">
        <f t="shared" si="142"/>
        <v>30.486300692516465</v>
      </c>
      <c r="BR285" s="27">
        <f t="shared" ref="BR285:BX285" si="143">STDEV(BR261,BR263:BR266,BR268,BR271:BR272,BR275:BR277,BR279:BR280)/SQRT($B283)</f>
        <v>18.489428719107966</v>
      </c>
      <c r="BS285" s="27">
        <f t="shared" si="143"/>
        <v>0</v>
      </c>
      <c r="BT285" s="27">
        <f t="shared" si="143"/>
        <v>0</v>
      </c>
      <c r="BU285" s="27">
        <f t="shared" si="143"/>
        <v>0</v>
      </c>
      <c r="BV285" s="27">
        <f t="shared" si="143"/>
        <v>0</v>
      </c>
      <c r="BW285" s="27">
        <f t="shared" si="143"/>
        <v>0</v>
      </c>
      <c r="BX285" s="27">
        <f t="shared" si="143"/>
        <v>0</v>
      </c>
    </row>
    <row r="286" spans="1:83">
      <c r="A286" s="63"/>
      <c r="B286" s="2"/>
      <c r="C286" s="63"/>
      <c r="D286" s="63"/>
      <c r="E286" s="63"/>
      <c r="F286" s="63"/>
      <c r="G286" s="63"/>
      <c r="H286" s="63"/>
      <c r="I286" s="63"/>
    </row>
    <row r="287" spans="1:83" ht="16">
      <c r="A287" s="83" t="s">
        <v>148</v>
      </c>
      <c r="B287" s="66"/>
      <c r="C287" s="66" t="s">
        <v>145</v>
      </c>
      <c r="D287" s="66"/>
      <c r="E287" s="66"/>
      <c r="F287" s="66"/>
      <c r="G287" s="66"/>
      <c r="H287" s="66"/>
      <c r="I287" s="66"/>
    </row>
    <row r="288" spans="1:83">
      <c r="A288" t="s">
        <v>158</v>
      </c>
      <c r="B288" s="10">
        <f>('E0-Last'!B69)-2</f>
        <v>27</v>
      </c>
      <c r="C288" s="4" t="s">
        <v>3</v>
      </c>
      <c r="D288" s="10" t="s">
        <v>38</v>
      </c>
      <c r="E288" s="59">
        <f>(K288/$J288)*100</f>
        <v>37.5</v>
      </c>
      <c r="F288" s="59">
        <f>(L288/$J288)*100</f>
        <v>0</v>
      </c>
      <c r="G288" s="59">
        <f>(M288/$J288)*100</f>
        <v>62.5</v>
      </c>
      <c r="H288" s="59">
        <f>(N288/$J288)*100</f>
        <v>0</v>
      </c>
      <c r="I288" s="59">
        <f>M288/J288</f>
        <v>0.625</v>
      </c>
      <c r="J288">
        <v>8</v>
      </c>
      <c r="K288">
        <v>3</v>
      </c>
      <c r="L288">
        <v>0</v>
      </c>
      <c r="M288">
        <v>5</v>
      </c>
      <c r="N288">
        <v>0</v>
      </c>
      <c r="O288">
        <v>1</v>
      </c>
      <c r="P288">
        <v>1449.8</v>
      </c>
      <c r="Q288">
        <v>0</v>
      </c>
      <c r="R288">
        <v>1449.8</v>
      </c>
      <c r="S288">
        <v>0</v>
      </c>
      <c r="T288">
        <v>338</v>
      </c>
      <c r="U288">
        <v>338</v>
      </c>
      <c r="V288">
        <v>0</v>
      </c>
      <c r="W288">
        <v>734.8</v>
      </c>
      <c r="X288">
        <v>734.8</v>
      </c>
      <c r="Y288">
        <v>0</v>
      </c>
      <c r="Z288">
        <v>97.199999989999995</v>
      </c>
      <c r="AA288">
        <v>97.199999989999995</v>
      </c>
      <c r="AB288">
        <v>0</v>
      </c>
      <c r="AC288">
        <v>29</v>
      </c>
      <c r="AD288">
        <v>8</v>
      </c>
      <c r="AE288">
        <v>21</v>
      </c>
      <c r="AF288">
        <v>0</v>
      </c>
      <c r="AG288">
        <v>12</v>
      </c>
      <c r="AH288">
        <v>5</v>
      </c>
      <c r="AI288">
        <v>2</v>
      </c>
      <c r="AJ288">
        <v>0</v>
      </c>
      <c r="AK288">
        <v>0</v>
      </c>
      <c r="AL288">
        <v>10</v>
      </c>
      <c r="AM288">
        <v>5</v>
      </c>
      <c r="AN288">
        <v>0</v>
      </c>
      <c r="AO288">
        <v>0</v>
      </c>
      <c r="AP288">
        <v>0</v>
      </c>
      <c r="AQ288">
        <v>0</v>
      </c>
      <c r="AR288">
        <v>3</v>
      </c>
      <c r="AS288">
        <v>7</v>
      </c>
      <c r="AT288">
        <v>5</v>
      </c>
      <c r="AU288">
        <v>2</v>
      </c>
      <c r="AV288">
        <v>0</v>
      </c>
      <c r="AW288">
        <v>0</v>
      </c>
      <c r="AX288">
        <v>7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15</v>
      </c>
      <c r="BF288">
        <v>0</v>
      </c>
      <c r="BG288">
        <v>0</v>
      </c>
      <c r="BH288">
        <v>0</v>
      </c>
      <c r="BI288">
        <v>1</v>
      </c>
      <c r="BJ288">
        <v>4</v>
      </c>
      <c r="BK288">
        <v>10</v>
      </c>
      <c r="BL288">
        <v>180</v>
      </c>
      <c r="BM288">
        <v>68</v>
      </c>
      <c r="BN288">
        <v>3</v>
      </c>
      <c r="BO288">
        <v>0</v>
      </c>
      <c r="BP288">
        <v>10</v>
      </c>
      <c r="BQ288">
        <v>0</v>
      </c>
      <c r="BR288">
        <v>99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 t="s">
        <v>58</v>
      </c>
      <c r="CE288" s="58"/>
    </row>
    <row r="289" spans="1:106">
      <c r="A289" t="s">
        <v>180</v>
      </c>
      <c r="B289" s="10">
        <f>('E0-Last'!B70)-2</f>
        <v>34</v>
      </c>
      <c r="C289" s="4" t="s">
        <v>3</v>
      </c>
      <c r="D289" s="10" t="s">
        <v>38</v>
      </c>
      <c r="E289" s="59">
        <f t="shared" ref="E289:E311" si="144">(K289/$J289)*100</f>
        <v>50</v>
      </c>
      <c r="F289" s="59">
        <f t="shared" ref="F289:F311" si="145">(L289/$J289)*100</f>
        <v>37.5</v>
      </c>
      <c r="G289" s="59">
        <f t="shared" ref="G289:G311" si="146">(M289/$J289)*100</f>
        <v>0</v>
      </c>
      <c r="H289" s="59">
        <f t="shared" ref="H289:H311" si="147">(N289/$J289)*100</f>
        <v>12.5</v>
      </c>
      <c r="I289" s="59">
        <f t="shared" ref="I289:I311" si="148">M289/J289</f>
        <v>0</v>
      </c>
      <c r="J289">
        <v>8</v>
      </c>
      <c r="K289">
        <v>4</v>
      </c>
      <c r="L289">
        <v>3</v>
      </c>
      <c r="M289">
        <v>0</v>
      </c>
      <c r="N289">
        <v>1</v>
      </c>
      <c r="O289">
        <v>0</v>
      </c>
      <c r="P289">
        <v>1562.75</v>
      </c>
      <c r="Q289">
        <v>1568.333333</v>
      </c>
      <c r="R289">
        <v>0</v>
      </c>
      <c r="S289">
        <v>1546</v>
      </c>
      <c r="T289">
        <v>1899</v>
      </c>
      <c r="U289">
        <v>0</v>
      </c>
      <c r="V289">
        <v>1899</v>
      </c>
      <c r="W289">
        <v>132</v>
      </c>
      <c r="X289">
        <v>0</v>
      </c>
      <c r="Y289">
        <v>132</v>
      </c>
      <c r="Z289">
        <v>285</v>
      </c>
      <c r="AA289">
        <v>0</v>
      </c>
      <c r="AB289">
        <v>285</v>
      </c>
      <c r="AC289">
        <v>9</v>
      </c>
      <c r="AD289">
        <v>6</v>
      </c>
      <c r="AE289">
        <v>0</v>
      </c>
      <c r="AF289">
        <v>3</v>
      </c>
      <c r="AG289">
        <v>5</v>
      </c>
      <c r="AH289">
        <v>3</v>
      </c>
      <c r="AI289">
        <v>0</v>
      </c>
      <c r="AJ289">
        <v>0</v>
      </c>
      <c r="AK289">
        <v>0</v>
      </c>
      <c r="AL289">
        <v>1</v>
      </c>
      <c r="AM289">
        <v>4</v>
      </c>
      <c r="AN289">
        <v>2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</v>
      </c>
      <c r="AZ289">
        <v>1</v>
      </c>
      <c r="BA289">
        <v>0</v>
      </c>
      <c r="BB289">
        <v>0</v>
      </c>
      <c r="BC289">
        <v>0</v>
      </c>
      <c r="BD289">
        <v>1</v>
      </c>
      <c r="BE289">
        <v>6</v>
      </c>
      <c r="BF289">
        <v>2</v>
      </c>
      <c r="BG289">
        <v>2</v>
      </c>
      <c r="BH289">
        <v>0</v>
      </c>
      <c r="BI289">
        <v>0</v>
      </c>
      <c r="BJ289">
        <v>1</v>
      </c>
      <c r="BK289">
        <v>1</v>
      </c>
      <c r="BL289">
        <v>203</v>
      </c>
      <c r="BM289">
        <v>62</v>
      </c>
      <c r="BN289">
        <v>15</v>
      </c>
      <c r="BO289">
        <v>0</v>
      </c>
      <c r="BP289">
        <v>0</v>
      </c>
      <c r="BQ289">
        <v>3</v>
      </c>
      <c r="BR289">
        <v>123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 t="s">
        <v>58</v>
      </c>
      <c r="CE289" s="58"/>
      <c r="CG289" s="10" t="str">
        <f>CG317</f>
        <v>FE0F</v>
      </c>
      <c r="CH289" s="10" t="str">
        <f t="shared" ref="CH289:DB289" si="149">CH317</f>
        <v>WT</v>
      </c>
      <c r="CI289" s="59">
        <f t="shared" si="149"/>
        <v>37.5</v>
      </c>
      <c r="CJ289" s="59">
        <f t="shared" si="149"/>
        <v>0</v>
      </c>
      <c r="CK289" s="59">
        <f t="shared" si="149"/>
        <v>62.5</v>
      </c>
      <c r="CL289" s="59">
        <f t="shared" si="149"/>
        <v>0</v>
      </c>
      <c r="CM289" s="59">
        <f t="shared" si="149"/>
        <v>0.625</v>
      </c>
      <c r="CN289" s="95">
        <f t="shared" si="149"/>
        <v>50</v>
      </c>
      <c r="CO289" s="95">
        <f t="shared" si="149"/>
        <v>25</v>
      </c>
      <c r="CP289" s="95">
        <f t="shared" si="149"/>
        <v>12.5</v>
      </c>
      <c r="CQ289" s="95">
        <f t="shared" si="149"/>
        <v>12.5</v>
      </c>
      <c r="CR289" s="95">
        <f t="shared" si="149"/>
        <v>0.125</v>
      </c>
      <c r="CS289" s="59">
        <f t="shared" si="149"/>
        <v>75</v>
      </c>
      <c r="CT289" s="59">
        <f t="shared" si="149"/>
        <v>0</v>
      </c>
      <c r="CU289" s="59">
        <f t="shared" si="149"/>
        <v>0</v>
      </c>
      <c r="CV289" s="59">
        <f t="shared" si="149"/>
        <v>25</v>
      </c>
      <c r="CW289" s="59">
        <f t="shared" si="149"/>
        <v>0</v>
      </c>
      <c r="CX289" s="95">
        <f t="shared" si="149"/>
        <v>75</v>
      </c>
      <c r="CY289" s="95">
        <f t="shared" si="149"/>
        <v>12.5</v>
      </c>
      <c r="CZ289" s="95">
        <f t="shared" si="149"/>
        <v>12.5</v>
      </c>
      <c r="DA289" s="95">
        <f t="shared" si="149"/>
        <v>0</v>
      </c>
      <c r="DB289" s="95">
        <f t="shared" si="149"/>
        <v>0.125</v>
      </c>
    </row>
    <row r="290" spans="1:106">
      <c r="A290" t="s">
        <v>159</v>
      </c>
      <c r="B290" s="10">
        <f>('E0-Last'!B71)-2</f>
        <v>32</v>
      </c>
      <c r="C290" s="4" t="s">
        <v>3</v>
      </c>
      <c r="D290" s="10" t="s">
        <v>38</v>
      </c>
      <c r="E290" s="59">
        <f t="shared" si="144"/>
        <v>87.5</v>
      </c>
      <c r="F290" s="59">
        <f t="shared" si="145"/>
        <v>0</v>
      </c>
      <c r="G290" s="59">
        <f t="shared" si="146"/>
        <v>12.5</v>
      </c>
      <c r="H290" s="59">
        <f t="shared" si="147"/>
        <v>0</v>
      </c>
      <c r="I290" s="59">
        <f t="shared" si="148"/>
        <v>0.125</v>
      </c>
      <c r="J290">
        <v>8</v>
      </c>
      <c r="K290">
        <v>7</v>
      </c>
      <c r="L290">
        <v>0</v>
      </c>
      <c r="M290">
        <v>1</v>
      </c>
      <c r="N290">
        <v>0</v>
      </c>
      <c r="O290">
        <v>1</v>
      </c>
      <c r="P290">
        <v>2625</v>
      </c>
      <c r="Q290">
        <v>0</v>
      </c>
      <c r="R290">
        <v>2625</v>
      </c>
      <c r="S290">
        <v>0</v>
      </c>
      <c r="T290">
        <v>965</v>
      </c>
      <c r="U290">
        <v>965</v>
      </c>
      <c r="V290">
        <v>0</v>
      </c>
      <c r="W290">
        <v>745</v>
      </c>
      <c r="X290">
        <v>745</v>
      </c>
      <c r="Y290">
        <v>0</v>
      </c>
      <c r="Z290">
        <v>35</v>
      </c>
      <c r="AA290">
        <v>35</v>
      </c>
      <c r="AB290">
        <v>0</v>
      </c>
      <c r="AC290">
        <v>9</v>
      </c>
      <c r="AD290">
        <v>5</v>
      </c>
      <c r="AE290">
        <v>2</v>
      </c>
      <c r="AF290">
        <v>2</v>
      </c>
      <c r="AG290">
        <v>3</v>
      </c>
      <c r="AH290">
        <v>1</v>
      </c>
      <c r="AI290">
        <v>1</v>
      </c>
      <c r="AJ290">
        <v>0</v>
      </c>
      <c r="AK290">
        <v>0</v>
      </c>
      <c r="AL290">
        <v>4</v>
      </c>
      <c r="AM290">
        <v>1</v>
      </c>
      <c r="AN290">
        <v>0</v>
      </c>
      <c r="AO290">
        <v>0</v>
      </c>
      <c r="AP290">
        <v>0</v>
      </c>
      <c r="AQ290">
        <v>0</v>
      </c>
      <c r="AR290">
        <v>4</v>
      </c>
      <c r="AS290">
        <v>0</v>
      </c>
      <c r="AT290">
        <v>1</v>
      </c>
      <c r="AU290">
        <v>1</v>
      </c>
      <c r="AV290">
        <v>0</v>
      </c>
      <c r="AW290">
        <v>0</v>
      </c>
      <c r="AX290">
        <v>0</v>
      </c>
      <c r="AY290">
        <v>2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4</v>
      </c>
      <c r="BF290">
        <v>2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406</v>
      </c>
      <c r="BM290">
        <v>144</v>
      </c>
      <c r="BN290">
        <v>0</v>
      </c>
      <c r="BO290">
        <v>0</v>
      </c>
      <c r="BP290">
        <v>1</v>
      </c>
      <c r="BQ290">
        <v>6</v>
      </c>
      <c r="BR290">
        <v>255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 t="s">
        <v>58</v>
      </c>
      <c r="CE290" s="58"/>
      <c r="CI290" s="59"/>
      <c r="CJ290" s="59"/>
      <c r="CK290" s="59"/>
      <c r="CL290" s="59"/>
      <c r="CM290" s="59"/>
      <c r="CN290" s="95"/>
      <c r="CO290" s="95"/>
      <c r="CP290" s="95"/>
      <c r="CQ290" s="95"/>
      <c r="CR290" s="95"/>
      <c r="CS290" s="59"/>
      <c r="CT290" s="59"/>
      <c r="CU290" s="59"/>
      <c r="CV290" s="59"/>
      <c r="CW290" s="59"/>
      <c r="CX290" s="95"/>
      <c r="CY290" s="95"/>
      <c r="CZ290" s="95"/>
      <c r="DA290" s="95"/>
      <c r="DB290" s="95"/>
    </row>
    <row r="291" spans="1:106">
      <c r="A291" t="s">
        <v>160</v>
      </c>
      <c r="B291" s="10">
        <f>('E0-Last'!B72)-2</f>
        <v>32</v>
      </c>
      <c r="C291" s="4" t="s">
        <v>3</v>
      </c>
      <c r="D291" s="10" t="s">
        <v>38</v>
      </c>
      <c r="E291" s="59">
        <f t="shared" si="144"/>
        <v>37.5</v>
      </c>
      <c r="F291" s="59">
        <f t="shared" si="145"/>
        <v>0</v>
      </c>
      <c r="G291" s="59">
        <f t="shared" si="146"/>
        <v>62.5</v>
      </c>
      <c r="H291" s="59">
        <f t="shared" si="147"/>
        <v>0</v>
      </c>
      <c r="I291" s="59">
        <f t="shared" si="148"/>
        <v>0.625</v>
      </c>
      <c r="J291">
        <v>8</v>
      </c>
      <c r="K291">
        <v>3</v>
      </c>
      <c r="L291">
        <v>0</v>
      </c>
      <c r="M291">
        <v>5</v>
      </c>
      <c r="N291">
        <v>0</v>
      </c>
      <c r="O291">
        <v>1</v>
      </c>
      <c r="P291">
        <v>1046</v>
      </c>
      <c r="Q291">
        <v>0</v>
      </c>
      <c r="R291">
        <v>1046</v>
      </c>
      <c r="S291">
        <v>0</v>
      </c>
      <c r="T291">
        <v>325.2</v>
      </c>
      <c r="U291">
        <v>325.2</v>
      </c>
      <c r="V291">
        <v>0</v>
      </c>
      <c r="W291">
        <v>421.8</v>
      </c>
      <c r="X291">
        <v>421.8</v>
      </c>
      <c r="Y291">
        <v>0</v>
      </c>
      <c r="Z291">
        <v>789.2</v>
      </c>
      <c r="AA291">
        <v>789.2</v>
      </c>
      <c r="AB291">
        <v>0</v>
      </c>
      <c r="AC291">
        <v>15</v>
      </c>
      <c r="AD291">
        <v>6</v>
      </c>
      <c r="AE291">
        <v>7</v>
      </c>
      <c r="AF291">
        <v>2</v>
      </c>
      <c r="AG291">
        <v>7</v>
      </c>
      <c r="AH291">
        <v>5</v>
      </c>
      <c r="AI291">
        <v>2</v>
      </c>
      <c r="AJ291">
        <v>0</v>
      </c>
      <c r="AK291">
        <v>0</v>
      </c>
      <c r="AL291">
        <v>1</v>
      </c>
      <c r="AM291">
        <v>5</v>
      </c>
      <c r="AN291">
        <v>0</v>
      </c>
      <c r="AO291">
        <v>0</v>
      </c>
      <c r="AP291">
        <v>0</v>
      </c>
      <c r="AQ291">
        <v>0</v>
      </c>
      <c r="AR291">
        <v>1</v>
      </c>
      <c r="AS291">
        <v>0</v>
      </c>
      <c r="AT291">
        <v>5</v>
      </c>
      <c r="AU291">
        <v>2</v>
      </c>
      <c r="AV291">
        <v>0</v>
      </c>
      <c r="AW291">
        <v>0</v>
      </c>
      <c r="AX291">
        <v>0</v>
      </c>
      <c r="AY291">
        <v>2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11</v>
      </c>
      <c r="BF291">
        <v>0</v>
      </c>
      <c r="BG291">
        <v>0</v>
      </c>
      <c r="BH291">
        <v>0</v>
      </c>
      <c r="BI291">
        <v>4</v>
      </c>
      <c r="BJ291">
        <v>1</v>
      </c>
      <c r="BK291">
        <v>6</v>
      </c>
      <c r="BL291">
        <v>287</v>
      </c>
      <c r="BM291">
        <v>124</v>
      </c>
      <c r="BN291">
        <v>0</v>
      </c>
      <c r="BO291">
        <v>0</v>
      </c>
      <c r="BP291">
        <v>9</v>
      </c>
      <c r="BQ291">
        <v>18</v>
      </c>
      <c r="BR291">
        <v>136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 t="s">
        <v>58</v>
      </c>
      <c r="CG291" s="10">
        <f>CG347</f>
        <v>0</v>
      </c>
      <c r="CH291" s="10">
        <f t="shared" ref="CH291:DB291" si="150">CH347</f>
        <v>0</v>
      </c>
      <c r="CI291" s="59">
        <f t="shared" si="150"/>
        <v>0</v>
      </c>
      <c r="CJ291" s="59">
        <f t="shared" si="150"/>
        <v>0</v>
      </c>
      <c r="CK291" s="59">
        <f t="shared" si="150"/>
        <v>0</v>
      </c>
      <c r="CL291" s="59">
        <f t="shared" si="150"/>
        <v>0</v>
      </c>
      <c r="CM291" s="59">
        <f t="shared" si="150"/>
        <v>0</v>
      </c>
      <c r="CN291" s="95">
        <f t="shared" si="150"/>
        <v>0</v>
      </c>
      <c r="CO291" s="95">
        <f t="shared" si="150"/>
        <v>0</v>
      </c>
      <c r="CP291" s="95">
        <f t="shared" si="150"/>
        <v>0</v>
      </c>
      <c r="CQ291" s="95">
        <f t="shared" si="150"/>
        <v>0</v>
      </c>
      <c r="CR291" s="95">
        <f t="shared" si="150"/>
        <v>0</v>
      </c>
      <c r="CS291" s="59">
        <f t="shared" si="150"/>
        <v>0</v>
      </c>
      <c r="CT291" s="59">
        <f t="shared" si="150"/>
        <v>0</v>
      </c>
      <c r="CU291" s="59">
        <f t="shared" si="150"/>
        <v>0</v>
      </c>
      <c r="CV291" s="59">
        <f t="shared" si="150"/>
        <v>0</v>
      </c>
      <c r="CW291" s="59">
        <f t="shared" si="150"/>
        <v>0</v>
      </c>
      <c r="CX291" s="95">
        <f t="shared" si="150"/>
        <v>0</v>
      </c>
      <c r="CY291" s="95">
        <f t="shared" si="150"/>
        <v>0</v>
      </c>
      <c r="CZ291" s="95">
        <f t="shared" si="150"/>
        <v>0</v>
      </c>
      <c r="DA291" s="95">
        <f t="shared" si="150"/>
        <v>0</v>
      </c>
      <c r="DB291" s="95">
        <f t="shared" si="150"/>
        <v>0</v>
      </c>
    </row>
    <row r="292" spans="1:106">
      <c r="A292" t="s">
        <v>181</v>
      </c>
      <c r="B292" s="10">
        <f>('E0-Last'!B73)-2</f>
        <v>34</v>
      </c>
      <c r="C292" s="6" t="s">
        <v>2</v>
      </c>
      <c r="D292" s="10" t="s">
        <v>38</v>
      </c>
      <c r="E292" s="59">
        <f t="shared" si="144"/>
        <v>12.5</v>
      </c>
      <c r="F292" s="59">
        <f t="shared" si="145"/>
        <v>0</v>
      </c>
      <c r="G292" s="59">
        <f t="shared" si="146"/>
        <v>50</v>
      </c>
      <c r="H292" s="59">
        <f t="shared" si="147"/>
        <v>37.5</v>
      </c>
      <c r="I292" s="59">
        <f t="shared" si="148"/>
        <v>0.5</v>
      </c>
      <c r="J292">
        <v>8</v>
      </c>
      <c r="K292">
        <v>1</v>
      </c>
      <c r="L292">
        <v>0</v>
      </c>
      <c r="M292">
        <v>4</v>
      </c>
      <c r="N292">
        <v>3</v>
      </c>
      <c r="O292">
        <v>0.57142857140000003</v>
      </c>
      <c r="P292">
        <v>1946.2857140000001</v>
      </c>
      <c r="Q292">
        <v>0</v>
      </c>
      <c r="R292">
        <v>2005.5</v>
      </c>
      <c r="S292">
        <v>1867.333333</v>
      </c>
      <c r="T292">
        <v>397</v>
      </c>
      <c r="U292">
        <v>379.5</v>
      </c>
      <c r="V292">
        <v>420.33333340000001</v>
      </c>
      <c r="W292">
        <v>152.14285709999999</v>
      </c>
      <c r="X292">
        <v>147</v>
      </c>
      <c r="Y292">
        <v>159</v>
      </c>
      <c r="Z292">
        <v>932.57142850000002</v>
      </c>
      <c r="AA292">
        <v>1208.5</v>
      </c>
      <c r="AB292">
        <v>564.66666669999995</v>
      </c>
      <c r="AC292">
        <v>42</v>
      </c>
      <c r="AD292">
        <v>10</v>
      </c>
      <c r="AE292">
        <v>18</v>
      </c>
      <c r="AF292">
        <v>14</v>
      </c>
      <c r="AG292">
        <v>24</v>
      </c>
      <c r="AH292">
        <v>7</v>
      </c>
      <c r="AI292">
        <v>1</v>
      </c>
      <c r="AJ292">
        <v>0</v>
      </c>
      <c r="AK292">
        <v>0</v>
      </c>
      <c r="AL292">
        <v>10</v>
      </c>
      <c r="AM292">
        <v>7</v>
      </c>
      <c r="AN292">
        <v>0</v>
      </c>
      <c r="AO292">
        <v>1</v>
      </c>
      <c r="AP292">
        <v>0</v>
      </c>
      <c r="AQ292">
        <v>0</v>
      </c>
      <c r="AR292">
        <v>2</v>
      </c>
      <c r="AS292">
        <v>10</v>
      </c>
      <c r="AT292">
        <v>4</v>
      </c>
      <c r="AU292">
        <v>0</v>
      </c>
      <c r="AV292">
        <v>0</v>
      </c>
      <c r="AW292">
        <v>0</v>
      </c>
      <c r="AX292">
        <v>4</v>
      </c>
      <c r="AY292">
        <v>7</v>
      </c>
      <c r="AZ292">
        <v>3</v>
      </c>
      <c r="BA292">
        <v>0</v>
      </c>
      <c r="BB292">
        <v>0</v>
      </c>
      <c r="BC292">
        <v>0</v>
      </c>
      <c r="BD292">
        <v>4</v>
      </c>
      <c r="BE292">
        <v>7</v>
      </c>
      <c r="BF292">
        <v>0</v>
      </c>
      <c r="BG292">
        <v>0</v>
      </c>
      <c r="BH292">
        <v>0</v>
      </c>
      <c r="BI292">
        <v>4</v>
      </c>
      <c r="BJ292">
        <v>3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 t="s">
        <v>58</v>
      </c>
      <c r="CG292" s="10" t="e">
        <f>#REF!</f>
        <v>#REF!</v>
      </c>
      <c r="CH292" s="10" t="e">
        <f>#REF!</f>
        <v>#REF!</v>
      </c>
      <c r="CI292" s="59" t="e">
        <f>#REF!</f>
        <v>#REF!</v>
      </c>
      <c r="CJ292" s="59" t="e">
        <f>#REF!</f>
        <v>#REF!</v>
      </c>
      <c r="CK292" s="59" t="e">
        <f>#REF!</f>
        <v>#REF!</v>
      </c>
      <c r="CL292" s="59" t="e">
        <f>#REF!</f>
        <v>#REF!</v>
      </c>
      <c r="CM292" s="59" t="e">
        <f>#REF!</f>
        <v>#REF!</v>
      </c>
      <c r="CN292" s="95" t="e">
        <f>#REF!</f>
        <v>#REF!</v>
      </c>
      <c r="CO292" s="95" t="e">
        <f>#REF!</f>
        <v>#REF!</v>
      </c>
      <c r="CP292" s="95" t="e">
        <f>#REF!</f>
        <v>#REF!</v>
      </c>
      <c r="CQ292" s="95" t="e">
        <f>#REF!</f>
        <v>#REF!</v>
      </c>
      <c r="CR292" s="95" t="e">
        <f>#REF!</f>
        <v>#REF!</v>
      </c>
      <c r="CS292" s="59" t="e">
        <f>#REF!</f>
        <v>#REF!</v>
      </c>
      <c r="CT292" s="59" t="e">
        <f>#REF!</f>
        <v>#REF!</v>
      </c>
      <c r="CU292" s="59" t="e">
        <f>#REF!</f>
        <v>#REF!</v>
      </c>
      <c r="CV292" s="59" t="e">
        <f>#REF!</f>
        <v>#REF!</v>
      </c>
      <c r="CW292" s="59" t="e">
        <f>#REF!</f>
        <v>#REF!</v>
      </c>
      <c r="CX292" s="95" t="e">
        <f>#REF!</f>
        <v>#REF!</v>
      </c>
      <c r="CY292" s="95" t="e">
        <f>#REF!</f>
        <v>#REF!</v>
      </c>
      <c r="CZ292" s="95" t="e">
        <f>#REF!</f>
        <v>#REF!</v>
      </c>
      <c r="DA292" s="95" t="e">
        <f>#REF!</f>
        <v>#REF!</v>
      </c>
      <c r="DB292" s="95" t="e">
        <f>#REF!</f>
        <v>#REF!</v>
      </c>
    </row>
    <row r="293" spans="1:106">
      <c r="A293" t="s">
        <v>161</v>
      </c>
      <c r="B293" s="10">
        <f>('E0-Last'!B74)-2</f>
        <v>33</v>
      </c>
      <c r="C293" s="4" t="s">
        <v>3</v>
      </c>
      <c r="D293" s="10" t="s">
        <v>38</v>
      </c>
      <c r="E293" s="59">
        <f t="shared" si="144"/>
        <v>0</v>
      </c>
      <c r="F293" s="59">
        <f t="shared" si="145"/>
        <v>0</v>
      </c>
      <c r="G293" s="59">
        <f t="shared" si="146"/>
        <v>37.5</v>
      </c>
      <c r="H293" s="59">
        <f t="shared" si="147"/>
        <v>62.5</v>
      </c>
      <c r="I293" s="59">
        <f t="shared" si="148"/>
        <v>0.375</v>
      </c>
      <c r="J293">
        <v>8</v>
      </c>
      <c r="K293">
        <v>0</v>
      </c>
      <c r="L293">
        <v>0</v>
      </c>
      <c r="M293">
        <v>3</v>
      </c>
      <c r="N293">
        <v>5</v>
      </c>
      <c r="O293">
        <v>0.375</v>
      </c>
      <c r="P293">
        <v>384.75</v>
      </c>
      <c r="Q293">
        <v>0</v>
      </c>
      <c r="R293">
        <v>571.33333330000005</v>
      </c>
      <c r="S293">
        <v>272.8</v>
      </c>
      <c r="T293">
        <v>236</v>
      </c>
      <c r="U293">
        <v>176.33333329999999</v>
      </c>
      <c r="V293">
        <v>271.8</v>
      </c>
      <c r="W293">
        <v>173</v>
      </c>
      <c r="X293">
        <v>240</v>
      </c>
      <c r="Y293">
        <v>132.80000000000001</v>
      </c>
      <c r="Z293">
        <v>181.625</v>
      </c>
      <c r="AA293">
        <v>227</v>
      </c>
      <c r="AB293">
        <v>154.4</v>
      </c>
      <c r="AC293">
        <v>35</v>
      </c>
      <c r="AD293">
        <v>14</v>
      </c>
      <c r="AE293">
        <v>14</v>
      </c>
      <c r="AF293">
        <v>7</v>
      </c>
      <c r="AG293">
        <v>11</v>
      </c>
      <c r="AH293">
        <v>10</v>
      </c>
      <c r="AI293">
        <v>4</v>
      </c>
      <c r="AJ293">
        <v>0</v>
      </c>
      <c r="AK293">
        <v>0</v>
      </c>
      <c r="AL293">
        <v>10</v>
      </c>
      <c r="AM293">
        <v>8</v>
      </c>
      <c r="AN293">
        <v>2</v>
      </c>
      <c r="AO293">
        <v>2</v>
      </c>
      <c r="AP293">
        <v>0</v>
      </c>
      <c r="AQ293">
        <v>0</v>
      </c>
      <c r="AR293">
        <v>2</v>
      </c>
      <c r="AS293">
        <v>3</v>
      </c>
      <c r="AT293">
        <v>3</v>
      </c>
      <c r="AU293">
        <v>0</v>
      </c>
      <c r="AV293">
        <v>0</v>
      </c>
      <c r="AW293">
        <v>0</v>
      </c>
      <c r="AX293">
        <v>8</v>
      </c>
      <c r="AY293">
        <v>0</v>
      </c>
      <c r="AZ293">
        <v>5</v>
      </c>
      <c r="BA293">
        <v>2</v>
      </c>
      <c r="BB293">
        <v>0</v>
      </c>
      <c r="BC293">
        <v>0</v>
      </c>
      <c r="BD293">
        <v>0</v>
      </c>
      <c r="BE293">
        <v>23</v>
      </c>
      <c r="BF293">
        <v>0</v>
      </c>
      <c r="BG293">
        <v>0</v>
      </c>
      <c r="BH293">
        <v>0</v>
      </c>
      <c r="BI293">
        <v>2</v>
      </c>
      <c r="BJ293">
        <v>6</v>
      </c>
      <c r="BK293">
        <v>15</v>
      </c>
      <c r="BL293">
        <v>87</v>
      </c>
      <c r="BM293">
        <v>5</v>
      </c>
      <c r="BN293">
        <v>6</v>
      </c>
      <c r="BO293">
        <v>0</v>
      </c>
      <c r="BP293">
        <v>10</v>
      </c>
      <c r="BQ293">
        <v>14</v>
      </c>
      <c r="BR293">
        <v>52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 t="s">
        <v>58</v>
      </c>
      <c r="CI293" s="59"/>
      <c r="CJ293" s="59"/>
      <c r="CK293" s="59"/>
      <c r="CL293" s="59"/>
      <c r="CM293" s="59"/>
      <c r="CN293" s="95"/>
      <c r="CO293" s="95"/>
      <c r="CP293" s="95"/>
      <c r="CQ293" s="95"/>
      <c r="CR293" s="95"/>
      <c r="CS293" s="59"/>
      <c r="CT293" s="59"/>
      <c r="CU293" s="59"/>
      <c r="CV293" s="59"/>
      <c r="CW293" s="59"/>
      <c r="CX293" s="95"/>
      <c r="CY293" s="95"/>
      <c r="CZ293" s="95"/>
      <c r="DA293" s="95"/>
      <c r="DB293" s="95"/>
    </row>
    <row r="294" spans="1:106">
      <c r="A294" t="s">
        <v>162</v>
      </c>
      <c r="B294" s="10">
        <f>('E0-Last'!B75)-2</f>
        <v>32</v>
      </c>
      <c r="C294" s="6" t="s">
        <v>2</v>
      </c>
      <c r="D294" s="10" t="s">
        <v>38</v>
      </c>
      <c r="E294" s="59">
        <f t="shared" si="144"/>
        <v>0</v>
      </c>
      <c r="F294" s="59">
        <f t="shared" si="145"/>
        <v>0</v>
      </c>
      <c r="G294" s="59">
        <f t="shared" si="146"/>
        <v>87.5</v>
      </c>
      <c r="H294" s="59">
        <f t="shared" si="147"/>
        <v>12.5</v>
      </c>
      <c r="I294" s="59">
        <f t="shared" si="148"/>
        <v>0.875</v>
      </c>
      <c r="J294">
        <v>8</v>
      </c>
      <c r="K294">
        <v>0</v>
      </c>
      <c r="L294">
        <v>0</v>
      </c>
      <c r="M294">
        <v>7</v>
      </c>
      <c r="N294">
        <v>1</v>
      </c>
      <c r="O294">
        <v>0.875</v>
      </c>
      <c r="P294">
        <v>1453</v>
      </c>
      <c r="Q294">
        <v>0</v>
      </c>
      <c r="R294">
        <v>1578.5714290000001</v>
      </c>
      <c r="S294">
        <v>574</v>
      </c>
      <c r="T294">
        <v>80.875</v>
      </c>
      <c r="U294">
        <v>52</v>
      </c>
      <c r="V294">
        <v>283</v>
      </c>
      <c r="W294">
        <v>6387</v>
      </c>
      <c r="X294">
        <v>3215.1428580000002</v>
      </c>
      <c r="Y294">
        <v>28590</v>
      </c>
      <c r="Z294">
        <v>66.125</v>
      </c>
      <c r="AA294">
        <v>72</v>
      </c>
      <c r="AB294">
        <v>25</v>
      </c>
      <c r="AC294">
        <v>21</v>
      </c>
      <c r="AD294">
        <v>10</v>
      </c>
      <c r="AE294">
        <v>9</v>
      </c>
      <c r="AF294">
        <v>2</v>
      </c>
      <c r="AG294">
        <v>8</v>
      </c>
      <c r="AH294">
        <v>8</v>
      </c>
      <c r="AI294">
        <v>0</v>
      </c>
      <c r="AJ294">
        <v>0</v>
      </c>
      <c r="AK294">
        <v>5</v>
      </c>
      <c r="AL294">
        <v>0</v>
      </c>
      <c r="AM294">
        <v>8</v>
      </c>
      <c r="AN294">
        <v>0</v>
      </c>
      <c r="AO294">
        <v>0</v>
      </c>
      <c r="AP294">
        <v>0</v>
      </c>
      <c r="AQ294">
        <v>2</v>
      </c>
      <c r="AR294">
        <v>0</v>
      </c>
      <c r="AS294">
        <v>0</v>
      </c>
      <c r="AT294">
        <v>7</v>
      </c>
      <c r="AU294">
        <v>0</v>
      </c>
      <c r="AV294">
        <v>0</v>
      </c>
      <c r="AW294">
        <v>2</v>
      </c>
      <c r="AX294">
        <v>0</v>
      </c>
      <c r="AY294">
        <v>0</v>
      </c>
      <c r="AZ294">
        <v>1</v>
      </c>
      <c r="BA294">
        <v>0</v>
      </c>
      <c r="BB294">
        <v>0</v>
      </c>
      <c r="BC294">
        <v>1</v>
      </c>
      <c r="BD294">
        <v>0</v>
      </c>
      <c r="BE294">
        <v>19</v>
      </c>
      <c r="BF294">
        <v>8</v>
      </c>
      <c r="BG294">
        <v>0</v>
      </c>
      <c r="BH294">
        <v>0</v>
      </c>
      <c r="BI294">
        <v>0</v>
      </c>
      <c r="BJ294">
        <v>8</v>
      </c>
      <c r="BK294">
        <v>3</v>
      </c>
      <c r="BL294">
        <v>322</v>
      </c>
      <c r="BM294">
        <v>61</v>
      </c>
      <c r="BN294">
        <v>1</v>
      </c>
      <c r="BO294">
        <v>1</v>
      </c>
      <c r="BP294">
        <v>6</v>
      </c>
      <c r="BQ294">
        <v>197</v>
      </c>
      <c r="BR294">
        <v>56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 t="s">
        <v>58</v>
      </c>
      <c r="CG294" s="10" t="e">
        <f>#REF!</f>
        <v>#REF!</v>
      </c>
      <c r="CH294" s="10" t="e">
        <f>#REF!</f>
        <v>#REF!</v>
      </c>
      <c r="CI294" s="59" t="e">
        <f>#REF!</f>
        <v>#REF!</v>
      </c>
      <c r="CJ294" s="59" t="e">
        <f>#REF!</f>
        <v>#REF!</v>
      </c>
      <c r="CK294" s="59" t="e">
        <f>#REF!</f>
        <v>#REF!</v>
      </c>
      <c r="CL294" s="59" t="e">
        <f>#REF!</f>
        <v>#REF!</v>
      </c>
      <c r="CM294" s="59" t="e">
        <f>#REF!</f>
        <v>#REF!</v>
      </c>
      <c r="CN294" s="95" t="e">
        <f>#REF!</f>
        <v>#REF!</v>
      </c>
      <c r="CO294" s="95" t="e">
        <f>#REF!</f>
        <v>#REF!</v>
      </c>
      <c r="CP294" s="95" t="e">
        <f>#REF!</f>
        <v>#REF!</v>
      </c>
      <c r="CQ294" s="95" t="e">
        <f>#REF!</f>
        <v>#REF!</v>
      </c>
      <c r="CR294" s="95" t="e">
        <f>#REF!</f>
        <v>#REF!</v>
      </c>
      <c r="CS294" s="59" t="e">
        <f>#REF!</f>
        <v>#REF!</v>
      </c>
      <c r="CT294" s="59" t="e">
        <f>#REF!</f>
        <v>#REF!</v>
      </c>
      <c r="CU294" s="59" t="e">
        <f>#REF!</f>
        <v>#REF!</v>
      </c>
      <c r="CV294" s="59" t="e">
        <f>#REF!</f>
        <v>#REF!</v>
      </c>
      <c r="CW294" s="59" t="e">
        <f>#REF!</f>
        <v>#REF!</v>
      </c>
      <c r="CX294" s="95" t="e">
        <f>#REF!</f>
        <v>#REF!</v>
      </c>
      <c r="CY294" s="95" t="e">
        <f>#REF!</f>
        <v>#REF!</v>
      </c>
      <c r="CZ294" s="95" t="e">
        <f>#REF!</f>
        <v>#REF!</v>
      </c>
      <c r="DA294" s="95" t="e">
        <f>#REF!</f>
        <v>#REF!</v>
      </c>
      <c r="DB294" s="95" t="e">
        <f>#REF!</f>
        <v>#REF!</v>
      </c>
    </row>
    <row r="295" spans="1:106">
      <c r="A295" t="s">
        <v>163</v>
      </c>
      <c r="B295" s="10">
        <f>('E0-Last'!B76)-2</f>
        <v>27</v>
      </c>
      <c r="C295" s="6" t="s">
        <v>2</v>
      </c>
      <c r="D295" s="10" t="s">
        <v>38</v>
      </c>
      <c r="E295" s="59">
        <f t="shared" si="144"/>
        <v>0</v>
      </c>
      <c r="F295" s="59">
        <f t="shared" si="145"/>
        <v>0</v>
      </c>
      <c r="G295" s="59">
        <f t="shared" si="146"/>
        <v>100</v>
      </c>
      <c r="H295" s="59">
        <f t="shared" si="147"/>
        <v>0</v>
      </c>
      <c r="I295" s="59">
        <f t="shared" si="148"/>
        <v>1</v>
      </c>
      <c r="J295">
        <v>8</v>
      </c>
      <c r="K295">
        <v>0</v>
      </c>
      <c r="L295">
        <v>0</v>
      </c>
      <c r="M295">
        <v>8</v>
      </c>
      <c r="N295">
        <v>0</v>
      </c>
      <c r="O295">
        <v>1</v>
      </c>
      <c r="P295">
        <v>685.875</v>
      </c>
      <c r="Q295">
        <v>0</v>
      </c>
      <c r="R295">
        <v>685.875</v>
      </c>
      <c r="S295">
        <v>0</v>
      </c>
      <c r="T295">
        <v>48.75</v>
      </c>
      <c r="U295">
        <v>48.75</v>
      </c>
      <c r="V295">
        <v>0</v>
      </c>
      <c r="W295">
        <v>77.25</v>
      </c>
      <c r="X295">
        <v>77.25</v>
      </c>
      <c r="Y295">
        <v>0</v>
      </c>
      <c r="Z295">
        <v>872.875</v>
      </c>
      <c r="AA295">
        <v>872.875</v>
      </c>
      <c r="AB295">
        <v>0</v>
      </c>
      <c r="AC295">
        <v>39</v>
      </c>
      <c r="AD295">
        <v>10</v>
      </c>
      <c r="AE295">
        <v>29</v>
      </c>
      <c r="AF295">
        <v>0</v>
      </c>
      <c r="AG295">
        <v>18</v>
      </c>
      <c r="AH295">
        <v>8</v>
      </c>
      <c r="AI295">
        <v>11</v>
      </c>
      <c r="AJ295">
        <v>0</v>
      </c>
      <c r="AK295">
        <v>0</v>
      </c>
      <c r="AL295">
        <v>2</v>
      </c>
      <c r="AM295">
        <v>8</v>
      </c>
      <c r="AN295">
        <v>0</v>
      </c>
      <c r="AO295">
        <v>0</v>
      </c>
      <c r="AP295">
        <v>0</v>
      </c>
      <c r="AQ295">
        <v>0</v>
      </c>
      <c r="AR295">
        <v>2</v>
      </c>
      <c r="AS295">
        <v>10</v>
      </c>
      <c r="AT295">
        <v>8</v>
      </c>
      <c r="AU295">
        <v>11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11</v>
      </c>
      <c r="BF295">
        <v>3</v>
      </c>
      <c r="BG295">
        <v>0</v>
      </c>
      <c r="BH295">
        <v>0</v>
      </c>
      <c r="BI295">
        <v>8</v>
      </c>
      <c r="BJ295">
        <v>0</v>
      </c>
      <c r="BK295">
        <v>0</v>
      </c>
      <c r="BL295">
        <v>54</v>
      </c>
      <c r="BM295">
        <v>18</v>
      </c>
      <c r="BN295">
        <v>0</v>
      </c>
      <c r="BO295">
        <v>0</v>
      </c>
      <c r="BP295">
        <v>12</v>
      </c>
      <c r="BQ295">
        <v>0</v>
      </c>
      <c r="BR295">
        <v>24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 t="s">
        <v>58</v>
      </c>
      <c r="CG295" s="10" t="e">
        <f>#REF!</f>
        <v>#REF!</v>
      </c>
      <c r="CH295" s="10" t="e">
        <f>#REF!</f>
        <v>#REF!</v>
      </c>
      <c r="CI295" s="59" t="e">
        <f>#REF!</f>
        <v>#REF!</v>
      </c>
      <c r="CJ295" s="59" t="e">
        <f>#REF!</f>
        <v>#REF!</v>
      </c>
      <c r="CK295" s="59" t="e">
        <f>#REF!</f>
        <v>#REF!</v>
      </c>
      <c r="CL295" s="59" t="e">
        <f>#REF!</f>
        <v>#REF!</v>
      </c>
      <c r="CM295" s="59" t="e">
        <f>#REF!</f>
        <v>#REF!</v>
      </c>
      <c r="CN295" s="95" t="e">
        <f>#REF!</f>
        <v>#REF!</v>
      </c>
      <c r="CO295" s="95" t="e">
        <f>#REF!</f>
        <v>#REF!</v>
      </c>
      <c r="CP295" s="95" t="e">
        <f>#REF!</f>
        <v>#REF!</v>
      </c>
      <c r="CQ295" s="95" t="e">
        <f>#REF!</f>
        <v>#REF!</v>
      </c>
      <c r="CR295" s="95" t="e">
        <f>#REF!</f>
        <v>#REF!</v>
      </c>
      <c r="CS295" s="59" t="e">
        <f>#REF!</f>
        <v>#REF!</v>
      </c>
      <c r="CT295" s="59" t="e">
        <f>#REF!</f>
        <v>#REF!</v>
      </c>
      <c r="CU295" s="59" t="e">
        <f>#REF!</f>
        <v>#REF!</v>
      </c>
      <c r="CV295" s="59" t="e">
        <f>#REF!</f>
        <v>#REF!</v>
      </c>
      <c r="CW295" s="59" t="e">
        <f>#REF!</f>
        <v>#REF!</v>
      </c>
      <c r="CX295" s="95" t="e">
        <f>#REF!</f>
        <v>#REF!</v>
      </c>
      <c r="CY295" s="95" t="e">
        <f>#REF!</f>
        <v>#REF!</v>
      </c>
      <c r="CZ295" s="95" t="e">
        <f>#REF!</f>
        <v>#REF!</v>
      </c>
      <c r="DA295" s="95" t="e">
        <f>#REF!</f>
        <v>#REF!</v>
      </c>
      <c r="DB295" s="95" t="e">
        <f>#REF!</f>
        <v>#REF!</v>
      </c>
    </row>
    <row r="296" spans="1:106">
      <c r="A296" t="s">
        <v>164</v>
      </c>
      <c r="B296" s="10">
        <f>('E0-Last'!B77)-2</f>
        <v>27</v>
      </c>
      <c r="C296" s="6" t="s">
        <v>2</v>
      </c>
      <c r="D296" s="10" t="s">
        <v>38</v>
      </c>
      <c r="E296" s="59">
        <f t="shared" si="144"/>
        <v>0</v>
      </c>
      <c r="F296" s="59">
        <f t="shared" si="145"/>
        <v>0</v>
      </c>
      <c r="G296" s="59">
        <f t="shared" si="146"/>
        <v>87.5</v>
      </c>
      <c r="H296" s="59">
        <f t="shared" si="147"/>
        <v>12.5</v>
      </c>
      <c r="I296" s="59">
        <f t="shared" si="148"/>
        <v>0.875</v>
      </c>
      <c r="J296">
        <v>8</v>
      </c>
      <c r="K296">
        <v>0</v>
      </c>
      <c r="L296">
        <v>0</v>
      </c>
      <c r="M296">
        <v>7</v>
      </c>
      <c r="N296">
        <v>1</v>
      </c>
      <c r="O296">
        <v>0.875</v>
      </c>
      <c r="P296">
        <v>294.5</v>
      </c>
      <c r="Q296">
        <v>0</v>
      </c>
      <c r="R296">
        <v>313.42857149999998</v>
      </c>
      <c r="S296">
        <v>162</v>
      </c>
      <c r="T296">
        <v>230.625</v>
      </c>
      <c r="U296">
        <v>255.2857143</v>
      </c>
      <c r="V296">
        <v>58</v>
      </c>
      <c r="W296">
        <v>64.25</v>
      </c>
      <c r="X296">
        <v>62.714285719999999</v>
      </c>
      <c r="Y296">
        <v>75</v>
      </c>
      <c r="Z296">
        <v>281.5</v>
      </c>
      <c r="AA296">
        <v>248.57142859999999</v>
      </c>
      <c r="AB296">
        <v>512</v>
      </c>
      <c r="AC296">
        <v>42</v>
      </c>
      <c r="AD296">
        <v>14</v>
      </c>
      <c r="AE296">
        <v>22</v>
      </c>
      <c r="AF296">
        <v>6</v>
      </c>
      <c r="AG296">
        <v>16</v>
      </c>
      <c r="AH296">
        <v>10</v>
      </c>
      <c r="AI296">
        <v>3</v>
      </c>
      <c r="AJ296">
        <v>0</v>
      </c>
      <c r="AK296">
        <v>0</v>
      </c>
      <c r="AL296">
        <v>13</v>
      </c>
      <c r="AM296">
        <v>8</v>
      </c>
      <c r="AN296">
        <v>2</v>
      </c>
      <c r="AO296">
        <v>0</v>
      </c>
      <c r="AP296">
        <v>0</v>
      </c>
      <c r="AQ296">
        <v>0</v>
      </c>
      <c r="AR296">
        <v>4</v>
      </c>
      <c r="AS296">
        <v>6</v>
      </c>
      <c r="AT296">
        <v>7</v>
      </c>
      <c r="AU296">
        <v>3</v>
      </c>
      <c r="AV296">
        <v>0</v>
      </c>
      <c r="AW296">
        <v>0</v>
      </c>
      <c r="AX296">
        <v>6</v>
      </c>
      <c r="AY296">
        <v>2</v>
      </c>
      <c r="AZ296">
        <v>1</v>
      </c>
      <c r="BA296">
        <v>0</v>
      </c>
      <c r="BB296">
        <v>0</v>
      </c>
      <c r="BC296">
        <v>0</v>
      </c>
      <c r="BD296">
        <v>3</v>
      </c>
      <c r="BE296">
        <v>23</v>
      </c>
      <c r="BF296">
        <v>0</v>
      </c>
      <c r="BG296">
        <v>0</v>
      </c>
      <c r="BH296">
        <v>0</v>
      </c>
      <c r="BI296">
        <v>7</v>
      </c>
      <c r="BJ296">
        <v>5</v>
      </c>
      <c r="BK296">
        <v>11</v>
      </c>
      <c r="BL296">
        <v>50</v>
      </c>
      <c r="BM296">
        <v>7</v>
      </c>
      <c r="BN296">
        <v>8</v>
      </c>
      <c r="BO296">
        <v>3</v>
      </c>
      <c r="BP296">
        <v>6</v>
      </c>
      <c r="BQ296">
        <v>3</v>
      </c>
      <c r="BR296">
        <v>23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 t="s">
        <v>58</v>
      </c>
      <c r="CG296" s="10" t="e">
        <f>#REF!</f>
        <v>#REF!</v>
      </c>
      <c r="CH296" s="10" t="e">
        <f>#REF!</f>
        <v>#REF!</v>
      </c>
      <c r="CI296" s="59" t="e">
        <f>#REF!</f>
        <v>#REF!</v>
      </c>
      <c r="CJ296" s="59" t="e">
        <f>#REF!</f>
        <v>#REF!</v>
      </c>
      <c r="CK296" s="59" t="e">
        <f>#REF!</f>
        <v>#REF!</v>
      </c>
      <c r="CL296" s="59" t="e">
        <f>#REF!</f>
        <v>#REF!</v>
      </c>
      <c r="CM296" s="59" t="e">
        <f>#REF!</f>
        <v>#REF!</v>
      </c>
      <c r="CN296" s="95" t="e">
        <f>#REF!</f>
        <v>#REF!</v>
      </c>
      <c r="CO296" s="95" t="e">
        <f>#REF!</f>
        <v>#REF!</v>
      </c>
      <c r="CP296" s="95" t="e">
        <f>#REF!</f>
        <v>#REF!</v>
      </c>
      <c r="CQ296" s="95" t="e">
        <f>#REF!</f>
        <v>#REF!</v>
      </c>
      <c r="CR296" s="95" t="e">
        <f>#REF!</f>
        <v>#REF!</v>
      </c>
      <c r="CS296" s="59" t="e">
        <f>#REF!</f>
        <v>#REF!</v>
      </c>
      <c r="CT296" s="59" t="e">
        <f>#REF!</f>
        <v>#REF!</v>
      </c>
      <c r="CU296" s="59" t="e">
        <f>#REF!</f>
        <v>#REF!</v>
      </c>
      <c r="CV296" s="59" t="e">
        <f>#REF!</f>
        <v>#REF!</v>
      </c>
      <c r="CW296" s="59" t="e">
        <f>#REF!</f>
        <v>#REF!</v>
      </c>
      <c r="CX296" s="95" t="e">
        <f>#REF!</f>
        <v>#REF!</v>
      </c>
      <c r="CY296" s="95" t="e">
        <f>#REF!</f>
        <v>#REF!</v>
      </c>
      <c r="CZ296" s="95" t="e">
        <f>#REF!</f>
        <v>#REF!</v>
      </c>
      <c r="DA296" s="95" t="e">
        <f>#REF!</f>
        <v>#REF!</v>
      </c>
      <c r="DB296" s="95" t="e">
        <f>#REF!</f>
        <v>#REF!</v>
      </c>
    </row>
    <row r="297" spans="1:106">
      <c r="A297" t="s">
        <v>165</v>
      </c>
      <c r="B297" s="10">
        <f>('E0-Last'!B78)-2</f>
        <v>27</v>
      </c>
      <c r="C297" s="6" t="s">
        <v>2</v>
      </c>
      <c r="D297" s="10" t="s">
        <v>38</v>
      </c>
      <c r="E297" s="59">
        <f t="shared" si="144"/>
        <v>0</v>
      </c>
      <c r="F297" s="59">
        <f t="shared" si="145"/>
        <v>0</v>
      </c>
      <c r="G297" s="59">
        <f t="shared" si="146"/>
        <v>100</v>
      </c>
      <c r="H297" s="59">
        <f t="shared" si="147"/>
        <v>0</v>
      </c>
      <c r="I297" s="59">
        <f t="shared" si="148"/>
        <v>1</v>
      </c>
      <c r="J297">
        <v>8</v>
      </c>
      <c r="K297">
        <v>0</v>
      </c>
      <c r="L297">
        <v>0</v>
      </c>
      <c r="M297">
        <v>8</v>
      </c>
      <c r="N297">
        <v>0</v>
      </c>
      <c r="O297">
        <v>1</v>
      </c>
      <c r="P297">
        <v>463.5</v>
      </c>
      <c r="Q297">
        <v>0</v>
      </c>
      <c r="R297">
        <v>463.5</v>
      </c>
      <c r="S297">
        <v>0</v>
      </c>
      <c r="T297">
        <v>165.25</v>
      </c>
      <c r="U297">
        <v>165.25</v>
      </c>
      <c r="V297">
        <v>0</v>
      </c>
      <c r="W297">
        <v>34.75</v>
      </c>
      <c r="X297">
        <v>34.75</v>
      </c>
      <c r="Y297">
        <v>0</v>
      </c>
      <c r="Z297">
        <v>628.5</v>
      </c>
      <c r="AA297">
        <v>628.5</v>
      </c>
      <c r="AB297">
        <v>0</v>
      </c>
      <c r="AC297">
        <v>18</v>
      </c>
      <c r="AD297">
        <v>8</v>
      </c>
      <c r="AE297">
        <v>10</v>
      </c>
      <c r="AF297">
        <v>0</v>
      </c>
      <c r="AG297">
        <v>8</v>
      </c>
      <c r="AH297">
        <v>8</v>
      </c>
      <c r="AI297">
        <v>1</v>
      </c>
      <c r="AJ297">
        <v>0</v>
      </c>
      <c r="AK297">
        <v>0</v>
      </c>
      <c r="AL297">
        <v>1</v>
      </c>
      <c r="AM297">
        <v>8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8</v>
      </c>
      <c r="AU297">
        <v>1</v>
      </c>
      <c r="AV297">
        <v>0</v>
      </c>
      <c r="AW297">
        <v>0</v>
      </c>
      <c r="AX297">
        <v>1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9</v>
      </c>
      <c r="BF297">
        <v>0</v>
      </c>
      <c r="BG297">
        <v>0</v>
      </c>
      <c r="BH297">
        <v>0</v>
      </c>
      <c r="BI297">
        <v>8</v>
      </c>
      <c r="BJ297">
        <v>0</v>
      </c>
      <c r="BK297">
        <v>1</v>
      </c>
      <c r="BL297">
        <v>79</v>
      </c>
      <c r="BM297">
        <v>18</v>
      </c>
      <c r="BN297">
        <v>1</v>
      </c>
      <c r="BO297">
        <v>6</v>
      </c>
      <c r="BP297">
        <v>2</v>
      </c>
      <c r="BQ297">
        <v>0</v>
      </c>
      <c r="BR297">
        <v>52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 t="s">
        <v>58</v>
      </c>
      <c r="CG297" s="10" t="e">
        <f>#REF!</f>
        <v>#REF!</v>
      </c>
      <c r="CH297" s="10" t="e">
        <f>#REF!</f>
        <v>#REF!</v>
      </c>
      <c r="CI297" s="59" t="e">
        <f>#REF!</f>
        <v>#REF!</v>
      </c>
      <c r="CJ297" s="59" t="e">
        <f>#REF!</f>
        <v>#REF!</v>
      </c>
      <c r="CK297" s="59" t="e">
        <f>#REF!</f>
        <v>#REF!</v>
      </c>
      <c r="CL297" s="59" t="e">
        <f>#REF!</f>
        <v>#REF!</v>
      </c>
      <c r="CM297" s="59" t="e">
        <f>#REF!</f>
        <v>#REF!</v>
      </c>
      <c r="CN297" s="95" t="e">
        <f>#REF!</f>
        <v>#REF!</v>
      </c>
      <c r="CO297" s="95" t="e">
        <f>#REF!</f>
        <v>#REF!</v>
      </c>
      <c r="CP297" s="95" t="e">
        <f>#REF!</f>
        <v>#REF!</v>
      </c>
      <c r="CQ297" s="95" t="e">
        <f>#REF!</f>
        <v>#REF!</v>
      </c>
      <c r="CR297" s="95" t="e">
        <f>#REF!</f>
        <v>#REF!</v>
      </c>
      <c r="CS297" s="59" t="e">
        <f>#REF!</f>
        <v>#REF!</v>
      </c>
      <c r="CT297" s="59" t="e">
        <f>#REF!</f>
        <v>#REF!</v>
      </c>
      <c r="CU297" s="59" t="e">
        <f>#REF!</f>
        <v>#REF!</v>
      </c>
      <c r="CV297" s="59" t="e">
        <f>#REF!</f>
        <v>#REF!</v>
      </c>
      <c r="CW297" s="59" t="e">
        <f>#REF!</f>
        <v>#REF!</v>
      </c>
      <c r="CX297" s="95" t="e">
        <f>#REF!</f>
        <v>#REF!</v>
      </c>
      <c r="CY297" s="95" t="e">
        <f>#REF!</f>
        <v>#REF!</v>
      </c>
      <c r="CZ297" s="95" t="e">
        <f>#REF!</f>
        <v>#REF!</v>
      </c>
      <c r="DA297" s="95" t="e">
        <f>#REF!</f>
        <v>#REF!</v>
      </c>
      <c r="DB297" s="95" t="e">
        <f>#REF!</f>
        <v>#REF!</v>
      </c>
    </row>
    <row r="298" spans="1:106">
      <c r="A298" t="s">
        <v>166</v>
      </c>
      <c r="B298" s="10">
        <f>('E0-Last'!B79)-2</f>
        <v>32</v>
      </c>
      <c r="C298" s="4" t="s">
        <v>3</v>
      </c>
      <c r="D298" s="10" t="s">
        <v>38</v>
      </c>
      <c r="E298" s="59">
        <f t="shared" si="144"/>
        <v>12.5</v>
      </c>
      <c r="F298" s="59">
        <f t="shared" si="145"/>
        <v>0</v>
      </c>
      <c r="G298" s="59">
        <f t="shared" si="146"/>
        <v>87.5</v>
      </c>
      <c r="H298" s="59">
        <f t="shared" si="147"/>
        <v>0</v>
      </c>
      <c r="I298" s="59">
        <f t="shared" si="148"/>
        <v>0.875</v>
      </c>
      <c r="J298">
        <v>8</v>
      </c>
      <c r="K298">
        <v>1</v>
      </c>
      <c r="L298">
        <v>0</v>
      </c>
      <c r="M298">
        <v>7</v>
      </c>
      <c r="N298">
        <v>0</v>
      </c>
      <c r="O298">
        <v>1</v>
      </c>
      <c r="P298">
        <v>810.85714289999999</v>
      </c>
      <c r="Q298">
        <v>0</v>
      </c>
      <c r="R298">
        <v>810.85714289999999</v>
      </c>
      <c r="S298">
        <v>0</v>
      </c>
      <c r="T298">
        <v>61</v>
      </c>
      <c r="U298">
        <v>61</v>
      </c>
      <c r="V298">
        <v>0</v>
      </c>
      <c r="W298">
        <v>1415</v>
      </c>
      <c r="X298">
        <v>1415</v>
      </c>
      <c r="Y298">
        <v>0</v>
      </c>
      <c r="Z298">
        <v>38.142857149999998</v>
      </c>
      <c r="AA298">
        <v>38.142857149999998</v>
      </c>
      <c r="AB298">
        <v>0</v>
      </c>
      <c r="AC298">
        <v>33</v>
      </c>
      <c r="AD298">
        <v>11</v>
      </c>
      <c r="AE298">
        <v>20</v>
      </c>
      <c r="AF298">
        <v>2</v>
      </c>
      <c r="AG298">
        <v>17</v>
      </c>
      <c r="AH298">
        <v>8</v>
      </c>
      <c r="AI298">
        <v>1</v>
      </c>
      <c r="AJ298">
        <v>0</v>
      </c>
      <c r="AK298">
        <v>0</v>
      </c>
      <c r="AL298">
        <v>7</v>
      </c>
      <c r="AM298">
        <v>7</v>
      </c>
      <c r="AN298">
        <v>1</v>
      </c>
      <c r="AO298">
        <v>0</v>
      </c>
      <c r="AP298">
        <v>0</v>
      </c>
      <c r="AQ298">
        <v>0</v>
      </c>
      <c r="AR298">
        <v>3</v>
      </c>
      <c r="AS298">
        <v>9</v>
      </c>
      <c r="AT298">
        <v>7</v>
      </c>
      <c r="AU298">
        <v>1</v>
      </c>
      <c r="AV298">
        <v>0</v>
      </c>
      <c r="AW298">
        <v>0</v>
      </c>
      <c r="AX298">
        <v>3</v>
      </c>
      <c r="AY298">
        <v>1</v>
      </c>
      <c r="AZ298">
        <v>0</v>
      </c>
      <c r="BA298">
        <v>0</v>
      </c>
      <c r="BB298">
        <v>0</v>
      </c>
      <c r="BC298">
        <v>0</v>
      </c>
      <c r="BD298">
        <v>1</v>
      </c>
      <c r="BE298">
        <v>9</v>
      </c>
      <c r="BF298">
        <v>0</v>
      </c>
      <c r="BG298">
        <v>0</v>
      </c>
      <c r="BH298">
        <v>0</v>
      </c>
      <c r="BI298">
        <v>0</v>
      </c>
      <c r="BJ298">
        <v>7</v>
      </c>
      <c r="BK298">
        <v>2</v>
      </c>
      <c r="BL298">
        <v>320</v>
      </c>
      <c r="BM298">
        <v>98</v>
      </c>
      <c r="BN298">
        <v>0</v>
      </c>
      <c r="BO298">
        <v>7</v>
      </c>
      <c r="BP298">
        <v>15</v>
      </c>
      <c r="BQ298">
        <v>21</v>
      </c>
      <c r="BR298">
        <v>179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 t="s">
        <v>58</v>
      </c>
      <c r="CG298" s="10">
        <f>CG535</f>
        <v>0</v>
      </c>
      <c r="CH298" s="10">
        <f t="shared" ref="CH298:DB298" si="151">CH535</f>
        <v>0</v>
      </c>
      <c r="CI298" s="59">
        <f t="shared" si="151"/>
        <v>0</v>
      </c>
      <c r="CJ298" s="59">
        <f t="shared" si="151"/>
        <v>0</v>
      </c>
      <c r="CK298" s="59">
        <f t="shared" si="151"/>
        <v>0</v>
      </c>
      <c r="CL298" s="59">
        <f t="shared" si="151"/>
        <v>0</v>
      </c>
      <c r="CM298" s="59">
        <f t="shared" si="151"/>
        <v>0</v>
      </c>
      <c r="CN298" s="95">
        <f t="shared" si="151"/>
        <v>0</v>
      </c>
      <c r="CO298" s="95">
        <f t="shared" si="151"/>
        <v>0</v>
      </c>
      <c r="CP298" s="95">
        <f t="shared" si="151"/>
        <v>0</v>
      </c>
      <c r="CQ298" s="95">
        <f t="shared" si="151"/>
        <v>0</v>
      </c>
      <c r="CR298" s="95">
        <f t="shared" si="151"/>
        <v>0</v>
      </c>
      <c r="CS298" s="59">
        <f t="shared" si="151"/>
        <v>0</v>
      </c>
      <c r="CT298" s="59">
        <f t="shared" si="151"/>
        <v>0</v>
      </c>
      <c r="CU298" s="59">
        <f t="shared" si="151"/>
        <v>0</v>
      </c>
      <c r="CV298" s="59">
        <f t="shared" si="151"/>
        <v>0</v>
      </c>
      <c r="CW298" s="59">
        <f t="shared" si="151"/>
        <v>0</v>
      </c>
      <c r="CX298" s="95">
        <f t="shared" si="151"/>
        <v>0</v>
      </c>
      <c r="CY298" s="95">
        <f t="shared" si="151"/>
        <v>0</v>
      </c>
      <c r="CZ298" s="95">
        <f t="shared" si="151"/>
        <v>0</v>
      </c>
      <c r="DA298" s="95">
        <f t="shared" si="151"/>
        <v>0</v>
      </c>
      <c r="DB298" s="95">
        <f t="shared" si="151"/>
        <v>0</v>
      </c>
    </row>
    <row r="299" spans="1:106">
      <c r="A299" t="s">
        <v>167</v>
      </c>
      <c r="B299" s="10">
        <f>('E0-Last'!B80)-2</f>
        <v>27</v>
      </c>
      <c r="C299" s="6" t="s">
        <v>2</v>
      </c>
      <c r="D299" s="10" t="s">
        <v>38</v>
      </c>
      <c r="E299" s="59">
        <f t="shared" si="144"/>
        <v>0</v>
      </c>
      <c r="F299" s="59">
        <f t="shared" si="145"/>
        <v>0</v>
      </c>
      <c r="G299" s="59">
        <f t="shared" si="146"/>
        <v>87.5</v>
      </c>
      <c r="H299" s="59">
        <f t="shared" si="147"/>
        <v>12.5</v>
      </c>
      <c r="I299" s="59">
        <f t="shared" si="148"/>
        <v>0.875</v>
      </c>
      <c r="J299">
        <v>8</v>
      </c>
      <c r="K299">
        <v>0</v>
      </c>
      <c r="L299">
        <v>0</v>
      </c>
      <c r="M299">
        <v>7</v>
      </c>
      <c r="N299">
        <v>1</v>
      </c>
      <c r="O299">
        <v>0.875</v>
      </c>
      <c r="P299">
        <v>438.25</v>
      </c>
      <c r="Q299">
        <v>0</v>
      </c>
      <c r="R299">
        <v>472.7142857</v>
      </c>
      <c r="S299">
        <v>197</v>
      </c>
      <c r="T299">
        <v>142.5</v>
      </c>
      <c r="U299">
        <v>147.7142857</v>
      </c>
      <c r="V299">
        <v>106</v>
      </c>
      <c r="W299">
        <v>833.125</v>
      </c>
      <c r="X299">
        <v>951.57142850000002</v>
      </c>
      <c r="Y299">
        <v>4</v>
      </c>
      <c r="Z299">
        <v>587.5</v>
      </c>
      <c r="AA299">
        <v>622.14285710000001</v>
      </c>
      <c r="AB299">
        <v>345</v>
      </c>
      <c r="AC299">
        <v>20</v>
      </c>
      <c r="AD299">
        <v>9</v>
      </c>
      <c r="AE299">
        <v>10</v>
      </c>
      <c r="AF299">
        <v>1</v>
      </c>
      <c r="AG299">
        <v>11</v>
      </c>
      <c r="AH299">
        <v>9</v>
      </c>
      <c r="AI299">
        <v>0</v>
      </c>
      <c r="AJ299">
        <v>0</v>
      </c>
      <c r="AK299">
        <v>0</v>
      </c>
      <c r="AL299">
        <v>0</v>
      </c>
      <c r="AM299">
        <v>8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3</v>
      </c>
      <c r="AT299">
        <v>7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11</v>
      </c>
      <c r="BF299">
        <v>0</v>
      </c>
      <c r="BG299">
        <v>0</v>
      </c>
      <c r="BH299">
        <v>3</v>
      </c>
      <c r="BI299">
        <v>5</v>
      </c>
      <c r="BJ299">
        <v>3</v>
      </c>
      <c r="BK299">
        <v>0</v>
      </c>
      <c r="BL299">
        <v>311</v>
      </c>
      <c r="BM299">
        <v>24</v>
      </c>
      <c r="BN299">
        <v>3</v>
      </c>
      <c r="BO299">
        <v>10</v>
      </c>
      <c r="BP299">
        <v>0</v>
      </c>
      <c r="BQ299">
        <v>92</v>
      </c>
      <c r="BR299">
        <v>182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 t="s">
        <v>58</v>
      </c>
    </row>
    <row r="300" spans="1:106">
      <c r="A300" t="s">
        <v>182</v>
      </c>
      <c r="B300" s="10">
        <f>('E0-Last'!B81)-2</f>
        <v>35</v>
      </c>
      <c r="C300" s="4" t="s">
        <v>3</v>
      </c>
      <c r="D300" s="10" t="s">
        <v>38</v>
      </c>
      <c r="E300" s="59">
        <f t="shared" si="144"/>
        <v>50</v>
      </c>
      <c r="F300" s="59">
        <f t="shared" si="145"/>
        <v>25</v>
      </c>
      <c r="G300" s="59">
        <f t="shared" si="146"/>
        <v>0</v>
      </c>
      <c r="H300" s="59">
        <f t="shared" si="147"/>
        <v>25</v>
      </c>
      <c r="I300" s="59">
        <f t="shared" si="148"/>
        <v>0</v>
      </c>
      <c r="J300">
        <v>8</v>
      </c>
      <c r="K300">
        <v>4</v>
      </c>
      <c r="L300">
        <v>2</v>
      </c>
      <c r="M300">
        <v>0</v>
      </c>
      <c r="N300">
        <v>2</v>
      </c>
      <c r="O300">
        <v>0</v>
      </c>
      <c r="P300">
        <v>1309.75</v>
      </c>
      <c r="Q300">
        <v>1392</v>
      </c>
      <c r="R300">
        <v>0</v>
      </c>
      <c r="S300">
        <v>1227.5</v>
      </c>
      <c r="T300">
        <v>816.5</v>
      </c>
      <c r="U300">
        <v>0</v>
      </c>
      <c r="V300">
        <v>816.5</v>
      </c>
      <c r="W300">
        <v>177.5</v>
      </c>
      <c r="X300">
        <v>0</v>
      </c>
      <c r="Y300">
        <v>177.5</v>
      </c>
      <c r="Z300">
        <v>259</v>
      </c>
      <c r="AA300">
        <v>0</v>
      </c>
      <c r="AB300">
        <v>259</v>
      </c>
      <c r="AC300">
        <v>19</v>
      </c>
      <c r="AD300">
        <v>12</v>
      </c>
      <c r="AE300">
        <v>0</v>
      </c>
      <c r="AF300">
        <v>7</v>
      </c>
      <c r="AG300">
        <v>5</v>
      </c>
      <c r="AH300">
        <v>6</v>
      </c>
      <c r="AI300">
        <v>1</v>
      </c>
      <c r="AJ300">
        <v>0</v>
      </c>
      <c r="AK300">
        <v>0</v>
      </c>
      <c r="AL300">
        <v>7</v>
      </c>
      <c r="AM300">
        <v>4</v>
      </c>
      <c r="AN300">
        <v>4</v>
      </c>
      <c r="AO300">
        <v>0</v>
      </c>
      <c r="AP300">
        <v>0</v>
      </c>
      <c r="AQ300">
        <v>0</v>
      </c>
      <c r="AR300">
        <v>4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1</v>
      </c>
      <c r="AZ300">
        <v>2</v>
      </c>
      <c r="BA300">
        <v>1</v>
      </c>
      <c r="BB300">
        <v>0</v>
      </c>
      <c r="BC300">
        <v>0</v>
      </c>
      <c r="BD300">
        <v>3</v>
      </c>
      <c r="BE300">
        <v>7</v>
      </c>
      <c r="BF300">
        <v>1</v>
      </c>
      <c r="BG300">
        <v>0</v>
      </c>
      <c r="BH300">
        <v>0</v>
      </c>
      <c r="BI300">
        <v>0</v>
      </c>
      <c r="BJ300">
        <v>2</v>
      </c>
      <c r="BK300">
        <v>4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 t="s">
        <v>58</v>
      </c>
    </row>
    <row r="301" spans="1:106">
      <c r="A301" t="s">
        <v>168</v>
      </c>
      <c r="B301" s="10">
        <f>('E0-Last'!B82)-2</f>
        <v>25</v>
      </c>
      <c r="C301" s="4" t="s">
        <v>3</v>
      </c>
      <c r="D301" s="10" t="s">
        <v>38</v>
      </c>
      <c r="E301" s="59">
        <f t="shared" si="144"/>
        <v>0</v>
      </c>
      <c r="F301" s="59">
        <f t="shared" si="145"/>
        <v>0</v>
      </c>
      <c r="G301" s="59">
        <f t="shared" si="146"/>
        <v>62.5</v>
      </c>
      <c r="H301" s="59">
        <f t="shared" si="147"/>
        <v>37.5</v>
      </c>
      <c r="I301" s="59">
        <f t="shared" si="148"/>
        <v>0.625</v>
      </c>
      <c r="J301">
        <v>8</v>
      </c>
      <c r="K301">
        <v>0</v>
      </c>
      <c r="L301">
        <v>0</v>
      </c>
      <c r="M301">
        <v>5</v>
      </c>
      <c r="N301">
        <v>3</v>
      </c>
      <c r="O301">
        <v>0.625</v>
      </c>
      <c r="P301">
        <v>314.625</v>
      </c>
      <c r="Q301">
        <v>0</v>
      </c>
      <c r="R301">
        <v>329</v>
      </c>
      <c r="S301">
        <v>290.66666659999999</v>
      </c>
      <c r="T301">
        <v>137.5</v>
      </c>
      <c r="U301">
        <v>94.400000009999999</v>
      </c>
      <c r="V301">
        <v>209.33333329999999</v>
      </c>
      <c r="W301">
        <v>341.75</v>
      </c>
      <c r="X301">
        <v>478.4</v>
      </c>
      <c r="Y301">
        <v>114</v>
      </c>
      <c r="Z301">
        <v>53.25</v>
      </c>
      <c r="AA301">
        <v>29.8</v>
      </c>
      <c r="AB301">
        <v>92.333333339999996</v>
      </c>
      <c r="AC301">
        <v>61</v>
      </c>
      <c r="AD301">
        <v>26</v>
      </c>
      <c r="AE301">
        <v>26</v>
      </c>
      <c r="AF301">
        <v>9</v>
      </c>
      <c r="AG301">
        <v>9</v>
      </c>
      <c r="AH301">
        <v>12</v>
      </c>
      <c r="AI301">
        <v>6</v>
      </c>
      <c r="AJ301">
        <v>1</v>
      </c>
      <c r="AK301">
        <v>1</v>
      </c>
      <c r="AL301">
        <v>32</v>
      </c>
      <c r="AM301">
        <v>8</v>
      </c>
      <c r="AN301">
        <v>4</v>
      </c>
      <c r="AO301">
        <v>0</v>
      </c>
      <c r="AP301">
        <v>0</v>
      </c>
      <c r="AQ301">
        <v>0</v>
      </c>
      <c r="AR301">
        <v>14</v>
      </c>
      <c r="AS301">
        <v>0</v>
      </c>
      <c r="AT301">
        <v>5</v>
      </c>
      <c r="AU301">
        <v>4</v>
      </c>
      <c r="AV301">
        <v>1</v>
      </c>
      <c r="AW301">
        <v>1</v>
      </c>
      <c r="AX301">
        <v>15</v>
      </c>
      <c r="AY301">
        <v>1</v>
      </c>
      <c r="AZ301">
        <v>3</v>
      </c>
      <c r="BA301">
        <v>2</v>
      </c>
      <c r="BB301">
        <v>0</v>
      </c>
      <c r="BC301">
        <v>0</v>
      </c>
      <c r="BD301">
        <v>3</v>
      </c>
      <c r="BE301">
        <v>24</v>
      </c>
      <c r="BF301">
        <v>0</v>
      </c>
      <c r="BG301">
        <v>0</v>
      </c>
      <c r="BH301">
        <v>0</v>
      </c>
      <c r="BI301">
        <v>1</v>
      </c>
      <c r="BJ301">
        <v>10</v>
      </c>
      <c r="BK301">
        <v>13</v>
      </c>
      <c r="BL301">
        <v>83</v>
      </c>
      <c r="BM301">
        <v>25</v>
      </c>
      <c r="BN301">
        <v>2</v>
      </c>
      <c r="BO301">
        <v>2</v>
      </c>
      <c r="BP301">
        <v>22</v>
      </c>
      <c r="BQ301">
        <v>10</v>
      </c>
      <c r="BR301">
        <v>22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 t="s">
        <v>58</v>
      </c>
    </row>
    <row r="302" spans="1:106">
      <c r="A302" t="s">
        <v>169</v>
      </c>
      <c r="B302" s="10">
        <f>('E0-Last'!B83)-2</f>
        <v>33</v>
      </c>
      <c r="C302" s="6" t="s">
        <v>2</v>
      </c>
      <c r="D302" s="10" t="s">
        <v>38</v>
      </c>
      <c r="E302" s="59">
        <f t="shared" si="144"/>
        <v>12.5</v>
      </c>
      <c r="F302" s="59">
        <f t="shared" si="145"/>
        <v>0</v>
      </c>
      <c r="G302" s="59">
        <f t="shared" si="146"/>
        <v>50</v>
      </c>
      <c r="H302" s="59">
        <f t="shared" si="147"/>
        <v>37.5</v>
      </c>
      <c r="I302" s="59">
        <f t="shared" si="148"/>
        <v>0.5</v>
      </c>
      <c r="J302">
        <v>8</v>
      </c>
      <c r="K302">
        <v>1</v>
      </c>
      <c r="L302">
        <v>0</v>
      </c>
      <c r="M302">
        <v>4</v>
      </c>
      <c r="N302">
        <v>3</v>
      </c>
      <c r="O302">
        <v>0.57142857140000003</v>
      </c>
      <c r="P302">
        <v>1791.4285709999999</v>
      </c>
      <c r="Q302">
        <v>0</v>
      </c>
      <c r="R302">
        <v>1591.5</v>
      </c>
      <c r="S302">
        <v>2058</v>
      </c>
      <c r="T302">
        <v>111.7142857</v>
      </c>
      <c r="U302">
        <v>94.75</v>
      </c>
      <c r="V302">
        <v>134.33333329999999</v>
      </c>
      <c r="W302">
        <v>3288.4285719999998</v>
      </c>
      <c r="X302">
        <v>371.5</v>
      </c>
      <c r="Y302">
        <v>7177.6666660000001</v>
      </c>
      <c r="Z302">
        <v>281.14285719999998</v>
      </c>
      <c r="AA302">
        <v>392.25</v>
      </c>
      <c r="AB302">
        <v>133</v>
      </c>
      <c r="AC302">
        <v>35</v>
      </c>
      <c r="AD302">
        <v>12</v>
      </c>
      <c r="AE302">
        <v>16</v>
      </c>
      <c r="AF302">
        <v>7</v>
      </c>
      <c r="AG302">
        <v>17</v>
      </c>
      <c r="AH302">
        <v>10</v>
      </c>
      <c r="AI302">
        <v>0</v>
      </c>
      <c r="AJ302">
        <v>0</v>
      </c>
      <c r="AK302">
        <v>7</v>
      </c>
      <c r="AL302">
        <v>1</v>
      </c>
      <c r="AM302">
        <v>7</v>
      </c>
      <c r="AN302">
        <v>3</v>
      </c>
      <c r="AO302">
        <v>0</v>
      </c>
      <c r="AP302">
        <v>0</v>
      </c>
      <c r="AQ302">
        <v>2</v>
      </c>
      <c r="AR302">
        <v>0</v>
      </c>
      <c r="AS302">
        <v>9</v>
      </c>
      <c r="AT302">
        <v>4</v>
      </c>
      <c r="AU302">
        <v>0</v>
      </c>
      <c r="AV302">
        <v>0</v>
      </c>
      <c r="AW302">
        <v>3</v>
      </c>
      <c r="AX302">
        <v>0</v>
      </c>
      <c r="AY302">
        <v>1</v>
      </c>
      <c r="AZ302">
        <v>3</v>
      </c>
      <c r="BA302">
        <v>0</v>
      </c>
      <c r="BB302">
        <v>0</v>
      </c>
      <c r="BC302">
        <v>2</v>
      </c>
      <c r="BD302">
        <v>1</v>
      </c>
      <c r="BE302">
        <v>11</v>
      </c>
      <c r="BF302">
        <v>3</v>
      </c>
      <c r="BG302">
        <v>0</v>
      </c>
      <c r="BH302">
        <v>0</v>
      </c>
      <c r="BI302">
        <v>1</v>
      </c>
      <c r="BJ302">
        <v>6</v>
      </c>
      <c r="BK302">
        <v>1</v>
      </c>
      <c r="BL302">
        <v>264</v>
      </c>
      <c r="BM302">
        <v>79</v>
      </c>
      <c r="BN302">
        <v>2</v>
      </c>
      <c r="BO302">
        <v>6</v>
      </c>
      <c r="BP302">
        <v>10</v>
      </c>
      <c r="BQ302">
        <v>85</v>
      </c>
      <c r="BR302">
        <v>82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 t="s">
        <v>58</v>
      </c>
    </row>
    <row r="303" spans="1:106">
      <c r="A303" t="s">
        <v>170</v>
      </c>
      <c r="B303" s="10">
        <f>('E0-Last'!B84)-2</f>
        <v>27</v>
      </c>
      <c r="C303" s="6" t="s">
        <v>2</v>
      </c>
      <c r="D303" s="10" t="s">
        <v>38</v>
      </c>
      <c r="E303" s="59">
        <f t="shared" si="144"/>
        <v>0</v>
      </c>
      <c r="F303" s="59">
        <f t="shared" si="145"/>
        <v>0</v>
      </c>
      <c r="G303" s="59">
        <f t="shared" si="146"/>
        <v>100</v>
      </c>
      <c r="H303" s="59">
        <f t="shared" si="147"/>
        <v>0</v>
      </c>
      <c r="I303" s="59">
        <f t="shared" si="148"/>
        <v>1</v>
      </c>
      <c r="J303">
        <v>8</v>
      </c>
      <c r="K303">
        <v>0</v>
      </c>
      <c r="L303">
        <v>0</v>
      </c>
      <c r="M303">
        <v>8</v>
      </c>
      <c r="N303">
        <v>0</v>
      </c>
      <c r="O303">
        <v>1</v>
      </c>
      <c r="P303">
        <v>190.375</v>
      </c>
      <c r="Q303">
        <v>0</v>
      </c>
      <c r="R303">
        <v>190.375</v>
      </c>
      <c r="S303">
        <v>0</v>
      </c>
      <c r="T303">
        <v>95.75</v>
      </c>
      <c r="U303">
        <v>95.75</v>
      </c>
      <c r="V303">
        <v>0</v>
      </c>
      <c r="W303">
        <v>92.25</v>
      </c>
      <c r="X303">
        <v>92.25</v>
      </c>
      <c r="Y303">
        <v>0</v>
      </c>
      <c r="Z303">
        <v>717.125</v>
      </c>
      <c r="AA303">
        <v>717.125</v>
      </c>
      <c r="AB303">
        <v>0</v>
      </c>
      <c r="AC303">
        <v>86</v>
      </c>
      <c r="AD303">
        <v>26</v>
      </c>
      <c r="AE303">
        <v>60</v>
      </c>
      <c r="AF303">
        <v>0</v>
      </c>
      <c r="AG303">
        <v>13</v>
      </c>
      <c r="AH303">
        <v>24</v>
      </c>
      <c r="AI303">
        <v>32</v>
      </c>
      <c r="AJ303">
        <v>9</v>
      </c>
      <c r="AK303">
        <v>0</v>
      </c>
      <c r="AL303">
        <v>8</v>
      </c>
      <c r="AM303">
        <v>8</v>
      </c>
      <c r="AN303">
        <v>16</v>
      </c>
      <c r="AO303">
        <v>0</v>
      </c>
      <c r="AP303">
        <v>0</v>
      </c>
      <c r="AQ303">
        <v>0</v>
      </c>
      <c r="AR303">
        <v>2</v>
      </c>
      <c r="AS303">
        <v>5</v>
      </c>
      <c r="AT303">
        <v>8</v>
      </c>
      <c r="AU303">
        <v>32</v>
      </c>
      <c r="AV303">
        <v>9</v>
      </c>
      <c r="AW303">
        <v>0</v>
      </c>
      <c r="AX303">
        <v>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9</v>
      </c>
      <c r="BF303">
        <v>1</v>
      </c>
      <c r="BG303">
        <v>0</v>
      </c>
      <c r="BH303">
        <v>0</v>
      </c>
      <c r="BI303">
        <v>8</v>
      </c>
      <c r="BJ303">
        <v>0</v>
      </c>
      <c r="BK303">
        <v>0</v>
      </c>
      <c r="BL303">
        <v>70</v>
      </c>
      <c r="BM303">
        <v>13</v>
      </c>
      <c r="BN303">
        <v>0</v>
      </c>
      <c r="BO303">
        <v>0</v>
      </c>
      <c r="BP303">
        <v>13</v>
      </c>
      <c r="BQ303">
        <v>0</v>
      </c>
      <c r="BR303">
        <v>44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 t="s">
        <v>58</v>
      </c>
    </row>
    <row r="304" spans="1:106">
      <c r="A304" t="s">
        <v>171</v>
      </c>
      <c r="B304" s="10">
        <f>('E0-Last'!B85)-2</f>
        <v>32</v>
      </c>
      <c r="C304" s="4" t="s">
        <v>3</v>
      </c>
      <c r="D304" s="10" t="s">
        <v>38</v>
      </c>
      <c r="E304" s="59">
        <f t="shared" si="144"/>
        <v>0</v>
      </c>
      <c r="F304" s="59">
        <f t="shared" si="145"/>
        <v>0</v>
      </c>
      <c r="G304" s="59">
        <f t="shared" si="146"/>
        <v>75</v>
      </c>
      <c r="H304" s="59">
        <f t="shared" si="147"/>
        <v>25</v>
      </c>
      <c r="I304" s="59">
        <f t="shared" si="148"/>
        <v>0.75</v>
      </c>
      <c r="J304">
        <v>8</v>
      </c>
      <c r="K304">
        <v>0</v>
      </c>
      <c r="L304">
        <v>0</v>
      </c>
      <c r="M304">
        <v>6</v>
      </c>
      <c r="N304">
        <v>2</v>
      </c>
      <c r="O304">
        <v>0.75</v>
      </c>
      <c r="P304">
        <v>149.25</v>
      </c>
      <c r="Q304">
        <v>0</v>
      </c>
      <c r="R304">
        <v>137.16666670000001</v>
      </c>
      <c r="S304">
        <v>185.5</v>
      </c>
      <c r="T304">
        <v>229.25</v>
      </c>
      <c r="U304">
        <v>233.33333329999999</v>
      </c>
      <c r="V304">
        <v>217</v>
      </c>
      <c r="W304">
        <v>116.125</v>
      </c>
      <c r="X304">
        <v>119.16666669999999</v>
      </c>
      <c r="Y304">
        <v>107</v>
      </c>
      <c r="Z304">
        <v>205.125</v>
      </c>
      <c r="AA304">
        <v>206.33333329999999</v>
      </c>
      <c r="AB304">
        <v>201.5</v>
      </c>
      <c r="AC304">
        <v>34</v>
      </c>
      <c r="AD304">
        <v>15</v>
      </c>
      <c r="AE304">
        <v>13</v>
      </c>
      <c r="AF304">
        <v>6</v>
      </c>
      <c r="AG304">
        <v>8</v>
      </c>
      <c r="AH304">
        <v>10</v>
      </c>
      <c r="AI304">
        <v>2</v>
      </c>
      <c r="AJ304">
        <v>0</v>
      </c>
      <c r="AK304">
        <v>3</v>
      </c>
      <c r="AL304">
        <v>11</v>
      </c>
      <c r="AM304">
        <v>8</v>
      </c>
      <c r="AN304">
        <v>2</v>
      </c>
      <c r="AO304">
        <v>0</v>
      </c>
      <c r="AP304">
        <v>0</v>
      </c>
      <c r="AQ304">
        <v>1</v>
      </c>
      <c r="AR304">
        <v>4</v>
      </c>
      <c r="AS304">
        <v>0</v>
      </c>
      <c r="AT304">
        <v>6</v>
      </c>
      <c r="AU304">
        <v>2</v>
      </c>
      <c r="AV304">
        <v>0</v>
      </c>
      <c r="AW304">
        <v>2</v>
      </c>
      <c r="AX304">
        <v>3</v>
      </c>
      <c r="AY304">
        <v>0</v>
      </c>
      <c r="AZ304">
        <v>2</v>
      </c>
      <c r="BA304">
        <v>0</v>
      </c>
      <c r="BB304">
        <v>0</v>
      </c>
      <c r="BC304">
        <v>0</v>
      </c>
      <c r="BD304">
        <v>4</v>
      </c>
      <c r="BE304">
        <v>18</v>
      </c>
      <c r="BF304">
        <v>0</v>
      </c>
      <c r="BG304">
        <v>0</v>
      </c>
      <c r="BH304">
        <v>0</v>
      </c>
      <c r="BI304">
        <v>5</v>
      </c>
      <c r="BJ304">
        <v>8</v>
      </c>
      <c r="BK304">
        <v>5</v>
      </c>
      <c r="BL304">
        <v>42</v>
      </c>
      <c r="BM304">
        <v>9</v>
      </c>
      <c r="BN304">
        <v>7</v>
      </c>
      <c r="BO304">
        <v>1</v>
      </c>
      <c r="BP304">
        <v>8</v>
      </c>
      <c r="BQ304">
        <v>5</v>
      </c>
      <c r="BR304">
        <v>12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 t="s">
        <v>58</v>
      </c>
    </row>
    <row r="305" spans="1:106">
      <c r="A305" t="s">
        <v>172</v>
      </c>
      <c r="B305" s="10">
        <f>('E0-Last'!B86)-2</f>
        <v>27</v>
      </c>
      <c r="C305" s="4" t="s">
        <v>3</v>
      </c>
      <c r="D305" s="10" t="s">
        <v>38</v>
      </c>
      <c r="E305" s="59">
        <f t="shared" si="144"/>
        <v>0</v>
      </c>
      <c r="F305" s="59">
        <f t="shared" si="145"/>
        <v>0</v>
      </c>
      <c r="G305" s="59">
        <f t="shared" si="146"/>
        <v>75</v>
      </c>
      <c r="H305" s="59">
        <f t="shared" si="147"/>
        <v>25</v>
      </c>
      <c r="I305" s="59">
        <f t="shared" si="148"/>
        <v>0.75</v>
      </c>
      <c r="J305">
        <v>8</v>
      </c>
      <c r="K305">
        <v>0</v>
      </c>
      <c r="L305">
        <v>0</v>
      </c>
      <c r="M305">
        <v>6</v>
      </c>
      <c r="N305">
        <v>2</v>
      </c>
      <c r="O305">
        <v>0.75</v>
      </c>
      <c r="P305">
        <v>369.375</v>
      </c>
      <c r="Q305">
        <v>0</v>
      </c>
      <c r="R305">
        <v>421.83333340000001</v>
      </c>
      <c r="S305">
        <v>212</v>
      </c>
      <c r="T305">
        <v>88</v>
      </c>
      <c r="U305">
        <v>100.66666669999999</v>
      </c>
      <c r="V305">
        <v>50</v>
      </c>
      <c r="W305">
        <v>67.25</v>
      </c>
      <c r="X305">
        <v>60.833333330000002</v>
      </c>
      <c r="Y305">
        <v>86.5</v>
      </c>
      <c r="Z305">
        <v>596.625</v>
      </c>
      <c r="AA305">
        <v>721.83333330000005</v>
      </c>
      <c r="AB305">
        <v>221</v>
      </c>
      <c r="AC305">
        <v>22</v>
      </c>
      <c r="AD305">
        <v>10</v>
      </c>
      <c r="AE305">
        <v>10</v>
      </c>
      <c r="AF305">
        <v>2</v>
      </c>
      <c r="AG305">
        <v>10</v>
      </c>
      <c r="AH305">
        <v>10</v>
      </c>
      <c r="AI305">
        <v>2</v>
      </c>
      <c r="AJ305">
        <v>0</v>
      </c>
      <c r="AK305">
        <v>0</v>
      </c>
      <c r="AL305">
        <v>0</v>
      </c>
      <c r="AM305">
        <v>8</v>
      </c>
      <c r="AN305">
        <v>2</v>
      </c>
      <c r="AO305">
        <v>0</v>
      </c>
      <c r="AP305">
        <v>0</v>
      </c>
      <c r="AQ305">
        <v>0</v>
      </c>
      <c r="AR305">
        <v>0</v>
      </c>
      <c r="AS305">
        <v>2</v>
      </c>
      <c r="AT305">
        <v>6</v>
      </c>
      <c r="AU305">
        <v>2</v>
      </c>
      <c r="AV305">
        <v>0</v>
      </c>
      <c r="AW305">
        <v>0</v>
      </c>
      <c r="AX305">
        <v>0</v>
      </c>
      <c r="AY305">
        <v>0</v>
      </c>
      <c r="AZ305">
        <v>2</v>
      </c>
      <c r="BA305">
        <v>0</v>
      </c>
      <c r="BB305">
        <v>0</v>
      </c>
      <c r="BC305">
        <v>0</v>
      </c>
      <c r="BD305">
        <v>0</v>
      </c>
      <c r="BE305">
        <v>8</v>
      </c>
      <c r="BF305">
        <v>0</v>
      </c>
      <c r="BG305">
        <v>0</v>
      </c>
      <c r="BH305">
        <v>0</v>
      </c>
      <c r="BI305">
        <v>6</v>
      </c>
      <c r="BJ305">
        <v>2</v>
      </c>
      <c r="BK305">
        <v>0</v>
      </c>
      <c r="BL305">
        <v>83</v>
      </c>
      <c r="BM305">
        <v>18</v>
      </c>
      <c r="BN305">
        <v>0</v>
      </c>
      <c r="BO305">
        <v>1</v>
      </c>
      <c r="BP305">
        <v>4</v>
      </c>
      <c r="BQ305">
        <v>1</v>
      </c>
      <c r="BR305">
        <v>59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 t="s">
        <v>58</v>
      </c>
    </row>
    <row r="306" spans="1:106">
      <c r="A306" t="s">
        <v>173</v>
      </c>
      <c r="B306" s="10">
        <f>('E0-Last'!B87)-2</f>
        <v>27</v>
      </c>
      <c r="C306" s="6" t="s">
        <v>2</v>
      </c>
      <c r="D306" s="10" t="s">
        <v>38</v>
      </c>
      <c r="E306" s="59">
        <f t="shared" si="144"/>
        <v>12.5</v>
      </c>
      <c r="F306" s="59">
        <f t="shared" si="145"/>
        <v>0</v>
      </c>
      <c r="G306" s="59">
        <f t="shared" si="146"/>
        <v>62.5</v>
      </c>
      <c r="H306" s="59">
        <f t="shared" si="147"/>
        <v>25</v>
      </c>
      <c r="I306" s="59">
        <f t="shared" si="148"/>
        <v>0.625</v>
      </c>
      <c r="J306">
        <v>8</v>
      </c>
      <c r="K306">
        <v>1</v>
      </c>
      <c r="L306">
        <v>0</v>
      </c>
      <c r="M306">
        <v>5</v>
      </c>
      <c r="N306">
        <v>2</v>
      </c>
      <c r="O306">
        <v>0.71428571429999999</v>
      </c>
      <c r="P306">
        <v>842.42857149999998</v>
      </c>
      <c r="Q306">
        <v>0</v>
      </c>
      <c r="R306">
        <v>1000.4</v>
      </c>
      <c r="S306">
        <v>447.5</v>
      </c>
      <c r="T306">
        <v>381.14285719999998</v>
      </c>
      <c r="U306">
        <v>476.2</v>
      </c>
      <c r="V306">
        <v>143.5</v>
      </c>
      <c r="W306">
        <v>1823.7142859999999</v>
      </c>
      <c r="X306">
        <v>2281</v>
      </c>
      <c r="Y306">
        <v>680.5</v>
      </c>
      <c r="Z306">
        <v>27.285714280000001</v>
      </c>
      <c r="AA306">
        <v>33.599999990000001</v>
      </c>
      <c r="AB306">
        <v>11.5</v>
      </c>
      <c r="AC306">
        <v>30</v>
      </c>
      <c r="AD306">
        <v>13</v>
      </c>
      <c r="AE306">
        <v>13</v>
      </c>
      <c r="AF306">
        <v>4</v>
      </c>
      <c r="AG306">
        <v>8</v>
      </c>
      <c r="AH306">
        <v>11</v>
      </c>
      <c r="AI306">
        <v>3</v>
      </c>
      <c r="AJ306">
        <v>0</v>
      </c>
      <c r="AK306">
        <v>0</v>
      </c>
      <c r="AL306">
        <v>8</v>
      </c>
      <c r="AM306">
        <v>7</v>
      </c>
      <c r="AN306">
        <v>4</v>
      </c>
      <c r="AO306">
        <v>0</v>
      </c>
      <c r="AP306">
        <v>0</v>
      </c>
      <c r="AQ306">
        <v>0</v>
      </c>
      <c r="AR306">
        <v>2</v>
      </c>
      <c r="AS306">
        <v>1</v>
      </c>
      <c r="AT306">
        <v>5</v>
      </c>
      <c r="AU306">
        <v>1</v>
      </c>
      <c r="AV306">
        <v>0</v>
      </c>
      <c r="AW306">
        <v>0</v>
      </c>
      <c r="AX306">
        <v>6</v>
      </c>
      <c r="AY306">
        <v>0</v>
      </c>
      <c r="AZ306">
        <v>2</v>
      </c>
      <c r="BA306">
        <v>2</v>
      </c>
      <c r="BB306">
        <v>0</v>
      </c>
      <c r="BC306">
        <v>0</v>
      </c>
      <c r="BD306">
        <v>0</v>
      </c>
      <c r="BE306">
        <v>9</v>
      </c>
      <c r="BF306">
        <v>0</v>
      </c>
      <c r="BG306">
        <v>0</v>
      </c>
      <c r="BH306">
        <v>0</v>
      </c>
      <c r="BI306">
        <v>0</v>
      </c>
      <c r="BJ306">
        <v>7</v>
      </c>
      <c r="BK306">
        <v>2</v>
      </c>
      <c r="BL306">
        <v>84</v>
      </c>
      <c r="BM306">
        <v>8</v>
      </c>
      <c r="BN306">
        <v>4</v>
      </c>
      <c r="BO306">
        <v>3</v>
      </c>
      <c r="BP306">
        <v>10</v>
      </c>
      <c r="BQ306">
        <v>33</v>
      </c>
      <c r="BR306">
        <v>26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 t="s">
        <v>58</v>
      </c>
    </row>
    <row r="307" spans="1:106">
      <c r="A307" t="s">
        <v>174</v>
      </c>
      <c r="B307" s="10">
        <f>('E0-Last'!B88)-2</f>
        <v>35</v>
      </c>
      <c r="C307" s="6" t="s">
        <v>2</v>
      </c>
      <c r="D307" s="10" t="s">
        <v>38</v>
      </c>
      <c r="E307" s="59">
        <f t="shared" si="144"/>
        <v>75</v>
      </c>
      <c r="F307" s="59">
        <f t="shared" si="145"/>
        <v>0</v>
      </c>
      <c r="G307" s="59">
        <f t="shared" si="146"/>
        <v>12.5</v>
      </c>
      <c r="H307" s="59">
        <f t="shared" si="147"/>
        <v>12.5</v>
      </c>
      <c r="I307" s="59">
        <f t="shared" si="148"/>
        <v>0.125</v>
      </c>
      <c r="J307">
        <v>8</v>
      </c>
      <c r="K307">
        <v>6</v>
      </c>
      <c r="L307">
        <v>0</v>
      </c>
      <c r="M307">
        <v>1</v>
      </c>
      <c r="N307">
        <v>1</v>
      </c>
      <c r="O307">
        <v>0.5</v>
      </c>
      <c r="P307">
        <v>2425</v>
      </c>
      <c r="Q307">
        <v>0</v>
      </c>
      <c r="R307">
        <v>1358</v>
      </c>
      <c r="S307">
        <v>3492</v>
      </c>
      <c r="T307">
        <v>1288.5</v>
      </c>
      <c r="U307">
        <v>1349</v>
      </c>
      <c r="V307">
        <v>1228</v>
      </c>
      <c r="W307">
        <v>4525.5</v>
      </c>
      <c r="X307">
        <v>228</v>
      </c>
      <c r="Y307">
        <v>8823</v>
      </c>
      <c r="Z307">
        <v>450</v>
      </c>
      <c r="AA307">
        <v>700</v>
      </c>
      <c r="AB307">
        <v>200</v>
      </c>
      <c r="AC307">
        <v>15</v>
      </c>
      <c r="AD307">
        <v>3</v>
      </c>
      <c r="AE307">
        <v>7</v>
      </c>
      <c r="AF307">
        <v>5</v>
      </c>
      <c r="AG307">
        <v>8</v>
      </c>
      <c r="AH307">
        <v>2</v>
      </c>
      <c r="AI307">
        <v>1</v>
      </c>
      <c r="AJ307">
        <v>0</v>
      </c>
      <c r="AK307">
        <v>0</v>
      </c>
      <c r="AL307">
        <v>4</v>
      </c>
      <c r="AM307">
        <v>2</v>
      </c>
      <c r="AN307">
        <v>0</v>
      </c>
      <c r="AO307">
        <v>0</v>
      </c>
      <c r="AP307">
        <v>0</v>
      </c>
      <c r="AQ307">
        <v>0</v>
      </c>
      <c r="AR307">
        <v>1</v>
      </c>
      <c r="AS307">
        <v>2</v>
      </c>
      <c r="AT307">
        <v>1</v>
      </c>
      <c r="AU307">
        <v>1</v>
      </c>
      <c r="AV307">
        <v>0</v>
      </c>
      <c r="AW307">
        <v>0</v>
      </c>
      <c r="AX307">
        <v>3</v>
      </c>
      <c r="AY307">
        <v>4</v>
      </c>
      <c r="AZ307">
        <v>1</v>
      </c>
      <c r="BA307">
        <v>0</v>
      </c>
      <c r="BB307">
        <v>0</v>
      </c>
      <c r="BC307">
        <v>0</v>
      </c>
      <c r="BD307">
        <v>0</v>
      </c>
      <c r="BE307">
        <v>8</v>
      </c>
      <c r="BF307">
        <v>0</v>
      </c>
      <c r="BG307">
        <v>0</v>
      </c>
      <c r="BH307">
        <v>0</v>
      </c>
      <c r="BI307">
        <v>0</v>
      </c>
      <c r="BJ307">
        <v>2</v>
      </c>
      <c r="BK307">
        <v>6</v>
      </c>
      <c r="BL307">
        <v>493</v>
      </c>
      <c r="BM307">
        <v>179</v>
      </c>
      <c r="BN307">
        <v>14</v>
      </c>
      <c r="BO307">
        <v>1</v>
      </c>
      <c r="BP307">
        <v>4</v>
      </c>
      <c r="BQ307">
        <v>81</v>
      </c>
      <c r="BR307">
        <v>214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 t="s">
        <v>58</v>
      </c>
    </row>
    <row r="308" spans="1:106">
      <c r="A308" t="s">
        <v>183</v>
      </c>
      <c r="B308" s="10">
        <f>('E0-Last'!B89)-2</f>
        <v>32</v>
      </c>
      <c r="C308" s="6" t="s">
        <v>2</v>
      </c>
      <c r="D308" s="10" t="s">
        <v>38</v>
      </c>
      <c r="E308" s="59">
        <f t="shared" si="144"/>
        <v>0</v>
      </c>
      <c r="F308" s="59">
        <f t="shared" si="145"/>
        <v>0</v>
      </c>
      <c r="G308" s="59">
        <f t="shared" si="146"/>
        <v>87.5</v>
      </c>
      <c r="H308" s="59">
        <f t="shared" si="147"/>
        <v>12.5</v>
      </c>
      <c r="I308" s="59">
        <f t="shared" si="148"/>
        <v>0.875</v>
      </c>
      <c r="J308">
        <v>8</v>
      </c>
      <c r="K308">
        <v>0</v>
      </c>
      <c r="L308">
        <v>0</v>
      </c>
      <c r="M308">
        <v>7</v>
      </c>
      <c r="N308">
        <v>1</v>
      </c>
      <c r="O308">
        <v>0.875</v>
      </c>
      <c r="P308">
        <v>647.875</v>
      </c>
      <c r="Q308">
        <v>0</v>
      </c>
      <c r="R308">
        <v>681.85714289999999</v>
      </c>
      <c r="S308">
        <v>410</v>
      </c>
      <c r="T308">
        <v>321.25</v>
      </c>
      <c r="U308">
        <v>343.42857149999998</v>
      </c>
      <c r="V308">
        <v>166</v>
      </c>
      <c r="W308">
        <v>122.25</v>
      </c>
      <c r="X308">
        <v>122.5714286</v>
      </c>
      <c r="Y308">
        <v>120</v>
      </c>
      <c r="Z308">
        <v>778.375</v>
      </c>
      <c r="AA308">
        <v>851.57142850000002</v>
      </c>
      <c r="AB308">
        <v>266</v>
      </c>
      <c r="AC308">
        <v>29</v>
      </c>
      <c r="AD308">
        <v>9</v>
      </c>
      <c r="AE308">
        <v>17</v>
      </c>
      <c r="AF308">
        <v>3</v>
      </c>
      <c r="AG308">
        <v>14</v>
      </c>
      <c r="AH308">
        <v>9</v>
      </c>
      <c r="AI308">
        <v>2</v>
      </c>
      <c r="AJ308">
        <v>0</v>
      </c>
      <c r="AK308">
        <v>0</v>
      </c>
      <c r="AL308">
        <v>4</v>
      </c>
      <c r="AM308">
        <v>8</v>
      </c>
      <c r="AN308">
        <v>1</v>
      </c>
      <c r="AO308">
        <v>0</v>
      </c>
      <c r="AP308">
        <v>0</v>
      </c>
      <c r="AQ308">
        <v>0</v>
      </c>
      <c r="AR308">
        <v>0</v>
      </c>
      <c r="AS308">
        <v>4</v>
      </c>
      <c r="AT308">
        <v>7</v>
      </c>
      <c r="AU308">
        <v>2</v>
      </c>
      <c r="AV308">
        <v>0</v>
      </c>
      <c r="AW308">
        <v>0</v>
      </c>
      <c r="AX308">
        <v>4</v>
      </c>
      <c r="AY308">
        <v>2</v>
      </c>
      <c r="AZ308">
        <v>1</v>
      </c>
      <c r="BA308">
        <v>0</v>
      </c>
      <c r="BB308">
        <v>0</v>
      </c>
      <c r="BC308">
        <v>0</v>
      </c>
      <c r="BD308">
        <v>0</v>
      </c>
      <c r="BE308">
        <v>8</v>
      </c>
      <c r="BF308">
        <v>0</v>
      </c>
      <c r="BG308">
        <v>0</v>
      </c>
      <c r="BH308">
        <v>0</v>
      </c>
      <c r="BI308">
        <v>7</v>
      </c>
      <c r="BJ308">
        <v>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 t="s">
        <v>58</v>
      </c>
    </row>
    <row r="309" spans="1:106">
      <c r="A309" t="s">
        <v>175</v>
      </c>
      <c r="B309" s="10">
        <f>('E0-Last'!B90)-2</f>
        <v>32</v>
      </c>
      <c r="C309" s="4" t="s">
        <v>3</v>
      </c>
      <c r="D309" s="10" t="s">
        <v>38</v>
      </c>
      <c r="E309" s="59">
        <f t="shared" si="144"/>
        <v>0</v>
      </c>
      <c r="F309" s="59">
        <f t="shared" si="145"/>
        <v>0</v>
      </c>
      <c r="G309" s="59">
        <f t="shared" si="146"/>
        <v>87.5</v>
      </c>
      <c r="H309" s="59">
        <f t="shared" si="147"/>
        <v>12.5</v>
      </c>
      <c r="I309" s="59">
        <f t="shared" si="148"/>
        <v>0.875</v>
      </c>
      <c r="J309">
        <v>8</v>
      </c>
      <c r="K309">
        <v>0</v>
      </c>
      <c r="L309">
        <v>0</v>
      </c>
      <c r="M309">
        <v>7</v>
      </c>
      <c r="N309">
        <v>1</v>
      </c>
      <c r="O309">
        <v>0.875</v>
      </c>
      <c r="P309">
        <v>285.75</v>
      </c>
      <c r="Q309">
        <v>0</v>
      </c>
      <c r="R309">
        <v>292.42857149999998</v>
      </c>
      <c r="S309">
        <v>239</v>
      </c>
      <c r="T309">
        <v>112.375</v>
      </c>
      <c r="U309">
        <v>118.4285714</v>
      </c>
      <c r="V309">
        <v>70</v>
      </c>
      <c r="W309">
        <v>263.125</v>
      </c>
      <c r="X309">
        <v>287</v>
      </c>
      <c r="Y309">
        <v>96</v>
      </c>
      <c r="Z309">
        <v>93.5</v>
      </c>
      <c r="AA309">
        <v>85</v>
      </c>
      <c r="AB309">
        <v>153</v>
      </c>
      <c r="AC309">
        <v>35</v>
      </c>
      <c r="AD309">
        <v>16</v>
      </c>
      <c r="AE309">
        <v>16</v>
      </c>
      <c r="AF309">
        <v>3</v>
      </c>
      <c r="AG309">
        <v>11</v>
      </c>
      <c r="AH309">
        <v>8</v>
      </c>
      <c r="AI309">
        <v>2</v>
      </c>
      <c r="AJ309">
        <v>0</v>
      </c>
      <c r="AK309">
        <v>2</v>
      </c>
      <c r="AL309">
        <v>12</v>
      </c>
      <c r="AM309">
        <v>8</v>
      </c>
      <c r="AN309">
        <v>0</v>
      </c>
      <c r="AO309">
        <v>1</v>
      </c>
      <c r="AP309">
        <v>0</v>
      </c>
      <c r="AQ309">
        <v>1</v>
      </c>
      <c r="AR309">
        <v>6</v>
      </c>
      <c r="AS309">
        <v>3</v>
      </c>
      <c r="AT309">
        <v>7</v>
      </c>
      <c r="AU309">
        <v>1</v>
      </c>
      <c r="AV309">
        <v>0</v>
      </c>
      <c r="AW309">
        <v>1</v>
      </c>
      <c r="AX309">
        <v>4</v>
      </c>
      <c r="AY309">
        <v>0</v>
      </c>
      <c r="AZ309">
        <v>1</v>
      </c>
      <c r="BA309">
        <v>0</v>
      </c>
      <c r="BB309">
        <v>0</v>
      </c>
      <c r="BC309">
        <v>0</v>
      </c>
      <c r="BD309">
        <v>2</v>
      </c>
      <c r="BE309">
        <v>20</v>
      </c>
      <c r="BF309">
        <v>0</v>
      </c>
      <c r="BG309">
        <v>0</v>
      </c>
      <c r="BH309">
        <v>0</v>
      </c>
      <c r="BI309">
        <v>4</v>
      </c>
      <c r="BJ309">
        <v>8</v>
      </c>
      <c r="BK309">
        <v>8</v>
      </c>
      <c r="BL309">
        <v>93</v>
      </c>
      <c r="BM309">
        <v>15</v>
      </c>
      <c r="BN309">
        <v>2</v>
      </c>
      <c r="BO309">
        <v>0</v>
      </c>
      <c r="BP309">
        <v>20</v>
      </c>
      <c r="BQ309">
        <v>13</v>
      </c>
      <c r="BR309">
        <v>43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 t="s">
        <v>58</v>
      </c>
    </row>
    <row r="310" spans="1:106">
      <c r="A310" t="s">
        <v>176</v>
      </c>
      <c r="B310" s="10">
        <f>('E0-Last'!B91)-2</f>
        <v>32</v>
      </c>
      <c r="C310" s="6" t="s">
        <v>2</v>
      </c>
      <c r="D310" s="10" t="s">
        <v>38</v>
      </c>
      <c r="E310" s="59">
        <f t="shared" si="144"/>
        <v>25</v>
      </c>
      <c r="F310" s="59">
        <f t="shared" si="145"/>
        <v>0</v>
      </c>
      <c r="G310" s="59">
        <f t="shared" si="146"/>
        <v>62.5</v>
      </c>
      <c r="H310" s="59">
        <f t="shared" si="147"/>
        <v>12.5</v>
      </c>
      <c r="I310" s="59">
        <f t="shared" si="148"/>
        <v>0.625</v>
      </c>
      <c r="J310">
        <v>8</v>
      </c>
      <c r="K310">
        <v>2</v>
      </c>
      <c r="L310">
        <v>0</v>
      </c>
      <c r="M310">
        <v>5</v>
      </c>
      <c r="N310">
        <v>1</v>
      </c>
      <c r="O310">
        <v>0.83333333330000003</v>
      </c>
      <c r="P310">
        <v>1212.166667</v>
      </c>
      <c r="Q310">
        <v>0</v>
      </c>
      <c r="R310">
        <v>1112</v>
      </c>
      <c r="S310">
        <v>1713</v>
      </c>
      <c r="T310">
        <v>103.5</v>
      </c>
      <c r="U310">
        <v>82.599999990000001</v>
      </c>
      <c r="V310">
        <v>208</v>
      </c>
      <c r="W310">
        <v>1760.5</v>
      </c>
      <c r="X310">
        <v>2088</v>
      </c>
      <c r="Y310">
        <v>123</v>
      </c>
      <c r="Z310">
        <v>350.16666659999999</v>
      </c>
      <c r="AA310">
        <v>382.6</v>
      </c>
      <c r="AB310">
        <v>188</v>
      </c>
      <c r="AC310">
        <v>17</v>
      </c>
      <c r="AD310">
        <v>8</v>
      </c>
      <c r="AE310">
        <v>6</v>
      </c>
      <c r="AF310">
        <v>3</v>
      </c>
      <c r="AG310">
        <v>7</v>
      </c>
      <c r="AH310">
        <v>7</v>
      </c>
      <c r="AI310">
        <v>2</v>
      </c>
      <c r="AJ310">
        <v>0</v>
      </c>
      <c r="AK310">
        <v>1</v>
      </c>
      <c r="AL310">
        <v>0</v>
      </c>
      <c r="AM310">
        <v>6</v>
      </c>
      <c r="AN310">
        <v>1</v>
      </c>
      <c r="AO310">
        <v>1</v>
      </c>
      <c r="AP310">
        <v>0</v>
      </c>
      <c r="AQ310">
        <v>0</v>
      </c>
      <c r="AR310">
        <v>0</v>
      </c>
      <c r="AS310">
        <v>0</v>
      </c>
      <c r="AT310">
        <v>5</v>
      </c>
      <c r="AU310">
        <v>1</v>
      </c>
      <c r="AV310">
        <v>0</v>
      </c>
      <c r="AW310">
        <v>0</v>
      </c>
      <c r="AX310">
        <v>0</v>
      </c>
      <c r="AY310">
        <v>1</v>
      </c>
      <c r="AZ310">
        <v>1</v>
      </c>
      <c r="BA310">
        <v>0</v>
      </c>
      <c r="BB310">
        <v>0</v>
      </c>
      <c r="BC310">
        <v>1</v>
      </c>
      <c r="BD310">
        <v>0</v>
      </c>
      <c r="BE310">
        <v>11</v>
      </c>
      <c r="BF310">
        <v>1</v>
      </c>
      <c r="BG310">
        <v>0</v>
      </c>
      <c r="BH310">
        <v>0</v>
      </c>
      <c r="BI310">
        <v>2</v>
      </c>
      <c r="BJ310">
        <v>4</v>
      </c>
      <c r="BK310">
        <v>4</v>
      </c>
      <c r="BL310">
        <v>340</v>
      </c>
      <c r="BM310">
        <v>85</v>
      </c>
      <c r="BN310">
        <v>0</v>
      </c>
      <c r="BO310">
        <v>0</v>
      </c>
      <c r="BP310">
        <v>23</v>
      </c>
      <c r="BQ310">
        <v>104</v>
      </c>
      <c r="BR310">
        <v>128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 t="s">
        <v>58</v>
      </c>
    </row>
    <row r="311" spans="1:106">
      <c r="A311" t="s">
        <v>177</v>
      </c>
      <c r="B311" s="10">
        <f>('E0-Last'!B92)-2</f>
        <v>27</v>
      </c>
      <c r="C311" s="6" t="s">
        <v>2</v>
      </c>
      <c r="D311" s="10" t="s">
        <v>38</v>
      </c>
      <c r="E311" s="59">
        <f t="shared" si="144"/>
        <v>62.5</v>
      </c>
      <c r="F311" s="59">
        <f t="shared" si="145"/>
        <v>0</v>
      </c>
      <c r="G311" s="59">
        <f t="shared" si="146"/>
        <v>37.5</v>
      </c>
      <c r="H311" s="59">
        <f t="shared" si="147"/>
        <v>0</v>
      </c>
      <c r="I311" s="59">
        <f t="shared" si="148"/>
        <v>0.375</v>
      </c>
      <c r="J311">
        <v>8</v>
      </c>
      <c r="K311">
        <v>5</v>
      </c>
      <c r="L311">
        <v>0</v>
      </c>
      <c r="M311">
        <v>3</v>
      </c>
      <c r="N311">
        <v>0</v>
      </c>
      <c r="O311">
        <v>1</v>
      </c>
      <c r="P311">
        <v>354.66666659999999</v>
      </c>
      <c r="Q311">
        <v>0</v>
      </c>
      <c r="R311">
        <v>354.66666659999999</v>
      </c>
      <c r="S311">
        <v>0</v>
      </c>
      <c r="T311">
        <v>87.333333339999996</v>
      </c>
      <c r="U311">
        <v>87.333333339999996</v>
      </c>
      <c r="V311">
        <v>0</v>
      </c>
      <c r="W311">
        <v>98</v>
      </c>
      <c r="X311">
        <v>98</v>
      </c>
      <c r="Y311">
        <v>0</v>
      </c>
      <c r="Z311">
        <v>638.66666669999995</v>
      </c>
      <c r="AA311">
        <v>638.66666669999995</v>
      </c>
      <c r="AB311">
        <v>0</v>
      </c>
      <c r="AC311">
        <v>13</v>
      </c>
      <c r="AD311">
        <v>7</v>
      </c>
      <c r="AE311">
        <v>6</v>
      </c>
      <c r="AF311">
        <v>0</v>
      </c>
      <c r="AG311">
        <v>4</v>
      </c>
      <c r="AH311">
        <v>7</v>
      </c>
      <c r="AI311">
        <v>0</v>
      </c>
      <c r="AJ311">
        <v>0</v>
      </c>
      <c r="AK311">
        <v>0</v>
      </c>
      <c r="AL311">
        <v>2</v>
      </c>
      <c r="AM311">
        <v>3</v>
      </c>
      <c r="AN311">
        <v>4</v>
      </c>
      <c r="AO311">
        <v>0</v>
      </c>
      <c r="AP311">
        <v>0</v>
      </c>
      <c r="AQ311">
        <v>0</v>
      </c>
      <c r="AR311">
        <v>0</v>
      </c>
      <c r="AS311">
        <v>1</v>
      </c>
      <c r="AT311">
        <v>3</v>
      </c>
      <c r="AU311">
        <v>0</v>
      </c>
      <c r="AV311">
        <v>0</v>
      </c>
      <c r="AW311">
        <v>0</v>
      </c>
      <c r="AX311">
        <v>2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6</v>
      </c>
      <c r="BF311">
        <v>2</v>
      </c>
      <c r="BG311">
        <v>0</v>
      </c>
      <c r="BH311">
        <v>0</v>
      </c>
      <c r="BI311">
        <v>3</v>
      </c>
      <c r="BJ311">
        <v>0</v>
      </c>
      <c r="BK311">
        <v>1</v>
      </c>
      <c r="BL311">
        <v>126</v>
      </c>
      <c r="BM311">
        <v>50</v>
      </c>
      <c r="BN311">
        <v>0</v>
      </c>
      <c r="BO311">
        <v>0</v>
      </c>
      <c r="BP311">
        <v>3</v>
      </c>
      <c r="BQ311">
        <v>0</v>
      </c>
      <c r="BR311">
        <v>73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 t="s">
        <v>58</v>
      </c>
    </row>
    <row r="312" spans="1:106">
      <c r="A312"/>
      <c r="B312" s="10"/>
      <c r="C312" s="6"/>
      <c r="D312" s="10"/>
      <c r="E312" s="59"/>
      <c r="F312" s="59"/>
      <c r="G312" s="59"/>
      <c r="H312" s="59"/>
      <c r="I312" s="59"/>
    </row>
    <row r="313" spans="1:106">
      <c r="A313" s="34" t="s">
        <v>3</v>
      </c>
      <c r="B313" s="34">
        <f>COUNTIF(C285:C310,"WT")</f>
        <v>11</v>
      </c>
      <c r="C313" s="63"/>
      <c r="D313" s="22" t="s">
        <v>41</v>
      </c>
      <c r="E313" s="24">
        <f>AVERAGE(E288:E291,E293,E298,E300:E301,E304:E305,E309)</f>
        <v>25</v>
      </c>
      <c r="F313" s="24">
        <f t="shared" ref="F313:BQ313" si="152">AVERAGE(F288:F291,F293,F298,F300:F301,F304:F305,F309)</f>
        <v>5.6818181818181817</v>
      </c>
      <c r="G313" s="24">
        <f t="shared" si="152"/>
        <v>51.136363636363633</v>
      </c>
      <c r="H313" s="24">
        <f t="shared" si="152"/>
        <v>18.181818181818183</v>
      </c>
      <c r="I313" s="24">
        <f t="shared" si="152"/>
        <v>0.51136363636363635</v>
      </c>
      <c r="J313" s="24">
        <f t="shared" si="152"/>
        <v>8</v>
      </c>
      <c r="K313" s="24">
        <f t="shared" si="152"/>
        <v>2</v>
      </c>
      <c r="L313" s="24">
        <f>AVERAGE(L288:L291,L293,L298,L300:L301,L304:L305,L309)</f>
        <v>0.45454545454545453</v>
      </c>
      <c r="M313" s="24">
        <f t="shared" si="152"/>
        <v>4.0909090909090908</v>
      </c>
      <c r="N313" s="24">
        <f t="shared" si="152"/>
        <v>1.4545454545454546</v>
      </c>
      <c r="O313" s="24">
        <f t="shared" si="152"/>
        <v>0.67045454545454541</v>
      </c>
      <c r="P313" s="24">
        <f t="shared" si="152"/>
        <v>937.08246753636365</v>
      </c>
      <c r="Q313" s="24">
        <f t="shared" si="152"/>
        <v>269.12121209090907</v>
      </c>
      <c r="R313" s="24">
        <f t="shared" si="152"/>
        <v>698.49264070909089</v>
      </c>
      <c r="S313" s="24">
        <f t="shared" si="152"/>
        <v>361.22424241818186</v>
      </c>
      <c r="T313" s="24">
        <f t="shared" si="152"/>
        <v>473.43863636363636</v>
      </c>
      <c r="U313" s="24">
        <f t="shared" si="152"/>
        <v>219.30562770090907</v>
      </c>
      <c r="V313" s="24">
        <f t="shared" si="152"/>
        <v>321.23939393636368</v>
      </c>
      <c r="W313" s="24">
        <f t="shared" si="152"/>
        <v>417.03181818181821</v>
      </c>
      <c r="X313" s="24">
        <f t="shared" si="152"/>
        <v>409.27272727545454</v>
      </c>
      <c r="Y313" s="24">
        <f t="shared" si="152"/>
        <v>76.890909090909091</v>
      </c>
      <c r="Z313" s="24">
        <f t="shared" si="152"/>
        <v>239.42435064909088</v>
      </c>
      <c r="AA313" s="24">
        <f t="shared" si="152"/>
        <v>202.68268397636365</v>
      </c>
      <c r="AB313" s="24">
        <f t="shared" si="152"/>
        <v>124.20303030363635</v>
      </c>
      <c r="AC313" s="24">
        <f t="shared" si="152"/>
        <v>27.363636363636363</v>
      </c>
      <c r="AD313" s="24">
        <f t="shared" si="152"/>
        <v>11.727272727272727</v>
      </c>
      <c r="AE313" s="24">
        <f t="shared" si="152"/>
        <v>11.727272727272727</v>
      </c>
      <c r="AF313" s="24">
        <f t="shared" si="152"/>
        <v>3.9090909090909092</v>
      </c>
      <c r="AG313" s="24">
        <f t="shared" si="152"/>
        <v>8.9090909090909083</v>
      </c>
      <c r="AH313" s="24">
        <f t="shared" si="152"/>
        <v>7.0909090909090908</v>
      </c>
      <c r="AI313" s="24">
        <f t="shared" si="152"/>
        <v>2.0909090909090908</v>
      </c>
      <c r="AJ313" s="24">
        <f t="shared" si="152"/>
        <v>9.0909090909090912E-2</v>
      </c>
      <c r="AK313" s="24">
        <f t="shared" si="152"/>
        <v>0.54545454545454541</v>
      </c>
      <c r="AL313" s="24">
        <f t="shared" si="152"/>
        <v>8.6363636363636367</v>
      </c>
      <c r="AM313" s="24">
        <f t="shared" si="152"/>
        <v>6</v>
      </c>
      <c r="AN313" s="24">
        <f t="shared" si="152"/>
        <v>1.5454545454545454</v>
      </c>
      <c r="AO313" s="24">
        <f t="shared" si="152"/>
        <v>0.27272727272727271</v>
      </c>
      <c r="AP313" s="24">
        <f t="shared" si="152"/>
        <v>0</v>
      </c>
      <c r="AQ313" s="24">
        <f t="shared" si="152"/>
        <v>0.18181818181818182</v>
      </c>
      <c r="AR313" s="24">
        <f t="shared" si="152"/>
        <v>3.7272727272727271</v>
      </c>
      <c r="AS313" s="24">
        <f t="shared" si="152"/>
        <v>2.1818181818181817</v>
      </c>
      <c r="AT313" s="24">
        <f t="shared" si="152"/>
        <v>4.0909090909090908</v>
      </c>
      <c r="AU313" s="24">
        <f t="shared" si="152"/>
        <v>1.3636363636363635</v>
      </c>
      <c r="AV313" s="24">
        <f t="shared" si="152"/>
        <v>9.0909090909090912E-2</v>
      </c>
      <c r="AW313" s="24">
        <f t="shared" si="152"/>
        <v>0.36363636363636365</v>
      </c>
      <c r="AX313" s="24">
        <f t="shared" si="152"/>
        <v>3.6363636363636362</v>
      </c>
      <c r="AY313" s="24">
        <f t="shared" si="152"/>
        <v>0.72727272727272729</v>
      </c>
      <c r="AZ313" s="24">
        <f t="shared" si="152"/>
        <v>1.4545454545454546</v>
      </c>
      <c r="BA313" s="24">
        <f t="shared" si="152"/>
        <v>0.45454545454545453</v>
      </c>
      <c r="BB313" s="24">
        <f t="shared" si="152"/>
        <v>0</v>
      </c>
      <c r="BC313" s="24">
        <f t="shared" si="152"/>
        <v>0</v>
      </c>
      <c r="BD313" s="24">
        <f t="shared" si="152"/>
        <v>1.2727272727272727</v>
      </c>
      <c r="BE313" s="24">
        <f t="shared" si="152"/>
        <v>13.181818181818182</v>
      </c>
      <c r="BF313" s="24">
        <f t="shared" si="152"/>
        <v>0.45454545454545453</v>
      </c>
      <c r="BG313" s="24">
        <f t="shared" si="152"/>
        <v>0.18181818181818182</v>
      </c>
      <c r="BH313" s="24">
        <f t="shared" si="152"/>
        <v>0</v>
      </c>
      <c r="BI313" s="24">
        <f t="shared" si="152"/>
        <v>2.0909090909090908</v>
      </c>
      <c r="BJ313" s="24">
        <f t="shared" si="152"/>
        <v>4.5454545454545459</v>
      </c>
      <c r="BK313" s="24">
        <f t="shared" si="152"/>
        <v>5.9090909090909092</v>
      </c>
      <c r="BL313" s="24">
        <f t="shared" si="152"/>
        <v>162.18181818181819</v>
      </c>
      <c r="BM313" s="24">
        <f t="shared" si="152"/>
        <v>51.636363636363633</v>
      </c>
      <c r="BN313" s="24">
        <f t="shared" si="152"/>
        <v>3.1818181818181817</v>
      </c>
      <c r="BO313" s="24">
        <f t="shared" si="152"/>
        <v>1</v>
      </c>
      <c r="BP313" s="24">
        <f t="shared" si="152"/>
        <v>9</v>
      </c>
      <c r="BQ313" s="24">
        <f t="shared" si="152"/>
        <v>8.2727272727272734</v>
      </c>
      <c r="BR313" s="24">
        <f t="shared" ref="BR313:BX313" si="153">AVERAGE(BR288:BR291,BR293,BR298,BR300:BR301,BR304:BR305,BR309)</f>
        <v>89.090909090909093</v>
      </c>
      <c r="BS313" s="24">
        <f t="shared" si="153"/>
        <v>0</v>
      </c>
      <c r="BT313" s="24">
        <f t="shared" si="153"/>
        <v>0</v>
      </c>
      <c r="BU313" s="24">
        <f t="shared" si="153"/>
        <v>0</v>
      </c>
      <c r="BV313" s="24">
        <f t="shared" si="153"/>
        <v>0</v>
      </c>
      <c r="BW313" s="24">
        <f t="shared" si="153"/>
        <v>0</v>
      </c>
      <c r="BX313" s="24">
        <f t="shared" si="153"/>
        <v>0</v>
      </c>
    </row>
    <row r="314" spans="1:106">
      <c r="A314" s="35" t="s">
        <v>179</v>
      </c>
      <c r="B314" s="34">
        <f>COUNTIF(C285:C310,"+ve")</f>
        <v>12</v>
      </c>
      <c r="C314" s="63"/>
      <c r="D314" s="18" t="s">
        <v>41</v>
      </c>
      <c r="E314" s="27">
        <f>AVERAGE(E292,E294:E297,E299,E302:E303,E306:E308,E310:E311)</f>
        <v>15.384615384615385</v>
      </c>
      <c r="F314" s="27">
        <f t="shared" ref="F314:BQ314" si="154">AVERAGE(F292,F294:F297,F299,F302:F303,F306:F308,F310:F311)</f>
        <v>0</v>
      </c>
      <c r="G314" s="27">
        <f t="shared" si="154"/>
        <v>71.15384615384616</v>
      </c>
      <c r="H314" s="27">
        <f t="shared" si="154"/>
        <v>13.461538461538462</v>
      </c>
      <c r="I314" s="27">
        <f t="shared" si="154"/>
        <v>0.71153846153846156</v>
      </c>
      <c r="J314" s="27">
        <f t="shared" si="154"/>
        <v>8</v>
      </c>
      <c r="K314" s="27">
        <f t="shared" si="154"/>
        <v>1.2307692307692308</v>
      </c>
      <c r="L314" s="27">
        <f t="shared" si="154"/>
        <v>0</v>
      </c>
      <c r="M314" s="27">
        <f t="shared" si="154"/>
        <v>5.6923076923076925</v>
      </c>
      <c r="N314" s="27">
        <f t="shared" si="154"/>
        <v>1.0769230769230769</v>
      </c>
      <c r="O314" s="27">
        <f t="shared" si="154"/>
        <v>0.82234432233846166</v>
      </c>
      <c r="P314" s="27">
        <f t="shared" si="154"/>
        <v>980.41163000769222</v>
      </c>
      <c r="Q314" s="27">
        <f t="shared" si="154"/>
        <v>0</v>
      </c>
      <c r="R314" s="27">
        <f t="shared" si="154"/>
        <v>908.33754582307688</v>
      </c>
      <c r="S314" s="27">
        <f t="shared" si="154"/>
        <v>840.06410253846161</v>
      </c>
      <c r="T314" s="27">
        <f t="shared" si="154"/>
        <v>265.70695971076924</v>
      </c>
      <c r="U314" s="27">
        <f t="shared" si="154"/>
        <v>275.19706960230769</v>
      </c>
      <c r="V314" s="27">
        <f t="shared" si="154"/>
        <v>211.32051282307691</v>
      </c>
      <c r="W314" s="27">
        <f t="shared" si="154"/>
        <v>1481.4739011615384</v>
      </c>
      <c r="X314" s="27">
        <f t="shared" si="154"/>
        <v>751.5192308323077</v>
      </c>
      <c r="Y314" s="27">
        <f t="shared" si="154"/>
        <v>3519.3974358461537</v>
      </c>
      <c r="Z314" s="27">
        <f t="shared" si="154"/>
        <v>508.60256409846158</v>
      </c>
      <c r="AA314" s="27">
        <f t="shared" si="154"/>
        <v>566.80018314538461</v>
      </c>
      <c r="AB314" s="27">
        <f t="shared" si="154"/>
        <v>172.7051282076923</v>
      </c>
      <c r="AC314" s="27">
        <f t="shared" si="154"/>
        <v>31.307692307692307</v>
      </c>
      <c r="AD314" s="27">
        <f t="shared" si="154"/>
        <v>10.692307692307692</v>
      </c>
      <c r="AE314" s="27">
        <f t="shared" si="154"/>
        <v>17.153846153846153</v>
      </c>
      <c r="AF314" s="27">
        <f t="shared" si="154"/>
        <v>3.4615384615384617</v>
      </c>
      <c r="AG314" s="27">
        <f t="shared" si="154"/>
        <v>12</v>
      </c>
      <c r="AH314" s="27">
        <f t="shared" si="154"/>
        <v>9.2307692307692299</v>
      </c>
      <c r="AI314" s="27">
        <f t="shared" si="154"/>
        <v>4.3076923076923075</v>
      </c>
      <c r="AJ314" s="27">
        <f t="shared" si="154"/>
        <v>0.69230769230769229</v>
      </c>
      <c r="AK314" s="27">
        <f t="shared" si="154"/>
        <v>1</v>
      </c>
      <c r="AL314" s="27">
        <f t="shared" si="154"/>
        <v>4.0769230769230766</v>
      </c>
      <c r="AM314" s="27">
        <f t="shared" si="154"/>
        <v>6.7692307692307692</v>
      </c>
      <c r="AN314" s="27">
        <f t="shared" si="154"/>
        <v>2.4615384615384617</v>
      </c>
      <c r="AO314" s="27">
        <f t="shared" si="154"/>
        <v>0.15384615384615385</v>
      </c>
      <c r="AP314" s="27">
        <f t="shared" si="154"/>
        <v>0</v>
      </c>
      <c r="AQ314" s="27">
        <f t="shared" si="154"/>
        <v>0.30769230769230771</v>
      </c>
      <c r="AR314" s="27">
        <f t="shared" si="154"/>
        <v>1</v>
      </c>
      <c r="AS314" s="27">
        <f t="shared" si="154"/>
        <v>3.9230769230769229</v>
      </c>
      <c r="AT314" s="27">
        <f t="shared" si="154"/>
        <v>5.6923076923076925</v>
      </c>
      <c r="AU314" s="27">
        <f t="shared" si="154"/>
        <v>4</v>
      </c>
      <c r="AV314" s="27">
        <f t="shared" si="154"/>
        <v>0.69230769230769229</v>
      </c>
      <c r="AW314" s="27">
        <f t="shared" si="154"/>
        <v>0.38461538461538464</v>
      </c>
      <c r="AX314" s="27">
        <f t="shared" si="154"/>
        <v>2.4615384615384617</v>
      </c>
      <c r="AY314" s="27">
        <f t="shared" si="154"/>
        <v>1.3076923076923077</v>
      </c>
      <c r="AZ314" s="27">
        <f t="shared" si="154"/>
        <v>1.0769230769230769</v>
      </c>
      <c r="BA314" s="27">
        <f t="shared" si="154"/>
        <v>0.15384615384615385</v>
      </c>
      <c r="BB314" s="27">
        <f t="shared" si="154"/>
        <v>0</v>
      </c>
      <c r="BC314" s="27">
        <f t="shared" si="154"/>
        <v>0.30769230769230771</v>
      </c>
      <c r="BD314" s="27">
        <f t="shared" si="154"/>
        <v>0.61538461538461542</v>
      </c>
      <c r="BE314" s="27">
        <f t="shared" si="154"/>
        <v>10.923076923076923</v>
      </c>
      <c r="BF314" s="27">
        <f t="shared" si="154"/>
        <v>1.3846153846153846</v>
      </c>
      <c r="BG314" s="27">
        <f t="shared" si="154"/>
        <v>0</v>
      </c>
      <c r="BH314" s="27">
        <f t="shared" si="154"/>
        <v>0.23076923076923078</v>
      </c>
      <c r="BI314" s="27">
        <f t="shared" si="154"/>
        <v>4.0769230769230766</v>
      </c>
      <c r="BJ314" s="27">
        <f t="shared" si="154"/>
        <v>3</v>
      </c>
      <c r="BK314" s="27">
        <f t="shared" si="154"/>
        <v>2.2307692307692308</v>
      </c>
      <c r="BL314" s="27">
        <f t="shared" si="154"/>
        <v>168.69230769230768</v>
      </c>
      <c r="BM314" s="27">
        <f t="shared" si="154"/>
        <v>41.692307692307693</v>
      </c>
      <c r="BN314" s="27">
        <f t="shared" si="154"/>
        <v>2.5384615384615383</v>
      </c>
      <c r="BO314" s="27">
        <f t="shared" si="154"/>
        <v>2.3076923076923075</v>
      </c>
      <c r="BP314" s="27">
        <f t="shared" si="154"/>
        <v>6.8461538461538458</v>
      </c>
      <c r="BQ314" s="27">
        <f t="shared" si="154"/>
        <v>45.769230769230766</v>
      </c>
      <c r="BR314" s="27">
        <f t="shared" ref="BR314:BX314" si="155">AVERAGE(BR292,BR294:BR297,BR299,BR302:BR303,BR306:BR308,BR310:BR311)</f>
        <v>69.538461538461533</v>
      </c>
      <c r="BS314" s="27">
        <f t="shared" si="155"/>
        <v>0</v>
      </c>
      <c r="BT314" s="27">
        <f t="shared" si="155"/>
        <v>0</v>
      </c>
      <c r="BU314" s="27">
        <f t="shared" si="155"/>
        <v>0</v>
      </c>
      <c r="BV314" s="27">
        <f t="shared" si="155"/>
        <v>0</v>
      </c>
      <c r="BW314" s="27">
        <f t="shared" si="155"/>
        <v>0</v>
      </c>
      <c r="BX314" s="27">
        <f t="shared" si="155"/>
        <v>0</v>
      </c>
    </row>
    <row r="315" spans="1:106">
      <c r="A315" s="63"/>
      <c r="B315" s="63"/>
      <c r="C315" s="63"/>
      <c r="D315" s="22" t="s">
        <v>43</v>
      </c>
      <c r="E315" s="24">
        <f>STDEV(E288:E291,E293,E298,E300:E301,E304:E305,E309)/SQRT($B313)</f>
        <v>8.9188258501584468</v>
      </c>
      <c r="F315" s="24">
        <f t="shared" ref="F315:BQ315" si="156">STDEV(F288:F291,F293,F298,F300:F301,F304:F305,F309)/SQRT($B313)</f>
        <v>3.9035372812085605</v>
      </c>
      <c r="G315" s="24">
        <f t="shared" si="156"/>
        <v>10.036091893554373</v>
      </c>
      <c r="H315" s="24">
        <f t="shared" si="156"/>
        <v>5.9265476410933173</v>
      </c>
      <c r="I315" s="24">
        <f t="shared" si="156"/>
        <v>0.10036091893554371</v>
      </c>
      <c r="J315" s="24">
        <f t="shared" si="156"/>
        <v>0</v>
      </c>
      <c r="K315" s="24">
        <f t="shared" si="156"/>
        <v>0.7135060680126758</v>
      </c>
      <c r="L315" s="24">
        <f t="shared" si="156"/>
        <v>0.31228298249668485</v>
      </c>
      <c r="M315" s="24">
        <f t="shared" si="156"/>
        <v>0.80288735148434964</v>
      </c>
      <c r="N315" s="24">
        <f t="shared" si="156"/>
        <v>0.47412381128746534</v>
      </c>
      <c r="O315" s="24">
        <f t="shared" si="156"/>
        <v>0.11588680712710876</v>
      </c>
      <c r="P315" s="24">
        <f t="shared" si="156"/>
        <v>228.23058275145397</v>
      </c>
      <c r="Q315" s="24">
        <f t="shared" si="156"/>
        <v>180.92301096495586</v>
      </c>
      <c r="R315" s="24">
        <f t="shared" si="156"/>
        <v>235.37733706868067</v>
      </c>
      <c r="S315" s="24">
        <f t="shared" si="156"/>
        <v>158.31332467483219</v>
      </c>
      <c r="T315" s="24">
        <f t="shared" si="156"/>
        <v>168.13854343434505</v>
      </c>
      <c r="U315" s="24">
        <f t="shared" si="156"/>
        <v>82.269449284741526</v>
      </c>
      <c r="V315" s="24">
        <f t="shared" si="156"/>
        <v>173.4651053211322</v>
      </c>
      <c r="W315" s="24">
        <f t="shared" si="156"/>
        <v>122.28580624963784</v>
      </c>
      <c r="X315" s="24">
        <f t="shared" si="156"/>
        <v>128.60395196423269</v>
      </c>
      <c r="Y315" s="24">
        <f t="shared" si="156"/>
        <v>19.696563865283043</v>
      </c>
      <c r="Z315" s="24">
        <f t="shared" si="156"/>
        <v>73.565632440667571</v>
      </c>
      <c r="AA315" s="24">
        <f t="shared" si="156"/>
        <v>85.617554955469487</v>
      </c>
      <c r="AB315" s="24">
        <f t="shared" si="156"/>
        <v>33.552229887013397</v>
      </c>
      <c r="AC315" s="24">
        <f t="shared" si="156"/>
        <v>4.5252277235972578</v>
      </c>
      <c r="AD315" s="24">
        <f t="shared" si="156"/>
        <v>1.8245343569893968</v>
      </c>
      <c r="AE315" s="24">
        <f t="shared" si="156"/>
        <v>2.6597706978777809</v>
      </c>
      <c r="AF315" s="24">
        <f t="shared" si="156"/>
        <v>0.85763464836878212</v>
      </c>
      <c r="AG315" s="24">
        <f t="shared" si="156"/>
        <v>1.1867031906967795</v>
      </c>
      <c r="AH315" s="24">
        <f t="shared" si="156"/>
        <v>1.0220704961858322</v>
      </c>
      <c r="AI315" s="24">
        <f t="shared" si="156"/>
        <v>0.49459892759037971</v>
      </c>
      <c r="AJ315" s="24">
        <f t="shared" si="156"/>
        <v>9.0909090909090912E-2</v>
      </c>
      <c r="AK315" s="24">
        <f t="shared" si="156"/>
        <v>0.31228298249668485</v>
      </c>
      <c r="AL315" s="24">
        <f t="shared" si="156"/>
        <v>2.6706237857397053</v>
      </c>
      <c r="AM315" s="24">
        <f t="shared" si="156"/>
        <v>0.7135060680126758</v>
      </c>
      <c r="AN315" s="24">
        <f t="shared" si="156"/>
        <v>0.45454545454545453</v>
      </c>
      <c r="AO315" s="24">
        <f t="shared" si="156"/>
        <v>0.19497827808661106</v>
      </c>
      <c r="AP315" s="24">
        <f t="shared" si="156"/>
        <v>0</v>
      </c>
      <c r="AQ315" s="24">
        <f t="shared" si="156"/>
        <v>0.12196734422726126</v>
      </c>
      <c r="AR315" s="24">
        <f t="shared" si="156"/>
        <v>1.1684559282225184</v>
      </c>
      <c r="AS315" s="24">
        <f t="shared" si="156"/>
        <v>0.95172744205835635</v>
      </c>
      <c r="AT315" s="24">
        <f t="shared" si="156"/>
        <v>0.80288735148434964</v>
      </c>
      <c r="AU315" s="24">
        <f t="shared" si="156"/>
        <v>0.36363636363636365</v>
      </c>
      <c r="AV315" s="24">
        <f t="shared" si="156"/>
        <v>9.0909090909090912E-2</v>
      </c>
      <c r="AW315" s="24">
        <f t="shared" si="156"/>
        <v>0.20327890704543541</v>
      </c>
      <c r="AX315" s="24">
        <f t="shared" si="156"/>
        <v>1.4350972553215355</v>
      </c>
      <c r="AY315" s="24">
        <f t="shared" si="156"/>
        <v>0.23706190564373267</v>
      </c>
      <c r="AZ315" s="24">
        <f t="shared" si="156"/>
        <v>0.47412381128746534</v>
      </c>
      <c r="BA315" s="24">
        <f t="shared" si="156"/>
        <v>0.24729946379518986</v>
      </c>
      <c r="BB315" s="24">
        <f t="shared" si="156"/>
        <v>0</v>
      </c>
      <c r="BC315" s="24">
        <f t="shared" si="156"/>
        <v>0</v>
      </c>
      <c r="BD315" s="24">
        <f t="shared" si="156"/>
        <v>0.44905778309921707</v>
      </c>
      <c r="BE315" s="24">
        <f t="shared" si="156"/>
        <v>2.1524539138480225</v>
      </c>
      <c r="BF315" s="24">
        <f t="shared" si="156"/>
        <v>0.24729946379518986</v>
      </c>
      <c r="BG315" s="24">
        <f t="shared" si="156"/>
        <v>0.18181818181818182</v>
      </c>
      <c r="BH315" s="24">
        <f t="shared" si="156"/>
        <v>0</v>
      </c>
      <c r="BI315" s="24">
        <f t="shared" si="156"/>
        <v>0.68030134304980761</v>
      </c>
      <c r="BJ315" s="24">
        <f t="shared" si="156"/>
        <v>1.0123207932418221</v>
      </c>
      <c r="BK315" s="24">
        <f t="shared" si="156"/>
        <v>1.5282464428496618</v>
      </c>
      <c r="BL315" s="24">
        <f t="shared" si="156"/>
        <v>38.805064847919525</v>
      </c>
      <c r="BM315" s="24">
        <f t="shared" si="156"/>
        <v>15.413850163392148</v>
      </c>
      <c r="BN315" s="24">
        <f t="shared" si="156"/>
        <v>1.4001180587766149</v>
      </c>
      <c r="BO315" s="24">
        <f t="shared" si="156"/>
        <v>0.63245553203367588</v>
      </c>
      <c r="BP315" s="24">
        <f t="shared" si="156"/>
        <v>2.2962419891481982</v>
      </c>
      <c r="BQ315" s="24">
        <f t="shared" si="156"/>
        <v>2.2323689377833955</v>
      </c>
      <c r="BR315" s="24">
        <f t="shared" ref="BR315:BX315" si="157">STDEV(BR288:BR291,BR293,BR298,BR300:BR301,BR304:BR305,BR309)/SQRT($B313)</f>
        <v>23.711314731178273</v>
      </c>
      <c r="BS315" s="24">
        <f t="shared" si="157"/>
        <v>0</v>
      </c>
      <c r="BT315" s="24">
        <f t="shared" si="157"/>
        <v>0</v>
      </c>
      <c r="BU315" s="24">
        <f t="shared" si="157"/>
        <v>0</v>
      </c>
      <c r="BV315" s="24">
        <f t="shared" si="157"/>
        <v>0</v>
      </c>
      <c r="BW315" s="24">
        <f t="shared" si="157"/>
        <v>0</v>
      </c>
      <c r="BX315" s="24">
        <f t="shared" si="157"/>
        <v>0</v>
      </c>
    </row>
    <row r="316" spans="1:106">
      <c r="A316" s="63"/>
      <c r="B316" s="2"/>
      <c r="C316" s="63"/>
      <c r="D316" s="18" t="s">
        <v>43</v>
      </c>
      <c r="E316" s="27">
        <f>STDEV(E292,E294:E297,E299,E302:E303,E306:E308,E310:E311)/SQRT($B314)</f>
        <v>7.2399724346644341</v>
      </c>
      <c r="F316" s="27">
        <f t="shared" ref="F316:BQ316" si="158">STDEV(F292,F294:F297,F299,F302:F303,F306:F308,F310:F311)/SQRT($B314)</f>
        <v>0</v>
      </c>
      <c r="G316" s="27">
        <f t="shared" si="158"/>
        <v>7.9855304508339717</v>
      </c>
      <c r="H316" s="27">
        <f t="shared" si="158"/>
        <v>3.7446543094704881</v>
      </c>
      <c r="I316" s="27">
        <f t="shared" si="158"/>
        <v>7.9855304508339706E-2</v>
      </c>
      <c r="J316" s="27">
        <f t="shared" si="158"/>
        <v>0</v>
      </c>
      <c r="K316" s="27">
        <f t="shared" si="158"/>
        <v>0.57919779477315481</v>
      </c>
      <c r="L316" s="27">
        <f t="shared" si="158"/>
        <v>0</v>
      </c>
      <c r="M316" s="27">
        <f t="shared" si="158"/>
        <v>0.63884243606671764</v>
      </c>
      <c r="N316" s="27">
        <f t="shared" si="158"/>
        <v>0.29957234475763905</v>
      </c>
      <c r="O316" s="27">
        <f t="shared" si="158"/>
        <v>5.1299593362348468E-2</v>
      </c>
      <c r="P316" s="27">
        <f t="shared" si="158"/>
        <v>207.8034089598259</v>
      </c>
      <c r="Q316" s="27">
        <f t="shared" si="158"/>
        <v>0</v>
      </c>
      <c r="R316" s="27">
        <f t="shared" si="158"/>
        <v>167.41933034194301</v>
      </c>
      <c r="S316" s="27">
        <f t="shared" si="158"/>
        <v>316.66026280448204</v>
      </c>
      <c r="T316" s="27">
        <f t="shared" si="158"/>
        <v>94.949430139983377</v>
      </c>
      <c r="U316" s="27">
        <f t="shared" si="158"/>
        <v>101.24126328659354</v>
      </c>
      <c r="V316" s="27">
        <f t="shared" si="158"/>
        <v>95.316655621070126</v>
      </c>
      <c r="W316" s="27">
        <f t="shared" si="158"/>
        <v>593.61556278910757</v>
      </c>
      <c r="X316" s="27">
        <f t="shared" si="158"/>
        <v>308.66010892386157</v>
      </c>
      <c r="Y316" s="27">
        <f t="shared" si="158"/>
        <v>2336.6877688203726</v>
      </c>
      <c r="Z316" s="27">
        <f t="shared" si="158"/>
        <v>84.390035366809613</v>
      </c>
      <c r="AA316" s="27">
        <f t="shared" si="158"/>
        <v>96.239212725952456</v>
      </c>
      <c r="AB316" s="27">
        <f t="shared" si="158"/>
        <v>57.542972919160128</v>
      </c>
      <c r="AC316" s="27">
        <f t="shared" si="158"/>
        <v>5.6005761303148969</v>
      </c>
      <c r="AD316" s="27">
        <f t="shared" si="158"/>
        <v>1.5518117341094111</v>
      </c>
      <c r="AE316" s="27">
        <f t="shared" si="158"/>
        <v>4.1996133318142679</v>
      </c>
      <c r="AF316" s="27">
        <f t="shared" si="158"/>
        <v>1.1463431266870161</v>
      </c>
      <c r="AG316" s="27">
        <f t="shared" si="158"/>
        <v>1.6244657241348275</v>
      </c>
      <c r="AH316" s="27">
        <f t="shared" si="158"/>
        <v>1.4296165285849978</v>
      </c>
      <c r="AI316" s="27">
        <f t="shared" si="158"/>
        <v>2.5451059118559494</v>
      </c>
      <c r="AJ316" s="27">
        <f t="shared" si="158"/>
        <v>0.72057669212289222</v>
      </c>
      <c r="AK316" s="27">
        <f t="shared" si="158"/>
        <v>0.65616732283431756</v>
      </c>
      <c r="AL316" s="27">
        <f t="shared" si="158"/>
        <v>1.2442173938170626</v>
      </c>
      <c r="AM316" s="27">
        <f t="shared" si="158"/>
        <v>0.57919779477315458</v>
      </c>
      <c r="AN316" s="27">
        <f t="shared" si="158"/>
        <v>1.2506408613597126</v>
      </c>
      <c r="AO316" s="27">
        <f t="shared" si="158"/>
        <v>0.1084072725979985</v>
      </c>
      <c r="AP316" s="27">
        <f t="shared" si="158"/>
        <v>0</v>
      </c>
      <c r="AQ316" s="27">
        <f t="shared" si="158"/>
        <v>0.21681454519599699</v>
      </c>
      <c r="AR316" s="27">
        <f t="shared" si="158"/>
        <v>0.37267799624996495</v>
      </c>
      <c r="AS316" s="27">
        <f t="shared" si="158"/>
        <v>1.0958351613516977</v>
      </c>
      <c r="AT316" s="27">
        <f t="shared" si="158"/>
        <v>0.63884243606671764</v>
      </c>
      <c r="AU316" s="27">
        <f t="shared" si="158"/>
        <v>2.5739075352467502</v>
      </c>
      <c r="AV316" s="27">
        <f t="shared" si="158"/>
        <v>0.72057669212289222</v>
      </c>
      <c r="AW316" s="27">
        <f t="shared" si="158"/>
        <v>0.27735009811261457</v>
      </c>
      <c r="AX316" s="27">
        <f t="shared" si="158"/>
        <v>0.72279727270922756</v>
      </c>
      <c r="AY316" s="27">
        <f t="shared" si="158"/>
        <v>0.60535360860656606</v>
      </c>
      <c r="AZ316" s="27">
        <f t="shared" si="158"/>
        <v>0.29957234475763905</v>
      </c>
      <c r="BA316" s="27">
        <f t="shared" si="158"/>
        <v>0.16012815380508716</v>
      </c>
      <c r="BB316" s="27">
        <f t="shared" si="158"/>
        <v>0</v>
      </c>
      <c r="BC316" s="27">
        <f t="shared" si="158"/>
        <v>0.18198807136638964</v>
      </c>
      <c r="BD316" s="27">
        <f t="shared" si="158"/>
        <v>0.38258008490709677</v>
      </c>
      <c r="BE316" s="27">
        <f t="shared" si="158"/>
        <v>1.3917491914730225</v>
      </c>
      <c r="BF316" s="27">
        <f t="shared" si="158"/>
        <v>0.661841512776426</v>
      </c>
      <c r="BG316" s="27">
        <f t="shared" si="158"/>
        <v>0</v>
      </c>
      <c r="BH316" s="27">
        <f t="shared" si="158"/>
        <v>0.24019223070763074</v>
      </c>
      <c r="BI316" s="27">
        <f t="shared" si="158"/>
        <v>0.9462024864156432</v>
      </c>
      <c r="BJ316" s="27">
        <f t="shared" si="158"/>
        <v>0.81649658092772615</v>
      </c>
      <c r="BK316" s="27">
        <f t="shared" si="158"/>
        <v>0.92911132984581735</v>
      </c>
      <c r="BL316" s="27">
        <f t="shared" si="158"/>
        <v>45.513792875131188</v>
      </c>
      <c r="BM316" s="27">
        <f t="shared" si="158"/>
        <v>14.586135261965106</v>
      </c>
      <c r="BN316" s="27">
        <f t="shared" si="158"/>
        <v>1.1996260100975489</v>
      </c>
      <c r="BO316" s="27">
        <f t="shared" si="158"/>
        <v>0.92334397846312</v>
      </c>
      <c r="BP316" s="27">
        <f t="shared" si="158"/>
        <v>1.9251484569239281</v>
      </c>
      <c r="BQ316" s="27">
        <f t="shared" si="158"/>
        <v>17.822486516786192</v>
      </c>
      <c r="BR316" s="27">
        <f t="shared" ref="BR316:BX316" si="159">STDEV(BR292,BR294:BR297,BR299,BR302:BR303,BR306:BR308,BR310:BR311)/SQRT($B314)</f>
        <v>19.374100475396769</v>
      </c>
      <c r="BS316" s="27">
        <f t="shared" si="159"/>
        <v>0</v>
      </c>
      <c r="BT316" s="27">
        <f t="shared" si="159"/>
        <v>0</v>
      </c>
      <c r="BU316" s="27">
        <f t="shared" si="159"/>
        <v>0</v>
      </c>
      <c r="BV316" s="27">
        <f t="shared" si="159"/>
        <v>0</v>
      </c>
      <c r="BW316" s="27">
        <f t="shared" si="159"/>
        <v>0</v>
      </c>
      <c r="BX316" s="27">
        <f t="shared" si="159"/>
        <v>0</v>
      </c>
    </row>
    <row r="317" spans="1:106">
      <c r="A317" s="63"/>
      <c r="B317" s="2"/>
      <c r="C317" s="63"/>
      <c r="D317" s="18"/>
      <c r="E317" s="18"/>
      <c r="F317" s="18"/>
      <c r="G317" s="18"/>
      <c r="H317" s="18"/>
      <c r="I317" s="18"/>
      <c r="CE317" s="58" t="s">
        <v>111</v>
      </c>
      <c r="CG317" s="10" t="str">
        <f>$W$1</f>
        <v>FE0F</v>
      </c>
      <c r="CH317" s="10" t="str">
        <f>C291</f>
        <v>WT</v>
      </c>
      <c r="CI317" s="59">
        <f>E319</f>
        <v>37.5</v>
      </c>
      <c r="CJ317" s="59">
        <f>F319</f>
        <v>0</v>
      </c>
      <c r="CK317" s="59">
        <f>G319</f>
        <v>62.5</v>
      </c>
      <c r="CL317" s="59">
        <f>H319</f>
        <v>0</v>
      </c>
      <c r="CM317" s="59">
        <f>I319</f>
        <v>0.625</v>
      </c>
      <c r="CN317" s="95">
        <f>E320</f>
        <v>50</v>
      </c>
      <c r="CO317" s="95">
        <f>F320</f>
        <v>25</v>
      </c>
      <c r="CP317" s="95">
        <f>G320</f>
        <v>12.5</v>
      </c>
      <c r="CQ317" s="95">
        <f>H320</f>
        <v>12.5</v>
      </c>
      <c r="CR317" s="95">
        <f>I320</f>
        <v>0.125</v>
      </c>
      <c r="CS317" s="59">
        <f>E321</f>
        <v>75</v>
      </c>
      <c r="CT317" s="59">
        <f>F321</f>
        <v>0</v>
      </c>
      <c r="CU317" s="59">
        <f>G321</f>
        <v>0</v>
      </c>
      <c r="CV317" s="59">
        <f>H321</f>
        <v>25</v>
      </c>
      <c r="CW317" s="59">
        <f>I321</f>
        <v>0</v>
      </c>
      <c r="CX317" s="95">
        <f>E322</f>
        <v>75</v>
      </c>
      <c r="CY317" s="95">
        <f>F322</f>
        <v>12.5</v>
      </c>
      <c r="CZ317" s="95">
        <f>G322</f>
        <v>12.5</v>
      </c>
      <c r="DA317" s="95">
        <f>H322</f>
        <v>0</v>
      </c>
      <c r="DB317" s="95">
        <f>I322</f>
        <v>0.125</v>
      </c>
    </row>
    <row r="318" spans="1:106" ht="16">
      <c r="A318" s="83" t="s">
        <v>149</v>
      </c>
      <c r="B318" s="66"/>
      <c r="C318" s="66" t="s">
        <v>144</v>
      </c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CE318" s="58"/>
      <c r="CG318" s="10">
        <f>CG346</f>
        <v>0</v>
      </c>
      <c r="CH318" s="10">
        <f t="shared" ref="CH318:DB318" si="160">CH346</f>
        <v>0</v>
      </c>
      <c r="CI318" s="59">
        <f t="shared" si="160"/>
        <v>0</v>
      </c>
      <c r="CJ318" s="59">
        <f t="shared" si="160"/>
        <v>0</v>
      </c>
      <c r="CK318" s="59">
        <f t="shared" si="160"/>
        <v>0</v>
      </c>
      <c r="CL318" s="59">
        <f t="shared" si="160"/>
        <v>0</v>
      </c>
      <c r="CM318" s="59">
        <f t="shared" si="160"/>
        <v>0</v>
      </c>
      <c r="CN318" s="95">
        <f t="shared" si="160"/>
        <v>0</v>
      </c>
      <c r="CO318" s="95">
        <f t="shared" si="160"/>
        <v>0</v>
      </c>
      <c r="CP318" s="95">
        <f t="shared" si="160"/>
        <v>0</v>
      </c>
      <c r="CQ318" s="95">
        <f t="shared" si="160"/>
        <v>0</v>
      </c>
      <c r="CR318" s="95">
        <f t="shared" si="160"/>
        <v>0</v>
      </c>
      <c r="CS318" s="59">
        <f t="shared" si="160"/>
        <v>0</v>
      </c>
      <c r="CT318" s="59">
        <f t="shared" si="160"/>
        <v>0</v>
      </c>
      <c r="CU318" s="59">
        <f t="shared" si="160"/>
        <v>0</v>
      </c>
      <c r="CV318" s="59">
        <f t="shared" si="160"/>
        <v>0</v>
      </c>
      <c r="CW318" s="59">
        <f t="shared" si="160"/>
        <v>0</v>
      </c>
      <c r="CX318" s="95">
        <f t="shared" si="160"/>
        <v>0</v>
      </c>
      <c r="CY318" s="95">
        <f t="shared" si="160"/>
        <v>0</v>
      </c>
      <c r="CZ318" s="95">
        <f t="shared" si="160"/>
        <v>0</v>
      </c>
      <c r="DA318" s="95">
        <f t="shared" si="160"/>
        <v>0</v>
      </c>
      <c r="DB318" s="95">
        <f t="shared" si="160"/>
        <v>0</v>
      </c>
    </row>
    <row r="319" spans="1:106">
      <c r="A319" t="s">
        <v>158</v>
      </c>
      <c r="B319" s="10">
        <f>('E0-Last'!B100)-2</f>
        <v>27</v>
      </c>
      <c r="C319" s="4" t="s">
        <v>3</v>
      </c>
      <c r="D319" s="10" t="s">
        <v>38</v>
      </c>
      <c r="E319" s="59">
        <f>(K319/$J319)*100</f>
        <v>37.5</v>
      </c>
      <c r="F319" s="59">
        <f>(L319/$J319)*100</f>
        <v>0</v>
      </c>
      <c r="G319" s="59">
        <f>(M319/$J319)*100</f>
        <v>62.5</v>
      </c>
      <c r="H319" s="59">
        <f>(N319/$J319)*100</f>
        <v>0</v>
      </c>
      <c r="I319" s="59">
        <f>M319/J319</f>
        <v>0.625</v>
      </c>
      <c r="J319">
        <v>8</v>
      </c>
      <c r="K319">
        <v>3</v>
      </c>
      <c r="L319">
        <v>0</v>
      </c>
      <c r="M319">
        <v>5</v>
      </c>
      <c r="N319">
        <v>0</v>
      </c>
      <c r="O319">
        <v>1</v>
      </c>
      <c r="P319">
        <v>1379</v>
      </c>
      <c r="Q319">
        <v>0</v>
      </c>
      <c r="R319">
        <v>1379</v>
      </c>
      <c r="S319">
        <v>0</v>
      </c>
      <c r="T319">
        <v>217.6</v>
      </c>
      <c r="U319">
        <v>217.6</v>
      </c>
      <c r="V319">
        <v>0</v>
      </c>
      <c r="W319">
        <v>554.40000010000006</v>
      </c>
      <c r="X319">
        <v>554.40000010000006</v>
      </c>
      <c r="Y319">
        <v>0</v>
      </c>
      <c r="Z319">
        <v>94.199999989999995</v>
      </c>
      <c r="AA319">
        <v>94.199999989999995</v>
      </c>
      <c r="AB319">
        <v>0</v>
      </c>
      <c r="AC319">
        <v>19</v>
      </c>
      <c r="AD319">
        <v>8</v>
      </c>
      <c r="AE319">
        <v>11</v>
      </c>
      <c r="AF319">
        <v>0</v>
      </c>
      <c r="AG319">
        <v>10</v>
      </c>
      <c r="AH319">
        <v>8</v>
      </c>
      <c r="AI319">
        <v>1</v>
      </c>
      <c r="AJ319">
        <v>0</v>
      </c>
      <c r="AK319">
        <v>0</v>
      </c>
      <c r="AL319">
        <v>0</v>
      </c>
      <c r="AM319">
        <v>5</v>
      </c>
      <c r="AN319">
        <v>3</v>
      </c>
      <c r="AO319">
        <v>0</v>
      </c>
      <c r="AP319">
        <v>0</v>
      </c>
      <c r="AQ319">
        <v>0</v>
      </c>
      <c r="AR319">
        <v>0</v>
      </c>
      <c r="AS319">
        <v>5</v>
      </c>
      <c r="AT319">
        <v>5</v>
      </c>
      <c r="AU319">
        <v>1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10</v>
      </c>
      <c r="BF319">
        <v>3</v>
      </c>
      <c r="BG319">
        <v>0</v>
      </c>
      <c r="BH319">
        <v>0</v>
      </c>
      <c r="BI319">
        <v>2</v>
      </c>
      <c r="BJ319">
        <v>3</v>
      </c>
      <c r="BK319">
        <v>2</v>
      </c>
      <c r="BL319">
        <v>177</v>
      </c>
      <c r="BM319">
        <v>54</v>
      </c>
      <c r="BN319">
        <v>1</v>
      </c>
      <c r="BO319">
        <v>0</v>
      </c>
      <c r="BP319">
        <v>8</v>
      </c>
      <c r="BQ319">
        <v>0</v>
      </c>
      <c r="BR319">
        <v>114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 t="s">
        <v>58</v>
      </c>
      <c r="CE319" s="58"/>
    </row>
    <row r="320" spans="1:106">
      <c r="A320" t="s">
        <v>180</v>
      </c>
      <c r="B320" s="10">
        <f>('E0-Last'!B101)-2</f>
        <v>34</v>
      </c>
      <c r="C320" s="4" t="s">
        <v>3</v>
      </c>
      <c r="D320" s="10" t="s">
        <v>38</v>
      </c>
      <c r="E320" s="59">
        <f t="shared" ref="E320:E342" si="161">(K320/$J320)*100</f>
        <v>50</v>
      </c>
      <c r="F320" s="59">
        <f t="shared" ref="F320:F342" si="162">(L320/$J320)*100</f>
        <v>25</v>
      </c>
      <c r="G320" s="59">
        <f t="shared" ref="G320:G342" si="163">(M320/$J320)*100</f>
        <v>12.5</v>
      </c>
      <c r="H320" s="59">
        <f t="shared" ref="H320:H342" si="164">(N320/$J320)*100</f>
        <v>12.5</v>
      </c>
      <c r="I320" s="59">
        <f t="shared" ref="I320:I342" si="165">M320/J320</f>
        <v>0.125</v>
      </c>
      <c r="J320">
        <v>8</v>
      </c>
      <c r="K320">
        <v>4</v>
      </c>
      <c r="L320">
        <v>2</v>
      </c>
      <c r="M320">
        <v>1</v>
      </c>
      <c r="N320">
        <v>1</v>
      </c>
      <c r="O320">
        <v>0.5</v>
      </c>
      <c r="P320">
        <v>818.5</v>
      </c>
      <c r="Q320">
        <v>496</v>
      </c>
      <c r="R320">
        <v>1327</v>
      </c>
      <c r="S320">
        <v>955</v>
      </c>
      <c r="T320">
        <v>1000.5</v>
      </c>
      <c r="U320">
        <v>75</v>
      </c>
      <c r="V320">
        <v>1926</v>
      </c>
      <c r="W320">
        <v>77.5</v>
      </c>
      <c r="X320">
        <v>63</v>
      </c>
      <c r="Y320">
        <v>92</v>
      </c>
      <c r="Z320">
        <v>499.5</v>
      </c>
      <c r="AA320">
        <v>744</v>
      </c>
      <c r="AB320">
        <v>255</v>
      </c>
      <c r="AC320">
        <v>12</v>
      </c>
      <c r="AD320">
        <v>7</v>
      </c>
      <c r="AE320">
        <v>4</v>
      </c>
      <c r="AF320">
        <v>1</v>
      </c>
      <c r="AG320">
        <v>4</v>
      </c>
      <c r="AH320">
        <v>4</v>
      </c>
      <c r="AI320">
        <v>0</v>
      </c>
      <c r="AJ320">
        <v>0</v>
      </c>
      <c r="AK320">
        <v>0</v>
      </c>
      <c r="AL320">
        <v>4</v>
      </c>
      <c r="AM320">
        <v>4</v>
      </c>
      <c r="AN320">
        <v>2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1</v>
      </c>
      <c r="AU320">
        <v>0</v>
      </c>
      <c r="AV320">
        <v>0</v>
      </c>
      <c r="AW320">
        <v>0</v>
      </c>
      <c r="AX320">
        <v>3</v>
      </c>
      <c r="AY320">
        <v>0</v>
      </c>
      <c r="AZ320">
        <v>1</v>
      </c>
      <c r="BA320">
        <v>0</v>
      </c>
      <c r="BB320">
        <v>0</v>
      </c>
      <c r="BC320">
        <v>0</v>
      </c>
      <c r="BD320">
        <v>0</v>
      </c>
      <c r="BE320">
        <v>3</v>
      </c>
      <c r="BF320">
        <v>1</v>
      </c>
      <c r="BG320">
        <v>0</v>
      </c>
      <c r="BH320">
        <v>0</v>
      </c>
      <c r="BI320">
        <v>1</v>
      </c>
      <c r="BJ320">
        <v>1</v>
      </c>
      <c r="BK320">
        <v>0</v>
      </c>
      <c r="BL320">
        <v>202</v>
      </c>
      <c r="BM320">
        <v>66</v>
      </c>
      <c r="BN320">
        <v>14</v>
      </c>
      <c r="BO320">
        <v>0</v>
      </c>
      <c r="BP320">
        <v>0</v>
      </c>
      <c r="BQ320">
        <v>1</v>
      </c>
      <c r="BR320">
        <v>121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 t="s">
        <v>58</v>
      </c>
      <c r="CE320" s="58"/>
      <c r="CG320" s="10">
        <f>CG348</f>
        <v>0</v>
      </c>
      <c r="CH320" s="10">
        <f t="shared" ref="CH320:DB320" si="166">CH348</f>
        <v>0</v>
      </c>
      <c r="CI320" s="59">
        <f t="shared" si="166"/>
        <v>0</v>
      </c>
      <c r="CJ320" s="59">
        <f t="shared" si="166"/>
        <v>0</v>
      </c>
      <c r="CK320" s="59">
        <f t="shared" si="166"/>
        <v>0</v>
      </c>
      <c r="CL320" s="59">
        <f t="shared" si="166"/>
        <v>0</v>
      </c>
      <c r="CM320" s="59">
        <f t="shared" si="166"/>
        <v>0</v>
      </c>
      <c r="CN320" s="95">
        <f t="shared" si="166"/>
        <v>0</v>
      </c>
      <c r="CO320" s="95">
        <f t="shared" si="166"/>
        <v>0</v>
      </c>
      <c r="CP320" s="95">
        <f t="shared" si="166"/>
        <v>0</v>
      </c>
      <c r="CQ320" s="95">
        <f t="shared" si="166"/>
        <v>0</v>
      </c>
      <c r="CR320" s="95">
        <f t="shared" si="166"/>
        <v>0</v>
      </c>
      <c r="CS320" s="59">
        <f t="shared" si="166"/>
        <v>0</v>
      </c>
      <c r="CT320" s="59">
        <f t="shared" si="166"/>
        <v>0</v>
      </c>
      <c r="CU320" s="59">
        <f t="shared" si="166"/>
        <v>0</v>
      </c>
      <c r="CV320" s="59">
        <f t="shared" si="166"/>
        <v>0</v>
      </c>
      <c r="CW320" s="59">
        <f t="shared" si="166"/>
        <v>0</v>
      </c>
      <c r="CX320" s="95">
        <f t="shared" si="166"/>
        <v>0</v>
      </c>
      <c r="CY320" s="95">
        <f t="shared" si="166"/>
        <v>0</v>
      </c>
      <c r="CZ320" s="95">
        <f t="shared" si="166"/>
        <v>0</v>
      </c>
      <c r="DA320" s="95">
        <f t="shared" si="166"/>
        <v>0</v>
      </c>
      <c r="DB320" s="95">
        <f t="shared" si="166"/>
        <v>0</v>
      </c>
    </row>
    <row r="321" spans="1:106">
      <c r="A321" t="s">
        <v>159</v>
      </c>
      <c r="B321" s="10">
        <f>('E0-Last'!B102)-2</f>
        <v>32</v>
      </c>
      <c r="C321" s="4" t="s">
        <v>3</v>
      </c>
      <c r="D321" s="10" t="s">
        <v>38</v>
      </c>
      <c r="E321" s="59">
        <f t="shared" si="161"/>
        <v>75</v>
      </c>
      <c r="F321" s="59">
        <f t="shared" si="162"/>
        <v>0</v>
      </c>
      <c r="G321" s="59">
        <f t="shared" si="163"/>
        <v>0</v>
      </c>
      <c r="H321" s="59">
        <f t="shared" si="164"/>
        <v>25</v>
      </c>
      <c r="I321" s="59">
        <f t="shared" si="165"/>
        <v>0</v>
      </c>
      <c r="J321">
        <v>8</v>
      </c>
      <c r="K321">
        <v>6</v>
      </c>
      <c r="L321">
        <v>0</v>
      </c>
      <c r="M321">
        <v>0</v>
      </c>
      <c r="N321">
        <v>2</v>
      </c>
      <c r="O321">
        <v>0</v>
      </c>
      <c r="P321">
        <v>2953.5</v>
      </c>
      <c r="Q321">
        <v>0</v>
      </c>
      <c r="R321">
        <v>0</v>
      </c>
      <c r="S321">
        <v>2953.5</v>
      </c>
      <c r="T321">
        <v>217</v>
      </c>
      <c r="U321">
        <v>0</v>
      </c>
      <c r="V321">
        <v>217</v>
      </c>
      <c r="W321">
        <v>8327</v>
      </c>
      <c r="X321">
        <v>0</v>
      </c>
      <c r="Y321">
        <v>8327</v>
      </c>
      <c r="Z321">
        <v>95</v>
      </c>
      <c r="AA321">
        <v>0</v>
      </c>
      <c r="AB321">
        <v>95</v>
      </c>
      <c r="AC321">
        <v>4</v>
      </c>
      <c r="AD321">
        <v>2</v>
      </c>
      <c r="AE321">
        <v>0</v>
      </c>
      <c r="AF321">
        <v>2</v>
      </c>
      <c r="AG321">
        <v>2</v>
      </c>
      <c r="AH321">
        <v>2</v>
      </c>
      <c r="AI321">
        <v>0</v>
      </c>
      <c r="AJ321">
        <v>0</v>
      </c>
      <c r="AK321">
        <v>0</v>
      </c>
      <c r="AL321">
        <v>0</v>
      </c>
      <c r="AM321">
        <v>2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2</v>
      </c>
      <c r="BA321">
        <v>0</v>
      </c>
      <c r="BB321">
        <v>0</v>
      </c>
      <c r="BC321">
        <v>0</v>
      </c>
      <c r="BD321">
        <v>0</v>
      </c>
      <c r="BE321">
        <v>8</v>
      </c>
      <c r="BF321">
        <v>4</v>
      </c>
      <c r="BG321">
        <v>0</v>
      </c>
      <c r="BH321">
        <v>0</v>
      </c>
      <c r="BI321">
        <v>0</v>
      </c>
      <c r="BJ321">
        <v>2</v>
      </c>
      <c r="BK321">
        <v>2</v>
      </c>
      <c r="BL321">
        <v>449</v>
      </c>
      <c r="BM321">
        <v>137</v>
      </c>
      <c r="BN321">
        <v>1</v>
      </c>
      <c r="BO321">
        <v>0</v>
      </c>
      <c r="BP321">
        <v>2</v>
      </c>
      <c r="BQ321">
        <v>120</v>
      </c>
      <c r="BR321">
        <v>189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 t="s">
        <v>58</v>
      </c>
      <c r="CE321" s="58"/>
      <c r="CI321" s="59"/>
      <c r="CJ321" s="59"/>
      <c r="CK321" s="59"/>
      <c r="CL321" s="59"/>
      <c r="CM321" s="59"/>
      <c r="CN321" s="95"/>
      <c r="CO321" s="95"/>
      <c r="CP321" s="95"/>
      <c r="CQ321" s="95"/>
      <c r="CR321" s="95"/>
      <c r="CS321" s="59"/>
      <c r="CT321" s="59"/>
      <c r="CU321" s="59"/>
      <c r="CV321" s="59"/>
      <c r="CW321" s="59"/>
      <c r="CX321" s="95"/>
      <c r="CY321" s="95"/>
      <c r="CZ321" s="95"/>
      <c r="DA321" s="95"/>
      <c r="DB321" s="95"/>
    </row>
    <row r="322" spans="1:106">
      <c r="A322" t="s">
        <v>160</v>
      </c>
      <c r="B322" s="10">
        <f>('E0-Last'!B103)-2</f>
        <v>32</v>
      </c>
      <c r="C322" s="4" t="s">
        <v>3</v>
      </c>
      <c r="D322" s="10" t="s">
        <v>38</v>
      </c>
      <c r="E322" s="59">
        <f t="shared" si="161"/>
        <v>75</v>
      </c>
      <c r="F322" s="59">
        <f t="shared" si="162"/>
        <v>12.5</v>
      </c>
      <c r="G322" s="59">
        <f t="shared" si="163"/>
        <v>12.5</v>
      </c>
      <c r="H322" s="59">
        <f t="shared" si="164"/>
        <v>0</v>
      </c>
      <c r="I322" s="59">
        <f t="shared" si="165"/>
        <v>0.125</v>
      </c>
      <c r="J322">
        <v>8</v>
      </c>
      <c r="K322">
        <v>6</v>
      </c>
      <c r="L322">
        <v>1</v>
      </c>
      <c r="M322">
        <v>1</v>
      </c>
      <c r="N322">
        <v>0</v>
      </c>
      <c r="O322">
        <v>1</v>
      </c>
      <c r="P322">
        <v>1553</v>
      </c>
      <c r="Q322">
        <v>1626</v>
      </c>
      <c r="R322">
        <v>1480</v>
      </c>
      <c r="S322">
        <v>0</v>
      </c>
      <c r="T322">
        <v>419</v>
      </c>
      <c r="U322">
        <v>419</v>
      </c>
      <c r="V322">
        <v>0</v>
      </c>
      <c r="W322">
        <v>17661</v>
      </c>
      <c r="X322">
        <v>17661</v>
      </c>
      <c r="Y322">
        <v>0</v>
      </c>
      <c r="Z322">
        <v>2</v>
      </c>
      <c r="AA322">
        <v>2</v>
      </c>
      <c r="AB322">
        <v>0</v>
      </c>
      <c r="AC322">
        <v>9</v>
      </c>
      <c r="AD322">
        <v>3</v>
      </c>
      <c r="AE322">
        <v>2</v>
      </c>
      <c r="AF322">
        <v>4</v>
      </c>
      <c r="AG322">
        <v>4</v>
      </c>
      <c r="AH322">
        <v>2</v>
      </c>
      <c r="AI322">
        <v>0</v>
      </c>
      <c r="AJ322">
        <v>0</v>
      </c>
      <c r="AK322">
        <v>0</v>
      </c>
      <c r="AL322">
        <v>3</v>
      </c>
      <c r="AM322">
        <v>2</v>
      </c>
      <c r="AN322">
        <v>1</v>
      </c>
      <c r="AO322">
        <v>0</v>
      </c>
      <c r="AP322">
        <v>0</v>
      </c>
      <c r="AQ322">
        <v>0</v>
      </c>
      <c r="AR322">
        <v>0</v>
      </c>
      <c r="AS322">
        <v>1</v>
      </c>
      <c r="AT322">
        <v>1</v>
      </c>
      <c r="AU322">
        <v>0</v>
      </c>
      <c r="AV322">
        <v>0</v>
      </c>
      <c r="AW322">
        <v>0</v>
      </c>
      <c r="AX322">
        <v>0</v>
      </c>
      <c r="AY322">
        <v>1</v>
      </c>
      <c r="AZ322">
        <v>0</v>
      </c>
      <c r="BA322">
        <v>0</v>
      </c>
      <c r="BB322">
        <v>0</v>
      </c>
      <c r="BC322">
        <v>0</v>
      </c>
      <c r="BD322">
        <v>3</v>
      </c>
      <c r="BE322">
        <v>13</v>
      </c>
      <c r="BF322">
        <v>0</v>
      </c>
      <c r="BG322">
        <v>1</v>
      </c>
      <c r="BH322">
        <v>0</v>
      </c>
      <c r="BI322">
        <v>0</v>
      </c>
      <c r="BJ322">
        <v>1</v>
      </c>
      <c r="BK322">
        <v>11</v>
      </c>
      <c r="BL322">
        <v>552</v>
      </c>
      <c r="BM322">
        <v>162</v>
      </c>
      <c r="BN322">
        <v>8</v>
      </c>
      <c r="BO322">
        <v>0</v>
      </c>
      <c r="BP322">
        <v>4</v>
      </c>
      <c r="BQ322">
        <v>101</v>
      </c>
      <c r="BR322">
        <v>277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 t="s">
        <v>58</v>
      </c>
      <c r="CG322" s="10">
        <f>CG378</f>
        <v>0</v>
      </c>
      <c r="CH322" s="10">
        <f t="shared" ref="CH322:DB322" si="167">CH378</f>
        <v>0</v>
      </c>
      <c r="CI322" s="59">
        <f t="shared" si="167"/>
        <v>0</v>
      </c>
      <c r="CJ322" s="59">
        <f t="shared" si="167"/>
        <v>0</v>
      </c>
      <c r="CK322" s="59">
        <f t="shared" si="167"/>
        <v>0</v>
      </c>
      <c r="CL322" s="59">
        <f t="shared" si="167"/>
        <v>0</v>
      </c>
      <c r="CM322" s="59">
        <f t="shared" si="167"/>
        <v>0</v>
      </c>
      <c r="CN322" s="95">
        <f t="shared" si="167"/>
        <v>0</v>
      </c>
      <c r="CO322" s="95">
        <f t="shared" si="167"/>
        <v>0</v>
      </c>
      <c r="CP322" s="95">
        <f t="shared" si="167"/>
        <v>0</v>
      </c>
      <c r="CQ322" s="95">
        <f t="shared" si="167"/>
        <v>0</v>
      </c>
      <c r="CR322" s="95">
        <f t="shared" si="167"/>
        <v>0</v>
      </c>
      <c r="CS322" s="59">
        <f t="shared" si="167"/>
        <v>0</v>
      </c>
      <c r="CT322" s="59">
        <f t="shared" si="167"/>
        <v>0</v>
      </c>
      <c r="CU322" s="59">
        <f t="shared" si="167"/>
        <v>0</v>
      </c>
      <c r="CV322" s="59">
        <f t="shared" si="167"/>
        <v>0</v>
      </c>
      <c r="CW322" s="59">
        <f t="shared" si="167"/>
        <v>0</v>
      </c>
      <c r="CX322" s="95">
        <f t="shared" si="167"/>
        <v>0</v>
      </c>
      <c r="CY322" s="95">
        <f t="shared" si="167"/>
        <v>0</v>
      </c>
      <c r="CZ322" s="95">
        <f t="shared" si="167"/>
        <v>0</v>
      </c>
      <c r="DA322" s="95">
        <f t="shared" si="167"/>
        <v>0</v>
      </c>
      <c r="DB322" s="95">
        <f t="shared" si="167"/>
        <v>0</v>
      </c>
    </row>
    <row r="323" spans="1:106">
      <c r="A323" t="s">
        <v>181</v>
      </c>
      <c r="B323" s="10">
        <f>('E0-Last'!B104)-2</f>
        <v>34</v>
      </c>
      <c r="C323" s="6" t="s">
        <v>2</v>
      </c>
      <c r="D323" s="10" t="s">
        <v>38</v>
      </c>
      <c r="E323" s="59">
        <f t="shared" si="161"/>
        <v>0</v>
      </c>
      <c r="F323" s="59">
        <f t="shared" si="162"/>
        <v>50</v>
      </c>
      <c r="G323" s="59">
        <f t="shared" si="163"/>
        <v>37.5</v>
      </c>
      <c r="H323" s="59">
        <f t="shared" si="164"/>
        <v>12.5</v>
      </c>
      <c r="I323" s="59">
        <f t="shared" si="165"/>
        <v>0.375</v>
      </c>
      <c r="J323">
        <v>8</v>
      </c>
      <c r="K323">
        <v>0</v>
      </c>
      <c r="L323">
        <v>4</v>
      </c>
      <c r="M323">
        <v>3</v>
      </c>
      <c r="N323">
        <v>1</v>
      </c>
      <c r="O323">
        <v>0.75</v>
      </c>
      <c r="P323">
        <v>1835.25</v>
      </c>
      <c r="Q323">
        <v>2020</v>
      </c>
      <c r="R323">
        <v>891</v>
      </c>
      <c r="S323">
        <v>3929</v>
      </c>
      <c r="T323">
        <v>793</v>
      </c>
      <c r="U323">
        <v>795.66666669999995</v>
      </c>
      <c r="V323">
        <v>785</v>
      </c>
      <c r="W323">
        <v>141.25</v>
      </c>
      <c r="X323">
        <v>139</v>
      </c>
      <c r="Y323">
        <v>148</v>
      </c>
      <c r="Z323">
        <v>720.75</v>
      </c>
      <c r="AA323">
        <v>848</v>
      </c>
      <c r="AB323">
        <v>339</v>
      </c>
      <c r="AC323">
        <v>59</v>
      </c>
      <c r="AD323">
        <v>18</v>
      </c>
      <c r="AE323">
        <v>29</v>
      </c>
      <c r="AF323">
        <v>12</v>
      </c>
      <c r="AG323">
        <v>20</v>
      </c>
      <c r="AH323">
        <v>9</v>
      </c>
      <c r="AI323">
        <v>4</v>
      </c>
      <c r="AJ323">
        <v>1</v>
      </c>
      <c r="AK323">
        <v>0</v>
      </c>
      <c r="AL323">
        <v>25</v>
      </c>
      <c r="AM323">
        <v>8</v>
      </c>
      <c r="AN323">
        <v>5</v>
      </c>
      <c r="AO323">
        <v>0</v>
      </c>
      <c r="AP323">
        <v>0</v>
      </c>
      <c r="AQ323">
        <v>0</v>
      </c>
      <c r="AR323">
        <v>5</v>
      </c>
      <c r="AS323">
        <v>6</v>
      </c>
      <c r="AT323">
        <v>3</v>
      </c>
      <c r="AU323">
        <v>4</v>
      </c>
      <c r="AV323">
        <v>1</v>
      </c>
      <c r="AW323">
        <v>0</v>
      </c>
      <c r="AX323">
        <v>15</v>
      </c>
      <c r="AY323">
        <v>6</v>
      </c>
      <c r="AZ323">
        <v>1</v>
      </c>
      <c r="BA323">
        <v>0</v>
      </c>
      <c r="BB323">
        <v>0</v>
      </c>
      <c r="BC323">
        <v>0</v>
      </c>
      <c r="BD323">
        <v>5</v>
      </c>
      <c r="BE323">
        <v>8</v>
      </c>
      <c r="BF323">
        <v>0</v>
      </c>
      <c r="BG323">
        <v>1</v>
      </c>
      <c r="BH323">
        <v>0</v>
      </c>
      <c r="BI323">
        <v>3</v>
      </c>
      <c r="BJ323">
        <v>1</v>
      </c>
      <c r="BK323">
        <v>3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 t="s">
        <v>58</v>
      </c>
      <c r="CG323" s="10" t="e">
        <f>#REF!</f>
        <v>#REF!</v>
      </c>
      <c r="CH323" s="10" t="e">
        <f>#REF!</f>
        <v>#REF!</v>
      </c>
      <c r="CI323" s="59" t="e">
        <f>#REF!</f>
        <v>#REF!</v>
      </c>
      <c r="CJ323" s="59" t="e">
        <f>#REF!</f>
        <v>#REF!</v>
      </c>
      <c r="CK323" s="59" t="e">
        <f>#REF!</f>
        <v>#REF!</v>
      </c>
      <c r="CL323" s="59" t="e">
        <f>#REF!</f>
        <v>#REF!</v>
      </c>
      <c r="CM323" s="59" t="e">
        <f>#REF!</f>
        <v>#REF!</v>
      </c>
      <c r="CN323" s="95" t="e">
        <f>#REF!</f>
        <v>#REF!</v>
      </c>
      <c r="CO323" s="95" t="e">
        <f>#REF!</f>
        <v>#REF!</v>
      </c>
      <c r="CP323" s="95" t="e">
        <f>#REF!</f>
        <v>#REF!</v>
      </c>
      <c r="CQ323" s="95" t="e">
        <f>#REF!</f>
        <v>#REF!</v>
      </c>
      <c r="CR323" s="95" t="e">
        <f>#REF!</f>
        <v>#REF!</v>
      </c>
      <c r="CS323" s="59" t="e">
        <f>#REF!</f>
        <v>#REF!</v>
      </c>
      <c r="CT323" s="59" t="e">
        <f>#REF!</f>
        <v>#REF!</v>
      </c>
      <c r="CU323" s="59" t="e">
        <f>#REF!</f>
        <v>#REF!</v>
      </c>
      <c r="CV323" s="59" t="e">
        <f>#REF!</f>
        <v>#REF!</v>
      </c>
      <c r="CW323" s="59" t="e">
        <f>#REF!</f>
        <v>#REF!</v>
      </c>
      <c r="CX323" s="95" t="e">
        <f>#REF!</f>
        <v>#REF!</v>
      </c>
      <c r="CY323" s="95" t="e">
        <f>#REF!</f>
        <v>#REF!</v>
      </c>
      <c r="CZ323" s="95" t="e">
        <f>#REF!</f>
        <v>#REF!</v>
      </c>
      <c r="DA323" s="95" t="e">
        <f>#REF!</f>
        <v>#REF!</v>
      </c>
      <c r="DB323" s="95" t="e">
        <f>#REF!</f>
        <v>#REF!</v>
      </c>
    </row>
    <row r="324" spans="1:106">
      <c r="A324" t="s">
        <v>161</v>
      </c>
      <c r="B324" s="10">
        <f>('E0-Last'!B105)-2</f>
        <v>33</v>
      </c>
      <c r="C324" s="4" t="s">
        <v>3</v>
      </c>
      <c r="D324" s="10" t="s">
        <v>38</v>
      </c>
      <c r="E324" s="59">
        <f t="shared" si="161"/>
        <v>12.5</v>
      </c>
      <c r="F324" s="59">
        <f t="shared" si="162"/>
        <v>0</v>
      </c>
      <c r="G324" s="59">
        <f t="shared" si="163"/>
        <v>62.5</v>
      </c>
      <c r="H324" s="59">
        <f t="shared" si="164"/>
        <v>25</v>
      </c>
      <c r="I324" s="59">
        <f t="shared" si="165"/>
        <v>0.625</v>
      </c>
      <c r="J324">
        <v>8</v>
      </c>
      <c r="K324">
        <v>1</v>
      </c>
      <c r="L324">
        <v>0</v>
      </c>
      <c r="M324">
        <v>5</v>
      </c>
      <c r="N324">
        <v>2</v>
      </c>
      <c r="O324">
        <v>0.71428571429999999</v>
      </c>
      <c r="P324">
        <v>396.42857149999998</v>
      </c>
      <c r="Q324">
        <v>0</v>
      </c>
      <c r="R324">
        <v>350</v>
      </c>
      <c r="S324">
        <v>512.5</v>
      </c>
      <c r="T324">
        <v>188.42857140000001</v>
      </c>
      <c r="U324">
        <v>164</v>
      </c>
      <c r="V324">
        <v>249.5</v>
      </c>
      <c r="W324">
        <v>122</v>
      </c>
      <c r="X324">
        <v>105</v>
      </c>
      <c r="Y324">
        <v>164.5</v>
      </c>
      <c r="Z324">
        <v>129.14285709999999</v>
      </c>
      <c r="AA324">
        <v>142.19999999999999</v>
      </c>
      <c r="AB324">
        <v>96.5</v>
      </c>
      <c r="AC324">
        <v>36</v>
      </c>
      <c r="AD324">
        <v>15</v>
      </c>
      <c r="AE324">
        <v>17</v>
      </c>
      <c r="AF324">
        <v>4</v>
      </c>
      <c r="AG324">
        <v>10</v>
      </c>
      <c r="AH324">
        <v>13</v>
      </c>
      <c r="AI324">
        <v>3</v>
      </c>
      <c r="AJ324">
        <v>0</v>
      </c>
      <c r="AK324">
        <v>0</v>
      </c>
      <c r="AL324">
        <v>10</v>
      </c>
      <c r="AM324">
        <v>7</v>
      </c>
      <c r="AN324">
        <v>6</v>
      </c>
      <c r="AO324">
        <v>0</v>
      </c>
      <c r="AP324">
        <v>0</v>
      </c>
      <c r="AQ324">
        <v>0</v>
      </c>
      <c r="AR324">
        <v>2</v>
      </c>
      <c r="AS324">
        <v>3</v>
      </c>
      <c r="AT324">
        <v>5</v>
      </c>
      <c r="AU324">
        <v>2</v>
      </c>
      <c r="AV324">
        <v>0</v>
      </c>
      <c r="AW324">
        <v>0</v>
      </c>
      <c r="AX324">
        <v>7</v>
      </c>
      <c r="AY324">
        <v>0</v>
      </c>
      <c r="AZ324">
        <v>2</v>
      </c>
      <c r="BA324">
        <v>1</v>
      </c>
      <c r="BB324">
        <v>0</v>
      </c>
      <c r="BC324">
        <v>0</v>
      </c>
      <c r="BD324">
        <v>1</v>
      </c>
      <c r="BE324">
        <v>27</v>
      </c>
      <c r="BF324">
        <v>0</v>
      </c>
      <c r="BG324">
        <v>0</v>
      </c>
      <c r="BH324">
        <v>0</v>
      </c>
      <c r="BI324">
        <v>5</v>
      </c>
      <c r="BJ324">
        <v>7</v>
      </c>
      <c r="BK324">
        <v>15</v>
      </c>
      <c r="BL324">
        <v>114</v>
      </c>
      <c r="BM324">
        <v>19</v>
      </c>
      <c r="BN324">
        <v>12</v>
      </c>
      <c r="BO324">
        <v>1</v>
      </c>
      <c r="BP324">
        <v>22</v>
      </c>
      <c r="BQ324">
        <v>16</v>
      </c>
      <c r="BR324">
        <v>44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 t="s">
        <v>58</v>
      </c>
      <c r="CI324" s="59"/>
      <c r="CJ324" s="59"/>
      <c r="CK324" s="59"/>
      <c r="CL324" s="59"/>
      <c r="CM324" s="59"/>
      <c r="CN324" s="95"/>
      <c r="CO324" s="95"/>
      <c r="CP324" s="95"/>
      <c r="CQ324" s="95"/>
      <c r="CR324" s="95"/>
      <c r="CS324" s="59"/>
      <c r="CT324" s="59"/>
      <c r="CU324" s="59"/>
      <c r="CV324" s="59"/>
      <c r="CW324" s="59"/>
      <c r="CX324" s="95"/>
      <c r="CY324" s="95"/>
      <c r="CZ324" s="95"/>
      <c r="DA324" s="95"/>
      <c r="DB324" s="95"/>
    </row>
    <row r="325" spans="1:106">
      <c r="A325" t="s">
        <v>162</v>
      </c>
      <c r="B325" s="10">
        <f>('E0-Last'!B106)-2</f>
        <v>32</v>
      </c>
      <c r="C325" s="6" t="s">
        <v>2</v>
      </c>
      <c r="D325" s="10" t="s">
        <v>38</v>
      </c>
      <c r="E325" s="59">
        <f t="shared" si="161"/>
        <v>25</v>
      </c>
      <c r="F325" s="59">
        <f t="shared" si="162"/>
        <v>0</v>
      </c>
      <c r="G325" s="59">
        <f t="shared" si="163"/>
        <v>62.5</v>
      </c>
      <c r="H325" s="59">
        <f t="shared" si="164"/>
        <v>12.5</v>
      </c>
      <c r="I325" s="59">
        <f t="shared" si="165"/>
        <v>0.625</v>
      </c>
      <c r="J325">
        <v>8</v>
      </c>
      <c r="K325">
        <v>2</v>
      </c>
      <c r="L325">
        <v>0</v>
      </c>
      <c r="M325">
        <v>5</v>
      </c>
      <c r="N325">
        <v>1</v>
      </c>
      <c r="O325">
        <v>0.83333333330000003</v>
      </c>
      <c r="P325">
        <v>1496.166667</v>
      </c>
      <c r="Q325">
        <v>0</v>
      </c>
      <c r="R325">
        <v>1641.2</v>
      </c>
      <c r="S325">
        <v>771</v>
      </c>
      <c r="T325">
        <v>69.666666660000004</v>
      </c>
      <c r="U325">
        <v>70.400000009999999</v>
      </c>
      <c r="V325">
        <v>66</v>
      </c>
      <c r="W325">
        <v>2321.333333</v>
      </c>
      <c r="X325">
        <v>2506.8000000000002</v>
      </c>
      <c r="Y325">
        <v>1394</v>
      </c>
      <c r="Z325">
        <v>39.166666669999998</v>
      </c>
      <c r="AA325">
        <v>44</v>
      </c>
      <c r="AB325">
        <v>15</v>
      </c>
      <c r="AC325">
        <v>16</v>
      </c>
      <c r="AD325">
        <v>7</v>
      </c>
      <c r="AE325">
        <v>7</v>
      </c>
      <c r="AF325">
        <v>2</v>
      </c>
      <c r="AG325">
        <v>8</v>
      </c>
      <c r="AH325">
        <v>6</v>
      </c>
      <c r="AI325">
        <v>1</v>
      </c>
      <c r="AJ325">
        <v>0</v>
      </c>
      <c r="AK325">
        <v>0</v>
      </c>
      <c r="AL325">
        <v>1</v>
      </c>
      <c r="AM325">
        <v>6</v>
      </c>
      <c r="AN325">
        <v>0</v>
      </c>
      <c r="AO325">
        <v>0</v>
      </c>
      <c r="AP325">
        <v>0</v>
      </c>
      <c r="AQ325">
        <v>0</v>
      </c>
      <c r="AR325">
        <v>1</v>
      </c>
      <c r="AS325">
        <v>2</v>
      </c>
      <c r="AT325">
        <v>5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</v>
      </c>
      <c r="BA325">
        <v>1</v>
      </c>
      <c r="BB325">
        <v>0</v>
      </c>
      <c r="BC325">
        <v>0</v>
      </c>
      <c r="BD325">
        <v>0</v>
      </c>
      <c r="BE325">
        <v>9</v>
      </c>
      <c r="BF325">
        <v>2</v>
      </c>
      <c r="BG325">
        <v>0</v>
      </c>
      <c r="BH325">
        <v>0</v>
      </c>
      <c r="BI325">
        <v>0</v>
      </c>
      <c r="BJ325">
        <v>6</v>
      </c>
      <c r="BK325">
        <v>1</v>
      </c>
      <c r="BL325">
        <v>378</v>
      </c>
      <c r="BM325">
        <v>155</v>
      </c>
      <c r="BN325">
        <v>0</v>
      </c>
      <c r="BO325">
        <v>3</v>
      </c>
      <c r="BP325">
        <v>5</v>
      </c>
      <c r="BQ325">
        <v>92</v>
      </c>
      <c r="BR325">
        <v>123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 t="s">
        <v>58</v>
      </c>
      <c r="CG325" s="10" t="e">
        <f>#REF!</f>
        <v>#REF!</v>
      </c>
      <c r="CH325" s="10" t="e">
        <f>#REF!</f>
        <v>#REF!</v>
      </c>
      <c r="CI325" s="59" t="e">
        <f>#REF!</f>
        <v>#REF!</v>
      </c>
      <c r="CJ325" s="59" t="e">
        <f>#REF!</f>
        <v>#REF!</v>
      </c>
      <c r="CK325" s="59" t="e">
        <f>#REF!</f>
        <v>#REF!</v>
      </c>
      <c r="CL325" s="59" t="e">
        <f>#REF!</f>
        <v>#REF!</v>
      </c>
      <c r="CM325" s="59" t="e">
        <f>#REF!</f>
        <v>#REF!</v>
      </c>
      <c r="CN325" s="95" t="e">
        <f>#REF!</f>
        <v>#REF!</v>
      </c>
      <c r="CO325" s="95" t="e">
        <f>#REF!</f>
        <v>#REF!</v>
      </c>
      <c r="CP325" s="95" t="e">
        <f>#REF!</f>
        <v>#REF!</v>
      </c>
      <c r="CQ325" s="95" t="e">
        <f>#REF!</f>
        <v>#REF!</v>
      </c>
      <c r="CR325" s="95" t="e">
        <f>#REF!</f>
        <v>#REF!</v>
      </c>
      <c r="CS325" s="59" t="e">
        <f>#REF!</f>
        <v>#REF!</v>
      </c>
      <c r="CT325" s="59" t="e">
        <f>#REF!</f>
        <v>#REF!</v>
      </c>
      <c r="CU325" s="59" t="e">
        <f>#REF!</f>
        <v>#REF!</v>
      </c>
      <c r="CV325" s="59" t="e">
        <f>#REF!</f>
        <v>#REF!</v>
      </c>
      <c r="CW325" s="59" t="e">
        <f>#REF!</f>
        <v>#REF!</v>
      </c>
      <c r="CX325" s="95" t="e">
        <f>#REF!</f>
        <v>#REF!</v>
      </c>
      <c r="CY325" s="95" t="e">
        <f>#REF!</f>
        <v>#REF!</v>
      </c>
      <c r="CZ325" s="95" t="e">
        <f>#REF!</f>
        <v>#REF!</v>
      </c>
      <c r="DA325" s="95" t="e">
        <f>#REF!</f>
        <v>#REF!</v>
      </c>
      <c r="DB325" s="95" t="e">
        <f>#REF!</f>
        <v>#REF!</v>
      </c>
    </row>
    <row r="326" spans="1:106">
      <c r="A326" t="s">
        <v>163</v>
      </c>
      <c r="B326" s="10">
        <f>('E0-Last'!B107)-2</f>
        <v>27</v>
      </c>
      <c r="C326" s="6" t="s">
        <v>2</v>
      </c>
      <c r="D326" s="10" t="s">
        <v>38</v>
      </c>
      <c r="E326" s="59">
        <f t="shared" si="161"/>
        <v>0</v>
      </c>
      <c r="F326" s="59">
        <f t="shared" si="162"/>
        <v>0</v>
      </c>
      <c r="G326" s="59">
        <f t="shared" si="163"/>
        <v>100</v>
      </c>
      <c r="H326" s="59">
        <f t="shared" si="164"/>
        <v>0</v>
      </c>
      <c r="I326" s="59">
        <f t="shared" si="165"/>
        <v>1</v>
      </c>
      <c r="J326">
        <v>8</v>
      </c>
      <c r="K326">
        <v>0</v>
      </c>
      <c r="L326">
        <v>0</v>
      </c>
      <c r="M326">
        <v>8</v>
      </c>
      <c r="N326">
        <v>0</v>
      </c>
      <c r="O326">
        <v>1</v>
      </c>
      <c r="P326">
        <v>1089.5</v>
      </c>
      <c r="Q326">
        <v>0</v>
      </c>
      <c r="R326">
        <v>1089.5</v>
      </c>
      <c r="S326">
        <v>0</v>
      </c>
      <c r="T326">
        <v>108.25</v>
      </c>
      <c r="U326">
        <v>108.25</v>
      </c>
      <c r="V326">
        <v>0</v>
      </c>
      <c r="W326">
        <v>74.25</v>
      </c>
      <c r="X326">
        <v>74.25</v>
      </c>
      <c r="Y326">
        <v>0</v>
      </c>
      <c r="Z326">
        <v>755.5</v>
      </c>
      <c r="AA326">
        <v>755.5</v>
      </c>
      <c r="AB326">
        <v>0</v>
      </c>
      <c r="AC326">
        <v>39</v>
      </c>
      <c r="AD326">
        <v>8</v>
      </c>
      <c r="AE326">
        <v>31</v>
      </c>
      <c r="AF326">
        <v>0</v>
      </c>
      <c r="AG326">
        <v>15</v>
      </c>
      <c r="AH326">
        <v>8</v>
      </c>
      <c r="AI326">
        <v>15</v>
      </c>
      <c r="AJ326">
        <v>1</v>
      </c>
      <c r="AK326">
        <v>0</v>
      </c>
      <c r="AL326">
        <v>0</v>
      </c>
      <c r="AM326">
        <v>8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7</v>
      </c>
      <c r="AT326">
        <v>8</v>
      </c>
      <c r="AU326">
        <v>15</v>
      </c>
      <c r="AV326">
        <v>1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9</v>
      </c>
      <c r="BF326">
        <v>1</v>
      </c>
      <c r="BG326">
        <v>0</v>
      </c>
      <c r="BH326">
        <v>0</v>
      </c>
      <c r="BI326">
        <v>8</v>
      </c>
      <c r="BJ326">
        <v>0</v>
      </c>
      <c r="BK326">
        <v>0</v>
      </c>
      <c r="BL326">
        <v>42</v>
      </c>
      <c r="BM326">
        <v>13</v>
      </c>
      <c r="BN326">
        <v>0</v>
      </c>
      <c r="BO326">
        <v>0</v>
      </c>
      <c r="BP326">
        <v>11</v>
      </c>
      <c r="BQ326">
        <v>0</v>
      </c>
      <c r="BR326">
        <v>18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 t="s">
        <v>58</v>
      </c>
      <c r="CG326" s="10" t="e">
        <f>#REF!</f>
        <v>#REF!</v>
      </c>
      <c r="CH326" s="10" t="e">
        <f>#REF!</f>
        <v>#REF!</v>
      </c>
      <c r="CI326" s="59" t="e">
        <f>#REF!</f>
        <v>#REF!</v>
      </c>
      <c r="CJ326" s="59" t="e">
        <f>#REF!</f>
        <v>#REF!</v>
      </c>
      <c r="CK326" s="59" t="e">
        <f>#REF!</f>
        <v>#REF!</v>
      </c>
      <c r="CL326" s="59" t="e">
        <f>#REF!</f>
        <v>#REF!</v>
      </c>
      <c r="CM326" s="59" t="e">
        <f>#REF!</f>
        <v>#REF!</v>
      </c>
      <c r="CN326" s="95" t="e">
        <f>#REF!</f>
        <v>#REF!</v>
      </c>
      <c r="CO326" s="95" t="e">
        <f>#REF!</f>
        <v>#REF!</v>
      </c>
      <c r="CP326" s="95" t="e">
        <f>#REF!</f>
        <v>#REF!</v>
      </c>
      <c r="CQ326" s="95" t="e">
        <f>#REF!</f>
        <v>#REF!</v>
      </c>
      <c r="CR326" s="95" t="e">
        <f>#REF!</f>
        <v>#REF!</v>
      </c>
      <c r="CS326" s="59" t="e">
        <f>#REF!</f>
        <v>#REF!</v>
      </c>
      <c r="CT326" s="59" t="e">
        <f>#REF!</f>
        <v>#REF!</v>
      </c>
      <c r="CU326" s="59" t="e">
        <f>#REF!</f>
        <v>#REF!</v>
      </c>
      <c r="CV326" s="59" t="e">
        <f>#REF!</f>
        <v>#REF!</v>
      </c>
      <c r="CW326" s="59" t="e">
        <f>#REF!</f>
        <v>#REF!</v>
      </c>
      <c r="CX326" s="95" t="e">
        <f>#REF!</f>
        <v>#REF!</v>
      </c>
      <c r="CY326" s="95" t="e">
        <f>#REF!</f>
        <v>#REF!</v>
      </c>
      <c r="CZ326" s="95" t="e">
        <f>#REF!</f>
        <v>#REF!</v>
      </c>
      <c r="DA326" s="95" t="e">
        <f>#REF!</f>
        <v>#REF!</v>
      </c>
      <c r="DB326" s="95" t="e">
        <f>#REF!</f>
        <v>#REF!</v>
      </c>
    </row>
    <row r="327" spans="1:106">
      <c r="A327" t="s">
        <v>164</v>
      </c>
      <c r="B327" s="10">
        <f>('E0-Last'!B108)-2</f>
        <v>27</v>
      </c>
      <c r="C327" s="6" t="s">
        <v>2</v>
      </c>
      <c r="D327" s="10" t="s">
        <v>38</v>
      </c>
      <c r="E327" s="59">
        <f t="shared" si="161"/>
        <v>0</v>
      </c>
      <c r="F327" s="59">
        <f t="shared" si="162"/>
        <v>0</v>
      </c>
      <c r="G327" s="59">
        <f t="shared" si="163"/>
        <v>87.5</v>
      </c>
      <c r="H327" s="59">
        <f t="shared" si="164"/>
        <v>12.5</v>
      </c>
      <c r="I327" s="59">
        <f t="shared" si="165"/>
        <v>0.875</v>
      </c>
      <c r="J327">
        <v>8</v>
      </c>
      <c r="K327">
        <v>0</v>
      </c>
      <c r="L327">
        <v>0</v>
      </c>
      <c r="M327">
        <v>7</v>
      </c>
      <c r="N327">
        <v>1</v>
      </c>
      <c r="O327">
        <v>0.875</v>
      </c>
      <c r="P327">
        <v>624.5</v>
      </c>
      <c r="Q327">
        <v>0</v>
      </c>
      <c r="R327">
        <v>554</v>
      </c>
      <c r="S327">
        <v>1118</v>
      </c>
      <c r="T327">
        <v>192.625</v>
      </c>
      <c r="U327">
        <v>140.85714290000001</v>
      </c>
      <c r="V327">
        <v>555</v>
      </c>
      <c r="W327">
        <v>160.25</v>
      </c>
      <c r="X327">
        <v>160.2857143</v>
      </c>
      <c r="Y327">
        <v>160</v>
      </c>
      <c r="Z327">
        <v>158.25</v>
      </c>
      <c r="AA327">
        <v>151</v>
      </c>
      <c r="AB327">
        <v>209</v>
      </c>
      <c r="AC327">
        <v>28</v>
      </c>
      <c r="AD327">
        <v>8</v>
      </c>
      <c r="AE327">
        <v>17</v>
      </c>
      <c r="AF327">
        <v>3</v>
      </c>
      <c r="AG327">
        <v>15</v>
      </c>
      <c r="AH327">
        <v>8</v>
      </c>
      <c r="AI327">
        <v>2</v>
      </c>
      <c r="AJ327">
        <v>0</v>
      </c>
      <c r="AK327">
        <v>1</v>
      </c>
      <c r="AL327">
        <v>2</v>
      </c>
      <c r="AM327">
        <v>8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6</v>
      </c>
      <c r="AT327">
        <v>7</v>
      </c>
      <c r="AU327">
        <v>1</v>
      </c>
      <c r="AV327">
        <v>0</v>
      </c>
      <c r="AW327">
        <v>1</v>
      </c>
      <c r="AX327">
        <v>2</v>
      </c>
      <c r="AY327">
        <v>1</v>
      </c>
      <c r="AZ327">
        <v>1</v>
      </c>
      <c r="BA327">
        <v>1</v>
      </c>
      <c r="BB327">
        <v>0</v>
      </c>
      <c r="BC327">
        <v>0</v>
      </c>
      <c r="BD327">
        <v>0</v>
      </c>
      <c r="BE327">
        <v>18</v>
      </c>
      <c r="BF327">
        <v>0</v>
      </c>
      <c r="BG327">
        <v>0</v>
      </c>
      <c r="BH327">
        <v>0</v>
      </c>
      <c r="BI327">
        <v>5</v>
      </c>
      <c r="BJ327">
        <v>9</v>
      </c>
      <c r="BK327">
        <v>4</v>
      </c>
      <c r="BL327">
        <v>91</v>
      </c>
      <c r="BM327">
        <v>30</v>
      </c>
      <c r="BN327">
        <v>7</v>
      </c>
      <c r="BO327">
        <v>0</v>
      </c>
      <c r="BP327">
        <v>7</v>
      </c>
      <c r="BQ327">
        <v>11</v>
      </c>
      <c r="BR327">
        <v>36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 t="s">
        <v>58</v>
      </c>
      <c r="CG327" s="10" t="e">
        <f>#REF!</f>
        <v>#REF!</v>
      </c>
      <c r="CH327" s="10" t="e">
        <f>#REF!</f>
        <v>#REF!</v>
      </c>
      <c r="CI327" s="59" t="e">
        <f>#REF!</f>
        <v>#REF!</v>
      </c>
      <c r="CJ327" s="59" t="e">
        <f>#REF!</f>
        <v>#REF!</v>
      </c>
      <c r="CK327" s="59" t="e">
        <f>#REF!</f>
        <v>#REF!</v>
      </c>
      <c r="CL327" s="59" t="e">
        <f>#REF!</f>
        <v>#REF!</v>
      </c>
      <c r="CM327" s="59" t="e">
        <f>#REF!</f>
        <v>#REF!</v>
      </c>
      <c r="CN327" s="95" t="e">
        <f>#REF!</f>
        <v>#REF!</v>
      </c>
      <c r="CO327" s="95" t="e">
        <f>#REF!</f>
        <v>#REF!</v>
      </c>
      <c r="CP327" s="95" t="e">
        <f>#REF!</f>
        <v>#REF!</v>
      </c>
      <c r="CQ327" s="95" t="e">
        <f>#REF!</f>
        <v>#REF!</v>
      </c>
      <c r="CR327" s="95" t="e">
        <f>#REF!</f>
        <v>#REF!</v>
      </c>
      <c r="CS327" s="59" t="e">
        <f>#REF!</f>
        <v>#REF!</v>
      </c>
      <c r="CT327" s="59" t="e">
        <f>#REF!</f>
        <v>#REF!</v>
      </c>
      <c r="CU327" s="59" t="e">
        <f>#REF!</f>
        <v>#REF!</v>
      </c>
      <c r="CV327" s="59" t="e">
        <f>#REF!</f>
        <v>#REF!</v>
      </c>
      <c r="CW327" s="59" t="e">
        <f>#REF!</f>
        <v>#REF!</v>
      </c>
      <c r="CX327" s="95" t="e">
        <f>#REF!</f>
        <v>#REF!</v>
      </c>
      <c r="CY327" s="95" t="e">
        <f>#REF!</f>
        <v>#REF!</v>
      </c>
      <c r="CZ327" s="95" t="e">
        <f>#REF!</f>
        <v>#REF!</v>
      </c>
      <c r="DA327" s="95" t="e">
        <f>#REF!</f>
        <v>#REF!</v>
      </c>
      <c r="DB327" s="95" t="e">
        <f>#REF!</f>
        <v>#REF!</v>
      </c>
    </row>
    <row r="328" spans="1:106">
      <c r="A328" t="s">
        <v>165</v>
      </c>
      <c r="B328" s="10">
        <f>('E0-Last'!B109)-2</f>
        <v>27</v>
      </c>
      <c r="C328" s="6" t="s">
        <v>2</v>
      </c>
      <c r="D328" s="10" t="s">
        <v>38</v>
      </c>
      <c r="E328" s="59">
        <f t="shared" si="161"/>
        <v>12.5</v>
      </c>
      <c r="F328" s="59">
        <f t="shared" si="162"/>
        <v>0</v>
      </c>
      <c r="G328" s="59">
        <f t="shared" si="163"/>
        <v>75</v>
      </c>
      <c r="H328" s="59">
        <f t="shared" si="164"/>
        <v>12.5</v>
      </c>
      <c r="I328" s="59">
        <f t="shared" si="165"/>
        <v>0.75</v>
      </c>
      <c r="J328">
        <v>8</v>
      </c>
      <c r="K328">
        <v>1</v>
      </c>
      <c r="L328">
        <v>0</v>
      </c>
      <c r="M328">
        <v>6</v>
      </c>
      <c r="N328">
        <v>1</v>
      </c>
      <c r="O328">
        <v>0.85714285700000004</v>
      </c>
      <c r="P328">
        <v>949.85714289999999</v>
      </c>
      <c r="Q328">
        <v>0</v>
      </c>
      <c r="R328">
        <v>1027.333333</v>
      </c>
      <c r="S328">
        <v>485</v>
      </c>
      <c r="T328">
        <v>487.42857149999998</v>
      </c>
      <c r="U328">
        <v>453</v>
      </c>
      <c r="V328">
        <v>694</v>
      </c>
      <c r="W328">
        <v>101</v>
      </c>
      <c r="X328">
        <v>80.5</v>
      </c>
      <c r="Y328">
        <v>224</v>
      </c>
      <c r="Z328">
        <v>564.57142850000002</v>
      </c>
      <c r="AA328">
        <v>614.83333330000005</v>
      </c>
      <c r="AB328">
        <v>263</v>
      </c>
      <c r="AC328">
        <v>17</v>
      </c>
      <c r="AD328">
        <v>8</v>
      </c>
      <c r="AE328">
        <v>8</v>
      </c>
      <c r="AF328">
        <v>1</v>
      </c>
      <c r="AG328">
        <v>8</v>
      </c>
      <c r="AH328">
        <v>8</v>
      </c>
      <c r="AI328">
        <v>1</v>
      </c>
      <c r="AJ328">
        <v>0</v>
      </c>
      <c r="AK328">
        <v>0</v>
      </c>
      <c r="AL328">
        <v>0</v>
      </c>
      <c r="AM328">
        <v>7</v>
      </c>
      <c r="AN328">
        <v>1</v>
      </c>
      <c r="AO328">
        <v>0</v>
      </c>
      <c r="AP328">
        <v>0</v>
      </c>
      <c r="AQ328">
        <v>0</v>
      </c>
      <c r="AR328">
        <v>0</v>
      </c>
      <c r="AS328">
        <v>1</v>
      </c>
      <c r="AT328">
        <v>6</v>
      </c>
      <c r="AU328">
        <v>1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7</v>
      </c>
      <c r="BF328">
        <v>0</v>
      </c>
      <c r="BG328">
        <v>0</v>
      </c>
      <c r="BH328">
        <v>0</v>
      </c>
      <c r="BI328">
        <v>6</v>
      </c>
      <c r="BJ328">
        <v>1</v>
      </c>
      <c r="BK328">
        <v>0</v>
      </c>
      <c r="BL328">
        <v>101</v>
      </c>
      <c r="BM328">
        <v>32</v>
      </c>
      <c r="BN328">
        <v>9</v>
      </c>
      <c r="BO328">
        <v>4</v>
      </c>
      <c r="BP328">
        <v>4</v>
      </c>
      <c r="BQ328">
        <v>1</v>
      </c>
      <c r="BR328">
        <v>51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 t="s">
        <v>58</v>
      </c>
      <c r="CG328" s="10" t="e">
        <f>#REF!</f>
        <v>#REF!</v>
      </c>
      <c r="CH328" s="10" t="e">
        <f>#REF!</f>
        <v>#REF!</v>
      </c>
      <c r="CI328" s="59" t="e">
        <f>#REF!</f>
        <v>#REF!</v>
      </c>
      <c r="CJ328" s="59" t="e">
        <f>#REF!</f>
        <v>#REF!</v>
      </c>
      <c r="CK328" s="59" t="e">
        <f>#REF!</f>
        <v>#REF!</v>
      </c>
      <c r="CL328" s="59" t="e">
        <f>#REF!</f>
        <v>#REF!</v>
      </c>
      <c r="CM328" s="59" t="e">
        <f>#REF!</f>
        <v>#REF!</v>
      </c>
      <c r="CN328" s="95" t="e">
        <f>#REF!</f>
        <v>#REF!</v>
      </c>
      <c r="CO328" s="95" t="e">
        <f>#REF!</f>
        <v>#REF!</v>
      </c>
      <c r="CP328" s="95" t="e">
        <f>#REF!</f>
        <v>#REF!</v>
      </c>
      <c r="CQ328" s="95" t="e">
        <f>#REF!</f>
        <v>#REF!</v>
      </c>
      <c r="CR328" s="95" t="e">
        <f>#REF!</f>
        <v>#REF!</v>
      </c>
      <c r="CS328" s="59" t="e">
        <f>#REF!</f>
        <v>#REF!</v>
      </c>
      <c r="CT328" s="59" t="e">
        <f>#REF!</f>
        <v>#REF!</v>
      </c>
      <c r="CU328" s="59" t="e">
        <f>#REF!</f>
        <v>#REF!</v>
      </c>
      <c r="CV328" s="59" t="e">
        <f>#REF!</f>
        <v>#REF!</v>
      </c>
      <c r="CW328" s="59" t="e">
        <f>#REF!</f>
        <v>#REF!</v>
      </c>
      <c r="CX328" s="95" t="e">
        <f>#REF!</f>
        <v>#REF!</v>
      </c>
      <c r="CY328" s="95" t="e">
        <f>#REF!</f>
        <v>#REF!</v>
      </c>
      <c r="CZ328" s="95" t="e">
        <f>#REF!</f>
        <v>#REF!</v>
      </c>
      <c r="DA328" s="95" t="e">
        <f>#REF!</f>
        <v>#REF!</v>
      </c>
      <c r="DB328" s="95" t="e">
        <f>#REF!</f>
        <v>#REF!</v>
      </c>
    </row>
    <row r="329" spans="1:106">
      <c r="A329" t="s">
        <v>166</v>
      </c>
      <c r="B329" s="10">
        <f>('E0-Last'!B110)-2</f>
        <v>32</v>
      </c>
      <c r="C329" s="4" t="s">
        <v>3</v>
      </c>
      <c r="D329" s="10" t="s">
        <v>38</v>
      </c>
      <c r="E329" s="59">
        <f t="shared" si="161"/>
        <v>75</v>
      </c>
      <c r="F329" s="59">
        <f t="shared" si="162"/>
        <v>0</v>
      </c>
      <c r="G329" s="59">
        <f t="shared" si="163"/>
        <v>25</v>
      </c>
      <c r="H329" s="59">
        <f t="shared" si="164"/>
        <v>0</v>
      </c>
      <c r="I329" s="59">
        <f t="shared" si="165"/>
        <v>0.25</v>
      </c>
      <c r="J329">
        <v>8</v>
      </c>
      <c r="K329">
        <v>6</v>
      </c>
      <c r="L329">
        <v>0</v>
      </c>
      <c r="M329">
        <v>2</v>
      </c>
      <c r="N329">
        <v>0</v>
      </c>
      <c r="O329">
        <v>1</v>
      </c>
      <c r="P329">
        <v>2929.5</v>
      </c>
      <c r="Q329">
        <v>0</v>
      </c>
      <c r="R329">
        <v>2929.5</v>
      </c>
      <c r="S329">
        <v>0</v>
      </c>
      <c r="T329">
        <v>262.5</v>
      </c>
      <c r="U329">
        <v>262.5</v>
      </c>
      <c r="V329">
        <v>0</v>
      </c>
      <c r="W329">
        <v>1450.5</v>
      </c>
      <c r="X329">
        <v>1450.5</v>
      </c>
      <c r="Y329">
        <v>0</v>
      </c>
      <c r="Z329">
        <v>77.5</v>
      </c>
      <c r="AA329">
        <v>77.5</v>
      </c>
      <c r="AB329">
        <v>0</v>
      </c>
      <c r="AC329">
        <v>8</v>
      </c>
      <c r="AD329">
        <v>2</v>
      </c>
      <c r="AE329">
        <v>4</v>
      </c>
      <c r="AF329">
        <v>2</v>
      </c>
      <c r="AG329">
        <v>6</v>
      </c>
      <c r="AH329">
        <v>2</v>
      </c>
      <c r="AI329">
        <v>0</v>
      </c>
      <c r="AJ329">
        <v>0</v>
      </c>
      <c r="AK329">
        <v>0</v>
      </c>
      <c r="AL329">
        <v>0</v>
      </c>
      <c r="AM329">
        <v>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2</v>
      </c>
      <c r="AT329">
        <v>2</v>
      </c>
      <c r="AU329">
        <v>0</v>
      </c>
      <c r="AV329">
        <v>0</v>
      </c>
      <c r="AW329">
        <v>0</v>
      </c>
      <c r="AX329">
        <v>0</v>
      </c>
      <c r="AY329">
        <v>2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7</v>
      </c>
      <c r="BF329">
        <v>0</v>
      </c>
      <c r="BG329">
        <v>0</v>
      </c>
      <c r="BH329">
        <v>0</v>
      </c>
      <c r="BI329">
        <v>0</v>
      </c>
      <c r="BJ329">
        <v>2</v>
      </c>
      <c r="BK329">
        <v>5</v>
      </c>
      <c r="BL329">
        <v>740</v>
      </c>
      <c r="BM329">
        <v>285</v>
      </c>
      <c r="BN329">
        <v>9</v>
      </c>
      <c r="BO329">
        <v>0</v>
      </c>
      <c r="BP329">
        <v>2</v>
      </c>
      <c r="BQ329">
        <v>20</v>
      </c>
      <c r="BR329">
        <v>424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 t="s">
        <v>58</v>
      </c>
      <c r="CG329" s="10">
        <f>CG566</f>
        <v>0</v>
      </c>
      <c r="CH329" s="10">
        <f t="shared" ref="CH329:DB329" si="168">CH566</f>
        <v>0</v>
      </c>
      <c r="CI329" s="59">
        <f t="shared" si="168"/>
        <v>0</v>
      </c>
      <c r="CJ329" s="59">
        <f t="shared" si="168"/>
        <v>0</v>
      </c>
      <c r="CK329" s="59">
        <f t="shared" si="168"/>
        <v>0</v>
      </c>
      <c r="CL329" s="59">
        <f t="shared" si="168"/>
        <v>0</v>
      </c>
      <c r="CM329" s="59">
        <f t="shared" si="168"/>
        <v>0</v>
      </c>
      <c r="CN329" s="95">
        <f t="shared" si="168"/>
        <v>0</v>
      </c>
      <c r="CO329" s="95">
        <f t="shared" si="168"/>
        <v>0</v>
      </c>
      <c r="CP329" s="95">
        <f t="shared" si="168"/>
        <v>0</v>
      </c>
      <c r="CQ329" s="95">
        <f t="shared" si="168"/>
        <v>0</v>
      </c>
      <c r="CR329" s="95">
        <f t="shared" si="168"/>
        <v>0</v>
      </c>
      <c r="CS329" s="59">
        <f t="shared" si="168"/>
        <v>0</v>
      </c>
      <c r="CT329" s="59">
        <f t="shared" si="168"/>
        <v>0</v>
      </c>
      <c r="CU329" s="59">
        <f t="shared" si="168"/>
        <v>0</v>
      </c>
      <c r="CV329" s="59">
        <f t="shared" si="168"/>
        <v>0</v>
      </c>
      <c r="CW329" s="59">
        <f t="shared" si="168"/>
        <v>0</v>
      </c>
      <c r="CX329" s="95">
        <f t="shared" si="168"/>
        <v>0</v>
      </c>
      <c r="CY329" s="95">
        <f t="shared" si="168"/>
        <v>0</v>
      </c>
      <c r="CZ329" s="95">
        <f t="shared" si="168"/>
        <v>0</v>
      </c>
      <c r="DA329" s="95">
        <f t="shared" si="168"/>
        <v>0</v>
      </c>
      <c r="DB329" s="95">
        <f t="shared" si="168"/>
        <v>0</v>
      </c>
    </row>
    <row r="330" spans="1:106">
      <c r="A330" t="s">
        <v>167</v>
      </c>
      <c r="B330" s="10">
        <f>('E0-Last'!B111)-2</f>
        <v>27</v>
      </c>
      <c r="C330" s="6" t="s">
        <v>2</v>
      </c>
      <c r="D330" s="10" t="s">
        <v>38</v>
      </c>
      <c r="E330" s="59">
        <f t="shared" si="161"/>
        <v>12.5</v>
      </c>
      <c r="F330" s="59">
        <f t="shared" si="162"/>
        <v>12.5</v>
      </c>
      <c r="G330" s="59">
        <f t="shared" si="163"/>
        <v>62.5</v>
      </c>
      <c r="H330" s="59">
        <f t="shared" si="164"/>
        <v>12.5</v>
      </c>
      <c r="I330" s="59">
        <f t="shared" si="165"/>
        <v>0.625</v>
      </c>
      <c r="J330">
        <v>8</v>
      </c>
      <c r="K330">
        <v>1</v>
      </c>
      <c r="L330">
        <v>1</v>
      </c>
      <c r="M330">
        <v>5</v>
      </c>
      <c r="N330">
        <v>1</v>
      </c>
      <c r="O330">
        <v>0.83333333330000003</v>
      </c>
      <c r="P330">
        <v>840.28571439999996</v>
      </c>
      <c r="Q330">
        <v>1476</v>
      </c>
      <c r="R330">
        <v>737.40000010000006</v>
      </c>
      <c r="S330">
        <v>719</v>
      </c>
      <c r="T330">
        <v>400.5</v>
      </c>
      <c r="U330">
        <v>241.2</v>
      </c>
      <c r="V330">
        <v>1197</v>
      </c>
      <c r="W330">
        <v>333.66666659999999</v>
      </c>
      <c r="X330">
        <v>373.6</v>
      </c>
      <c r="Y330">
        <v>134</v>
      </c>
      <c r="Z330">
        <v>764.5</v>
      </c>
      <c r="AA330">
        <v>880</v>
      </c>
      <c r="AB330">
        <v>187</v>
      </c>
      <c r="AC330">
        <v>17</v>
      </c>
      <c r="AD330">
        <v>7</v>
      </c>
      <c r="AE330">
        <v>7</v>
      </c>
      <c r="AF330">
        <v>3</v>
      </c>
      <c r="AG330">
        <v>7</v>
      </c>
      <c r="AH330">
        <v>6</v>
      </c>
      <c r="AI330">
        <v>3</v>
      </c>
      <c r="AJ330">
        <v>0</v>
      </c>
      <c r="AK330">
        <v>0</v>
      </c>
      <c r="AL330">
        <v>1</v>
      </c>
      <c r="AM330">
        <v>7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5</v>
      </c>
      <c r="AU330">
        <v>2</v>
      </c>
      <c r="AV330">
        <v>0</v>
      </c>
      <c r="AW330">
        <v>0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1</v>
      </c>
      <c r="BE330">
        <v>8</v>
      </c>
      <c r="BF330">
        <v>1</v>
      </c>
      <c r="BG330">
        <v>0</v>
      </c>
      <c r="BH330">
        <v>1</v>
      </c>
      <c r="BI330">
        <v>4</v>
      </c>
      <c r="BJ330">
        <v>2</v>
      </c>
      <c r="BK330">
        <v>0</v>
      </c>
      <c r="BL330">
        <v>721</v>
      </c>
      <c r="BM330">
        <v>204</v>
      </c>
      <c r="BN330">
        <v>98</v>
      </c>
      <c r="BO330">
        <v>3</v>
      </c>
      <c r="BP330">
        <v>3</v>
      </c>
      <c r="BQ330">
        <v>11</v>
      </c>
      <c r="BR330">
        <v>402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 t="s">
        <v>58</v>
      </c>
    </row>
    <row r="331" spans="1:106">
      <c r="A331" t="s">
        <v>182</v>
      </c>
      <c r="B331" s="10">
        <f>('E0-Last'!B112)-2</f>
        <v>35</v>
      </c>
      <c r="C331" s="4" t="s">
        <v>3</v>
      </c>
      <c r="D331" s="10" t="s">
        <v>38</v>
      </c>
      <c r="E331" s="59">
        <f t="shared" si="161"/>
        <v>0</v>
      </c>
      <c r="F331" s="59">
        <f t="shared" si="162"/>
        <v>0</v>
      </c>
      <c r="G331" s="59">
        <f t="shared" si="163"/>
        <v>0</v>
      </c>
      <c r="H331" s="59">
        <f t="shared" si="164"/>
        <v>0</v>
      </c>
      <c r="I331" s="59">
        <f t="shared" si="165"/>
        <v>0</v>
      </c>
      <c r="J331">
        <v>8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 t="s">
        <v>58</v>
      </c>
    </row>
    <row r="332" spans="1:106">
      <c r="A332" t="s">
        <v>168</v>
      </c>
      <c r="B332" s="10">
        <f>('E0-Last'!B113)-2</f>
        <v>25</v>
      </c>
      <c r="C332" s="4" t="s">
        <v>3</v>
      </c>
      <c r="D332" s="10" t="s">
        <v>38</v>
      </c>
      <c r="E332" s="59">
        <f t="shared" si="161"/>
        <v>0</v>
      </c>
      <c r="F332" s="59">
        <f t="shared" si="162"/>
        <v>0</v>
      </c>
      <c r="G332" s="59">
        <f t="shared" si="163"/>
        <v>62.5</v>
      </c>
      <c r="H332" s="59">
        <f t="shared" si="164"/>
        <v>37.5</v>
      </c>
      <c r="I332" s="59">
        <f t="shared" si="165"/>
        <v>0.625</v>
      </c>
      <c r="J332">
        <v>8</v>
      </c>
      <c r="K332">
        <v>0</v>
      </c>
      <c r="L332">
        <v>0</v>
      </c>
      <c r="M332">
        <v>5</v>
      </c>
      <c r="N332">
        <v>3</v>
      </c>
      <c r="O332">
        <v>0.625</v>
      </c>
      <c r="P332">
        <v>231.125</v>
      </c>
      <c r="Q332">
        <v>0</v>
      </c>
      <c r="R332">
        <v>234.6</v>
      </c>
      <c r="S332">
        <v>225.33333329999999</v>
      </c>
      <c r="T332">
        <v>139.125</v>
      </c>
      <c r="U332">
        <v>143.19999999999999</v>
      </c>
      <c r="V332">
        <v>132.33333329999999</v>
      </c>
      <c r="W332">
        <v>302.25</v>
      </c>
      <c r="X332">
        <v>378.6</v>
      </c>
      <c r="Y332">
        <v>175</v>
      </c>
      <c r="Z332">
        <v>35.375</v>
      </c>
      <c r="AA332">
        <v>25.8</v>
      </c>
      <c r="AB332">
        <v>51.333333330000002</v>
      </c>
      <c r="AC332">
        <v>54</v>
      </c>
      <c r="AD332">
        <v>15</v>
      </c>
      <c r="AE332">
        <v>31</v>
      </c>
      <c r="AF332">
        <v>8</v>
      </c>
      <c r="AG332">
        <v>11</v>
      </c>
      <c r="AH332">
        <v>10</v>
      </c>
      <c r="AI332">
        <v>3</v>
      </c>
      <c r="AJ332">
        <v>2</v>
      </c>
      <c r="AK332">
        <v>3</v>
      </c>
      <c r="AL332">
        <v>25</v>
      </c>
      <c r="AM332">
        <v>8</v>
      </c>
      <c r="AN332">
        <v>2</v>
      </c>
      <c r="AO332">
        <v>0</v>
      </c>
      <c r="AP332">
        <v>0</v>
      </c>
      <c r="AQ332">
        <v>1</v>
      </c>
      <c r="AR332">
        <v>4</v>
      </c>
      <c r="AS332">
        <v>2</v>
      </c>
      <c r="AT332">
        <v>5</v>
      </c>
      <c r="AU332">
        <v>3</v>
      </c>
      <c r="AV332">
        <v>2</v>
      </c>
      <c r="AW332">
        <v>1</v>
      </c>
      <c r="AX332">
        <v>18</v>
      </c>
      <c r="AY332">
        <v>1</v>
      </c>
      <c r="AZ332">
        <v>3</v>
      </c>
      <c r="BA332">
        <v>0</v>
      </c>
      <c r="BB332">
        <v>0</v>
      </c>
      <c r="BC332">
        <v>1</v>
      </c>
      <c r="BD332">
        <v>3</v>
      </c>
      <c r="BE332">
        <v>25</v>
      </c>
      <c r="BF332">
        <v>0</v>
      </c>
      <c r="BG332">
        <v>0</v>
      </c>
      <c r="BH332">
        <v>0</v>
      </c>
      <c r="BI332">
        <v>2</v>
      </c>
      <c r="BJ332">
        <v>11</v>
      </c>
      <c r="BK332">
        <v>12</v>
      </c>
      <c r="BL332">
        <v>62</v>
      </c>
      <c r="BM332">
        <v>2</v>
      </c>
      <c r="BN332">
        <v>0</v>
      </c>
      <c r="BO332">
        <v>1</v>
      </c>
      <c r="BP332">
        <v>20</v>
      </c>
      <c r="BQ332">
        <v>18</v>
      </c>
      <c r="BR332">
        <v>21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 t="s">
        <v>58</v>
      </c>
    </row>
    <row r="333" spans="1:106">
      <c r="A333" t="s">
        <v>169</v>
      </c>
      <c r="B333" s="10">
        <f>('E0-Last'!B114)-2</f>
        <v>33</v>
      </c>
      <c r="C333" s="6" t="s">
        <v>2</v>
      </c>
      <c r="D333" s="10" t="s">
        <v>38</v>
      </c>
      <c r="E333" s="59">
        <f t="shared" si="161"/>
        <v>12.5</v>
      </c>
      <c r="F333" s="59">
        <f t="shared" si="162"/>
        <v>12.5</v>
      </c>
      <c r="G333" s="59">
        <f t="shared" si="163"/>
        <v>25</v>
      </c>
      <c r="H333" s="59">
        <f t="shared" si="164"/>
        <v>50</v>
      </c>
      <c r="I333" s="59">
        <f t="shared" si="165"/>
        <v>0.25</v>
      </c>
      <c r="J333">
        <v>8</v>
      </c>
      <c r="K333">
        <v>1</v>
      </c>
      <c r="L333">
        <v>1</v>
      </c>
      <c r="M333">
        <v>2</v>
      </c>
      <c r="N333">
        <v>4</v>
      </c>
      <c r="O333">
        <v>0.33333333339999999</v>
      </c>
      <c r="P333">
        <v>1185.4285709999999</v>
      </c>
      <c r="Q333">
        <v>1548</v>
      </c>
      <c r="R333">
        <v>437.5</v>
      </c>
      <c r="S333">
        <v>1468.75</v>
      </c>
      <c r="T333">
        <v>122.66666669999999</v>
      </c>
      <c r="U333">
        <v>85.5</v>
      </c>
      <c r="V333">
        <v>141.25</v>
      </c>
      <c r="W333">
        <v>4148</v>
      </c>
      <c r="X333">
        <v>3240.5</v>
      </c>
      <c r="Y333">
        <v>4601.75</v>
      </c>
      <c r="Z333">
        <v>35.5</v>
      </c>
      <c r="AA333">
        <v>31.5</v>
      </c>
      <c r="AB333">
        <v>37.5</v>
      </c>
      <c r="AC333">
        <v>18</v>
      </c>
      <c r="AD333">
        <v>9</v>
      </c>
      <c r="AE333">
        <v>3</v>
      </c>
      <c r="AF333">
        <v>6</v>
      </c>
      <c r="AG333">
        <v>10</v>
      </c>
      <c r="AH333">
        <v>7</v>
      </c>
      <c r="AI333">
        <v>0</v>
      </c>
      <c r="AJ333">
        <v>0</v>
      </c>
      <c r="AK333">
        <v>1</v>
      </c>
      <c r="AL333">
        <v>0</v>
      </c>
      <c r="AM333">
        <v>7</v>
      </c>
      <c r="AN333">
        <v>1</v>
      </c>
      <c r="AO333">
        <v>0</v>
      </c>
      <c r="AP333">
        <v>0</v>
      </c>
      <c r="AQ333">
        <v>1</v>
      </c>
      <c r="AR333">
        <v>0</v>
      </c>
      <c r="AS333">
        <v>1</v>
      </c>
      <c r="AT333">
        <v>2</v>
      </c>
      <c r="AU333">
        <v>0</v>
      </c>
      <c r="AV333">
        <v>0</v>
      </c>
      <c r="AW333">
        <v>0</v>
      </c>
      <c r="AX333">
        <v>0</v>
      </c>
      <c r="AY333">
        <v>2</v>
      </c>
      <c r="AZ333">
        <v>4</v>
      </c>
      <c r="BA333">
        <v>0</v>
      </c>
      <c r="BB333">
        <v>0</v>
      </c>
      <c r="BC333">
        <v>0</v>
      </c>
      <c r="BD333">
        <v>0</v>
      </c>
      <c r="BE333">
        <v>8</v>
      </c>
      <c r="BF333">
        <v>0</v>
      </c>
      <c r="BG333">
        <v>0</v>
      </c>
      <c r="BH333">
        <v>0</v>
      </c>
      <c r="BI333">
        <v>0</v>
      </c>
      <c r="BJ333">
        <v>6</v>
      </c>
      <c r="BK333">
        <v>2</v>
      </c>
      <c r="BL333">
        <v>384</v>
      </c>
      <c r="BM333">
        <v>64</v>
      </c>
      <c r="BN333">
        <v>12</v>
      </c>
      <c r="BO333">
        <v>0</v>
      </c>
      <c r="BP333">
        <v>4</v>
      </c>
      <c r="BQ333">
        <v>208</v>
      </c>
      <c r="BR333">
        <v>96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 t="s">
        <v>58</v>
      </c>
    </row>
    <row r="334" spans="1:106">
      <c r="A334" t="s">
        <v>170</v>
      </c>
      <c r="B334" s="10">
        <f>('E0-Last'!B115)-2</f>
        <v>27</v>
      </c>
      <c r="C334" s="6" t="s">
        <v>2</v>
      </c>
      <c r="D334" s="10" t="s">
        <v>38</v>
      </c>
      <c r="E334" s="59">
        <f t="shared" si="161"/>
        <v>0</v>
      </c>
      <c r="F334" s="59">
        <f t="shared" si="162"/>
        <v>12.5</v>
      </c>
      <c r="G334" s="59">
        <f t="shared" si="163"/>
        <v>87.5</v>
      </c>
      <c r="H334" s="59">
        <f t="shared" si="164"/>
        <v>0</v>
      </c>
      <c r="I334" s="59">
        <f t="shared" si="165"/>
        <v>0.875</v>
      </c>
      <c r="J334">
        <v>8</v>
      </c>
      <c r="K334">
        <v>0</v>
      </c>
      <c r="L334">
        <v>1</v>
      </c>
      <c r="M334">
        <v>7</v>
      </c>
      <c r="N334">
        <v>0</v>
      </c>
      <c r="O334">
        <v>1</v>
      </c>
      <c r="P334">
        <v>583.75</v>
      </c>
      <c r="Q334">
        <v>1169</v>
      </c>
      <c r="R334">
        <v>500.14285719999998</v>
      </c>
      <c r="S334">
        <v>0</v>
      </c>
      <c r="T334">
        <v>224.2857143</v>
      </c>
      <c r="U334">
        <v>224.2857143</v>
      </c>
      <c r="V334">
        <v>0</v>
      </c>
      <c r="W334">
        <v>118</v>
      </c>
      <c r="X334">
        <v>118</v>
      </c>
      <c r="Y334">
        <v>0</v>
      </c>
      <c r="Z334">
        <v>628.28571439999996</v>
      </c>
      <c r="AA334">
        <v>628.28571439999996</v>
      </c>
      <c r="AB334">
        <v>0</v>
      </c>
      <c r="AC334">
        <v>70</v>
      </c>
      <c r="AD334">
        <v>23</v>
      </c>
      <c r="AE334">
        <v>47</v>
      </c>
      <c r="AF334">
        <v>0</v>
      </c>
      <c r="AG334">
        <v>13</v>
      </c>
      <c r="AH334">
        <v>20</v>
      </c>
      <c r="AI334">
        <v>31</v>
      </c>
      <c r="AJ334">
        <v>6</v>
      </c>
      <c r="AK334">
        <v>0</v>
      </c>
      <c r="AL334">
        <v>0</v>
      </c>
      <c r="AM334">
        <v>8</v>
      </c>
      <c r="AN334">
        <v>13</v>
      </c>
      <c r="AO334">
        <v>1</v>
      </c>
      <c r="AP334">
        <v>1</v>
      </c>
      <c r="AQ334">
        <v>0</v>
      </c>
      <c r="AR334">
        <v>0</v>
      </c>
      <c r="AS334">
        <v>5</v>
      </c>
      <c r="AT334">
        <v>7</v>
      </c>
      <c r="AU334">
        <v>30</v>
      </c>
      <c r="AV334">
        <v>5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13</v>
      </c>
      <c r="BF334">
        <v>0</v>
      </c>
      <c r="BG334">
        <v>6</v>
      </c>
      <c r="BH334">
        <v>0</v>
      </c>
      <c r="BI334">
        <v>7</v>
      </c>
      <c r="BJ334">
        <v>0</v>
      </c>
      <c r="BK334">
        <v>0</v>
      </c>
      <c r="BL334">
        <v>78</v>
      </c>
      <c r="BM334">
        <v>18</v>
      </c>
      <c r="BN334">
        <v>5</v>
      </c>
      <c r="BO334">
        <v>0</v>
      </c>
      <c r="BP334">
        <v>6</v>
      </c>
      <c r="BQ334">
        <v>0</v>
      </c>
      <c r="BR334">
        <v>49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 t="s">
        <v>58</v>
      </c>
    </row>
    <row r="335" spans="1:106">
      <c r="A335" t="s">
        <v>171</v>
      </c>
      <c r="B335" s="10">
        <f>('E0-Last'!B116)-2</f>
        <v>32</v>
      </c>
      <c r="C335" s="4" t="s">
        <v>3</v>
      </c>
      <c r="D335" s="10" t="s">
        <v>38</v>
      </c>
      <c r="E335" s="59">
        <f t="shared" si="161"/>
        <v>0</v>
      </c>
      <c r="F335" s="59">
        <f t="shared" si="162"/>
        <v>0</v>
      </c>
      <c r="G335" s="59">
        <f t="shared" si="163"/>
        <v>100</v>
      </c>
      <c r="H335" s="59">
        <f t="shared" si="164"/>
        <v>0</v>
      </c>
      <c r="I335" s="59">
        <f t="shared" si="165"/>
        <v>1</v>
      </c>
      <c r="J335">
        <v>8</v>
      </c>
      <c r="K335">
        <v>0</v>
      </c>
      <c r="L335">
        <v>0</v>
      </c>
      <c r="M335">
        <v>8</v>
      </c>
      <c r="N335">
        <v>0</v>
      </c>
      <c r="O335">
        <v>1</v>
      </c>
      <c r="P335">
        <v>351</v>
      </c>
      <c r="Q335">
        <v>0</v>
      </c>
      <c r="R335">
        <v>351</v>
      </c>
      <c r="S335">
        <v>0</v>
      </c>
      <c r="T335">
        <v>145.5</v>
      </c>
      <c r="U335">
        <v>145.5</v>
      </c>
      <c r="V335">
        <v>0</v>
      </c>
      <c r="W335">
        <v>186</v>
      </c>
      <c r="X335">
        <v>186</v>
      </c>
      <c r="Y335">
        <v>0</v>
      </c>
      <c r="Z335">
        <v>112.625</v>
      </c>
      <c r="AA335">
        <v>112.625</v>
      </c>
      <c r="AB335">
        <v>0</v>
      </c>
      <c r="AC335">
        <v>37</v>
      </c>
      <c r="AD335">
        <v>18</v>
      </c>
      <c r="AE335">
        <v>16</v>
      </c>
      <c r="AF335">
        <v>3</v>
      </c>
      <c r="AG335">
        <v>11</v>
      </c>
      <c r="AH335">
        <v>10</v>
      </c>
      <c r="AI335">
        <v>3</v>
      </c>
      <c r="AJ335">
        <v>0</v>
      </c>
      <c r="AK335">
        <v>2</v>
      </c>
      <c r="AL335">
        <v>11</v>
      </c>
      <c r="AM335">
        <v>8</v>
      </c>
      <c r="AN335">
        <v>2</v>
      </c>
      <c r="AO335">
        <v>0</v>
      </c>
      <c r="AP335">
        <v>0</v>
      </c>
      <c r="AQ335">
        <v>1</v>
      </c>
      <c r="AR335">
        <v>7</v>
      </c>
      <c r="AS335">
        <v>3</v>
      </c>
      <c r="AT335">
        <v>8</v>
      </c>
      <c r="AU335">
        <v>3</v>
      </c>
      <c r="AV335">
        <v>0</v>
      </c>
      <c r="AW335">
        <v>0</v>
      </c>
      <c r="AX335">
        <v>2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2</v>
      </c>
      <c r="BE335">
        <v>19</v>
      </c>
      <c r="BF335">
        <v>0</v>
      </c>
      <c r="BG335">
        <v>0</v>
      </c>
      <c r="BH335">
        <v>0</v>
      </c>
      <c r="BI335">
        <v>5</v>
      </c>
      <c r="BJ335">
        <v>8</v>
      </c>
      <c r="BK335">
        <v>6</v>
      </c>
      <c r="BL335">
        <v>50</v>
      </c>
      <c r="BM335">
        <v>17</v>
      </c>
      <c r="BN335">
        <v>0</v>
      </c>
      <c r="BO335">
        <v>1</v>
      </c>
      <c r="BP335">
        <v>9</v>
      </c>
      <c r="BQ335">
        <v>5</v>
      </c>
      <c r="BR335">
        <v>18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 t="s">
        <v>58</v>
      </c>
    </row>
    <row r="336" spans="1:106">
      <c r="A336" t="s">
        <v>172</v>
      </c>
      <c r="B336" s="10">
        <f>('E0-Last'!B117)-2</f>
        <v>27</v>
      </c>
      <c r="C336" s="4" t="s">
        <v>3</v>
      </c>
      <c r="D336" s="10" t="s">
        <v>38</v>
      </c>
      <c r="E336" s="59">
        <f t="shared" si="161"/>
        <v>0</v>
      </c>
      <c r="F336" s="59">
        <f t="shared" si="162"/>
        <v>0</v>
      </c>
      <c r="G336" s="59">
        <f t="shared" si="163"/>
        <v>87.5</v>
      </c>
      <c r="H336" s="59">
        <f t="shared" si="164"/>
        <v>12.5</v>
      </c>
      <c r="I336" s="59">
        <f t="shared" si="165"/>
        <v>0.875</v>
      </c>
      <c r="J336">
        <v>8</v>
      </c>
      <c r="K336">
        <v>0</v>
      </c>
      <c r="L336">
        <v>0</v>
      </c>
      <c r="M336">
        <v>7</v>
      </c>
      <c r="N336">
        <v>1</v>
      </c>
      <c r="O336">
        <v>0.875</v>
      </c>
      <c r="P336">
        <v>715.875</v>
      </c>
      <c r="Q336">
        <v>0</v>
      </c>
      <c r="R336">
        <v>727</v>
      </c>
      <c r="S336">
        <v>638</v>
      </c>
      <c r="T336">
        <v>102.625</v>
      </c>
      <c r="U336">
        <v>107.1428571</v>
      </c>
      <c r="V336">
        <v>71</v>
      </c>
      <c r="W336">
        <v>179.5</v>
      </c>
      <c r="X336">
        <v>68.142857129999996</v>
      </c>
      <c r="Y336">
        <v>959</v>
      </c>
      <c r="Z336">
        <v>682.75</v>
      </c>
      <c r="AA336">
        <v>745.42857149999998</v>
      </c>
      <c r="AB336">
        <v>244</v>
      </c>
      <c r="AC336">
        <v>24</v>
      </c>
      <c r="AD336">
        <v>8</v>
      </c>
      <c r="AE336">
        <v>9</v>
      </c>
      <c r="AF336">
        <v>7</v>
      </c>
      <c r="AG336">
        <v>10</v>
      </c>
      <c r="AH336">
        <v>8</v>
      </c>
      <c r="AI336">
        <v>3</v>
      </c>
      <c r="AJ336">
        <v>1</v>
      </c>
      <c r="AK336">
        <v>1</v>
      </c>
      <c r="AL336">
        <v>1</v>
      </c>
      <c r="AM336">
        <v>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2</v>
      </c>
      <c r="AT336">
        <v>7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3</v>
      </c>
      <c r="BB336">
        <v>1</v>
      </c>
      <c r="BC336">
        <v>1</v>
      </c>
      <c r="BD336">
        <v>1</v>
      </c>
      <c r="BE336">
        <v>9</v>
      </c>
      <c r="BF336">
        <v>0</v>
      </c>
      <c r="BG336">
        <v>0</v>
      </c>
      <c r="BH336">
        <v>0</v>
      </c>
      <c r="BI336">
        <v>7</v>
      </c>
      <c r="BJ336">
        <v>1</v>
      </c>
      <c r="BK336">
        <v>1</v>
      </c>
      <c r="BL336">
        <v>76</v>
      </c>
      <c r="BM336">
        <v>21</v>
      </c>
      <c r="BN336">
        <v>2</v>
      </c>
      <c r="BO336">
        <v>0</v>
      </c>
      <c r="BP336">
        <v>6</v>
      </c>
      <c r="BQ336">
        <v>2</v>
      </c>
      <c r="BR336">
        <v>45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 t="s">
        <v>58</v>
      </c>
    </row>
    <row r="337" spans="1:106">
      <c r="A337" t="s">
        <v>173</v>
      </c>
      <c r="B337" s="10">
        <f>('E0-Last'!B118)-2</f>
        <v>27</v>
      </c>
      <c r="C337" s="6" t="s">
        <v>2</v>
      </c>
      <c r="D337" s="10" t="s">
        <v>38</v>
      </c>
      <c r="E337" s="59">
        <f t="shared" si="161"/>
        <v>37.5</v>
      </c>
      <c r="F337" s="59">
        <f t="shared" si="162"/>
        <v>12.5</v>
      </c>
      <c r="G337" s="59">
        <f t="shared" si="163"/>
        <v>50</v>
      </c>
      <c r="H337" s="59">
        <f t="shared" si="164"/>
        <v>0</v>
      </c>
      <c r="I337" s="59">
        <f t="shared" si="165"/>
        <v>0.5</v>
      </c>
      <c r="J337">
        <v>8</v>
      </c>
      <c r="K337">
        <v>3</v>
      </c>
      <c r="L337">
        <v>1</v>
      </c>
      <c r="M337">
        <v>4</v>
      </c>
      <c r="N337">
        <v>0</v>
      </c>
      <c r="O337">
        <v>1</v>
      </c>
      <c r="P337">
        <v>2155.6</v>
      </c>
      <c r="Q337">
        <v>3635</v>
      </c>
      <c r="R337">
        <v>1785.75</v>
      </c>
      <c r="S337">
        <v>0</v>
      </c>
      <c r="T337">
        <v>489.75</v>
      </c>
      <c r="U337">
        <v>489.75</v>
      </c>
      <c r="V337">
        <v>0</v>
      </c>
      <c r="W337">
        <v>1694.25</v>
      </c>
      <c r="X337">
        <v>1694.25</v>
      </c>
      <c r="Y337">
        <v>0</v>
      </c>
      <c r="Z337">
        <v>38.5</v>
      </c>
      <c r="AA337">
        <v>38.5</v>
      </c>
      <c r="AB337">
        <v>0</v>
      </c>
      <c r="AC337">
        <v>11</v>
      </c>
      <c r="AD337">
        <v>5</v>
      </c>
      <c r="AE337">
        <v>6</v>
      </c>
      <c r="AF337">
        <v>0</v>
      </c>
      <c r="AG337">
        <v>5</v>
      </c>
      <c r="AH337">
        <v>4</v>
      </c>
      <c r="AI337">
        <v>2</v>
      </c>
      <c r="AJ337">
        <v>0</v>
      </c>
      <c r="AK337">
        <v>0</v>
      </c>
      <c r="AL337">
        <v>0</v>
      </c>
      <c r="AM337">
        <v>5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4</v>
      </c>
      <c r="AU337">
        <v>2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14</v>
      </c>
      <c r="BF337">
        <v>8</v>
      </c>
      <c r="BG337">
        <v>0</v>
      </c>
      <c r="BH337">
        <v>0</v>
      </c>
      <c r="BI337">
        <v>0</v>
      </c>
      <c r="BJ337">
        <v>4</v>
      </c>
      <c r="BK337">
        <v>2</v>
      </c>
      <c r="BL337">
        <v>307</v>
      </c>
      <c r="BM337">
        <v>111</v>
      </c>
      <c r="BN337">
        <v>6</v>
      </c>
      <c r="BO337">
        <v>0</v>
      </c>
      <c r="BP337">
        <v>5</v>
      </c>
      <c r="BQ337">
        <v>17</v>
      </c>
      <c r="BR337">
        <v>168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 t="s">
        <v>58</v>
      </c>
    </row>
    <row r="338" spans="1:106">
      <c r="A338" t="s">
        <v>174</v>
      </c>
      <c r="B338" s="10">
        <f>('E0-Last'!B119)-2</f>
        <v>35</v>
      </c>
      <c r="C338" s="6" t="s">
        <v>2</v>
      </c>
      <c r="D338" s="10" t="s">
        <v>38</v>
      </c>
      <c r="E338" s="59">
        <f t="shared" si="161"/>
        <v>100</v>
      </c>
      <c r="F338" s="59">
        <f t="shared" si="162"/>
        <v>0</v>
      </c>
      <c r="G338" s="59">
        <f t="shared" si="163"/>
        <v>0</v>
      </c>
      <c r="H338" s="59">
        <f t="shared" si="164"/>
        <v>0</v>
      </c>
      <c r="I338" s="59">
        <f t="shared" si="165"/>
        <v>0</v>
      </c>
      <c r="J338">
        <v>8</v>
      </c>
      <c r="K338">
        <v>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3</v>
      </c>
      <c r="AD338">
        <v>0</v>
      </c>
      <c r="AE338">
        <v>0</v>
      </c>
      <c r="AF338">
        <v>3</v>
      </c>
      <c r="AG338">
        <v>1</v>
      </c>
      <c r="AH338">
        <v>0</v>
      </c>
      <c r="AI338">
        <v>0</v>
      </c>
      <c r="AJ338">
        <v>0</v>
      </c>
      <c r="AK338">
        <v>0</v>
      </c>
      <c r="AL338">
        <v>2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1</v>
      </c>
      <c r="AZ338">
        <v>0</v>
      </c>
      <c r="BA338">
        <v>0</v>
      </c>
      <c r="BB338">
        <v>0</v>
      </c>
      <c r="BC338">
        <v>0</v>
      </c>
      <c r="BD338">
        <v>2</v>
      </c>
      <c r="BE338">
        <v>19</v>
      </c>
      <c r="BF338">
        <v>17</v>
      </c>
      <c r="BG338">
        <v>0</v>
      </c>
      <c r="BH338">
        <v>0</v>
      </c>
      <c r="BI338">
        <v>0</v>
      </c>
      <c r="BJ338">
        <v>0</v>
      </c>
      <c r="BK338">
        <v>2</v>
      </c>
      <c r="BL338">
        <v>544</v>
      </c>
      <c r="BM338">
        <v>215</v>
      </c>
      <c r="BN338">
        <v>0</v>
      </c>
      <c r="BO338">
        <v>0</v>
      </c>
      <c r="BP338">
        <v>0</v>
      </c>
      <c r="BQ338">
        <v>0</v>
      </c>
      <c r="BR338">
        <v>329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 t="s">
        <v>58</v>
      </c>
    </row>
    <row r="339" spans="1:106">
      <c r="A339" t="s">
        <v>183</v>
      </c>
      <c r="B339" s="10">
        <f>('E0-Last'!B120)-2</f>
        <v>32</v>
      </c>
      <c r="C339" s="6" t="s">
        <v>2</v>
      </c>
      <c r="D339" s="10" t="s">
        <v>38</v>
      </c>
      <c r="E339" s="59">
        <f t="shared" si="161"/>
        <v>12.5</v>
      </c>
      <c r="F339" s="59">
        <f t="shared" si="162"/>
        <v>12.5</v>
      </c>
      <c r="G339" s="59">
        <f t="shared" si="163"/>
        <v>62.5</v>
      </c>
      <c r="H339" s="59">
        <f t="shared" si="164"/>
        <v>12.5</v>
      </c>
      <c r="I339" s="59">
        <f t="shared" si="165"/>
        <v>0.625</v>
      </c>
      <c r="J339">
        <v>8</v>
      </c>
      <c r="K339">
        <v>1</v>
      </c>
      <c r="L339">
        <v>1</v>
      </c>
      <c r="M339">
        <v>5</v>
      </c>
      <c r="N339">
        <v>1</v>
      </c>
      <c r="O339">
        <v>0.83333333330000003</v>
      </c>
      <c r="P339">
        <v>723</v>
      </c>
      <c r="Q339">
        <v>1376</v>
      </c>
      <c r="R339">
        <v>632.59999989999994</v>
      </c>
      <c r="S339">
        <v>522</v>
      </c>
      <c r="T339">
        <v>198</v>
      </c>
      <c r="U339">
        <v>143.6</v>
      </c>
      <c r="V339">
        <v>470</v>
      </c>
      <c r="W339">
        <v>127.66666669999999</v>
      </c>
      <c r="X339">
        <v>124.4</v>
      </c>
      <c r="Y339">
        <v>144</v>
      </c>
      <c r="Z339">
        <v>697.83333330000005</v>
      </c>
      <c r="AA339">
        <v>785.2</v>
      </c>
      <c r="AB339">
        <v>261</v>
      </c>
      <c r="AC339">
        <v>44</v>
      </c>
      <c r="AD339">
        <v>20</v>
      </c>
      <c r="AE339">
        <v>20</v>
      </c>
      <c r="AF339">
        <v>4</v>
      </c>
      <c r="AG339">
        <v>13</v>
      </c>
      <c r="AH339">
        <v>11</v>
      </c>
      <c r="AI339">
        <v>4</v>
      </c>
      <c r="AJ339">
        <v>0</v>
      </c>
      <c r="AK339">
        <v>0</v>
      </c>
      <c r="AL339">
        <v>16</v>
      </c>
      <c r="AM339">
        <v>7</v>
      </c>
      <c r="AN339">
        <v>5</v>
      </c>
      <c r="AO339">
        <v>0</v>
      </c>
      <c r="AP339">
        <v>0</v>
      </c>
      <c r="AQ339">
        <v>0</v>
      </c>
      <c r="AR339">
        <v>8</v>
      </c>
      <c r="AS339">
        <v>5</v>
      </c>
      <c r="AT339">
        <v>5</v>
      </c>
      <c r="AU339">
        <v>4</v>
      </c>
      <c r="AV339">
        <v>0</v>
      </c>
      <c r="AW339">
        <v>0</v>
      </c>
      <c r="AX339">
        <v>6</v>
      </c>
      <c r="AY339">
        <v>1</v>
      </c>
      <c r="AZ339">
        <v>1</v>
      </c>
      <c r="BA339">
        <v>0</v>
      </c>
      <c r="BB339">
        <v>0</v>
      </c>
      <c r="BC339">
        <v>0</v>
      </c>
      <c r="BD339">
        <v>2</v>
      </c>
      <c r="BE339">
        <v>6</v>
      </c>
      <c r="BF339">
        <v>0</v>
      </c>
      <c r="BG339">
        <v>0</v>
      </c>
      <c r="BH339">
        <v>0</v>
      </c>
      <c r="BI339">
        <v>5</v>
      </c>
      <c r="BJ339">
        <v>1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 t="s">
        <v>58</v>
      </c>
    </row>
    <row r="340" spans="1:106">
      <c r="A340" t="s">
        <v>175</v>
      </c>
      <c r="B340" s="10">
        <f>('E0-Last'!B121)-2</f>
        <v>32</v>
      </c>
      <c r="C340" s="4" t="s">
        <v>3</v>
      </c>
      <c r="D340" s="10" t="s">
        <v>38</v>
      </c>
      <c r="E340" s="59">
        <f t="shared" si="161"/>
        <v>0</v>
      </c>
      <c r="F340" s="59">
        <f t="shared" si="162"/>
        <v>0</v>
      </c>
      <c r="G340" s="59">
        <f t="shared" si="163"/>
        <v>87.5</v>
      </c>
      <c r="H340" s="59">
        <f t="shared" si="164"/>
        <v>12.5</v>
      </c>
      <c r="I340" s="59">
        <f t="shared" si="165"/>
        <v>0.875</v>
      </c>
      <c r="J340">
        <v>8</v>
      </c>
      <c r="K340">
        <v>0</v>
      </c>
      <c r="L340">
        <v>0</v>
      </c>
      <c r="M340">
        <v>7</v>
      </c>
      <c r="N340">
        <v>1</v>
      </c>
      <c r="O340">
        <v>0.875</v>
      </c>
      <c r="P340">
        <v>482.625</v>
      </c>
      <c r="Q340">
        <v>0</v>
      </c>
      <c r="R340">
        <v>491</v>
      </c>
      <c r="S340">
        <v>424</v>
      </c>
      <c r="T340">
        <v>138.375</v>
      </c>
      <c r="U340">
        <v>106.7142857</v>
      </c>
      <c r="V340">
        <v>360</v>
      </c>
      <c r="W340">
        <v>94.875</v>
      </c>
      <c r="X340">
        <v>96.428571430000005</v>
      </c>
      <c r="Y340">
        <v>84</v>
      </c>
      <c r="Z340">
        <v>103.5</v>
      </c>
      <c r="AA340">
        <v>110.2857143</v>
      </c>
      <c r="AB340">
        <v>56</v>
      </c>
      <c r="AC340">
        <v>23</v>
      </c>
      <c r="AD340">
        <v>8</v>
      </c>
      <c r="AE340">
        <v>14</v>
      </c>
      <c r="AF340">
        <v>1</v>
      </c>
      <c r="AG340">
        <v>13</v>
      </c>
      <c r="AH340">
        <v>8</v>
      </c>
      <c r="AI340">
        <v>1</v>
      </c>
      <c r="AJ340">
        <v>0</v>
      </c>
      <c r="AK340">
        <v>0</v>
      </c>
      <c r="AL340">
        <v>1</v>
      </c>
      <c r="AM340">
        <v>8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5</v>
      </c>
      <c r="AT340">
        <v>7</v>
      </c>
      <c r="AU340">
        <v>1</v>
      </c>
      <c r="AV340">
        <v>0</v>
      </c>
      <c r="AW340">
        <v>0</v>
      </c>
      <c r="AX340">
        <v>1</v>
      </c>
      <c r="AY340">
        <v>0</v>
      </c>
      <c r="AZ340">
        <v>1</v>
      </c>
      <c r="BA340">
        <v>0</v>
      </c>
      <c r="BB340">
        <v>0</v>
      </c>
      <c r="BC340">
        <v>0</v>
      </c>
      <c r="BD340">
        <v>0</v>
      </c>
      <c r="BE340">
        <v>26</v>
      </c>
      <c r="BF340">
        <v>0</v>
      </c>
      <c r="BG340">
        <v>0</v>
      </c>
      <c r="BH340">
        <v>0</v>
      </c>
      <c r="BI340">
        <v>7</v>
      </c>
      <c r="BJ340">
        <v>3</v>
      </c>
      <c r="BK340">
        <v>16</v>
      </c>
      <c r="BL340">
        <v>97</v>
      </c>
      <c r="BM340">
        <v>21</v>
      </c>
      <c r="BN340">
        <v>3</v>
      </c>
      <c r="BO340">
        <v>0</v>
      </c>
      <c r="BP340">
        <v>22</v>
      </c>
      <c r="BQ340">
        <v>12</v>
      </c>
      <c r="BR340">
        <v>39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 t="s">
        <v>58</v>
      </c>
    </row>
    <row r="341" spans="1:106">
      <c r="A341" t="s">
        <v>176</v>
      </c>
      <c r="B341" s="10">
        <f>('E0-Last'!B122)-2</f>
        <v>32</v>
      </c>
      <c r="C341" s="6" t="s">
        <v>2</v>
      </c>
      <c r="D341" s="10" t="s">
        <v>38</v>
      </c>
      <c r="E341" s="59">
        <f t="shared" si="161"/>
        <v>50</v>
      </c>
      <c r="F341" s="59">
        <f t="shared" si="162"/>
        <v>12.5</v>
      </c>
      <c r="G341" s="59">
        <f t="shared" si="163"/>
        <v>37.5</v>
      </c>
      <c r="H341" s="59">
        <f t="shared" si="164"/>
        <v>0</v>
      </c>
      <c r="I341" s="59">
        <f t="shared" si="165"/>
        <v>0.375</v>
      </c>
      <c r="J341">
        <v>8</v>
      </c>
      <c r="K341">
        <v>4</v>
      </c>
      <c r="L341">
        <v>1</v>
      </c>
      <c r="M341">
        <v>3</v>
      </c>
      <c r="N341">
        <v>0</v>
      </c>
      <c r="O341">
        <v>1</v>
      </c>
      <c r="P341">
        <v>2500.25</v>
      </c>
      <c r="Q341">
        <v>3229</v>
      </c>
      <c r="R341">
        <v>2257.333333</v>
      </c>
      <c r="S341">
        <v>0</v>
      </c>
      <c r="T341">
        <v>392.66666659999999</v>
      </c>
      <c r="U341">
        <v>392.66666659999999</v>
      </c>
      <c r="V341">
        <v>0</v>
      </c>
      <c r="W341">
        <v>13765.333329999999</v>
      </c>
      <c r="X341">
        <v>13765.333329999999</v>
      </c>
      <c r="Y341">
        <v>0</v>
      </c>
      <c r="Z341">
        <v>301</v>
      </c>
      <c r="AA341">
        <v>301</v>
      </c>
      <c r="AB341">
        <v>0</v>
      </c>
      <c r="AC341">
        <v>24</v>
      </c>
      <c r="AD341">
        <v>10</v>
      </c>
      <c r="AE341">
        <v>6</v>
      </c>
      <c r="AF341">
        <v>8</v>
      </c>
      <c r="AG341">
        <v>8</v>
      </c>
      <c r="AH341">
        <v>4</v>
      </c>
      <c r="AI341">
        <v>1</v>
      </c>
      <c r="AJ341">
        <v>0</v>
      </c>
      <c r="AK341">
        <v>9</v>
      </c>
      <c r="AL341">
        <v>2</v>
      </c>
      <c r="AM341">
        <v>4</v>
      </c>
      <c r="AN341">
        <v>1</v>
      </c>
      <c r="AO341">
        <v>0</v>
      </c>
      <c r="AP341">
        <v>0</v>
      </c>
      <c r="AQ341">
        <v>4</v>
      </c>
      <c r="AR341">
        <v>1</v>
      </c>
      <c r="AS341">
        <v>2</v>
      </c>
      <c r="AT341">
        <v>3</v>
      </c>
      <c r="AU341">
        <v>1</v>
      </c>
      <c r="AV341">
        <v>0</v>
      </c>
      <c r="AW341">
        <v>0</v>
      </c>
      <c r="AX341">
        <v>0</v>
      </c>
      <c r="AY341">
        <v>2</v>
      </c>
      <c r="AZ341">
        <v>0</v>
      </c>
      <c r="BA341">
        <v>0</v>
      </c>
      <c r="BB341">
        <v>0</v>
      </c>
      <c r="BC341">
        <v>5</v>
      </c>
      <c r="BD341">
        <v>1</v>
      </c>
      <c r="BE341">
        <v>7</v>
      </c>
      <c r="BF341">
        <v>0</v>
      </c>
      <c r="BG341">
        <v>0</v>
      </c>
      <c r="BH341">
        <v>0</v>
      </c>
      <c r="BI341">
        <v>0</v>
      </c>
      <c r="BJ341">
        <v>3</v>
      </c>
      <c r="BK341">
        <v>4</v>
      </c>
      <c r="BL341">
        <v>710</v>
      </c>
      <c r="BM341">
        <v>152</v>
      </c>
      <c r="BN341">
        <v>15</v>
      </c>
      <c r="BO341">
        <v>0</v>
      </c>
      <c r="BP341">
        <v>10</v>
      </c>
      <c r="BQ341">
        <v>326</v>
      </c>
      <c r="BR341">
        <v>207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 t="s">
        <v>58</v>
      </c>
    </row>
    <row r="342" spans="1:106">
      <c r="A342" t="s">
        <v>177</v>
      </c>
      <c r="B342" s="10">
        <f>('E0-Last'!B123)-2</f>
        <v>27</v>
      </c>
      <c r="C342" s="6" t="s">
        <v>2</v>
      </c>
      <c r="D342" s="10" t="s">
        <v>38</v>
      </c>
      <c r="E342" s="59">
        <f t="shared" si="161"/>
        <v>37.5</v>
      </c>
      <c r="F342" s="59">
        <f t="shared" si="162"/>
        <v>0</v>
      </c>
      <c r="G342" s="59">
        <f t="shared" si="163"/>
        <v>62.5</v>
      </c>
      <c r="H342" s="59">
        <f t="shared" si="164"/>
        <v>0</v>
      </c>
      <c r="I342" s="59">
        <f t="shared" si="165"/>
        <v>0.625</v>
      </c>
      <c r="J342">
        <v>8</v>
      </c>
      <c r="K342">
        <v>3</v>
      </c>
      <c r="L342">
        <v>0</v>
      </c>
      <c r="M342">
        <v>5</v>
      </c>
      <c r="N342">
        <v>0</v>
      </c>
      <c r="O342">
        <v>1</v>
      </c>
      <c r="P342">
        <v>2145</v>
      </c>
      <c r="Q342">
        <v>0</v>
      </c>
      <c r="R342">
        <v>2145</v>
      </c>
      <c r="S342">
        <v>0</v>
      </c>
      <c r="T342">
        <v>112</v>
      </c>
      <c r="U342">
        <v>112</v>
      </c>
      <c r="V342">
        <v>0</v>
      </c>
      <c r="W342">
        <v>4199.2000010000002</v>
      </c>
      <c r="X342">
        <v>4199.2000010000002</v>
      </c>
      <c r="Y342">
        <v>0</v>
      </c>
      <c r="Z342">
        <v>131.4</v>
      </c>
      <c r="AA342">
        <v>131.4</v>
      </c>
      <c r="AB342">
        <v>0</v>
      </c>
      <c r="AC342">
        <v>20</v>
      </c>
      <c r="AD342">
        <v>10</v>
      </c>
      <c r="AE342">
        <v>10</v>
      </c>
      <c r="AF342">
        <v>0</v>
      </c>
      <c r="AG342">
        <v>7</v>
      </c>
      <c r="AH342">
        <v>8</v>
      </c>
      <c r="AI342">
        <v>1</v>
      </c>
      <c r="AJ342">
        <v>0</v>
      </c>
      <c r="AK342">
        <v>1</v>
      </c>
      <c r="AL342">
        <v>3</v>
      </c>
      <c r="AM342">
        <v>5</v>
      </c>
      <c r="AN342">
        <v>3</v>
      </c>
      <c r="AO342">
        <v>0</v>
      </c>
      <c r="AP342">
        <v>0</v>
      </c>
      <c r="AQ342">
        <v>1</v>
      </c>
      <c r="AR342">
        <v>1</v>
      </c>
      <c r="AS342">
        <v>2</v>
      </c>
      <c r="AT342">
        <v>5</v>
      </c>
      <c r="AU342">
        <v>1</v>
      </c>
      <c r="AV342">
        <v>0</v>
      </c>
      <c r="AW342">
        <v>0</v>
      </c>
      <c r="AX342">
        <v>2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8</v>
      </c>
      <c r="BF342">
        <v>3</v>
      </c>
      <c r="BG342">
        <v>0</v>
      </c>
      <c r="BH342">
        <v>0</v>
      </c>
      <c r="BI342">
        <v>0</v>
      </c>
      <c r="BJ342">
        <v>5</v>
      </c>
      <c r="BK342">
        <v>0</v>
      </c>
      <c r="BL342">
        <v>169</v>
      </c>
      <c r="BM342">
        <v>64</v>
      </c>
      <c r="BN342">
        <v>0</v>
      </c>
      <c r="BO342">
        <v>0</v>
      </c>
      <c r="BP342">
        <v>0</v>
      </c>
      <c r="BQ342">
        <v>70</v>
      </c>
      <c r="BR342">
        <v>35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 t="s">
        <v>58</v>
      </c>
    </row>
    <row r="343" spans="1:106">
      <c r="A343"/>
      <c r="B343" s="10"/>
      <c r="C343" s="6"/>
      <c r="D343" s="10"/>
      <c r="E343" s="59"/>
      <c r="F343" s="59"/>
      <c r="G343" s="59"/>
      <c r="H343" s="59"/>
      <c r="I343" s="59"/>
    </row>
    <row r="344" spans="1:106">
      <c r="A344" s="34" t="s">
        <v>3</v>
      </c>
      <c r="B344" s="34">
        <f>COUNTIF(C316:C341,"WT")</f>
        <v>11</v>
      </c>
      <c r="C344" s="63"/>
      <c r="D344" s="22" t="s">
        <v>41</v>
      </c>
      <c r="E344" s="24">
        <f>AVERAGE(E319:E322,E324,E329,E331:E332,E335:E336,E340)</f>
        <v>29.545454545454547</v>
      </c>
      <c r="F344" s="24">
        <f t="shared" ref="F344:BQ344" si="169">AVERAGE(F319:F322,F324,F329,F331:F332,F335:F336,F340)</f>
        <v>3.4090909090909092</v>
      </c>
      <c r="G344" s="24">
        <f t="shared" si="169"/>
        <v>46.590909090909093</v>
      </c>
      <c r="H344" s="24">
        <f t="shared" si="169"/>
        <v>11.363636363636363</v>
      </c>
      <c r="I344" s="24">
        <f t="shared" si="169"/>
        <v>0.46590909090909088</v>
      </c>
      <c r="J344" s="24">
        <f t="shared" si="169"/>
        <v>8</v>
      </c>
      <c r="K344" s="24">
        <f t="shared" si="169"/>
        <v>2.3636363636363638</v>
      </c>
      <c r="L344" s="24">
        <f>AVERAGE(L319:L322,L324,L329,L331:L332,L335:L336,L340)</f>
        <v>0.27272727272727271</v>
      </c>
      <c r="M344" s="24">
        <f t="shared" si="169"/>
        <v>3.7272727272727271</v>
      </c>
      <c r="N344" s="24">
        <f t="shared" si="169"/>
        <v>0.90909090909090906</v>
      </c>
      <c r="O344" s="24">
        <f t="shared" si="169"/>
        <v>0.68993506493636358</v>
      </c>
      <c r="P344" s="24">
        <f t="shared" si="169"/>
        <v>1073.686688318182</v>
      </c>
      <c r="Q344" s="24">
        <f t="shared" si="169"/>
        <v>192.90909090909091</v>
      </c>
      <c r="R344" s="24">
        <f t="shared" si="169"/>
        <v>842.64545454545453</v>
      </c>
      <c r="S344" s="24">
        <f t="shared" si="169"/>
        <v>518.93939393636367</v>
      </c>
      <c r="T344" s="24">
        <f t="shared" si="169"/>
        <v>257.33214285454545</v>
      </c>
      <c r="U344" s="24">
        <f t="shared" si="169"/>
        <v>149.15064934545453</v>
      </c>
      <c r="V344" s="24">
        <f t="shared" si="169"/>
        <v>268.71212120909092</v>
      </c>
      <c r="W344" s="24">
        <f t="shared" si="169"/>
        <v>2632.2750000090909</v>
      </c>
      <c r="X344" s="24">
        <f t="shared" si="169"/>
        <v>1869.3701298781814</v>
      </c>
      <c r="Y344" s="24">
        <f t="shared" si="169"/>
        <v>891.0454545454545</v>
      </c>
      <c r="Z344" s="24">
        <f t="shared" si="169"/>
        <v>166.50844155363637</v>
      </c>
      <c r="AA344" s="24">
        <f t="shared" si="169"/>
        <v>186.73084416272729</v>
      </c>
      <c r="AB344" s="24">
        <f t="shared" si="169"/>
        <v>72.530303029999999</v>
      </c>
      <c r="AC344" s="24">
        <f t="shared" si="169"/>
        <v>20.545454545454547</v>
      </c>
      <c r="AD344" s="24">
        <f t="shared" si="169"/>
        <v>7.8181818181818183</v>
      </c>
      <c r="AE344" s="24">
        <f t="shared" si="169"/>
        <v>9.8181818181818183</v>
      </c>
      <c r="AF344" s="24">
        <f t="shared" si="169"/>
        <v>2.9090909090909092</v>
      </c>
      <c r="AG344" s="24">
        <f t="shared" si="169"/>
        <v>7.3636363636363633</v>
      </c>
      <c r="AH344" s="24">
        <f t="shared" si="169"/>
        <v>6.0909090909090908</v>
      </c>
      <c r="AI344" s="24">
        <f t="shared" si="169"/>
        <v>1.2727272727272727</v>
      </c>
      <c r="AJ344" s="24">
        <f t="shared" si="169"/>
        <v>0.27272727272727271</v>
      </c>
      <c r="AK344" s="24">
        <f t="shared" si="169"/>
        <v>0.54545454545454541</v>
      </c>
      <c r="AL344" s="24">
        <f t="shared" si="169"/>
        <v>5</v>
      </c>
      <c r="AM344" s="24">
        <f t="shared" si="169"/>
        <v>4.9090909090909092</v>
      </c>
      <c r="AN344" s="24">
        <f t="shared" si="169"/>
        <v>1.4545454545454546</v>
      </c>
      <c r="AO344" s="24">
        <f t="shared" si="169"/>
        <v>0</v>
      </c>
      <c r="AP344" s="24">
        <f t="shared" si="169"/>
        <v>0</v>
      </c>
      <c r="AQ344" s="24">
        <f t="shared" si="169"/>
        <v>0.18181818181818182</v>
      </c>
      <c r="AR344" s="24">
        <f t="shared" si="169"/>
        <v>1.2727272727272727</v>
      </c>
      <c r="AS344" s="24">
        <f t="shared" si="169"/>
        <v>2.0909090909090908</v>
      </c>
      <c r="AT344" s="24">
        <f t="shared" si="169"/>
        <v>3.7272727272727271</v>
      </c>
      <c r="AU344" s="24">
        <f t="shared" si="169"/>
        <v>0.90909090909090906</v>
      </c>
      <c r="AV344" s="24">
        <f t="shared" si="169"/>
        <v>0.18181818181818182</v>
      </c>
      <c r="AW344" s="24">
        <f t="shared" si="169"/>
        <v>9.0909090909090912E-2</v>
      </c>
      <c r="AX344" s="24">
        <f t="shared" si="169"/>
        <v>2.8181818181818183</v>
      </c>
      <c r="AY344" s="24">
        <f t="shared" si="169"/>
        <v>0.36363636363636365</v>
      </c>
      <c r="AZ344" s="24">
        <f t="shared" si="169"/>
        <v>0.90909090909090906</v>
      </c>
      <c r="BA344" s="24">
        <f t="shared" si="169"/>
        <v>0.36363636363636365</v>
      </c>
      <c r="BB344" s="24">
        <f t="shared" si="169"/>
        <v>9.0909090909090912E-2</v>
      </c>
      <c r="BC344" s="24">
        <f t="shared" si="169"/>
        <v>0.27272727272727271</v>
      </c>
      <c r="BD344" s="24">
        <f t="shared" si="169"/>
        <v>0.90909090909090906</v>
      </c>
      <c r="BE344" s="24">
        <f t="shared" si="169"/>
        <v>13.363636363636363</v>
      </c>
      <c r="BF344" s="24">
        <f t="shared" si="169"/>
        <v>0.72727272727272729</v>
      </c>
      <c r="BG344" s="24">
        <f t="shared" si="169"/>
        <v>9.0909090909090912E-2</v>
      </c>
      <c r="BH344" s="24">
        <f t="shared" si="169"/>
        <v>0</v>
      </c>
      <c r="BI344" s="24">
        <f t="shared" si="169"/>
        <v>2.6363636363636362</v>
      </c>
      <c r="BJ344" s="24">
        <f t="shared" si="169"/>
        <v>3.5454545454545454</v>
      </c>
      <c r="BK344" s="24">
        <f t="shared" si="169"/>
        <v>6.3636363636363633</v>
      </c>
      <c r="BL344" s="24">
        <f t="shared" si="169"/>
        <v>229</v>
      </c>
      <c r="BM344" s="24">
        <f t="shared" si="169"/>
        <v>71.272727272727266</v>
      </c>
      <c r="BN344" s="24">
        <f t="shared" si="169"/>
        <v>4.5454545454545459</v>
      </c>
      <c r="BO344" s="24">
        <f t="shared" si="169"/>
        <v>0.27272727272727271</v>
      </c>
      <c r="BP344" s="24">
        <f t="shared" si="169"/>
        <v>8.6363636363636367</v>
      </c>
      <c r="BQ344" s="24">
        <f t="shared" si="169"/>
        <v>26.818181818181817</v>
      </c>
      <c r="BR344" s="24">
        <f t="shared" ref="BR344:BX344" si="170">AVERAGE(BR319:BR322,BR324,BR329,BR331:BR332,BR335:BR336,BR340)</f>
        <v>117.45454545454545</v>
      </c>
      <c r="BS344" s="24">
        <f t="shared" si="170"/>
        <v>0</v>
      </c>
      <c r="BT344" s="24">
        <f t="shared" si="170"/>
        <v>0</v>
      </c>
      <c r="BU344" s="24">
        <f t="shared" si="170"/>
        <v>0</v>
      </c>
      <c r="BV344" s="24">
        <f t="shared" si="170"/>
        <v>0</v>
      </c>
      <c r="BW344" s="24">
        <f t="shared" si="170"/>
        <v>0</v>
      </c>
      <c r="BX344" s="24">
        <f t="shared" si="170"/>
        <v>0</v>
      </c>
    </row>
    <row r="345" spans="1:106">
      <c r="A345" s="35" t="s">
        <v>179</v>
      </c>
      <c r="B345" s="34">
        <f>COUNTIF(C316:C341,"+ve")</f>
        <v>12</v>
      </c>
      <c r="C345" s="63"/>
      <c r="D345" s="18" t="s">
        <v>41</v>
      </c>
      <c r="E345" s="27">
        <f>AVERAGE(E323,E325:E328,E330,E333:E334,E337:E339,E341:E342)</f>
        <v>23.076923076923077</v>
      </c>
      <c r="F345" s="27">
        <f t="shared" ref="F345:BQ345" si="171">AVERAGE(F323,F325:F328,F330,F333:F334,F337:F339,F341:F342)</f>
        <v>9.615384615384615</v>
      </c>
      <c r="G345" s="27">
        <f t="shared" si="171"/>
        <v>57.692307692307693</v>
      </c>
      <c r="H345" s="27">
        <f t="shared" si="171"/>
        <v>9.615384615384615</v>
      </c>
      <c r="I345" s="27">
        <f t="shared" si="171"/>
        <v>0.57692307692307687</v>
      </c>
      <c r="J345" s="27">
        <f t="shared" si="171"/>
        <v>8</v>
      </c>
      <c r="K345" s="27">
        <f t="shared" si="171"/>
        <v>1.8461538461538463</v>
      </c>
      <c r="L345" s="27">
        <f t="shared" si="171"/>
        <v>0.76923076923076927</v>
      </c>
      <c r="M345" s="27">
        <f t="shared" si="171"/>
        <v>4.615384615384615</v>
      </c>
      <c r="N345" s="27">
        <f t="shared" si="171"/>
        <v>0.76923076923076927</v>
      </c>
      <c r="O345" s="27">
        <f t="shared" si="171"/>
        <v>0.79349816848461541</v>
      </c>
      <c r="P345" s="27">
        <f t="shared" si="171"/>
        <v>1240.6606227153845</v>
      </c>
      <c r="Q345" s="27">
        <f t="shared" si="171"/>
        <v>1111.7692307692307</v>
      </c>
      <c r="R345" s="27">
        <f t="shared" si="171"/>
        <v>1053.7507325538461</v>
      </c>
      <c r="S345" s="27">
        <f t="shared" si="171"/>
        <v>693.28846153846155</v>
      </c>
      <c r="T345" s="27">
        <f t="shared" si="171"/>
        <v>276.2184065969231</v>
      </c>
      <c r="U345" s="27">
        <f t="shared" si="171"/>
        <v>250.55201465461539</v>
      </c>
      <c r="V345" s="27">
        <f t="shared" si="171"/>
        <v>300.63461538461536</v>
      </c>
      <c r="W345" s="27">
        <f t="shared" si="171"/>
        <v>2091.0923074846155</v>
      </c>
      <c r="X345" s="27">
        <f t="shared" si="171"/>
        <v>2036.6245419461536</v>
      </c>
      <c r="Y345" s="27">
        <f t="shared" si="171"/>
        <v>523.51923076923072</v>
      </c>
      <c r="Z345" s="27">
        <f t="shared" si="171"/>
        <v>371.94285714384608</v>
      </c>
      <c r="AA345" s="27">
        <f t="shared" si="171"/>
        <v>400.70915751538456</v>
      </c>
      <c r="AB345" s="27">
        <f t="shared" si="171"/>
        <v>100.88461538461539</v>
      </c>
      <c r="AC345" s="27">
        <f t="shared" si="171"/>
        <v>28.153846153846153</v>
      </c>
      <c r="AD345" s="27">
        <f t="shared" si="171"/>
        <v>10.23076923076923</v>
      </c>
      <c r="AE345" s="27">
        <f t="shared" si="171"/>
        <v>14.692307692307692</v>
      </c>
      <c r="AF345" s="27">
        <f t="shared" si="171"/>
        <v>3.2307692307692308</v>
      </c>
      <c r="AG345" s="27">
        <f t="shared" si="171"/>
        <v>10</v>
      </c>
      <c r="AH345" s="27">
        <f t="shared" si="171"/>
        <v>7.615384615384615</v>
      </c>
      <c r="AI345" s="27">
        <f t="shared" si="171"/>
        <v>5</v>
      </c>
      <c r="AJ345" s="27">
        <f t="shared" si="171"/>
        <v>0.61538461538461542</v>
      </c>
      <c r="AK345" s="27">
        <f t="shared" si="171"/>
        <v>0.92307692307692313</v>
      </c>
      <c r="AL345" s="27">
        <f t="shared" si="171"/>
        <v>4</v>
      </c>
      <c r="AM345" s="27">
        <f t="shared" si="171"/>
        <v>6.1538461538461542</v>
      </c>
      <c r="AN345" s="27">
        <f t="shared" si="171"/>
        <v>2.2307692307692308</v>
      </c>
      <c r="AO345" s="27">
        <f t="shared" si="171"/>
        <v>7.6923076923076927E-2</v>
      </c>
      <c r="AP345" s="27">
        <f t="shared" si="171"/>
        <v>7.6923076923076927E-2</v>
      </c>
      <c r="AQ345" s="27">
        <f t="shared" si="171"/>
        <v>0.46153846153846156</v>
      </c>
      <c r="AR345" s="27">
        <f t="shared" si="171"/>
        <v>1.2307692307692308</v>
      </c>
      <c r="AS345" s="27">
        <f t="shared" si="171"/>
        <v>2.8461538461538463</v>
      </c>
      <c r="AT345" s="27">
        <f t="shared" si="171"/>
        <v>4.615384615384615</v>
      </c>
      <c r="AU345" s="27">
        <f t="shared" si="171"/>
        <v>4.6923076923076925</v>
      </c>
      <c r="AV345" s="27">
        <f t="shared" si="171"/>
        <v>0.53846153846153844</v>
      </c>
      <c r="AW345" s="27">
        <f t="shared" si="171"/>
        <v>7.6923076923076927E-2</v>
      </c>
      <c r="AX345" s="27">
        <f t="shared" si="171"/>
        <v>1.9230769230769231</v>
      </c>
      <c r="AY345" s="27">
        <f t="shared" si="171"/>
        <v>1</v>
      </c>
      <c r="AZ345" s="27">
        <f t="shared" si="171"/>
        <v>0.76923076923076927</v>
      </c>
      <c r="BA345" s="27">
        <f t="shared" si="171"/>
        <v>0.23076923076923078</v>
      </c>
      <c r="BB345" s="27">
        <f t="shared" si="171"/>
        <v>0</v>
      </c>
      <c r="BC345" s="27">
        <f t="shared" si="171"/>
        <v>0.38461538461538464</v>
      </c>
      <c r="BD345" s="27">
        <f t="shared" si="171"/>
        <v>0.84615384615384615</v>
      </c>
      <c r="BE345" s="27">
        <f t="shared" si="171"/>
        <v>10.307692307692308</v>
      </c>
      <c r="BF345" s="27">
        <f t="shared" si="171"/>
        <v>2.4615384615384617</v>
      </c>
      <c r="BG345" s="27">
        <f t="shared" si="171"/>
        <v>0.53846153846153844</v>
      </c>
      <c r="BH345" s="27">
        <f t="shared" si="171"/>
        <v>7.6923076923076927E-2</v>
      </c>
      <c r="BI345" s="27">
        <f t="shared" si="171"/>
        <v>2.9230769230769229</v>
      </c>
      <c r="BJ345" s="27">
        <f t="shared" si="171"/>
        <v>2.9230769230769229</v>
      </c>
      <c r="BK345" s="27">
        <f t="shared" si="171"/>
        <v>1.3846153846153846</v>
      </c>
      <c r="BL345" s="27">
        <f t="shared" si="171"/>
        <v>271.15384615384613</v>
      </c>
      <c r="BM345" s="27">
        <f t="shared" si="171"/>
        <v>81.384615384615387</v>
      </c>
      <c r="BN345" s="27">
        <f t="shared" si="171"/>
        <v>11.692307692307692</v>
      </c>
      <c r="BO345" s="27">
        <f t="shared" si="171"/>
        <v>0.76923076923076927</v>
      </c>
      <c r="BP345" s="27">
        <f t="shared" si="171"/>
        <v>4.2307692307692308</v>
      </c>
      <c r="BQ345" s="27">
        <f t="shared" si="171"/>
        <v>56.615384615384613</v>
      </c>
      <c r="BR345" s="27">
        <f t="shared" ref="BR345:BX345" si="172">AVERAGE(BR323,BR325:BR328,BR330,BR333:BR334,BR337:BR339,BR341:BR342)</f>
        <v>116.46153846153847</v>
      </c>
      <c r="BS345" s="27">
        <f t="shared" si="172"/>
        <v>0</v>
      </c>
      <c r="BT345" s="27">
        <f t="shared" si="172"/>
        <v>0</v>
      </c>
      <c r="BU345" s="27">
        <f t="shared" si="172"/>
        <v>0</v>
      </c>
      <c r="BV345" s="27">
        <f t="shared" si="172"/>
        <v>0</v>
      </c>
      <c r="BW345" s="27">
        <f t="shared" si="172"/>
        <v>0</v>
      </c>
      <c r="BX345" s="27">
        <f t="shared" si="172"/>
        <v>0</v>
      </c>
    </row>
    <row r="346" spans="1:106">
      <c r="A346" s="63"/>
      <c r="B346" s="63"/>
      <c r="C346" s="63"/>
      <c r="D346" s="22" t="s">
        <v>43</v>
      </c>
      <c r="E346" s="24">
        <f>STDEV(E319:E322,E324,E329,E331:E332,E335:E336,E340)/SQRT($B344)</f>
        <v>10.151232470057861</v>
      </c>
      <c r="F346" s="24">
        <f t="shared" ref="F346:BQ346" si="173">STDEV(F319:F322,F324,F329,F331:F332,F335:F336,F340)/SQRT($B344)</f>
        <v>2.4372284760826384</v>
      </c>
      <c r="G346" s="24">
        <f t="shared" si="173"/>
        <v>11.318090543626122</v>
      </c>
      <c r="H346" s="24">
        <f t="shared" si="173"/>
        <v>3.9364791081110844</v>
      </c>
      <c r="I346" s="24">
        <f t="shared" si="173"/>
        <v>0.11318090543626122</v>
      </c>
      <c r="J346" s="24">
        <f t="shared" si="173"/>
        <v>0</v>
      </c>
      <c r="K346" s="24">
        <f t="shared" si="173"/>
        <v>0.81209859760462888</v>
      </c>
      <c r="L346" s="24">
        <f t="shared" si="173"/>
        <v>0.19497827808661106</v>
      </c>
      <c r="M346" s="24">
        <f t="shared" si="173"/>
        <v>0.90544724349008976</v>
      </c>
      <c r="N346" s="24">
        <f t="shared" si="173"/>
        <v>0.3149183286488868</v>
      </c>
      <c r="O346" s="24">
        <f t="shared" si="173"/>
        <v>0.11465223105853133</v>
      </c>
      <c r="P346" s="24">
        <f t="shared" si="173"/>
        <v>311.69434157649056</v>
      </c>
      <c r="Q346" s="24">
        <f t="shared" si="173"/>
        <v>150.16775192766343</v>
      </c>
      <c r="R346" s="24">
        <f t="shared" si="173"/>
        <v>264.48446297849858</v>
      </c>
      <c r="S346" s="24">
        <f t="shared" si="173"/>
        <v>262.38693791502664</v>
      </c>
      <c r="T346" s="24">
        <f t="shared" si="173"/>
        <v>80.746459769713226</v>
      </c>
      <c r="U346" s="24">
        <f t="shared" si="173"/>
        <v>36.203585005573203</v>
      </c>
      <c r="V346" s="24">
        <f t="shared" si="173"/>
        <v>169.93849465376658</v>
      </c>
      <c r="W346" s="24">
        <f t="shared" si="173"/>
        <v>1672.3191137563604</v>
      </c>
      <c r="X346" s="24">
        <f t="shared" si="173"/>
        <v>1584.2667044213467</v>
      </c>
      <c r="Y346" s="24">
        <f t="shared" si="173"/>
        <v>748.32074568980909</v>
      </c>
      <c r="Z346" s="24">
        <f t="shared" si="173"/>
        <v>65.775578439337522</v>
      </c>
      <c r="AA346" s="24">
        <f t="shared" si="173"/>
        <v>84.545037208865821</v>
      </c>
      <c r="AB346" s="24">
        <f t="shared" si="173"/>
        <v>28.731083528108936</v>
      </c>
      <c r="AC346" s="24">
        <f t="shared" si="173"/>
        <v>4.9623374923950667</v>
      </c>
      <c r="AD346" s="24">
        <f t="shared" si="173"/>
        <v>1.8081541658839011</v>
      </c>
      <c r="AE346" s="24">
        <f t="shared" si="173"/>
        <v>2.8278426785937074</v>
      </c>
      <c r="AF346" s="24">
        <f t="shared" si="173"/>
        <v>0.80288735148434964</v>
      </c>
      <c r="AG346" s="24">
        <f t="shared" si="173"/>
        <v>1.3022548785069077</v>
      </c>
      <c r="AH346" s="24">
        <f t="shared" si="173"/>
        <v>1.2824305436059897</v>
      </c>
      <c r="AI346" s="24">
        <f t="shared" si="173"/>
        <v>0.42833523597780904</v>
      </c>
      <c r="AJ346" s="24">
        <f t="shared" si="173"/>
        <v>0.19497827808661106</v>
      </c>
      <c r="AK346" s="24">
        <f t="shared" si="173"/>
        <v>0.31228298249668485</v>
      </c>
      <c r="AL346" s="24">
        <f t="shared" si="173"/>
        <v>2.3316010886006286</v>
      </c>
      <c r="AM346" s="24">
        <f t="shared" si="173"/>
        <v>0.91903650589818997</v>
      </c>
      <c r="AN346" s="24">
        <f t="shared" si="173"/>
        <v>0.56187407783136156</v>
      </c>
      <c r="AO346" s="24">
        <f t="shared" si="173"/>
        <v>0</v>
      </c>
      <c r="AP346" s="24">
        <f t="shared" si="173"/>
        <v>0</v>
      </c>
      <c r="AQ346" s="24">
        <f t="shared" si="173"/>
        <v>0.12196734422726126</v>
      </c>
      <c r="AR346" s="24">
        <f t="shared" si="173"/>
        <v>0.68875261545002953</v>
      </c>
      <c r="AS346" s="24">
        <f t="shared" si="173"/>
        <v>0.54696759841786624</v>
      </c>
      <c r="AT346" s="24">
        <f t="shared" si="173"/>
        <v>0.90544724349008976</v>
      </c>
      <c r="AU346" s="24">
        <f t="shared" si="173"/>
        <v>0.36815375875121065</v>
      </c>
      <c r="AV346" s="24">
        <f t="shared" si="173"/>
        <v>0.18181818181818182</v>
      </c>
      <c r="AW346" s="24">
        <f t="shared" si="173"/>
        <v>9.0909090909090912E-2</v>
      </c>
      <c r="AX346" s="24">
        <f t="shared" si="173"/>
        <v>1.6504444680596679</v>
      </c>
      <c r="AY346" s="24">
        <f t="shared" si="173"/>
        <v>0.20327890704543541</v>
      </c>
      <c r="AZ346" s="24">
        <f t="shared" si="173"/>
        <v>0.3149183286488868</v>
      </c>
      <c r="BA346" s="24">
        <f t="shared" si="173"/>
        <v>0.27872199485010712</v>
      </c>
      <c r="BB346" s="24">
        <f t="shared" si="173"/>
        <v>9.0909090909090912E-2</v>
      </c>
      <c r="BC346" s="24">
        <f t="shared" si="173"/>
        <v>0.14083575804390605</v>
      </c>
      <c r="BD346" s="24">
        <f t="shared" si="173"/>
        <v>0.36815375875121065</v>
      </c>
      <c r="BE346" s="24">
        <f t="shared" si="173"/>
        <v>2.8580754086136904</v>
      </c>
      <c r="BF346" s="24">
        <f t="shared" si="173"/>
        <v>0.42833523597780893</v>
      </c>
      <c r="BG346" s="24">
        <f t="shared" si="173"/>
        <v>9.0909090909090912E-2</v>
      </c>
      <c r="BH346" s="24">
        <f t="shared" si="173"/>
        <v>0</v>
      </c>
      <c r="BI346" s="24">
        <f t="shared" si="173"/>
        <v>0.85570520914546133</v>
      </c>
      <c r="BJ346" s="24">
        <f t="shared" si="173"/>
        <v>1.0648400337706416</v>
      </c>
      <c r="BK346" s="24">
        <f t="shared" si="173"/>
        <v>1.8353732702974386</v>
      </c>
      <c r="BL346" s="24">
        <f t="shared" si="173"/>
        <v>72.845540201667305</v>
      </c>
      <c r="BM346" s="24">
        <f t="shared" si="173"/>
        <v>26.827425217520464</v>
      </c>
      <c r="BN346" s="24">
        <f t="shared" si="173"/>
        <v>1.5745916432444338</v>
      </c>
      <c r="BO346" s="24">
        <f t="shared" si="173"/>
        <v>0.14083575804390605</v>
      </c>
      <c r="BP346" s="24">
        <f t="shared" si="173"/>
        <v>2.6155921536144713</v>
      </c>
      <c r="BQ346" s="24">
        <f t="shared" si="173"/>
        <v>12.73636039192743</v>
      </c>
      <c r="BR346" s="24">
        <f t="shared" ref="BR346:BX346" si="174">STDEV(BR319:BR322,BR324,BR329,BR331:BR332,BR335:BR336,BR340)/SQRT($B344)</f>
        <v>39.813054879561491</v>
      </c>
      <c r="BS346" s="24">
        <f t="shared" si="174"/>
        <v>0</v>
      </c>
      <c r="BT346" s="24">
        <f t="shared" si="174"/>
        <v>0</v>
      </c>
      <c r="BU346" s="24">
        <f t="shared" si="174"/>
        <v>0</v>
      </c>
      <c r="BV346" s="24">
        <f t="shared" si="174"/>
        <v>0</v>
      </c>
      <c r="BW346" s="24">
        <f t="shared" si="174"/>
        <v>0</v>
      </c>
      <c r="BX346" s="24">
        <f t="shared" si="174"/>
        <v>0</v>
      </c>
    </row>
    <row r="347" spans="1:106">
      <c r="A347" s="63"/>
      <c r="B347" s="2"/>
      <c r="C347" s="63"/>
      <c r="D347" s="18" t="s">
        <v>43</v>
      </c>
      <c r="E347" s="27">
        <f>STDEV(E323,E325:E328,E330,E333:E334,E337:E339,E341:E342)/SQRT($B345)</f>
        <v>8.1817136367748802</v>
      </c>
      <c r="F347" s="27">
        <f t="shared" ref="F347:BQ347" si="175">STDEV(F323,F325:F328,F330,F333:F334,F337:F339,F341:F342)/SQRT($B345)</f>
        <v>3.9401573247257198</v>
      </c>
      <c r="G347" s="27">
        <f t="shared" si="175"/>
        <v>8.0064076902543579</v>
      </c>
      <c r="H347" s="27">
        <f t="shared" si="175"/>
        <v>3.9401573247257198</v>
      </c>
      <c r="I347" s="27">
        <f t="shared" si="175"/>
        <v>8.0064076902543579E-2</v>
      </c>
      <c r="J347" s="27">
        <f t="shared" si="175"/>
        <v>0</v>
      </c>
      <c r="K347" s="27">
        <f t="shared" si="175"/>
        <v>0.65453709094199042</v>
      </c>
      <c r="L347" s="27">
        <f t="shared" si="175"/>
        <v>0.31521258597805762</v>
      </c>
      <c r="M347" s="27">
        <f t="shared" si="175"/>
        <v>0.64051261522034864</v>
      </c>
      <c r="N347" s="27">
        <f t="shared" si="175"/>
        <v>0.31521258597805762</v>
      </c>
      <c r="O347" s="27">
        <f t="shared" si="175"/>
        <v>8.627925661521349E-2</v>
      </c>
      <c r="P347" s="27">
        <f t="shared" si="175"/>
        <v>213.26647168040063</v>
      </c>
      <c r="Q347" s="27">
        <f t="shared" si="175"/>
        <v>367.86246588014222</v>
      </c>
      <c r="R347" s="27">
        <f t="shared" si="175"/>
        <v>201.94631215244272</v>
      </c>
      <c r="S347" s="27">
        <f t="shared" si="175"/>
        <v>314.18840531298997</v>
      </c>
      <c r="T347" s="27">
        <f t="shared" si="175"/>
        <v>64.538813706144822</v>
      </c>
      <c r="U347" s="27">
        <f t="shared" si="175"/>
        <v>64.641976079216235</v>
      </c>
      <c r="V347" s="27">
        <f t="shared" si="175"/>
        <v>115.13721665555424</v>
      </c>
      <c r="W347" s="27">
        <f t="shared" si="175"/>
        <v>1105.3559263687077</v>
      </c>
      <c r="X347" s="27">
        <f t="shared" si="175"/>
        <v>1096.3231484732335</v>
      </c>
      <c r="Y347" s="27">
        <f t="shared" si="175"/>
        <v>369.80447215097774</v>
      </c>
      <c r="Z347" s="27">
        <f t="shared" si="175"/>
        <v>91.815162066997544</v>
      </c>
      <c r="AA347" s="27">
        <f t="shared" si="175"/>
        <v>102.10570981758953</v>
      </c>
      <c r="AB347" s="27">
        <f t="shared" si="175"/>
        <v>37.284759781522162</v>
      </c>
      <c r="AC347" s="27">
        <f t="shared" si="175"/>
        <v>5.6406832646681817</v>
      </c>
      <c r="AD347" s="27">
        <f t="shared" si="175"/>
        <v>1.8414737687585023</v>
      </c>
      <c r="AE347" s="27">
        <f t="shared" si="175"/>
        <v>3.9412078932885106</v>
      </c>
      <c r="AF347" s="27">
        <f t="shared" si="175"/>
        <v>1.0418589566107717</v>
      </c>
      <c r="AG347" s="27">
        <f t="shared" si="175"/>
        <v>1.4529663145135578</v>
      </c>
      <c r="AH347" s="27">
        <f t="shared" si="175"/>
        <v>1.3361348772696604</v>
      </c>
      <c r="AI347" s="27">
        <f t="shared" si="175"/>
        <v>2.5193694096384958</v>
      </c>
      <c r="AJ347" s="27">
        <f t="shared" si="175"/>
        <v>0.47927117032099348</v>
      </c>
      <c r="AK347" s="27">
        <f t="shared" si="175"/>
        <v>0.71162508135271374</v>
      </c>
      <c r="AL347" s="27">
        <f t="shared" si="175"/>
        <v>2.1984843263788201</v>
      </c>
      <c r="AM347" s="27">
        <f t="shared" si="175"/>
        <v>0.65453709094199031</v>
      </c>
      <c r="AN347" s="27">
        <f t="shared" si="175"/>
        <v>1.0746694979920712</v>
      </c>
      <c r="AO347" s="27">
        <f t="shared" si="175"/>
        <v>8.0064076902543579E-2</v>
      </c>
      <c r="AP347" s="27">
        <f t="shared" si="175"/>
        <v>8.0064076902543579E-2</v>
      </c>
      <c r="AQ347" s="27">
        <f t="shared" si="175"/>
        <v>0.32522181779399545</v>
      </c>
      <c r="AR347" s="27">
        <f t="shared" si="175"/>
        <v>0.7086160823300246</v>
      </c>
      <c r="AS347" s="27">
        <f t="shared" si="175"/>
        <v>0.74392123468738502</v>
      </c>
      <c r="AT347" s="27">
        <f t="shared" si="175"/>
        <v>0.64051261522034864</v>
      </c>
      <c r="AU347" s="27">
        <f t="shared" si="175"/>
        <v>2.4759527217501307</v>
      </c>
      <c r="AV347" s="27">
        <f t="shared" si="175"/>
        <v>0.40165256917488573</v>
      </c>
      <c r="AW347" s="27">
        <f t="shared" si="175"/>
        <v>8.0064076902543579E-2</v>
      </c>
      <c r="AX347" s="27">
        <f t="shared" si="175"/>
        <v>1.2386234432578911</v>
      </c>
      <c r="AY347" s="27">
        <f t="shared" si="175"/>
        <v>0.48591265790377508</v>
      </c>
      <c r="AZ347" s="27">
        <f t="shared" si="175"/>
        <v>0.31521258597805762</v>
      </c>
      <c r="BA347" s="27">
        <f t="shared" si="175"/>
        <v>0.12659242088545833</v>
      </c>
      <c r="BB347" s="27">
        <f t="shared" si="175"/>
        <v>0</v>
      </c>
      <c r="BC347" s="27">
        <f t="shared" si="175"/>
        <v>0.40032038451271784</v>
      </c>
      <c r="BD347" s="27">
        <f t="shared" si="175"/>
        <v>0.42239650024450182</v>
      </c>
      <c r="BE347" s="27">
        <f t="shared" si="175"/>
        <v>1.2381920925767771</v>
      </c>
      <c r="BF347" s="27">
        <f t="shared" si="175"/>
        <v>1.4172321646600492</v>
      </c>
      <c r="BG347" s="27">
        <f t="shared" si="175"/>
        <v>0.48038446141526148</v>
      </c>
      <c r="BH347" s="27">
        <f t="shared" si="175"/>
        <v>8.0064076902543579E-2</v>
      </c>
      <c r="BI347" s="27">
        <f t="shared" si="175"/>
        <v>0.88554391996559623</v>
      </c>
      <c r="BJ347" s="27">
        <f t="shared" si="175"/>
        <v>0.8288340074863072</v>
      </c>
      <c r="BK347" s="27">
        <f t="shared" si="175"/>
        <v>0.44935851713645858</v>
      </c>
      <c r="BL347" s="27">
        <f t="shared" si="175"/>
        <v>74.700312931986787</v>
      </c>
      <c r="BM347" s="27">
        <f t="shared" si="175"/>
        <v>22.328836133505103</v>
      </c>
      <c r="BN347" s="27">
        <f t="shared" si="175"/>
        <v>7.6316088075485764</v>
      </c>
      <c r="BO347" s="27">
        <f t="shared" si="175"/>
        <v>0.42742520713255516</v>
      </c>
      <c r="BP347" s="27">
        <f t="shared" si="175"/>
        <v>1.0681880176381129</v>
      </c>
      <c r="BQ347" s="27">
        <f t="shared" si="175"/>
        <v>29.079283018236556</v>
      </c>
      <c r="BR347" s="27">
        <f t="shared" ref="BR347:BX347" si="176">STDEV(BR323,BR325:BR328,BR330,BR333:BR334,BR337:BR339,BR341:BR342)/SQRT($B345)</f>
        <v>36.96725566569679</v>
      </c>
      <c r="BS347" s="27">
        <f t="shared" si="176"/>
        <v>0</v>
      </c>
      <c r="BT347" s="27">
        <f t="shared" si="176"/>
        <v>0</v>
      </c>
      <c r="BU347" s="27">
        <f t="shared" si="176"/>
        <v>0</v>
      </c>
      <c r="BV347" s="27">
        <f t="shared" si="176"/>
        <v>0</v>
      </c>
      <c r="BW347" s="27">
        <f t="shared" si="176"/>
        <v>0</v>
      </c>
      <c r="BX347" s="27">
        <f t="shared" si="176"/>
        <v>0</v>
      </c>
    </row>
    <row r="348" spans="1:106">
      <c r="A348" s="63"/>
      <c r="B348" s="2"/>
      <c r="C348" s="63"/>
      <c r="D348" s="18"/>
      <c r="E348" s="27"/>
      <c r="F348" s="27"/>
      <c r="G348" s="27"/>
      <c r="H348" s="27"/>
      <c r="I348" s="27"/>
      <c r="CE348" s="58"/>
      <c r="CG348" s="10">
        <f>CG376</f>
        <v>0</v>
      </c>
      <c r="CH348" s="10">
        <f t="shared" ref="CH348:DB348" si="177">CH376</f>
        <v>0</v>
      </c>
      <c r="CI348" s="59">
        <f t="shared" si="177"/>
        <v>0</v>
      </c>
      <c r="CJ348" s="59">
        <f t="shared" si="177"/>
        <v>0</v>
      </c>
      <c r="CK348" s="59">
        <f t="shared" si="177"/>
        <v>0</v>
      </c>
      <c r="CL348" s="59">
        <f t="shared" si="177"/>
        <v>0</v>
      </c>
      <c r="CM348" s="59">
        <f t="shared" si="177"/>
        <v>0</v>
      </c>
      <c r="CN348" s="95">
        <f t="shared" si="177"/>
        <v>0</v>
      </c>
      <c r="CO348" s="95">
        <f t="shared" si="177"/>
        <v>0</v>
      </c>
      <c r="CP348" s="95">
        <f t="shared" si="177"/>
        <v>0</v>
      </c>
      <c r="CQ348" s="95">
        <f t="shared" si="177"/>
        <v>0</v>
      </c>
      <c r="CR348" s="95">
        <f t="shared" si="177"/>
        <v>0</v>
      </c>
      <c r="CS348" s="59">
        <f t="shared" si="177"/>
        <v>0</v>
      </c>
      <c r="CT348" s="59">
        <f t="shared" si="177"/>
        <v>0</v>
      </c>
      <c r="CU348" s="59">
        <f t="shared" si="177"/>
        <v>0</v>
      </c>
      <c r="CV348" s="59">
        <f t="shared" si="177"/>
        <v>0</v>
      </c>
      <c r="CW348" s="59">
        <f t="shared" si="177"/>
        <v>0</v>
      </c>
      <c r="CX348" s="95">
        <f t="shared" si="177"/>
        <v>0</v>
      </c>
      <c r="CY348" s="95">
        <f t="shared" si="177"/>
        <v>0</v>
      </c>
      <c r="CZ348" s="95">
        <f t="shared" si="177"/>
        <v>0</v>
      </c>
      <c r="DA348" s="95">
        <f t="shared" si="177"/>
        <v>0</v>
      </c>
      <c r="DB348" s="95">
        <f t="shared" si="177"/>
        <v>0</v>
      </c>
    </row>
    <row r="349" spans="1:106" ht="16">
      <c r="A349" s="83" t="s">
        <v>139</v>
      </c>
      <c r="B349" s="66"/>
      <c r="C349" s="66" t="s">
        <v>140</v>
      </c>
      <c r="D349" s="66"/>
      <c r="E349" s="53" t="s">
        <v>63</v>
      </c>
      <c r="F349" s="53" t="s">
        <v>64</v>
      </c>
      <c r="G349" s="53" t="s">
        <v>65</v>
      </c>
      <c r="H349" s="53" t="s">
        <v>66</v>
      </c>
      <c r="I349" s="87" t="s">
        <v>100</v>
      </c>
      <c r="J349" s="53" t="s">
        <v>62</v>
      </c>
      <c r="K349" s="53" t="s">
        <v>63</v>
      </c>
      <c r="L349" s="53" t="s">
        <v>64</v>
      </c>
      <c r="M349" s="53" t="s">
        <v>65</v>
      </c>
      <c r="N349" s="53" t="s">
        <v>66</v>
      </c>
      <c r="O349" s="87" t="s">
        <v>100</v>
      </c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CE349" s="58"/>
      <c r="CI349" s="59"/>
      <c r="CJ349" s="59"/>
      <c r="CK349" s="59"/>
      <c r="CL349" s="59"/>
      <c r="CM349" s="59"/>
      <c r="CN349" s="95"/>
      <c r="CO349" s="95"/>
      <c r="CP349" s="95"/>
      <c r="CQ349" s="95"/>
      <c r="CR349" s="95"/>
      <c r="CS349" s="59"/>
      <c r="CT349" s="59"/>
      <c r="CU349" s="59"/>
      <c r="CV349" s="59"/>
      <c r="CW349" s="59"/>
      <c r="CX349" s="95"/>
      <c r="CY349" s="95"/>
      <c r="CZ349" s="95"/>
      <c r="DA349" s="95"/>
      <c r="DB349" s="95"/>
    </row>
    <row r="350" spans="1:106">
      <c r="A350" t="s">
        <v>158</v>
      </c>
      <c r="B350" s="10">
        <f>('E0-Last'!B131)-2</f>
        <v>27</v>
      </c>
      <c r="C350" s="4" t="s">
        <v>3</v>
      </c>
      <c r="D350" s="10" t="s">
        <v>38</v>
      </c>
      <c r="E350" s="59">
        <f>(K350/$J350)*100</f>
        <v>0</v>
      </c>
      <c r="F350" s="59">
        <f>(L350/$J350)*100</f>
        <v>0</v>
      </c>
      <c r="G350" s="59">
        <f>(M350/$J350)*100</f>
        <v>50</v>
      </c>
      <c r="H350" s="59">
        <f>(N350/$J350)*100</f>
        <v>50</v>
      </c>
      <c r="I350" s="59">
        <f>M350/J350</f>
        <v>0.5</v>
      </c>
      <c r="J350">
        <v>4</v>
      </c>
      <c r="K350">
        <v>0</v>
      </c>
      <c r="L350">
        <v>0</v>
      </c>
      <c r="M350">
        <v>2</v>
      </c>
      <c r="N350">
        <v>2</v>
      </c>
      <c r="O350">
        <v>0</v>
      </c>
      <c r="P350">
        <v>1073.25</v>
      </c>
      <c r="Q350">
        <v>0</v>
      </c>
      <c r="R350">
        <v>433.5</v>
      </c>
      <c r="S350">
        <v>1713</v>
      </c>
      <c r="T350">
        <v>481.25</v>
      </c>
      <c r="U350">
        <v>150</v>
      </c>
      <c r="V350">
        <v>812.5</v>
      </c>
      <c r="W350">
        <v>427.75</v>
      </c>
      <c r="X350">
        <v>561.5</v>
      </c>
      <c r="Y350">
        <v>294</v>
      </c>
      <c r="Z350">
        <v>152</v>
      </c>
      <c r="AA350">
        <v>145</v>
      </c>
      <c r="AB350">
        <v>159</v>
      </c>
      <c r="AC350">
        <v>17</v>
      </c>
      <c r="AD350">
        <v>7</v>
      </c>
      <c r="AE350">
        <v>4</v>
      </c>
      <c r="AF350">
        <v>6</v>
      </c>
      <c r="AG350">
        <v>6</v>
      </c>
      <c r="AH350">
        <v>5</v>
      </c>
      <c r="AI350">
        <v>2</v>
      </c>
      <c r="AJ350">
        <v>0</v>
      </c>
      <c r="AK350">
        <v>0</v>
      </c>
      <c r="AL350">
        <v>4</v>
      </c>
      <c r="AM350">
        <v>4</v>
      </c>
      <c r="AN350">
        <v>1</v>
      </c>
      <c r="AO350">
        <v>1</v>
      </c>
      <c r="AP350">
        <v>0</v>
      </c>
      <c r="AQ350">
        <v>0</v>
      </c>
      <c r="AR350">
        <v>1</v>
      </c>
      <c r="AS350">
        <v>2</v>
      </c>
      <c r="AT350">
        <v>2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2</v>
      </c>
      <c r="BA350">
        <v>1</v>
      </c>
      <c r="BB350">
        <v>0</v>
      </c>
      <c r="BC350">
        <v>0</v>
      </c>
      <c r="BD350">
        <v>3</v>
      </c>
      <c r="BE350">
        <v>9</v>
      </c>
      <c r="BF350">
        <v>2</v>
      </c>
      <c r="BG350">
        <v>0</v>
      </c>
      <c r="BH350">
        <v>0</v>
      </c>
      <c r="BI350">
        <v>0</v>
      </c>
      <c r="BJ350">
        <v>4</v>
      </c>
      <c r="BK350">
        <v>3</v>
      </c>
      <c r="BL350">
        <v>34</v>
      </c>
      <c r="BM350">
        <v>15</v>
      </c>
      <c r="BN350">
        <v>5</v>
      </c>
      <c r="BO350">
        <v>0</v>
      </c>
      <c r="BP350">
        <v>4</v>
      </c>
      <c r="BQ350">
        <v>0</v>
      </c>
      <c r="BR350">
        <v>10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 t="s">
        <v>58</v>
      </c>
      <c r="CE350" s="58"/>
    </row>
    <row r="351" spans="1:106">
      <c r="A351" t="s">
        <v>180</v>
      </c>
      <c r="B351" s="10">
        <f>('E0-Last'!B132)-2</f>
        <v>34</v>
      </c>
      <c r="C351" s="4" t="s">
        <v>3</v>
      </c>
      <c r="D351" s="10" t="s">
        <v>38</v>
      </c>
      <c r="E351" s="59">
        <f t="shared" ref="E351:E373" si="178">(K351/$J351)*100</f>
        <v>25</v>
      </c>
      <c r="F351" s="59">
        <f t="shared" ref="F351:F373" si="179">(L351/$J351)*100</f>
        <v>0</v>
      </c>
      <c r="G351" s="59">
        <f t="shared" ref="G351:G373" si="180">(M351/$J351)*100</f>
        <v>50</v>
      </c>
      <c r="H351" s="59">
        <f t="shared" ref="H351:H373" si="181">(N351/$J351)*100</f>
        <v>25</v>
      </c>
      <c r="I351" s="59">
        <f t="shared" ref="I351:I373" si="182">M351/J351</f>
        <v>0.5</v>
      </c>
      <c r="J351">
        <v>4</v>
      </c>
      <c r="K351">
        <v>1</v>
      </c>
      <c r="L351">
        <v>0</v>
      </c>
      <c r="M351">
        <v>2</v>
      </c>
      <c r="N351">
        <v>1</v>
      </c>
      <c r="O351">
        <v>0</v>
      </c>
      <c r="P351">
        <v>1501.333333</v>
      </c>
      <c r="Q351">
        <v>0</v>
      </c>
      <c r="R351">
        <v>1322.5</v>
      </c>
      <c r="S351">
        <v>1859</v>
      </c>
      <c r="T351">
        <v>1171.666667</v>
      </c>
      <c r="U351">
        <v>977</v>
      </c>
      <c r="V351">
        <v>1561</v>
      </c>
      <c r="W351">
        <v>85.333333339999996</v>
      </c>
      <c r="X351">
        <v>78.5</v>
      </c>
      <c r="Y351">
        <v>99</v>
      </c>
      <c r="Z351">
        <v>765.66666669999995</v>
      </c>
      <c r="AA351">
        <v>958.5</v>
      </c>
      <c r="AB351">
        <v>380</v>
      </c>
      <c r="AC351">
        <v>11</v>
      </c>
      <c r="AD351">
        <v>7</v>
      </c>
      <c r="AE351">
        <v>3</v>
      </c>
      <c r="AF351">
        <v>1</v>
      </c>
      <c r="AG351">
        <v>4</v>
      </c>
      <c r="AH351">
        <v>5</v>
      </c>
      <c r="AI351">
        <v>1</v>
      </c>
      <c r="AJ351">
        <v>0</v>
      </c>
      <c r="AK351">
        <v>0</v>
      </c>
      <c r="AL351">
        <v>1</v>
      </c>
      <c r="AM351">
        <v>3</v>
      </c>
      <c r="AN351">
        <v>2</v>
      </c>
      <c r="AO351">
        <v>1</v>
      </c>
      <c r="AP351">
        <v>0</v>
      </c>
      <c r="AQ351">
        <v>0</v>
      </c>
      <c r="AR351">
        <v>1</v>
      </c>
      <c r="AS351">
        <v>1</v>
      </c>
      <c r="AT351">
        <v>2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1</v>
      </c>
      <c r="BA351">
        <v>0</v>
      </c>
      <c r="BB351">
        <v>0</v>
      </c>
      <c r="BC351">
        <v>0</v>
      </c>
      <c r="BD351">
        <v>0</v>
      </c>
      <c r="BE351">
        <v>6</v>
      </c>
      <c r="BF351">
        <v>3</v>
      </c>
      <c r="BG351">
        <v>0</v>
      </c>
      <c r="BH351">
        <v>0</v>
      </c>
      <c r="BI351">
        <v>2</v>
      </c>
      <c r="BJ351">
        <v>1</v>
      </c>
      <c r="BK351">
        <v>0</v>
      </c>
      <c r="BL351">
        <v>77</v>
      </c>
      <c r="BM351">
        <v>21</v>
      </c>
      <c r="BN351">
        <v>9</v>
      </c>
      <c r="BO351">
        <v>0</v>
      </c>
      <c r="BP351">
        <v>2</v>
      </c>
      <c r="BQ351">
        <v>1</v>
      </c>
      <c r="BR351">
        <v>44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 t="s">
        <v>58</v>
      </c>
      <c r="CE351" s="58"/>
      <c r="CG351" s="10">
        <f>CG379</f>
        <v>0</v>
      </c>
      <c r="CH351" s="10">
        <f t="shared" ref="CH351:DB351" si="183">CH379</f>
        <v>0</v>
      </c>
      <c r="CI351" s="59">
        <f t="shared" si="183"/>
        <v>0</v>
      </c>
      <c r="CJ351" s="59">
        <f t="shared" si="183"/>
        <v>0</v>
      </c>
      <c r="CK351" s="59">
        <f t="shared" si="183"/>
        <v>0</v>
      </c>
      <c r="CL351" s="59">
        <f t="shared" si="183"/>
        <v>0</v>
      </c>
      <c r="CM351" s="59">
        <f t="shared" si="183"/>
        <v>0</v>
      </c>
      <c r="CN351" s="95">
        <f t="shared" si="183"/>
        <v>0</v>
      </c>
      <c r="CO351" s="95">
        <f t="shared" si="183"/>
        <v>0</v>
      </c>
      <c r="CP351" s="95">
        <f t="shared" si="183"/>
        <v>0</v>
      </c>
      <c r="CQ351" s="95">
        <f t="shared" si="183"/>
        <v>0</v>
      </c>
      <c r="CR351" s="95">
        <f t="shared" si="183"/>
        <v>0</v>
      </c>
      <c r="CS351" s="59">
        <f t="shared" si="183"/>
        <v>0</v>
      </c>
      <c r="CT351" s="59">
        <f t="shared" si="183"/>
        <v>0</v>
      </c>
      <c r="CU351" s="59">
        <f t="shared" si="183"/>
        <v>0</v>
      </c>
      <c r="CV351" s="59">
        <f t="shared" si="183"/>
        <v>0</v>
      </c>
      <c r="CW351" s="59">
        <f t="shared" si="183"/>
        <v>0</v>
      </c>
      <c r="CX351" s="95">
        <f t="shared" si="183"/>
        <v>0</v>
      </c>
      <c r="CY351" s="95">
        <f t="shared" si="183"/>
        <v>0</v>
      </c>
      <c r="CZ351" s="95">
        <f t="shared" si="183"/>
        <v>0</v>
      </c>
      <c r="DA351" s="95">
        <f t="shared" si="183"/>
        <v>0</v>
      </c>
      <c r="DB351" s="95">
        <f t="shared" si="183"/>
        <v>0</v>
      </c>
    </row>
    <row r="352" spans="1:106">
      <c r="A352" t="s">
        <v>159</v>
      </c>
      <c r="B352" s="10">
        <f>('E0-Last'!B133)-2</f>
        <v>32</v>
      </c>
      <c r="C352" s="4" t="s">
        <v>3</v>
      </c>
      <c r="D352" s="10" t="s">
        <v>38</v>
      </c>
      <c r="E352" s="59">
        <f t="shared" si="178"/>
        <v>0</v>
      </c>
      <c r="F352" s="59">
        <f t="shared" si="179"/>
        <v>0</v>
      </c>
      <c r="G352" s="59">
        <f t="shared" si="180"/>
        <v>50</v>
      </c>
      <c r="H352" s="59">
        <f t="shared" si="181"/>
        <v>25</v>
      </c>
      <c r="I352" s="59">
        <f t="shared" si="182"/>
        <v>0.5</v>
      </c>
      <c r="J352">
        <v>4</v>
      </c>
      <c r="K352">
        <v>0</v>
      </c>
      <c r="L352">
        <v>0</v>
      </c>
      <c r="M352">
        <v>2</v>
      </c>
      <c r="N352">
        <v>1</v>
      </c>
      <c r="O352">
        <v>1</v>
      </c>
      <c r="P352">
        <v>703</v>
      </c>
      <c r="Q352">
        <v>0</v>
      </c>
      <c r="R352">
        <v>611.5</v>
      </c>
      <c r="S352">
        <v>932</v>
      </c>
      <c r="T352">
        <v>138.66666670000001</v>
      </c>
      <c r="U352">
        <v>93.5</v>
      </c>
      <c r="V352">
        <v>229</v>
      </c>
      <c r="W352">
        <v>109.33333330000001</v>
      </c>
      <c r="X352">
        <v>95</v>
      </c>
      <c r="Y352">
        <v>138</v>
      </c>
      <c r="Z352">
        <v>115.66666669999999</v>
      </c>
      <c r="AA352">
        <v>90.5</v>
      </c>
      <c r="AB352">
        <v>166</v>
      </c>
      <c r="AC352">
        <v>27</v>
      </c>
      <c r="AD352">
        <v>9</v>
      </c>
      <c r="AE352">
        <v>12</v>
      </c>
      <c r="AF352">
        <v>6</v>
      </c>
      <c r="AG352">
        <v>6</v>
      </c>
      <c r="AH352">
        <v>7</v>
      </c>
      <c r="AI352">
        <v>2</v>
      </c>
      <c r="AJ352">
        <v>0</v>
      </c>
      <c r="AK352">
        <v>0</v>
      </c>
      <c r="AL352">
        <v>12</v>
      </c>
      <c r="AM352">
        <v>4</v>
      </c>
      <c r="AN352">
        <v>3</v>
      </c>
      <c r="AO352">
        <v>0</v>
      </c>
      <c r="AP352">
        <v>0</v>
      </c>
      <c r="AQ352">
        <v>0</v>
      </c>
      <c r="AR352">
        <v>2</v>
      </c>
      <c r="AS352">
        <v>0</v>
      </c>
      <c r="AT352">
        <v>3</v>
      </c>
      <c r="AU352">
        <v>0</v>
      </c>
      <c r="AV352">
        <v>0</v>
      </c>
      <c r="AW352">
        <v>0</v>
      </c>
      <c r="AX352">
        <v>9</v>
      </c>
      <c r="AY352">
        <v>2</v>
      </c>
      <c r="AZ352">
        <v>1</v>
      </c>
      <c r="BA352">
        <v>2</v>
      </c>
      <c r="BB352">
        <v>0</v>
      </c>
      <c r="BC352">
        <v>0</v>
      </c>
      <c r="BD352">
        <v>1</v>
      </c>
      <c r="BE352">
        <v>9</v>
      </c>
      <c r="BF352">
        <v>2</v>
      </c>
      <c r="BG352">
        <v>0</v>
      </c>
      <c r="BH352">
        <v>0</v>
      </c>
      <c r="BI352">
        <v>2</v>
      </c>
      <c r="BJ352">
        <v>4</v>
      </c>
      <c r="BK352">
        <v>1</v>
      </c>
      <c r="BL352">
        <v>39</v>
      </c>
      <c r="BM352">
        <v>20</v>
      </c>
      <c r="BN352">
        <v>0</v>
      </c>
      <c r="BO352">
        <v>0</v>
      </c>
      <c r="BP352">
        <v>5</v>
      </c>
      <c r="BQ352">
        <v>9</v>
      </c>
      <c r="BR352">
        <v>5</v>
      </c>
      <c r="BS352">
        <v>1</v>
      </c>
      <c r="BT352">
        <v>0</v>
      </c>
      <c r="BU352">
        <v>1</v>
      </c>
      <c r="BV352">
        <v>657</v>
      </c>
      <c r="BW352">
        <v>0</v>
      </c>
      <c r="BX352">
        <v>657</v>
      </c>
      <c r="BY352">
        <v>0</v>
      </c>
      <c r="BZ352">
        <v>0</v>
      </c>
      <c r="CA352">
        <v>0</v>
      </c>
      <c r="CB352">
        <v>0</v>
      </c>
      <c r="CC352">
        <v>0</v>
      </c>
      <c r="CD352" t="s">
        <v>58</v>
      </c>
      <c r="CE352" s="58"/>
      <c r="CI352" s="59"/>
      <c r="CJ352" s="59"/>
      <c r="CK352" s="59"/>
      <c r="CL352" s="59"/>
      <c r="CM352" s="59"/>
      <c r="CN352" s="95"/>
      <c r="CO352" s="95"/>
      <c r="CP352" s="95"/>
      <c r="CQ352" s="95"/>
      <c r="CR352" s="95"/>
      <c r="CS352" s="59"/>
      <c r="CT352" s="59"/>
      <c r="CU352" s="59"/>
      <c r="CV352" s="59"/>
      <c r="CW352" s="59"/>
      <c r="CX352" s="95"/>
      <c r="CY352" s="95"/>
      <c r="CZ352" s="95"/>
      <c r="DA352" s="95"/>
      <c r="DB352" s="95"/>
    </row>
    <row r="353" spans="1:106">
      <c r="A353" t="s">
        <v>160</v>
      </c>
      <c r="B353" s="10">
        <f>('E0-Last'!B134)-2</f>
        <v>32</v>
      </c>
      <c r="C353" s="4" t="s">
        <v>3</v>
      </c>
      <c r="D353" s="10" t="s">
        <v>38</v>
      </c>
      <c r="E353" s="59">
        <f t="shared" si="178"/>
        <v>0</v>
      </c>
      <c r="F353" s="59">
        <f t="shared" si="179"/>
        <v>0</v>
      </c>
      <c r="G353" s="59">
        <f t="shared" si="180"/>
        <v>50</v>
      </c>
      <c r="H353" s="59">
        <f t="shared" si="181"/>
        <v>50</v>
      </c>
      <c r="I353" s="59">
        <f t="shared" si="182"/>
        <v>0.5</v>
      </c>
      <c r="J353">
        <v>4</v>
      </c>
      <c r="K353">
        <v>0</v>
      </c>
      <c r="L353">
        <v>0</v>
      </c>
      <c r="M353">
        <v>2</v>
      </c>
      <c r="N353">
        <v>2</v>
      </c>
      <c r="O353">
        <v>0</v>
      </c>
      <c r="P353">
        <v>136.5</v>
      </c>
      <c r="Q353">
        <v>0</v>
      </c>
      <c r="R353">
        <v>183</v>
      </c>
      <c r="S353">
        <v>90</v>
      </c>
      <c r="T353">
        <v>152</v>
      </c>
      <c r="U353">
        <v>86</v>
      </c>
      <c r="V353">
        <v>218</v>
      </c>
      <c r="W353">
        <v>101.25</v>
      </c>
      <c r="X353">
        <v>99.5</v>
      </c>
      <c r="Y353">
        <v>103</v>
      </c>
      <c r="Z353">
        <v>775.25</v>
      </c>
      <c r="AA353">
        <v>1097</v>
      </c>
      <c r="AB353">
        <v>453.5</v>
      </c>
      <c r="AC353">
        <v>29</v>
      </c>
      <c r="AD353">
        <v>12</v>
      </c>
      <c r="AE353">
        <v>13</v>
      </c>
      <c r="AF353">
        <v>4</v>
      </c>
      <c r="AG353">
        <v>4</v>
      </c>
      <c r="AH353">
        <v>4</v>
      </c>
      <c r="AI353">
        <v>2</v>
      </c>
      <c r="AJ353">
        <v>0</v>
      </c>
      <c r="AK353">
        <v>0</v>
      </c>
      <c r="AL353">
        <v>19</v>
      </c>
      <c r="AM353">
        <v>4</v>
      </c>
      <c r="AN353">
        <v>0</v>
      </c>
      <c r="AO353">
        <v>0</v>
      </c>
      <c r="AP353">
        <v>0</v>
      </c>
      <c r="AQ353">
        <v>0</v>
      </c>
      <c r="AR353">
        <v>8</v>
      </c>
      <c r="AS353">
        <v>0</v>
      </c>
      <c r="AT353">
        <v>2</v>
      </c>
      <c r="AU353">
        <v>1</v>
      </c>
      <c r="AV353">
        <v>0</v>
      </c>
      <c r="AW353">
        <v>0</v>
      </c>
      <c r="AX353">
        <v>10</v>
      </c>
      <c r="AY353">
        <v>0</v>
      </c>
      <c r="AZ353">
        <v>2</v>
      </c>
      <c r="BA353">
        <v>1</v>
      </c>
      <c r="BB353">
        <v>0</v>
      </c>
      <c r="BC353">
        <v>0</v>
      </c>
      <c r="BD353">
        <v>1</v>
      </c>
      <c r="BE353">
        <v>4</v>
      </c>
      <c r="BF353">
        <v>0</v>
      </c>
      <c r="BG353">
        <v>0</v>
      </c>
      <c r="BH353">
        <v>0</v>
      </c>
      <c r="BI353">
        <v>2</v>
      </c>
      <c r="BJ353">
        <v>2</v>
      </c>
      <c r="BK353">
        <v>0</v>
      </c>
      <c r="BL353">
        <v>27</v>
      </c>
      <c r="BM353">
        <v>3</v>
      </c>
      <c r="BN353">
        <v>2</v>
      </c>
      <c r="BO353">
        <v>1</v>
      </c>
      <c r="BP353">
        <v>5</v>
      </c>
      <c r="BQ353">
        <v>2</v>
      </c>
      <c r="BR353">
        <v>14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 t="s">
        <v>58</v>
      </c>
      <c r="CG353" s="10">
        <f>CG409</f>
        <v>0</v>
      </c>
      <c r="CH353" s="10">
        <f t="shared" ref="CH353:DB353" si="184">CH409</f>
        <v>0</v>
      </c>
      <c r="CI353" s="59">
        <f t="shared" si="184"/>
        <v>0</v>
      </c>
      <c r="CJ353" s="59">
        <f t="shared" si="184"/>
        <v>0</v>
      </c>
      <c r="CK353" s="59">
        <f t="shared" si="184"/>
        <v>0</v>
      </c>
      <c r="CL353" s="59">
        <f t="shared" si="184"/>
        <v>0</v>
      </c>
      <c r="CM353" s="59">
        <f t="shared" si="184"/>
        <v>0</v>
      </c>
      <c r="CN353" s="95">
        <f t="shared" si="184"/>
        <v>0</v>
      </c>
      <c r="CO353" s="95">
        <f t="shared" si="184"/>
        <v>0</v>
      </c>
      <c r="CP353" s="95">
        <f t="shared" si="184"/>
        <v>0</v>
      </c>
      <c r="CQ353" s="95">
        <f t="shared" si="184"/>
        <v>0</v>
      </c>
      <c r="CR353" s="95">
        <f t="shared" si="184"/>
        <v>0</v>
      </c>
      <c r="CS353" s="59">
        <f t="shared" si="184"/>
        <v>0</v>
      </c>
      <c r="CT353" s="59">
        <f t="shared" si="184"/>
        <v>0</v>
      </c>
      <c r="CU353" s="59">
        <f t="shared" si="184"/>
        <v>0</v>
      </c>
      <c r="CV353" s="59">
        <f t="shared" si="184"/>
        <v>0</v>
      </c>
      <c r="CW353" s="59">
        <f t="shared" si="184"/>
        <v>0</v>
      </c>
      <c r="CX353" s="95">
        <f t="shared" si="184"/>
        <v>0</v>
      </c>
      <c r="CY353" s="95">
        <f t="shared" si="184"/>
        <v>0</v>
      </c>
      <c r="CZ353" s="95">
        <f t="shared" si="184"/>
        <v>0</v>
      </c>
      <c r="DA353" s="95">
        <f t="shared" si="184"/>
        <v>0</v>
      </c>
      <c r="DB353" s="95">
        <f t="shared" si="184"/>
        <v>0</v>
      </c>
    </row>
    <row r="354" spans="1:106">
      <c r="A354" t="s">
        <v>181</v>
      </c>
      <c r="B354" s="10">
        <f>('E0-Last'!B135)-2</f>
        <v>34</v>
      </c>
      <c r="C354" s="6" t="s">
        <v>2</v>
      </c>
      <c r="D354" s="10" t="s">
        <v>38</v>
      </c>
      <c r="E354" s="59">
        <f t="shared" si="178"/>
        <v>25</v>
      </c>
      <c r="F354" s="59">
        <f t="shared" si="179"/>
        <v>0</v>
      </c>
      <c r="G354" s="59">
        <f t="shared" si="180"/>
        <v>25</v>
      </c>
      <c r="H354" s="59">
        <f t="shared" si="181"/>
        <v>25</v>
      </c>
      <c r="I354" s="59">
        <f t="shared" si="182"/>
        <v>0.25</v>
      </c>
      <c r="J354">
        <v>4</v>
      </c>
      <c r="K354">
        <v>1</v>
      </c>
      <c r="L354">
        <v>0</v>
      </c>
      <c r="M354">
        <v>1</v>
      </c>
      <c r="N354">
        <v>1</v>
      </c>
      <c r="O354">
        <v>1</v>
      </c>
      <c r="P354">
        <v>1863.666667</v>
      </c>
      <c r="Q354">
        <v>0</v>
      </c>
      <c r="R354">
        <v>198</v>
      </c>
      <c r="S354">
        <v>2233</v>
      </c>
      <c r="T354">
        <v>374</v>
      </c>
      <c r="U354">
        <v>139</v>
      </c>
      <c r="V354">
        <v>609</v>
      </c>
      <c r="W354">
        <v>82.5</v>
      </c>
      <c r="X354">
        <v>61</v>
      </c>
      <c r="Y354">
        <v>104</v>
      </c>
      <c r="Z354">
        <v>1320</v>
      </c>
      <c r="AA354">
        <v>1545</v>
      </c>
      <c r="AB354">
        <v>1095</v>
      </c>
      <c r="AC354">
        <v>31</v>
      </c>
      <c r="AD354">
        <v>12</v>
      </c>
      <c r="AE354">
        <v>10</v>
      </c>
      <c r="AF354">
        <v>9</v>
      </c>
      <c r="AG354">
        <v>12</v>
      </c>
      <c r="AH354">
        <v>6</v>
      </c>
      <c r="AI354">
        <v>0</v>
      </c>
      <c r="AJ354">
        <v>0</v>
      </c>
      <c r="AK354">
        <v>0</v>
      </c>
      <c r="AL354">
        <v>13</v>
      </c>
      <c r="AM354">
        <v>3</v>
      </c>
      <c r="AN354">
        <v>3</v>
      </c>
      <c r="AO354">
        <v>0</v>
      </c>
      <c r="AP354">
        <v>0</v>
      </c>
      <c r="AQ354">
        <v>0</v>
      </c>
      <c r="AR354">
        <v>6</v>
      </c>
      <c r="AS354">
        <v>5</v>
      </c>
      <c r="AT354">
        <v>2</v>
      </c>
      <c r="AU354">
        <v>0</v>
      </c>
      <c r="AV354">
        <v>0</v>
      </c>
      <c r="AW354">
        <v>0</v>
      </c>
      <c r="AX354">
        <v>3</v>
      </c>
      <c r="AY354">
        <v>4</v>
      </c>
      <c r="AZ354">
        <v>1</v>
      </c>
      <c r="BA354">
        <v>0</v>
      </c>
      <c r="BB354">
        <v>0</v>
      </c>
      <c r="BC354">
        <v>0</v>
      </c>
      <c r="BD354">
        <v>4</v>
      </c>
      <c r="BE354">
        <v>9</v>
      </c>
      <c r="BF354">
        <v>5</v>
      </c>
      <c r="BG354">
        <v>0</v>
      </c>
      <c r="BH354">
        <v>0</v>
      </c>
      <c r="BI354">
        <v>1</v>
      </c>
      <c r="BJ354">
        <v>1</v>
      </c>
      <c r="BK354">
        <v>2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1</v>
      </c>
      <c r="BT354">
        <v>0</v>
      </c>
      <c r="BU354">
        <v>1</v>
      </c>
      <c r="BV354">
        <v>3160</v>
      </c>
      <c r="BW354">
        <v>0</v>
      </c>
      <c r="BX354">
        <v>3160</v>
      </c>
      <c r="BY354">
        <v>0</v>
      </c>
      <c r="BZ354">
        <v>0</v>
      </c>
      <c r="CA354">
        <v>0</v>
      </c>
      <c r="CB354">
        <v>0</v>
      </c>
      <c r="CC354">
        <v>0</v>
      </c>
      <c r="CD354" t="s">
        <v>58</v>
      </c>
      <c r="CG354" s="10" t="e">
        <f>#REF!</f>
        <v>#REF!</v>
      </c>
      <c r="CH354" s="10" t="e">
        <f>#REF!</f>
        <v>#REF!</v>
      </c>
      <c r="CI354" s="59" t="e">
        <f>#REF!</f>
        <v>#REF!</v>
      </c>
      <c r="CJ354" s="59" t="e">
        <f>#REF!</f>
        <v>#REF!</v>
      </c>
      <c r="CK354" s="59" t="e">
        <f>#REF!</f>
        <v>#REF!</v>
      </c>
      <c r="CL354" s="59" t="e">
        <f>#REF!</f>
        <v>#REF!</v>
      </c>
      <c r="CM354" s="59" t="e">
        <f>#REF!</f>
        <v>#REF!</v>
      </c>
      <c r="CN354" s="95" t="e">
        <f>#REF!</f>
        <v>#REF!</v>
      </c>
      <c r="CO354" s="95" t="e">
        <f>#REF!</f>
        <v>#REF!</v>
      </c>
      <c r="CP354" s="95" t="e">
        <f>#REF!</f>
        <v>#REF!</v>
      </c>
      <c r="CQ354" s="95" t="e">
        <f>#REF!</f>
        <v>#REF!</v>
      </c>
      <c r="CR354" s="95" t="e">
        <f>#REF!</f>
        <v>#REF!</v>
      </c>
      <c r="CS354" s="59" t="e">
        <f>#REF!</f>
        <v>#REF!</v>
      </c>
      <c r="CT354" s="59" t="e">
        <f>#REF!</f>
        <v>#REF!</v>
      </c>
      <c r="CU354" s="59" t="e">
        <f>#REF!</f>
        <v>#REF!</v>
      </c>
      <c r="CV354" s="59" t="e">
        <f>#REF!</f>
        <v>#REF!</v>
      </c>
      <c r="CW354" s="59" t="e">
        <f>#REF!</f>
        <v>#REF!</v>
      </c>
      <c r="CX354" s="95" t="e">
        <f>#REF!</f>
        <v>#REF!</v>
      </c>
      <c r="CY354" s="95" t="e">
        <f>#REF!</f>
        <v>#REF!</v>
      </c>
      <c r="CZ354" s="95" t="e">
        <f>#REF!</f>
        <v>#REF!</v>
      </c>
      <c r="DA354" s="95" t="e">
        <f>#REF!</f>
        <v>#REF!</v>
      </c>
      <c r="DB354" s="95" t="e">
        <f>#REF!</f>
        <v>#REF!</v>
      </c>
    </row>
    <row r="355" spans="1:106">
      <c r="A355" t="s">
        <v>161</v>
      </c>
      <c r="B355" s="10">
        <f>('E0-Last'!B136)-2</f>
        <v>33</v>
      </c>
      <c r="C355" s="4" t="s">
        <v>3</v>
      </c>
      <c r="D355" s="10" t="s">
        <v>38</v>
      </c>
      <c r="E355" s="59">
        <f t="shared" si="178"/>
        <v>0</v>
      </c>
      <c r="F355" s="59">
        <f t="shared" si="179"/>
        <v>0</v>
      </c>
      <c r="G355" s="59">
        <f t="shared" si="180"/>
        <v>50</v>
      </c>
      <c r="H355" s="59">
        <f t="shared" si="181"/>
        <v>25</v>
      </c>
      <c r="I355" s="59">
        <f t="shared" si="182"/>
        <v>0.5</v>
      </c>
      <c r="J355">
        <v>4</v>
      </c>
      <c r="K355">
        <v>0</v>
      </c>
      <c r="L355">
        <v>0</v>
      </c>
      <c r="M355">
        <v>2</v>
      </c>
      <c r="N355">
        <v>1</v>
      </c>
      <c r="O355">
        <v>1</v>
      </c>
      <c r="P355">
        <v>807.75</v>
      </c>
      <c r="Q355">
        <v>0</v>
      </c>
      <c r="R355">
        <v>1268.5</v>
      </c>
      <c r="S355">
        <v>627</v>
      </c>
      <c r="T355">
        <v>244.33333329999999</v>
      </c>
      <c r="U355">
        <v>169.5</v>
      </c>
      <c r="V355">
        <v>394</v>
      </c>
      <c r="W355">
        <v>97.333333339999996</v>
      </c>
      <c r="X355">
        <v>100.5</v>
      </c>
      <c r="Y355">
        <v>91</v>
      </c>
      <c r="Z355">
        <v>97.333333339999996</v>
      </c>
      <c r="AA355">
        <v>76</v>
      </c>
      <c r="AB355">
        <v>140</v>
      </c>
      <c r="AC355">
        <v>12</v>
      </c>
      <c r="AD355">
        <v>6</v>
      </c>
      <c r="AE355">
        <v>5</v>
      </c>
      <c r="AF355">
        <v>1</v>
      </c>
      <c r="AG355">
        <v>4</v>
      </c>
      <c r="AH355">
        <v>6</v>
      </c>
      <c r="AI355">
        <v>0</v>
      </c>
      <c r="AJ355">
        <v>0</v>
      </c>
      <c r="AK355">
        <v>0</v>
      </c>
      <c r="AL355">
        <v>2</v>
      </c>
      <c r="AM355">
        <v>4</v>
      </c>
      <c r="AN355">
        <v>2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3</v>
      </c>
      <c r="AU355">
        <v>0</v>
      </c>
      <c r="AV355">
        <v>0</v>
      </c>
      <c r="AW355">
        <v>0</v>
      </c>
      <c r="AX355">
        <v>2</v>
      </c>
      <c r="AY355">
        <v>0</v>
      </c>
      <c r="AZ355">
        <v>1</v>
      </c>
      <c r="BA355">
        <v>0</v>
      </c>
      <c r="BB355">
        <v>0</v>
      </c>
      <c r="BC355">
        <v>0</v>
      </c>
      <c r="BD355">
        <v>0</v>
      </c>
      <c r="BE355">
        <v>24</v>
      </c>
      <c r="BF355">
        <v>10</v>
      </c>
      <c r="BG355">
        <v>0</v>
      </c>
      <c r="BH355">
        <v>0</v>
      </c>
      <c r="BI355">
        <v>2</v>
      </c>
      <c r="BJ355">
        <v>6</v>
      </c>
      <c r="BK355">
        <v>6</v>
      </c>
      <c r="BL355">
        <v>31</v>
      </c>
      <c r="BM355">
        <v>16</v>
      </c>
      <c r="BN355">
        <v>1</v>
      </c>
      <c r="BO355">
        <v>0</v>
      </c>
      <c r="BP355">
        <v>9</v>
      </c>
      <c r="BQ355">
        <v>1</v>
      </c>
      <c r="BR355">
        <v>4</v>
      </c>
      <c r="BS355">
        <v>1</v>
      </c>
      <c r="BT355">
        <v>0</v>
      </c>
      <c r="BU355">
        <v>1</v>
      </c>
      <c r="BV355">
        <v>67</v>
      </c>
      <c r="BW355">
        <v>0</v>
      </c>
      <c r="BX355">
        <v>67</v>
      </c>
      <c r="BY355">
        <v>0</v>
      </c>
      <c r="BZ355">
        <v>0</v>
      </c>
      <c r="CA355">
        <v>0</v>
      </c>
      <c r="CB355">
        <v>0</v>
      </c>
      <c r="CC355">
        <v>0</v>
      </c>
      <c r="CD355" t="s">
        <v>58</v>
      </c>
      <c r="CI355" s="59"/>
      <c r="CJ355" s="59"/>
      <c r="CK355" s="59"/>
      <c r="CL355" s="59"/>
      <c r="CM355" s="59"/>
      <c r="CN355" s="95"/>
      <c r="CO355" s="95"/>
      <c r="CP355" s="95"/>
      <c r="CQ355" s="95"/>
      <c r="CR355" s="95"/>
      <c r="CS355" s="59"/>
      <c r="CT355" s="59"/>
      <c r="CU355" s="59"/>
      <c r="CV355" s="59"/>
      <c r="CW355" s="59"/>
      <c r="CX355" s="95"/>
      <c r="CY355" s="95"/>
      <c r="CZ355" s="95"/>
      <c r="DA355" s="95"/>
      <c r="DB355" s="95"/>
    </row>
    <row r="356" spans="1:106">
      <c r="A356" t="s">
        <v>162</v>
      </c>
      <c r="B356" s="10">
        <f>('E0-Last'!B137)-2</f>
        <v>32</v>
      </c>
      <c r="C356" s="6" t="s">
        <v>2</v>
      </c>
      <c r="D356" s="10" t="s">
        <v>38</v>
      </c>
      <c r="E356" s="59">
        <f t="shared" si="178"/>
        <v>0</v>
      </c>
      <c r="F356" s="59">
        <f t="shared" si="179"/>
        <v>0</v>
      </c>
      <c r="G356" s="59">
        <f t="shared" si="180"/>
        <v>50</v>
      </c>
      <c r="H356" s="59">
        <f t="shared" si="181"/>
        <v>0</v>
      </c>
      <c r="I356" s="59">
        <f t="shared" si="182"/>
        <v>0.5</v>
      </c>
      <c r="J356">
        <v>4</v>
      </c>
      <c r="K356">
        <v>0</v>
      </c>
      <c r="L356">
        <v>0</v>
      </c>
      <c r="M356">
        <v>2</v>
      </c>
      <c r="N356">
        <v>0</v>
      </c>
      <c r="O356">
        <v>2</v>
      </c>
      <c r="P356">
        <v>363.5</v>
      </c>
      <c r="Q356">
        <v>0</v>
      </c>
      <c r="R356">
        <v>616.5</v>
      </c>
      <c r="S356">
        <v>0</v>
      </c>
      <c r="T356">
        <v>280</v>
      </c>
      <c r="U356">
        <v>280</v>
      </c>
      <c r="V356">
        <v>0</v>
      </c>
      <c r="W356">
        <v>413.5</v>
      </c>
      <c r="X356">
        <v>413.5</v>
      </c>
      <c r="Y356">
        <v>0</v>
      </c>
      <c r="Z356">
        <v>626.5</v>
      </c>
      <c r="AA356">
        <v>626.5</v>
      </c>
      <c r="AB356">
        <v>0</v>
      </c>
      <c r="AC356">
        <v>18</v>
      </c>
      <c r="AD356">
        <v>8</v>
      </c>
      <c r="AE356">
        <v>10</v>
      </c>
      <c r="AF356">
        <v>0</v>
      </c>
      <c r="AG356">
        <v>4</v>
      </c>
      <c r="AH356">
        <v>7</v>
      </c>
      <c r="AI356">
        <v>1</v>
      </c>
      <c r="AJ356">
        <v>0</v>
      </c>
      <c r="AK356">
        <v>0</v>
      </c>
      <c r="AL356">
        <v>6</v>
      </c>
      <c r="AM356">
        <v>4</v>
      </c>
      <c r="AN356">
        <v>3</v>
      </c>
      <c r="AO356">
        <v>0</v>
      </c>
      <c r="AP356">
        <v>0</v>
      </c>
      <c r="AQ356">
        <v>0</v>
      </c>
      <c r="AR356">
        <v>1</v>
      </c>
      <c r="AS356">
        <v>0</v>
      </c>
      <c r="AT356">
        <v>4</v>
      </c>
      <c r="AU356">
        <v>1</v>
      </c>
      <c r="AV356">
        <v>0</v>
      </c>
      <c r="AW356">
        <v>0</v>
      </c>
      <c r="AX356">
        <v>5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3</v>
      </c>
      <c r="BF356">
        <v>0</v>
      </c>
      <c r="BG356">
        <v>0</v>
      </c>
      <c r="BH356">
        <v>0</v>
      </c>
      <c r="BI356">
        <v>0</v>
      </c>
      <c r="BJ356">
        <v>2</v>
      </c>
      <c r="BK356">
        <v>1</v>
      </c>
      <c r="BL356">
        <v>63</v>
      </c>
      <c r="BM356">
        <v>5</v>
      </c>
      <c r="BN356">
        <v>0</v>
      </c>
      <c r="BO356">
        <v>0</v>
      </c>
      <c r="BP356">
        <v>5</v>
      </c>
      <c r="BQ356">
        <v>4</v>
      </c>
      <c r="BR356">
        <v>49</v>
      </c>
      <c r="BS356">
        <v>2</v>
      </c>
      <c r="BT356">
        <v>0</v>
      </c>
      <c r="BU356">
        <v>2</v>
      </c>
      <c r="BV356">
        <v>221</v>
      </c>
      <c r="BW356">
        <v>0</v>
      </c>
      <c r="BX356">
        <v>221</v>
      </c>
      <c r="BY356">
        <v>0</v>
      </c>
      <c r="BZ356">
        <v>0</v>
      </c>
      <c r="CA356">
        <v>0</v>
      </c>
      <c r="CB356">
        <v>0</v>
      </c>
      <c r="CC356">
        <v>0</v>
      </c>
      <c r="CD356" t="s">
        <v>58</v>
      </c>
      <c r="CG356" s="10" t="e">
        <f>#REF!</f>
        <v>#REF!</v>
      </c>
      <c r="CH356" s="10" t="e">
        <f>#REF!</f>
        <v>#REF!</v>
      </c>
      <c r="CI356" s="59" t="e">
        <f>#REF!</f>
        <v>#REF!</v>
      </c>
      <c r="CJ356" s="59" t="e">
        <f>#REF!</f>
        <v>#REF!</v>
      </c>
      <c r="CK356" s="59" t="e">
        <f>#REF!</f>
        <v>#REF!</v>
      </c>
      <c r="CL356" s="59" t="e">
        <f>#REF!</f>
        <v>#REF!</v>
      </c>
      <c r="CM356" s="59" t="e">
        <f>#REF!</f>
        <v>#REF!</v>
      </c>
      <c r="CN356" s="95" t="e">
        <f>#REF!</f>
        <v>#REF!</v>
      </c>
      <c r="CO356" s="95" t="e">
        <f>#REF!</f>
        <v>#REF!</v>
      </c>
      <c r="CP356" s="95" t="e">
        <f>#REF!</f>
        <v>#REF!</v>
      </c>
      <c r="CQ356" s="95" t="e">
        <f>#REF!</f>
        <v>#REF!</v>
      </c>
      <c r="CR356" s="95" t="e">
        <f>#REF!</f>
        <v>#REF!</v>
      </c>
      <c r="CS356" s="59" t="e">
        <f>#REF!</f>
        <v>#REF!</v>
      </c>
      <c r="CT356" s="59" t="e">
        <f>#REF!</f>
        <v>#REF!</v>
      </c>
      <c r="CU356" s="59" t="e">
        <f>#REF!</f>
        <v>#REF!</v>
      </c>
      <c r="CV356" s="59" t="e">
        <f>#REF!</f>
        <v>#REF!</v>
      </c>
      <c r="CW356" s="59" t="e">
        <f>#REF!</f>
        <v>#REF!</v>
      </c>
      <c r="CX356" s="95" t="e">
        <f>#REF!</f>
        <v>#REF!</v>
      </c>
      <c r="CY356" s="95" t="e">
        <f>#REF!</f>
        <v>#REF!</v>
      </c>
      <c r="CZ356" s="95" t="e">
        <f>#REF!</f>
        <v>#REF!</v>
      </c>
      <c r="DA356" s="95" t="e">
        <f>#REF!</f>
        <v>#REF!</v>
      </c>
      <c r="DB356" s="95" t="e">
        <f>#REF!</f>
        <v>#REF!</v>
      </c>
    </row>
    <row r="357" spans="1:106">
      <c r="A357" t="s">
        <v>163</v>
      </c>
      <c r="B357" s="10">
        <f>('E0-Last'!B138)-2</f>
        <v>27</v>
      </c>
      <c r="C357" s="6" t="s">
        <v>2</v>
      </c>
      <c r="D357" s="10" t="s">
        <v>38</v>
      </c>
      <c r="E357" s="59">
        <f t="shared" si="178"/>
        <v>0</v>
      </c>
      <c r="F357" s="59">
        <f t="shared" si="179"/>
        <v>0</v>
      </c>
      <c r="G357" s="59">
        <f t="shared" si="180"/>
        <v>50</v>
      </c>
      <c r="H357" s="59">
        <f t="shared" si="181"/>
        <v>0</v>
      </c>
      <c r="I357" s="59">
        <f t="shared" si="182"/>
        <v>0.5</v>
      </c>
      <c r="J357">
        <v>4</v>
      </c>
      <c r="K357">
        <v>0</v>
      </c>
      <c r="L357">
        <v>0</v>
      </c>
      <c r="M357">
        <v>2</v>
      </c>
      <c r="N357">
        <v>0</v>
      </c>
      <c r="O357">
        <v>2</v>
      </c>
      <c r="P357">
        <v>396.25</v>
      </c>
      <c r="Q357">
        <v>0</v>
      </c>
      <c r="R357">
        <v>449</v>
      </c>
      <c r="S357">
        <v>0</v>
      </c>
      <c r="T357">
        <v>44.5</v>
      </c>
      <c r="U357">
        <v>44.5</v>
      </c>
      <c r="V357">
        <v>0</v>
      </c>
      <c r="W357">
        <v>77.5</v>
      </c>
      <c r="X357">
        <v>77.5</v>
      </c>
      <c r="Y357">
        <v>0</v>
      </c>
      <c r="Z357">
        <v>940.5</v>
      </c>
      <c r="AA357">
        <v>940.5</v>
      </c>
      <c r="AB357">
        <v>0</v>
      </c>
      <c r="AC357">
        <v>25</v>
      </c>
      <c r="AD357">
        <v>11</v>
      </c>
      <c r="AE357">
        <v>14</v>
      </c>
      <c r="AF357">
        <v>0</v>
      </c>
      <c r="AG357">
        <v>8</v>
      </c>
      <c r="AH357">
        <v>6</v>
      </c>
      <c r="AI357">
        <v>2</v>
      </c>
      <c r="AJ357">
        <v>0</v>
      </c>
      <c r="AK357">
        <v>0</v>
      </c>
      <c r="AL357">
        <v>9</v>
      </c>
      <c r="AM357">
        <v>4</v>
      </c>
      <c r="AN357">
        <v>2</v>
      </c>
      <c r="AO357">
        <v>0</v>
      </c>
      <c r="AP357">
        <v>0</v>
      </c>
      <c r="AQ357">
        <v>0</v>
      </c>
      <c r="AR357">
        <v>5</v>
      </c>
      <c r="AS357">
        <v>4</v>
      </c>
      <c r="AT357">
        <v>4</v>
      </c>
      <c r="AU357">
        <v>2</v>
      </c>
      <c r="AV357">
        <v>0</v>
      </c>
      <c r="AW357">
        <v>0</v>
      </c>
      <c r="AX357">
        <v>4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4</v>
      </c>
      <c r="BF357">
        <v>0</v>
      </c>
      <c r="BG357">
        <v>0</v>
      </c>
      <c r="BH357">
        <v>0</v>
      </c>
      <c r="BI357">
        <v>2</v>
      </c>
      <c r="BJ357">
        <v>0</v>
      </c>
      <c r="BK357">
        <v>2</v>
      </c>
      <c r="BL357">
        <v>25</v>
      </c>
      <c r="BM357">
        <v>1</v>
      </c>
      <c r="BN357">
        <v>0</v>
      </c>
      <c r="BO357">
        <v>0</v>
      </c>
      <c r="BP357">
        <v>3</v>
      </c>
      <c r="BQ357">
        <v>0</v>
      </c>
      <c r="BR357">
        <v>21</v>
      </c>
      <c r="BS357">
        <v>2</v>
      </c>
      <c r="BT357">
        <v>0</v>
      </c>
      <c r="BU357">
        <v>2</v>
      </c>
      <c r="BV357">
        <v>687</v>
      </c>
      <c r="BW357">
        <v>0</v>
      </c>
      <c r="BX357">
        <v>687</v>
      </c>
      <c r="BY357">
        <v>0</v>
      </c>
      <c r="BZ357">
        <v>0</v>
      </c>
      <c r="CA357">
        <v>0</v>
      </c>
      <c r="CB357">
        <v>0</v>
      </c>
      <c r="CC357">
        <v>0</v>
      </c>
      <c r="CD357" t="s">
        <v>58</v>
      </c>
      <c r="CG357" s="10" t="e">
        <f>#REF!</f>
        <v>#REF!</v>
      </c>
      <c r="CH357" s="10" t="e">
        <f>#REF!</f>
        <v>#REF!</v>
      </c>
      <c r="CI357" s="59" t="e">
        <f>#REF!</f>
        <v>#REF!</v>
      </c>
      <c r="CJ357" s="59" t="e">
        <f>#REF!</f>
        <v>#REF!</v>
      </c>
      <c r="CK357" s="59" t="e">
        <f>#REF!</f>
        <v>#REF!</v>
      </c>
      <c r="CL357" s="59" t="e">
        <f>#REF!</f>
        <v>#REF!</v>
      </c>
      <c r="CM357" s="59" t="e">
        <f>#REF!</f>
        <v>#REF!</v>
      </c>
      <c r="CN357" s="95" t="e">
        <f>#REF!</f>
        <v>#REF!</v>
      </c>
      <c r="CO357" s="95" t="e">
        <f>#REF!</f>
        <v>#REF!</v>
      </c>
      <c r="CP357" s="95" t="e">
        <f>#REF!</f>
        <v>#REF!</v>
      </c>
      <c r="CQ357" s="95" t="e">
        <f>#REF!</f>
        <v>#REF!</v>
      </c>
      <c r="CR357" s="95" t="e">
        <f>#REF!</f>
        <v>#REF!</v>
      </c>
      <c r="CS357" s="59" t="e">
        <f>#REF!</f>
        <v>#REF!</v>
      </c>
      <c r="CT357" s="59" t="e">
        <f>#REF!</f>
        <v>#REF!</v>
      </c>
      <c r="CU357" s="59" t="e">
        <f>#REF!</f>
        <v>#REF!</v>
      </c>
      <c r="CV357" s="59" t="e">
        <f>#REF!</f>
        <v>#REF!</v>
      </c>
      <c r="CW357" s="59" t="e">
        <f>#REF!</f>
        <v>#REF!</v>
      </c>
      <c r="CX357" s="95" t="e">
        <f>#REF!</f>
        <v>#REF!</v>
      </c>
      <c r="CY357" s="95" t="e">
        <f>#REF!</f>
        <v>#REF!</v>
      </c>
      <c r="CZ357" s="95" t="e">
        <f>#REF!</f>
        <v>#REF!</v>
      </c>
      <c r="DA357" s="95" t="e">
        <f>#REF!</f>
        <v>#REF!</v>
      </c>
      <c r="DB357" s="95" t="e">
        <f>#REF!</f>
        <v>#REF!</v>
      </c>
    </row>
    <row r="358" spans="1:106">
      <c r="A358" t="s">
        <v>164</v>
      </c>
      <c r="B358" s="10">
        <f>('E0-Last'!B139)-2</f>
        <v>27</v>
      </c>
      <c r="C358" s="6" t="s">
        <v>2</v>
      </c>
      <c r="D358" s="10" t="s">
        <v>38</v>
      </c>
      <c r="E358" s="59">
        <f t="shared" si="178"/>
        <v>0</v>
      </c>
      <c r="F358" s="59">
        <f t="shared" si="179"/>
        <v>0</v>
      </c>
      <c r="G358" s="59">
        <f t="shared" si="180"/>
        <v>50</v>
      </c>
      <c r="H358" s="59">
        <f t="shared" si="181"/>
        <v>50</v>
      </c>
      <c r="I358" s="59">
        <f t="shared" si="182"/>
        <v>0.5</v>
      </c>
      <c r="J358">
        <v>4</v>
      </c>
      <c r="K358">
        <v>0</v>
      </c>
      <c r="L358">
        <v>0</v>
      </c>
      <c r="M358">
        <v>2</v>
      </c>
      <c r="N358">
        <v>2</v>
      </c>
      <c r="O358">
        <v>0</v>
      </c>
      <c r="P358">
        <v>243.5</v>
      </c>
      <c r="Q358">
        <v>0</v>
      </c>
      <c r="R358">
        <v>207</v>
      </c>
      <c r="S358">
        <v>280</v>
      </c>
      <c r="T358">
        <v>121</v>
      </c>
      <c r="U358">
        <v>156</v>
      </c>
      <c r="V358">
        <v>86</v>
      </c>
      <c r="W358">
        <v>98</v>
      </c>
      <c r="X358">
        <v>78.5</v>
      </c>
      <c r="Y358">
        <v>117.5</v>
      </c>
      <c r="Z358">
        <v>240</v>
      </c>
      <c r="AA358">
        <v>212.5</v>
      </c>
      <c r="AB358">
        <v>267.5</v>
      </c>
      <c r="AC358">
        <v>36</v>
      </c>
      <c r="AD358">
        <v>12</v>
      </c>
      <c r="AE358">
        <v>18</v>
      </c>
      <c r="AF358">
        <v>6</v>
      </c>
      <c r="AG358">
        <v>6</v>
      </c>
      <c r="AH358">
        <v>5</v>
      </c>
      <c r="AI358">
        <v>5</v>
      </c>
      <c r="AJ358">
        <v>0</v>
      </c>
      <c r="AK358">
        <v>0</v>
      </c>
      <c r="AL358">
        <v>20</v>
      </c>
      <c r="AM358">
        <v>4</v>
      </c>
      <c r="AN358">
        <v>1</v>
      </c>
      <c r="AO358">
        <v>1</v>
      </c>
      <c r="AP358">
        <v>0</v>
      </c>
      <c r="AQ358">
        <v>0</v>
      </c>
      <c r="AR358">
        <v>6</v>
      </c>
      <c r="AS358">
        <v>0</v>
      </c>
      <c r="AT358">
        <v>2</v>
      </c>
      <c r="AU358">
        <v>3</v>
      </c>
      <c r="AV358">
        <v>0</v>
      </c>
      <c r="AW358">
        <v>0</v>
      </c>
      <c r="AX358">
        <v>13</v>
      </c>
      <c r="AY358">
        <v>2</v>
      </c>
      <c r="AZ358">
        <v>2</v>
      </c>
      <c r="BA358">
        <v>1</v>
      </c>
      <c r="BB358">
        <v>0</v>
      </c>
      <c r="BC358">
        <v>0</v>
      </c>
      <c r="BD358">
        <v>1</v>
      </c>
      <c r="BE358">
        <v>10</v>
      </c>
      <c r="BF358">
        <v>0</v>
      </c>
      <c r="BG358">
        <v>0</v>
      </c>
      <c r="BH358">
        <v>0</v>
      </c>
      <c r="BI358">
        <v>2</v>
      </c>
      <c r="BJ358">
        <v>5</v>
      </c>
      <c r="BK358">
        <v>3</v>
      </c>
      <c r="BL358">
        <v>21</v>
      </c>
      <c r="BM358">
        <v>4</v>
      </c>
      <c r="BN358">
        <v>0</v>
      </c>
      <c r="BO358">
        <v>0</v>
      </c>
      <c r="BP358">
        <v>3</v>
      </c>
      <c r="BQ358">
        <v>4</v>
      </c>
      <c r="BR358">
        <v>10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 t="s">
        <v>58</v>
      </c>
      <c r="CG358" s="10" t="e">
        <f>#REF!</f>
        <v>#REF!</v>
      </c>
      <c r="CH358" s="10" t="e">
        <f>#REF!</f>
        <v>#REF!</v>
      </c>
      <c r="CI358" s="59" t="e">
        <f>#REF!</f>
        <v>#REF!</v>
      </c>
      <c r="CJ358" s="59" t="e">
        <f>#REF!</f>
        <v>#REF!</v>
      </c>
      <c r="CK358" s="59" t="e">
        <f>#REF!</f>
        <v>#REF!</v>
      </c>
      <c r="CL358" s="59" t="e">
        <f>#REF!</f>
        <v>#REF!</v>
      </c>
      <c r="CM358" s="59" t="e">
        <f>#REF!</f>
        <v>#REF!</v>
      </c>
      <c r="CN358" s="95" t="e">
        <f>#REF!</f>
        <v>#REF!</v>
      </c>
      <c r="CO358" s="95" t="e">
        <f>#REF!</f>
        <v>#REF!</v>
      </c>
      <c r="CP358" s="95" t="e">
        <f>#REF!</f>
        <v>#REF!</v>
      </c>
      <c r="CQ358" s="95" t="e">
        <f>#REF!</f>
        <v>#REF!</v>
      </c>
      <c r="CR358" s="95" t="e">
        <f>#REF!</f>
        <v>#REF!</v>
      </c>
      <c r="CS358" s="59" t="e">
        <f>#REF!</f>
        <v>#REF!</v>
      </c>
      <c r="CT358" s="59" t="e">
        <f>#REF!</f>
        <v>#REF!</v>
      </c>
      <c r="CU358" s="59" t="e">
        <f>#REF!</f>
        <v>#REF!</v>
      </c>
      <c r="CV358" s="59" t="e">
        <f>#REF!</f>
        <v>#REF!</v>
      </c>
      <c r="CW358" s="59" t="e">
        <f>#REF!</f>
        <v>#REF!</v>
      </c>
      <c r="CX358" s="95" t="e">
        <f>#REF!</f>
        <v>#REF!</v>
      </c>
      <c r="CY358" s="95" t="e">
        <f>#REF!</f>
        <v>#REF!</v>
      </c>
      <c r="CZ358" s="95" t="e">
        <f>#REF!</f>
        <v>#REF!</v>
      </c>
      <c r="DA358" s="95" t="e">
        <f>#REF!</f>
        <v>#REF!</v>
      </c>
      <c r="DB358" s="95" t="e">
        <f>#REF!</f>
        <v>#REF!</v>
      </c>
    </row>
    <row r="359" spans="1:106">
      <c r="A359" t="s">
        <v>165</v>
      </c>
      <c r="B359" s="10">
        <f>('E0-Last'!B140)-2</f>
        <v>27</v>
      </c>
      <c r="C359" s="6" t="s">
        <v>2</v>
      </c>
      <c r="D359" s="10" t="s">
        <v>38</v>
      </c>
      <c r="E359" s="59">
        <f t="shared" si="178"/>
        <v>0</v>
      </c>
      <c r="F359" s="59">
        <f t="shared" si="179"/>
        <v>0</v>
      </c>
      <c r="G359" s="59">
        <f t="shared" si="180"/>
        <v>50</v>
      </c>
      <c r="H359" s="59">
        <f t="shared" si="181"/>
        <v>50</v>
      </c>
      <c r="I359" s="59">
        <f t="shared" si="182"/>
        <v>0.5</v>
      </c>
      <c r="J359">
        <v>4</v>
      </c>
      <c r="K359">
        <v>0</v>
      </c>
      <c r="L359">
        <v>0</v>
      </c>
      <c r="M359">
        <v>2</v>
      </c>
      <c r="N359">
        <v>2</v>
      </c>
      <c r="O359">
        <v>0</v>
      </c>
      <c r="P359">
        <v>166.25</v>
      </c>
      <c r="Q359">
        <v>0</v>
      </c>
      <c r="R359">
        <v>220</v>
      </c>
      <c r="S359">
        <v>112.5</v>
      </c>
      <c r="T359">
        <v>106.5</v>
      </c>
      <c r="U359">
        <v>60</v>
      </c>
      <c r="V359">
        <v>153</v>
      </c>
      <c r="W359">
        <v>38</v>
      </c>
      <c r="X359">
        <v>28.5</v>
      </c>
      <c r="Y359">
        <v>47.5</v>
      </c>
      <c r="Z359">
        <v>580.25</v>
      </c>
      <c r="AA359">
        <v>779.5</v>
      </c>
      <c r="AB359">
        <v>381</v>
      </c>
      <c r="AC359">
        <v>13</v>
      </c>
      <c r="AD359">
        <v>4</v>
      </c>
      <c r="AE359">
        <v>3</v>
      </c>
      <c r="AF359">
        <v>6</v>
      </c>
      <c r="AG359">
        <v>4</v>
      </c>
      <c r="AH359">
        <v>4</v>
      </c>
      <c r="AI359">
        <v>2</v>
      </c>
      <c r="AJ359">
        <v>0</v>
      </c>
      <c r="AK359">
        <v>0</v>
      </c>
      <c r="AL359">
        <v>3</v>
      </c>
      <c r="AM359">
        <v>4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2</v>
      </c>
      <c r="AU359">
        <v>0</v>
      </c>
      <c r="AV359">
        <v>0</v>
      </c>
      <c r="AW359">
        <v>0</v>
      </c>
      <c r="AX359">
        <v>1</v>
      </c>
      <c r="AY359">
        <v>0</v>
      </c>
      <c r="AZ359">
        <v>2</v>
      </c>
      <c r="BA359">
        <v>2</v>
      </c>
      <c r="BB359">
        <v>0</v>
      </c>
      <c r="BC359">
        <v>0</v>
      </c>
      <c r="BD359">
        <v>2</v>
      </c>
      <c r="BE359">
        <v>4</v>
      </c>
      <c r="BF359">
        <v>0</v>
      </c>
      <c r="BG359">
        <v>0</v>
      </c>
      <c r="BH359">
        <v>0</v>
      </c>
      <c r="BI359">
        <v>3</v>
      </c>
      <c r="BJ359">
        <v>1</v>
      </c>
      <c r="BK359">
        <v>0</v>
      </c>
      <c r="BL359">
        <v>52</v>
      </c>
      <c r="BM359">
        <v>4</v>
      </c>
      <c r="BN359">
        <v>3</v>
      </c>
      <c r="BO359">
        <v>4</v>
      </c>
      <c r="BP359">
        <v>0</v>
      </c>
      <c r="BQ359">
        <v>0</v>
      </c>
      <c r="BR359">
        <v>41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 t="s">
        <v>58</v>
      </c>
      <c r="CG359" s="10" t="e">
        <f>#REF!</f>
        <v>#REF!</v>
      </c>
      <c r="CH359" s="10" t="e">
        <f>#REF!</f>
        <v>#REF!</v>
      </c>
      <c r="CI359" s="59" t="e">
        <f>#REF!</f>
        <v>#REF!</v>
      </c>
      <c r="CJ359" s="59" t="e">
        <f>#REF!</f>
        <v>#REF!</v>
      </c>
      <c r="CK359" s="59" t="e">
        <f>#REF!</f>
        <v>#REF!</v>
      </c>
      <c r="CL359" s="59" t="e">
        <f>#REF!</f>
        <v>#REF!</v>
      </c>
      <c r="CM359" s="59" t="e">
        <f>#REF!</f>
        <v>#REF!</v>
      </c>
      <c r="CN359" s="95" t="e">
        <f>#REF!</f>
        <v>#REF!</v>
      </c>
      <c r="CO359" s="95" t="e">
        <f>#REF!</f>
        <v>#REF!</v>
      </c>
      <c r="CP359" s="95" t="e">
        <f>#REF!</f>
        <v>#REF!</v>
      </c>
      <c r="CQ359" s="95" t="e">
        <f>#REF!</f>
        <v>#REF!</v>
      </c>
      <c r="CR359" s="95" t="e">
        <f>#REF!</f>
        <v>#REF!</v>
      </c>
      <c r="CS359" s="59" t="e">
        <f>#REF!</f>
        <v>#REF!</v>
      </c>
      <c r="CT359" s="59" t="e">
        <f>#REF!</f>
        <v>#REF!</v>
      </c>
      <c r="CU359" s="59" t="e">
        <f>#REF!</f>
        <v>#REF!</v>
      </c>
      <c r="CV359" s="59" t="e">
        <f>#REF!</f>
        <v>#REF!</v>
      </c>
      <c r="CW359" s="59" t="e">
        <f>#REF!</f>
        <v>#REF!</v>
      </c>
      <c r="CX359" s="95" t="e">
        <f>#REF!</f>
        <v>#REF!</v>
      </c>
      <c r="CY359" s="95" t="e">
        <f>#REF!</f>
        <v>#REF!</v>
      </c>
      <c r="CZ359" s="95" t="e">
        <f>#REF!</f>
        <v>#REF!</v>
      </c>
      <c r="DA359" s="95" t="e">
        <f>#REF!</f>
        <v>#REF!</v>
      </c>
      <c r="DB359" s="95" t="e">
        <f>#REF!</f>
        <v>#REF!</v>
      </c>
    </row>
    <row r="360" spans="1:106">
      <c r="A360" t="s">
        <v>166</v>
      </c>
      <c r="B360" s="10">
        <f>('E0-Last'!B141)-2</f>
        <v>32</v>
      </c>
      <c r="C360" s="4" t="s">
        <v>3</v>
      </c>
      <c r="D360" s="10" t="s">
        <v>38</v>
      </c>
      <c r="E360" s="59">
        <f t="shared" si="178"/>
        <v>0</v>
      </c>
      <c r="F360" s="59">
        <f t="shared" si="179"/>
        <v>0</v>
      </c>
      <c r="G360" s="59">
        <f t="shared" si="180"/>
        <v>50</v>
      </c>
      <c r="H360" s="59">
        <f t="shared" si="181"/>
        <v>25</v>
      </c>
      <c r="I360" s="59">
        <f t="shared" si="182"/>
        <v>0.5</v>
      </c>
      <c r="J360">
        <v>4</v>
      </c>
      <c r="K360">
        <v>0</v>
      </c>
      <c r="L360">
        <v>0</v>
      </c>
      <c r="M360">
        <v>2</v>
      </c>
      <c r="N360">
        <v>1</v>
      </c>
      <c r="O360">
        <v>1</v>
      </c>
      <c r="P360">
        <v>254.5</v>
      </c>
      <c r="Q360">
        <v>0</v>
      </c>
      <c r="R360">
        <v>417</v>
      </c>
      <c r="S360">
        <v>54</v>
      </c>
      <c r="T360">
        <v>50.333333330000002</v>
      </c>
      <c r="U360">
        <v>55.5</v>
      </c>
      <c r="V360">
        <v>40</v>
      </c>
      <c r="W360">
        <v>1534.666667</v>
      </c>
      <c r="X360">
        <v>2148.5</v>
      </c>
      <c r="Y360">
        <v>307</v>
      </c>
      <c r="Z360">
        <v>104</v>
      </c>
      <c r="AA360">
        <v>148</v>
      </c>
      <c r="AB360">
        <v>16</v>
      </c>
      <c r="AC360">
        <v>40</v>
      </c>
      <c r="AD360">
        <v>17</v>
      </c>
      <c r="AE360">
        <v>15</v>
      </c>
      <c r="AF360">
        <v>8</v>
      </c>
      <c r="AG360">
        <v>6</v>
      </c>
      <c r="AH360">
        <v>4</v>
      </c>
      <c r="AI360">
        <v>0</v>
      </c>
      <c r="AJ360">
        <v>0</v>
      </c>
      <c r="AK360">
        <v>3</v>
      </c>
      <c r="AL360">
        <v>27</v>
      </c>
      <c r="AM360">
        <v>4</v>
      </c>
      <c r="AN360">
        <v>0</v>
      </c>
      <c r="AO360">
        <v>0</v>
      </c>
      <c r="AP360">
        <v>0</v>
      </c>
      <c r="AQ360">
        <v>1</v>
      </c>
      <c r="AR360">
        <v>12</v>
      </c>
      <c r="AS360">
        <v>2</v>
      </c>
      <c r="AT360">
        <v>3</v>
      </c>
      <c r="AU360">
        <v>0</v>
      </c>
      <c r="AV360">
        <v>0</v>
      </c>
      <c r="AW360">
        <v>1</v>
      </c>
      <c r="AX360">
        <v>9</v>
      </c>
      <c r="AY360">
        <v>0</v>
      </c>
      <c r="AZ360">
        <v>1</v>
      </c>
      <c r="BA360">
        <v>0</v>
      </c>
      <c r="BB360">
        <v>0</v>
      </c>
      <c r="BC360">
        <v>1</v>
      </c>
      <c r="BD360">
        <v>6</v>
      </c>
      <c r="BE360">
        <v>4</v>
      </c>
      <c r="BF360">
        <v>0</v>
      </c>
      <c r="BG360">
        <v>0</v>
      </c>
      <c r="BH360">
        <v>0</v>
      </c>
      <c r="BI360">
        <v>0</v>
      </c>
      <c r="BJ360">
        <v>3</v>
      </c>
      <c r="BK360">
        <v>1</v>
      </c>
      <c r="BL360">
        <v>68</v>
      </c>
      <c r="BM360">
        <v>6</v>
      </c>
      <c r="BN360">
        <v>0</v>
      </c>
      <c r="BO360">
        <v>2</v>
      </c>
      <c r="BP360">
        <v>5</v>
      </c>
      <c r="BQ360">
        <v>21</v>
      </c>
      <c r="BR360">
        <v>34</v>
      </c>
      <c r="BS360">
        <v>1</v>
      </c>
      <c r="BT360">
        <v>1</v>
      </c>
      <c r="BU360">
        <v>0</v>
      </c>
      <c r="BV360">
        <v>130</v>
      </c>
      <c r="BW360">
        <v>130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 t="s">
        <v>58</v>
      </c>
      <c r="CG360" s="10">
        <f>CG597</f>
        <v>0</v>
      </c>
      <c r="CH360" s="10">
        <f t="shared" ref="CH360:DB360" si="185">CH597</f>
        <v>0</v>
      </c>
      <c r="CI360" s="59">
        <f t="shared" si="185"/>
        <v>0</v>
      </c>
      <c r="CJ360" s="59">
        <f t="shared" si="185"/>
        <v>0</v>
      </c>
      <c r="CK360" s="59">
        <f t="shared" si="185"/>
        <v>0</v>
      </c>
      <c r="CL360" s="59">
        <f t="shared" si="185"/>
        <v>0</v>
      </c>
      <c r="CM360" s="59">
        <f t="shared" si="185"/>
        <v>0</v>
      </c>
      <c r="CN360" s="95">
        <f t="shared" si="185"/>
        <v>0</v>
      </c>
      <c r="CO360" s="95">
        <f t="shared" si="185"/>
        <v>0</v>
      </c>
      <c r="CP360" s="95">
        <f t="shared" si="185"/>
        <v>0</v>
      </c>
      <c r="CQ360" s="95">
        <f t="shared" si="185"/>
        <v>0</v>
      </c>
      <c r="CR360" s="95">
        <f t="shared" si="185"/>
        <v>0</v>
      </c>
      <c r="CS360" s="59">
        <f t="shared" si="185"/>
        <v>0</v>
      </c>
      <c r="CT360" s="59">
        <f t="shared" si="185"/>
        <v>0</v>
      </c>
      <c r="CU360" s="59">
        <f t="shared" si="185"/>
        <v>0</v>
      </c>
      <c r="CV360" s="59">
        <f t="shared" si="185"/>
        <v>0</v>
      </c>
      <c r="CW360" s="59">
        <f t="shared" si="185"/>
        <v>0</v>
      </c>
      <c r="CX360" s="95">
        <f t="shared" si="185"/>
        <v>0</v>
      </c>
      <c r="CY360" s="95">
        <f t="shared" si="185"/>
        <v>0</v>
      </c>
      <c r="CZ360" s="95">
        <f t="shared" si="185"/>
        <v>0</v>
      </c>
      <c r="DA360" s="95">
        <f t="shared" si="185"/>
        <v>0</v>
      </c>
      <c r="DB360" s="95">
        <f t="shared" si="185"/>
        <v>0</v>
      </c>
    </row>
    <row r="361" spans="1:106">
      <c r="A361" t="s">
        <v>167</v>
      </c>
      <c r="B361" s="10">
        <f>('E0-Last'!B142)-2</f>
        <v>27</v>
      </c>
      <c r="C361" s="6" t="s">
        <v>2</v>
      </c>
      <c r="D361" s="10" t="s">
        <v>38</v>
      </c>
      <c r="E361" s="59">
        <f t="shared" si="178"/>
        <v>0</v>
      </c>
      <c r="F361" s="59">
        <f t="shared" si="179"/>
        <v>0</v>
      </c>
      <c r="G361" s="59">
        <f t="shared" si="180"/>
        <v>50</v>
      </c>
      <c r="H361" s="59">
        <f t="shared" si="181"/>
        <v>50</v>
      </c>
      <c r="I361" s="59">
        <f t="shared" si="182"/>
        <v>0.5</v>
      </c>
      <c r="J361">
        <v>4</v>
      </c>
      <c r="K361">
        <v>0</v>
      </c>
      <c r="L361">
        <v>0</v>
      </c>
      <c r="M361">
        <v>2</v>
      </c>
      <c r="N361">
        <v>2</v>
      </c>
      <c r="O361">
        <v>0</v>
      </c>
      <c r="P361">
        <v>113.5</v>
      </c>
      <c r="Q361">
        <v>0</v>
      </c>
      <c r="R361">
        <v>101</v>
      </c>
      <c r="S361">
        <v>126</v>
      </c>
      <c r="T361">
        <v>96.75</v>
      </c>
      <c r="U361">
        <v>79.5</v>
      </c>
      <c r="V361">
        <v>114</v>
      </c>
      <c r="W361">
        <v>3194.5</v>
      </c>
      <c r="X361">
        <v>4941</v>
      </c>
      <c r="Y361">
        <v>1448</v>
      </c>
      <c r="Z361">
        <v>393.5</v>
      </c>
      <c r="AA361">
        <v>584.5</v>
      </c>
      <c r="AB361">
        <v>202.5</v>
      </c>
      <c r="AC361">
        <v>26</v>
      </c>
      <c r="AD361">
        <v>14</v>
      </c>
      <c r="AE361">
        <v>9</v>
      </c>
      <c r="AF361">
        <v>3</v>
      </c>
      <c r="AG361">
        <v>4</v>
      </c>
      <c r="AH361">
        <v>4</v>
      </c>
      <c r="AI361">
        <v>0</v>
      </c>
      <c r="AJ361">
        <v>0</v>
      </c>
      <c r="AK361">
        <v>16</v>
      </c>
      <c r="AL361">
        <v>2</v>
      </c>
      <c r="AM361">
        <v>4</v>
      </c>
      <c r="AN361">
        <v>0</v>
      </c>
      <c r="AO361">
        <v>0</v>
      </c>
      <c r="AP361">
        <v>0</v>
      </c>
      <c r="AQ361">
        <v>8</v>
      </c>
      <c r="AR361">
        <v>2</v>
      </c>
      <c r="AS361">
        <v>0</v>
      </c>
      <c r="AT361">
        <v>2</v>
      </c>
      <c r="AU361">
        <v>0</v>
      </c>
      <c r="AV361">
        <v>0</v>
      </c>
      <c r="AW361">
        <v>7</v>
      </c>
      <c r="AX361">
        <v>0</v>
      </c>
      <c r="AY361">
        <v>0</v>
      </c>
      <c r="AZ361">
        <v>2</v>
      </c>
      <c r="BA361">
        <v>0</v>
      </c>
      <c r="BB361">
        <v>0</v>
      </c>
      <c r="BC361">
        <v>1</v>
      </c>
      <c r="BD361">
        <v>0</v>
      </c>
      <c r="BE361">
        <v>6</v>
      </c>
      <c r="BF361">
        <v>0</v>
      </c>
      <c r="BG361">
        <v>0</v>
      </c>
      <c r="BH361">
        <v>2</v>
      </c>
      <c r="BI361">
        <v>2</v>
      </c>
      <c r="BJ361">
        <v>2</v>
      </c>
      <c r="BK361">
        <v>0</v>
      </c>
      <c r="BL361">
        <v>482</v>
      </c>
      <c r="BM361">
        <v>14</v>
      </c>
      <c r="BN361">
        <v>1</v>
      </c>
      <c r="BO361">
        <v>7</v>
      </c>
      <c r="BP361">
        <v>0</v>
      </c>
      <c r="BQ361">
        <v>314</v>
      </c>
      <c r="BR361">
        <v>146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 t="s">
        <v>58</v>
      </c>
    </row>
    <row r="362" spans="1:106">
      <c r="A362" t="s">
        <v>182</v>
      </c>
      <c r="B362" s="10">
        <f>('E0-Last'!B143)-2</f>
        <v>35</v>
      </c>
      <c r="C362" s="4" t="s">
        <v>3</v>
      </c>
      <c r="D362" s="10" t="s">
        <v>38</v>
      </c>
      <c r="E362" s="59">
        <f t="shared" si="178"/>
        <v>0</v>
      </c>
      <c r="F362" s="59">
        <f t="shared" si="179"/>
        <v>0</v>
      </c>
      <c r="G362" s="59">
        <f t="shared" si="180"/>
        <v>50</v>
      </c>
      <c r="H362" s="59">
        <f t="shared" si="181"/>
        <v>25</v>
      </c>
      <c r="I362" s="59">
        <f t="shared" si="182"/>
        <v>0.5</v>
      </c>
      <c r="J362">
        <v>4</v>
      </c>
      <c r="K362">
        <v>0</v>
      </c>
      <c r="L362">
        <v>0</v>
      </c>
      <c r="M362">
        <v>2</v>
      </c>
      <c r="N362">
        <v>1</v>
      </c>
      <c r="O362">
        <v>1</v>
      </c>
      <c r="P362">
        <v>423.75</v>
      </c>
      <c r="Q362">
        <v>0</v>
      </c>
      <c r="R362">
        <v>543</v>
      </c>
      <c r="S362">
        <v>142</v>
      </c>
      <c r="T362">
        <v>386.33333340000001</v>
      </c>
      <c r="U362">
        <v>345.5</v>
      </c>
      <c r="V362">
        <v>468</v>
      </c>
      <c r="W362">
        <v>64</v>
      </c>
      <c r="X362">
        <v>74</v>
      </c>
      <c r="Y362">
        <v>44</v>
      </c>
      <c r="Z362">
        <v>828.66666669999995</v>
      </c>
      <c r="AA362">
        <v>1019</v>
      </c>
      <c r="AB362">
        <v>448</v>
      </c>
      <c r="AC362">
        <v>20</v>
      </c>
      <c r="AD362">
        <v>10</v>
      </c>
      <c r="AE362">
        <v>7</v>
      </c>
      <c r="AF362">
        <v>3</v>
      </c>
      <c r="AG362">
        <v>5</v>
      </c>
      <c r="AH362">
        <v>9</v>
      </c>
      <c r="AI362">
        <v>1</v>
      </c>
      <c r="AJ362">
        <v>0</v>
      </c>
      <c r="AK362">
        <v>0</v>
      </c>
      <c r="AL362">
        <v>5</v>
      </c>
      <c r="AM362">
        <v>4</v>
      </c>
      <c r="AN362">
        <v>5</v>
      </c>
      <c r="AO362">
        <v>0</v>
      </c>
      <c r="AP362">
        <v>0</v>
      </c>
      <c r="AQ362">
        <v>0</v>
      </c>
      <c r="AR362">
        <v>1</v>
      </c>
      <c r="AS362">
        <v>0</v>
      </c>
      <c r="AT362">
        <v>3</v>
      </c>
      <c r="AU362">
        <v>1</v>
      </c>
      <c r="AV362">
        <v>0</v>
      </c>
      <c r="AW362">
        <v>0</v>
      </c>
      <c r="AX362">
        <v>3</v>
      </c>
      <c r="AY362">
        <v>1</v>
      </c>
      <c r="AZ362">
        <v>1</v>
      </c>
      <c r="BA362">
        <v>0</v>
      </c>
      <c r="BB362">
        <v>0</v>
      </c>
      <c r="BC362">
        <v>0</v>
      </c>
      <c r="BD362">
        <v>1</v>
      </c>
      <c r="BE362">
        <v>5</v>
      </c>
      <c r="BF362">
        <v>2</v>
      </c>
      <c r="BG362">
        <v>0</v>
      </c>
      <c r="BH362">
        <v>0</v>
      </c>
      <c r="BI362">
        <v>3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1</v>
      </c>
      <c r="BT362">
        <v>1</v>
      </c>
      <c r="BU362">
        <v>0</v>
      </c>
      <c r="BV362">
        <v>467</v>
      </c>
      <c r="BW362">
        <v>467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 t="s">
        <v>58</v>
      </c>
    </row>
    <row r="363" spans="1:106">
      <c r="A363" t="s">
        <v>168</v>
      </c>
      <c r="B363" s="10">
        <f>('E0-Last'!B144)-2</f>
        <v>25</v>
      </c>
      <c r="C363" s="4" t="s">
        <v>3</v>
      </c>
      <c r="D363" s="10" t="s">
        <v>38</v>
      </c>
      <c r="E363" s="59">
        <f t="shared" si="178"/>
        <v>0</v>
      </c>
      <c r="F363" s="59">
        <f t="shared" si="179"/>
        <v>0</v>
      </c>
      <c r="G363" s="59">
        <f t="shared" si="180"/>
        <v>50</v>
      </c>
      <c r="H363" s="59">
        <f t="shared" si="181"/>
        <v>25</v>
      </c>
      <c r="I363" s="59">
        <f t="shared" si="182"/>
        <v>0.5</v>
      </c>
      <c r="J363">
        <v>4</v>
      </c>
      <c r="K363">
        <v>0</v>
      </c>
      <c r="L363">
        <v>0</v>
      </c>
      <c r="M363">
        <v>2</v>
      </c>
      <c r="N363">
        <v>1</v>
      </c>
      <c r="O363">
        <v>1</v>
      </c>
      <c r="P363">
        <v>392.5</v>
      </c>
      <c r="Q363">
        <v>0</v>
      </c>
      <c r="R363">
        <v>260</v>
      </c>
      <c r="S363">
        <v>635</v>
      </c>
      <c r="T363">
        <v>355.66666659999999</v>
      </c>
      <c r="U363">
        <v>156</v>
      </c>
      <c r="V363">
        <v>755</v>
      </c>
      <c r="W363">
        <v>423.33333340000001</v>
      </c>
      <c r="X363">
        <v>536.5</v>
      </c>
      <c r="Y363">
        <v>197</v>
      </c>
      <c r="Z363">
        <v>32.333333330000002</v>
      </c>
      <c r="AA363">
        <v>31.5</v>
      </c>
      <c r="AB363">
        <v>34</v>
      </c>
      <c r="AC363">
        <v>29</v>
      </c>
      <c r="AD363">
        <v>10</v>
      </c>
      <c r="AE363">
        <v>10</v>
      </c>
      <c r="AF363">
        <v>9</v>
      </c>
      <c r="AG363">
        <v>5</v>
      </c>
      <c r="AH363">
        <v>6</v>
      </c>
      <c r="AI363">
        <v>2</v>
      </c>
      <c r="AJ363">
        <v>0</v>
      </c>
      <c r="AK363">
        <v>0</v>
      </c>
      <c r="AL363">
        <v>16</v>
      </c>
      <c r="AM363">
        <v>4</v>
      </c>
      <c r="AN363">
        <v>2</v>
      </c>
      <c r="AO363">
        <v>1</v>
      </c>
      <c r="AP363">
        <v>0</v>
      </c>
      <c r="AQ363">
        <v>0</v>
      </c>
      <c r="AR363">
        <v>3</v>
      </c>
      <c r="AS363">
        <v>1</v>
      </c>
      <c r="AT363">
        <v>3</v>
      </c>
      <c r="AU363">
        <v>1</v>
      </c>
      <c r="AV363">
        <v>0</v>
      </c>
      <c r="AW363">
        <v>0</v>
      </c>
      <c r="AX363">
        <v>5</v>
      </c>
      <c r="AY363">
        <v>0</v>
      </c>
      <c r="AZ363">
        <v>1</v>
      </c>
      <c r="BA363">
        <v>0</v>
      </c>
      <c r="BB363">
        <v>0</v>
      </c>
      <c r="BC363">
        <v>0</v>
      </c>
      <c r="BD363">
        <v>8</v>
      </c>
      <c r="BE363">
        <v>7</v>
      </c>
      <c r="BF363">
        <v>0</v>
      </c>
      <c r="BG363">
        <v>0</v>
      </c>
      <c r="BH363">
        <v>0</v>
      </c>
      <c r="BI363">
        <v>0</v>
      </c>
      <c r="BJ363">
        <v>3</v>
      </c>
      <c r="BK363">
        <v>4</v>
      </c>
      <c r="BL363">
        <v>84</v>
      </c>
      <c r="BM363">
        <v>19</v>
      </c>
      <c r="BN363">
        <v>14</v>
      </c>
      <c r="BO363">
        <v>0</v>
      </c>
      <c r="BP363">
        <v>8</v>
      </c>
      <c r="BQ363">
        <v>0</v>
      </c>
      <c r="BR363">
        <v>43</v>
      </c>
      <c r="BS363">
        <v>1</v>
      </c>
      <c r="BT363">
        <v>1</v>
      </c>
      <c r="BU363">
        <v>0</v>
      </c>
      <c r="BV363">
        <v>415</v>
      </c>
      <c r="BW363">
        <v>415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 t="s">
        <v>58</v>
      </c>
    </row>
    <row r="364" spans="1:106">
      <c r="A364" t="s">
        <v>169</v>
      </c>
      <c r="B364" s="10">
        <f>('E0-Last'!B145)-2</f>
        <v>33</v>
      </c>
      <c r="C364" s="6" t="s">
        <v>2</v>
      </c>
      <c r="D364" s="10" t="s">
        <v>38</v>
      </c>
      <c r="E364" s="59">
        <f t="shared" si="178"/>
        <v>0</v>
      </c>
      <c r="F364" s="59">
        <f t="shared" si="179"/>
        <v>0</v>
      </c>
      <c r="G364" s="59">
        <f t="shared" si="180"/>
        <v>50</v>
      </c>
      <c r="H364" s="59">
        <f t="shared" si="181"/>
        <v>25</v>
      </c>
      <c r="I364" s="59">
        <f t="shared" si="182"/>
        <v>0.5</v>
      </c>
      <c r="J364">
        <v>4</v>
      </c>
      <c r="K364">
        <v>0</v>
      </c>
      <c r="L364">
        <v>0</v>
      </c>
      <c r="M364">
        <v>2</v>
      </c>
      <c r="N364">
        <v>1</v>
      </c>
      <c r="O364">
        <v>1</v>
      </c>
      <c r="P364">
        <v>1527</v>
      </c>
      <c r="Q364">
        <v>0</v>
      </c>
      <c r="R364">
        <v>946</v>
      </c>
      <c r="S364">
        <v>3899</v>
      </c>
      <c r="T364">
        <v>285</v>
      </c>
      <c r="U364">
        <v>67</v>
      </c>
      <c r="V364">
        <v>721</v>
      </c>
      <c r="W364">
        <v>417.33333340000001</v>
      </c>
      <c r="X364">
        <v>502</v>
      </c>
      <c r="Y364">
        <v>248</v>
      </c>
      <c r="Z364">
        <v>568.33333330000005</v>
      </c>
      <c r="AA364">
        <v>660.5</v>
      </c>
      <c r="AB364">
        <v>384</v>
      </c>
      <c r="AC364">
        <v>16</v>
      </c>
      <c r="AD364">
        <v>7</v>
      </c>
      <c r="AE364">
        <v>6</v>
      </c>
      <c r="AF364">
        <v>3</v>
      </c>
      <c r="AG364">
        <v>5</v>
      </c>
      <c r="AH364">
        <v>4</v>
      </c>
      <c r="AI364">
        <v>1</v>
      </c>
      <c r="AJ364">
        <v>0</v>
      </c>
      <c r="AK364">
        <v>0</v>
      </c>
      <c r="AL364">
        <v>6</v>
      </c>
      <c r="AM364">
        <v>4</v>
      </c>
      <c r="AN364">
        <v>0</v>
      </c>
      <c r="AO364">
        <v>0</v>
      </c>
      <c r="AP364">
        <v>0</v>
      </c>
      <c r="AQ364">
        <v>0</v>
      </c>
      <c r="AR364">
        <v>3</v>
      </c>
      <c r="AS364">
        <v>0</v>
      </c>
      <c r="AT364">
        <v>3</v>
      </c>
      <c r="AU364">
        <v>1</v>
      </c>
      <c r="AV364">
        <v>0</v>
      </c>
      <c r="AW364">
        <v>0</v>
      </c>
      <c r="AX364">
        <v>2</v>
      </c>
      <c r="AY364">
        <v>1</v>
      </c>
      <c r="AZ364">
        <v>1</v>
      </c>
      <c r="BA364">
        <v>0</v>
      </c>
      <c r="BB364">
        <v>0</v>
      </c>
      <c r="BC364">
        <v>0</v>
      </c>
      <c r="BD364">
        <v>1</v>
      </c>
      <c r="BE364">
        <v>4</v>
      </c>
      <c r="BF364">
        <v>1</v>
      </c>
      <c r="BG364">
        <v>0</v>
      </c>
      <c r="BH364">
        <v>0</v>
      </c>
      <c r="BI364">
        <v>0</v>
      </c>
      <c r="BJ364">
        <v>3</v>
      </c>
      <c r="BK364">
        <v>0</v>
      </c>
      <c r="BL364">
        <v>110</v>
      </c>
      <c r="BM364">
        <v>60</v>
      </c>
      <c r="BN364">
        <v>8</v>
      </c>
      <c r="BO364">
        <v>0</v>
      </c>
      <c r="BP364">
        <v>7</v>
      </c>
      <c r="BQ364">
        <v>4</v>
      </c>
      <c r="BR364">
        <v>31</v>
      </c>
      <c r="BS364">
        <v>1</v>
      </c>
      <c r="BT364">
        <v>1</v>
      </c>
      <c r="BU364">
        <v>0</v>
      </c>
      <c r="BV364">
        <v>317</v>
      </c>
      <c r="BW364">
        <v>317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 t="s">
        <v>58</v>
      </c>
    </row>
    <row r="365" spans="1:106">
      <c r="A365" t="s">
        <v>170</v>
      </c>
      <c r="B365" s="10">
        <f>('E0-Last'!B146)-2</f>
        <v>27</v>
      </c>
      <c r="C365" s="6" t="s">
        <v>2</v>
      </c>
      <c r="D365" s="10" t="s">
        <v>38</v>
      </c>
      <c r="E365" s="59">
        <f t="shared" si="178"/>
        <v>0</v>
      </c>
      <c r="F365" s="59">
        <f t="shared" si="179"/>
        <v>0</v>
      </c>
      <c r="G365" s="59">
        <f t="shared" si="180"/>
        <v>50</v>
      </c>
      <c r="H365" s="59">
        <f t="shared" si="181"/>
        <v>0</v>
      </c>
      <c r="I365" s="59">
        <f t="shared" si="182"/>
        <v>0.5</v>
      </c>
      <c r="J365">
        <v>4</v>
      </c>
      <c r="K365">
        <v>0</v>
      </c>
      <c r="L365">
        <v>0</v>
      </c>
      <c r="M365">
        <v>2</v>
      </c>
      <c r="N365">
        <v>0</v>
      </c>
      <c r="O365">
        <v>2</v>
      </c>
      <c r="P365">
        <v>185.75</v>
      </c>
      <c r="Q365">
        <v>0</v>
      </c>
      <c r="R365">
        <v>254</v>
      </c>
      <c r="S365">
        <v>0</v>
      </c>
      <c r="T365">
        <v>137.5</v>
      </c>
      <c r="U365">
        <v>137.5</v>
      </c>
      <c r="V365">
        <v>0</v>
      </c>
      <c r="W365">
        <v>103.5</v>
      </c>
      <c r="X365">
        <v>103.5</v>
      </c>
      <c r="Y365">
        <v>0</v>
      </c>
      <c r="Z365">
        <v>765.5</v>
      </c>
      <c r="AA365">
        <v>765.5</v>
      </c>
      <c r="AB365">
        <v>0</v>
      </c>
      <c r="AC365">
        <v>81</v>
      </c>
      <c r="AD365">
        <v>42</v>
      </c>
      <c r="AE365">
        <v>39</v>
      </c>
      <c r="AF365">
        <v>0</v>
      </c>
      <c r="AG365">
        <v>4</v>
      </c>
      <c r="AH365">
        <v>29</v>
      </c>
      <c r="AI365">
        <v>7</v>
      </c>
      <c r="AJ365">
        <v>0</v>
      </c>
      <c r="AK365">
        <v>0</v>
      </c>
      <c r="AL365">
        <v>41</v>
      </c>
      <c r="AM365">
        <v>4</v>
      </c>
      <c r="AN365">
        <v>25</v>
      </c>
      <c r="AO365">
        <v>2</v>
      </c>
      <c r="AP365">
        <v>0</v>
      </c>
      <c r="AQ365">
        <v>0</v>
      </c>
      <c r="AR365">
        <v>11</v>
      </c>
      <c r="AS365">
        <v>0</v>
      </c>
      <c r="AT365">
        <v>4</v>
      </c>
      <c r="AU365">
        <v>5</v>
      </c>
      <c r="AV365">
        <v>0</v>
      </c>
      <c r="AW365">
        <v>0</v>
      </c>
      <c r="AX365">
        <v>30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2</v>
      </c>
      <c r="BF365">
        <v>0</v>
      </c>
      <c r="BG365">
        <v>0</v>
      </c>
      <c r="BH365">
        <v>0</v>
      </c>
      <c r="BI365">
        <v>2</v>
      </c>
      <c r="BJ365">
        <v>0</v>
      </c>
      <c r="BK365">
        <v>0</v>
      </c>
      <c r="BL365">
        <v>23</v>
      </c>
      <c r="BM365">
        <v>5</v>
      </c>
      <c r="BN365">
        <v>0</v>
      </c>
      <c r="BO365">
        <v>0</v>
      </c>
      <c r="BP365">
        <v>3</v>
      </c>
      <c r="BQ365">
        <v>0</v>
      </c>
      <c r="BR365">
        <v>15</v>
      </c>
      <c r="BS365">
        <v>2</v>
      </c>
      <c r="BT365">
        <v>0</v>
      </c>
      <c r="BU365">
        <v>2</v>
      </c>
      <c r="BV365">
        <v>235</v>
      </c>
      <c r="BW365">
        <v>0</v>
      </c>
      <c r="BX365">
        <v>235</v>
      </c>
      <c r="BY365">
        <v>0</v>
      </c>
      <c r="BZ365">
        <v>0</v>
      </c>
      <c r="CA365">
        <v>0</v>
      </c>
      <c r="CB365">
        <v>0</v>
      </c>
      <c r="CC365">
        <v>0</v>
      </c>
      <c r="CD365" t="s">
        <v>58</v>
      </c>
    </row>
    <row r="366" spans="1:106">
      <c r="A366" t="s">
        <v>171</v>
      </c>
      <c r="B366" s="10">
        <f>('E0-Last'!B147)-2</f>
        <v>32</v>
      </c>
      <c r="C366" s="4" t="s">
        <v>3</v>
      </c>
      <c r="D366" s="10" t="s">
        <v>38</v>
      </c>
      <c r="E366" s="59">
        <f t="shared" si="178"/>
        <v>0</v>
      </c>
      <c r="F366" s="59">
        <f t="shared" si="179"/>
        <v>0</v>
      </c>
      <c r="G366" s="59">
        <f t="shared" si="180"/>
        <v>50</v>
      </c>
      <c r="H366" s="59">
        <f t="shared" si="181"/>
        <v>25</v>
      </c>
      <c r="I366" s="59">
        <f t="shared" si="182"/>
        <v>0.5</v>
      </c>
      <c r="J366">
        <v>4</v>
      </c>
      <c r="K366">
        <v>0</v>
      </c>
      <c r="L366">
        <v>0</v>
      </c>
      <c r="M366">
        <v>2</v>
      </c>
      <c r="N366">
        <v>1</v>
      </c>
      <c r="O366">
        <v>1</v>
      </c>
      <c r="P366">
        <v>472.25</v>
      </c>
      <c r="Q366">
        <v>0</v>
      </c>
      <c r="R366">
        <v>453.5</v>
      </c>
      <c r="S366">
        <v>319</v>
      </c>
      <c r="T366">
        <v>159.66666670000001</v>
      </c>
      <c r="U366">
        <v>203</v>
      </c>
      <c r="V366">
        <v>73</v>
      </c>
      <c r="W366">
        <v>92.333333339999996</v>
      </c>
      <c r="X366">
        <v>76</v>
      </c>
      <c r="Y366">
        <v>125</v>
      </c>
      <c r="Z366">
        <v>192.66666670000001</v>
      </c>
      <c r="AA366">
        <v>55</v>
      </c>
      <c r="AB366">
        <v>468</v>
      </c>
      <c r="AC366">
        <v>19</v>
      </c>
      <c r="AD366">
        <v>7</v>
      </c>
      <c r="AE366">
        <v>8</v>
      </c>
      <c r="AF366">
        <v>4</v>
      </c>
      <c r="AG366">
        <v>7</v>
      </c>
      <c r="AH366">
        <v>4</v>
      </c>
      <c r="AI366">
        <v>1</v>
      </c>
      <c r="AJ366">
        <v>0</v>
      </c>
      <c r="AK366">
        <v>2</v>
      </c>
      <c r="AL366">
        <v>5</v>
      </c>
      <c r="AM366">
        <v>4</v>
      </c>
      <c r="AN366">
        <v>0</v>
      </c>
      <c r="AO366">
        <v>0</v>
      </c>
      <c r="AP366">
        <v>0</v>
      </c>
      <c r="AQ366">
        <v>1</v>
      </c>
      <c r="AR366">
        <v>2</v>
      </c>
      <c r="AS366">
        <v>3</v>
      </c>
      <c r="AT366">
        <v>3</v>
      </c>
      <c r="AU366">
        <v>0</v>
      </c>
      <c r="AV366">
        <v>0</v>
      </c>
      <c r="AW366">
        <v>0</v>
      </c>
      <c r="AX366">
        <v>2</v>
      </c>
      <c r="AY366">
        <v>0</v>
      </c>
      <c r="AZ366">
        <v>1</v>
      </c>
      <c r="BA366">
        <v>1</v>
      </c>
      <c r="BB366">
        <v>0</v>
      </c>
      <c r="BC366">
        <v>1</v>
      </c>
      <c r="BD366">
        <v>1</v>
      </c>
      <c r="BE366">
        <v>6</v>
      </c>
      <c r="BF366">
        <v>0</v>
      </c>
      <c r="BG366">
        <v>0</v>
      </c>
      <c r="BH366">
        <v>0</v>
      </c>
      <c r="BI366">
        <v>2</v>
      </c>
      <c r="BJ366">
        <v>3</v>
      </c>
      <c r="BK366">
        <v>1</v>
      </c>
      <c r="BL366">
        <v>38</v>
      </c>
      <c r="BM366">
        <v>10</v>
      </c>
      <c r="BN366">
        <v>6</v>
      </c>
      <c r="BO366">
        <v>4</v>
      </c>
      <c r="BP366">
        <v>4</v>
      </c>
      <c r="BQ366">
        <v>4</v>
      </c>
      <c r="BR366">
        <v>10</v>
      </c>
      <c r="BS366">
        <v>1</v>
      </c>
      <c r="BT366">
        <v>0</v>
      </c>
      <c r="BU366">
        <v>1</v>
      </c>
      <c r="BV366">
        <v>663</v>
      </c>
      <c r="BW366">
        <v>0</v>
      </c>
      <c r="BX366">
        <v>663</v>
      </c>
      <c r="BY366">
        <v>0</v>
      </c>
      <c r="BZ366">
        <v>0</v>
      </c>
      <c r="CA366">
        <v>0</v>
      </c>
      <c r="CB366">
        <v>0</v>
      </c>
      <c r="CC366">
        <v>0</v>
      </c>
      <c r="CD366" t="s">
        <v>58</v>
      </c>
    </row>
    <row r="367" spans="1:106">
      <c r="A367" t="s">
        <v>172</v>
      </c>
      <c r="B367" s="10">
        <f>('E0-Last'!B148)-2</f>
        <v>27</v>
      </c>
      <c r="C367" s="4" t="s">
        <v>3</v>
      </c>
      <c r="D367" s="10" t="s">
        <v>38</v>
      </c>
      <c r="E367" s="59">
        <f t="shared" si="178"/>
        <v>0</v>
      </c>
      <c r="F367" s="59">
        <f t="shared" si="179"/>
        <v>0</v>
      </c>
      <c r="G367" s="59">
        <f t="shared" si="180"/>
        <v>50</v>
      </c>
      <c r="H367" s="59">
        <f t="shared" si="181"/>
        <v>25</v>
      </c>
      <c r="I367" s="59">
        <f t="shared" si="182"/>
        <v>0.5</v>
      </c>
      <c r="J367">
        <v>4</v>
      </c>
      <c r="K367">
        <v>0</v>
      </c>
      <c r="L367">
        <v>0</v>
      </c>
      <c r="M367">
        <v>2</v>
      </c>
      <c r="N367">
        <v>1</v>
      </c>
      <c r="O367">
        <v>1</v>
      </c>
      <c r="P367">
        <v>180</v>
      </c>
      <c r="Q367">
        <v>0</v>
      </c>
      <c r="R367">
        <v>228</v>
      </c>
      <c r="S367">
        <v>164</v>
      </c>
      <c r="T367">
        <v>400</v>
      </c>
      <c r="U367">
        <v>308</v>
      </c>
      <c r="V367">
        <v>584</v>
      </c>
      <c r="W367">
        <v>87.666666660000004</v>
      </c>
      <c r="X367">
        <v>83.5</v>
      </c>
      <c r="Y367">
        <v>96</v>
      </c>
      <c r="Z367">
        <v>656.66666669999995</v>
      </c>
      <c r="AA367">
        <v>832</v>
      </c>
      <c r="AB367">
        <v>306</v>
      </c>
      <c r="AC367">
        <v>15</v>
      </c>
      <c r="AD367">
        <v>7</v>
      </c>
      <c r="AE367">
        <v>6</v>
      </c>
      <c r="AF367">
        <v>2</v>
      </c>
      <c r="AG367">
        <v>4</v>
      </c>
      <c r="AH367">
        <v>5</v>
      </c>
      <c r="AI367">
        <v>1</v>
      </c>
      <c r="AJ367">
        <v>0</v>
      </c>
      <c r="AK367">
        <v>0</v>
      </c>
      <c r="AL367">
        <v>5</v>
      </c>
      <c r="AM367">
        <v>4</v>
      </c>
      <c r="AN367">
        <v>1</v>
      </c>
      <c r="AO367">
        <v>1</v>
      </c>
      <c r="AP367">
        <v>0</v>
      </c>
      <c r="AQ367">
        <v>0</v>
      </c>
      <c r="AR367">
        <v>1</v>
      </c>
      <c r="AS367">
        <v>0</v>
      </c>
      <c r="AT367">
        <v>3</v>
      </c>
      <c r="AU367">
        <v>0</v>
      </c>
      <c r="AV367">
        <v>0</v>
      </c>
      <c r="AW367">
        <v>0</v>
      </c>
      <c r="AX367">
        <v>3</v>
      </c>
      <c r="AY367">
        <v>0</v>
      </c>
      <c r="AZ367">
        <v>1</v>
      </c>
      <c r="BA367">
        <v>0</v>
      </c>
      <c r="BB367">
        <v>0</v>
      </c>
      <c r="BC367">
        <v>0</v>
      </c>
      <c r="BD367">
        <v>1</v>
      </c>
      <c r="BE367">
        <v>4</v>
      </c>
      <c r="BF367">
        <v>0</v>
      </c>
      <c r="BG367">
        <v>1</v>
      </c>
      <c r="BH367">
        <v>0</v>
      </c>
      <c r="BI367">
        <v>2</v>
      </c>
      <c r="BJ367">
        <v>1</v>
      </c>
      <c r="BK367">
        <v>0</v>
      </c>
      <c r="BL367">
        <v>37</v>
      </c>
      <c r="BM367">
        <v>2</v>
      </c>
      <c r="BN367">
        <v>6</v>
      </c>
      <c r="BO367">
        <v>0</v>
      </c>
      <c r="BP367">
        <v>3</v>
      </c>
      <c r="BQ367">
        <v>1</v>
      </c>
      <c r="BR367">
        <v>25</v>
      </c>
      <c r="BS367">
        <v>1</v>
      </c>
      <c r="BT367">
        <v>0</v>
      </c>
      <c r="BU367">
        <v>1</v>
      </c>
      <c r="BV367">
        <v>100</v>
      </c>
      <c r="BW367">
        <v>0</v>
      </c>
      <c r="BX367">
        <v>100</v>
      </c>
      <c r="BY367">
        <v>0</v>
      </c>
      <c r="BZ367">
        <v>0</v>
      </c>
      <c r="CA367">
        <v>0</v>
      </c>
      <c r="CB367">
        <v>0</v>
      </c>
      <c r="CC367">
        <v>0</v>
      </c>
      <c r="CD367" t="s">
        <v>58</v>
      </c>
    </row>
    <row r="368" spans="1:106">
      <c r="A368" t="s">
        <v>173</v>
      </c>
      <c r="B368" s="10">
        <f>('E0-Last'!B149)-2</f>
        <v>27</v>
      </c>
      <c r="C368" s="6" t="s">
        <v>2</v>
      </c>
      <c r="D368" s="10" t="s">
        <v>38</v>
      </c>
      <c r="E368" s="59">
        <f t="shared" si="178"/>
        <v>0</v>
      </c>
      <c r="F368" s="59">
        <f t="shared" si="179"/>
        <v>0</v>
      </c>
      <c r="G368" s="59">
        <f t="shared" si="180"/>
        <v>50</v>
      </c>
      <c r="H368" s="59">
        <f t="shared" si="181"/>
        <v>50</v>
      </c>
      <c r="I368" s="59">
        <f t="shared" si="182"/>
        <v>0.5</v>
      </c>
      <c r="J368">
        <v>4</v>
      </c>
      <c r="K368">
        <v>0</v>
      </c>
      <c r="L368">
        <v>0</v>
      </c>
      <c r="M368">
        <v>2</v>
      </c>
      <c r="N368">
        <v>2</v>
      </c>
      <c r="O368">
        <v>0</v>
      </c>
      <c r="P368">
        <v>362.5</v>
      </c>
      <c r="Q368">
        <v>0</v>
      </c>
      <c r="R368">
        <v>390</v>
      </c>
      <c r="S368">
        <v>335</v>
      </c>
      <c r="T368">
        <v>222</v>
      </c>
      <c r="U368">
        <v>146.5</v>
      </c>
      <c r="V368">
        <v>297.5</v>
      </c>
      <c r="W368">
        <v>1393</v>
      </c>
      <c r="X368">
        <v>1435</v>
      </c>
      <c r="Y368">
        <v>1351</v>
      </c>
      <c r="Z368">
        <v>12.5</v>
      </c>
      <c r="AA368">
        <v>7.5</v>
      </c>
      <c r="AB368">
        <v>17.5</v>
      </c>
      <c r="AC368">
        <v>27</v>
      </c>
      <c r="AD368">
        <v>8</v>
      </c>
      <c r="AE368">
        <v>12</v>
      </c>
      <c r="AF368">
        <v>7</v>
      </c>
      <c r="AG368">
        <v>4</v>
      </c>
      <c r="AH368">
        <v>4</v>
      </c>
      <c r="AI368">
        <v>3</v>
      </c>
      <c r="AJ368">
        <v>0</v>
      </c>
      <c r="AK368">
        <v>3</v>
      </c>
      <c r="AL368">
        <v>13</v>
      </c>
      <c r="AM368">
        <v>4</v>
      </c>
      <c r="AN368">
        <v>0</v>
      </c>
      <c r="AO368">
        <v>0</v>
      </c>
      <c r="AP368">
        <v>0</v>
      </c>
      <c r="AQ368">
        <v>0</v>
      </c>
      <c r="AR368">
        <v>4</v>
      </c>
      <c r="AS368">
        <v>0</v>
      </c>
      <c r="AT368">
        <v>2</v>
      </c>
      <c r="AU368">
        <v>1</v>
      </c>
      <c r="AV368">
        <v>0</v>
      </c>
      <c r="AW368">
        <v>2</v>
      </c>
      <c r="AX368">
        <v>7</v>
      </c>
      <c r="AY368">
        <v>0</v>
      </c>
      <c r="AZ368">
        <v>2</v>
      </c>
      <c r="BA368">
        <v>2</v>
      </c>
      <c r="BB368">
        <v>0</v>
      </c>
      <c r="BC368">
        <v>1</v>
      </c>
      <c r="BD368">
        <v>2</v>
      </c>
      <c r="BE368">
        <v>6</v>
      </c>
      <c r="BF368">
        <v>0</v>
      </c>
      <c r="BG368">
        <v>0</v>
      </c>
      <c r="BH368">
        <v>0</v>
      </c>
      <c r="BI368">
        <v>0</v>
      </c>
      <c r="BJ368">
        <v>4</v>
      </c>
      <c r="BK368">
        <v>2</v>
      </c>
      <c r="BL368">
        <v>54</v>
      </c>
      <c r="BM368">
        <v>13</v>
      </c>
      <c r="BN368">
        <v>1</v>
      </c>
      <c r="BO368">
        <v>3</v>
      </c>
      <c r="BP368">
        <v>3</v>
      </c>
      <c r="BQ368">
        <v>12</v>
      </c>
      <c r="BR368">
        <v>22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 t="s">
        <v>58</v>
      </c>
    </row>
    <row r="369" spans="1:106">
      <c r="A369" t="s">
        <v>174</v>
      </c>
      <c r="B369" s="10">
        <f>('E0-Last'!B150)-2</f>
        <v>35</v>
      </c>
      <c r="C369" s="6" t="s">
        <v>2</v>
      </c>
      <c r="D369" s="10" t="s">
        <v>38</v>
      </c>
      <c r="E369" s="59">
        <f t="shared" si="178"/>
        <v>0</v>
      </c>
      <c r="F369" s="59">
        <f t="shared" si="179"/>
        <v>0</v>
      </c>
      <c r="G369" s="59">
        <f t="shared" si="180"/>
        <v>50</v>
      </c>
      <c r="H369" s="59">
        <f t="shared" si="181"/>
        <v>50</v>
      </c>
      <c r="I369" s="59">
        <f t="shared" si="182"/>
        <v>0.5</v>
      </c>
      <c r="J369">
        <v>4</v>
      </c>
      <c r="K369">
        <v>0</v>
      </c>
      <c r="L369">
        <v>0</v>
      </c>
      <c r="M369">
        <v>2</v>
      </c>
      <c r="N369">
        <v>2</v>
      </c>
      <c r="O369">
        <v>0</v>
      </c>
      <c r="P369">
        <v>1003.25</v>
      </c>
      <c r="Q369">
        <v>0</v>
      </c>
      <c r="R369">
        <v>1925.5</v>
      </c>
      <c r="S369">
        <v>81</v>
      </c>
      <c r="T369">
        <v>990.5</v>
      </c>
      <c r="U369">
        <v>1502.5</v>
      </c>
      <c r="V369">
        <v>478.5</v>
      </c>
      <c r="W369">
        <v>72.25</v>
      </c>
      <c r="X369">
        <v>82.5</v>
      </c>
      <c r="Y369">
        <v>62</v>
      </c>
      <c r="Z369">
        <v>698.25</v>
      </c>
      <c r="AA369">
        <v>947.5</v>
      </c>
      <c r="AB369">
        <v>449</v>
      </c>
      <c r="AC369">
        <v>8</v>
      </c>
      <c r="AD369">
        <v>4</v>
      </c>
      <c r="AE369">
        <v>2</v>
      </c>
      <c r="AF369">
        <v>2</v>
      </c>
      <c r="AG369">
        <v>4</v>
      </c>
      <c r="AH369">
        <v>4</v>
      </c>
      <c r="AI369">
        <v>0</v>
      </c>
      <c r="AJ369">
        <v>0</v>
      </c>
      <c r="AK369">
        <v>0</v>
      </c>
      <c r="AL369">
        <v>0</v>
      </c>
      <c r="AM369">
        <v>4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2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2</v>
      </c>
      <c r="BA369">
        <v>0</v>
      </c>
      <c r="BB369">
        <v>0</v>
      </c>
      <c r="BC369">
        <v>0</v>
      </c>
      <c r="BD369">
        <v>0</v>
      </c>
      <c r="BE369">
        <v>4</v>
      </c>
      <c r="BF369">
        <v>0</v>
      </c>
      <c r="BG369">
        <v>0</v>
      </c>
      <c r="BH369">
        <v>0</v>
      </c>
      <c r="BI369">
        <v>2</v>
      </c>
      <c r="BJ369">
        <v>2</v>
      </c>
      <c r="BK369">
        <v>0</v>
      </c>
      <c r="BL369">
        <v>155</v>
      </c>
      <c r="BM369">
        <v>39</v>
      </c>
      <c r="BN369">
        <v>60</v>
      </c>
      <c r="BO369">
        <v>5</v>
      </c>
      <c r="BP369">
        <v>10</v>
      </c>
      <c r="BQ369">
        <v>0</v>
      </c>
      <c r="BR369">
        <v>41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 t="s">
        <v>58</v>
      </c>
    </row>
    <row r="370" spans="1:106">
      <c r="A370" t="s">
        <v>183</v>
      </c>
      <c r="B370" s="10">
        <f>('E0-Last'!B151)-2</f>
        <v>32</v>
      </c>
      <c r="C370" s="6" t="s">
        <v>2</v>
      </c>
      <c r="D370" s="10" t="s">
        <v>38</v>
      </c>
      <c r="E370" s="59">
        <f t="shared" si="178"/>
        <v>25</v>
      </c>
      <c r="F370" s="59">
        <f t="shared" si="179"/>
        <v>0</v>
      </c>
      <c r="G370" s="59">
        <f t="shared" si="180"/>
        <v>25</v>
      </c>
      <c r="H370" s="59">
        <f t="shared" si="181"/>
        <v>0</v>
      </c>
      <c r="I370" s="59">
        <f t="shared" si="182"/>
        <v>0.25</v>
      </c>
      <c r="J370">
        <v>4</v>
      </c>
      <c r="K370">
        <v>1</v>
      </c>
      <c r="L370">
        <v>0</v>
      </c>
      <c r="M370">
        <v>1</v>
      </c>
      <c r="N370">
        <v>0</v>
      </c>
      <c r="O370">
        <v>2</v>
      </c>
      <c r="P370">
        <v>1486</v>
      </c>
      <c r="Q370">
        <v>0</v>
      </c>
      <c r="R370">
        <v>880</v>
      </c>
      <c r="S370">
        <v>0</v>
      </c>
      <c r="T370">
        <v>97</v>
      </c>
      <c r="U370">
        <v>97</v>
      </c>
      <c r="V370">
        <v>0</v>
      </c>
      <c r="W370">
        <v>162</v>
      </c>
      <c r="X370">
        <v>162</v>
      </c>
      <c r="Y370">
        <v>0</v>
      </c>
      <c r="Z370">
        <v>996</v>
      </c>
      <c r="AA370">
        <v>996</v>
      </c>
      <c r="AB370">
        <v>0</v>
      </c>
      <c r="AC370">
        <v>21</v>
      </c>
      <c r="AD370">
        <v>6</v>
      </c>
      <c r="AE370">
        <v>15</v>
      </c>
      <c r="AF370">
        <v>0</v>
      </c>
      <c r="AG370">
        <v>15</v>
      </c>
      <c r="AH370">
        <v>5</v>
      </c>
      <c r="AI370">
        <v>0</v>
      </c>
      <c r="AJ370">
        <v>0</v>
      </c>
      <c r="AK370">
        <v>0</v>
      </c>
      <c r="AL370">
        <v>1</v>
      </c>
      <c r="AM370">
        <v>3</v>
      </c>
      <c r="AN370">
        <v>2</v>
      </c>
      <c r="AO370">
        <v>0</v>
      </c>
      <c r="AP370">
        <v>0</v>
      </c>
      <c r="AQ370">
        <v>0</v>
      </c>
      <c r="AR370">
        <v>1</v>
      </c>
      <c r="AS370">
        <v>12</v>
      </c>
      <c r="AT370">
        <v>3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6</v>
      </c>
      <c r="BF370">
        <v>2</v>
      </c>
      <c r="BG370">
        <v>0</v>
      </c>
      <c r="BH370">
        <v>0</v>
      </c>
      <c r="BI370">
        <v>1</v>
      </c>
      <c r="BJ370">
        <v>0</v>
      </c>
      <c r="BK370">
        <v>3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2</v>
      </c>
      <c r="BT370">
        <v>2</v>
      </c>
      <c r="BU370">
        <v>0</v>
      </c>
      <c r="BV370">
        <v>3578</v>
      </c>
      <c r="BW370">
        <v>3578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 t="s">
        <v>58</v>
      </c>
    </row>
    <row r="371" spans="1:106">
      <c r="A371" t="s">
        <v>175</v>
      </c>
      <c r="B371" s="10">
        <f>('E0-Last'!B152)-2</f>
        <v>32</v>
      </c>
      <c r="C371" s="4" t="s">
        <v>3</v>
      </c>
      <c r="D371" s="10" t="s">
        <v>38</v>
      </c>
      <c r="E371" s="59">
        <f t="shared" si="178"/>
        <v>0</v>
      </c>
      <c r="F371" s="59">
        <f t="shared" si="179"/>
        <v>0</v>
      </c>
      <c r="G371" s="59">
        <f t="shared" si="180"/>
        <v>50</v>
      </c>
      <c r="H371" s="59">
        <f t="shared" si="181"/>
        <v>0</v>
      </c>
      <c r="I371" s="59">
        <f t="shared" si="182"/>
        <v>0.5</v>
      </c>
      <c r="J371">
        <v>4</v>
      </c>
      <c r="K371">
        <v>0</v>
      </c>
      <c r="L371">
        <v>0</v>
      </c>
      <c r="M371">
        <v>2</v>
      </c>
      <c r="N371">
        <v>0</v>
      </c>
      <c r="O371">
        <v>2</v>
      </c>
      <c r="P371">
        <v>265.25</v>
      </c>
      <c r="Q371">
        <v>0</v>
      </c>
      <c r="R371">
        <v>401</v>
      </c>
      <c r="S371">
        <v>0</v>
      </c>
      <c r="T371">
        <v>61</v>
      </c>
      <c r="U371">
        <v>61</v>
      </c>
      <c r="V371">
        <v>0</v>
      </c>
      <c r="W371">
        <v>106.5</v>
      </c>
      <c r="X371">
        <v>106.5</v>
      </c>
      <c r="Y371">
        <v>0</v>
      </c>
      <c r="Z371">
        <v>206</v>
      </c>
      <c r="AA371">
        <v>206</v>
      </c>
      <c r="AB371">
        <v>0</v>
      </c>
      <c r="AC371">
        <v>19</v>
      </c>
      <c r="AD371">
        <v>7</v>
      </c>
      <c r="AE371">
        <v>10</v>
      </c>
      <c r="AF371">
        <v>2</v>
      </c>
      <c r="AG371">
        <v>6</v>
      </c>
      <c r="AH371">
        <v>4</v>
      </c>
      <c r="AI371">
        <v>0</v>
      </c>
      <c r="AJ371">
        <v>0</v>
      </c>
      <c r="AK371">
        <v>0</v>
      </c>
      <c r="AL371">
        <v>9</v>
      </c>
      <c r="AM371">
        <v>4</v>
      </c>
      <c r="AN371">
        <v>0</v>
      </c>
      <c r="AO371">
        <v>0</v>
      </c>
      <c r="AP371">
        <v>0</v>
      </c>
      <c r="AQ371">
        <v>0</v>
      </c>
      <c r="AR371">
        <v>3</v>
      </c>
      <c r="AS371">
        <v>1</v>
      </c>
      <c r="AT371">
        <v>4</v>
      </c>
      <c r="AU371">
        <v>0</v>
      </c>
      <c r="AV371">
        <v>0</v>
      </c>
      <c r="AW371">
        <v>0</v>
      </c>
      <c r="AX371">
        <v>5</v>
      </c>
      <c r="AY371">
        <v>1</v>
      </c>
      <c r="AZ371">
        <v>0</v>
      </c>
      <c r="BA371">
        <v>0</v>
      </c>
      <c r="BB371">
        <v>0</v>
      </c>
      <c r="BC371">
        <v>0</v>
      </c>
      <c r="BD371">
        <v>1</v>
      </c>
      <c r="BE371">
        <v>13</v>
      </c>
      <c r="BF371">
        <v>1</v>
      </c>
      <c r="BG371">
        <v>0</v>
      </c>
      <c r="BH371">
        <v>0</v>
      </c>
      <c r="BI371">
        <v>2</v>
      </c>
      <c r="BJ371">
        <v>0</v>
      </c>
      <c r="BK371">
        <v>10</v>
      </c>
      <c r="BL371">
        <v>46</v>
      </c>
      <c r="BM371">
        <v>13</v>
      </c>
      <c r="BN371">
        <v>0</v>
      </c>
      <c r="BO371">
        <v>1</v>
      </c>
      <c r="BP371">
        <v>8</v>
      </c>
      <c r="BQ371">
        <v>0</v>
      </c>
      <c r="BR371">
        <v>24</v>
      </c>
      <c r="BS371">
        <v>2</v>
      </c>
      <c r="BT371">
        <v>0</v>
      </c>
      <c r="BU371">
        <v>2</v>
      </c>
      <c r="BV371">
        <v>259</v>
      </c>
      <c r="BW371">
        <v>0</v>
      </c>
      <c r="BX371">
        <v>259</v>
      </c>
      <c r="BY371">
        <v>0</v>
      </c>
      <c r="BZ371">
        <v>0</v>
      </c>
      <c r="CA371">
        <v>0</v>
      </c>
      <c r="CB371">
        <v>0</v>
      </c>
      <c r="CC371">
        <v>0</v>
      </c>
      <c r="CD371" t="s">
        <v>58</v>
      </c>
    </row>
    <row r="372" spans="1:106">
      <c r="A372" t="s">
        <v>176</v>
      </c>
      <c r="B372" s="10">
        <f>('E0-Last'!B153)-2</f>
        <v>32</v>
      </c>
      <c r="C372" s="6" t="s">
        <v>2</v>
      </c>
      <c r="D372" s="10" t="s">
        <v>38</v>
      </c>
      <c r="E372" s="59">
        <f t="shared" si="178"/>
        <v>0</v>
      </c>
      <c r="F372" s="59">
        <f t="shared" si="179"/>
        <v>0</v>
      </c>
      <c r="G372" s="59">
        <f t="shared" si="180"/>
        <v>50</v>
      </c>
      <c r="H372" s="59">
        <f t="shared" si="181"/>
        <v>0</v>
      </c>
      <c r="I372" s="59">
        <f t="shared" si="182"/>
        <v>0.5</v>
      </c>
      <c r="J372">
        <v>4</v>
      </c>
      <c r="K372">
        <v>0</v>
      </c>
      <c r="L372">
        <v>0</v>
      </c>
      <c r="M372">
        <v>2</v>
      </c>
      <c r="N372">
        <v>0</v>
      </c>
      <c r="O372">
        <v>2</v>
      </c>
      <c r="P372">
        <v>837</v>
      </c>
      <c r="Q372">
        <v>0</v>
      </c>
      <c r="R372">
        <v>918.5</v>
      </c>
      <c r="S372">
        <v>0</v>
      </c>
      <c r="T372">
        <v>357</v>
      </c>
      <c r="U372">
        <v>357</v>
      </c>
      <c r="V372">
        <v>0</v>
      </c>
      <c r="W372">
        <v>396.5</v>
      </c>
      <c r="X372">
        <v>396.5</v>
      </c>
      <c r="Y372">
        <v>0</v>
      </c>
      <c r="Z372">
        <v>608.5</v>
      </c>
      <c r="AA372">
        <v>608.5</v>
      </c>
      <c r="AB372">
        <v>0</v>
      </c>
      <c r="AC372">
        <v>22</v>
      </c>
      <c r="AD372">
        <v>8</v>
      </c>
      <c r="AE372">
        <v>10</v>
      </c>
      <c r="AF372">
        <v>4</v>
      </c>
      <c r="AG372">
        <v>6</v>
      </c>
      <c r="AH372">
        <v>5</v>
      </c>
      <c r="AI372">
        <v>0</v>
      </c>
      <c r="AJ372">
        <v>0</v>
      </c>
      <c r="AK372">
        <v>0</v>
      </c>
      <c r="AL372">
        <v>11</v>
      </c>
      <c r="AM372">
        <v>4</v>
      </c>
      <c r="AN372">
        <v>1</v>
      </c>
      <c r="AO372">
        <v>0</v>
      </c>
      <c r="AP372">
        <v>0</v>
      </c>
      <c r="AQ372">
        <v>0</v>
      </c>
      <c r="AR372">
        <v>3</v>
      </c>
      <c r="AS372">
        <v>1</v>
      </c>
      <c r="AT372">
        <v>4</v>
      </c>
      <c r="AU372">
        <v>0</v>
      </c>
      <c r="AV372">
        <v>0</v>
      </c>
      <c r="AW372">
        <v>0</v>
      </c>
      <c r="AX372">
        <v>5</v>
      </c>
      <c r="AY372">
        <v>1</v>
      </c>
      <c r="AZ372">
        <v>0</v>
      </c>
      <c r="BA372">
        <v>0</v>
      </c>
      <c r="BB372">
        <v>0</v>
      </c>
      <c r="BC372">
        <v>0</v>
      </c>
      <c r="BD372">
        <v>3</v>
      </c>
      <c r="BE372">
        <v>4</v>
      </c>
      <c r="BF372">
        <v>1</v>
      </c>
      <c r="BG372">
        <v>1</v>
      </c>
      <c r="BH372">
        <v>0</v>
      </c>
      <c r="BI372">
        <v>0</v>
      </c>
      <c r="BJ372">
        <v>2</v>
      </c>
      <c r="BK372">
        <v>0</v>
      </c>
      <c r="BL372">
        <v>63</v>
      </c>
      <c r="BM372">
        <v>18</v>
      </c>
      <c r="BN372">
        <v>8</v>
      </c>
      <c r="BO372">
        <v>0</v>
      </c>
      <c r="BP372">
        <v>9</v>
      </c>
      <c r="BQ372">
        <v>0</v>
      </c>
      <c r="BR372">
        <v>28</v>
      </c>
      <c r="BS372">
        <v>2</v>
      </c>
      <c r="BT372">
        <v>2</v>
      </c>
      <c r="BU372">
        <v>0</v>
      </c>
      <c r="BV372">
        <v>1511</v>
      </c>
      <c r="BW372">
        <v>1511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 t="s">
        <v>58</v>
      </c>
    </row>
    <row r="373" spans="1:106">
      <c r="A373" t="s">
        <v>177</v>
      </c>
      <c r="B373" s="10">
        <f>('E0-Last'!B154)-2</f>
        <v>27</v>
      </c>
      <c r="C373" s="6" t="s">
        <v>2</v>
      </c>
      <c r="D373" s="10" t="s">
        <v>38</v>
      </c>
      <c r="E373" s="59">
        <f t="shared" si="178"/>
        <v>0</v>
      </c>
      <c r="F373" s="59">
        <f t="shared" si="179"/>
        <v>0</v>
      </c>
      <c r="G373" s="59">
        <f t="shared" si="180"/>
        <v>50</v>
      </c>
      <c r="H373" s="59">
        <f t="shared" si="181"/>
        <v>0</v>
      </c>
      <c r="I373" s="59">
        <f t="shared" si="182"/>
        <v>0.5</v>
      </c>
      <c r="J373">
        <v>4</v>
      </c>
      <c r="K373">
        <v>0</v>
      </c>
      <c r="L373">
        <v>0</v>
      </c>
      <c r="M373">
        <v>2</v>
      </c>
      <c r="N373">
        <v>0</v>
      </c>
      <c r="O373">
        <v>2</v>
      </c>
      <c r="P373">
        <v>430.25</v>
      </c>
      <c r="Q373">
        <v>0</v>
      </c>
      <c r="R373">
        <v>154.5</v>
      </c>
      <c r="S373">
        <v>0</v>
      </c>
      <c r="T373">
        <v>150</v>
      </c>
      <c r="U373">
        <v>150</v>
      </c>
      <c r="V373">
        <v>0</v>
      </c>
      <c r="W373">
        <v>102</v>
      </c>
      <c r="X373">
        <v>102</v>
      </c>
      <c r="Y373">
        <v>0</v>
      </c>
      <c r="Z373">
        <v>1178</v>
      </c>
      <c r="AA373">
        <v>1178</v>
      </c>
      <c r="AB373">
        <v>0</v>
      </c>
      <c r="AC373">
        <v>24</v>
      </c>
      <c r="AD373">
        <v>10</v>
      </c>
      <c r="AE373">
        <v>14</v>
      </c>
      <c r="AF373">
        <v>0</v>
      </c>
      <c r="AG373">
        <v>4</v>
      </c>
      <c r="AH373">
        <v>6</v>
      </c>
      <c r="AI373">
        <v>2</v>
      </c>
      <c r="AJ373">
        <v>0</v>
      </c>
      <c r="AK373">
        <v>0</v>
      </c>
      <c r="AL373">
        <v>12</v>
      </c>
      <c r="AM373">
        <v>4</v>
      </c>
      <c r="AN373">
        <v>2</v>
      </c>
      <c r="AO373">
        <v>0</v>
      </c>
      <c r="AP373">
        <v>0</v>
      </c>
      <c r="AQ373">
        <v>0</v>
      </c>
      <c r="AR373">
        <v>4</v>
      </c>
      <c r="AS373">
        <v>0</v>
      </c>
      <c r="AT373">
        <v>4</v>
      </c>
      <c r="AU373">
        <v>2</v>
      </c>
      <c r="AV373">
        <v>0</v>
      </c>
      <c r="AW373">
        <v>0</v>
      </c>
      <c r="AX373">
        <v>8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5</v>
      </c>
      <c r="BF373">
        <v>1</v>
      </c>
      <c r="BG373">
        <v>0</v>
      </c>
      <c r="BH373">
        <v>0</v>
      </c>
      <c r="BI373">
        <v>2</v>
      </c>
      <c r="BJ373">
        <v>0</v>
      </c>
      <c r="BK373">
        <v>2</v>
      </c>
      <c r="BL373">
        <v>14</v>
      </c>
      <c r="BM373">
        <v>3</v>
      </c>
      <c r="BN373">
        <v>0</v>
      </c>
      <c r="BO373">
        <v>0</v>
      </c>
      <c r="BP373">
        <v>0</v>
      </c>
      <c r="BQ373">
        <v>0</v>
      </c>
      <c r="BR373">
        <v>11</v>
      </c>
      <c r="BS373">
        <v>2</v>
      </c>
      <c r="BT373">
        <v>0</v>
      </c>
      <c r="BU373">
        <v>2</v>
      </c>
      <c r="BV373">
        <v>1412</v>
      </c>
      <c r="BW373">
        <v>0</v>
      </c>
      <c r="BX373">
        <v>1412</v>
      </c>
      <c r="BY373">
        <v>0</v>
      </c>
      <c r="BZ373">
        <v>0</v>
      </c>
      <c r="CA373">
        <v>0</v>
      </c>
      <c r="CB373">
        <v>0</v>
      </c>
      <c r="CC373">
        <v>0</v>
      </c>
      <c r="CD373" t="s">
        <v>58</v>
      </c>
    </row>
    <row r="374" spans="1:106">
      <c r="A374"/>
      <c r="B374" s="10"/>
      <c r="C374" s="6"/>
      <c r="D374" s="10"/>
      <c r="E374" s="59"/>
      <c r="F374" s="59"/>
      <c r="G374" s="59"/>
      <c r="H374" s="59"/>
      <c r="I374" s="59"/>
    </row>
    <row r="375" spans="1:106">
      <c r="A375" s="34" t="s">
        <v>3</v>
      </c>
      <c r="B375" s="34">
        <f>COUNTIF(C347:C372,"WT")</f>
        <v>11</v>
      </c>
      <c r="C375" s="63"/>
      <c r="D375" s="22" t="s">
        <v>41</v>
      </c>
      <c r="E375" s="24">
        <f>AVERAGE(E350:E353,E355,E360,E362:E363,E366:E367,E371)</f>
        <v>2.2727272727272729</v>
      </c>
      <c r="F375" s="24">
        <f t="shared" ref="F375:BQ375" si="186">AVERAGE(F350:F353,F355,F360,F362:F363,F366:F367,F371)</f>
        <v>0</v>
      </c>
      <c r="G375" s="24">
        <f t="shared" si="186"/>
        <v>50</v>
      </c>
      <c r="H375" s="24">
        <f t="shared" si="186"/>
        <v>27.272727272727273</v>
      </c>
      <c r="I375" s="24">
        <f t="shared" si="186"/>
        <v>0.5</v>
      </c>
      <c r="J375" s="24">
        <f t="shared" si="186"/>
        <v>4</v>
      </c>
      <c r="K375" s="24">
        <f t="shared" si="186"/>
        <v>9.0909090909090912E-2</v>
      </c>
      <c r="L375" s="24">
        <f>AVERAGE(L350:L353,L355,L360,L362:L363,L366:L367,L371)</f>
        <v>0</v>
      </c>
      <c r="M375" s="24">
        <f t="shared" si="186"/>
        <v>2</v>
      </c>
      <c r="N375" s="24">
        <f t="shared" si="186"/>
        <v>1.0909090909090908</v>
      </c>
      <c r="O375" s="24">
        <f t="shared" si="186"/>
        <v>0.81818181818181823</v>
      </c>
      <c r="P375" s="24">
        <f t="shared" si="186"/>
        <v>564.55303027272737</v>
      </c>
      <c r="Q375" s="24">
        <f t="shared" si="186"/>
        <v>0</v>
      </c>
      <c r="R375" s="24">
        <f t="shared" si="186"/>
        <v>556.5</v>
      </c>
      <c r="S375" s="24">
        <f t="shared" si="186"/>
        <v>594.09090909090912</v>
      </c>
      <c r="T375" s="24">
        <f t="shared" si="186"/>
        <v>327.35606063909091</v>
      </c>
      <c r="U375" s="24">
        <f t="shared" si="186"/>
        <v>236.81818181818181</v>
      </c>
      <c r="V375" s="24">
        <f t="shared" si="186"/>
        <v>466.77272727272725</v>
      </c>
      <c r="W375" s="24">
        <f t="shared" si="186"/>
        <v>284.50000003454539</v>
      </c>
      <c r="X375" s="24">
        <f t="shared" si="186"/>
        <v>360</v>
      </c>
      <c r="Y375" s="24">
        <f t="shared" si="186"/>
        <v>135.81818181818181</v>
      </c>
      <c r="Z375" s="24">
        <f t="shared" si="186"/>
        <v>356.93181819727272</v>
      </c>
      <c r="AA375" s="24">
        <f t="shared" si="186"/>
        <v>423.5</v>
      </c>
      <c r="AB375" s="24">
        <f t="shared" si="186"/>
        <v>233.68181818181819</v>
      </c>
      <c r="AC375" s="24">
        <f t="shared" si="186"/>
        <v>21.636363636363637</v>
      </c>
      <c r="AD375" s="24">
        <f t="shared" si="186"/>
        <v>9</v>
      </c>
      <c r="AE375" s="24">
        <f t="shared" si="186"/>
        <v>8.454545454545455</v>
      </c>
      <c r="AF375" s="24">
        <f t="shared" si="186"/>
        <v>4.1818181818181817</v>
      </c>
      <c r="AG375" s="24">
        <f t="shared" si="186"/>
        <v>5.1818181818181817</v>
      </c>
      <c r="AH375" s="24">
        <f t="shared" si="186"/>
        <v>5.3636363636363633</v>
      </c>
      <c r="AI375" s="24">
        <f t="shared" si="186"/>
        <v>1.0909090909090908</v>
      </c>
      <c r="AJ375" s="24">
        <f t="shared" si="186"/>
        <v>0</v>
      </c>
      <c r="AK375" s="24">
        <f t="shared" si="186"/>
        <v>0.45454545454545453</v>
      </c>
      <c r="AL375" s="24">
        <f t="shared" si="186"/>
        <v>9.545454545454545</v>
      </c>
      <c r="AM375" s="24">
        <f t="shared" si="186"/>
        <v>3.9090909090909092</v>
      </c>
      <c r="AN375" s="24">
        <f t="shared" si="186"/>
        <v>1.4545454545454546</v>
      </c>
      <c r="AO375" s="24">
        <f t="shared" si="186"/>
        <v>0.36363636363636365</v>
      </c>
      <c r="AP375" s="24">
        <f t="shared" si="186"/>
        <v>0</v>
      </c>
      <c r="AQ375" s="24">
        <f t="shared" si="186"/>
        <v>0.18181818181818182</v>
      </c>
      <c r="AR375" s="24">
        <f t="shared" si="186"/>
        <v>3.0909090909090908</v>
      </c>
      <c r="AS375" s="24">
        <f t="shared" si="186"/>
        <v>0.90909090909090906</v>
      </c>
      <c r="AT375" s="24">
        <f t="shared" si="186"/>
        <v>2.8181818181818183</v>
      </c>
      <c r="AU375" s="24">
        <f t="shared" si="186"/>
        <v>0.27272727272727271</v>
      </c>
      <c r="AV375" s="24">
        <f t="shared" si="186"/>
        <v>0</v>
      </c>
      <c r="AW375" s="24">
        <f t="shared" si="186"/>
        <v>9.0909090909090912E-2</v>
      </c>
      <c r="AX375" s="24">
        <f t="shared" si="186"/>
        <v>4.3636363636363633</v>
      </c>
      <c r="AY375" s="24">
        <f t="shared" si="186"/>
        <v>0.36363636363636365</v>
      </c>
      <c r="AZ375" s="24">
        <f t="shared" si="186"/>
        <v>1.0909090909090908</v>
      </c>
      <c r="BA375" s="24">
        <f t="shared" si="186"/>
        <v>0.45454545454545453</v>
      </c>
      <c r="BB375" s="24">
        <f t="shared" si="186"/>
        <v>0</v>
      </c>
      <c r="BC375" s="24">
        <f t="shared" si="186"/>
        <v>0.18181818181818182</v>
      </c>
      <c r="BD375" s="24">
        <f t="shared" si="186"/>
        <v>2.0909090909090908</v>
      </c>
      <c r="BE375" s="24">
        <f t="shared" si="186"/>
        <v>8.2727272727272734</v>
      </c>
      <c r="BF375" s="24">
        <f t="shared" si="186"/>
        <v>1.8181818181818181</v>
      </c>
      <c r="BG375" s="24">
        <f t="shared" si="186"/>
        <v>9.0909090909090912E-2</v>
      </c>
      <c r="BH375" s="24">
        <f t="shared" si="186"/>
        <v>0</v>
      </c>
      <c r="BI375" s="24">
        <f t="shared" si="186"/>
        <v>1.5454545454545454</v>
      </c>
      <c r="BJ375" s="24">
        <f t="shared" si="186"/>
        <v>2.4545454545454546</v>
      </c>
      <c r="BK375" s="24">
        <f t="shared" si="186"/>
        <v>2.3636363636363638</v>
      </c>
      <c r="BL375" s="24">
        <f t="shared" si="186"/>
        <v>43.727272727272727</v>
      </c>
      <c r="BM375" s="24">
        <f t="shared" si="186"/>
        <v>11.363636363636363</v>
      </c>
      <c r="BN375" s="24">
        <f t="shared" si="186"/>
        <v>3.9090909090909092</v>
      </c>
      <c r="BO375" s="24">
        <f t="shared" si="186"/>
        <v>0.72727272727272729</v>
      </c>
      <c r="BP375" s="24">
        <f t="shared" si="186"/>
        <v>4.8181818181818183</v>
      </c>
      <c r="BQ375" s="24">
        <f t="shared" si="186"/>
        <v>3.5454545454545454</v>
      </c>
      <c r="BR375" s="24">
        <f t="shared" ref="BR375:BX375" si="187">AVERAGE(BR350:BR353,BR355,BR360,BR362:BR363,BR366:BR367,BR371)</f>
        <v>19.363636363636363</v>
      </c>
      <c r="BS375" s="24">
        <f t="shared" si="187"/>
        <v>0.81818181818181823</v>
      </c>
      <c r="BT375" s="24">
        <f t="shared" si="187"/>
        <v>0.27272727272727271</v>
      </c>
      <c r="BU375" s="24">
        <f t="shared" si="187"/>
        <v>0.54545454545454541</v>
      </c>
      <c r="BV375" s="24">
        <f t="shared" si="187"/>
        <v>250.72727272727272</v>
      </c>
      <c r="BW375" s="24">
        <f t="shared" si="187"/>
        <v>92</v>
      </c>
      <c r="BX375" s="24">
        <f t="shared" si="187"/>
        <v>158.72727272727272</v>
      </c>
    </row>
    <row r="376" spans="1:106">
      <c r="A376" s="35" t="s">
        <v>179</v>
      </c>
      <c r="B376" s="34">
        <f>COUNTIF(C347:C372,"+ve")</f>
        <v>12</v>
      </c>
      <c r="C376" s="63"/>
      <c r="D376" s="18" t="s">
        <v>41</v>
      </c>
      <c r="E376" s="27">
        <f>AVERAGE(E354,E356:E359,E361,E364:E365,E368:E370,E372:E373)</f>
        <v>3.8461538461538463</v>
      </c>
      <c r="F376" s="27">
        <f t="shared" ref="F376:BQ376" si="188">AVERAGE(F354,F356:F359,F361,F364:F365,F368:F370,F372:F373)</f>
        <v>0</v>
      </c>
      <c r="G376" s="27">
        <f t="shared" si="188"/>
        <v>46.153846153846153</v>
      </c>
      <c r="H376" s="27">
        <f t="shared" si="188"/>
        <v>23.076923076923077</v>
      </c>
      <c r="I376" s="27">
        <f t="shared" si="188"/>
        <v>0.46153846153846156</v>
      </c>
      <c r="J376" s="27">
        <f t="shared" si="188"/>
        <v>4</v>
      </c>
      <c r="K376" s="27">
        <f t="shared" si="188"/>
        <v>0.15384615384615385</v>
      </c>
      <c r="L376" s="27">
        <f t="shared" si="188"/>
        <v>0</v>
      </c>
      <c r="M376" s="27">
        <f t="shared" si="188"/>
        <v>1.8461538461538463</v>
      </c>
      <c r="N376" s="27">
        <f t="shared" si="188"/>
        <v>0.92307692307692313</v>
      </c>
      <c r="O376" s="27">
        <f t="shared" si="188"/>
        <v>1.0769230769230769</v>
      </c>
      <c r="P376" s="27">
        <f t="shared" si="188"/>
        <v>690.64743592307684</v>
      </c>
      <c r="Q376" s="27">
        <f t="shared" si="188"/>
        <v>0</v>
      </c>
      <c r="R376" s="27">
        <f t="shared" si="188"/>
        <v>558.46153846153845</v>
      </c>
      <c r="S376" s="27">
        <f t="shared" si="188"/>
        <v>543.57692307692309</v>
      </c>
      <c r="T376" s="27">
        <f t="shared" si="188"/>
        <v>250.90384615384616</v>
      </c>
      <c r="U376" s="27">
        <f t="shared" si="188"/>
        <v>247.42307692307693</v>
      </c>
      <c r="V376" s="27">
        <f t="shared" si="188"/>
        <v>189.15384615384616</v>
      </c>
      <c r="W376" s="27">
        <f t="shared" si="188"/>
        <v>503.89102564615382</v>
      </c>
      <c r="X376" s="27">
        <f t="shared" si="188"/>
        <v>644.88461538461536</v>
      </c>
      <c r="Y376" s="27">
        <f t="shared" si="188"/>
        <v>259.84615384615387</v>
      </c>
      <c r="Z376" s="27">
        <f t="shared" si="188"/>
        <v>686.75641025384618</v>
      </c>
      <c r="AA376" s="27">
        <f t="shared" si="188"/>
        <v>757.84615384615381</v>
      </c>
      <c r="AB376" s="27">
        <f t="shared" si="188"/>
        <v>215.11538461538461</v>
      </c>
      <c r="AC376" s="27">
        <f t="shared" si="188"/>
        <v>26.76923076923077</v>
      </c>
      <c r="AD376" s="27">
        <f t="shared" si="188"/>
        <v>11.23076923076923</v>
      </c>
      <c r="AE376" s="27">
        <f t="shared" si="188"/>
        <v>12.461538461538462</v>
      </c>
      <c r="AF376" s="27">
        <f t="shared" si="188"/>
        <v>3.0769230769230771</v>
      </c>
      <c r="AG376" s="27">
        <f t="shared" si="188"/>
        <v>6.1538461538461542</v>
      </c>
      <c r="AH376" s="27">
        <f t="shared" si="188"/>
        <v>6.8461538461538458</v>
      </c>
      <c r="AI376" s="27">
        <f t="shared" si="188"/>
        <v>1.7692307692307692</v>
      </c>
      <c r="AJ376" s="27">
        <f t="shared" si="188"/>
        <v>0</v>
      </c>
      <c r="AK376" s="27">
        <f t="shared" si="188"/>
        <v>1.4615384615384615</v>
      </c>
      <c r="AL376" s="27">
        <f t="shared" si="188"/>
        <v>10.538461538461538</v>
      </c>
      <c r="AM376" s="27">
        <f t="shared" si="188"/>
        <v>3.8461538461538463</v>
      </c>
      <c r="AN376" s="27">
        <f t="shared" si="188"/>
        <v>3</v>
      </c>
      <c r="AO376" s="27">
        <f t="shared" si="188"/>
        <v>0.23076923076923078</v>
      </c>
      <c r="AP376" s="27">
        <f t="shared" si="188"/>
        <v>0</v>
      </c>
      <c r="AQ376" s="27">
        <f t="shared" si="188"/>
        <v>0.61538461538461542</v>
      </c>
      <c r="AR376" s="27">
        <f t="shared" si="188"/>
        <v>3.5384615384615383</v>
      </c>
      <c r="AS376" s="27">
        <f t="shared" si="188"/>
        <v>1.6923076923076923</v>
      </c>
      <c r="AT376" s="27">
        <f t="shared" si="188"/>
        <v>2.9230769230769229</v>
      </c>
      <c r="AU376" s="27">
        <f t="shared" si="188"/>
        <v>1.1538461538461537</v>
      </c>
      <c r="AV376" s="27">
        <f t="shared" si="188"/>
        <v>0</v>
      </c>
      <c r="AW376" s="27">
        <f t="shared" si="188"/>
        <v>0.69230769230769229</v>
      </c>
      <c r="AX376" s="27">
        <f t="shared" si="188"/>
        <v>6</v>
      </c>
      <c r="AY376" s="27">
        <f t="shared" si="188"/>
        <v>0.61538461538461542</v>
      </c>
      <c r="AZ376" s="27">
        <f t="shared" si="188"/>
        <v>0.92307692307692313</v>
      </c>
      <c r="BA376" s="27">
        <f t="shared" si="188"/>
        <v>0.38461538461538464</v>
      </c>
      <c r="BB376" s="27">
        <f t="shared" si="188"/>
        <v>0</v>
      </c>
      <c r="BC376" s="27">
        <f t="shared" si="188"/>
        <v>0.15384615384615385</v>
      </c>
      <c r="BD376" s="27">
        <f t="shared" si="188"/>
        <v>1</v>
      </c>
      <c r="BE376" s="27">
        <f t="shared" si="188"/>
        <v>5.1538461538461542</v>
      </c>
      <c r="BF376" s="27">
        <f t="shared" si="188"/>
        <v>0.76923076923076927</v>
      </c>
      <c r="BG376" s="27">
        <f t="shared" si="188"/>
        <v>7.6923076923076927E-2</v>
      </c>
      <c r="BH376" s="27">
        <f t="shared" si="188"/>
        <v>0.15384615384615385</v>
      </c>
      <c r="BI376" s="27">
        <f t="shared" si="188"/>
        <v>1.3076923076923077</v>
      </c>
      <c r="BJ376" s="27">
        <f t="shared" si="188"/>
        <v>1.6923076923076923</v>
      </c>
      <c r="BK376" s="27">
        <f t="shared" si="188"/>
        <v>1.1538461538461537</v>
      </c>
      <c r="BL376" s="27">
        <f t="shared" si="188"/>
        <v>81.692307692307693</v>
      </c>
      <c r="BM376" s="27">
        <f t="shared" si="188"/>
        <v>12.76923076923077</v>
      </c>
      <c r="BN376" s="27">
        <f t="shared" si="188"/>
        <v>6.2307692307692308</v>
      </c>
      <c r="BO376" s="27">
        <f t="shared" si="188"/>
        <v>1.4615384615384615</v>
      </c>
      <c r="BP376" s="27">
        <f t="shared" si="188"/>
        <v>3.3076923076923075</v>
      </c>
      <c r="BQ376" s="27">
        <f t="shared" si="188"/>
        <v>26</v>
      </c>
      <c r="BR376" s="27">
        <f t="shared" ref="BR376:BX376" si="189">AVERAGE(BR354,BR356:BR359,BR361,BR364:BR365,BR368:BR370,BR372:BR373)</f>
        <v>31.923076923076923</v>
      </c>
      <c r="BS376" s="27">
        <f t="shared" si="189"/>
        <v>1.0769230769230769</v>
      </c>
      <c r="BT376" s="27">
        <f t="shared" si="189"/>
        <v>0.38461538461538464</v>
      </c>
      <c r="BU376" s="27">
        <f t="shared" si="189"/>
        <v>0.69230769230769229</v>
      </c>
      <c r="BV376" s="27">
        <f t="shared" si="189"/>
        <v>855.46153846153845</v>
      </c>
      <c r="BW376" s="27">
        <f t="shared" si="189"/>
        <v>415.84615384615387</v>
      </c>
      <c r="BX376" s="27">
        <f t="shared" si="189"/>
        <v>439.61538461538464</v>
      </c>
    </row>
    <row r="377" spans="1:106">
      <c r="A377" s="63"/>
      <c r="B377" s="63"/>
      <c r="C377" s="63"/>
      <c r="D377" s="22" t="s">
        <v>43</v>
      </c>
      <c r="E377" s="24">
        <f>STDEV(E350:E353,E355,E360,E362:E363,E366:E367,E371)/SQRT($B375)</f>
        <v>2.2727272727272725</v>
      </c>
      <c r="F377" s="24">
        <f t="shared" ref="F377:BQ377" si="190">STDEV(F350:F353,F355,F360,F362:F363,F366:F367,F371)/SQRT($B375)</f>
        <v>0</v>
      </c>
      <c r="G377" s="24">
        <f t="shared" si="190"/>
        <v>0</v>
      </c>
      <c r="H377" s="24">
        <f t="shared" si="190"/>
        <v>4.0655781409087091</v>
      </c>
      <c r="I377" s="24">
        <f t="shared" si="190"/>
        <v>0</v>
      </c>
      <c r="J377" s="24">
        <f t="shared" si="190"/>
        <v>0</v>
      </c>
      <c r="K377" s="24">
        <f t="shared" si="190"/>
        <v>9.0909090909090912E-2</v>
      </c>
      <c r="L377" s="24">
        <f t="shared" si="190"/>
        <v>0</v>
      </c>
      <c r="M377" s="24">
        <f t="shared" si="190"/>
        <v>0</v>
      </c>
      <c r="N377" s="24">
        <f t="shared" si="190"/>
        <v>0.16262312563634831</v>
      </c>
      <c r="O377" s="24">
        <f t="shared" si="190"/>
        <v>0.18181818181818182</v>
      </c>
      <c r="P377" s="24">
        <f t="shared" si="190"/>
        <v>127.54377057542318</v>
      </c>
      <c r="Q377" s="24">
        <f t="shared" si="190"/>
        <v>0</v>
      </c>
      <c r="R377" s="24">
        <f t="shared" si="190"/>
        <v>116.83759124217141</v>
      </c>
      <c r="S377" s="24">
        <f t="shared" si="190"/>
        <v>198.46412336858978</v>
      </c>
      <c r="T377" s="24">
        <f t="shared" si="190"/>
        <v>95.114943840262399</v>
      </c>
      <c r="U377" s="24">
        <f t="shared" si="190"/>
        <v>79.290411913973585</v>
      </c>
      <c r="V377" s="24">
        <f t="shared" si="190"/>
        <v>137.92183826745631</v>
      </c>
      <c r="W377" s="24">
        <f t="shared" si="190"/>
        <v>131.34445473880211</v>
      </c>
      <c r="X377" s="24">
        <f t="shared" si="190"/>
        <v>187.28493119988445</v>
      </c>
      <c r="Y377" s="24">
        <f t="shared" si="190"/>
        <v>28.777143133781518</v>
      </c>
      <c r="Z377" s="24">
        <f t="shared" si="190"/>
        <v>97.287224979272224</v>
      </c>
      <c r="AA377" s="24">
        <f t="shared" si="190"/>
        <v>134.27211177307072</v>
      </c>
      <c r="AB377" s="24">
        <f t="shared" si="190"/>
        <v>55.316949265420064</v>
      </c>
      <c r="AC377" s="24">
        <f t="shared" si="190"/>
        <v>2.6329131024321106</v>
      </c>
      <c r="AD377" s="24">
        <f t="shared" si="190"/>
        <v>0.97234486960879551</v>
      </c>
      <c r="AE377" s="24">
        <f t="shared" si="190"/>
        <v>1.1705758983868997</v>
      </c>
      <c r="AF377" s="24">
        <f t="shared" si="190"/>
        <v>0.82921849098119127</v>
      </c>
      <c r="AG377" s="24">
        <f t="shared" si="190"/>
        <v>0.32524625127269657</v>
      </c>
      <c r="AH377" s="24">
        <f t="shared" si="190"/>
        <v>0.47237749297333032</v>
      </c>
      <c r="AI377" s="24">
        <f t="shared" si="190"/>
        <v>0.25061906821982216</v>
      </c>
      <c r="AJ377" s="24">
        <f t="shared" si="190"/>
        <v>0</v>
      </c>
      <c r="AK377" s="24">
        <f t="shared" si="190"/>
        <v>0.31228298249668485</v>
      </c>
      <c r="AL377" s="24">
        <f t="shared" si="190"/>
        <v>2.4582463681680831</v>
      </c>
      <c r="AM377" s="24">
        <f t="shared" si="190"/>
        <v>9.0909090909090912E-2</v>
      </c>
      <c r="AN377" s="24">
        <f t="shared" si="190"/>
        <v>0.47412381128746534</v>
      </c>
      <c r="AO377" s="24">
        <f t="shared" si="190"/>
        <v>0.15212000482437738</v>
      </c>
      <c r="AP377" s="24">
        <f t="shared" si="190"/>
        <v>0</v>
      </c>
      <c r="AQ377" s="24">
        <f t="shared" si="190"/>
        <v>0.12196734422726126</v>
      </c>
      <c r="AR377" s="24">
        <f t="shared" si="190"/>
        <v>1.0992108363775883</v>
      </c>
      <c r="AS377" s="24">
        <f t="shared" si="190"/>
        <v>0.3149183286488868</v>
      </c>
      <c r="AT377" s="24">
        <f t="shared" si="190"/>
        <v>0.18181818181818193</v>
      </c>
      <c r="AU377" s="24">
        <f t="shared" si="190"/>
        <v>0.14083575804390605</v>
      </c>
      <c r="AV377" s="24">
        <f t="shared" si="190"/>
        <v>0</v>
      </c>
      <c r="AW377" s="24">
        <f t="shared" si="190"/>
        <v>9.0909090909090912E-2</v>
      </c>
      <c r="AX377" s="24">
        <f t="shared" si="190"/>
        <v>1.0810157451778</v>
      </c>
      <c r="AY377" s="24">
        <f t="shared" si="190"/>
        <v>0.20327890704543541</v>
      </c>
      <c r="AZ377" s="24">
        <f t="shared" si="190"/>
        <v>0.16262312563634831</v>
      </c>
      <c r="BA377" s="24">
        <f t="shared" si="190"/>
        <v>0.20730462274529782</v>
      </c>
      <c r="BB377" s="24">
        <f t="shared" si="190"/>
        <v>0</v>
      </c>
      <c r="BC377" s="24">
        <f t="shared" si="190"/>
        <v>0.12196734422726126</v>
      </c>
      <c r="BD377" s="24">
        <f t="shared" si="190"/>
        <v>0.77991311234644423</v>
      </c>
      <c r="BE377" s="24">
        <f t="shared" si="190"/>
        <v>1.7791259809800841</v>
      </c>
      <c r="BF377" s="24">
        <f t="shared" si="190"/>
        <v>0.88233349516734028</v>
      </c>
      <c r="BG377" s="24">
        <f t="shared" si="190"/>
        <v>9.0909090909090912E-2</v>
      </c>
      <c r="BH377" s="24">
        <f t="shared" si="190"/>
        <v>0</v>
      </c>
      <c r="BI377" s="24">
        <f t="shared" si="190"/>
        <v>0.31228298249668485</v>
      </c>
      <c r="BJ377" s="24">
        <f t="shared" si="190"/>
        <v>0.56187407783136167</v>
      </c>
      <c r="BK377" s="24">
        <f t="shared" si="190"/>
        <v>0.96552131253467299</v>
      </c>
      <c r="BL377" s="24">
        <f t="shared" si="190"/>
        <v>7.3063993234958193</v>
      </c>
      <c r="BM377" s="24">
        <f t="shared" si="190"/>
        <v>2.297321473023143</v>
      </c>
      <c r="BN377" s="24">
        <f t="shared" si="190"/>
        <v>1.3846860192479833</v>
      </c>
      <c r="BO377" s="24">
        <f t="shared" si="190"/>
        <v>0.38354587472234519</v>
      </c>
      <c r="BP377" s="24">
        <f t="shared" si="190"/>
        <v>0.81818181818181812</v>
      </c>
      <c r="BQ377" s="24">
        <f t="shared" si="190"/>
        <v>1.9228938247227862</v>
      </c>
      <c r="BR377" s="24">
        <f t="shared" ref="BR377:BX377" si="191">STDEV(BR350:BR353,BR355,BR360,BR362:BR363,BR366:BR367,BR371)/SQRT($B375)</f>
        <v>4.7237749297333016</v>
      </c>
      <c r="BS377" s="24">
        <f t="shared" si="191"/>
        <v>0.18181818181818182</v>
      </c>
      <c r="BT377" s="24">
        <f t="shared" si="191"/>
        <v>0.14083575804390605</v>
      </c>
      <c r="BU377" s="24">
        <f t="shared" si="191"/>
        <v>0.20730462274529782</v>
      </c>
      <c r="BV377" s="24">
        <f t="shared" si="191"/>
        <v>77.956641901308998</v>
      </c>
      <c r="BW377" s="24">
        <f t="shared" si="191"/>
        <v>53.43730396029963</v>
      </c>
      <c r="BX377" s="24">
        <f t="shared" si="191"/>
        <v>78.372663474998035</v>
      </c>
      <c r="BY377" s="24" t="e">
        <f>STDEV(BY350:BY413,#REF!,#REF!,#REF!,#REF!,#REF!)/SQRT($B375)</f>
        <v>#REF!</v>
      </c>
      <c r="BZ377" s="24" t="e">
        <f>STDEV(BZ350:BZ413,#REF!,#REF!,#REF!,#REF!,#REF!)/SQRT($B375)</f>
        <v>#REF!</v>
      </c>
      <c r="CA377" s="24" t="e">
        <f>STDEV(CA350:CA413,#REF!,#REF!,#REF!,#REF!,#REF!)/SQRT($B375)</f>
        <v>#REF!</v>
      </c>
      <c r="CB377" s="24" t="e">
        <f>STDEV(CB350:CB413,#REF!,#REF!,#REF!,#REF!,#REF!)/SQRT($B375)</f>
        <v>#REF!</v>
      </c>
      <c r="CC377" s="24" t="e">
        <f>STDEV(CC350:CC413,#REF!,#REF!,#REF!,#REF!,#REF!)/SQRT($B375)</f>
        <v>#REF!</v>
      </c>
    </row>
    <row r="378" spans="1:106">
      <c r="A378" s="63"/>
      <c r="B378" s="2"/>
      <c r="C378" s="63"/>
      <c r="D378" s="18" t="s">
        <v>43</v>
      </c>
      <c r="E378" s="27">
        <f>STDEV(E354,E356:E359,E361,E364:E365,E368:E370,E372:E373)/SQRT($B376)</f>
        <v>2.7101818149499621</v>
      </c>
      <c r="F378" s="27">
        <f t="shared" ref="F378:BQ378" si="192">STDEV(F354,F356:F359,F361,F364:F365,F368:F370,F372:F373)/SQRT($B376)</f>
        <v>0</v>
      </c>
      <c r="G378" s="27">
        <f t="shared" si="192"/>
        <v>2.710181814949963</v>
      </c>
      <c r="H378" s="27">
        <f t="shared" si="192"/>
        <v>6.8854330317118064</v>
      </c>
      <c r="I378" s="27">
        <f t="shared" si="192"/>
        <v>2.7101818149499631E-2</v>
      </c>
      <c r="J378" s="27">
        <f t="shared" si="192"/>
        <v>0</v>
      </c>
      <c r="K378" s="27">
        <f t="shared" si="192"/>
        <v>0.1084072725979985</v>
      </c>
      <c r="L378" s="27">
        <f t="shared" si="192"/>
        <v>0</v>
      </c>
      <c r="M378" s="27">
        <f t="shared" si="192"/>
        <v>0.10840727259799852</v>
      </c>
      <c r="N378" s="27">
        <f t="shared" si="192"/>
        <v>0.27541732126847224</v>
      </c>
      <c r="O378" s="27">
        <f t="shared" si="192"/>
        <v>0.27541732126847224</v>
      </c>
      <c r="P378" s="27">
        <f t="shared" si="192"/>
        <v>171.98437042347936</v>
      </c>
      <c r="Q378" s="27">
        <f t="shared" si="192"/>
        <v>0</v>
      </c>
      <c r="R378" s="27">
        <f t="shared" si="192"/>
        <v>147.40560140234268</v>
      </c>
      <c r="S378" s="27">
        <f t="shared" si="192"/>
        <v>339.24980474772207</v>
      </c>
      <c r="T378" s="27">
        <f t="shared" si="192"/>
        <v>71.057387913831676</v>
      </c>
      <c r="U378" s="27">
        <f t="shared" si="192"/>
        <v>111.79852050914712</v>
      </c>
      <c r="V378" s="27">
        <f t="shared" si="192"/>
        <v>73.92104422905922</v>
      </c>
      <c r="W378" s="27">
        <f t="shared" si="192"/>
        <v>255.81163750593299</v>
      </c>
      <c r="X378" s="27">
        <f t="shared" si="192"/>
        <v>388.34927164111951</v>
      </c>
      <c r="Y378" s="27">
        <f t="shared" si="192"/>
        <v>147.58169094483486</v>
      </c>
      <c r="Z378" s="27">
        <f t="shared" si="192"/>
        <v>104.88097193360269</v>
      </c>
      <c r="AA378" s="27">
        <f t="shared" si="192"/>
        <v>113.71929354493446</v>
      </c>
      <c r="AB378" s="27">
        <f t="shared" si="192"/>
        <v>91.459674512682426</v>
      </c>
      <c r="AC378" s="27">
        <f t="shared" si="192"/>
        <v>5.1682173024622413</v>
      </c>
      <c r="AD378" s="27">
        <f t="shared" si="192"/>
        <v>2.8115679842242001</v>
      </c>
      <c r="AE378" s="27">
        <f t="shared" si="192"/>
        <v>2.6578379491802289</v>
      </c>
      <c r="AF378" s="27">
        <f t="shared" si="192"/>
        <v>0.90109145593874762</v>
      </c>
      <c r="AG378" s="27">
        <f t="shared" si="192"/>
        <v>1.0195733983043667</v>
      </c>
      <c r="AH378" s="27">
        <f t="shared" si="192"/>
        <v>1.9431008789152011</v>
      </c>
      <c r="AI378" s="27">
        <f t="shared" si="192"/>
        <v>0.62532043067985632</v>
      </c>
      <c r="AJ378" s="27">
        <f t="shared" si="192"/>
        <v>0</v>
      </c>
      <c r="AK378" s="27">
        <f t="shared" si="192"/>
        <v>1.2835247942427517</v>
      </c>
      <c r="AL378" s="27">
        <f t="shared" si="192"/>
        <v>3.1260895536493991</v>
      </c>
      <c r="AM378" s="27">
        <f t="shared" si="192"/>
        <v>0.1084072725979985</v>
      </c>
      <c r="AN378" s="27">
        <f t="shared" si="192"/>
        <v>1.9364916731037087</v>
      </c>
      <c r="AO378" s="27">
        <f t="shared" si="192"/>
        <v>0.1729581738875903</v>
      </c>
      <c r="AP378" s="27">
        <f t="shared" si="192"/>
        <v>0</v>
      </c>
      <c r="AQ378" s="27">
        <f t="shared" si="192"/>
        <v>0.64051261522034864</v>
      </c>
      <c r="AR378" s="27">
        <f t="shared" si="192"/>
        <v>0.87888332413119397</v>
      </c>
      <c r="AS378" s="27">
        <f t="shared" si="192"/>
        <v>1.0164249397371448</v>
      </c>
      <c r="AT378" s="27">
        <f t="shared" si="192"/>
        <v>0.27541732126847224</v>
      </c>
      <c r="AU378" s="27">
        <f t="shared" si="192"/>
        <v>0.43852900965351466</v>
      </c>
      <c r="AV378" s="27">
        <f t="shared" si="192"/>
        <v>0</v>
      </c>
      <c r="AW378" s="27">
        <f t="shared" si="192"/>
        <v>0.56990027617674022</v>
      </c>
      <c r="AX378" s="27">
        <f t="shared" si="192"/>
        <v>2.3481671339342287</v>
      </c>
      <c r="AY378" s="27">
        <f t="shared" si="192"/>
        <v>0.3443686158605973</v>
      </c>
      <c r="AZ378" s="27">
        <f t="shared" si="192"/>
        <v>0.27541732126847224</v>
      </c>
      <c r="BA378" s="27">
        <f t="shared" si="192"/>
        <v>0.22168739058705877</v>
      </c>
      <c r="BB378" s="27">
        <f t="shared" si="192"/>
        <v>0</v>
      </c>
      <c r="BC378" s="27">
        <f t="shared" si="192"/>
        <v>0.1084072725979985</v>
      </c>
      <c r="BD378" s="27">
        <f t="shared" si="192"/>
        <v>0.39086797998528577</v>
      </c>
      <c r="BE378" s="27">
        <f t="shared" si="192"/>
        <v>0.65453709094199031</v>
      </c>
      <c r="BF378" s="27">
        <f t="shared" si="192"/>
        <v>0.41085693228107861</v>
      </c>
      <c r="BG378" s="27">
        <f t="shared" si="192"/>
        <v>8.0064076902543579E-2</v>
      </c>
      <c r="BH378" s="27">
        <f t="shared" si="192"/>
        <v>0.16012815380508716</v>
      </c>
      <c r="BI378" s="27">
        <f t="shared" si="192"/>
        <v>0.29778383716248547</v>
      </c>
      <c r="BJ378" s="27">
        <f t="shared" si="192"/>
        <v>0.46225016352102433</v>
      </c>
      <c r="BK378" s="27">
        <f t="shared" si="192"/>
        <v>0.35051854139723887</v>
      </c>
      <c r="BL378" s="27">
        <f t="shared" si="192"/>
        <v>36.991062099021647</v>
      </c>
      <c r="BM378" s="27">
        <f t="shared" si="192"/>
        <v>5.1250390867802791</v>
      </c>
      <c r="BN378" s="27">
        <f t="shared" si="192"/>
        <v>4.7392478396334257</v>
      </c>
      <c r="BO378" s="27">
        <f t="shared" si="192"/>
        <v>0.70331935822791025</v>
      </c>
      <c r="BP378" s="27">
        <f t="shared" si="192"/>
        <v>1.0164249397371448</v>
      </c>
      <c r="BQ378" s="27">
        <f t="shared" si="192"/>
        <v>25</v>
      </c>
      <c r="BR378" s="27">
        <f t="shared" ref="BR378:BX378" si="193">STDEV(BR354,BR356:BR359,BR361,BR364:BR365,BR368:BR370,BR372:BR373)/SQRT($B376)</f>
        <v>10.848362356225286</v>
      </c>
      <c r="BS378" s="27">
        <f t="shared" si="193"/>
        <v>0.27541732126847224</v>
      </c>
      <c r="BT378" s="27">
        <f t="shared" si="193"/>
        <v>0.22168739058705877</v>
      </c>
      <c r="BU378" s="27">
        <f t="shared" si="193"/>
        <v>0.27347088471412234</v>
      </c>
      <c r="BV378" s="27">
        <f t="shared" si="193"/>
        <v>355.78049208326274</v>
      </c>
      <c r="BW378" s="27">
        <f t="shared" si="193"/>
        <v>299.74097257636578</v>
      </c>
      <c r="BX378" s="27">
        <f t="shared" si="193"/>
        <v>264.08880394200997</v>
      </c>
      <c r="BY378" s="27" t="e">
        <f>STDEV(#REF!,#REF!,#REF!,#REF!,#REF!,#REF!)/SQRT($B376)</f>
        <v>#REF!</v>
      </c>
      <c r="BZ378" s="27" t="e">
        <f>STDEV(#REF!,#REF!,#REF!,#REF!,#REF!,#REF!)/SQRT($B376)</f>
        <v>#REF!</v>
      </c>
      <c r="CA378" s="27" t="e">
        <f>STDEV(#REF!,#REF!,#REF!,#REF!,#REF!,#REF!)/SQRT($B376)</f>
        <v>#REF!</v>
      </c>
      <c r="CB378" s="27" t="e">
        <f>STDEV(#REF!,#REF!,#REF!,#REF!,#REF!,#REF!)/SQRT($B376)</f>
        <v>#REF!</v>
      </c>
      <c r="CC378" s="27" t="e">
        <f>STDEV(#REF!,#REF!,#REF!,#REF!,#REF!,#REF!)/SQRT($B376)</f>
        <v>#REF!</v>
      </c>
    </row>
    <row r="379" spans="1:106">
      <c r="A379" s="63"/>
      <c r="B379" s="2"/>
      <c r="C379" s="63"/>
      <c r="D379" s="18"/>
      <c r="E379" s="27"/>
      <c r="F379" s="27"/>
      <c r="G379" s="27"/>
      <c r="H379" s="27"/>
      <c r="I379" s="27"/>
      <c r="CE379" s="58"/>
      <c r="CI379" s="59"/>
      <c r="CJ379" s="59"/>
      <c r="CK379" s="59"/>
      <c r="CL379" s="59"/>
      <c r="CM379" s="59"/>
      <c r="CN379" s="95"/>
      <c r="CO379" s="95"/>
      <c r="CP379" s="95"/>
      <c r="CQ379" s="95"/>
      <c r="CR379" s="95"/>
      <c r="CS379" s="59"/>
      <c r="CT379" s="59"/>
      <c r="CU379" s="59"/>
      <c r="CV379" s="59"/>
      <c r="CW379" s="59"/>
      <c r="CX379" s="95"/>
      <c r="CY379" s="95"/>
      <c r="CZ379" s="95"/>
      <c r="DA379" s="95"/>
      <c r="DB379" s="95"/>
    </row>
    <row r="380" spans="1:106" ht="16">
      <c r="A380" s="83" t="s">
        <v>138</v>
      </c>
      <c r="B380" s="66"/>
      <c r="C380" s="66" t="s">
        <v>137</v>
      </c>
      <c r="D380" s="66"/>
      <c r="E380" s="53" t="s">
        <v>63</v>
      </c>
      <c r="F380" s="53" t="s">
        <v>64</v>
      </c>
      <c r="G380" s="53" t="s">
        <v>65</v>
      </c>
      <c r="H380" s="53" t="s">
        <v>66</v>
      </c>
      <c r="I380" s="87" t="s">
        <v>100</v>
      </c>
      <c r="J380" s="53" t="s">
        <v>62</v>
      </c>
      <c r="K380" s="53" t="s">
        <v>63</v>
      </c>
      <c r="L380" s="53" t="s">
        <v>64</v>
      </c>
      <c r="M380" s="53" t="s">
        <v>65</v>
      </c>
      <c r="N380" s="53" t="s">
        <v>66</v>
      </c>
      <c r="O380" s="87" t="s">
        <v>100</v>
      </c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CG380" s="10">
        <f>CG436</f>
        <v>0</v>
      </c>
      <c r="CH380" s="10">
        <f t="shared" ref="CH380:DB380" si="194">CH436</f>
        <v>0</v>
      </c>
      <c r="CI380" s="59">
        <f t="shared" si="194"/>
        <v>0</v>
      </c>
      <c r="CJ380" s="59">
        <f t="shared" si="194"/>
        <v>0</v>
      </c>
      <c r="CK380" s="59">
        <f t="shared" si="194"/>
        <v>0</v>
      </c>
      <c r="CL380" s="59">
        <f t="shared" si="194"/>
        <v>0</v>
      </c>
      <c r="CM380" s="59">
        <f t="shared" si="194"/>
        <v>0</v>
      </c>
      <c r="CN380" s="95">
        <f t="shared" si="194"/>
        <v>0</v>
      </c>
      <c r="CO380" s="95">
        <f t="shared" si="194"/>
        <v>0</v>
      </c>
      <c r="CP380" s="95">
        <f t="shared" si="194"/>
        <v>0</v>
      </c>
      <c r="CQ380" s="95">
        <f t="shared" si="194"/>
        <v>0</v>
      </c>
      <c r="CR380" s="95">
        <f t="shared" si="194"/>
        <v>0</v>
      </c>
      <c r="CS380" s="59">
        <f t="shared" si="194"/>
        <v>0</v>
      </c>
      <c r="CT380" s="59">
        <f t="shared" si="194"/>
        <v>0</v>
      </c>
      <c r="CU380" s="59">
        <f t="shared" si="194"/>
        <v>0</v>
      </c>
      <c r="CV380" s="59">
        <f t="shared" si="194"/>
        <v>0</v>
      </c>
      <c r="CW380" s="59">
        <f t="shared" si="194"/>
        <v>0</v>
      </c>
      <c r="CX380" s="95">
        <f t="shared" si="194"/>
        <v>0</v>
      </c>
      <c r="CY380" s="95">
        <f t="shared" si="194"/>
        <v>0</v>
      </c>
      <c r="CZ380" s="95">
        <f t="shared" si="194"/>
        <v>0</v>
      </c>
      <c r="DA380" s="95">
        <f t="shared" si="194"/>
        <v>0</v>
      </c>
      <c r="DB380" s="95">
        <f t="shared" si="194"/>
        <v>0</v>
      </c>
    </row>
    <row r="381" spans="1:106">
      <c r="A381" t="s">
        <v>158</v>
      </c>
      <c r="B381" s="10">
        <f>('E0-Last'!B162)-2</f>
        <v>27</v>
      </c>
      <c r="C381" s="4" t="s">
        <v>3</v>
      </c>
      <c r="D381" s="10" t="s">
        <v>38</v>
      </c>
      <c r="E381" s="59">
        <f>(K381/$J381)*100</f>
        <v>0</v>
      </c>
      <c r="F381" s="59">
        <f>(L381/$J381)*100</f>
        <v>0</v>
      </c>
      <c r="G381" s="59">
        <f>(M381/$J381)*100</f>
        <v>50</v>
      </c>
      <c r="H381" s="59">
        <f>(N381/$J381)*100</f>
        <v>50</v>
      </c>
      <c r="I381" s="59">
        <f>M381/J381</f>
        <v>0.5</v>
      </c>
      <c r="J381">
        <v>4</v>
      </c>
      <c r="K381">
        <v>0</v>
      </c>
      <c r="L381">
        <v>0</v>
      </c>
      <c r="M381">
        <v>2</v>
      </c>
      <c r="N381">
        <v>2</v>
      </c>
      <c r="O381">
        <v>0</v>
      </c>
      <c r="P381">
        <v>597</v>
      </c>
      <c r="Q381">
        <v>0</v>
      </c>
      <c r="R381">
        <v>583.5</v>
      </c>
      <c r="S381">
        <v>610.5</v>
      </c>
      <c r="T381">
        <v>515.25</v>
      </c>
      <c r="U381">
        <v>221</v>
      </c>
      <c r="V381">
        <v>809.5</v>
      </c>
      <c r="W381">
        <v>599.5</v>
      </c>
      <c r="X381">
        <v>819.5</v>
      </c>
      <c r="Y381">
        <v>379.5</v>
      </c>
      <c r="Z381">
        <v>150.25</v>
      </c>
      <c r="AA381">
        <v>197</v>
      </c>
      <c r="AB381">
        <v>103.5</v>
      </c>
      <c r="AC381">
        <v>20</v>
      </c>
      <c r="AD381">
        <v>10</v>
      </c>
      <c r="AE381">
        <v>4</v>
      </c>
      <c r="AF381">
        <v>6</v>
      </c>
      <c r="AG381">
        <v>4</v>
      </c>
      <c r="AH381">
        <v>7</v>
      </c>
      <c r="AI381">
        <v>1</v>
      </c>
      <c r="AJ381">
        <v>0</v>
      </c>
      <c r="AK381">
        <v>0</v>
      </c>
      <c r="AL381">
        <v>8</v>
      </c>
      <c r="AM381">
        <v>4</v>
      </c>
      <c r="AN381">
        <v>3</v>
      </c>
      <c r="AO381">
        <v>0</v>
      </c>
      <c r="AP381">
        <v>0</v>
      </c>
      <c r="AQ381">
        <v>0</v>
      </c>
      <c r="AR381">
        <v>3</v>
      </c>
      <c r="AS381">
        <v>0</v>
      </c>
      <c r="AT381">
        <v>2</v>
      </c>
      <c r="AU381">
        <v>0</v>
      </c>
      <c r="AV381">
        <v>0</v>
      </c>
      <c r="AW381">
        <v>0</v>
      </c>
      <c r="AX381">
        <v>2</v>
      </c>
      <c r="AY381">
        <v>0</v>
      </c>
      <c r="AZ381">
        <v>2</v>
      </c>
      <c r="BA381">
        <v>1</v>
      </c>
      <c r="BB381">
        <v>0</v>
      </c>
      <c r="BC381">
        <v>0</v>
      </c>
      <c r="BD381">
        <v>3</v>
      </c>
      <c r="BE381">
        <v>4</v>
      </c>
      <c r="BF381">
        <v>0</v>
      </c>
      <c r="BG381">
        <v>0</v>
      </c>
      <c r="BH381">
        <v>0</v>
      </c>
      <c r="BI381">
        <v>0</v>
      </c>
      <c r="BJ381">
        <v>4</v>
      </c>
      <c r="BK381">
        <v>0</v>
      </c>
      <c r="BL381">
        <v>28</v>
      </c>
      <c r="BM381">
        <v>4</v>
      </c>
      <c r="BN381">
        <v>7</v>
      </c>
      <c r="BO381">
        <v>0</v>
      </c>
      <c r="BP381">
        <v>5</v>
      </c>
      <c r="BQ381">
        <v>2</v>
      </c>
      <c r="BR381">
        <v>10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 t="s">
        <v>58</v>
      </c>
      <c r="CE381" s="58"/>
    </row>
    <row r="382" spans="1:106">
      <c r="A382" t="s">
        <v>180</v>
      </c>
      <c r="B382" s="10">
        <f>('E0-Last'!B163)-2</f>
        <v>34</v>
      </c>
      <c r="C382" s="4" t="s">
        <v>3</v>
      </c>
      <c r="D382" s="10" t="s">
        <v>38</v>
      </c>
      <c r="E382" s="59">
        <f t="shared" ref="E382:E404" si="195">(K382/$J382)*100</f>
        <v>50</v>
      </c>
      <c r="F382" s="59">
        <f t="shared" ref="F382:F404" si="196">(L382/$J382)*100</f>
        <v>50</v>
      </c>
      <c r="G382" s="59">
        <f t="shared" ref="G382:G404" si="197">(M382/$J382)*100</f>
        <v>0</v>
      </c>
      <c r="H382" s="59">
        <f t="shared" ref="H382:H404" si="198">(N382/$J382)*100</f>
        <v>0</v>
      </c>
      <c r="I382" s="59">
        <f t="shared" ref="I382:I404" si="199">M382/J382</f>
        <v>0</v>
      </c>
      <c r="J382">
        <v>4</v>
      </c>
      <c r="K382">
        <v>2</v>
      </c>
      <c r="L382">
        <v>2</v>
      </c>
      <c r="M382">
        <v>0</v>
      </c>
      <c r="N382">
        <v>0</v>
      </c>
      <c r="O382">
        <v>0</v>
      </c>
      <c r="P382">
        <v>1949</v>
      </c>
      <c r="Q382">
        <v>1949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8</v>
      </c>
      <c r="AD382">
        <v>5</v>
      </c>
      <c r="AE382">
        <v>2</v>
      </c>
      <c r="AF382">
        <v>1</v>
      </c>
      <c r="AG382">
        <v>3</v>
      </c>
      <c r="AH382">
        <v>1</v>
      </c>
      <c r="AI382">
        <v>0</v>
      </c>
      <c r="AJ382">
        <v>0</v>
      </c>
      <c r="AK382">
        <v>0</v>
      </c>
      <c r="AL382">
        <v>4</v>
      </c>
      <c r="AM382">
        <v>2</v>
      </c>
      <c r="AN382">
        <v>1</v>
      </c>
      <c r="AO382">
        <v>0</v>
      </c>
      <c r="AP382">
        <v>0</v>
      </c>
      <c r="AQ382">
        <v>0</v>
      </c>
      <c r="AR382">
        <v>2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2</v>
      </c>
      <c r="AY382">
        <v>1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94</v>
      </c>
      <c r="BM382">
        <v>35</v>
      </c>
      <c r="BN382">
        <v>5</v>
      </c>
      <c r="BO382">
        <v>0</v>
      </c>
      <c r="BP382">
        <v>0</v>
      </c>
      <c r="BQ382">
        <v>0</v>
      </c>
      <c r="BR382">
        <v>54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 t="s">
        <v>58</v>
      </c>
      <c r="CE382" s="58"/>
      <c r="CG382" s="10">
        <f>CG410</f>
        <v>0</v>
      </c>
      <c r="CH382" s="10">
        <f t="shared" ref="CH382:DB382" si="200">CH410</f>
        <v>0</v>
      </c>
      <c r="CI382" s="59">
        <f t="shared" si="200"/>
        <v>0</v>
      </c>
      <c r="CJ382" s="59">
        <f t="shared" si="200"/>
        <v>0</v>
      </c>
      <c r="CK382" s="59">
        <f t="shared" si="200"/>
        <v>0</v>
      </c>
      <c r="CL382" s="59">
        <f t="shared" si="200"/>
        <v>0</v>
      </c>
      <c r="CM382" s="59">
        <f t="shared" si="200"/>
        <v>0</v>
      </c>
      <c r="CN382" s="95">
        <f t="shared" si="200"/>
        <v>0</v>
      </c>
      <c r="CO382" s="95">
        <f t="shared" si="200"/>
        <v>0</v>
      </c>
      <c r="CP382" s="95">
        <f t="shared" si="200"/>
        <v>0</v>
      </c>
      <c r="CQ382" s="95">
        <f t="shared" si="200"/>
        <v>0</v>
      </c>
      <c r="CR382" s="95">
        <f t="shared" si="200"/>
        <v>0</v>
      </c>
      <c r="CS382" s="59">
        <f t="shared" si="200"/>
        <v>0</v>
      </c>
      <c r="CT382" s="59">
        <f t="shared" si="200"/>
        <v>0</v>
      </c>
      <c r="CU382" s="59">
        <f t="shared" si="200"/>
        <v>0</v>
      </c>
      <c r="CV382" s="59">
        <f t="shared" si="200"/>
        <v>0</v>
      </c>
      <c r="CW382" s="59">
        <f t="shared" si="200"/>
        <v>0</v>
      </c>
      <c r="CX382" s="95">
        <f t="shared" si="200"/>
        <v>0</v>
      </c>
      <c r="CY382" s="95">
        <f t="shared" si="200"/>
        <v>0</v>
      </c>
      <c r="CZ382" s="95">
        <f t="shared" si="200"/>
        <v>0</v>
      </c>
      <c r="DA382" s="95">
        <f t="shared" si="200"/>
        <v>0</v>
      </c>
      <c r="DB382" s="95">
        <f t="shared" si="200"/>
        <v>0</v>
      </c>
    </row>
    <row r="383" spans="1:106">
      <c r="A383" t="s">
        <v>159</v>
      </c>
      <c r="B383" s="10">
        <f>('E0-Last'!B164)-2</f>
        <v>32</v>
      </c>
      <c r="C383" s="4" t="s">
        <v>3</v>
      </c>
      <c r="D383" s="10" t="s">
        <v>38</v>
      </c>
      <c r="E383" s="59">
        <f t="shared" si="195"/>
        <v>50</v>
      </c>
      <c r="F383" s="59">
        <f t="shared" si="196"/>
        <v>25</v>
      </c>
      <c r="G383" s="59">
        <f t="shared" si="197"/>
        <v>0</v>
      </c>
      <c r="H383" s="59">
        <f t="shared" si="198"/>
        <v>25</v>
      </c>
      <c r="I383" s="59">
        <f t="shared" si="199"/>
        <v>0</v>
      </c>
      <c r="J383">
        <v>4</v>
      </c>
      <c r="K383">
        <v>2</v>
      </c>
      <c r="L383">
        <v>1</v>
      </c>
      <c r="M383">
        <v>0</v>
      </c>
      <c r="N383">
        <v>1</v>
      </c>
      <c r="O383">
        <v>0</v>
      </c>
      <c r="P383">
        <v>1906.5</v>
      </c>
      <c r="Q383">
        <v>628</v>
      </c>
      <c r="R383">
        <v>0</v>
      </c>
      <c r="S383">
        <v>3185</v>
      </c>
      <c r="T383">
        <v>1004</v>
      </c>
      <c r="U383">
        <v>0</v>
      </c>
      <c r="V383">
        <v>1004</v>
      </c>
      <c r="W383">
        <v>427</v>
      </c>
      <c r="X383">
        <v>0</v>
      </c>
      <c r="Y383">
        <v>427</v>
      </c>
      <c r="Z383">
        <v>29</v>
      </c>
      <c r="AA383">
        <v>0</v>
      </c>
      <c r="AB383">
        <v>29</v>
      </c>
      <c r="AC383">
        <v>15</v>
      </c>
      <c r="AD383">
        <v>4</v>
      </c>
      <c r="AE383">
        <v>7</v>
      </c>
      <c r="AF383">
        <v>4</v>
      </c>
      <c r="AG383">
        <v>11</v>
      </c>
      <c r="AH383">
        <v>3</v>
      </c>
      <c r="AI383">
        <v>0</v>
      </c>
      <c r="AJ383">
        <v>0</v>
      </c>
      <c r="AK383">
        <v>0</v>
      </c>
      <c r="AL383">
        <v>1</v>
      </c>
      <c r="AM383">
        <v>2</v>
      </c>
      <c r="AN383">
        <v>2</v>
      </c>
      <c r="AO383">
        <v>0</v>
      </c>
      <c r="AP383">
        <v>0</v>
      </c>
      <c r="AQ383">
        <v>0</v>
      </c>
      <c r="AR383">
        <v>0</v>
      </c>
      <c r="AS383">
        <v>7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2</v>
      </c>
      <c r="AZ383">
        <v>1</v>
      </c>
      <c r="BA383">
        <v>0</v>
      </c>
      <c r="BB383">
        <v>0</v>
      </c>
      <c r="BC383">
        <v>0</v>
      </c>
      <c r="BD383">
        <v>1</v>
      </c>
      <c r="BE383">
        <v>3</v>
      </c>
      <c r="BF383">
        <v>0</v>
      </c>
      <c r="BG383">
        <v>0</v>
      </c>
      <c r="BH383">
        <v>0</v>
      </c>
      <c r="BI383">
        <v>0</v>
      </c>
      <c r="BJ383">
        <v>1</v>
      </c>
      <c r="BK383">
        <v>2</v>
      </c>
      <c r="BL383">
        <v>176</v>
      </c>
      <c r="BM383">
        <v>45</v>
      </c>
      <c r="BN383">
        <v>16</v>
      </c>
      <c r="BO383">
        <v>0</v>
      </c>
      <c r="BP383">
        <v>2</v>
      </c>
      <c r="BQ383">
        <v>3</v>
      </c>
      <c r="BR383">
        <v>110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 t="s">
        <v>58</v>
      </c>
      <c r="CE383" s="58"/>
      <c r="CI383" s="59"/>
      <c r="CJ383" s="59"/>
      <c r="CK383" s="59"/>
      <c r="CL383" s="59"/>
      <c r="CM383" s="59"/>
      <c r="CN383" s="95"/>
      <c r="CO383" s="95"/>
      <c r="CP383" s="95"/>
      <c r="CQ383" s="95"/>
      <c r="CR383" s="95"/>
      <c r="CS383" s="59"/>
      <c r="CT383" s="59"/>
      <c r="CU383" s="59"/>
      <c r="CV383" s="59"/>
      <c r="CW383" s="59"/>
      <c r="CX383" s="95"/>
      <c r="CY383" s="95"/>
      <c r="CZ383" s="95"/>
      <c r="DA383" s="95"/>
      <c r="DB383" s="95"/>
    </row>
    <row r="384" spans="1:106">
      <c r="A384" t="s">
        <v>160</v>
      </c>
      <c r="B384" s="10">
        <f>('E0-Last'!B165)-2</f>
        <v>32</v>
      </c>
      <c r="C384" s="4" t="s">
        <v>3</v>
      </c>
      <c r="D384" s="10" t="s">
        <v>38</v>
      </c>
      <c r="E384" s="59">
        <f t="shared" si="195"/>
        <v>0</v>
      </c>
      <c r="F384" s="59">
        <f t="shared" si="196"/>
        <v>0</v>
      </c>
      <c r="G384" s="59">
        <f t="shared" si="197"/>
        <v>50</v>
      </c>
      <c r="H384" s="59">
        <f t="shared" si="198"/>
        <v>25</v>
      </c>
      <c r="I384" s="59">
        <f t="shared" si="199"/>
        <v>0.5</v>
      </c>
      <c r="J384">
        <v>4</v>
      </c>
      <c r="K384">
        <v>0</v>
      </c>
      <c r="L384">
        <v>0</v>
      </c>
      <c r="M384">
        <v>2</v>
      </c>
      <c r="N384">
        <v>1</v>
      </c>
      <c r="O384">
        <v>1</v>
      </c>
      <c r="P384">
        <v>419.25</v>
      </c>
      <c r="Q384">
        <v>0</v>
      </c>
      <c r="R384">
        <v>244</v>
      </c>
      <c r="S384">
        <v>983</v>
      </c>
      <c r="T384">
        <v>165.66666670000001</v>
      </c>
      <c r="U384">
        <v>224.5</v>
      </c>
      <c r="V384">
        <v>48</v>
      </c>
      <c r="W384">
        <v>79</v>
      </c>
      <c r="X384">
        <v>72</v>
      </c>
      <c r="Y384">
        <v>93</v>
      </c>
      <c r="Z384">
        <v>854.66666669999995</v>
      </c>
      <c r="AA384">
        <v>1111.5</v>
      </c>
      <c r="AB384">
        <v>341</v>
      </c>
      <c r="AC384">
        <v>15</v>
      </c>
      <c r="AD384">
        <v>8</v>
      </c>
      <c r="AE384">
        <v>5</v>
      </c>
      <c r="AF384">
        <v>2</v>
      </c>
      <c r="AG384">
        <v>4</v>
      </c>
      <c r="AH384">
        <v>4</v>
      </c>
      <c r="AI384">
        <v>1</v>
      </c>
      <c r="AJ384">
        <v>0</v>
      </c>
      <c r="AK384">
        <v>0</v>
      </c>
      <c r="AL384">
        <v>6</v>
      </c>
      <c r="AM384">
        <v>4</v>
      </c>
      <c r="AN384">
        <v>0</v>
      </c>
      <c r="AO384">
        <v>0</v>
      </c>
      <c r="AP384">
        <v>0</v>
      </c>
      <c r="AQ384">
        <v>0</v>
      </c>
      <c r="AR384">
        <v>4</v>
      </c>
      <c r="AS384">
        <v>0</v>
      </c>
      <c r="AT384">
        <v>3</v>
      </c>
      <c r="AU384">
        <v>1</v>
      </c>
      <c r="AV384">
        <v>0</v>
      </c>
      <c r="AW384">
        <v>0</v>
      </c>
      <c r="AX384">
        <v>1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1</v>
      </c>
      <c r="BE384">
        <v>3</v>
      </c>
      <c r="BF384">
        <v>0</v>
      </c>
      <c r="BG384">
        <v>0</v>
      </c>
      <c r="BH384">
        <v>0</v>
      </c>
      <c r="BI384">
        <v>2</v>
      </c>
      <c r="BJ384">
        <v>1</v>
      </c>
      <c r="BK384">
        <v>0</v>
      </c>
      <c r="BL384">
        <v>31</v>
      </c>
      <c r="BM384">
        <v>6</v>
      </c>
      <c r="BN384">
        <v>0</v>
      </c>
      <c r="BO384">
        <v>0</v>
      </c>
      <c r="BP384">
        <v>4</v>
      </c>
      <c r="BQ384">
        <v>1</v>
      </c>
      <c r="BR384">
        <v>20</v>
      </c>
      <c r="BS384">
        <v>1</v>
      </c>
      <c r="BT384">
        <v>0</v>
      </c>
      <c r="BU384">
        <v>1</v>
      </c>
      <c r="BV384">
        <v>206</v>
      </c>
      <c r="BW384">
        <v>0</v>
      </c>
      <c r="BX384">
        <v>206</v>
      </c>
      <c r="BY384">
        <v>0</v>
      </c>
      <c r="BZ384">
        <v>0</v>
      </c>
      <c r="CA384">
        <v>0</v>
      </c>
      <c r="CB384">
        <v>0</v>
      </c>
      <c r="CC384">
        <v>0</v>
      </c>
      <c r="CD384" t="s">
        <v>58</v>
      </c>
      <c r="CG384" s="10">
        <f>CG440</f>
        <v>0</v>
      </c>
      <c r="CH384" s="10">
        <f t="shared" ref="CH384:DB384" si="201">CH440</f>
        <v>0</v>
      </c>
      <c r="CI384" s="59">
        <f t="shared" si="201"/>
        <v>0</v>
      </c>
      <c r="CJ384" s="59">
        <f t="shared" si="201"/>
        <v>0</v>
      </c>
      <c r="CK384" s="59">
        <f t="shared" si="201"/>
        <v>0</v>
      </c>
      <c r="CL384" s="59">
        <f t="shared" si="201"/>
        <v>0</v>
      </c>
      <c r="CM384" s="59">
        <f t="shared" si="201"/>
        <v>0</v>
      </c>
      <c r="CN384" s="95">
        <f t="shared" si="201"/>
        <v>0</v>
      </c>
      <c r="CO384" s="95">
        <f t="shared" si="201"/>
        <v>0</v>
      </c>
      <c r="CP384" s="95">
        <f t="shared" si="201"/>
        <v>0</v>
      </c>
      <c r="CQ384" s="95">
        <f t="shared" si="201"/>
        <v>0</v>
      </c>
      <c r="CR384" s="95">
        <f t="shared" si="201"/>
        <v>0</v>
      </c>
      <c r="CS384" s="59">
        <f t="shared" si="201"/>
        <v>0</v>
      </c>
      <c r="CT384" s="59">
        <f t="shared" si="201"/>
        <v>0</v>
      </c>
      <c r="CU384" s="59">
        <f t="shared" si="201"/>
        <v>0</v>
      </c>
      <c r="CV384" s="59">
        <f t="shared" si="201"/>
        <v>0</v>
      </c>
      <c r="CW384" s="59">
        <f t="shared" si="201"/>
        <v>0</v>
      </c>
      <c r="CX384" s="95">
        <f t="shared" si="201"/>
        <v>0</v>
      </c>
      <c r="CY384" s="95">
        <f t="shared" si="201"/>
        <v>0</v>
      </c>
      <c r="CZ384" s="95">
        <f t="shared" si="201"/>
        <v>0</v>
      </c>
      <c r="DA384" s="95">
        <f t="shared" si="201"/>
        <v>0</v>
      </c>
      <c r="DB384" s="95">
        <f t="shared" si="201"/>
        <v>0</v>
      </c>
    </row>
    <row r="385" spans="1:106">
      <c r="A385" t="s">
        <v>181</v>
      </c>
      <c r="B385" s="10">
        <f>('E0-Last'!B166)-2</f>
        <v>34</v>
      </c>
      <c r="C385" s="6" t="s">
        <v>2</v>
      </c>
      <c r="D385" s="10" t="s">
        <v>38</v>
      </c>
      <c r="E385" s="59">
        <f t="shared" si="195"/>
        <v>0</v>
      </c>
      <c r="F385" s="59">
        <f t="shared" si="196"/>
        <v>0</v>
      </c>
      <c r="G385" s="59">
        <f t="shared" si="197"/>
        <v>50</v>
      </c>
      <c r="H385" s="59">
        <f t="shared" si="198"/>
        <v>50</v>
      </c>
      <c r="I385" s="59">
        <f t="shared" si="199"/>
        <v>0.5</v>
      </c>
      <c r="J385">
        <v>4</v>
      </c>
      <c r="K385">
        <v>0</v>
      </c>
      <c r="L385">
        <v>0</v>
      </c>
      <c r="M385">
        <v>2</v>
      </c>
      <c r="N385">
        <v>2</v>
      </c>
      <c r="O385">
        <v>0</v>
      </c>
      <c r="P385">
        <v>933.75</v>
      </c>
      <c r="Q385">
        <v>0</v>
      </c>
      <c r="R385">
        <v>546.5</v>
      </c>
      <c r="S385">
        <v>1321</v>
      </c>
      <c r="T385">
        <v>608.25</v>
      </c>
      <c r="U385">
        <v>259.5</v>
      </c>
      <c r="V385">
        <v>957</v>
      </c>
      <c r="W385">
        <v>177</v>
      </c>
      <c r="X385">
        <v>101.5</v>
      </c>
      <c r="Y385">
        <v>252.5</v>
      </c>
      <c r="Z385">
        <v>1016.25</v>
      </c>
      <c r="AA385">
        <v>1358</v>
      </c>
      <c r="AB385">
        <v>674.5</v>
      </c>
      <c r="AC385">
        <v>26</v>
      </c>
      <c r="AD385">
        <v>11</v>
      </c>
      <c r="AE385">
        <v>8</v>
      </c>
      <c r="AF385">
        <v>7</v>
      </c>
      <c r="AG385">
        <v>10</v>
      </c>
      <c r="AH385">
        <v>8</v>
      </c>
      <c r="AI385">
        <v>0</v>
      </c>
      <c r="AJ385">
        <v>0</v>
      </c>
      <c r="AK385">
        <v>1</v>
      </c>
      <c r="AL385">
        <v>7</v>
      </c>
      <c r="AM385">
        <v>4</v>
      </c>
      <c r="AN385">
        <v>4</v>
      </c>
      <c r="AO385">
        <v>0</v>
      </c>
      <c r="AP385">
        <v>0</v>
      </c>
      <c r="AQ385">
        <v>0</v>
      </c>
      <c r="AR385">
        <v>3</v>
      </c>
      <c r="AS385">
        <v>2</v>
      </c>
      <c r="AT385">
        <v>2</v>
      </c>
      <c r="AU385">
        <v>0</v>
      </c>
      <c r="AV385">
        <v>0</v>
      </c>
      <c r="AW385">
        <v>0</v>
      </c>
      <c r="AX385">
        <v>4</v>
      </c>
      <c r="AY385">
        <v>4</v>
      </c>
      <c r="AZ385">
        <v>2</v>
      </c>
      <c r="BA385">
        <v>0</v>
      </c>
      <c r="BB385">
        <v>0</v>
      </c>
      <c r="BC385">
        <v>1</v>
      </c>
      <c r="BD385">
        <v>0</v>
      </c>
      <c r="BE385">
        <v>7</v>
      </c>
      <c r="BF385">
        <v>0</v>
      </c>
      <c r="BG385">
        <v>1</v>
      </c>
      <c r="BH385">
        <v>0</v>
      </c>
      <c r="BI385">
        <v>2</v>
      </c>
      <c r="BJ385">
        <v>2</v>
      </c>
      <c r="BK385">
        <v>2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 t="s">
        <v>58</v>
      </c>
      <c r="CG385" s="10" t="e">
        <f>#REF!</f>
        <v>#REF!</v>
      </c>
      <c r="CH385" s="10" t="e">
        <f>#REF!</f>
        <v>#REF!</v>
      </c>
      <c r="CI385" s="59" t="e">
        <f>#REF!</f>
        <v>#REF!</v>
      </c>
      <c r="CJ385" s="59" t="e">
        <f>#REF!</f>
        <v>#REF!</v>
      </c>
      <c r="CK385" s="59" t="e">
        <f>#REF!</f>
        <v>#REF!</v>
      </c>
      <c r="CL385" s="59" t="e">
        <f>#REF!</f>
        <v>#REF!</v>
      </c>
      <c r="CM385" s="59" t="e">
        <f>#REF!</f>
        <v>#REF!</v>
      </c>
      <c r="CN385" s="95" t="e">
        <f>#REF!</f>
        <v>#REF!</v>
      </c>
      <c r="CO385" s="95" t="e">
        <f>#REF!</f>
        <v>#REF!</v>
      </c>
      <c r="CP385" s="95" t="e">
        <f>#REF!</f>
        <v>#REF!</v>
      </c>
      <c r="CQ385" s="95" t="e">
        <f>#REF!</f>
        <v>#REF!</v>
      </c>
      <c r="CR385" s="95" t="e">
        <f>#REF!</f>
        <v>#REF!</v>
      </c>
      <c r="CS385" s="59" t="e">
        <f>#REF!</f>
        <v>#REF!</v>
      </c>
      <c r="CT385" s="59" t="e">
        <f>#REF!</f>
        <v>#REF!</v>
      </c>
      <c r="CU385" s="59" t="e">
        <f>#REF!</f>
        <v>#REF!</v>
      </c>
      <c r="CV385" s="59" t="e">
        <f>#REF!</f>
        <v>#REF!</v>
      </c>
      <c r="CW385" s="59" t="e">
        <f>#REF!</f>
        <v>#REF!</v>
      </c>
      <c r="CX385" s="95" t="e">
        <f>#REF!</f>
        <v>#REF!</v>
      </c>
      <c r="CY385" s="95" t="e">
        <f>#REF!</f>
        <v>#REF!</v>
      </c>
      <c r="CZ385" s="95" t="e">
        <f>#REF!</f>
        <v>#REF!</v>
      </c>
      <c r="DA385" s="95" t="e">
        <f>#REF!</f>
        <v>#REF!</v>
      </c>
      <c r="DB385" s="95" t="e">
        <f>#REF!</f>
        <v>#REF!</v>
      </c>
    </row>
    <row r="386" spans="1:106">
      <c r="A386" t="s">
        <v>161</v>
      </c>
      <c r="B386" s="10">
        <f>('E0-Last'!B167)-2</f>
        <v>33</v>
      </c>
      <c r="C386" s="4" t="s">
        <v>3</v>
      </c>
      <c r="D386" s="10" t="s">
        <v>38</v>
      </c>
      <c r="E386" s="59">
        <f t="shared" si="195"/>
        <v>0</v>
      </c>
      <c r="F386" s="59">
        <f t="shared" si="196"/>
        <v>0</v>
      </c>
      <c r="G386" s="59">
        <f t="shared" si="197"/>
        <v>50</v>
      </c>
      <c r="H386" s="59">
        <f t="shared" si="198"/>
        <v>50</v>
      </c>
      <c r="I386" s="59">
        <f t="shared" si="199"/>
        <v>0.5</v>
      </c>
      <c r="J386">
        <v>4</v>
      </c>
      <c r="K386">
        <v>0</v>
      </c>
      <c r="L386">
        <v>0</v>
      </c>
      <c r="M386">
        <v>2</v>
      </c>
      <c r="N386">
        <v>2</v>
      </c>
      <c r="O386">
        <v>0</v>
      </c>
      <c r="P386">
        <v>328</v>
      </c>
      <c r="Q386">
        <v>0</v>
      </c>
      <c r="R386">
        <v>472.5</v>
      </c>
      <c r="S386">
        <v>183.5</v>
      </c>
      <c r="T386">
        <v>134.75</v>
      </c>
      <c r="U386">
        <v>93.5</v>
      </c>
      <c r="V386">
        <v>176</v>
      </c>
      <c r="W386">
        <v>133.5</v>
      </c>
      <c r="X386">
        <v>121</v>
      </c>
      <c r="Y386">
        <v>146</v>
      </c>
      <c r="Z386">
        <v>197.75</v>
      </c>
      <c r="AA386">
        <v>223</v>
      </c>
      <c r="AB386">
        <v>172.5</v>
      </c>
      <c r="AC386">
        <v>25</v>
      </c>
      <c r="AD386">
        <v>6</v>
      </c>
      <c r="AE386">
        <v>16</v>
      </c>
      <c r="AF386">
        <v>3</v>
      </c>
      <c r="AG386">
        <v>5</v>
      </c>
      <c r="AH386">
        <v>6</v>
      </c>
      <c r="AI386">
        <v>3</v>
      </c>
      <c r="AJ386">
        <v>1</v>
      </c>
      <c r="AK386">
        <v>0</v>
      </c>
      <c r="AL386">
        <v>10</v>
      </c>
      <c r="AM386">
        <v>4</v>
      </c>
      <c r="AN386">
        <v>2</v>
      </c>
      <c r="AO386">
        <v>0</v>
      </c>
      <c r="AP386">
        <v>0</v>
      </c>
      <c r="AQ386">
        <v>0</v>
      </c>
      <c r="AR386">
        <v>0</v>
      </c>
      <c r="AS386">
        <v>1</v>
      </c>
      <c r="AT386">
        <v>2</v>
      </c>
      <c r="AU386">
        <v>2</v>
      </c>
      <c r="AV386">
        <v>1</v>
      </c>
      <c r="AW386">
        <v>0</v>
      </c>
      <c r="AX386">
        <v>10</v>
      </c>
      <c r="AY386">
        <v>0</v>
      </c>
      <c r="AZ386">
        <v>2</v>
      </c>
      <c r="BA386">
        <v>1</v>
      </c>
      <c r="BB386">
        <v>0</v>
      </c>
      <c r="BC386">
        <v>0</v>
      </c>
      <c r="BD386">
        <v>0</v>
      </c>
      <c r="BE386">
        <v>14</v>
      </c>
      <c r="BF386">
        <v>0</v>
      </c>
      <c r="BG386">
        <v>0</v>
      </c>
      <c r="BH386">
        <v>0</v>
      </c>
      <c r="BI386">
        <v>2</v>
      </c>
      <c r="BJ386">
        <v>2</v>
      </c>
      <c r="BK386">
        <v>10</v>
      </c>
      <c r="BL386">
        <v>37</v>
      </c>
      <c r="BM386">
        <v>3</v>
      </c>
      <c r="BN386">
        <v>1</v>
      </c>
      <c r="BO386">
        <v>0</v>
      </c>
      <c r="BP386">
        <v>6</v>
      </c>
      <c r="BQ386">
        <v>7</v>
      </c>
      <c r="BR386">
        <v>20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 t="s">
        <v>58</v>
      </c>
      <c r="CI386" s="59"/>
      <c r="CJ386" s="59"/>
      <c r="CK386" s="59"/>
      <c r="CL386" s="59"/>
      <c r="CM386" s="59"/>
      <c r="CN386" s="95"/>
      <c r="CO386" s="95"/>
      <c r="CP386" s="95"/>
      <c r="CQ386" s="95"/>
      <c r="CR386" s="95"/>
      <c r="CS386" s="59"/>
      <c r="CT386" s="59"/>
      <c r="CU386" s="59"/>
      <c r="CV386" s="59"/>
      <c r="CW386" s="59"/>
      <c r="CX386" s="95"/>
      <c r="CY386" s="95"/>
      <c r="CZ386" s="95"/>
      <c r="DA386" s="95"/>
      <c r="DB386" s="95"/>
    </row>
    <row r="387" spans="1:106">
      <c r="A387" t="s">
        <v>162</v>
      </c>
      <c r="B387" s="10">
        <f>('E0-Last'!B168)-2</f>
        <v>32</v>
      </c>
      <c r="C387" s="6" t="s">
        <v>2</v>
      </c>
      <c r="D387" s="10" t="s">
        <v>38</v>
      </c>
      <c r="E387" s="59">
        <f t="shared" si="195"/>
        <v>0</v>
      </c>
      <c r="F387" s="59">
        <f t="shared" si="196"/>
        <v>0</v>
      </c>
      <c r="G387" s="59">
        <f t="shared" si="197"/>
        <v>50</v>
      </c>
      <c r="H387" s="59">
        <f t="shared" si="198"/>
        <v>50</v>
      </c>
      <c r="I387" s="59">
        <f t="shared" si="199"/>
        <v>0.5</v>
      </c>
      <c r="J387">
        <v>4</v>
      </c>
      <c r="K387">
        <v>0</v>
      </c>
      <c r="L387">
        <v>0</v>
      </c>
      <c r="M387">
        <v>2</v>
      </c>
      <c r="N387">
        <v>2</v>
      </c>
      <c r="O387">
        <v>0</v>
      </c>
      <c r="P387">
        <v>1210.75</v>
      </c>
      <c r="Q387">
        <v>0</v>
      </c>
      <c r="R387">
        <v>1472</v>
      </c>
      <c r="S387">
        <v>949.5</v>
      </c>
      <c r="T387">
        <v>610.25</v>
      </c>
      <c r="U387">
        <v>47.5</v>
      </c>
      <c r="V387">
        <v>1173</v>
      </c>
      <c r="W387">
        <v>1704.5</v>
      </c>
      <c r="X387">
        <v>2605.5</v>
      </c>
      <c r="Y387">
        <v>803.5</v>
      </c>
      <c r="Z387">
        <v>244</v>
      </c>
      <c r="AA387">
        <v>210.5</v>
      </c>
      <c r="AB387">
        <v>277.5</v>
      </c>
      <c r="AC387">
        <v>12</v>
      </c>
      <c r="AD387">
        <v>6</v>
      </c>
      <c r="AE387">
        <v>2</v>
      </c>
      <c r="AF387">
        <v>4</v>
      </c>
      <c r="AG387">
        <v>4</v>
      </c>
      <c r="AH387">
        <v>4</v>
      </c>
      <c r="AI387">
        <v>1</v>
      </c>
      <c r="AJ387">
        <v>0</v>
      </c>
      <c r="AK387">
        <v>3</v>
      </c>
      <c r="AL387">
        <v>0</v>
      </c>
      <c r="AM387">
        <v>4</v>
      </c>
      <c r="AN387">
        <v>0</v>
      </c>
      <c r="AO387">
        <v>0</v>
      </c>
      <c r="AP387">
        <v>0</v>
      </c>
      <c r="AQ387">
        <v>2</v>
      </c>
      <c r="AR387">
        <v>0</v>
      </c>
      <c r="AS387">
        <v>0</v>
      </c>
      <c r="AT387">
        <v>2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2</v>
      </c>
      <c r="BA387">
        <v>1</v>
      </c>
      <c r="BB387">
        <v>0</v>
      </c>
      <c r="BC387">
        <v>1</v>
      </c>
      <c r="BD387">
        <v>0</v>
      </c>
      <c r="BE387">
        <v>4</v>
      </c>
      <c r="BF387">
        <v>0</v>
      </c>
      <c r="BG387">
        <v>0</v>
      </c>
      <c r="BH387">
        <v>0</v>
      </c>
      <c r="BI387">
        <v>0</v>
      </c>
      <c r="BJ387">
        <v>4</v>
      </c>
      <c r="BK387">
        <v>0</v>
      </c>
      <c r="BL387">
        <v>113</v>
      </c>
      <c r="BM387">
        <v>37</v>
      </c>
      <c r="BN387">
        <v>8</v>
      </c>
      <c r="BO387">
        <v>2</v>
      </c>
      <c r="BP387">
        <v>6</v>
      </c>
      <c r="BQ387">
        <v>42</v>
      </c>
      <c r="BR387">
        <v>18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 t="s">
        <v>58</v>
      </c>
      <c r="CG387" s="10" t="e">
        <f>#REF!</f>
        <v>#REF!</v>
      </c>
      <c r="CH387" s="10" t="e">
        <f>#REF!</f>
        <v>#REF!</v>
      </c>
      <c r="CI387" s="59" t="e">
        <f>#REF!</f>
        <v>#REF!</v>
      </c>
      <c r="CJ387" s="59" t="e">
        <f>#REF!</f>
        <v>#REF!</v>
      </c>
      <c r="CK387" s="59" t="e">
        <f>#REF!</f>
        <v>#REF!</v>
      </c>
      <c r="CL387" s="59" t="e">
        <f>#REF!</f>
        <v>#REF!</v>
      </c>
      <c r="CM387" s="59" t="e">
        <f>#REF!</f>
        <v>#REF!</v>
      </c>
      <c r="CN387" s="95" t="e">
        <f>#REF!</f>
        <v>#REF!</v>
      </c>
      <c r="CO387" s="95" t="e">
        <f>#REF!</f>
        <v>#REF!</v>
      </c>
      <c r="CP387" s="95" t="e">
        <f>#REF!</f>
        <v>#REF!</v>
      </c>
      <c r="CQ387" s="95" t="e">
        <f>#REF!</f>
        <v>#REF!</v>
      </c>
      <c r="CR387" s="95" t="e">
        <f>#REF!</f>
        <v>#REF!</v>
      </c>
      <c r="CS387" s="59" t="e">
        <f>#REF!</f>
        <v>#REF!</v>
      </c>
      <c r="CT387" s="59" t="e">
        <f>#REF!</f>
        <v>#REF!</v>
      </c>
      <c r="CU387" s="59" t="e">
        <f>#REF!</f>
        <v>#REF!</v>
      </c>
      <c r="CV387" s="59" t="e">
        <f>#REF!</f>
        <v>#REF!</v>
      </c>
      <c r="CW387" s="59" t="e">
        <f>#REF!</f>
        <v>#REF!</v>
      </c>
      <c r="CX387" s="95" t="e">
        <f>#REF!</f>
        <v>#REF!</v>
      </c>
      <c r="CY387" s="95" t="e">
        <f>#REF!</f>
        <v>#REF!</v>
      </c>
      <c r="CZ387" s="95" t="e">
        <f>#REF!</f>
        <v>#REF!</v>
      </c>
      <c r="DA387" s="95" t="e">
        <f>#REF!</f>
        <v>#REF!</v>
      </c>
      <c r="DB387" s="95" t="e">
        <f>#REF!</f>
        <v>#REF!</v>
      </c>
    </row>
    <row r="388" spans="1:106">
      <c r="A388" t="s">
        <v>163</v>
      </c>
      <c r="B388" s="10">
        <f>('E0-Last'!B169)-2</f>
        <v>27</v>
      </c>
      <c r="C388" s="6" t="s">
        <v>2</v>
      </c>
      <c r="D388" s="10" t="s">
        <v>38</v>
      </c>
      <c r="E388" s="59">
        <f t="shared" si="195"/>
        <v>0</v>
      </c>
      <c r="F388" s="59">
        <f t="shared" si="196"/>
        <v>0</v>
      </c>
      <c r="G388" s="59">
        <f t="shared" si="197"/>
        <v>50</v>
      </c>
      <c r="H388" s="59">
        <f t="shared" si="198"/>
        <v>0</v>
      </c>
      <c r="I388" s="59">
        <f t="shared" si="199"/>
        <v>0.5</v>
      </c>
      <c r="J388">
        <v>4</v>
      </c>
      <c r="K388">
        <v>0</v>
      </c>
      <c r="L388">
        <v>0</v>
      </c>
      <c r="M388">
        <v>2</v>
      </c>
      <c r="N388">
        <v>0</v>
      </c>
      <c r="O388">
        <v>2</v>
      </c>
      <c r="P388">
        <v>235.5</v>
      </c>
      <c r="Q388">
        <v>0</v>
      </c>
      <c r="R388">
        <v>322</v>
      </c>
      <c r="S388">
        <v>0</v>
      </c>
      <c r="T388">
        <v>39.5</v>
      </c>
      <c r="U388">
        <v>39.5</v>
      </c>
      <c r="V388">
        <v>0</v>
      </c>
      <c r="W388">
        <v>80</v>
      </c>
      <c r="X388">
        <v>80</v>
      </c>
      <c r="Y388">
        <v>0</v>
      </c>
      <c r="Z388">
        <v>902.5</v>
      </c>
      <c r="AA388">
        <v>902.5</v>
      </c>
      <c r="AB388">
        <v>0</v>
      </c>
      <c r="AC388">
        <v>19</v>
      </c>
      <c r="AD388">
        <v>5</v>
      </c>
      <c r="AE388">
        <v>14</v>
      </c>
      <c r="AF388">
        <v>0</v>
      </c>
      <c r="AG388">
        <v>4</v>
      </c>
      <c r="AH388">
        <v>4</v>
      </c>
      <c r="AI388">
        <v>2</v>
      </c>
      <c r="AJ388">
        <v>1</v>
      </c>
      <c r="AK388">
        <v>0</v>
      </c>
      <c r="AL388">
        <v>8</v>
      </c>
      <c r="AM388">
        <v>4</v>
      </c>
      <c r="AN388">
        <v>0</v>
      </c>
      <c r="AO388">
        <v>0</v>
      </c>
      <c r="AP388">
        <v>0</v>
      </c>
      <c r="AQ388">
        <v>0</v>
      </c>
      <c r="AR388">
        <v>1</v>
      </c>
      <c r="AS388">
        <v>0</v>
      </c>
      <c r="AT388">
        <v>4</v>
      </c>
      <c r="AU388">
        <v>2</v>
      </c>
      <c r="AV388">
        <v>1</v>
      </c>
      <c r="AW388">
        <v>0</v>
      </c>
      <c r="AX388">
        <v>7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2</v>
      </c>
      <c r="BF388">
        <v>0</v>
      </c>
      <c r="BG388">
        <v>0</v>
      </c>
      <c r="BH388">
        <v>0</v>
      </c>
      <c r="BI388">
        <v>2</v>
      </c>
      <c r="BJ388">
        <v>0</v>
      </c>
      <c r="BK388">
        <v>0</v>
      </c>
      <c r="BL388">
        <v>22</v>
      </c>
      <c r="BM388">
        <v>1</v>
      </c>
      <c r="BN388">
        <v>0</v>
      </c>
      <c r="BO388">
        <v>0</v>
      </c>
      <c r="BP388">
        <v>4</v>
      </c>
      <c r="BQ388">
        <v>0</v>
      </c>
      <c r="BR388">
        <v>17</v>
      </c>
      <c r="BS388">
        <v>2</v>
      </c>
      <c r="BT388">
        <v>0</v>
      </c>
      <c r="BU388">
        <v>2</v>
      </c>
      <c r="BV388">
        <v>298</v>
      </c>
      <c r="BW388">
        <v>0</v>
      </c>
      <c r="BX388">
        <v>298</v>
      </c>
      <c r="BY388">
        <v>0</v>
      </c>
      <c r="BZ388">
        <v>0</v>
      </c>
      <c r="CA388">
        <v>0</v>
      </c>
      <c r="CB388">
        <v>0</v>
      </c>
      <c r="CC388">
        <v>0</v>
      </c>
      <c r="CD388" t="s">
        <v>58</v>
      </c>
      <c r="CG388" s="10" t="e">
        <f>#REF!</f>
        <v>#REF!</v>
      </c>
      <c r="CH388" s="10" t="e">
        <f>#REF!</f>
        <v>#REF!</v>
      </c>
      <c r="CI388" s="59" t="e">
        <f>#REF!</f>
        <v>#REF!</v>
      </c>
      <c r="CJ388" s="59" t="e">
        <f>#REF!</f>
        <v>#REF!</v>
      </c>
      <c r="CK388" s="59" t="e">
        <f>#REF!</f>
        <v>#REF!</v>
      </c>
      <c r="CL388" s="59" t="e">
        <f>#REF!</f>
        <v>#REF!</v>
      </c>
      <c r="CM388" s="59" t="e">
        <f>#REF!</f>
        <v>#REF!</v>
      </c>
      <c r="CN388" s="95" t="e">
        <f>#REF!</f>
        <v>#REF!</v>
      </c>
      <c r="CO388" s="95" t="e">
        <f>#REF!</f>
        <v>#REF!</v>
      </c>
      <c r="CP388" s="95" t="e">
        <f>#REF!</f>
        <v>#REF!</v>
      </c>
      <c r="CQ388" s="95" t="e">
        <f>#REF!</f>
        <v>#REF!</v>
      </c>
      <c r="CR388" s="95" t="e">
        <f>#REF!</f>
        <v>#REF!</v>
      </c>
      <c r="CS388" s="59" t="e">
        <f>#REF!</f>
        <v>#REF!</v>
      </c>
      <c r="CT388" s="59" t="e">
        <f>#REF!</f>
        <v>#REF!</v>
      </c>
      <c r="CU388" s="59" t="e">
        <f>#REF!</f>
        <v>#REF!</v>
      </c>
      <c r="CV388" s="59" t="e">
        <f>#REF!</f>
        <v>#REF!</v>
      </c>
      <c r="CW388" s="59" t="e">
        <f>#REF!</f>
        <v>#REF!</v>
      </c>
      <c r="CX388" s="95" t="e">
        <f>#REF!</f>
        <v>#REF!</v>
      </c>
      <c r="CY388" s="95" t="e">
        <f>#REF!</f>
        <v>#REF!</v>
      </c>
      <c r="CZ388" s="95" t="e">
        <f>#REF!</f>
        <v>#REF!</v>
      </c>
      <c r="DA388" s="95" t="e">
        <f>#REF!</f>
        <v>#REF!</v>
      </c>
      <c r="DB388" s="95" t="e">
        <f>#REF!</f>
        <v>#REF!</v>
      </c>
    </row>
    <row r="389" spans="1:106">
      <c r="A389" t="s">
        <v>164</v>
      </c>
      <c r="B389" s="10">
        <f>('E0-Last'!B170)-2</f>
        <v>27</v>
      </c>
      <c r="C389" s="6" t="s">
        <v>2</v>
      </c>
      <c r="D389" s="10" t="s">
        <v>38</v>
      </c>
      <c r="E389" s="59">
        <f t="shared" si="195"/>
        <v>0</v>
      </c>
      <c r="F389" s="59">
        <f t="shared" si="196"/>
        <v>0</v>
      </c>
      <c r="G389" s="59">
        <f t="shared" si="197"/>
        <v>50</v>
      </c>
      <c r="H389" s="59">
        <f t="shared" si="198"/>
        <v>50</v>
      </c>
      <c r="I389" s="59">
        <f t="shared" si="199"/>
        <v>0.5</v>
      </c>
      <c r="J389">
        <v>4</v>
      </c>
      <c r="K389">
        <v>0</v>
      </c>
      <c r="L389">
        <v>0</v>
      </c>
      <c r="M389">
        <v>2</v>
      </c>
      <c r="N389">
        <v>2</v>
      </c>
      <c r="O389">
        <v>0</v>
      </c>
      <c r="P389">
        <v>192.25</v>
      </c>
      <c r="Q389">
        <v>0</v>
      </c>
      <c r="R389">
        <v>227</v>
      </c>
      <c r="S389">
        <v>157.5</v>
      </c>
      <c r="T389">
        <v>314.25</v>
      </c>
      <c r="U389">
        <v>289.5</v>
      </c>
      <c r="V389">
        <v>339</v>
      </c>
      <c r="W389">
        <v>88.5</v>
      </c>
      <c r="X389">
        <v>80</v>
      </c>
      <c r="Y389">
        <v>97</v>
      </c>
      <c r="Z389">
        <v>210</v>
      </c>
      <c r="AA389">
        <v>129</v>
      </c>
      <c r="AB389">
        <v>291</v>
      </c>
      <c r="AC389">
        <v>19</v>
      </c>
      <c r="AD389">
        <v>7</v>
      </c>
      <c r="AE389">
        <v>9</v>
      </c>
      <c r="AF389">
        <v>3</v>
      </c>
      <c r="AG389">
        <v>4</v>
      </c>
      <c r="AH389">
        <v>4</v>
      </c>
      <c r="AI389">
        <v>1</v>
      </c>
      <c r="AJ389">
        <v>0</v>
      </c>
      <c r="AK389">
        <v>0</v>
      </c>
      <c r="AL389">
        <v>10</v>
      </c>
      <c r="AM389">
        <v>4</v>
      </c>
      <c r="AN389">
        <v>0</v>
      </c>
      <c r="AO389">
        <v>0</v>
      </c>
      <c r="AP389">
        <v>0</v>
      </c>
      <c r="AQ389">
        <v>0</v>
      </c>
      <c r="AR389">
        <v>3</v>
      </c>
      <c r="AS389">
        <v>0</v>
      </c>
      <c r="AT389">
        <v>2</v>
      </c>
      <c r="AU389">
        <v>1</v>
      </c>
      <c r="AV389">
        <v>0</v>
      </c>
      <c r="AW389">
        <v>0</v>
      </c>
      <c r="AX389">
        <v>6</v>
      </c>
      <c r="AY389">
        <v>0</v>
      </c>
      <c r="AZ389">
        <v>2</v>
      </c>
      <c r="BA389">
        <v>0</v>
      </c>
      <c r="BB389">
        <v>0</v>
      </c>
      <c r="BC389">
        <v>0</v>
      </c>
      <c r="BD389">
        <v>1</v>
      </c>
      <c r="BE389">
        <v>9</v>
      </c>
      <c r="BF389">
        <v>0</v>
      </c>
      <c r="BG389">
        <v>0</v>
      </c>
      <c r="BH389">
        <v>0</v>
      </c>
      <c r="BI389">
        <v>2</v>
      </c>
      <c r="BJ389">
        <v>2</v>
      </c>
      <c r="BK389">
        <v>5</v>
      </c>
      <c r="BL389">
        <v>35</v>
      </c>
      <c r="BM389">
        <v>3</v>
      </c>
      <c r="BN389">
        <v>10</v>
      </c>
      <c r="BO389">
        <v>0</v>
      </c>
      <c r="BP389">
        <v>5</v>
      </c>
      <c r="BQ389">
        <v>0</v>
      </c>
      <c r="BR389">
        <v>17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 t="s">
        <v>58</v>
      </c>
      <c r="CG389" s="10" t="e">
        <f>#REF!</f>
        <v>#REF!</v>
      </c>
      <c r="CH389" s="10" t="e">
        <f>#REF!</f>
        <v>#REF!</v>
      </c>
      <c r="CI389" s="59" t="e">
        <f>#REF!</f>
        <v>#REF!</v>
      </c>
      <c r="CJ389" s="59" t="e">
        <f>#REF!</f>
        <v>#REF!</v>
      </c>
      <c r="CK389" s="59" t="e">
        <f>#REF!</f>
        <v>#REF!</v>
      </c>
      <c r="CL389" s="59" t="e">
        <f>#REF!</f>
        <v>#REF!</v>
      </c>
      <c r="CM389" s="59" t="e">
        <f>#REF!</f>
        <v>#REF!</v>
      </c>
      <c r="CN389" s="95" t="e">
        <f>#REF!</f>
        <v>#REF!</v>
      </c>
      <c r="CO389" s="95" t="e">
        <f>#REF!</f>
        <v>#REF!</v>
      </c>
      <c r="CP389" s="95" t="e">
        <f>#REF!</f>
        <v>#REF!</v>
      </c>
      <c r="CQ389" s="95" t="e">
        <f>#REF!</f>
        <v>#REF!</v>
      </c>
      <c r="CR389" s="95" t="e">
        <f>#REF!</f>
        <v>#REF!</v>
      </c>
      <c r="CS389" s="59" t="e">
        <f>#REF!</f>
        <v>#REF!</v>
      </c>
      <c r="CT389" s="59" t="e">
        <f>#REF!</f>
        <v>#REF!</v>
      </c>
      <c r="CU389" s="59" t="e">
        <f>#REF!</f>
        <v>#REF!</v>
      </c>
      <c r="CV389" s="59" t="e">
        <f>#REF!</f>
        <v>#REF!</v>
      </c>
      <c r="CW389" s="59" t="e">
        <f>#REF!</f>
        <v>#REF!</v>
      </c>
      <c r="CX389" s="95" t="e">
        <f>#REF!</f>
        <v>#REF!</v>
      </c>
      <c r="CY389" s="95" t="e">
        <f>#REF!</f>
        <v>#REF!</v>
      </c>
      <c r="CZ389" s="95" t="e">
        <f>#REF!</f>
        <v>#REF!</v>
      </c>
      <c r="DA389" s="95" t="e">
        <f>#REF!</f>
        <v>#REF!</v>
      </c>
      <c r="DB389" s="95" t="e">
        <f>#REF!</f>
        <v>#REF!</v>
      </c>
    </row>
    <row r="390" spans="1:106">
      <c r="A390" t="s">
        <v>165</v>
      </c>
      <c r="B390" s="10">
        <f>('E0-Last'!B171)-2</f>
        <v>27</v>
      </c>
      <c r="C390" s="6" t="s">
        <v>2</v>
      </c>
      <c r="D390" s="10" t="s">
        <v>38</v>
      </c>
      <c r="E390" s="59">
        <f t="shared" si="195"/>
        <v>0</v>
      </c>
      <c r="F390" s="59">
        <f t="shared" si="196"/>
        <v>0</v>
      </c>
      <c r="G390" s="59">
        <f t="shared" si="197"/>
        <v>50</v>
      </c>
      <c r="H390" s="59">
        <f t="shared" si="198"/>
        <v>50</v>
      </c>
      <c r="I390" s="59">
        <f t="shared" si="199"/>
        <v>0.5</v>
      </c>
      <c r="J390">
        <v>4</v>
      </c>
      <c r="K390">
        <v>0</v>
      </c>
      <c r="L390">
        <v>0</v>
      </c>
      <c r="M390">
        <v>2</v>
      </c>
      <c r="N390">
        <v>2</v>
      </c>
      <c r="O390">
        <v>0</v>
      </c>
      <c r="P390">
        <v>130.75</v>
      </c>
      <c r="Q390">
        <v>0</v>
      </c>
      <c r="R390">
        <v>166</v>
      </c>
      <c r="S390">
        <v>95.5</v>
      </c>
      <c r="T390">
        <v>183.5</v>
      </c>
      <c r="U390">
        <v>48</v>
      </c>
      <c r="V390">
        <v>319</v>
      </c>
      <c r="W390">
        <v>63</v>
      </c>
      <c r="X390">
        <v>21</v>
      </c>
      <c r="Y390">
        <v>105</v>
      </c>
      <c r="Z390">
        <v>475</v>
      </c>
      <c r="AA390">
        <v>682</v>
      </c>
      <c r="AB390">
        <v>268</v>
      </c>
      <c r="AC390">
        <v>14</v>
      </c>
      <c r="AD390">
        <v>5</v>
      </c>
      <c r="AE390">
        <v>7</v>
      </c>
      <c r="AF390">
        <v>2</v>
      </c>
      <c r="AG390">
        <v>6</v>
      </c>
      <c r="AH390">
        <v>5</v>
      </c>
      <c r="AI390">
        <v>0</v>
      </c>
      <c r="AJ390">
        <v>0</v>
      </c>
      <c r="AK390">
        <v>0</v>
      </c>
      <c r="AL390">
        <v>3</v>
      </c>
      <c r="AM390">
        <v>4</v>
      </c>
      <c r="AN390">
        <v>1</v>
      </c>
      <c r="AO390">
        <v>0</v>
      </c>
      <c r="AP390">
        <v>0</v>
      </c>
      <c r="AQ390">
        <v>0</v>
      </c>
      <c r="AR390">
        <v>0</v>
      </c>
      <c r="AS390">
        <v>2</v>
      </c>
      <c r="AT390">
        <v>2</v>
      </c>
      <c r="AU390">
        <v>0</v>
      </c>
      <c r="AV390">
        <v>0</v>
      </c>
      <c r="AW390">
        <v>0</v>
      </c>
      <c r="AX390">
        <v>3</v>
      </c>
      <c r="AY390">
        <v>0</v>
      </c>
      <c r="AZ390">
        <v>2</v>
      </c>
      <c r="BA390">
        <v>0</v>
      </c>
      <c r="BB390">
        <v>0</v>
      </c>
      <c r="BC390">
        <v>0</v>
      </c>
      <c r="BD390">
        <v>0</v>
      </c>
      <c r="BE390">
        <v>4</v>
      </c>
      <c r="BF390">
        <v>0</v>
      </c>
      <c r="BG390">
        <v>0</v>
      </c>
      <c r="BH390">
        <v>0</v>
      </c>
      <c r="BI390">
        <v>2</v>
      </c>
      <c r="BJ390">
        <v>2</v>
      </c>
      <c r="BK390">
        <v>0</v>
      </c>
      <c r="BL390">
        <v>22</v>
      </c>
      <c r="BM390">
        <v>5</v>
      </c>
      <c r="BN390">
        <v>2</v>
      </c>
      <c r="BO390">
        <v>2</v>
      </c>
      <c r="BP390">
        <v>1</v>
      </c>
      <c r="BQ390">
        <v>1</v>
      </c>
      <c r="BR390">
        <v>11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 t="s">
        <v>58</v>
      </c>
      <c r="CG390" s="10" t="e">
        <f>#REF!</f>
        <v>#REF!</v>
      </c>
      <c r="CH390" s="10" t="e">
        <f>#REF!</f>
        <v>#REF!</v>
      </c>
      <c r="CI390" s="59" t="e">
        <f>#REF!</f>
        <v>#REF!</v>
      </c>
      <c r="CJ390" s="59" t="e">
        <f>#REF!</f>
        <v>#REF!</v>
      </c>
      <c r="CK390" s="59" t="e">
        <f>#REF!</f>
        <v>#REF!</v>
      </c>
      <c r="CL390" s="59" t="e">
        <f>#REF!</f>
        <v>#REF!</v>
      </c>
      <c r="CM390" s="59" t="e">
        <f>#REF!</f>
        <v>#REF!</v>
      </c>
      <c r="CN390" s="95" t="e">
        <f>#REF!</f>
        <v>#REF!</v>
      </c>
      <c r="CO390" s="95" t="e">
        <f>#REF!</f>
        <v>#REF!</v>
      </c>
      <c r="CP390" s="95" t="e">
        <f>#REF!</f>
        <v>#REF!</v>
      </c>
      <c r="CQ390" s="95" t="e">
        <f>#REF!</f>
        <v>#REF!</v>
      </c>
      <c r="CR390" s="95" t="e">
        <f>#REF!</f>
        <v>#REF!</v>
      </c>
      <c r="CS390" s="59" t="e">
        <f>#REF!</f>
        <v>#REF!</v>
      </c>
      <c r="CT390" s="59" t="e">
        <f>#REF!</f>
        <v>#REF!</v>
      </c>
      <c r="CU390" s="59" t="e">
        <f>#REF!</f>
        <v>#REF!</v>
      </c>
      <c r="CV390" s="59" t="e">
        <f>#REF!</f>
        <v>#REF!</v>
      </c>
      <c r="CW390" s="59" t="e">
        <f>#REF!</f>
        <v>#REF!</v>
      </c>
      <c r="CX390" s="95" t="e">
        <f>#REF!</f>
        <v>#REF!</v>
      </c>
      <c r="CY390" s="95" t="e">
        <f>#REF!</f>
        <v>#REF!</v>
      </c>
      <c r="CZ390" s="95" t="e">
        <f>#REF!</f>
        <v>#REF!</v>
      </c>
      <c r="DA390" s="95" t="e">
        <f>#REF!</f>
        <v>#REF!</v>
      </c>
      <c r="DB390" s="95" t="e">
        <f>#REF!</f>
        <v>#REF!</v>
      </c>
    </row>
    <row r="391" spans="1:106">
      <c r="A391" t="s">
        <v>166</v>
      </c>
      <c r="B391" s="10">
        <f>('E0-Last'!B172)-2</f>
        <v>32</v>
      </c>
      <c r="C391" s="4" t="s">
        <v>3</v>
      </c>
      <c r="D391" s="10" t="s">
        <v>38</v>
      </c>
      <c r="E391" s="59">
        <f t="shared" si="195"/>
        <v>0</v>
      </c>
      <c r="F391" s="59">
        <f t="shared" si="196"/>
        <v>0</v>
      </c>
      <c r="G391" s="59">
        <f t="shared" si="197"/>
        <v>50</v>
      </c>
      <c r="H391" s="59">
        <f t="shared" si="198"/>
        <v>0</v>
      </c>
      <c r="I391" s="59">
        <f t="shared" si="199"/>
        <v>0.5</v>
      </c>
      <c r="J391">
        <v>4</v>
      </c>
      <c r="K391">
        <v>0</v>
      </c>
      <c r="L391">
        <v>0</v>
      </c>
      <c r="M391">
        <v>2</v>
      </c>
      <c r="N391">
        <v>0</v>
      </c>
      <c r="O391">
        <v>2</v>
      </c>
      <c r="P391">
        <v>1086.75</v>
      </c>
      <c r="Q391">
        <v>0</v>
      </c>
      <c r="R391">
        <v>1043.5</v>
      </c>
      <c r="S391">
        <v>0</v>
      </c>
      <c r="T391">
        <v>32</v>
      </c>
      <c r="U391">
        <v>32</v>
      </c>
      <c r="V391">
        <v>0</v>
      </c>
      <c r="W391">
        <v>1092.5</v>
      </c>
      <c r="X391">
        <v>1092.5</v>
      </c>
      <c r="Y391">
        <v>0</v>
      </c>
      <c r="Z391">
        <v>18.5</v>
      </c>
      <c r="AA391">
        <v>18.5</v>
      </c>
      <c r="AB391">
        <v>0</v>
      </c>
      <c r="AC391">
        <v>19</v>
      </c>
      <c r="AD391">
        <v>5</v>
      </c>
      <c r="AE391">
        <v>10</v>
      </c>
      <c r="AF391">
        <v>4</v>
      </c>
      <c r="AG391">
        <v>10</v>
      </c>
      <c r="AH391">
        <v>5</v>
      </c>
      <c r="AI391">
        <v>0</v>
      </c>
      <c r="AJ391">
        <v>0</v>
      </c>
      <c r="AK391">
        <v>0</v>
      </c>
      <c r="AL391">
        <v>4</v>
      </c>
      <c r="AM391">
        <v>4</v>
      </c>
      <c r="AN391">
        <v>1</v>
      </c>
      <c r="AO391">
        <v>0</v>
      </c>
      <c r="AP391">
        <v>0</v>
      </c>
      <c r="AQ391">
        <v>0</v>
      </c>
      <c r="AR391">
        <v>0</v>
      </c>
      <c r="AS391">
        <v>4</v>
      </c>
      <c r="AT391">
        <v>4</v>
      </c>
      <c r="AU391">
        <v>0</v>
      </c>
      <c r="AV391">
        <v>0</v>
      </c>
      <c r="AW391">
        <v>0</v>
      </c>
      <c r="AX391">
        <v>2</v>
      </c>
      <c r="AY391">
        <v>2</v>
      </c>
      <c r="AZ391">
        <v>0</v>
      </c>
      <c r="BA391">
        <v>0</v>
      </c>
      <c r="BB391">
        <v>0</v>
      </c>
      <c r="BC391">
        <v>0</v>
      </c>
      <c r="BD391">
        <v>2</v>
      </c>
      <c r="BE391">
        <v>3</v>
      </c>
      <c r="BF391">
        <v>0</v>
      </c>
      <c r="BG391">
        <v>0</v>
      </c>
      <c r="BH391">
        <v>0</v>
      </c>
      <c r="BI391">
        <v>1</v>
      </c>
      <c r="BJ391">
        <v>2</v>
      </c>
      <c r="BK391">
        <v>0</v>
      </c>
      <c r="BL391">
        <v>93</v>
      </c>
      <c r="BM391">
        <v>39</v>
      </c>
      <c r="BN391">
        <v>6</v>
      </c>
      <c r="BO391">
        <v>0</v>
      </c>
      <c r="BP391">
        <v>8</v>
      </c>
      <c r="BQ391">
        <v>16</v>
      </c>
      <c r="BR391">
        <v>24</v>
      </c>
      <c r="BS391">
        <v>2</v>
      </c>
      <c r="BT391">
        <v>2</v>
      </c>
      <c r="BU391">
        <v>0</v>
      </c>
      <c r="BV391">
        <v>2260</v>
      </c>
      <c r="BW391">
        <v>2260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 t="s">
        <v>58</v>
      </c>
      <c r="CG391" s="10">
        <f>CG628</f>
        <v>0</v>
      </c>
      <c r="CH391" s="10">
        <f t="shared" ref="CH391:DB391" si="202">CH628</f>
        <v>0</v>
      </c>
      <c r="CI391" s="59">
        <f t="shared" si="202"/>
        <v>0</v>
      </c>
      <c r="CJ391" s="59">
        <f t="shared" si="202"/>
        <v>0</v>
      </c>
      <c r="CK391" s="59">
        <f t="shared" si="202"/>
        <v>0</v>
      </c>
      <c r="CL391" s="59">
        <f t="shared" si="202"/>
        <v>0</v>
      </c>
      <c r="CM391" s="59">
        <f t="shared" si="202"/>
        <v>0</v>
      </c>
      <c r="CN391" s="95">
        <f t="shared" si="202"/>
        <v>0</v>
      </c>
      <c r="CO391" s="95">
        <f t="shared" si="202"/>
        <v>0</v>
      </c>
      <c r="CP391" s="95">
        <f t="shared" si="202"/>
        <v>0</v>
      </c>
      <c r="CQ391" s="95">
        <f t="shared" si="202"/>
        <v>0</v>
      </c>
      <c r="CR391" s="95">
        <f t="shared" si="202"/>
        <v>0</v>
      </c>
      <c r="CS391" s="59">
        <f t="shared" si="202"/>
        <v>0</v>
      </c>
      <c r="CT391" s="59">
        <f t="shared" si="202"/>
        <v>0</v>
      </c>
      <c r="CU391" s="59">
        <f t="shared" si="202"/>
        <v>0</v>
      </c>
      <c r="CV391" s="59">
        <f t="shared" si="202"/>
        <v>0</v>
      </c>
      <c r="CW391" s="59">
        <f t="shared" si="202"/>
        <v>0</v>
      </c>
      <c r="CX391" s="95">
        <f t="shared" si="202"/>
        <v>0</v>
      </c>
      <c r="CY391" s="95">
        <f t="shared" si="202"/>
        <v>0</v>
      </c>
      <c r="CZ391" s="95">
        <f t="shared" si="202"/>
        <v>0</v>
      </c>
      <c r="DA391" s="95">
        <f t="shared" si="202"/>
        <v>0</v>
      </c>
      <c r="DB391" s="95">
        <f t="shared" si="202"/>
        <v>0</v>
      </c>
    </row>
    <row r="392" spans="1:106">
      <c r="A392" t="s">
        <v>167</v>
      </c>
      <c r="B392" s="10">
        <f>('E0-Last'!B173)-2</f>
        <v>27</v>
      </c>
      <c r="C392" s="6" t="s">
        <v>2</v>
      </c>
      <c r="D392" s="10" t="s">
        <v>38</v>
      </c>
      <c r="E392" s="59">
        <f t="shared" si="195"/>
        <v>0</v>
      </c>
      <c r="F392" s="59">
        <f t="shared" si="196"/>
        <v>0</v>
      </c>
      <c r="G392" s="59">
        <f t="shared" si="197"/>
        <v>50</v>
      </c>
      <c r="H392" s="59">
        <f t="shared" si="198"/>
        <v>0</v>
      </c>
      <c r="I392" s="59">
        <f t="shared" si="199"/>
        <v>0.5</v>
      </c>
      <c r="J392">
        <v>4</v>
      </c>
      <c r="K392">
        <v>0</v>
      </c>
      <c r="L392">
        <v>0</v>
      </c>
      <c r="M392">
        <v>2</v>
      </c>
      <c r="N392">
        <v>0</v>
      </c>
      <c r="O392">
        <v>2</v>
      </c>
      <c r="P392">
        <v>262</v>
      </c>
      <c r="Q392">
        <v>0</v>
      </c>
      <c r="R392">
        <v>143</v>
      </c>
      <c r="S392">
        <v>0</v>
      </c>
      <c r="T392">
        <v>71.5</v>
      </c>
      <c r="U392">
        <v>71.5</v>
      </c>
      <c r="V392">
        <v>0</v>
      </c>
      <c r="W392">
        <v>3043</v>
      </c>
      <c r="X392">
        <v>3043</v>
      </c>
      <c r="Y392">
        <v>0</v>
      </c>
      <c r="Z392">
        <v>575.5</v>
      </c>
      <c r="AA392">
        <v>575.5</v>
      </c>
      <c r="AB392">
        <v>0</v>
      </c>
      <c r="AC392">
        <v>16</v>
      </c>
      <c r="AD392">
        <v>7</v>
      </c>
      <c r="AE392">
        <v>9</v>
      </c>
      <c r="AF392">
        <v>0</v>
      </c>
      <c r="AG392">
        <v>6</v>
      </c>
      <c r="AH392">
        <v>6</v>
      </c>
      <c r="AI392">
        <v>1</v>
      </c>
      <c r="AJ392">
        <v>0</v>
      </c>
      <c r="AK392">
        <v>0</v>
      </c>
      <c r="AL392">
        <v>3</v>
      </c>
      <c r="AM392">
        <v>4</v>
      </c>
      <c r="AN392">
        <v>2</v>
      </c>
      <c r="AO392">
        <v>0</v>
      </c>
      <c r="AP392">
        <v>0</v>
      </c>
      <c r="AQ392">
        <v>0</v>
      </c>
      <c r="AR392">
        <v>1</v>
      </c>
      <c r="AS392">
        <v>2</v>
      </c>
      <c r="AT392">
        <v>4</v>
      </c>
      <c r="AU392">
        <v>1</v>
      </c>
      <c r="AV392">
        <v>0</v>
      </c>
      <c r="AW392">
        <v>0</v>
      </c>
      <c r="AX392">
        <v>2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6</v>
      </c>
      <c r="BF392">
        <v>0</v>
      </c>
      <c r="BG392">
        <v>0</v>
      </c>
      <c r="BH392">
        <v>1</v>
      </c>
      <c r="BI392">
        <v>1</v>
      </c>
      <c r="BJ392">
        <v>1</v>
      </c>
      <c r="BK392">
        <v>3</v>
      </c>
      <c r="BL392">
        <v>249</v>
      </c>
      <c r="BM392">
        <v>19</v>
      </c>
      <c r="BN392">
        <v>0</v>
      </c>
      <c r="BO392">
        <v>3</v>
      </c>
      <c r="BP392">
        <v>0</v>
      </c>
      <c r="BQ392">
        <v>151</v>
      </c>
      <c r="BR392">
        <v>76</v>
      </c>
      <c r="BS392">
        <v>2</v>
      </c>
      <c r="BT392">
        <v>0</v>
      </c>
      <c r="BU392">
        <v>2</v>
      </c>
      <c r="BV392">
        <v>762</v>
      </c>
      <c r="BW392">
        <v>0</v>
      </c>
      <c r="BX392">
        <v>762</v>
      </c>
      <c r="BY392">
        <v>0</v>
      </c>
      <c r="BZ392">
        <v>0</v>
      </c>
      <c r="CA392">
        <v>0</v>
      </c>
      <c r="CB392">
        <v>0</v>
      </c>
      <c r="CC392">
        <v>0</v>
      </c>
      <c r="CD392" t="s">
        <v>58</v>
      </c>
    </row>
    <row r="393" spans="1:106">
      <c r="A393" t="s">
        <v>182</v>
      </c>
      <c r="B393" s="10">
        <f>('E0-Last'!B174)-2</f>
        <v>35</v>
      </c>
      <c r="C393" s="4" t="s">
        <v>3</v>
      </c>
      <c r="D393" s="10" t="s">
        <v>38</v>
      </c>
      <c r="E393" s="59">
        <f t="shared" si="195"/>
        <v>75</v>
      </c>
      <c r="F393" s="59">
        <f t="shared" si="196"/>
        <v>25</v>
      </c>
      <c r="G393" s="59">
        <f t="shared" si="197"/>
        <v>0</v>
      </c>
      <c r="H393" s="59">
        <f t="shared" si="198"/>
        <v>0</v>
      </c>
      <c r="I393" s="59">
        <f t="shared" si="199"/>
        <v>0</v>
      </c>
      <c r="J393">
        <v>4</v>
      </c>
      <c r="K393">
        <v>3</v>
      </c>
      <c r="L393">
        <v>1</v>
      </c>
      <c r="M393">
        <v>0</v>
      </c>
      <c r="N393">
        <v>0</v>
      </c>
      <c r="O393">
        <v>0</v>
      </c>
      <c r="P393">
        <v>3660</v>
      </c>
      <c r="Q393">
        <v>3660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6</v>
      </c>
      <c r="AD393">
        <v>4</v>
      </c>
      <c r="AE393">
        <v>1</v>
      </c>
      <c r="AF393">
        <v>1</v>
      </c>
      <c r="AG393">
        <v>1</v>
      </c>
      <c r="AH393">
        <v>0</v>
      </c>
      <c r="AI393">
        <v>0</v>
      </c>
      <c r="AJ393">
        <v>0</v>
      </c>
      <c r="AK393">
        <v>0</v>
      </c>
      <c r="AL393">
        <v>5</v>
      </c>
      <c r="AM393">
        <v>1</v>
      </c>
      <c r="AN393">
        <v>0</v>
      </c>
      <c r="AO393">
        <v>0</v>
      </c>
      <c r="AP393">
        <v>0</v>
      </c>
      <c r="AQ393">
        <v>0</v>
      </c>
      <c r="AR393">
        <v>3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</v>
      </c>
      <c r="BE393">
        <v>3</v>
      </c>
      <c r="BF393">
        <v>3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 t="s">
        <v>58</v>
      </c>
    </row>
    <row r="394" spans="1:106">
      <c r="A394" t="s">
        <v>168</v>
      </c>
      <c r="B394" s="10">
        <f>('E0-Last'!B175)-2</f>
        <v>25</v>
      </c>
      <c r="C394" s="4" t="s">
        <v>3</v>
      </c>
      <c r="D394" s="10" t="s">
        <v>38</v>
      </c>
      <c r="E394" s="59">
        <f t="shared" si="195"/>
        <v>0</v>
      </c>
      <c r="F394" s="59">
        <f t="shared" si="196"/>
        <v>0</v>
      </c>
      <c r="G394" s="59">
        <f t="shared" si="197"/>
        <v>25</v>
      </c>
      <c r="H394" s="59">
        <f t="shared" si="198"/>
        <v>25</v>
      </c>
      <c r="I394" s="59">
        <f t="shared" si="199"/>
        <v>0.25</v>
      </c>
      <c r="J394">
        <v>4</v>
      </c>
      <c r="K394">
        <v>0</v>
      </c>
      <c r="L394">
        <v>0</v>
      </c>
      <c r="M394">
        <v>1</v>
      </c>
      <c r="N394">
        <v>1</v>
      </c>
      <c r="O394">
        <v>2</v>
      </c>
      <c r="P394">
        <v>439.25</v>
      </c>
      <c r="Q394">
        <v>0</v>
      </c>
      <c r="R394">
        <v>809</v>
      </c>
      <c r="S394">
        <v>260</v>
      </c>
      <c r="T394">
        <v>79.5</v>
      </c>
      <c r="U394">
        <v>80</v>
      </c>
      <c r="V394">
        <v>79</v>
      </c>
      <c r="W394">
        <v>364</v>
      </c>
      <c r="X394">
        <v>543</v>
      </c>
      <c r="Y394">
        <v>185</v>
      </c>
      <c r="Z394">
        <v>39.5</v>
      </c>
      <c r="AA394">
        <v>26</v>
      </c>
      <c r="AB394">
        <v>53</v>
      </c>
      <c r="AC394">
        <v>37</v>
      </c>
      <c r="AD394">
        <v>12</v>
      </c>
      <c r="AE394">
        <v>13</v>
      </c>
      <c r="AF394">
        <v>12</v>
      </c>
      <c r="AG394">
        <v>9</v>
      </c>
      <c r="AH394">
        <v>5</v>
      </c>
      <c r="AI394">
        <v>3</v>
      </c>
      <c r="AJ394">
        <v>1</v>
      </c>
      <c r="AK394">
        <v>0</v>
      </c>
      <c r="AL394">
        <v>19</v>
      </c>
      <c r="AM394">
        <v>4</v>
      </c>
      <c r="AN394">
        <v>1</v>
      </c>
      <c r="AO394">
        <v>0</v>
      </c>
      <c r="AP394">
        <v>0</v>
      </c>
      <c r="AQ394">
        <v>0</v>
      </c>
      <c r="AR394">
        <v>7</v>
      </c>
      <c r="AS394">
        <v>4</v>
      </c>
      <c r="AT394">
        <v>2</v>
      </c>
      <c r="AU394">
        <v>0</v>
      </c>
      <c r="AV394">
        <v>1</v>
      </c>
      <c r="AW394">
        <v>0</v>
      </c>
      <c r="AX394">
        <v>6</v>
      </c>
      <c r="AY394">
        <v>1</v>
      </c>
      <c r="AZ394">
        <v>2</v>
      </c>
      <c r="BA394">
        <v>3</v>
      </c>
      <c r="BB394">
        <v>0</v>
      </c>
      <c r="BC394">
        <v>0</v>
      </c>
      <c r="BD394">
        <v>6</v>
      </c>
      <c r="BE394">
        <v>9</v>
      </c>
      <c r="BF394">
        <v>2</v>
      </c>
      <c r="BG394">
        <v>0</v>
      </c>
      <c r="BH394">
        <v>0</v>
      </c>
      <c r="BI394">
        <v>0</v>
      </c>
      <c r="BJ394">
        <v>2</v>
      </c>
      <c r="BK394">
        <v>5</v>
      </c>
      <c r="BL394">
        <v>40</v>
      </c>
      <c r="BM394">
        <v>4</v>
      </c>
      <c r="BN394">
        <v>1</v>
      </c>
      <c r="BO394">
        <v>0</v>
      </c>
      <c r="BP394">
        <v>3</v>
      </c>
      <c r="BQ394">
        <v>3</v>
      </c>
      <c r="BR394">
        <v>29</v>
      </c>
      <c r="BS394">
        <v>2</v>
      </c>
      <c r="BT394">
        <v>1</v>
      </c>
      <c r="BU394">
        <v>1</v>
      </c>
      <c r="BV394">
        <v>688</v>
      </c>
      <c r="BW394">
        <v>493</v>
      </c>
      <c r="BX394">
        <v>195</v>
      </c>
      <c r="BY394">
        <v>0</v>
      </c>
      <c r="BZ394">
        <v>0</v>
      </c>
      <c r="CA394">
        <v>0</v>
      </c>
      <c r="CB394">
        <v>0</v>
      </c>
      <c r="CC394">
        <v>0</v>
      </c>
      <c r="CD394" t="s">
        <v>58</v>
      </c>
    </row>
    <row r="395" spans="1:106">
      <c r="A395" t="s">
        <v>169</v>
      </c>
      <c r="B395" s="10">
        <f>('E0-Last'!B176)-2</f>
        <v>33</v>
      </c>
      <c r="C395" s="6" t="s">
        <v>2</v>
      </c>
      <c r="D395" s="10" t="s">
        <v>38</v>
      </c>
      <c r="E395" s="59">
        <f t="shared" si="195"/>
        <v>0</v>
      </c>
      <c r="F395" s="59">
        <f t="shared" si="196"/>
        <v>0</v>
      </c>
      <c r="G395" s="59">
        <f t="shared" si="197"/>
        <v>50</v>
      </c>
      <c r="H395" s="59">
        <f t="shared" si="198"/>
        <v>50</v>
      </c>
      <c r="I395" s="59">
        <f t="shared" si="199"/>
        <v>0.5</v>
      </c>
      <c r="J395">
        <v>4</v>
      </c>
      <c r="K395">
        <v>0</v>
      </c>
      <c r="L395">
        <v>0</v>
      </c>
      <c r="M395">
        <v>2</v>
      </c>
      <c r="N395">
        <v>2</v>
      </c>
      <c r="O395">
        <v>0</v>
      </c>
      <c r="P395">
        <v>538.5</v>
      </c>
      <c r="Q395">
        <v>0</v>
      </c>
      <c r="R395">
        <v>634</v>
      </c>
      <c r="S395">
        <v>443</v>
      </c>
      <c r="T395">
        <v>196.25</v>
      </c>
      <c r="U395">
        <v>169.5</v>
      </c>
      <c r="V395">
        <v>223</v>
      </c>
      <c r="W395">
        <v>205.25</v>
      </c>
      <c r="X395">
        <v>293.5</v>
      </c>
      <c r="Y395">
        <v>117</v>
      </c>
      <c r="Z395">
        <v>468</v>
      </c>
      <c r="AA395">
        <v>665</v>
      </c>
      <c r="AB395">
        <v>271</v>
      </c>
      <c r="AC395">
        <v>10</v>
      </c>
      <c r="AD395">
        <v>4</v>
      </c>
      <c r="AE395">
        <v>3</v>
      </c>
      <c r="AF395">
        <v>3</v>
      </c>
      <c r="AG395">
        <v>5</v>
      </c>
      <c r="AH395">
        <v>4</v>
      </c>
      <c r="AI395">
        <v>1</v>
      </c>
      <c r="AJ395">
        <v>0</v>
      </c>
      <c r="AK395">
        <v>0</v>
      </c>
      <c r="AL395">
        <v>0</v>
      </c>
      <c r="AM395">
        <v>4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1</v>
      </c>
      <c r="AT395">
        <v>2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2</v>
      </c>
      <c r="BA395">
        <v>1</v>
      </c>
      <c r="BB395">
        <v>0</v>
      </c>
      <c r="BC395">
        <v>0</v>
      </c>
      <c r="BD395">
        <v>0</v>
      </c>
      <c r="BE395">
        <v>5</v>
      </c>
      <c r="BF395">
        <v>1</v>
      </c>
      <c r="BG395">
        <v>0</v>
      </c>
      <c r="BH395">
        <v>0</v>
      </c>
      <c r="BI395">
        <v>1</v>
      </c>
      <c r="BJ395">
        <v>3</v>
      </c>
      <c r="BK395">
        <v>0</v>
      </c>
      <c r="BL395">
        <v>84</v>
      </c>
      <c r="BM395">
        <v>29</v>
      </c>
      <c r="BN395">
        <v>6</v>
      </c>
      <c r="BO395">
        <v>3</v>
      </c>
      <c r="BP395">
        <v>5</v>
      </c>
      <c r="BQ395">
        <v>8</v>
      </c>
      <c r="BR395">
        <v>33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 t="s">
        <v>58</v>
      </c>
    </row>
    <row r="396" spans="1:106">
      <c r="A396" t="s">
        <v>170</v>
      </c>
      <c r="B396" s="10">
        <f>('E0-Last'!B177)-2</f>
        <v>27</v>
      </c>
      <c r="C396" s="6" t="s">
        <v>2</v>
      </c>
      <c r="D396" s="10" t="s">
        <v>38</v>
      </c>
      <c r="E396" s="59">
        <f t="shared" si="195"/>
        <v>0</v>
      </c>
      <c r="F396" s="59">
        <f t="shared" si="196"/>
        <v>0</v>
      </c>
      <c r="G396" s="59">
        <f t="shared" si="197"/>
        <v>50</v>
      </c>
      <c r="H396" s="59">
        <f t="shared" si="198"/>
        <v>0</v>
      </c>
      <c r="I396" s="59">
        <f t="shared" si="199"/>
        <v>0.5</v>
      </c>
      <c r="J396">
        <v>4</v>
      </c>
      <c r="K396">
        <v>0</v>
      </c>
      <c r="L396">
        <v>0</v>
      </c>
      <c r="M396">
        <v>2</v>
      </c>
      <c r="N396">
        <v>0</v>
      </c>
      <c r="O396">
        <v>2</v>
      </c>
      <c r="P396">
        <v>199</v>
      </c>
      <c r="Q396">
        <v>0</v>
      </c>
      <c r="R396">
        <v>264</v>
      </c>
      <c r="S396">
        <v>0</v>
      </c>
      <c r="T396">
        <v>134</v>
      </c>
      <c r="U396">
        <v>134</v>
      </c>
      <c r="V396">
        <v>0</v>
      </c>
      <c r="W396">
        <v>84</v>
      </c>
      <c r="X396">
        <v>84</v>
      </c>
      <c r="Y396">
        <v>0</v>
      </c>
      <c r="Z396">
        <v>733.5</v>
      </c>
      <c r="AA396">
        <v>733.5</v>
      </c>
      <c r="AB396">
        <v>0</v>
      </c>
      <c r="AC396">
        <v>60</v>
      </c>
      <c r="AD396">
        <v>25</v>
      </c>
      <c r="AE396">
        <v>35</v>
      </c>
      <c r="AF396">
        <v>0</v>
      </c>
      <c r="AG396">
        <v>11</v>
      </c>
      <c r="AH396">
        <v>16</v>
      </c>
      <c r="AI396">
        <v>8</v>
      </c>
      <c r="AJ396">
        <v>2</v>
      </c>
      <c r="AK396">
        <v>0</v>
      </c>
      <c r="AL396">
        <v>23</v>
      </c>
      <c r="AM396">
        <v>4</v>
      </c>
      <c r="AN396">
        <v>12</v>
      </c>
      <c r="AO396">
        <v>0</v>
      </c>
      <c r="AP396">
        <v>0</v>
      </c>
      <c r="AQ396">
        <v>0</v>
      </c>
      <c r="AR396">
        <v>9</v>
      </c>
      <c r="AS396">
        <v>7</v>
      </c>
      <c r="AT396">
        <v>4</v>
      </c>
      <c r="AU396">
        <v>8</v>
      </c>
      <c r="AV396">
        <v>2</v>
      </c>
      <c r="AW396">
        <v>0</v>
      </c>
      <c r="AX396">
        <v>14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3</v>
      </c>
      <c r="BF396">
        <v>1</v>
      </c>
      <c r="BG396">
        <v>0</v>
      </c>
      <c r="BH396">
        <v>0</v>
      </c>
      <c r="BI396">
        <v>2</v>
      </c>
      <c r="BJ396">
        <v>0</v>
      </c>
      <c r="BK396">
        <v>0</v>
      </c>
      <c r="BL396">
        <v>15</v>
      </c>
      <c r="BM396">
        <v>2</v>
      </c>
      <c r="BN396">
        <v>0</v>
      </c>
      <c r="BO396">
        <v>0</v>
      </c>
      <c r="BP396">
        <v>2</v>
      </c>
      <c r="BQ396">
        <v>0</v>
      </c>
      <c r="BR396">
        <v>11</v>
      </c>
      <c r="BS396">
        <v>2</v>
      </c>
      <c r="BT396">
        <v>0</v>
      </c>
      <c r="BU396">
        <v>2</v>
      </c>
      <c r="BV396">
        <v>268</v>
      </c>
      <c r="BW396">
        <v>0</v>
      </c>
      <c r="BX396">
        <v>268</v>
      </c>
      <c r="BY396">
        <v>0</v>
      </c>
      <c r="BZ396">
        <v>0</v>
      </c>
      <c r="CA396">
        <v>0</v>
      </c>
      <c r="CB396">
        <v>0</v>
      </c>
      <c r="CC396">
        <v>0</v>
      </c>
      <c r="CD396" t="s">
        <v>58</v>
      </c>
    </row>
    <row r="397" spans="1:106">
      <c r="A397" t="s">
        <v>171</v>
      </c>
      <c r="B397" s="10">
        <f>('E0-Last'!B178)-2</f>
        <v>32</v>
      </c>
      <c r="C397" s="4" t="s">
        <v>3</v>
      </c>
      <c r="D397" s="10" t="s">
        <v>38</v>
      </c>
      <c r="E397" s="59">
        <f t="shared" si="195"/>
        <v>0</v>
      </c>
      <c r="F397" s="59">
        <f t="shared" si="196"/>
        <v>0</v>
      </c>
      <c r="G397" s="59">
        <f t="shared" si="197"/>
        <v>50</v>
      </c>
      <c r="H397" s="59">
        <f t="shared" si="198"/>
        <v>0</v>
      </c>
      <c r="I397" s="59">
        <f t="shared" si="199"/>
        <v>0.5</v>
      </c>
      <c r="J397">
        <v>4</v>
      </c>
      <c r="K397">
        <v>0</v>
      </c>
      <c r="L397">
        <v>0</v>
      </c>
      <c r="M397">
        <v>2</v>
      </c>
      <c r="N397">
        <v>0</v>
      </c>
      <c r="O397">
        <v>2</v>
      </c>
      <c r="P397">
        <v>91</v>
      </c>
      <c r="Q397">
        <v>0</v>
      </c>
      <c r="R397">
        <v>66.5</v>
      </c>
      <c r="S397">
        <v>0</v>
      </c>
      <c r="T397">
        <v>272</v>
      </c>
      <c r="U397">
        <v>272</v>
      </c>
      <c r="V397">
        <v>0</v>
      </c>
      <c r="W397">
        <v>70</v>
      </c>
      <c r="X397">
        <v>70</v>
      </c>
      <c r="Y397">
        <v>0</v>
      </c>
      <c r="Z397">
        <v>63</v>
      </c>
      <c r="AA397">
        <v>63</v>
      </c>
      <c r="AB397">
        <v>0</v>
      </c>
      <c r="AC397">
        <v>21</v>
      </c>
      <c r="AD397">
        <v>11</v>
      </c>
      <c r="AE397">
        <v>9</v>
      </c>
      <c r="AF397">
        <v>1</v>
      </c>
      <c r="AG397">
        <v>4</v>
      </c>
      <c r="AH397">
        <v>4</v>
      </c>
      <c r="AI397">
        <v>1</v>
      </c>
      <c r="AJ397">
        <v>0</v>
      </c>
      <c r="AK397">
        <v>4</v>
      </c>
      <c r="AL397">
        <v>8</v>
      </c>
      <c r="AM397">
        <v>4</v>
      </c>
      <c r="AN397">
        <v>0</v>
      </c>
      <c r="AO397">
        <v>0</v>
      </c>
      <c r="AP397">
        <v>0</v>
      </c>
      <c r="AQ397">
        <v>3</v>
      </c>
      <c r="AR397">
        <v>4</v>
      </c>
      <c r="AS397">
        <v>0</v>
      </c>
      <c r="AT397">
        <v>4</v>
      </c>
      <c r="AU397">
        <v>1</v>
      </c>
      <c r="AV397">
        <v>0</v>
      </c>
      <c r="AW397">
        <v>0</v>
      </c>
      <c r="AX397">
        <v>4</v>
      </c>
      <c r="AY397">
        <v>0</v>
      </c>
      <c r="AZ397">
        <v>0</v>
      </c>
      <c r="BA397">
        <v>0</v>
      </c>
      <c r="BB397">
        <v>0</v>
      </c>
      <c r="BC397">
        <v>1</v>
      </c>
      <c r="BD397">
        <v>0</v>
      </c>
      <c r="BE397">
        <v>4</v>
      </c>
      <c r="BF397">
        <v>0</v>
      </c>
      <c r="BG397">
        <v>0</v>
      </c>
      <c r="BH397">
        <v>0</v>
      </c>
      <c r="BI397">
        <v>2</v>
      </c>
      <c r="BJ397">
        <v>2</v>
      </c>
      <c r="BK397">
        <v>0</v>
      </c>
      <c r="BL397">
        <v>33</v>
      </c>
      <c r="BM397">
        <v>4</v>
      </c>
      <c r="BN397">
        <v>2</v>
      </c>
      <c r="BO397">
        <v>4</v>
      </c>
      <c r="BP397">
        <v>3</v>
      </c>
      <c r="BQ397">
        <v>5</v>
      </c>
      <c r="BR397">
        <v>15</v>
      </c>
      <c r="BS397">
        <v>2</v>
      </c>
      <c r="BT397">
        <v>0</v>
      </c>
      <c r="BU397">
        <v>2</v>
      </c>
      <c r="BV397">
        <v>231</v>
      </c>
      <c r="BW397">
        <v>0</v>
      </c>
      <c r="BX397">
        <v>231</v>
      </c>
      <c r="BY397">
        <v>0</v>
      </c>
      <c r="BZ397">
        <v>0</v>
      </c>
      <c r="CA397">
        <v>0</v>
      </c>
      <c r="CB397">
        <v>0</v>
      </c>
      <c r="CC397">
        <v>0</v>
      </c>
      <c r="CD397" t="s">
        <v>58</v>
      </c>
    </row>
    <row r="398" spans="1:106">
      <c r="A398" t="s">
        <v>172</v>
      </c>
      <c r="B398" s="10">
        <f>('E0-Last'!B179)-2</f>
        <v>27</v>
      </c>
      <c r="C398" s="4" t="s">
        <v>3</v>
      </c>
      <c r="D398" s="10" t="s">
        <v>38</v>
      </c>
      <c r="E398" s="59">
        <f t="shared" si="195"/>
        <v>0</v>
      </c>
      <c r="F398" s="59">
        <f t="shared" si="196"/>
        <v>0</v>
      </c>
      <c r="G398" s="59">
        <f t="shared" si="197"/>
        <v>50</v>
      </c>
      <c r="H398" s="59">
        <f t="shared" si="198"/>
        <v>50</v>
      </c>
      <c r="I398" s="59">
        <f t="shared" si="199"/>
        <v>0.5</v>
      </c>
      <c r="J398">
        <v>4</v>
      </c>
      <c r="K398">
        <v>0</v>
      </c>
      <c r="L398">
        <v>0</v>
      </c>
      <c r="M398">
        <v>2</v>
      </c>
      <c r="N398">
        <v>2</v>
      </c>
      <c r="O398">
        <v>0</v>
      </c>
      <c r="P398">
        <v>490.75</v>
      </c>
      <c r="Q398">
        <v>0</v>
      </c>
      <c r="R398">
        <v>566</v>
      </c>
      <c r="S398">
        <v>415.5</v>
      </c>
      <c r="T398">
        <v>200.25</v>
      </c>
      <c r="U398">
        <v>279.5</v>
      </c>
      <c r="V398">
        <v>121</v>
      </c>
      <c r="W398">
        <v>76.75</v>
      </c>
      <c r="X398">
        <v>73</v>
      </c>
      <c r="Y398">
        <v>80.5</v>
      </c>
      <c r="Z398">
        <v>623</v>
      </c>
      <c r="AA398">
        <v>998.5</v>
      </c>
      <c r="AB398">
        <v>247.5</v>
      </c>
      <c r="AC398">
        <v>11</v>
      </c>
      <c r="AD398">
        <v>4</v>
      </c>
      <c r="AE398">
        <v>4</v>
      </c>
      <c r="AF398">
        <v>3</v>
      </c>
      <c r="AG398">
        <v>5</v>
      </c>
      <c r="AH398">
        <v>4</v>
      </c>
      <c r="AI398">
        <v>1</v>
      </c>
      <c r="AJ398">
        <v>0</v>
      </c>
      <c r="AK398">
        <v>0</v>
      </c>
      <c r="AL398">
        <v>1</v>
      </c>
      <c r="AM398">
        <v>4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1</v>
      </c>
      <c r="AT398">
        <v>2</v>
      </c>
      <c r="AU398">
        <v>1</v>
      </c>
      <c r="AV398">
        <v>0</v>
      </c>
      <c r="AW398">
        <v>0</v>
      </c>
      <c r="AX398">
        <v>0</v>
      </c>
      <c r="AY398">
        <v>0</v>
      </c>
      <c r="AZ398">
        <v>2</v>
      </c>
      <c r="BA398">
        <v>0</v>
      </c>
      <c r="BB398">
        <v>0</v>
      </c>
      <c r="BC398">
        <v>0</v>
      </c>
      <c r="BD398">
        <v>1</v>
      </c>
      <c r="BE398">
        <v>5</v>
      </c>
      <c r="BF398">
        <v>0</v>
      </c>
      <c r="BG398">
        <v>0</v>
      </c>
      <c r="BH398">
        <v>0</v>
      </c>
      <c r="BI398">
        <v>2</v>
      </c>
      <c r="BJ398">
        <v>2</v>
      </c>
      <c r="BK398">
        <v>1</v>
      </c>
      <c r="BL398">
        <v>60</v>
      </c>
      <c r="BM398">
        <v>17</v>
      </c>
      <c r="BN398">
        <v>2</v>
      </c>
      <c r="BO398">
        <v>2</v>
      </c>
      <c r="BP398">
        <v>3</v>
      </c>
      <c r="BQ398">
        <v>1</v>
      </c>
      <c r="BR398">
        <v>35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 t="s">
        <v>58</v>
      </c>
    </row>
    <row r="399" spans="1:106">
      <c r="A399" t="s">
        <v>173</v>
      </c>
      <c r="B399" s="10">
        <f>('E0-Last'!B180)-2</f>
        <v>27</v>
      </c>
      <c r="C399" s="6" t="s">
        <v>2</v>
      </c>
      <c r="D399" s="10" t="s">
        <v>38</v>
      </c>
      <c r="E399" s="59">
        <f t="shared" si="195"/>
        <v>0</v>
      </c>
      <c r="F399" s="59">
        <f t="shared" si="196"/>
        <v>0</v>
      </c>
      <c r="G399" s="59">
        <f t="shared" si="197"/>
        <v>50</v>
      </c>
      <c r="H399" s="59">
        <f t="shared" si="198"/>
        <v>50</v>
      </c>
      <c r="I399" s="59">
        <f t="shared" si="199"/>
        <v>0.5</v>
      </c>
      <c r="J399">
        <v>4</v>
      </c>
      <c r="K399">
        <v>0</v>
      </c>
      <c r="L399">
        <v>0</v>
      </c>
      <c r="M399">
        <v>2</v>
      </c>
      <c r="N399">
        <v>2</v>
      </c>
      <c r="O399">
        <v>0</v>
      </c>
      <c r="P399">
        <v>498.25</v>
      </c>
      <c r="Q399">
        <v>0</v>
      </c>
      <c r="R399">
        <v>627</v>
      </c>
      <c r="S399">
        <v>369.5</v>
      </c>
      <c r="T399">
        <v>361.5</v>
      </c>
      <c r="U399">
        <v>365.5</v>
      </c>
      <c r="V399">
        <v>357.5</v>
      </c>
      <c r="W399">
        <v>2421</v>
      </c>
      <c r="X399">
        <v>4088.5</v>
      </c>
      <c r="Y399">
        <v>753.5</v>
      </c>
      <c r="Z399">
        <v>38.25</v>
      </c>
      <c r="AA399">
        <v>42</v>
      </c>
      <c r="AB399">
        <v>34.5</v>
      </c>
      <c r="AC399">
        <v>34</v>
      </c>
      <c r="AD399">
        <v>6</v>
      </c>
      <c r="AE399">
        <v>14</v>
      </c>
      <c r="AF399">
        <v>14</v>
      </c>
      <c r="AG399">
        <v>4</v>
      </c>
      <c r="AH399">
        <v>5</v>
      </c>
      <c r="AI399">
        <v>4</v>
      </c>
      <c r="AJ399">
        <v>0</v>
      </c>
      <c r="AK399">
        <v>10</v>
      </c>
      <c r="AL399">
        <v>11</v>
      </c>
      <c r="AM399">
        <v>4</v>
      </c>
      <c r="AN399">
        <v>1</v>
      </c>
      <c r="AO399">
        <v>0</v>
      </c>
      <c r="AP399">
        <v>0</v>
      </c>
      <c r="AQ399">
        <v>0</v>
      </c>
      <c r="AR399">
        <v>1</v>
      </c>
      <c r="AS399">
        <v>0</v>
      </c>
      <c r="AT399">
        <v>2</v>
      </c>
      <c r="AU399">
        <v>1</v>
      </c>
      <c r="AV399">
        <v>0</v>
      </c>
      <c r="AW399">
        <v>8</v>
      </c>
      <c r="AX399">
        <v>3</v>
      </c>
      <c r="AY399">
        <v>0</v>
      </c>
      <c r="AZ399">
        <v>2</v>
      </c>
      <c r="BA399">
        <v>3</v>
      </c>
      <c r="BB399">
        <v>0</v>
      </c>
      <c r="BC399">
        <v>2</v>
      </c>
      <c r="BD399">
        <v>7</v>
      </c>
      <c r="BE399">
        <v>6</v>
      </c>
      <c r="BF399">
        <v>0</v>
      </c>
      <c r="BG399">
        <v>0</v>
      </c>
      <c r="BH399">
        <v>0</v>
      </c>
      <c r="BI399">
        <v>0</v>
      </c>
      <c r="BJ399">
        <v>4</v>
      </c>
      <c r="BK399">
        <v>2</v>
      </c>
      <c r="BL399">
        <v>56</v>
      </c>
      <c r="BM399">
        <v>7</v>
      </c>
      <c r="BN399">
        <v>7</v>
      </c>
      <c r="BO399">
        <v>0</v>
      </c>
      <c r="BP399">
        <v>3</v>
      </c>
      <c r="BQ399">
        <v>24</v>
      </c>
      <c r="BR399">
        <v>15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 t="s">
        <v>58</v>
      </c>
    </row>
    <row r="400" spans="1:106">
      <c r="A400" t="s">
        <v>174</v>
      </c>
      <c r="B400" s="10">
        <f>('E0-Last'!B181)-2</f>
        <v>35</v>
      </c>
      <c r="C400" s="6" t="s">
        <v>2</v>
      </c>
      <c r="D400" s="10" t="s">
        <v>38</v>
      </c>
      <c r="E400" s="59">
        <f t="shared" si="195"/>
        <v>100</v>
      </c>
      <c r="F400" s="59">
        <f t="shared" si="196"/>
        <v>0</v>
      </c>
      <c r="G400" s="59">
        <f t="shared" si="197"/>
        <v>0</v>
      </c>
      <c r="H400" s="59">
        <f t="shared" si="198"/>
        <v>0</v>
      </c>
      <c r="I400" s="59">
        <f t="shared" si="199"/>
        <v>0</v>
      </c>
      <c r="J400">
        <v>4</v>
      </c>
      <c r="K400">
        <v>4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249</v>
      </c>
      <c r="BM400">
        <v>91</v>
      </c>
      <c r="BN400">
        <v>0</v>
      </c>
      <c r="BO400">
        <v>0</v>
      </c>
      <c r="BP400">
        <v>0</v>
      </c>
      <c r="BQ400">
        <v>0</v>
      </c>
      <c r="BR400">
        <v>158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 t="s">
        <v>58</v>
      </c>
    </row>
    <row r="401" spans="1:106">
      <c r="A401" t="s">
        <v>183</v>
      </c>
      <c r="B401" s="10">
        <f>('E0-Last'!B182)-2</f>
        <v>32</v>
      </c>
      <c r="C401" s="6" t="s">
        <v>2</v>
      </c>
      <c r="D401" s="10" t="s">
        <v>38</v>
      </c>
      <c r="E401" s="59">
        <f t="shared" si="195"/>
        <v>0</v>
      </c>
      <c r="F401" s="59">
        <f t="shared" si="196"/>
        <v>0</v>
      </c>
      <c r="G401" s="59">
        <f t="shared" si="197"/>
        <v>50</v>
      </c>
      <c r="H401" s="59">
        <f t="shared" si="198"/>
        <v>50</v>
      </c>
      <c r="I401" s="59">
        <f t="shared" si="199"/>
        <v>0.5</v>
      </c>
      <c r="J401">
        <v>4</v>
      </c>
      <c r="K401">
        <v>0</v>
      </c>
      <c r="L401">
        <v>0</v>
      </c>
      <c r="M401">
        <v>2</v>
      </c>
      <c r="N401">
        <v>2</v>
      </c>
      <c r="O401">
        <v>0</v>
      </c>
      <c r="P401">
        <v>1044.5</v>
      </c>
      <c r="Q401">
        <v>0</v>
      </c>
      <c r="R401">
        <v>823</v>
      </c>
      <c r="S401">
        <v>1266</v>
      </c>
      <c r="T401">
        <v>245.25</v>
      </c>
      <c r="U401">
        <v>53.5</v>
      </c>
      <c r="V401">
        <v>437</v>
      </c>
      <c r="W401">
        <v>219.25</v>
      </c>
      <c r="X401">
        <v>106</v>
      </c>
      <c r="Y401">
        <v>332.5</v>
      </c>
      <c r="Z401">
        <v>580.5</v>
      </c>
      <c r="AA401">
        <v>908</v>
      </c>
      <c r="AB401">
        <v>253</v>
      </c>
      <c r="AC401">
        <v>12</v>
      </c>
      <c r="AD401">
        <v>7</v>
      </c>
      <c r="AE401">
        <v>3</v>
      </c>
      <c r="AF401">
        <v>2</v>
      </c>
      <c r="AG401">
        <v>5</v>
      </c>
      <c r="AH401">
        <v>6</v>
      </c>
      <c r="AI401">
        <v>0</v>
      </c>
      <c r="AJ401">
        <v>0</v>
      </c>
      <c r="AK401">
        <v>0</v>
      </c>
      <c r="AL401">
        <v>1</v>
      </c>
      <c r="AM401">
        <v>4</v>
      </c>
      <c r="AN401">
        <v>2</v>
      </c>
      <c r="AO401">
        <v>0</v>
      </c>
      <c r="AP401">
        <v>0</v>
      </c>
      <c r="AQ401">
        <v>0</v>
      </c>
      <c r="AR401">
        <v>1</v>
      </c>
      <c r="AS401">
        <v>1</v>
      </c>
      <c r="AT401">
        <v>2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2</v>
      </c>
      <c r="BA401">
        <v>0</v>
      </c>
      <c r="BB401">
        <v>0</v>
      </c>
      <c r="BC401">
        <v>0</v>
      </c>
      <c r="BD401">
        <v>0</v>
      </c>
      <c r="BE401">
        <v>4</v>
      </c>
      <c r="BF401">
        <v>0</v>
      </c>
      <c r="BG401">
        <v>0</v>
      </c>
      <c r="BH401">
        <v>0</v>
      </c>
      <c r="BI401">
        <v>2</v>
      </c>
      <c r="BJ401">
        <v>2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 t="s">
        <v>58</v>
      </c>
    </row>
    <row r="402" spans="1:106">
      <c r="A402" t="s">
        <v>175</v>
      </c>
      <c r="B402" s="10">
        <f>('E0-Last'!B183)-2</f>
        <v>32</v>
      </c>
      <c r="C402" s="4" t="s">
        <v>3</v>
      </c>
      <c r="D402" s="10" t="s">
        <v>38</v>
      </c>
      <c r="E402" s="59">
        <f t="shared" si="195"/>
        <v>0</v>
      </c>
      <c r="F402" s="59">
        <f t="shared" si="196"/>
        <v>0</v>
      </c>
      <c r="G402" s="59">
        <f t="shared" si="197"/>
        <v>50</v>
      </c>
      <c r="H402" s="59">
        <f t="shared" si="198"/>
        <v>0</v>
      </c>
      <c r="I402" s="59">
        <f t="shared" si="199"/>
        <v>0.5</v>
      </c>
      <c r="J402">
        <v>4</v>
      </c>
      <c r="K402">
        <v>0</v>
      </c>
      <c r="L402">
        <v>0</v>
      </c>
      <c r="M402">
        <v>2</v>
      </c>
      <c r="N402">
        <v>0</v>
      </c>
      <c r="O402">
        <v>2</v>
      </c>
      <c r="P402">
        <v>235.25</v>
      </c>
      <c r="Q402">
        <v>0</v>
      </c>
      <c r="R402">
        <v>321.5</v>
      </c>
      <c r="S402">
        <v>0</v>
      </c>
      <c r="T402">
        <v>59</v>
      </c>
      <c r="U402">
        <v>59</v>
      </c>
      <c r="V402">
        <v>0</v>
      </c>
      <c r="W402">
        <v>270</v>
      </c>
      <c r="X402">
        <v>270</v>
      </c>
      <c r="Y402">
        <v>0</v>
      </c>
      <c r="Z402">
        <v>72.5</v>
      </c>
      <c r="AA402">
        <v>72.5</v>
      </c>
      <c r="AB402">
        <v>0</v>
      </c>
      <c r="AC402">
        <v>20</v>
      </c>
      <c r="AD402">
        <v>7</v>
      </c>
      <c r="AE402">
        <v>13</v>
      </c>
      <c r="AF402">
        <v>0</v>
      </c>
      <c r="AG402">
        <v>6</v>
      </c>
      <c r="AH402">
        <v>4</v>
      </c>
      <c r="AI402">
        <v>0</v>
      </c>
      <c r="AJ402">
        <v>0</v>
      </c>
      <c r="AK402">
        <v>0</v>
      </c>
      <c r="AL402">
        <v>10</v>
      </c>
      <c r="AM402">
        <v>4</v>
      </c>
      <c r="AN402">
        <v>0</v>
      </c>
      <c r="AO402">
        <v>0</v>
      </c>
      <c r="AP402">
        <v>0</v>
      </c>
      <c r="AQ402">
        <v>0</v>
      </c>
      <c r="AR402">
        <v>3</v>
      </c>
      <c r="AS402">
        <v>2</v>
      </c>
      <c r="AT402">
        <v>4</v>
      </c>
      <c r="AU402">
        <v>0</v>
      </c>
      <c r="AV402">
        <v>0</v>
      </c>
      <c r="AW402">
        <v>0</v>
      </c>
      <c r="AX402">
        <v>7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6</v>
      </c>
      <c r="BF402">
        <v>0</v>
      </c>
      <c r="BG402">
        <v>0</v>
      </c>
      <c r="BH402">
        <v>0</v>
      </c>
      <c r="BI402">
        <v>1</v>
      </c>
      <c r="BJ402">
        <v>3</v>
      </c>
      <c r="BK402">
        <v>2</v>
      </c>
      <c r="BL402">
        <v>43</v>
      </c>
      <c r="BM402">
        <v>5</v>
      </c>
      <c r="BN402">
        <v>0</v>
      </c>
      <c r="BO402">
        <v>0</v>
      </c>
      <c r="BP402">
        <v>5</v>
      </c>
      <c r="BQ402">
        <v>5</v>
      </c>
      <c r="BR402">
        <v>28</v>
      </c>
      <c r="BS402">
        <v>2</v>
      </c>
      <c r="BT402">
        <v>0</v>
      </c>
      <c r="BU402">
        <v>2</v>
      </c>
      <c r="BV402">
        <v>298</v>
      </c>
      <c r="BW402">
        <v>0</v>
      </c>
      <c r="BX402">
        <v>298</v>
      </c>
      <c r="BY402">
        <v>0</v>
      </c>
      <c r="BZ402">
        <v>0</v>
      </c>
      <c r="CA402">
        <v>0</v>
      </c>
      <c r="CB402">
        <v>0</v>
      </c>
      <c r="CC402">
        <v>0</v>
      </c>
      <c r="CD402" t="s">
        <v>58</v>
      </c>
    </row>
    <row r="403" spans="1:106">
      <c r="A403" t="s">
        <v>176</v>
      </c>
      <c r="B403" s="10">
        <f>('E0-Last'!B184)-2</f>
        <v>32</v>
      </c>
      <c r="C403" s="6" t="s">
        <v>2</v>
      </c>
      <c r="D403" s="10" t="s">
        <v>38</v>
      </c>
      <c r="E403" s="59">
        <f t="shared" si="195"/>
        <v>0</v>
      </c>
      <c r="F403" s="59">
        <f t="shared" si="196"/>
        <v>0</v>
      </c>
      <c r="G403" s="59">
        <f t="shared" si="197"/>
        <v>50</v>
      </c>
      <c r="H403" s="59">
        <f t="shared" si="198"/>
        <v>50</v>
      </c>
      <c r="I403" s="59">
        <f t="shared" si="199"/>
        <v>0.5</v>
      </c>
      <c r="J403">
        <v>4</v>
      </c>
      <c r="K403">
        <v>0</v>
      </c>
      <c r="L403">
        <v>0</v>
      </c>
      <c r="M403">
        <v>2</v>
      </c>
      <c r="N403">
        <v>2</v>
      </c>
      <c r="O403">
        <v>0</v>
      </c>
      <c r="P403">
        <v>1406.25</v>
      </c>
      <c r="Q403">
        <v>0</v>
      </c>
      <c r="R403">
        <v>1712.5</v>
      </c>
      <c r="S403">
        <v>1100</v>
      </c>
      <c r="T403">
        <v>196</v>
      </c>
      <c r="U403">
        <v>262.5</v>
      </c>
      <c r="V403">
        <v>129.5</v>
      </c>
      <c r="W403">
        <v>1056</v>
      </c>
      <c r="X403">
        <v>523</v>
      </c>
      <c r="Y403">
        <v>1589</v>
      </c>
      <c r="Z403">
        <v>310.25</v>
      </c>
      <c r="AA403">
        <v>371.5</v>
      </c>
      <c r="AB403">
        <v>249</v>
      </c>
      <c r="AC403">
        <v>14</v>
      </c>
      <c r="AD403">
        <v>7</v>
      </c>
      <c r="AE403">
        <v>2</v>
      </c>
      <c r="AF403">
        <v>5</v>
      </c>
      <c r="AG403">
        <v>6</v>
      </c>
      <c r="AH403">
        <v>7</v>
      </c>
      <c r="AI403">
        <v>1</v>
      </c>
      <c r="AJ403">
        <v>0</v>
      </c>
      <c r="AK403">
        <v>0</v>
      </c>
      <c r="AL403">
        <v>0</v>
      </c>
      <c r="AM403">
        <v>4</v>
      </c>
      <c r="AN403">
        <v>3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2</v>
      </c>
      <c r="AU403">
        <v>0</v>
      </c>
      <c r="AV403">
        <v>0</v>
      </c>
      <c r="AW403">
        <v>0</v>
      </c>
      <c r="AX403">
        <v>0</v>
      </c>
      <c r="AY403">
        <v>2</v>
      </c>
      <c r="AZ403">
        <v>2</v>
      </c>
      <c r="BA403">
        <v>1</v>
      </c>
      <c r="BB403">
        <v>0</v>
      </c>
      <c r="BC403">
        <v>0</v>
      </c>
      <c r="BD403">
        <v>0</v>
      </c>
      <c r="BE403">
        <v>4</v>
      </c>
      <c r="BF403">
        <v>0</v>
      </c>
      <c r="BG403">
        <v>0</v>
      </c>
      <c r="BH403">
        <v>0</v>
      </c>
      <c r="BI403">
        <v>0</v>
      </c>
      <c r="BJ403">
        <v>4</v>
      </c>
      <c r="BK403">
        <v>0</v>
      </c>
      <c r="BL403">
        <v>159</v>
      </c>
      <c r="BM403">
        <v>39</v>
      </c>
      <c r="BN403">
        <v>3</v>
      </c>
      <c r="BO403">
        <v>0</v>
      </c>
      <c r="BP403">
        <v>10</v>
      </c>
      <c r="BQ403">
        <v>56</v>
      </c>
      <c r="BR403">
        <v>51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 t="s">
        <v>58</v>
      </c>
    </row>
    <row r="404" spans="1:106">
      <c r="A404" t="s">
        <v>177</v>
      </c>
      <c r="B404" s="10">
        <f>('E0-Last'!B185)-2</f>
        <v>27</v>
      </c>
      <c r="C404" s="6" t="s">
        <v>2</v>
      </c>
      <c r="D404" s="10" t="s">
        <v>38</v>
      </c>
      <c r="E404" s="59">
        <f t="shared" si="195"/>
        <v>0</v>
      </c>
      <c r="F404" s="59">
        <f t="shared" si="196"/>
        <v>0</v>
      </c>
      <c r="G404" s="59">
        <f t="shared" si="197"/>
        <v>50</v>
      </c>
      <c r="H404" s="59">
        <f t="shared" si="198"/>
        <v>0</v>
      </c>
      <c r="I404" s="59">
        <f t="shared" si="199"/>
        <v>0.5</v>
      </c>
      <c r="J404">
        <v>4</v>
      </c>
      <c r="K404">
        <v>0</v>
      </c>
      <c r="L404">
        <v>0</v>
      </c>
      <c r="M404">
        <v>2</v>
      </c>
      <c r="N404">
        <v>0</v>
      </c>
      <c r="O404">
        <v>2</v>
      </c>
      <c r="P404">
        <v>329</v>
      </c>
      <c r="Q404">
        <v>0</v>
      </c>
      <c r="R404">
        <v>364.5</v>
      </c>
      <c r="S404">
        <v>0</v>
      </c>
      <c r="T404">
        <v>141</v>
      </c>
      <c r="U404">
        <v>141</v>
      </c>
      <c r="V404">
        <v>0</v>
      </c>
      <c r="W404">
        <v>90.5</v>
      </c>
      <c r="X404">
        <v>90.5</v>
      </c>
      <c r="Y404">
        <v>0</v>
      </c>
      <c r="Z404">
        <v>669</v>
      </c>
      <c r="AA404">
        <v>669</v>
      </c>
      <c r="AB404">
        <v>0</v>
      </c>
      <c r="AC404">
        <v>17</v>
      </c>
      <c r="AD404">
        <v>9</v>
      </c>
      <c r="AE404">
        <v>8</v>
      </c>
      <c r="AF404">
        <v>0</v>
      </c>
      <c r="AG404">
        <v>5</v>
      </c>
      <c r="AH404">
        <v>8</v>
      </c>
      <c r="AI404">
        <v>0</v>
      </c>
      <c r="AJ404">
        <v>0</v>
      </c>
      <c r="AK404">
        <v>0</v>
      </c>
      <c r="AL404">
        <v>4</v>
      </c>
      <c r="AM404">
        <v>4</v>
      </c>
      <c r="AN404">
        <v>4</v>
      </c>
      <c r="AO404">
        <v>0</v>
      </c>
      <c r="AP404">
        <v>0</v>
      </c>
      <c r="AQ404">
        <v>0</v>
      </c>
      <c r="AR404">
        <v>1</v>
      </c>
      <c r="AS404">
        <v>1</v>
      </c>
      <c r="AT404">
        <v>4</v>
      </c>
      <c r="AU404">
        <v>0</v>
      </c>
      <c r="AV404">
        <v>0</v>
      </c>
      <c r="AW404">
        <v>0</v>
      </c>
      <c r="AX404">
        <v>3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2</v>
      </c>
      <c r="BF404">
        <v>0</v>
      </c>
      <c r="BG404">
        <v>0</v>
      </c>
      <c r="BH404">
        <v>0</v>
      </c>
      <c r="BI404">
        <v>2</v>
      </c>
      <c r="BJ404">
        <v>0</v>
      </c>
      <c r="BK404">
        <v>0</v>
      </c>
      <c r="BL404">
        <v>33</v>
      </c>
      <c r="BM404">
        <v>4</v>
      </c>
      <c r="BN404">
        <v>0</v>
      </c>
      <c r="BO404">
        <v>0</v>
      </c>
      <c r="BP404">
        <v>3</v>
      </c>
      <c r="BQ404">
        <v>0</v>
      </c>
      <c r="BR404">
        <v>26</v>
      </c>
      <c r="BS404">
        <v>2</v>
      </c>
      <c r="BT404">
        <v>0</v>
      </c>
      <c r="BU404">
        <v>2</v>
      </c>
      <c r="BV404">
        <v>587</v>
      </c>
      <c r="BW404">
        <v>0</v>
      </c>
      <c r="BX404">
        <v>587</v>
      </c>
      <c r="BY404">
        <v>0</v>
      </c>
      <c r="BZ404">
        <v>0</v>
      </c>
      <c r="CA404">
        <v>0</v>
      </c>
      <c r="CB404">
        <v>0</v>
      </c>
      <c r="CC404">
        <v>0</v>
      </c>
      <c r="CD404" t="s">
        <v>58</v>
      </c>
    </row>
    <row r="405" spans="1:106">
      <c r="A405"/>
      <c r="B405" s="10"/>
      <c r="C405" s="6"/>
      <c r="D405" s="10"/>
      <c r="E405" s="59"/>
      <c r="F405" s="59"/>
      <c r="G405" s="59"/>
      <c r="H405" s="59"/>
      <c r="I405" s="59"/>
    </row>
    <row r="406" spans="1:106">
      <c r="A406" s="34" t="s">
        <v>3</v>
      </c>
      <c r="B406" s="34">
        <f>COUNTIF(C378:C403,"WT")</f>
        <v>11</v>
      </c>
      <c r="C406" s="63"/>
      <c r="D406" s="22" t="s">
        <v>41</v>
      </c>
      <c r="E406" s="24">
        <f>AVERAGE(E381:E384,E386,E391,E393:E394,E397:E398,E402)</f>
        <v>15.909090909090908</v>
      </c>
      <c r="F406" s="24">
        <f t="shared" ref="F406:BQ406" si="203">AVERAGE(F381:F384,F386,F391,F393:F394,F397:F398,F402)</f>
        <v>9.0909090909090917</v>
      </c>
      <c r="G406" s="24">
        <f t="shared" si="203"/>
        <v>34.090909090909093</v>
      </c>
      <c r="H406" s="24">
        <f t="shared" si="203"/>
        <v>20.454545454545453</v>
      </c>
      <c r="I406" s="24">
        <f t="shared" si="203"/>
        <v>0.34090909090909088</v>
      </c>
      <c r="J406" s="24">
        <f t="shared" si="203"/>
        <v>4</v>
      </c>
      <c r="K406" s="24">
        <f t="shared" si="203"/>
        <v>0.63636363636363635</v>
      </c>
      <c r="L406" s="24">
        <f>AVERAGE(L381:L384,L386,L391,L393:L394,L397:L398,L402)</f>
        <v>0.36363636363636365</v>
      </c>
      <c r="M406" s="24">
        <f t="shared" si="203"/>
        <v>1.3636363636363635</v>
      </c>
      <c r="N406" s="24">
        <f t="shared" si="203"/>
        <v>0.81818181818181823</v>
      </c>
      <c r="O406" s="24">
        <f t="shared" si="203"/>
        <v>0.81818181818181823</v>
      </c>
      <c r="P406" s="24">
        <f t="shared" si="203"/>
        <v>1018.4318181818181</v>
      </c>
      <c r="Q406" s="24">
        <f t="shared" si="203"/>
        <v>567</v>
      </c>
      <c r="R406" s="24">
        <f t="shared" si="203"/>
        <v>373.31818181818181</v>
      </c>
      <c r="S406" s="24">
        <f t="shared" si="203"/>
        <v>512.5</v>
      </c>
      <c r="T406" s="24">
        <f t="shared" si="203"/>
        <v>223.85606060909092</v>
      </c>
      <c r="U406" s="24">
        <f t="shared" si="203"/>
        <v>114.68181818181819</v>
      </c>
      <c r="V406" s="24">
        <f t="shared" si="203"/>
        <v>203.40909090909091</v>
      </c>
      <c r="W406" s="24">
        <f t="shared" si="203"/>
        <v>282.93181818181819</v>
      </c>
      <c r="X406" s="24">
        <f t="shared" si="203"/>
        <v>278.27272727272725</v>
      </c>
      <c r="Y406" s="24">
        <f t="shared" si="203"/>
        <v>119.18181818181819</v>
      </c>
      <c r="Z406" s="24">
        <f t="shared" si="203"/>
        <v>186.19696969999998</v>
      </c>
      <c r="AA406" s="24">
        <f t="shared" si="203"/>
        <v>246.36363636363637</v>
      </c>
      <c r="AB406" s="24">
        <f t="shared" si="203"/>
        <v>86.045454545454547</v>
      </c>
      <c r="AC406" s="24">
        <f t="shared" si="203"/>
        <v>17.90909090909091</v>
      </c>
      <c r="AD406" s="24">
        <f t="shared" si="203"/>
        <v>6.9090909090909092</v>
      </c>
      <c r="AE406" s="24">
        <f t="shared" si="203"/>
        <v>7.6363636363636367</v>
      </c>
      <c r="AF406" s="24">
        <f t="shared" si="203"/>
        <v>3.3636363636363638</v>
      </c>
      <c r="AG406" s="24">
        <f t="shared" si="203"/>
        <v>5.6363636363636367</v>
      </c>
      <c r="AH406" s="24">
        <f t="shared" si="203"/>
        <v>3.9090909090909092</v>
      </c>
      <c r="AI406" s="24">
        <f t="shared" si="203"/>
        <v>0.90909090909090906</v>
      </c>
      <c r="AJ406" s="24">
        <f t="shared" si="203"/>
        <v>0.18181818181818182</v>
      </c>
      <c r="AK406" s="24">
        <f t="shared" si="203"/>
        <v>0.36363636363636365</v>
      </c>
      <c r="AL406" s="24">
        <f t="shared" si="203"/>
        <v>6.9090909090909092</v>
      </c>
      <c r="AM406" s="24">
        <f t="shared" si="203"/>
        <v>3.3636363636363638</v>
      </c>
      <c r="AN406" s="24">
        <f t="shared" si="203"/>
        <v>0.90909090909090906</v>
      </c>
      <c r="AO406" s="24">
        <f t="shared" si="203"/>
        <v>0</v>
      </c>
      <c r="AP406" s="24">
        <f t="shared" si="203"/>
        <v>0</v>
      </c>
      <c r="AQ406" s="24">
        <f t="shared" si="203"/>
        <v>0.27272727272727271</v>
      </c>
      <c r="AR406" s="24">
        <f t="shared" si="203"/>
        <v>2.3636363636363638</v>
      </c>
      <c r="AS406" s="24">
        <f t="shared" si="203"/>
        <v>1.7272727272727273</v>
      </c>
      <c r="AT406" s="24">
        <f t="shared" si="203"/>
        <v>2.0909090909090908</v>
      </c>
      <c r="AU406" s="24">
        <f t="shared" si="203"/>
        <v>0.45454545454545453</v>
      </c>
      <c r="AV406" s="24">
        <f t="shared" si="203"/>
        <v>0.18181818181818182</v>
      </c>
      <c r="AW406" s="24">
        <f t="shared" si="203"/>
        <v>0</v>
      </c>
      <c r="AX406" s="24">
        <f t="shared" si="203"/>
        <v>3.1818181818181817</v>
      </c>
      <c r="AY406" s="24">
        <f t="shared" si="203"/>
        <v>0.54545454545454541</v>
      </c>
      <c r="AZ406" s="24">
        <f t="shared" si="203"/>
        <v>0.90909090909090906</v>
      </c>
      <c r="BA406" s="24">
        <f t="shared" si="203"/>
        <v>0.45454545454545453</v>
      </c>
      <c r="BB406" s="24">
        <f t="shared" si="203"/>
        <v>0</v>
      </c>
      <c r="BC406" s="24">
        <f t="shared" si="203"/>
        <v>9.0909090909090912E-2</v>
      </c>
      <c r="BD406" s="24">
        <f t="shared" si="203"/>
        <v>1.3636363636363635</v>
      </c>
      <c r="BE406" s="24">
        <f t="shared" si="203"/>
        <v>4.9090909090909092</v>
      </c>
      <c r="BF406" s="24">
        <f t="shared" si="203"/>
        <v>0.45454545454545453</v>
      </c>
      <c r="BG406" s="24">
        <f t="shared" si="203"/>
        <v>0</v>
      </c>
      <c r="BH406" s="24">
        <f t="shared" si="203"/>
        <v>0</v>
      </c>
      <c r="BI406" s="24">
        <f t="shared" si="203"/>
        <v>0.90909090909090906</v>
      </c>
      <c r="BJ406" s="24">
        <f t="shared" si="203"/>
        <v>1.7272727272727273</v>
      </c>
      <c r="BK406" s="24">
        <f t="shared" si="203"/>
        <v>1.8181818181818181</v>
      </c>
      <c r="BL406" s="24">
        <f t="shared" si="203"/>
        <v>57.727272727272727</v>
      </c>
      <c r="BM406" s="24">
        <f t="shared" si="203"/>
        <v>14.727272727272727</v>
      </c>
      <c r="BN406" s="24">
        <f t="shared" si="203"/>
        <v>3.6363636363636362</v>
      </c>
      <c r="BO406" s="24">
        <f t="shared" si="203"/>
        <v>0.54545454545454541</v>
      </c>
      <c r="BP406" s="24">
        <f t="shared" si="203"/>
        <v>3.5454545454545454</v>
      </c>
      <c r="BQ406" s="24">
        <f t="shared" si="203"/>
        <v>3.9090909090909092</v>
      </c>
      <c r="BR406" s="24">
        <f t="shared" ref="BR406:BX406" si="204">AVERAGE(BR381:BR384,BR386,BR391,BR393:BR394,BR397:BR398,BR402)</f>
        <v>31.363636363636363</v>
      </c>
      <c r="BS406" s="24">
        <f t="shared" si="204"/>
        <v>0.81818181818181823</v>
      </c>
      <c r="BT406" s="24">
        <f t="shared" si="204"/>
        <v>0.27272727272727271</v>
      </c>
      <c r="BU406" s="24">
        <f t="shared" si="204"/>
        <v>0.54545454545454541</v>
      </c>
      <c r="BV406" s="24">
        <f t="shared" si="204"/>
        <v>334.81818181818181</v>
      </c>
      <c r="BW406" s="24">
        <f t="shared" si="204"/>
        <v>250.27272727272728</v>
      </c>
      <c r="BX406" s="24">
        <f t="shared" si="204"/>
        <v>84.545454545454547</v>
      </c>
    </row>
    <row r="407" spans="1:106">
      <c r="A407" s="35" t="s">
        <v>179</v>
      </c>
      <c r="B407" s="34">
        <f>COUNTIF(C378:C403,"+ve")</f>
        <v>12</v>
      </c>
      <c r="C407" s="63"/>
      <c r="D407" s="18" t="s">
        <v>41</v>
      </c>
      <c r="E407" s="27">
        <f>AVERAGE(E385,E387:E390,E392,E395:E396,E399:E401,E403:E404)</f>
        <v>7.6923076923076925</v>
      </c>
      <c r="F407" s="27">
        <f t="shared" ref="F407:BQ407" si="205">AVERAGE(F385,F387:F390,F392,F395:F396,F399:F401,F403:F404)</f>
        <v>0</v>
      </c>
      <c r="G407" s="27">
        <f t="shared" si="205"/>
        <v>46.153846153846153</v>
      </c>
      <c r="H407" s="27">
        <f t="shared" si="205"/>
        <v>30.76923076923077</v>
      </c>
      <c r="I407" s="27">
        <f t="shared" si="205"/>
        <v>0.46153846153846156</v>
      </c>
      <c r="J407" s="27">
        <f t="shared" si="205"/>
        <v>4</v>
      </c>
      <c r="K407" s="27">
        <f t="shared" si="205"/>
        <v>0.30769230769230771</v>
      </c>
      <c r="L407" s="27">
        <f t="shared" si="205"/>
        <v>0</v>
      </c>
      <c r="M407" s="27">
        <f t="shared" si="205"/>
        <v>1.8461538461538463</v>
      </c>
      <c r="N407" s="27">
        <f t="shared" si="205"/>
        <v>1.2307692307692308</v>
      </c>
      <c r="O407" s="27">
        <f t="shared" si="205"/>
        <v>0.61538461538461542</v>
      </c>
      <c r="P407" s="27">
        <f t="shared" si="205"/>
        <v>536.96153846153845</v>
      </c>
      <c r="Q407" s="27">
        <f t="shared" si="205"/>
        <v>0</v>
      </c>
      <c r="R407" s="27">
        <f t="shared" si="205"/>
        <v>561.65384615384619</v>
      </c>
      <c r="S407" s="27">
        <f t="shared" si="205"/>
        <v>438.61538461538464</v>
      </c>
      <c r="T407" s="27">
        <f t="shared" si="205"/>
        <v>238.55769230769232</v>
      </c>
      <c r="U407" s="27">
        <f t="shared" si="205"/>
        <v>144.73076923076923</v>
      </c>
      <c r="V407" s="27">
        <f t="shared" si="205"/>
        <v>302.69230769230768</v>
      </c>
      <c r="W407" s="27">
        <f t="shared" si="205"/>
        <v>710.15384615384619</v>
      </c>
      <c r="X407" s="27">
        <f t="shared" si="205"/>
        <v>855.11538461538464</v>
      </c>
      <c r="Y407" s="27">
        <f t="shared" si="205"/>
        <v>311.53846153846155</v>
      </c>
      <c r="Z407" s="27">
        <f t="shared" si="205"/>
        <v>478.67307692307691</v>
      </c>
      <c r="AA407" s="27">
        <f t="shared" si="205"/>
        <v>557.42307692307691</v>
      </c>
      <c r="AB407" s="27">
        <f t="shared" si="205"/>
        <v>178.34615384615384</v>
      </c>
      <c r="AC407" s="27">
        <f t="shared" si="205"/>
        <v>19.46153846153846</v>
      </c>
      <c r="AD407" s="27">
        <f t="shared" si="205"/>
        <v>7.615384615384615</v>
      </c>
      <c r="AE407" s="27">
        <f t="shared" si="205"/>
        <v>8.7692307692307701</v>
      </c>
      <c r="AF407" s="27">
        <f t="shared" si="205"/>
        <v>3.0769230769230771</v>
      </c>
      <c r="AG407" s="27">
        <f t="shared" si="205"/>
        <v>5.384615384615385</v>
      </c>
      <c r="AH407" s="27">
        <f t="shared" si="205"/>
        <v>5.9230769230769234</v>
      </c>
      <c r="AI407" s="27">
        <f t="shared" si="205"/>
        <v>1.4615384615384615</v>
      </c>
      <c r="AJ407" s="27">
        <f t="shared" si="205"/>
        <v>0.23076923076923078</v>
      </c>
      <c r="AK407" s="27">
        <f t="shared" si="205"/>
        <v>1.0769230769230769</v>
      </c>
      <c r="AL407" s="27">
        <f t="shared" si="205"/>
        <v>5.384615384615385</v>
      </c>
      <c r="AM407" s="27">
        <f t="shared" si="205"/>
        <v>3.6923076923076925</v>
      </c>
      <c r="AN407" s="27">
        <f t="shared" si="205"/>
        <v>2.2307692307692308</v>
      </c>
      <c r="AO407" s="27">
        <f t="shared" si="205"/>
        <v>0</v>
      </c>
      <c r="AP407" s="27">
        <f t="shared" si="205"/>
        <v>0</v>
      </c>
      <c r="AQ407" s="27">
        <f t="shared" si="205"/>
        <v>0.15384615384615385</v>
      </c>
      <c r="AR407" s="27">
        <f t="shared" si="205"/>
        <v>1.5384615384615385</v>
      </c>
      <c r="AS407" s="27">
        <f t="shared" si="205"/>
        <v>1.2307692307692308</v>
      </c>
      <c r="AT407" s="27">
        <f t="shared" si="205"/>
        <v>2.4615384615384617</v>
      </c>
      <c r="AU407" s="27">
        <f t="shared" si="205"/>
        <v>1</v>
      </c>
      <c r="AV407" s="27">
        <f t="shared" si="205"/>
        <v>0.23076923076923078</v>
      </c>
      <c r="AW407" s="27">
        <f t="shared" si="205"/>
        <v>0.61538461538461542</v>
      </c>
      <c r="AX407" s="27">
        <f t="shared" si="205"/>
        <v>3.2307692307692308</v>
      </c>
      <c r="AY407" s="27">
        <f t="shared" si="205"/>
        <v>0.46153846153846156</v>
      </c>
      <c r="AZ407" s="27">
        <f t="shared" si="205"/>
        <v>1.2307692307692308</v>
      </c>
      <c r="BA407" s="27">
        <f t="shared" si="205"/>
        <v>0.46153846153846156</v>
      </c>
      <c r="BB407" s="27">
        <f t="shared" si="205"/>
        <v>0</v>
      </c>
      <c r="BC407" s="27">
        <f t="shared" si="205"/>
        <v>0.30769230769230771</v>
      </c>
      <c r="BD407" s="27">
        <f t="shared" si="205"/>
        <v>0.61538461538461542</v>
      </c>
      <c r="BE407" s="27">
        <f t="shared" si="205"/>
        <v>4.3076923076923075</v>
      </c>
      <c r="BF407" s="27">
        <f t="shared" si="205"/>
        <v>0.15384615384615385</v>
      </c>
      <c r="BG407" s="27">
        <f t="shared" si="205"/>
        <v>7.6923076923076927E-2</v>
      </c>
      <c r="BH407" s="27">
        <f t="shared" si="205"/>
        <v>7.6923076923076927E-2</v>
      </c>
      <c r="BI407" s="27">
        <f t="shared" si="205"/>
        <v>1.2307692307692308</v>
      </c>
      <c r="BJ407" s="27">
        <f t="shared" si="205"/>
        <v>1.8461538461538463</v>
      </c>
      <c r="BK407" s="27">
        <f t="shared" si="205"/>
        <v>0.92307692307692313</v>
      </c>
      <c r="BL407" s="27">
        <f t="shared" si="205"/>
        <v>79.769230769230774</v>
      </c>
      <c r="BM407" s="27">
        <f t="shared" si="205"/>
        <v>18.23076923076923</v>
      </c>
      <c r="BN407" s="27">
        <f t="shared" si="205"/>
        <v>2.7692307692307692</v>
      </c>
      <c r="BO407" s="27">
        <f t="shared" si="205"/>
        <v>0.76923076923076927</v>
      </c>
      <c r="BP407" s="27">
        <f t="shared" si="205"/>
        <v>3</v>
      </c>
      <c r="BQ407" s="27">
        <f t="shared" si="205"/>
        <v>21.692307692307693</v>
      </c>
      <c r="BR407" s="27">
        <f t="shared" ref="BR407:BX407" si="206">AVERAGE(BR385,BR387:BR390,BR392,BR395:BR396,BR399:BR401,BR403:BR404)</f>
        <v>33.307692307692307</v>
      </c>
      <c r="BS407" s="27">
        <f t="shared" si="206"/>
        <v>0.61538461538461542</v>
      </c>
      <c r="BT407" s="27">
        <f t="shared" si="206"/>
        <v>0</v>
      </c>
      <c r="BU407" s="27">
        <f t="shared" si="206"/>
        <v>0.61538461538461542</v>
      </c>
      <c r="BV407" s="27">
        <f t="shared" si="206"/>
        <v>147.30769230769232</v>
      </c>
      <c r="BW407" s="27">
        <f t="shared" si="206"/>
        <v>0</v>
      </c>
      <c r="BX407" s="27">
        <f t="shared" si="206"/>
        <v>147.30769230769232</v>
      </c>
      <c r="BY407" s="27" t="e">
        <f>AVERAGE(#REF!,#REF!,#REF!,#REF!,#REF!,#REF!)</f>
        <v>#REF!</v>
      </c>
      <c r="BZ407" s="27" t="e">
        <f>AVERAGE(#REF!,#REF!,#REF!,#REF!,#REF!,#REF!)</f>
        <v>#REF!</v>
      </c>
      <c r="CA407" s="27" t="e">
        <f>AVERAGE(#REF!,#REF!,#REF!,#REF!,#REF!,#REF!)</f>
        <v>#REF!</v>
      </c>
      <c r="CB407" s="27" t="e">
        <f>AVERAGE(#REF!,#REF!,#REF!,#REF!,#REF!,#REF!)</f>
        <v>#REF!</v>
      </c>
      <c r="CC407" s="27" t="e">
        <f>AVERAGE(#REF!,#REF!,#REF!,#REF!,#REF!,#REF!)</f>
        <v>#REF!</v>
      </c>
    </row>
    <row r="408" spans="1:106">
      <c r="A408" s="63"/>
      <c r="B408" s="63"/>
      <c r="C408" s="63"/>
      <c r="D408" s="22" t="s">
        <v>43</v>
      </c>
      <c r="E408" s="24">
        <f>STDEV(E381:E384,E386,E391,E393:E394,E397:E398,E402)/SQRT($B406)</f>
        <v>8.4428071004575962</v>
      </c>
      <c r="F408" s="24">
        <f t="shared" ref="F408:BQ408" si="207">STDEV(F381:F384,F386,F391,F393:F394,F397:F398,F402)/SQRT($B406)</f>
        <v>5.0819726761358863</v>
      </c>
      <c r="G408" s="24">
        <f t="shared" si="207"/>
        <v>6.9680498712526777</v>
      </c>
      <c r="H408" s="24">
        <f t="shared" si="207"/>
        <v>6.586989430086108</v>
      </c>
      <c r="I408" s="24">
        <f t="shared" si="207"/>
        <v>6.9680498712526795E-2</v>
      </c>
      <c r="J408" s="24">
        <f t="shared" si="207"/>
        <v>0</v>
      </c>
      <c r="K408" s="24">
        <f t="shared" si="207"/>
        <v>0.33771228401830383</v>
      </c>
      <c r="L408" s="24">
        <f t="shared" si="207"/>
        <v>0.20327890704543541</v>
      </c>
      <c r="M408" s="24">
        <f t="shared" si="207"/>
        <v>0.27872199485010718</v>
      </c>
      <c r="N408" s="24">
        <f t="shared" si="207"/>
        <v>0.26347957720344434</v>
      </c>
      <c r="O408" s="24">
        <f t="shared" si="207"/>
        <v>0.29597855629272191</v>
      </c>
      <c r="P408" s="24">
        <f t="shared" si="207"/>
        <v>326.66211360814731</v>
      </c>
      <c r="Q408" s="24">
        <f t="shared" si="207"/>
        <v>357.4175810907002</v>
      </c>
      <c r="R408" s="24">
        <f t="shared" si="207"/>
        <v>107.10008642572002</v>
      </c>
      <c r="S408" s="24">
        <f t="shared" si="207"/>
        <v>283.93209815664795</v>
      </c>
      <c r="T408" s="24">
        <f t="shared" si="207"/>
        <v>90.090055316881163</v>
      </c>
      <c r="U408" s="24">
        <f t="shared" si="207"/>
        <v>33.887733951928595</v>
      </c>
      <c r="V408" s="24">
        <f t="shared" si="207"/>
        <v>107.12526266397877</v>
      </c>
      <c r="W408" s="24">
        <f t="shared" si="207"/>
        <v>99.771591938042363</v>
      </c>
      <c r="X408" s="24">
        <f t="shared" si="207"/>
        <v>113.2634371646345</v>
      </c>
      <c r="Y408" s="24">
        <f t="shared" si="207"/>
        <v>46.785014730208061</v>
      </c>
      <c r="Z408" s="24">
        <f t="shared" si="207"/>
        <v>85.857734304434686</v>
      </c>
      <c r="AA408" s="24">
        <f t="shared" si="207"/>
        <v>122.97710597928918</v>
      </c>
      <c r="AB408" s="24">
        <f t="shared" si="207"/>
        <v>35.702524391615292</v>
      </c>
      <c r="AC408" s="24">
        <f t="shared" si="207"/>
        <v>2.5917861354480674</v>
      </c>
      <c r="AD408" s="24">
        <f t="shared" si="207"/>
        <v>0.88886593175129558</v>
      </c>
      <c r="AE408" s="24">
        <f t="shared" si="207"/>
        <v>1.4910199515324294</v>
      </c>
      <c r="AF408" s="24">
        <f t="shared" si="207"/>
        <v>1.0115040760509908</v>
      </c>
      <c r="AG408" s="24">
        <f t="shared" si="207"/>
        <v>0.93684894749005476</v>
      </c>
      <c r="AH408" s="24">
        <f t="shared" si="207"/>
        <v>0.60983672113630627</v>
      </c>
      <c r="AI408" s="24">
        <f t="shared" si="207"/>
        <v>0.34257170329848674</v>
      </c>
      <c r="AJ408" s="24">
        <f t="shared" si="207"/>
        <v>0.12196734422726126</v>
      </c>
      <c r="AK408" s="24">
        <f t="shared" si="207"/>
        <v>0.36363636363636365</v>
      </c>
      <c r="AL408" s="24">
        <f t="shared" si="207"/>
        <v>1.5341834988893808</v>
      </c>
      <c r="AM408" s="24">
        <f t="shared" si="207"/>
        <v>0.33771228401830383</v>
      </c>
      <c r="AN408" s="24">
        <f t="shared" si="207"/>
        <v>0.3149183286488868</v>
      </c>
      <c r="AO408" s="24">
        <f t="shared" si="207"/>
        <v>0</v>
      </c>
      <c r="AP408" s="24">
        <f t="shared" si="207"/>
        <v>0</v>
      </c>
      <c r="AQ408" s="24">
        <f t="shared" si="207"/>
        <v>0.27272727272727276</v>
      </c>
      <c r="AR408" s="24">
        <f t="shared" si="207"/>
        <v>0.67786734117480907</v>
      </c>
      <c r="AS408" s="24">
        <f t="shared" si="207"/>
        <v>0.70182760238613762</v>
      </c>
      <c r="AT408" s="24">
        <f t="shared" si="207"/>
        <v>0.47586372102917818</v>
      </c>
      <c r="AU408" s="24">
        <f t="shared" si="207"/>
        <v>0.20730462274529782</v>
      </c>
      <c r="AV408" s="24">
        <f t="shared" si="207"/>
        <v>0.12196734422726126</v>
      </c>
      <c r="AW408" s="24">
        <f t="shared" si="207"/>
        <v>0</v>
      </c>
      <c r="AX408" s="24">
        <f t="shared" si="207"/>
        <v>0.97064347745739188</v>
      </c>
      <c r="AY408" s="24">
        <f t="shared" si="207"/>
        <v>0.24729946379518986</v>
      </c>
      <c r="AZ408" s="24">
        <f t="shared" si="207"/>
        <v>0.28459046986360959</v>
      </c>
      <c r="BA408" s="24">
        <f t="shared" si="207"/>
        <v>0.2816715160878121</v>
      </c>
      <c r="BB408" s="24">
        <f t="shared" si="207"/>
        <v>0</v>
      </c>
      <c r="BC408" s="24">
        <f t="shared" si="207"/>
        <v>9.0909090909090912E-2</v>
      </c>
      <c r="BD408" s="24">
        <f t="shared" si="207"/>
        <v>0.54393728369642158</v>
      </c>
      <c r="BE408" s="24">
        <f t="shared" si="207"/>
        <v>1.131809054362612</v>
      </c>
      <c r="BF408" s="24">
        <f t="shared" si="207"/>
        <v>0.31228298249668485</v>
      </c>
      <c r="BG408" s="24">
        <f t="shared" si="207"/>
        <v>0</v>
      </c>
      <c r="BH408" s="24">
        <f t="shared" si="207"/>
        <v>0</v>
      </c>
      <c r="BI408" s="24">
        <f t="shared" si="207"/>
        <v>0.28459046986360959</v>
      </c>
      <c r="BJ408" s="24">
        <f t="shared" si="207"/>
        <v>0.35906213923875452</v>
      </c>
      <c r="BK408" s="24">
        <f t="shared" si="207"/>
        <v>0.94212701149320832</v>
      </c>
      <c r="BL408" s="24">
        <f t="shared" si="207"/>
        <v>14.477625941174264</v>
      </c>
      <c r="BM408" s="24">
        <f t="shared" si="207"/>
        <v>5.038201174464966</v>
      </c>
      <c r="BN408" s="24">
        <f t="shared" si="207"/>
        <v>1.4477112172650461</v>
      </c>
      <c r="BO408" s="24">
        <f t="shared" si="207"/>
        <v>0.38995655617322211</v>
      </c>
      <c r="BP408" s="24">
        <f t="shared" si="207"/>
        <v>0.73067386536036794</v>
      </c>
      <c r="BQ408" s="24">
        <f t="shared" si="207"/>
        <v>1.3846860192479833</v>
      </c>
      <c r="BR408" s="24">
        <f t="shared" ref="BR408:BX408" si="208">STDEV(BR381:BR384,BR386,BR391,BR393:BR394,BR397:BR398,BR402)/SQRT($B406)</f>
        <v>8.9170650769620874</v>
      </c>
      <c r="BS408" s="24">
        <f t="shared" si="208"/>
        <v>0.29597855629272191</v>
      </c>
      <c r="BT408" s="24">
        <f t="shared" si="208"/>
        <v>0.19497827808661106</v>
      </c>
      <c r="BU408" s="24">
        <f t="shared" si="208"/>
        <v>0.24729946379518986</v>
      </c>
      <c r="BV408" s="24">
        <f t="shared" si="208"/>
        <v>202.98700442871251</v>
      </c>
      <c r="BW408" s="24">
        <f t="shared" si="208"/>
        <v>205.86068064278507</v>
      </c>
      <c r="BX408" s="24">
        <f t="shared" si="208"/>
        <v>36.181201456598636</v>
      </c>
      <c r="BY408" s="24" t="e">
        <f>STDEV(BY381:BY383,#REF!,#REF!,#REF!,#REF!,#REF!)/SQRT($B406)</f>
        <v>#REF!</v>
      </c>
      <c r="BZ408" s="24" t="e">
        <f>STDEV(BZ381:BZ383,#REF!,#REF!,#REF!,#REF!,#REF!)/SQRT($B406)</f>
        <v>#REF!</v>
      </c>
      <c r="CA408" s="24" t="e">
        <f>STDEV(CA381:CA383,#REF!,#REF!,#REF!,#REF!,#REF!)/SQRT($B406)</f>
        <v>#REF!</v>
      </c>
      <c r="CB408" s="24" t="e">
        <f>STDEV(CB381:CB383,#REF!,#REF!,#REF!,#REF!,#REF!)/SQRT($B406)</f>
        <v>#REF!</v>
      </c>
      <c r="CC408" s="24" t="e">
        <f>STDEV(CC381:CC383,#REF!,#REF!,#REF!,#REF!,#REF!)/SQRT($B406)</f>
        <v>#REF!</v>
      </c>
    </row>
    <row r="409" spans="1:106">
      <c r="A409" s="63"/>
      <c r="B409" s="2"/>
      <c r="C409" s="63"/>
      <c r="D409" s="18" t="s">
        <v>43</v>
      </c>
      <c r="E409" s="27">
        <f>STDEV(E385,E387:E390,E392,E395:E396,E399:E401,E403:E404)/SQRT($B407)</f>
        <v>8.0064076902543579</v>
      </c>
      <c r="F409" s="27">
        <f t="shared" ref="F409:BQ409" si="209">STDEV(F385,F387:F390,F392,F395:F396,F399:F401,F403:F404)/SQRT($B407)</f>
        <v>0</v>
      </c>
      <c r="G409" s="27">
        <f t="shared" si="209"/>
        <v>4.003203845127179</v>
      </c>
      <c r="H409" s="27">
        <f t="shared" si="209"/>
        <v>7.3088168275585774</v>
      </c>
      <c r="I409" s="27">
        <f t="shared" si="209"/>
        <v>4.003203845127179E-2</v>
      </c>
      <c r="J409" s="27">
        <f t="shared" si="209"/>
        <v>0</v>
      </c>
      <c r="K409" s="27">
        <f t="shared" si="209"/>
        <v>0.32025630761017432</v>
      </c>
      <c r="L409" s="27">
        <f t="shared" si="209"/>
        <v>0</v>
      </c>
      <c r="M409" s="27">
        <f t="shared" si="209"/>
        <v>0.16012815380508716</v>
      </c>
      <c r="N409" s="27">
        <f t="shared" si="209"/>
        <v>0.29235267310234309</v>
      </c>
      <c r="O409" s="27">
        <f t="shared" si="209"/>
        <v>0.27735009811261457</v>
      </c>
      <c r="P409" s="27">
        <f t="shared" si="209"/>
        <v>132.34795012079039</v>
      </c>
      <c r="Q409" s="27">
        <f t="shared" si="209"/>
        <v>0</v>
      </c>
      <c r="R409" s="27">
        <f t="shared" si="209"/>
        <v>148.4965205425631</v>
      </c>
      <c r="S409" s="27">
        <f t="shared" si="209"/>
        <v>151.95640998058633</v>
      </c>
      <c r="T409" s="27">
        <f t="shared" si="209"/>
        <v>55.730051814202326</v>
      </c>
      <c r="U409" s="27">
        <f t="shared" si="209"/>
        <v>33.54084447152826</v>
      </c>
      <c r="V409" s="27">
        <f t="shared" si="209"/>
        <v>108.73771543740935</v>
      </c>
      <c r="W409" s="27">
        <f t="shared" si="209"/>
        <v>297.44724750911354</v>
      </c>
      <c r="X409" s="27">
        <f t="shared" si="209"/>
        <v>405.41575091471668</v>
      </c>
      <c r="Y409" s="27">
        <f t="shared" si="209"/>
        <v>136.54975260284232</v>
      </c>
      <c r="Z409" s="27">
        <f t="shared" si="209"/>
        <v>90.076136702858022</v>
      </c>
      <c r="AA409" s="27">
        <f t="shared" si="209"/>
        <v>113.91480500420172</v>
      </c>
      <c r="AB409" s="27">
        <f t="shared" si="209"/>
        <v>57.470233376583529</v>
      </c>
      <c r="AC409" s="27">
        <f t="shared" si="209"/>
        <v>4.2124408743219321</v>
      </c>
      <c r="AD409" s="27">
        <f t="shared" si="209"/>
        <v>1.6813456149534152</v>
      </c>
      <c r="AE409" s="27">
        <f t="shared" si="209"/>
        <v>2.6118156896268916</v>
      </c>
      <c r="AF409" s="27">
        <f t="shared" si="209"/>
        <v>1.1454107612406179</v>
      </c>
      <c r="AG409" s="27">
        <f t="shared" si="209"/>
        <v>0.79528525227029878</v>
      </c>
      <c r="AH409" s="27">
        <f t="shared" si="209"/>
        <v>1.0636777032589602</v>
      </c>
      <c r="AI409" s="27">
        <f t="shared" si="209"/>
        <v>0.65208410133484718</v>
      </c>
      <c r="AJ409" s="27">
        <f t="shared" si="209"/>
        <v>0.1729581738875903</v>
      </c>
      <c r="AK409" s="27">
        <f t="shared" si="209"/>
        <v>0.81190395625839518</v>
      </c>
      <c r="AL409" s="27">
        <f t="shared" si="209"/>
        <v>1.9022591157856872</v>
      </c>
      <c r="AM409" s="27">
        <f t="shared" si="209"/>
        <v>0.32025630761017432</v>
      </c>
      <c r="AN409" s="27">
        <f t="shared" si="209"/>
        <v>0.9512699563817465</v>
      </c>
      <c r="AO409" s="27">
        <f t="shared" si="209"/>
        <v>0</v>
      </c>
      <c r="AP409" s="27">
        <f t="shared" si="209"/>
        <v>0</v>
      </c>
      <c r="AQ409" s="27">
        <f t="shared" si="209"/>
        <v>0.16012815380508716</v>
      </c>
      <c r="AR409" s="27">
        <f t="shared" si="209"/>
        <v>0.7131248197524811</v>
      </c>
      <c r="AS409" s="27">
        <f t="shared" si="209"/>
        <v>0.55470019622522915</v>
      </c>
      <c r="AT409" s="27">
        <f t="shared" si="209"/>
        <v>0.34591634777518054</v>
      </c>
      <c r="AU409" s="27">
        <f t="shared" si="209"/>
        <v>0.63464775882199231</v>
      </c>
      <c r="AV409" s="27">
        <f t="shared" si="209"/>
        <v>0.1729581738875903</v>
      </c>
      <c r="AW409" s="27">
        <f t="shared" si="209"/>
        <v>0.64051261522034864</v>
      </c>
      <c r="AX409" s="27">
        <f t="shared" si="209"/>
        <v>1.1556254088025606</v>
      </c>
      <c r="AY409" s="27">
        <f t="shared" si="209"/>
        <v>0.3459163477751806</v>
      </c>
      <c r="AZ409" s="27">
        <f t="shared" si="209"/>
        <v>0.29235267310234309</v>
      </c>
      <c r="BA409" s="27">
        <f t="shared" si="209"/>
        <v>0.25318484177091666</v>
      </c>
      <c r="BB409" s="27">
        <f t="shared" si="209"/>
        <v>0</v>
      </c>
      <c r="BC409" s="27">
        <f t="shared" si="209"/>
        <v>0.18198807136638964</v>
      </c>
      <c r="BD409" s="27">
        <f t="shared" si="209"/>
        <v>0.55949458266741792</v>
      </c>
      <c r="BE409" s="27">
        <f t="shared" si="209"/>
        <v>0.68093701153279496</v>
      </c>
      <c r="BF409" s="27">
        <f t="shared" si="209"/>
        <v>0.1084072725979985</v>
      </c>
      <c r="BG409" s="27">
        <f t="shared" si="209"/>
        <v>8.0064076902543579E-2</v>
      </c>
      <c r="BH409" s="27">
        <f t="shared" si="209"/>
        <v>8.0064076902543579E-2</v>
      </c>
      <c r="BI409" s="27">
        <f t="shared" si="209"/>
        <v>0.26754662506037447</v>
      </c>
      <c r="BJ409" s="27">
        <f t="shared" si="209"/>
        <v>0.45408873713909842</v>
      </c>
      <c r="BK409" s="27">
        <f t="shared" si="209"/>
        <v>0.46340434799814922</v>
      </c>
      <c r="BL409" s="27">
        <f t="shared" si="209"/>
        <v>25.417391750901654</v>
      </c>
      <c r="BM409" s="27">
        <f t="shared" si="209"/>
        <v>7.5260232288390956</v>
      </c>
      <c r="BN409" s="27">
        <f t="shared" si="209"/>
        <v>1.0616669685625302</v>
      </c>
      <c r="BO409" s="27">
        <f t="shared" si="209"/>
        <v>0.35656240987624055</v>
      </c>
      <c r="BP409" s="27">
        <f t="shared" si="209"/>
        <v>0.86602540378443871</v>
      </c>
      <c r="BQ409" s="27">
        <f t="shared" si="209"/>
        <v>12.423311765132325</v>
      </c>
      <c r="BR409" s="27">
        <f t="shared" ref="BR409:BX409" si="210">STDEV(BR385,BR387:BR390,BR392,BR395:BR396,BR399:BR401,BR403:BR404)/SQRT($B407)</f>
        <v>12.375145686788127</v>
      </c>
      <c r="BS409" s="27">
        <f t="shared" si="210"/>
        <v>0.27735009811261457</v>
      </c>
      <c r="BT409" s="27">
        <f t="shared" si="210"/>
        <v>0</v>
      </c>
      <c r="BU409" s="27">
        <f t="shared" si="210"/>
        <v>0.27735009811261457</v>
      </c>
      <c r="BV409" s="27">
        <f t="shared" si="210"/>
        <v>74.709937667788125</v>
      </c>
      <c r="BW409" s="27">
        <f t="shared" si="210"/>
        <v>0</v>
      </c>
      <c r="BX409" s="27">
        <f t="shared" si="210"/>
        <v>74.709937667788125</v>
      </c>
      <c r="BY409" s="27" t="e">
        <f>STDEV(#REF!,#REF!,#REF!,#REF!,#REF!,#REF!)/SQRT($B407)</f>
        <v>#REF!</v>
      </c>
      <c r="BZ409" s="27" t="e">
        <f>STDEV(#REF!,#REF!,#REF!,#REF!,#REF!,#REF!)/SQRT($B407)</f>
        <v>#REF!</v>
      </c>
      <c r="CA409" s="27" t="e">
        <f>STDEV(#REF!,#REF!,#REF!,#REF!,#REF!,#REF!)/SQRT($B407)</f>
        <v>#REF!</v>
      </c>
      <c r="CB409" s="27" t="e">
        <f>STDEV(#REF!,#REF!,#REF!,#REF!,#REF!,#REF!)/SQRT($B407)</f>
        <v>#REF!</v>
      </c>
      <c r="CC409" s="27" t="e">
        <f>STDEV(#REF!,#REF!,#REF!,#REF!,#REF!,#REF!)/SQRT($B407)</f>
        <v>#REF!</v>
      </c>
    </row>
    <row r="410" spans="1:106">
      <c r="A410" s="63"/>
      <c r="B410" s="2"/>
      <c r="C410" s="63"/>
      <c r="D410" s="18"/>
      <c r="E410" s="27"/>
      <c r="F410" s="27"/>
      <c r="G410" s="27"/>
      <c r="H410" s="27"/>
      <c r="I410" s="27"/>
      <c r="CG410" s="10">
        <f>CG466</f>
        <v>0</v>
      </c>
      <c r="CH410" s="10">
        <f t="shared" ref="CH410:DB410" si="211">CH466</f>
        <v>0</v>
      </c>
      <c r="CI410" s="59">
        <f t="shared" si="211"/>
        <v>0</v>
      </c>
      <c r="CJ410" s="59">
        <f t="shared" si="211"/>
        <v>0</v>
      </c>
      <c r="CK410" s="59">
        <f t="shared" si="211"/>
        <v>0</v>
      </c>
      <c r="CL410" s="59">
        <f t="shared" si="211"/>
        <v>0</v>
      </c>
      <c r="CM410" s="59">
        <f t="shared" si="211"/>
        <v>0</v>
      </c>
      <c r="CN410" s="95">
        <f t="shared" si="211"/>
        <v>0</v>
      </c>
      <c r="CO410" s="95">
        <f t="shared" si="211"/>
        <v>0</v>
      </c>
      <c r="CP410" s="95">
        <f t="shared" si="211"/>
        <v>0</v>
      </c>
      <c r="CQ410" s="95">
        <f t="shared" si="211"/>
        <v>0</v>
      </c>
      <c r="CR410" s="95">
        <f t="shared" si="211"/>
        <v>0</v>
      </c>
      <c r="CS410" s="59">
        <f t="shared" si="211"/>
        <v>0</v>
      </c>
      <c r="CT410" s="59">
        <f t="shared" si="211"/>
        <v>0</v>
      </c>
      <c r="CU410" s="59">
        <f t="shared" si="211"/>
        <v>0</v>
      </c>
      <c r="CV410" s="59">
        <f t="shared" si="211"/>
        <v>0</v>
      </c>
      <c r="CW410" s="59">
        <f t="shared" si="211"/>
        <v>0</v>
      </c>
      <c r="CX410" s="95">
        <f t="shared" si="211"/>
        <v>0</v>
      </c>
      <c r="CY410" s="95">
        <f t="shared" si="211"/>
        <v>0</v>
      </c>
      <c r="CZ410" s="95">
        <f t="shared" si="211"/>
        <v>0</v>
      </c>
      <c r="DA410" s="95">
        <f t="shared" si="211"/>
        <v>0</v>
      </c>
      <c r="DB410" s="95">
        <f t="shared" si="211"/>
        <v>0</v>
      </c>
    </row>
    <row r="411" spans="1:106" ht="16">
      <c r="A411" s="83" t="s">
        <v>136</v>
      </c>
      <c r="B411" s="66"/>
      <c r="C411" s="66" t="s">
        <v>135</v>
      </c>
      <c r="D411" s="66"/>
      <c r="E411" s="53" t="s">
        <v>63</v>
      </c>
      <c r="F411" s="53" t="s">
        <v>64</v>
      </c>
      <c r="G411" s="53" t="s">
        <v>65</v>
      </c>
      <c r="H411" s="53" t="s">
        <v>66</v>
      </c>
      <c r="I411" s="87" t="s">
        <v>100</v>
      </c>
      <c r="J411" s="53" t="s">
        <v>62</v>
      </c>
      <c r="K411" s="53" t="s">
        <v>63</v>
      </c>
      <c r="L411" s="53" t="s">
        <v>64</v>
      </c>
      <c r="M411" s="53" t="s">
        <v>65</v>
      </c>
      <c r="N411" s="53" t="s">
        <v>66</v>
      </c>
      <c r="O411" s="87" t="s">
        <v>100</v>
      </c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CG411" s="10" t="e">
        <f>#REF!</f>
        <v>#REF!</v>
      </c>
      <c r="CH411" s="10" t="e">
        <f>#REF!</f>
        <v>#REF!</v>
      </c>
      <c r="CI411" s="59" t="e">
        <f>#REF!</f>
        <v>#REF!</v>
      </c>
      <c r="CJ411" s="59" t="e">
        <f>#REF!</f>
        <v>#REF!</v>
      </c>
      <c r="CK411" s="59" t="e">
        <f>#REF!</f>
        <v>#REF!</v>
      </c>
      <c r="CL411" s="59" t="e">
        <f>#REF!</f>
        <v>#REF!</v>
      </c>
      <c r="CM411" s="59" t="e">
        <f>#REF!</f>
        <v>#REF!</v>
      </c>
      <c r="CN411" s="95" t="e">
        <f>#REF!</f>
        <v>#REF!</v>
      </c>
      <c r="CO411" s="95" t="e">
        <f>#REF!</f>
        <v>#REF!</v>
      </c>
      <c r="CP411" s="95" t="e">
        <f>#REF!</f>
        <v>#REF!</v>
      </c>
      <c r="CQ411" s="95" t="e">
        <f>#REF!</f>
        <v>#REF!</v>
      </c>
      <c r="CR411" s="95" t="e">
        <f>#REF!</f>
        <v>#REF!</v>
      </c>
      <c r="CS411" s="59" t="e">
        <f>#REF!</f>
        <v>#REF!</v>
      </c>
      <c r="CT411" s="59" t="e">
        <f>#REF!</f>
        <v>#REF!</v>
      </c>
      <c r="CU411" s="59" t="e">
        <f>#REF!</f>
        <v>#REF!</v>
      </c>
      <c r="CV411" s="59" t="e">
        <f>#REF!</f>
        <v>#REF!</v>
      </c>
      <c r="CW411" s="59" t="e">
        <f>#REF!</f>
        <v>#REF!</v>
      </c>
      <c r="CX411" s="95" t="e">
        <f>#REF!</f>
        <v>#REF!</v>
      </c>
      <c r="CY411" s="95" t="e">
        <f>#REF!</f>
        <v>#REF!</v>
      </c>
      <c r="CZ411" s="95" t="e">
        <f>#REF!</f>
        <v>#REF!</v>
      </c>
      <c r="DA411" s="95" t="e">
        <f>#REF!</f>
        <v>#REF!</v>
      </c>
      <c r="DB411" s="95" t="e">
        <f>#REF!</f>
        <v>#REF!</v>
      </c>
    </row>
    <row r="412" spans="1:106">
      <c r="A412" t="s">
        <v>158</v>
      </c>
      <c r="B412" s="10">
        <f>('E0-Last'!B193)-2</f>
        <v>27</v>
      </c>
      <c r="C412" s="4" t="s">
        <v>3</v>
      </c>
      <c r="D412" s="10" t="s">
        <v>38</v>
      </c>
      <c r="E412" s="59">
        <f>(K412/$J412)*100</f>
        <v>0</v>
      </c>
      <c r="F412" s="59">
        <f>(L412/$J412)*100</f>
        <v>0</v>
      </c>
      <c r="G412" s="59">
        <f>(M412/$J412)*100</f>
        <v>50</v>
      </c>
      <c r="H412" s="59">
        <f>(N412/$J412)*100</f>
        <v>25</v>
      </c>
      <c r="I412" s="59">
        <f>M412/J412</f>
        <v>0.5</v>
      </c>
      <c r="J412">
        <v>4</v>
      </c>
      <c r="K412">
        <v>0</v>
      </c>
      <c r="L412">
        <v>0</v>
      </c>
      <c r="M412">
        <v>2</v>
      </c>
      <c r="N412">
        <v>1</v>
      </c>
      <c r="O412">
        <v>1</v>
      </c>
      <c r="P412">
        <v>1386.25</v>
      </c>
      <c r="Q412">
        <v>0</v>
      </c>
      <c r="R412">
        <v>1959.5</v>
      </c>
      <c r="S412">
        <v>331</v>
      </c>
      <c r="T412">
        <v>440.66666659999999</v>
      </c>
      <c r="U412">
        <v>451.5</v>
      </c>
      <c r="V412">
        <v>419</v>
      </c>
      <c r="W412">
        <v>640.33333330000005</v>
      </c>
      <c r="X412">
        <v>812</v>
      </c>
      <c r="Y412">
        <v>297</v>
      </c>
      <c r="Z412">
        <v>144</v>
      </c>
      <c r="AA412">
        <v>124.5</v>
      </c>
      <c r="AB412">
        <v>183</v>
      </c>
      <c r="AC412">
        <v>29</v>
      </c>
      <c r="AD412">
        <v>7</v>
      </c>
      <c r="AE412">
        <v>11</v>
      </c>
      <c r="AF412">
        <v>11</v>
      </c>
      <c r="AG412">
        <v>13</v>
      </c>
      <c r="AH412">
        <v>5</v>
      </c>
      <c r="AI412">
        <v>0</v>
      </c>
      <c r="AJ412">
        <v>0</v>
      </c>
      <c r="AK412">
        <v>0</v>
      </c>
      <c r="AL412">
        <v>11</v>
      </c>
      <c r="AM412">
        <v>4</v>
      </c>
      <c r="AN412">
        <v>1</v>
      </c>
      <c r="AO412">
        <v>0</v>
      </c>
      <c r="AP412">
        <v>0</v>
      </c>
      <c r="AQ412">
        <v>0</v>
      </c>
      <c r="AR412">
        <v>2</v>
      </c>
      <c r="AS412">
        <v>8</v>
      </c>
      <c r="AT412">
        <v>3</v>
      </c>
      <c r="AU412">
        <v>0</v>
      </c>
      <c r="AV412">
        <v>0</v>
      </c>
      <c r="AW412">
        <v>0</v>
      </c>
      <c r="AX412">
        <v>0</v>
      </c>
      <c r="AY412">
        <v>1</v>
      </c>
      <c r="AZ412">
        <v>1</v>
      </c>
      <c r="BA412">
        <v>0</v>
      </c>
      <c r="BB412">
        <v>0</v>
      </c>
      <c r="BC412">
        <v>0</v>
      </c>
      <c r="BD412">
        <v>9</v>
      </c>
      <c r="BE412">
        <v>3</v>
      </c>
      <c r="BF412">
        <v>0</v>
      </c>
      <c r="BG412">
        <v>0</v>
      </c>
      <c r="BH412">
        <v>0</v>
      </c>
      <c r="BI412">
        <v>0</v>
      </c>
      <c r="BJ412">
        <v>3</v>
      </c>
      <c r="BK412">
        <v>0</v>
      </c>
      <c r="BL412">
        <v>41</v>
      </c>
      <c r="BM412">
        <v>15</v>
      </c>
      <c r="BN412">
        <v>4</v>
      </c>
      <c r="BO412">
        <v>0</v>
      </c>
      <c r="BP412">
        <v>3</v>
      </c>
      <c r="BQ412">
        <v>1</v>
      </c>
      <c r="BR412">
        <v>18</v>
      </c>
      <c r="BS412">
        <v>1</v>
      </c>
      <c r="BT412">
        <v>1</v>
      </c>
      <c r="BU412">
        <v>0</v>
      </c>
      <c r="BV412">
        <v>1295</v>
      </c>
      <c r="BW412">
        <v>1295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 t="s">
        <v>58</v>
      </c>
      <c r="CE412" s="58"/>
    </row>
    <row r="413" spans="1:106">
      <c r="A413" t="s">
        <v>180</v>
      </c>
      <c r="B413" s="10">
        <f>('E0-Last'!B194)-2</f>
        <v>34</v>
      </c>
      <c r="C413" s="4" t="s">
        <v>3</v>
      </c>
      <c r="D413" s="10" t="s">
        <v>38</v>
      </c>
      <c r="E413" s="59">
        <f t="shared" ref="E413:E435" si="212">(K413/$J413)*100</f>
        <v>50</v>
      </c>
      <c r="F413" s="59">
        <f t="shared" ref="F413:F435" si="213">(L413/$J413)*100</f>
        <v>25</v>
      </c>
      <c r="G413" s="59">
        <f t="shared" ref="G413:G435" si="214">(M413/$J413)*100</f>
        <v>0</v>
      </c>
      <c r="H413" s="59">
        <f t="shared" ref="H413:H435" si="215">(N413/$J413)*100</f>
        <v>0</v>
      </c>
      <c r="I413" s="59">
        <f t="shared" ref="I413:I435" si="216">M413/J413</f>
        <v>0</v>
      </c>
      <c r="J413">
        <v>4</v>
      </c>
      <c r="K413">
        <v>2</v>
      </c>
      <c r="L413">
        <v>1</v>
      </c>
      <c r="M413">
        <v>0</v>
      </c>
      <c r="N413">
        <v>0</v>
      </c>
      <c r="O413">
        <v>1</v>
      </c>
      <c r="P413">
        <v>3084</v>
      </c>
      <c r="Q413">
        <v>2911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8</v>
      </c>
      <c r="AD413">
        <v>5</v>
      </c>
      <c r="AE413">
        <v>3</v>
      </c>
      <c r="AF413">
        <v>0</v>
      </c>
      <c r="AG413">
        <v>2</v>
      </c>
      <c r="AH413">
        <v>3</v>
      </c>
      <c r="AI413">
        <v>0</v>
      </c>
      <c r="AJ413">
        <v>0</v>
      </c>
      <c r="AK413">
        <v>0</v>
      </c>
      <c r="AL413">
        <v>3</v>
      </c>
      <c r="AM413">
        <v>2</v>
      </c>
      <c r="AN413">
        <v>2</v>
      </c>
      <c r="AO413">
        <v>0</v>
      </c>
      <c r="AP413">
        <v>0</v>
      </c>
      <c r="AQ413">
        <v>0</v>
      </c>
      <c r="AR413">
        <v>1</v>
      </c>
      <c r="AS413">
        <v>0</v>
      </c>
      <c r="AT413">
        <v>1</v>
      </c>
      <c r="AU413">
        <v>0</v>
      </c>
      <c r="AV413">
        <v>0</v>
      </c>
      <c r="AW413">
        <v>0</v>
      </c>
      <c r="AX413">
        <v>2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4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4</v>
      </c>
      <c r="BL413">
        <v>132</v>
      </c>
      <c r="BM413">
        <v>65</v>
      </c>
      <c r="BN413">
        <v>3</v>
      </c>
      <c r="BO413">
        <v>0</v>
      </c>
      <c r="BP413">
        <v>0</v>
      </c>
      <c r="BQ413">
        <v>0</v>
      </c>
      <c r="BR413">
        <v>64</v>
      </c>
      <c r="BS413">
        <v>1</v>
      </c>
      <c r="BT413">
        <v>0</v>
      </c>
      <c r="BU413">
        <v>1</v>
      </c>
      <c r="BV413">
        <v>3257</v>
      </c>
      <c r="BW413">
        <v>0</v>
      </c>
      <c r="BX413">
        <v>3257</v>
      </c>
      <c r="BY413">
        <v>0</v>
      </c>
      <c r="BZ413">
        <v>0</v>
      </c>
      <c r="CA413">
        <v>0</v>
      </c>
      <c r="CB413">
        <v>0</v>
      </c>
      <c r="CC413">
        <v>0</v>
      </c>
      <c r="CD413" t="s">
        <v>58</v>
      </c>
      <c r="CE413" s="58"/>
      <c r="CG413" s="10" t="e">
        <f>CG441</f>
        <v>#REF!</v>
      </c>
      <c r="CH413" s="10" t="e">
        <f t="shared" ref="CH413:DB413" si="217">CH441</f>
        <v>#REF!</v>
      </c>
      <c r="CI413" s="59" t="e">
        <f t="shared" si="217"/>
        <v>#REF!</v>
      </c>
      <c r="CJ413" s="59" t="e">
        <f t="shared" si="217"/>
        <v>#REF!</v>
      </c>
      <c r="CK413" s="59" t="e">
        <f t="shared" si="217"/>
        <v>#REF!</v>
      </c>
      <c r="CL413" s="59" t="e">
        <f t="shared" si="217"/>
        <v>#REF!</v>
      </c>
      <c r="CM413" s="59" t="e">
        <f t="shared" si="217"/>
        <v>#REF!</v>
      </c>
      <c r="CN413" s="95" t="e">
        <f t="shared" si="217"/>
        <v>#REF!</v>
      </c>
      <c r="CO413" s="95" t="e">
        <f t="shared" si="217"/>
        <v>#REF!</v>
      </c>
      <c r="CP413" s="95" t="e">
        <f t="shared" si="217"/>
        <v>#REF!</v>
      </c>
      <c r="CQ413" s="95" t="e">
        <f t="shared" si="217"/>
        <v>#REF!</v>
      </c>
      <c r="CR413" s="95" t="e">
        <f t="shared" si="217"/>
        <v>#REF!</v>
      </c>
      <c r="CS413" s="59" t="e">
        <f t="shared" si="217"/>
        <v>#REF!</v>
      </c>
      <c r="CT413" s="59" t="e">
        <f t="shared" si="217"/>
        <v>#REF!</v>
      </c>
      <c r="CU413" s="59" t="e">
        <f t="shared" si="217"/>
        <v>#REF!</v>
      </c>
      <c r="CV413" s="59" t="e">
        <f t="shared" si="217"/>
        <v>#REF!</v>
      </c>
      <c r="CW413" s="59" t="e">
        <f t="shared" si="217"/>
        <v>#REF!</v>
      </c>
      <c r="CX413" s="95" t="e">
        <f t="shared" si="217"/>
        <v>#REF!</v>
      </c>
      <c r="CY413" s="95" t="e">
        <f t="shared" si="217"/>
        <v>#REF!</v>
      </c>
      <c r="CZ413" s="95" t="e">
        <f t="shared" si="217"/>
        <v>#REF!</v>
      </c>
      <c r="DA413" s="95" t="e">
        <f t="shared" si="217"/>
        <v>#REF!</v>
      </c>
      <c r="DB413" s="95" t="e">
        <f t="shared" si="217"/>
        <v>#REF!</v>
      </c>
    </row>
    <row r="414" spans="1:106">
      <c r="A414" t="s">
        <v>159</v>
      </c>
      <c r="B414" s="10">
        <f>('E0-Last'!B195)-2</f>
        <v>32</v>
      </c>
      <c r="C414" s="4" t="s">
        <v>3</v>
      </c>
      <c r="D414" s="10" t="s">
        <v>38</v>
      </c>
      <c r="E414" s="59">
        <f t="shared" si="212"/>
        <v>50</v>
      </c>
      <c r="F414" s="59">
        <f t="shared" si="213"/>
        <v>0</v>
      </c>
      <c r="G414" s="59">
        <f t="shared" si="214"/>
        <v>25</v>
      </c>
      <c r="H414" s="59">
        <f t="shared" si="215"/>
        <v>25</v>
      </c>
      <c r="I414" s="59">
        <f t="shared" si="216"/>
        <v>0.25</v>
      </c>
      <c r="J414">
        <v>4</v>
      </c>
      <c r="K414">
        <v>2</v>
      </c>
      <c r="L414">
        <v>0</v>
      </c>
      <c r="M414">
        <v>1</v>
      </c>
      <c r="N414">
        <v>1</v>
      </c>
      <c r="O414">
        <v>0</v>
      </c>
      <c r="P414">
        <v>1463</v>
      </c>
      <c r="Q414">
        <v>0</v>
      </c>
      <c r="R414">
        <v>1630</v>
      </c>
      <c r="S414">
        <v>1296</v>
      </c>
      <c r="T414">
        <v>741.5</v>
      </c>
      <c r="U414">
        <v>854</v>
      </c>
      <c r="V414">
        <v>629</v>
      </c>
      <c r="W414">
        <v>439.5</v>
      </c>
      <c r="X414">
        <v>441</v>
      </c>
      <c r="Y414">
        <v>438</v>
      </c>
      <c r="Z414">
        <v>32</v>
      </c>
      <c r="AA414">
        <v>5</v>
      </c>
      <c r="AB414">
        <v>59</v>
      </c>
      <c r="AC414">
        <v>7</v>
      </c>
      <c r="AD414">
        <v>3</v>
      </c>
      <c r="AE414">
        <v>2</v>
      </c>
      <c r="AF414">
        <v>2</v>
      </c>
      <c r="AG414">
        <v>3</v>
      </c>
      <c r="AH414">
        <v>3</v>
      </c>
      <c r="AI414">
        <v>1</v>
      </c>
      <c r="AJ414">
        <v>0</v>
      </c>
      <c r="AK414">
        <v>0</v>
      </c>
      <c r="AL414">
        <v>0</v>
      </c>
      <c r="AM414">
        <v>2</v>
      </c>
      <c r="AN414">
        <v>1</v>
      </c>
      <c r="AO414">
        <v>0</v>
      </c>
      <c r="AP414">
        <v>0</v>
      </c>
      <c r="AQ414">
        <v>0</v>
      </c>
      <c r="AR414">
        <v>0</v>
      </c>
      <c r="AS414">
        <v>1</v>
      </c>
      <c r="AT414">
        <v>1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1</v>
      </c>
      <c r="BA414">
        <v>1</v>
      </c>
      <c r="BB414">
        <v>0</v>
      </c>
      <c r="BC414">
        <v>0</v>
      </c>
      <c r="BD414">
        <v>0</v>
      </c>
      <c r="BE414">
        <v>2</v>
      </c>
      <c r="BF414">
        <v>0</v>
      </c>
      <c r="BG414">
        <v>0</v>
      </c>
      <c r="BH414">
        <v>0</v>
      </c>
      <c r="BI414">
        <v>0</v>
      </c>
      <c r="BJ414">
        <v>2</v>
      </c>
      <c r="BK414">
        <v>0</v>
      </c>
      <c r="BL414">
        <v>122</v>
      </c>
      <c r="BM414">
        <v>56</v>
      </c>
      <c r="BN414">
        <v>5</v>
      </c>
      <c r="BO414">
        <v>0</v>
      </c>
      <c r="BP414">
        <v>2</v>
      </c>
      <c r="BQ414">
        <v>5</v>
      </c>
      <c r="BR414">
        <v>54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 t="s">
        <v>58</v>
      </c>
      <c r="CE414" s="58"/>
      <c r="CI414" s="59"/>
      <c r="CJ414" s="59"/>
      <c r="CK414" s="59"/>
      <c r="CL414" s="59"/>
      <c r="CM414" s="59"/>
      <c r="CN414" s="95"/>
      <c r="CO414" s="95"/>
      <c r="CP414" s="95"/>
      <c r="CQ414" s="95"/>
      <c r="CR414" s="95"/>
      <c r="CS414" s="59"/>
      <c r="CT414" s="59"/>
      <c r="CU414" s="59"/>
      <c r="CV414" s="59"/>
      <c r="CW414" s="59"/>
      <c r="CX414" s="95"/>
      <c r="CY414" s="95"/>
      <c r="CZ414" s="95"/>
      <c r="DA414" s="95"/>
      <c r="DB414" s="95"/>
    </row>
    <row r="415" spans="1:106">
      <c r="A415" t="s">
        <v>160</v>
      </c>
      <c r="B415" s="10">
        <f>('E0-Last'!B196)-2</f>
        <v>32</v>
      </c>
      <c r="C415" s="4" t="s">
        <v>3</v>
      </c>
      <c r="D415" s="10" t="s">
        <v>38</v>
      </c>
      <c r="E415" s="59">
        <f t="shared" si="212"/>
        <v>0</v>
      </c>
      <c r="F415" s="59">
        <f t="shared" si="213"/>
        <v>50</v>
      </c>
      <c r="G415" s="59">
        <f t="shared" si="214"/>
        <v>25</v>
      </c>
      <c r="H415" s="59">
        <f t="shared" si="215"/>
        <v>0</v>
      </c>
      <c r="I415" s="59">
        <f t="shared" si="216"/>
        <v>0.25</v>
      </c>
      <c r="J415">
        <v>4</v>
      </c>
      <c r="K415">
        <v>0</v>
      </c>
      <c r="L415">
        <v>2</v>
      </c>
      <c r="M415">
        <v>1</v>
      </c>
      <c r="N415">
        <v>0</v>
      </c>
      <c r="O415">
        <v>1</v>
      </c>
      <c r="P415">
        <v>744</v>
      </c>
      <c r="Q415">
        <v>698</v>
      </c>
      <c r="R415">
        <v>775</v>
      </c>
      <c r="S415">
        <v>0</v>
      </c>
      <c r="T415">
        <v>121</v>
      </c>
      <c r="U415">
        <v>121</v>
      </c>
      <c r="V415">
        <v>0</v>
      </c>
      <c r="W415">
        <v>2181</v>
      </c>
      <c r="X415">
        <v>2181</v>
      </c>
      <c r="Y415">
        <v>0</v>
      </c>
      <c r="Z415">
        <v>595</v>
      </c>
      <c r="AA415">
        <v>595</v>
      </c>
      <c r="AB415">
        <v>0</v>
      </c>
      <c r="AC415">
        <v>10</v>
      </c>
      <c r="AD415">
        <v>4</v>
      </c>
      <c r="AE415">
        <v>1</v>
      </c>
      <c r="AF415">
        <v>5</v>
      </c>
      <c r="AG415">
        <v>4</v>
      </c>
      <c r="AH415">
        <v>2</v>
      </c>
      <c r="AI415">
        <v>0</v>
      </c>
      <c r="AJ415">
        <v>0</v>
      </c>
      <c r="AK415">
        <v>0</v>
      </c>
      <c r="AL415">
        <v>4</v>
      </c>
      <c r="AM415">
        <v>4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1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1</v>
      </c>
      <c r="BA415">
        <v>0</v>
      </c>
      <c r="BB415">
        <v>0</v>
      </c>
      <c r="BC415">
        <v>0</v>
      </c>
      <c r="BD415">
        <v>4</v>
      </c>
      <c r="BE415">
        <v>1</v>
      </c>
      <c r="BF415">
        <v>0</v>
      </c>
      <c r="BG415">
        <v>0</v>
      </c>
      <c r="BH415">
        <v>0</v>
      </c>
      <c r="BI415">
        <v>0</v>
      </c>
      <c r="BJ415">
        <v>1</v>
      </c>
      <c r="BK415">
        <v>0</v>
      </c>
      <c r="BL415">
        <v>159</v>
      </c>
      <c r="BM415">
        <v>15</v>
      </c>
      <c r="BN415">
        <v>39</v>
      </c>
      <c r="BO415">
        <v>0</v>
      </c>
      <c r="BP415">
        <v>5</v>
      </c>
      <c r="BQ415">
        <v>13</v>
      </c>
      <c r="BR415">
        <v>87</v>
      </c>
      <c r="BS415">
        <v>1</v>
      </c>
      <c r="BT415">
        <v>1</v>
      </c>
      <c r="BU415">
        <v>0</v>
      </c>
      <c r="BV415">
        <v>805</v>
      </c>
      <c r="BW415">
        <v>805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 t="s">
        <v>58</v>
      </c>
      <c r="CG415" s="10">
        <f>CG471</f>
        <v>0</v>
      </c>
      <c r="CH415" s="10">
        <f t="shared" ref="CH415:DB415" si="218">CH471</f>
        <v>0</v>
      </c>
      <c r="CI415" s="59">
        <f t="shared" si="218"/>
        <v>0</v>
      </c>
      <c r="CJ415" s="59">
        <f t="shared" si="218"/>
        <v>0</v>
      </c>
      <c r="CK415" s="59">
        <f t="shared" si="218"/>
        <v>0</v>
      </c>
      <c r="CL415" s="59">
        <f t="shared" si="218"/>
        <v>0</v>
      </c>
      <c r="CM415" s="59">
        <f t="shared" si="218"/>
        <v>0</v>
      </c>
      <c r="CN415" s="95">
        <f t="shared" si="218"/>
        <v>0</v>
      </c>
      <c r="CO415" s="95">
        <f t="shared" si="218"/>
        <v>0</v>
      </c>
      <c r="CP415" s="95">
        <f t="shared" si="218"/>
        <v>0</v>
      </c>
      <c r="CQ415" s="95">
        <f t="shared" si="218"/>
        <v>0</v>
      </c>
      <c r="CR415" s="95">
        <f t="shared" si="218"/>
        <v>0</v>
      </c>
      <c r="CS415" s="59">
        <f t="shared" si="218"/>
        <v>0</v>
      </c>
      <c r="CT415" s="59">
        <f t="shared" si="218"/>
        <v>0</v>
      </c>
      <c r="CU415" s="59">
        <f t="shared" si="218"/>
        <v>0</v>
      </c>
      <c r="CV415" s="59">
        <f t="shared" si="218"/>
        <v>0</v>
      </c>
      <c r="CW415" s="59">
        <f t="shared" si="218"/>
        <v>0</v>
      </c>
      <c r="CX415" s="95">
        <f t="shared" si="218"/>
        <v>0</v>
      </c>
      <c r="CY415" s="95">
        <f t="shared" si="218"/>
        <v>0</v>
      </c>
      <c r="CZ415" s="95">
        <f t="shared" si="218"/>
        <v>0</v>
      </c>
      <c r="DA415" s="95">
        <f t="shared" si="218"/>
        <v>0</v>
      </c>
      <c r="DB415" s="95">
        <f t="shared" si="218"/>
        <v>0</v>
      </c>
    </row>
    <row r="416" spans="1:106">
      <c r="A416" t="s">
        <v>181</v>
      </c>
      <c r="B416" s="10">
        <f>('E0-Last'!B197)-2</f>
        <v>34</v>
      </c>
      <c r="C416" s="6" t="s">
        <v>2</v>
      </c>
      <c r="D416" s="10" t="s">
        <v>38</v>
      </c>
      <c r="E416" s="59">
        <f t="shared" si="212"/>
        <v>50</v>
      </c>
      <c r="F416" s="59">
        <f t="shared" si="213"/>
        <v>0</v>
      </c>
      <c r="G416" s="59">
        <f t="shared" si="214"/>
        <v>25</v>
      </c>
      <c r="H416" s="59">
        <f t="shared" si="215"/>
        <v>25</v>
      </c>
      <c r="I416" s="59">
        <f t="shared" si="216"/>
        <v>0.25</v>
      </c>
      <c r="J416">
        <v>4</v>
      </c>
      <c r="K416">
        <v>2</v>
      </c>
      <c r="L416">
        <v>0</v>
      </c>
      <c r="M416">
        <v>1</v>
      </c>
      <c r="N416">
        <v>1</v>
      </c>
      <c r="O416">
        <v>0</v>
      </c>
      <c r="P416">
        <v>1033.5</v>
      </c>
      <c r="Q416">
        <v>0</v>
      </c>
      <c r="R416">
        <v>570</v>
      </c>
      <c r="S416">
        <v>1497</v>
      </c>
      <c r="T416">
        <v>267</v>
      </c>
      <c r="U416">
        <v>112</v>
      </c>
      <c r="V416">
        <v>422</v>
      </c>
      <c r="W416">
        <v>155.5</v>
      </c>
      <c r="X416">
        <v>98</v>
      </c>
      <c r="Y416">
        <v>213</v>
      </c>
      <c r="Z416">
        <v>678</v>
      </c>
      <c r="AA416">
        <v>949</v>
      </c>
      <c r="AB416">
        <v>407</v>
      </c>
      <c r="AC416">
        <v>24</v>
      </c>
      <c r="AD416">
        <v>11</v>
      </c>
      <c r="AE416">
        <v>5</v>
      </c>
      <c r="AF416">
        <v>8</v>
      </c>
      <c r="AG416">
        <v>6</v>
      </c>
      <c r="AH416">
        <v>3</v>
      </c>
      <c r="AI416">
        <v>2</v>
      </c>
      <c r="AJ416">
        <v>0</v>
      </c>
      <c r="AK416">
        <v>0</v>
      </c>
      <c r="AL416">
        <v>13</v>
      </c>
      <c r="AM416">
        <v>2</v>
      </c>
      <c r="AN416">
        <v>1</v>
      </c>
      <c r="AO416">
        <v>0</v>
      </c>
      <c r="AP416">
        <v>0</v>
      </c>
      <c r="AQ416">
        <v>0</v>
      </c>
      <c r="AR416">
        <v>8</v>
      </c>
      <c r="AS416">
        <v>0</v>
      </c>
      <c r="AT416">
        <v>1</v>
      </c>
      <c r="AU416">
        <v>2</v>
      </c>
      <c r="AV416">
        <v>0</v>
      </c>
      <c r="AW416">
        <v>0</v>
      </c>
      <c r="AX416">
        <v>2</v>
      </c>
      <c r="AY416">
        <v>4</v>
      </c>
      <c r="AZ416">
        <v>1</v>
      </c>
      <c r="BA416">
        <v>0</v>
      </c>
      <c r="BB416">
        <v>0</v>
      </c>
      <c r="BC416">
        <v>0</v>
      </c>
      <c r="BD416">
        <v>3</v>
      </c>
      <c r="BE416">
        <v>2</v>
      </c>
      <c r="BF416">
        <v>0</v>
      </c>
      <c r="BG416">
        <v>0</v>
      </c>
      <c r="BH416">
        <v>0</v>
      </c>
      <c r="BI416">
        <v>1</v>
      </c>
      <c r="BJ416">
        <v>1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 t="s">
        <v>58</v>
      </c>
      <c r="CG416" s="10" t="e">
        <f>#REF!</f>
        <v>#REF!</v>
      </c>
      <c r="CH416" s="10" t="e">
        <f>#REF!</f>
        <v>#REF!</v>
      </c>
      <c r="CI416" s="59" t="e">
        <f>#REF!</f>
        <v>#REF!</v>
      </c>
      <c r="CJ416" s="59" t="e">
        <f>#REF!</f>
        <v>#REF!</v>
      </c>
      <c r="CK416" s="59" t="e">
        <f>#REF!</f>
        <v>#REF!</v>
      </c>
      <c r="CL416" s="59" t="e">
        <f>#REF!</f>
        <v>#REF!</v>
      </c>
      <c r="CM416" s="59" t="e">
        <f>#REF!</f>
        <v>#REF!</v>
      </c>
      <c r="CN416" s="95" t="e">
        <f>#REF!</f>
        <v>#REF!</v>
      </c>
      <c r="CO416" s="95" t="e">
        <f>#REF!</f>
        <v>#REF!</v>
      </c>
      <c r="CP416" s="95" t="e">
        <f>#REF!</f>
        <v>#REF!</v>
      </c>
      <c r="CQ416" s="95" t="e">
        <f>#REF!</f>
        <v>#REF!</v>
      </c>
      <c r="CR416" s="95" t="e">
        <f>#REF!</f>
        <v>#REF!</v>
      </c>
      <c r="CS416" s="59" t="e">
        <f>#REF!</f>
        <v>#REF!</v>
      </c>
      <c r="CT416" s="59" t="e">
        <f>#REF!</f>
        <v>#REF!</v>
      </c>
      <c r="CU416" s="59" t="e">
        <f>#REF!</f>
        <v>#REF!</v>
      </c>
      <c r="CV416" s="59" t="e">
        <f>#REF!</f>
        <v>#REF!</v>
      </c>
      <c r="CW416" s="59" t="e">
        <f>#REF!</f>
        <v>#REF!</v>
      </c>
      <c r="CX416" s="95" t="e">
        <f>#REF!</f>
        <v>#REF!</v>
      </c>
      <c r="CY416" s="95" t="e">
        <f>#REF!</f>
        <v>#REF!</v>
      </c>
      <c r="CZ416" s="95" t="e">
        <f>#REF!</f>
        <v>#REF!</v>
      </c>
      <c r="DA416" s="95" t="e">
        <f>#REF!</f>
        <v>#REF!</v>
      </c>
      <c r="DB416" s="95" t="e">
        <f>#REF!</f>
        <v>#REF!</v>
      </c>
    </row>
    <row r="417" spans="1:106">
      <c r="A417" t="s">
        <v>161</v>
      </c>
      <c r="B417" s="10">
        <f>('E0-Last'!B198)-2</f>
        <v>33</v>
      </c>
      <c r="C417" s="4" t="s">
        <v>3</v>
      </c>
      <c r="D417" s="10" t="s">
        <v>38</v>
      </c>
      <c r="E417" s="59">
        <f t="shared" si="212"/>
        <v>0</v>
      </c>
      <c r="F417" s="59">
        <f t="shared" si="213"/>
        <v>0</v>
      </c>
      <c r="G417" s="59">
        <f t="shared" si="214"/>
        <v>50</v>
      </c>
      <c r="H417" s="59">
        <f t="shared" si="215"/>
        <v>25</v>
      </c>
      <c r="I417" s="59">
        <f t="shared" si="216"/>
        <v>0.5</v>
      </c>
      <c r="J417">
        <v>4</v>
      </c>
      <c r="K417">
        <v>0</v>
      </c>
      <c r="L417">
        <v>0</v>
      </c>
      <c r="M417">
        <v>2</v>
      </c>
      <c r="N417">
        <v>1</v>
      </c>
      <c r="O417">
        <v>1</v>
      </c>
      <c r="P417">
        <v>355.75</v>
      </c>
      <c r="Q417">
        <v>0</v>
      </c>
      <c r="R417">
        <v>216</v>
      </c>
      <c r="S417">
        <v>482</v>
      </c>
      <c r="T417">
        <v>151.33333329999999</v>
      </c>
      <c r="U417">
        <v>153.5</v>
      </c>
      <c r="V417">
        <v>147</v>
      </c>
      <c r="W417">
        <v>127.66666669999999</v>
      </c>
      <c r="X417">
        <v>102.5</v>
      </c>
      <c r="Y417">
        <v>178</v>
      </c>
      <c r="Z417">
        <v>220.66666670000001</v>
      </c>
      <c r="AA417">
        <v>267.5</v>
      </c>
      <c r="AB417">
        <v>127</v>
      </c>
      <c r="AC417">
        <v>14</v>
      </c>
      <c r="AD417">
        <v>7</v>
      </c>
      <c r="AE417">
        <v>4</v>
      </c>
      <c r="AF417">
        <v>3</v>
      </c>
      <c r="AG417">
        <v>4</v>
      </c>
      <c r="AH417">
        <v>6</v>
      </c>
      <c r="AI417">
        <v>1</v>
      </c>
      <c r="AJ417">
        <v>0</v>
      </c>
      <c r="AK417">
        <v>0</v>
      </c>
      <c r="AL417">
        <v>3</v>
      </c>
      <c r="AM417">
        <v>4</v>
      </c>
      <c r="AN417">
        <v>2</v>
      </c>
      <c r="AO417">
        <v>0</v>
      </c>
      <c r="AP417">
        <v>0</v>
      </c>
      <c r="AQ417">
        <v>0</v>
      </c>
      <c r="AR417">
        <v>1</v>
      </c>
      <c r="AS417">
        <v>0</v>
      </c>
      <c r="AT417">
        <v>3</v>
      </c>
      <c r="AU417">
        <v>0</v>
      </c>
      <c r="AV417">
        <v>0</v>
      </c>
      <c r="AW417">
        <v>0</v>
      </c>
      <c r="AX417">
        <v>1</v>
      </c>
      <c r="AY417">
        <v>0</v>
      </c>
      <c r="AZ417">
        <v>1</v>
      </c>
      <c r="BA417">
        <v>1</v>
      </c>
      <c r="BB417">
        <v>0</v>
      </c>
      <c r="BC417">
        <v>0</v>
      </c>
      <c r="BD417">
        <v>1</v>
      </c>
      <c r="BE417">
        <v>8</v>
      </c>
      <c r="BF417">
        <v>0</v>
      </c>
      <c r="BG417">
        <v>0</v>
      </c>
      <c r="BH417">
        <v>0</v>
      </c>
      <c r="BI417">
        <v>2</v>
      </c>
      <c r="BJ417">
        <v>1</v>
      </c>
      <c r="BK417">
        <v>5</v>
      </c>
      <c r="BL417">
        <v>43</v>
      </c>
      <c r="BM417">
        <v>8</v>
      </c>
      <c r="BN417">
        <v>0</v>
      </c>
      <c r="BO417">
        <v>0</v>
      </c>
      <c r="BP417">
        <v>7</v>
      </c>
      <c r="BQ417">
        <v>7</v>
      </c>
      <c r="BR417">
        <v>21</v>
      </c>
      <c r="BS417">
        <v>1</v>
      </c>
      <c r="BT417">
        <v>0</v>
      </c>
      <c r="BU417">
        <v>1</v>
      </c>
      <c r="BV417">
        <v>509</v>
      </c>
      <c r="BW417">
        <v>0</v>
      </c>
      <c r="BX417">
        <v>509</v>
      </c>
      <c r="BY417">
        <v>0</v>
      </c>
      <c r="BZ417">
        <v>0</v>
      </c>
      <c r="CA417">
        <v>0</v>
      </c>
      <c r="CB417">
        <v>0</v>
      </c>
      <c r="CC417">
        <v>0</v>
      </c>
      <c r="CD417" t="s">
        <v>58</v>
      </c>
      <c r="CI417" s="59"/>
      <c r="CJ417" s="59"/>
      <c r="CK417" s="59"/>
      <c r="CL417" s="59"/>
      <c r="CM417" s="59"/>
      <c r="CN417" s="95"/>
      <c r="CO417" s="95"/>
      <c r="CP417" s="95"/>
      <c r="CQ417" s="95"/>
      <c r="CR417" s="95"/>
      <c r="CS417" s="59"/>
      <c r="CT417" s="59"/>
      <c r="CU417" s="59"/>
      <c r="CV417" s="59"/>
      <c r="CW417" s="59"/>
      <c r="CX417" s="95"/>
      <c r="CY417" s="95"/>
      <c r="CZ417" s="95"/>
      <c r="DA417" s="95"/>
      <c r="DB417" s="95"/>
    </row>
    <row r="418" spans="1:106">
      <c r="A418" t="s">
        <v>162</v>
      </c>
      <c r="B418" s="10">
        <f>('E0-Last'!B199)-2</f>
        <v>32</v>
      </c>
      <c r="C418" s="6" t="s">
        <v>2</v>
      </c>
      <c r="D418" s="10" t="s">
        <v>38</v>
      </c>
      <c r="E418" s="59">
        <f t="shared" si="212"/>
        <v>25</v>
      </c>
      <c r="F418" s="59">
        <f t="shared" si="213"/>
        <v>0</v>
      </c>
      <c r="G418" s="59">
        <f t="shared" si="214"/>
        <v>25</v>
      </c>
      <c r="H418" s="59">
        <f t="shared" si="215"/>
        <v>50</v>
      </c>
      <c r="I418" s="59">
        <f t="shared" si="216"/>
        <v>0.25</v>
      </c>
      <c r="J418">
        <v>4</v>
      </c>
      <c r="K418">
        <v>1</v>
      </c>
      <c r="L418">
        <v>0</v>
      </c>
      <c r="M418">
        <v>1</v>
      </c>
      <c r="N418">
        <v>2</v>
      </c>
      <c r="O418">
        <v>0</v>
      </c>
      <c r="P418">
        <v>1021.333333</v>
      </c>
      <c r="Q418">
        <v>0</v>
      </c>
      <c r="R418">
        <v>1293</v>
      </c>
      <c r="S418">
        <v>885.5</v>
      </c>
      <c r="T418">
        <v>626.33333330000005</v>
      </c>
      <c r="U418">
        <v>62</v>
      </c>
      <c r="V418">
        <v>908.5</v>
      </c>
      <c r="W418">
        <v>4747.6666660000001</v>
      </c>
      <c r="X418">
        <v>1676</v>
      </c>
      <c r="Y418">
        <v>6283.5</v>
      </c>
      <c r="Z418">
        <v>252.33333329999999</v>
      </c>
      <c r="AA418">
        <v>654</v>
      </c>
      <c r="AB418">
        <v>51.5</v>
      </c>
      <c r="AC418">
        <v>7</v>
      </c>
      <c r="AD418">
        <v>4</v>
      </c>
      <c r="AE418">
        <v>1</v>
      </c>
      <c r="AF418">
        <v>2</v>
      </c>
      <c r="AG418">
        <v>3</v>
      </c>
      <c r="AH418">
        <v>4</v>
      </c>
      <c r="AI418">
        <v>0</v>
      </c>
      <c r="AJ418">
        <v>0</v>
      </c>
      <c r="AK418">
        <v>0</v>
      </c>
      <c r="AL418">
        <v>0</v>
      </c>
      <c r="AM418">
        <v>3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2</v>
      </c>
      <c r="BA418">
        <v>0</v>
      </c>
      <c r="BB418">
        <v>0</v>
      </c>
      <c r="BC418">
        <v>0</v>
      </c>
      <c r="BD418">
        <v>0</v>
      </c>
      <c r="BE418">
        <v>9</v>
      </c>
      <c r="BF418">
        <v>6</v>
      </c>
      <c r="BG418">
        <v>0</v>
      </c>
      <c r="BH418">
        <v>0</v>
      </c>
      <c r="BI418">
        <v>0</v>
      </c>
      <c r="BJ418">
        <v>3</v>
      </c>
      <c r="BK418">
        <v>0</v>
      </c>
      <c r="BL418">
        <v>183</v>
      </c>
      <c r="BM418">
        <v>33</v>
      </c>
      <c r="BN418">
        <v>4</v>
      </c>
      <c r="BO418">
        <v>0</v>
      </c>
      <c r="BP418">
        <v>3</v>
      </c>
      <c r="BQ418">
        <v>90</v>
      </c>
      <c r="BR418">
        <v>53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 t="s">
        <v>58</v>
      </c>
      <c r="CG418" s="10" t="e">
        <f>#REF!</f>
        <v>#REF!</v>
      </c>
      <c r="CH418" s="10" t="e">
        <f>#REF!</f>
        <v>#REF!</v>
      </c>
      <c r="CI418" s="59" t="e">
        <f>#REF!</f>
        <v>#REF!</v>
      </c>
      <c r="CJ418" s="59" t="e">
        <f>#REF!</f>
        <v>#REF!</v>
      </c>
      <c r="CK418" s="59" t="e">
        <f>#REF!</f>
        <v>#REF!</v>
      </c>
      <c r="CL418" s="59" t="e">
        <f>#REF!</f>
        <v>#REF!</v>
      </c>
      <c r="CM418" s="59" t="e">
        <f>#REF!</f>
        <v>#REF!</v>
      </c>
      <c r="CN418" s="95" t="e">
        <f>#REF!</f>
        <v>#REF!</v>
      </c>
      <c r="CO418" s="95" t="e">
        <f>#REF!</f>
        <v>#REF!</v>
      </c>
      <c r="CP418" s="95" t="e">
        <f>#REF!</f>
        <v>#REF!</v>
      </c>
      <c r="CQ418" s="95" t="e">
        <f>#REF!</f>
        <v>#REF!</v>
      </c>
      <c r="CR418" s="95" t="e">
        <f>#REF!</f>
        <v>#REF!</v>
      </c>
      <c r="CS418" s="59" t="e">
        <f>#REF!</f>
        <v>#REF!</v>
      </c>
      <c r="CT418" s="59" t="e">
        <f>#REF!</f>
        <v>#REF!</v>
      </c>
      <c r="CU418" s="59" t="e">
        <f>#REF!</f>
        <v>#REF!</v>
      </c>
      <c r="CV418" s="59" t="e">
        <f>#REF!</f>
        <v>#REF!</v>
      </c>
      <c r="CW418" s="59" t="e">
        <f>#REF!</f>
        <v>#REF!</v>
      </c>
      <c r="CX418" s="95" t="e">
        <f>#REF!</f>
        <v>#REF!</v>
      </c>
      <c r="CY418" s="95" t="e">
        <f>#REF!</f>
        <v>#REF!</v>
      </c>
      <c r="CZ418" s="95" t="e">
        <f>#REF!</f>
        <v>#REF!</v>
      </c>
      <c r="DA418" s="95" t="e">
        <f>#REF!</f>
        <v>#REF!</v>
      </c>
      <c r="DB418" s="95" t="e">
        <f>#REF!</f>
        <v>#REF!</v>
      </c>
    </row>
    <row r="419" spans="1:106">
      <c r="A419" t="s">
        <v>163</v>
      </c>
      <c r="B419" s="10">
        <f>('E0-Last'!B200)-2</f>
        <v>27</v>
      </c>
      <c r="C419" s="6" t="s">
        <v>2</v>
      </c>
      <c r="D419" s="10" t="s">
        <v>38</v>
      </c>
      <c r="E419" s="59">
        <f t="shared" si="212"/>
        <v>0</v>
      </c>
      <c r="F419" s="59">
        <f t="shared" si="213"/>
        <v>25</v>
      </c>
      <c r="G419" s="59">
        <f t="shared" si="214"/>
        <v>50</v>
      </c>
      <c r="H419" s="59">
        <f t="shared" si="215"/>
        <v>0</v>
      </c>
      <c r="I419" s="59">
        <f t="shared" si="216"/>
        <v>0.5</v>
      </c>
      <c r="J419">
        <v>4</v>
      </c>
      <c r="K419">
        <v>0</v>
      </c>
      <c r="L419">
        <v>1</v>
      </c>
      <c r="M419">
        <v>2</v>
      </c>
      <c r="N419">
        <v>0</v>
      </c>
      <c r="O419">
        <v>1</v>
      </c>
      <c r="P419">
        <v>898</v>
      </c>
      <c r="Q419">
        <v>2808</v>
      </c>
      <c r="R419">
        <v>350</v>
      </c>
      <c r="S419">
        <v>0</v>
      </c>
      <c r="T419">
        <v>36.5</v>
      </c>
      <c r="U419">
        <v>36.5</v>
      </c>
      <c r="V419">
        <v>0</v>
      </c>
      <c r="W419">
        <v>71.5</v>
      </c>
      <c r="X419">
        <v>71.5</v>
      </c>
      <c r="Y419">
        <v>0</v>
      </c>
      <c r="Z419">
        <v>888.5</v>
      </c>
      <c r="AA419">
        <v>888.5</v>
      </c>
      <c r="AB419">
        <v>0</v>
      </c>
      <c r="AC419">
        <v>26</v>
      </c>
      <c r="AD419">
        <v>6</v>
      </c>
      <c r="AE419">
        <v>20</v>
      </c>
      <c r="AF419">
        <v>0</v>
      </c>
      <c r="AG419">
        <v>10</v>
      </c>
      <c r="AH419">
        <v>3</v>
      </c>
      <c r="AI419">
        <v>4</v>
      </c>
      <c r="AJ419">
        <v>0</v>
      </c>
      <c r="AK419">
        <v>0</v>
      </c>
      <c r="AL419">
        <v>9</v>
      </c>
      <c r="AM419">
        <v>4</v>
      </c>
      <c r="AN419">
        <v>0</v>
      </c>
      <c r="AO419">
        <v>0</v>
      </c>
      <c r="AP419">
        <v>0</v>
      </c>
      <c r="AQ419">
        <v>0</v>
      </c>
      <c r="AR419">
        <v>2</v>
      </c>
      <c r="AS419">
        <v>6</v>
      </c>
      <c r="AT419">
        <v>3</v>
      </c>
      <c r="AU419">
        <v>4</v>
      </c>
      <c r="AV419">
        <v>0</v>
      </c>
      <c r="AW419">
        <v>0</v>
      </c>
      <c r="AX419">
        <v>7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6</v>
      </c>
      <c r="BF419">
        <v>2</v>
      </c>
      <c r="BG419">
        <v>2</v>
      </c>
      <c r="BH419">
        <v>0</v>
      </c>
      <c r="BI419">
        <v>2</v>
      </c>
      <c r="BJ419">
        <v>0</v>
      </c>
      <c r="BK419">
        <v>0</v>
      </c>
      <c r="BL419">
        <v>49</v>
      </c>
      <c r="BM419">
        <v>13</v>
      </c>
      <c r="BN419">
        <v>11</v>
      </c>
      <c r="BO419">
        <v>0</v>
      </c>
      <c r="BP419">
        <v>3</v>
      </c>
      <c r="BQ419">
        <v>0</v>
      </c>
      <c r="BR419">
        <v>22</v>
      </c>
      <c r="BS419">
        <v>1</v>
      </c>
      <c r="BT419">
        <v>0</v>
      </c>
      <c r="BU419">
        <v>1</v>
      </c>
      <c r="BV419">
        <v>84</v>
      </c>
      <c r="BW419">
        <v>0</v>
      </c>
      <c r="BX419">
        <v>84</v>
      </c>
      <c r="BY419">
        <v>0</v>
      </c>
      <c r="BZ419">
        <v>0</v>
      </c>
      <c r="CA419">
        <v>0</v>
      </c>
      <c r="CB419">
        <v>0</v>
      </c>
      <c r="CC419">
        <v>0</v>
      </c>
      <c r="CD419" t="s">
        <v>58</v>
      </c>
      <c r="CG419" s="10" t="e">
        <f>#REF!</f>
        <v>#REF!</v>
      </c>
      <c r="CH419" s="10" t="e">
        <f>#REF!</f>
        <v>#REF!</v>
      </c>
      <c r="CI419" s="59" t="e">
        <f>#REF!</f>
        <v>#REF!</v>
      </c>
      <c r="CJ419" s="59" t="e">
        <f>#REF!</f>
        <v>#REF!</v>
      </c>
      <c r="CK419" s="59" t="e">
        <f>#REF!</f>
        <v>#REF!</v>
      </c>
      <c r="CL419" s="59" t="e">
        <f>#REF!</f>
        <v>#REF!</v>
      </c>
      <c r="CM419" s="59" t="e">
        <f>#REF!</f>
        <v>#REF!</v>
      </c>
      <c r="CN419" s="95" t="e">
        <f>#REF!</f>
        <v>#REF!</v>
      </c>
      <c r="CO419" s="95" t="e">
        <f>#REF!</f>
        <v>#REF!</v>
      </c>
      <c r="CP419" s="95" t="e">
        <f>#REF!</f>
        <v>#REF!</v>
      </c>
      <c r="CQ419" s="95" t="e">
        <f>#REF!</f>
        <v>#REF!</v>
      </c>
      <c r="CR419" s="95" t="e">
        <f>#REF!</f>
        <v>#REF!</v>
      </c>
      <c r="CS419" s="59" t="e">
        <f>#REF!</f>
        <v>#REF!</v>
      </c>
      <c r="CT419" s="59" t="e">
        <f>#REF!</f>
        <v>#REF!</v>
      </c>
      <c r="CU419" s="59" t="e">
        <f>#REF!</f>
        <v>#REF!</v>
      </c>
      <c r="CV419" s="59" t="e">
        <f>#REF!</f>
        <v>#REF!</v>
      </c>
      <c r="CW419" s="59" t="e">
        <f>#REF!</f>
        <v>#REF!</v>
      </c>
      <c r="CX419" s="95" t="e">
        <f>#REF!</f>
        <v>#REF!</v>
      </c>
      <c r="CY419" s="95" t="e">
        <f>#REF!</f>
        <v>#REF!</v>
      </c>
      <c r="CZ419" s="95" t="e">
        <f>#REF!</f>
        <v>#REF!</v>
      </c>
      <c r="DA419" s="95" t="e">
        <f>#REF!</f>
        <v>#REF!</v>
      </c>
      <c r="DB419" s="95" t="e">
        <f>#REF!</f>
        <v>#REF!</v>
      </c>
    </row>
    <row r="420" spans="1:106">
      <c r="A420" t="s">
        <v>164</v>
      </c>
      <c r="B420" s="10">
        <f>('E0-Last'!B201)-2</f>
        <v>27</v>
      </c>
      <c r="C420" s="6" t="s">
        <v>2</v>
      </c>
      <c r="D420" s="10" t="s">
        <v>38</v>
      </c>
      <c r="E420" s="59">
        <f t="shared" si="212"/>
        <v>0</v>
      </c>
      <c r="F420" s="59">
        <f t="shared" si="213"/>
        <v>0</v>
      </c>
      <c r="G420" s="59">
        <f t="shared" si="214"/>
        <v>50</v>
      </c>
      <c r="H420" s="59">
        <f t="shared" si="215"/>
        <v>25</v>
      </c>
      <c r="I420" s="59">
        <f t="shared" si="216"/>
        <v>0.5</v>
      </c>
      <c r="J420">
        <v>4</v>
      </c>
      <c r="K420">
        <v>0</v>
      </c>
      <c r="L420">
        <v>0</v>
      </c>
      <c r="M420">
        <v>2</v>
      </c>
      <c r="N420">
        <v>1</v>
      </c>
      <c r="O420">
        <v>1</v>
      </c>
      <c r="P420">
        <v>547.25</v>
      </c>
      <c r="Q420">
        <v>0</v>
      </c>
      <c r="R420">
        <v>767.5</v>
      </c>
      <c r="S420">
        <v>165</v>
      </c>
      <c r="T420">
        <v>186</v>
      </c>
      <c r="U420">
        <v>223</v>
      </c>
      <c r="V420">
        <v>112</v>
      </c>
      <c r="W420">
        <v>305.66666659999999</v>
      </c>
      <c r="X420">
        <v>407.5</v>
      </c>
      <c r="Y420">
        <v>102</v>
      </c>
      <c r="Z420">
        <v>253</v>
      </c>
      <c r="AA420">
        <v>275.5</v>
      </c>
      <c r="AB420">
        <v>208</v>
      </c>
      <c r="AC420">
        <v>16</v>
      </c>
      <c r="AD420">
        <v>6</v>
      </c>
      <c r="AE420">
        <v>5</v>
      </c>
      <c r="AF420">
        <v>5</v>
      </c>
      <c r="AG420">
        <v>8</v>
      </c>
      <c r="AH420">
        <v>6</v>
      </c>
      <c r="AI420">
        <v>1</v>
      </c>
      <c r="AJ420">
        <v>0</v>
      </c>
      <c r="AK420">
        <v>0</v>
      </c>
      <c r="AL420">
        <v>1</v>
      </c>
      <c r="AM420">
        <v>4</v>
      </c>
      <c r="AN420">
        <v>2</v>
      </c>
      <c r="AO420">
        <v>0</v>
      </c>
      <c r="AP420">
        <v>0</v>
      </c>
      <c r="AQ420">
        <v>0</v>
      </c>
      <c r="AR420">
        <v>0</v>
      </c>
      <c r="AS420">
        <v>1</v>
      </c>
      <c r="AT420">
        <v>3</v>
      </c>
      <c r="AU420">
        <v>1</v>
      </c>
      <c r="AV420">
        <v>0</v>
      </c>
      <c r="AW420">
        <v>0</v>
      </c>
      <c r="AX420">
        <v>0</v>
      </c>
      <c r="AY420">
        <v>3</v>
      </c>
      <c r="AZ420">
        <v>1</v>
      </c>
      <c r="BA420">
        <v>0</v>
      </c>
      <c r="BB420">
        <v>0</v>
      </c>
      <c r="BC420">
        <v>0</v>
      </c>
      <c r="BD420">
        <v>1</v>
      </c>
      <c r="BE420">
        <v>4</v>
      </c>
      <c r="BF420">
        <v>0</v>
      </c>
      <c r="BG420">
        <v>0</v>
      </c>
      <c r="BH420">
        <v>0</v>
      </c>
      <c r="BI420">
        <v>0</v>
      </c>
      <c r="BJ420">
        <v>3</v>
      </c>
      <c r="BK420">
        <v>1</v>
      </c>
      <c r="BL420">
        <v>33</v>
      </c>
      <c r="BM420">
        <v>3</v>
      </c>
      <c r="BN420">
        <v>3</v>
      </c>
      <c r="BO420">
        <v>1</v>
      </c>
      <c r="BP420">
        <v>1</v>
      </c>
      <c r="BQ420">
        <v>1</v>
      </c>
      <c r="BR420">
        <v>24</v>
      </c>
      <c r="BS420">
        <v>1</v>
      </c>
      <c r="BT420">
        <v>1</v>
      </c>
      <c r="BU420">
        <v>0</v>
      </c>
      <c r="BV420">
        <v>489</v>
      </c>
      <c r="BW420">
        <v>489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 t="s">
        <v>58</v>
      </c>
      <c r="CG420" s="10" t="e">
        <f>#REF!</f>
        <v>#REF!</v>
      </c>
      <c r="CH420" s="10" t="e">
        <f>#REF!</f>
        <v>#REF!</v>
      </c>
      <c r="CI420" s="59" t="e">
        <f>#REF!</f>
        <v>#REF!</v>
      </c>
      <c r="CJ420" s="59" t="e">
        <f>#REF!</f>
        <v>#REF!</v>
      </c>
      <c r="CK420" s="59" t="e">
        <f>#REF!</f>
        <v>#REF!</v>
      </c>
      <c r="CL420" s="59" t="e">
        <f>#REF!</f>
        <v>#REF!</v>
      </c>
      <c r="CM420" s="59" t="e">
        <f>#REF!</f>
        <v>#REF!</v>
      </c>
      <c r="CN420" s="95" t="e">
        <f>#REF!</f>
        <v>#REF!</v>
      </c>
      <c r="CO420" s="95" t="e">
        <f>#REF!</f>
        <v>#REF!</v>
      </c>
      <c r="CP420" s="95" t="e">
        <f>#REF!</f>
        <v>#REF!</v>
      </c>
      <c r="CQ420" s="95" t="e">
        <f>#REF!</f>
        <v>#REF!</v>
      </c>
      <c r="CR420" s="95" t="e">
        <f>#REF!</f>
        <v>#REF!</v>
      </c>
      <c r="CS420" s="59" t="e">
        <f>#REF!</f>
        <v>#REF!</v>
      </c>
      <c r="CT420" s="59" t="e">
        <f>#REF!</f>
        <v>#REF!</v>
      </c>
      <c r="CU420" s="59" t="e">
        <f>#REF!</f>
        <v>#REF!</v>
      </c>
      <c r="CV420" s="59" t="e">
        <f>#REF!</f>
        <v>#REF!</v>
      </c>
      <c r="CW420" s="59" t="e">
        <f>#REF!</f>
        <v>#REF!</v>
      </c>
      <c r="CX420" s="95" t="e">
        <f>#REF!</f>
        <v>#REF!</v>
      </c>
      <c r="CY420" s="95" t="e">
        <f>#REF!</f>
        <v>#REF!</v>
      </c>
      <c r="CZ420" s="95" t="e">
        <f>#REF!</f>
        <v>#REF!</v>
      </c>
      <c r="DA420" s="95" t="e">
        <f>#REF!</f>
        <v>#REF!</v>
      </c>
      <c r="DB420" s="95" t="e">
        <f>#REF!</f>
        <v>#REF!</v>
      </c>
    </row>
    <row r="421" spans="1:106">
      <c r="A421" t="s">
        <v>165</v>
      </c>
      <c r="B421" s="10">
        <f>('E0-Last'!B202)-2</f>
        <v>27</v>
      </c>
      <c r="C421" s="6" t="s">
        <v>2</v>
      </c>
      <c r="D421" s="10" t="s">
        <v>38</v>
      </c>
      <c r="E421" s="59">
        <f t="shared" si="212"/>
        <v>0</v>
      </c>
      <c r="F421" s="59">
        <f t="shared" si="213"/>
        <v>0</v>
      </c>
      <c r="G421" s="59">
        <f t="shared" si="214"/>
        <v>50</v>
      </c>
      <c r="H421" s="59">
        <f t="shared" si="215"/>
        <v>25</v>
      </c>
      <c r="I421" s="59">
        <f t="shared" si="216"/>
        <v>0.5</v>
      </c>
      <c r="J421">
        <v>4</v>
      </c>
      <c r="K421">
        <v>0</v>
      </c>
      <c r="L421">
        <v>0</v>
      </c>
      <c r="M421">
        <v>2</v>
      </c>
      <c r="N421">
        <v>1</v>
      </c>
      <c r="O421">
        <v>1</v>
      </c>
      <c r="P421">
        <v>1124.75</v>
      </c>
      <c r="Q421">
        <v>0</v>
      </c>
      <c r="R421">
        <v>849</v>
      </c>
      <c r="S421">
        <v>2183</v>
      </c>
      <c r="T421">
        <v>191.33333329999999</v>
      </c>
      <c r="U421">
        <v>81.5</v>
      </c>
      <c r="V421">
        <v>411</v>
      </c>
      <c r="W421">
        <v>54.333333330000002</v>
      </c>
      <c r="X421">
        <v>38</v>
      </c>
      <c r="Y421">
        <v>87</v>
      </c>
      <c r="Z421">
        <v>476</v>
      </c>
      <c r="AA421">
        <v>583</v>
      </c>
      <c r="AB421">
        <v>262</v>
      </c>
      <c r="AC421">
        <v>9</v>
      </c>
      <c r="AD421">
        <v>5</v>
      </c>
      <c r="AE421">
        <v>3</v>
      </c>
      <c r="AF421">
        <v>1</v>
      </c>
      <c r="AG421">
        <v>4</v>
      </c>
      <c r="AH421">
        <v>5</v>
      </c>
      <c r="AI421">
        <v>0</v>
      </c>
      <c r="AJ421">
        <v>0</v>
      </c>
      <c r="AK421">
        <v>0</v>
      </c>
      <c r="AL421">
        <v>0</v>
      </c>
      <c r="AM421">
        <v>4</v>
      </c>
      <c r="AN421">
        <v>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3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1</v>
      </c>
      <c r="BA421">
        <v>0</v>
      </c>
      <c r="BB421">
        <v>0</v>
      </c>
      <c r="BC421">
        <v>0</v>
      </c>
      <c r="BD421">
        <v>0</v>
      </c>
      <c r="BE421">
        <v>3</v>
      </c>
      <c r="BF421">
        <v>0</v>
      </c>
      <c r="BG421">
        <v>0</v>
      </c>
      <c r="BH421">
        <v>0</v>
      </c>
      <c r="BI421">
        <v>2</v>
      </c>
      <c r="BJ421">
        <v>1</v>
      </c>
      <c r="BK421">
        <v>0</v>
      </c>
      <c r="BL421">
        <v>56</v>
      </c>
      <c r="BM421">
        <v>25</v>
      </c>
      <c r="BN421">
        <v>3</v>
      </c>
      <c r="BO421">
        <v>1</v>
      </c>
      <c r="BP421">
        <v>2</v>
      </c>
      <c r="BQ421">
        <v>0</v>
      </c>
      <c r="BR421">
        <v>25</v>
      </c>
      <c r="BS421">
        <v>1</v>
      </c>
      <c r="BT421">
        <v>1</v>
      </c>
      <c r="BU421">
        <v>0</v>
      </c>
      <c r="BV421">
        <v>618</v>
      </c>
      <c r="BW421">
        <v>618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 t="s">
        <v>58</v>
      </c>
      <c r="CG421" s="10" t="e">
        <f>#REF!</f>
        <v>#REF!</v>
      </c>
      <c r="CH421" s="10" t="e">
        <f>#REF!</f>
        <v>#REF!</v>
      </c>
      <c r="CI421" s="59" t="e">
        <f>#REF!</f>
        <v>#REF!</v>
      </c>
      <c r="CJ421" s="59" t="e">
        <f>#REF!</f>
        <v>#REF!</v>
      </c>
      <c r="CK421" s="59" t="e">
        <f>#REF!</f>
        <v>#REF!</v>
      </c>
      <c r="CL421" s="59" t="e">
        <f>#REF!</f>
        <v>#REF!</v>
      </c>
      <c r="CM421" s="59" t="e">
        <f>#REF!</f>
        <v>#REF!</v>
      </c>
      <c r="CN421" s="95" t="e">
        <f>#REF!</f>
        <v>#REF!</v>
      </c>
      <c r="CO421" s="95" t="e">
        <f>#REF!</f>
        <v>#REF!</v>
      </c>
      <c r="CP421" s="95" t="e">
        <f>#REF!</f>
        <v>#REF!</v>
      </c>
      <c r="CQ421" s="95" t="e">
        <f>#REF!</f>
        <v>#REF!</v>
      </c>
      <c r="CR421" s="95" t="e">
        <f>#REF!</f>
        <v>#REF!</v>
      </c>
      <c r="CS421" s="59" t="e">
        <f>#REF!</f>
        <v>#REF!</v>
      </c>
      <c r="CT421" s="59" t="e">
        <f>#REF!</f>
        <v>#REF!</v>
      </c>
      <c r="CU421" s="59" t="e">
        <f>#REF!</f>
        <v>#REF!</v>
      </c>
      <c r="CV421" s="59" t="e">
        <f>#REF!</f>
        <v>#REF!</v>
      </c>
      <c r="CW421" s="59" t="e">
        <f>#REF!</f>
        <v>#REF!</v>
      </c>
      <c r="CX421" s="95" t="e">
        <f>#REF!</f>
        <v>#REF!</v>
      </c>
      <c r="CY421" s="95" t="e">
        <f>#REF!</f>
        <v>#REF!</v>
      </c>
      <c r="CZ421" s="95" t="e">
        <f>#REF!</f>
        <v>#REF!</v>
      </c>
      <c r="DA421" s="95" t="e">
        <f>#REF!</f>
        <v>#REF!</v>
      </c>
      <c r="DB421" s="95" t="e">
        <f>#REF!</f>
        <v>#REF!</v>
      </c>
    </row>
    <row r="422" spans="1:106">
      <c r="A422" t="s">
        <v>166</v>
      </c>
      <c r="B422" s="10">
        <f>('E0-Last'!B203)-2</f>
        <v>32</v>
      </c>
      <c r="C422" s="4" t="s">
        <v>3</v>
      </c>
      <c r="D422" s="10" t="s">
        <v>38</v>
      </c>
      <c r="E422" s="59">
        <f t="shared" si="212"/>
        <v>0</v>
      </c>
      <c r="F422" s="59">
        <f t="shared" si="213"/>
        <v>25</v>
      </c>
      <c r="G422" s="59">
        <f t="shared" si="214"/>
        <v>0</v>
      </c>
      <c r="H422" s="59">
        <f t="shared" si="215"/>
        <v>0</v>
      </c>
      <c r="I422" s="59">
        <f t="shared" si="216"/>
        <v>0</v>
      </c>
      <c r="J422">
        <v>4</v>
      </c>
      <c r="K422">
        <v>0</v>
      </c>
      <c r="L422">
        <v>1</v>
      </c>
      <c r="M422">
        <v>0</v>
      </c>
      <c r="N422">
        <v>0</v>
      </c>
      <c r="O422">
        <v>3</v>
      </c>
      <c r="P422">
        <v>1376.25</v>
      </c>
      <c r="Q422">
        <v>1495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29</v>
      </c>
      <c r="AD422">
        <v>9</v>
      </c>
      <c r="AE422">
        <v>15</v>
      </c>
      <c r="AF422">
        <v>5</v>
      </c>
      <c r="AG422">
        <v>9</v>
      </c>
      <c r="AH422">
        <v>3</v>
      </c>
      <c r="AI422">
        <v>0</v>
      </c>
      <c r="AJ422">
        <v>0</v>
      </c>
      <c r="AK422">
        <v>0</v>
      </c>
      <c r="AL422">
        <v>17</v>
      </c>
      <c r="AM422">
        <v>4</v>
      </c>
      <c r="AN422">
        <v>0</v>
      </c>
      <c r="AO422">
        <v>0</v>
      </c>
      <c r="AP422">
        <v>0</v>
      </c>
      <c r="AQ422">
        <v>0</v>
      </c>
      <c r="AR422">
        <v>5</v>
      </c>
      <c r="AS422">
        <v>4</v>
      </c>
      <c r="AT422">
        <v>2</v>
      </c>
      <c r="AU422">
        <v>0</v>
      </c>
      <c r="AV422">
        <v>0</v>
      </c>
      <c r="AW422">
        <v>0</v>
      </c>
      <c r="AX422">
        <v>9</v>
      </c>
      <c r="AY422">
        <v>1</v>
      </c>
      <c r="AZ422">
        <v>1</v>
      </c>
      <c r="BA422">
        <v>0</v>
      </c>
      <c r="BB422">
        <v>0</v>
      </c>
      <c r="BC422">
        <v>0</v>
      </c>
      <c r="BD422">
        <v>3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199</v>
      </c>
      <c r="BM422">
        <v>58</v>
      </c>
      <c r="BN422">
        <v>37</v>
      </c>
      <c r="BO422">
        <v>0</v>
      </c>
      <c r="BP422">
        <v>0</v>
      </c>
      <c r="BQ422">
        <v>0</v>
      </c>
      <c r="BR422">
        <v>104</v>
      </c>
      <c r="BS422">
        <v>3</v>
      </c>
      <c r="BT422">
        <v>2</v>
      </c>
      <c r="BU422">
        <v>1</v>
      </c>
      <c r="BV422">
        <v>4010</v>
      </c>
      <c r="BW422">
        <v>2844</v>
      </c>
      <c r="BX422">
        <v>1166</v>
      </c>
      <c r="BY422">
        <v>0</v>
      </c>
      <c r="BZ422">
        <v>0</v>
      </c>
      <c r="CA422">
        <v>0</v>
      </c>
      <c r="CB422">
        <v>0</v>
      </c>
      <c r="CC422">
        <v>0</v>
      </c>
      <c r="CD422" t="s">
        <v>58</v>
      </c>
      <c r="CG422" s="10">
        <f>CG659</f>
        <v>0</v>
      </c>
      <c r="CH422" s="10">
        <f t="shared" ref="CH422:DB422" si="219">CH659</f>
        <v>0</v>
      </c>
      <c r="CI422" s="59">
        <f t="shared" si="219"/>
        <v>0</v>
      </c>
      <c r="CJ422" s="59">
        <f t="shared" si="219"/>
        <v>0</v>
      </c>
      <c r="CK422" s="59">
        <f t="shared" si="219"/>
        <v>0</v>
      </c>
      <c r="CL422" s="59">
        <f t="shared" si="219"/>
        <v>0</v>
      </c>
      <c r="CM422" s="59">
        <f t="shared" si="219"/>
        <v>0</v>
      </c>
      <c r="CN422" s="95">
        <f t="shared" si="219"/>
        <v>0</v>
      </c>
      <c r="CO422" s="95">
        <f t="shared" si="219"/>
        <v>0</v>
      </c>
      <c r="CP422" s="95">
        <f t="shared" si="219"/>
        <v>0</v>
      </c>
      <c r="CQ422" s="95">
        <f t="shared" si="219"/>
        <v>0</v>
      </c>
      <c r="CR422" s="95">
        <f t="shared" si="219"/>
        <v>0</v>
      </c>
      <c r="CS422" s="59">
        <f t="shared" si="219"/>
        <v>0</v>
      </c>
      <c r="CT422" s="59">
        <f t="shared" si="219"/>
        <v>0</v>
      </c>
      <c r="CU422" s="59">
        <f t="shared" si="219"/>
        <v>0</v>
      </c>
      <c r="CV422" s="59">
        <f t="shared" si="219"/>
        <v>0</v>
      </c>
      <c r="CW422" s="59">
        <f t="shared" si="219"/>
        <v>0</v>
      </c>
      <c r="CX422" s="95">
        <f t="shared" si="219"/>
        <v>0</v>
      </c>
      <c r="CY422" s="95">
        <f t="shared" si="219"/>
        <v>0</v>
      </c>
      <c r="CZ422" s="95">
        <f t="shared" si="219"/>
        <v>0</v>
      </c>
      <c r="DA422" s="95">
        <f t="shared" si="219"/>
        <v>0</v>
      </c>
      <c r="DB422" s="95">
        <f t="shared" si="219"/>
        <v>0</v>
      </c>
    </row>
    <row r="423" spans="1:106">
      <c r="A423" t="s">
        <v>167</v>
      </c>
      <c r="B423" s="10">
        <f>('E0-Last'!B204)-2</f>
        <v>27</v>
      </c>
      <c r="C423" s="6" t="s">
        <v>2</v>
      </c>
      <c r="D423" s="10" t="s">
        <v>38</v>
      </c>
      <c r="E423" s="59">
        <f t="shared" si="212"/>
        <v>0</v>
      </c>
      <c r="F423" s="59">
        <f t="shared" si="213"/>
        <v>0</v>
      </c>
      <c r="G423" s="59">
        <f t="shared" si="214"/>
        <v>50</v>
      </c>
      <c r="H423" s="59">
        <f t="shared" si="215"/>
        <v>50</v>
      </c>
      <c r="I423" s="59">
        <f t="shared" si="216"/>
        <v>0.5</v>
      </c>
      <c r="J423">
        <v>4</v>
      </c>
      <c r="K423">
        <v>0</v>
      </c>
      <c r="L423">
        <v>0</v>
      </c>
      <c r="M423">
        <v>2</v>
      </c>
      <c r="N423">
        <v>2</v>
      </c>
      <c r="O423">
        <v>0</v>
      </c>
      <c r="P423">
        <v>164</v>
      </c>
      <c r="Q423">
        <v>0</v>
      </c>
      <c r="R423">
        <v>186.5</v>
      </c>
      <c r="S423">
        <v>141.5</v>
      </c>
      <c r="T423">
        <v>237.75</v>
      </c>
      <c r="U423">
        <v>84</v>
      </c>
      <c r="V423">
        <v>391.5</v>
      </c>
      <c r="W423">
        <v>1089.25</v>
      </c>
      <c r="X423">
        <v>2087.5</v>
      </c>
      <c r="Y423">
        <v>91</v>
      </c>
      <c r="Z423">
        <v>139</v>
      </c>
      <c r="AA423">
        <v>19.5</v>
      </c>
      <c r="AB423">
        <v>258.5</v>
      </c>
      <c r="AC423">
        <v>10</v>
      </c>
      <c r="AD423">
        <v>6</v>
      </c>
      <c r="AE423">
        <v>2</v>
      </c>
      <c r="AF423">
        <v>2</v>
      </c>
      <c r="AG423">
        <v>4</v>
      </c>
      <c r="AH423">
        <v>6</v>
      </c>
      <c r="AI423">
        <v>0</v>
      </c>
      <c r="AJ423">
        <v>0</v>
      </c>
      <c r="AK423">
        <v>0</v>
      </c>
      <c r="AL423">
        <v>0</v>
      </c>
      <c r="AM423">
        <v>4</v>
      </c>
      <c r="AN423">
        <v>2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2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2</v>
      </c>
      <c r="BA423">
        <v>0</v>
      </c>
      <c r="BB423">
        <v>0</v>
      </c>
      <c r="BC423">
        <v>0</v>
      </c>
      <c r="BD423">
        <v>0</v>
      </c>
      <c r="BE423">
        <v>6</v>
      </c>
      <c r="BF423">
        <v>0</v>
      </c>
      <c r="BG423">
        <v>0</v>
      </c>
      <c r="BH423">
        <v>2</v>
      </c>
      <c r="BI423">
        <v>1</v>
      </c>
      <c r="BJ423">
        <v>3</v>
      </c>
      <c r="BK423">
        <v>0</v>
      </c>
      <c r="BL423">
        <v>207</v>
      </c>
      <c r="BM423">
        <v>27</v>
      </c>
      <c r="BN423">
        <v>11</v>
      </c>
      <c r="BO423">
        <v>5</v>
      </c>
      <c r="BP423">
        <v>1</v>
      </c>
      <c r="BQ423">
        <v>54</v>
      </c>
      <c r="BR423">
        <v>109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 t="s">
        <v>58</v>
      </c>
    </row>
    <row r="424" spans="1:106">
      <c r="A424" t="s">
        <v>182</v>
      </c>
      <c r="B424" s="10">
        <f>('E0-Last'!B205)-2</f>
        <v>35</v>
      </c>
      <c r="C424" s="4" t="s">
        <v>3</v>
      </c>
      <c r="D424" s="10" t="s">
        <v>38</v>
      </c>
      <c r="E424" s="59">
        <f t="shared" si="212"/>
        <v>25</v>
      </c>
      <c r="F424" s="59">
        <f t="shared" si="213"/>
        <v>25</v>
      </c>
      <c r="G424" s="59">
        <f t="shared" si="214"/>
        <v>0</v>
      </c>
      <c r="H424" s="59">
        <f t="shared" si="215"/>
        <v>0</v>
      </c>
      <c r="I424" s="59">
        <f t="shared" si="216"/>
        <v>0</v>
      </c>
      <c r="J424">
        <v>4</v>
      </c>
      <c r="K424">
        <v>1</v>
      </c>
      <c r="L424">
        <v>1</v>
      </c>
      <c r="M424">
        <v>0</v>
      </c>
      <c r="N424">
        <v>0</v>
      </c>
      <c r="O424">
        <v>0</v>
      </c>
      <c r="P424">
        <v>1900</v>
      </c>
      <c r="Q424">
        <v>1900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6</v>
      </c>
      <c r="AD424">
        <v>2</v>
      </c>
      <c r="AE424">
        <v>0</v>
      </c>
      <c r="AF424">
        <v>4</v>
      </c>
      <c r="AG424">
        <v>1</v>
      </c>
      <c r="AH424">
        <v>1</v>
      </c>
      <c r="AI424">
        <v>0</v>
      </c>
      <c r="AJ424">
        <v>0</v>
      </c>
      <c r="AK424">
        <v>0</v>
      </c>
      <c r="AL424">
        <v>4</v>
      </c>
      <c r="AM424">
        <v>1</v>
      </c>
      <c r="AN424">
        <v>1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4</v>
      </c>
      <c r="BE424">
        <v>8</v>
      </c>
      <c r="BF424">
        <v>7</v>
      </c>
      <c r="BG424">
        <v>0</v>
      </c>
      <c r="BH424">
        <v>0</v>
      </c>
      <c r="BI424">
        <v>0</v>
      </c>
      <c r="BJ424">
        <v>0</v>
      </c>
      <c r="BK424">
        <v>1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 t="s">
        <v>58</v>
      </c>
    </row>
    <row r="425" spans="1:106">
      <c r="A425" t="s">
        <v>168</v>
      </c>
      <c r="B425" s="10">
        <f>('E0-Last'!B206)-2</f>
        <v>25</v>
      </c>
      <c r="C425" s="4" t="s">
        <v>3</v>
      </c>
      <c r="D425" s="10" t="s">
        <v>38</v>
      </c>
      <c r="E425" s="59">
        <f t="shared" si="212"/>
        <v>0</v>
      </c>
      <c r="F425" s="59">
        <f t="shared" si="213"/>
        <v>0</v>
      </c>
      <c r="G425" s="59">
        <f t="shared" si="214"/>
        <v>50</v>
      </c>
      <c r="H425" s="59">
        <f t="shared" si="215"/>
        <v>25</v>
      </c>
      <c r="I425" s="59">
        <f t="shared" si="216"/>
        <v>0.5</v>
      </c>
      <c r="J425">
        <v>4</v>
      </c>
      <c r="K425">
        <v>0</v>
      </c>
      <c r="L425">
        <v>0</v>
      </c>
      <c r="M425">
        <v>2</v>
      </c>
      <c r="N425">
        <v>1</v>
      </c>
      <c r="O425">
        <v>1</v>
      </c>
      <c r="P425">
        <v>506.5</v>
      </c>
      <c r="Q425">
        <v>0</v>
      </c>
      <c r="R425">
        <v>377</v>
      </c>
      <c r="S425">
        <v>597</v>
      </c>
      <c r="T425">
        <v>81.333333339999996</v>
      </c>
      <c r="U425">
        <v>55</v>
      </c>
      <c r="V425">
        <v>134</v>
      </c>
      <c r="W425">
        <v>114.33333330000001</v>
      </c>
      <c r="X425">
        <v>105</v>
      </c>
      <c r="Y425">
        <v>133</v>
      </c>
      <c r="Z425">
        <v>10.66666667</v>
      </c>
      <c r="AA425">
        <v>10.5</v>
      </c>
      <c r="AB425">
        <v>11</v>
      </c>
      <c r="AC425">
        <v>37</v>
      </c>
      <c r="AD425">
        <v>9</v>
      </c>
      <c r="AE425">
        <v>20</v>
      </c>
      <c r="AF425">
        <v>8</v>
      </c>
      <c r="AG425">
        <v>8</v>
      </c>
      <c r="AH425">
        <v>5</v>
      </c>
      <c r="AI425">
        <v>5</v>
      </c>
      <c r="AJ425">
        <v>0</v>
      </c>
      <c r="AK425">
        <v>7</v>
      </c>
      <c r="AL425">
        <v>12</v>
      </c>
      <c r="AM425">
        <v>4</v>
      </c>
      <c r="AN425">
        <v>1</v>
      </c>
      <c r="AO425">
        <v>0</v>
      </c>
      <c r="AP425">
        <v>0</v>
      </c>
      <c r="AQ425">
        <v>1</v>
      </c>
      <c r="AR425">
        <v>3</v>
      </c>
      <c r="AS425">
        <v>4</v>
      </c>
      <c r="AT425">
        <v>3</v>
      </c>
      <c r="AU425">
        <v>4</v>
      </c>
      <c r="AV425">
        <v>0</v>
      </c>
      <c r="AW425">
        <v>5</v>
      </c>
      <c r="AX425">
        <v>4</v>
      </c>
      <c r="AY425">
        <v>0</v>
      </c>
      <c r="AZ425">
        <v>1</v>
      </c>
      <c r="BA425">
        <v>1</v>
      </c>
      <c r="BB425">
        <v>0</v>
      </c>
      <c r="BC425">
        <v>1</v>
      </c>
      <c r="BD425">
        <v>5</v>
      </c>
      <c r="BE425">
        <v>10</v>
      </c>
      <c r="BF425">
        <v>0</v>
      </c>
      <c r="BG425">
        <v>0</v>
      </c>
      <c r="BH425">
        <v>0</v>
      </c>
      <c r="BI425">
        <v>2</v>
      </c>
      <c r="BJ425">
        <v>4</v>
      </c>
      <c r="BK425">
        <v>4</v>
      </c>
      <c r="BL425">
        <v>35</v>
      </c>
      <c r="BM425">
        <v>10</v>
      </c>
      <c r="BN425">
        <v>0</v>
      </c>
      <c r="BO425">
        <v>0</v>
      </c>
      <c r="BP425">
        <v>7</v>
      </c>
      <c r="BQ425">
        <v>8</v>
      </c>
      <c r="BR425">
        <v>10</v>
      </c>
      <c r="BS425">
        <v>1</v>
      </c>
      <c r="BT425">
        <v>1</v>
      </c>
      <c r="BU425">
        <v>0</v>
      </c>
      <c r="BV425">
        <v>675</v>
      </c>
      <c r="BW425">
        <v>675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 t="s">
        <v>58</v>
      </c>
    </row>
    <row r="426" spans="1:106">
      <c r="A426" t="s">
        <v>169</v>
      </c>
      <c r="B426" s="10">
        <f>('E0-Last'!B207)-2</f>
        <v>33</v>
      </c>
      <c r="C426" s="6" t="s">
        <v>2</v>
      </c>
      <c r="D426" s="10" t="s">
        <v>38</v>
      </c>
      <c r="E426" s="59">
        <f t="shared" si="212"/>
        <v>0</v>
      </c>
      <c r="F426" s="59">
        <f t="shared" si="213"/>
        <v>25</v>
      </c>
      <c r="G426" s="59">
        <f t="shared" si="214"/>
        <v>50</v>
      </c>
      <c r="H426" s="59">
        <f t="shared" si="215"/>
        <v>25</v>
      </c>
      <c r="I426" s="59">
        <f t="shared" si="216"/>
        <v>0.5</v>
      </c>
      <c r="J426">
        <v>4</v>
      </c>
      <c r="K426">
        <v>0</v>
      </c>
      <c r="L426">
        <v>1</v>
      </c>
      <c r="M426">
        <v>2</v>
      </c>
      <c r="N426">
        <v>1</v>
      </c>
      <c r="O426">
        <v>0</v>
      </c>
      <c r="P426">
        <v>1946.5</v>
      </c>
      <c r="Q426">
        <v>1225</v>
      </c>
      <c r="R426">
        <v>2430</v>
      </c>
      <c r="S426">
        <v>1701</v>
      </c>
      <c r="T426">
        <v>131.33333329999999</v>
      </c>
      <c r="U426">
        <v>82.5</v>
      </c>
      <c r="V426">
        <v>229</v>
      </c>
      <c r="W426">
        <v>7322.6666660000001</v>
      </c>
      <c r="X426">
        <v>5350.5</v>
      </c>
      <c r="Y426">
        <v>11267</v>
      </c>
      <c r="Z426">
        <v>122.33333330000001</v>
      </c>
      <c r="AA426">
        <v>95</v>
      </c>
      <c r="AB426">
        <v>177</v>
      </c>
      <c r="AC426">
        <v>11</v>
      </c>
      <c r="AD426">
        <v>5</v>
      </c>
      <c r="AE426">
        <v>4</v>
      </c>
      <c r="AF426">
        <v>2</v>
      </c>
      <c r="AG426">
        <v>7</v>
      </c>
      <c r="AH426">
        <v>3</v>
      </c>
      <c r="AI426">
        <v>0</v>
      </c>
      <c r="AJ426">
        <v>0</v>
      </c>
      <c r="AK426">
        <v>1</v>
      </c>
      <c r="AL426">
        <v>0</v>
      </c>
      <c r="AM426">
        <v>4</v>
      </c>
      <c r="AN426">
        <v>0</v>
      </c>
      <c r="AO426">
        <v>0</v>
      </c>
      <c r="AP426">
        <v>0</v>
      </c>
      <c r="AQ426">
        <v>1</v>
      </c>
      <c r="AR426">
        <v>0</v>
      </c>
      <c r="AS426">
        <v>2</v>
      </c>
      <c r="AT426">
        <v>2</v>
      </c>
      <c r="AU426">
        <v>0</v>
      </c>
      <c r="AV426">
        <v>0</v>
      </c>
      <c r="AW426">
        <v>0</v>
      </c>
      <c r="AX426">
        <v>0</v>
      </c>
      <c r="AY426">
        <v>1</v>
      </c>
      <c r="AZ426">
        <v>1</v>
      </c>
      <c r="BA426">
        <v>0</v>
      </c>
      <c r="BB426">
        <v>0</v>
      </c>
      <c r="BC426">
        <v>0</v>
      </c>
      <c r="BD426">
        <v>0</v>
      </c>
      <c r="BE426">
        <v>4</v>
      </c>
      <c r="BF426">
        <v>0</v>
      </c>
      <c r="BG426">
        <v>0</v>
      </c>
      <c r="BH426">
        <v>0</v>
      </c>
      <c r="BI426">
        <v>0</v>
      </c>
      <c r="BJ426">
        <v>3</v>
      </c>
      <c r="BK426">
        <v>1</v>
      </c>
      <c r="BL426">
        <v>236</v>
      </c>
      <c r="BM426">
        <v>41</v>
      </c>
      <c r="BN426">
        <v>17</v>
      </c>
      <c r="BO426">
        <v>1</v>
      </c>
      <c r="BP426">
        <v>2</v>
      </c>
      <c r="BQ426">
        <v>129</v>
      </c>
      <c r="BR426">
        <v>46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 t="s">
        <v>58</v>
      </c>
    </row>
    <row r="427" spans="1:106">
      <c r="A427" t="s">
        <v>170</v>
      </c>
      <c r="B427" s="10">
        <f>('E0-Last'!B208)-2</f>
        <v>27</v>
      </c>
      <c r="C427" s="6" t="s">
        <v>2</v>
      </c>
      <c r="D427" s="10" t="s">
        <v>38</v>
      </c>
      <c r="E427" s="59">
        <f t="shared" si="212"/>
        <v>0</v>
      </c>
      <c r="F427" s="59">
        <f t="shared" si="213"/>
        <v>0</v>
      </c>
      <c r="G427" s="59">
        <f t="shared" si="214"/>
        <v>50</v>
      </c>
      <c r="H427" s="59">
        <f t="shared" si="215"/>
        <v>0</v>
      </c>
      <c r="I427" s="59">
        <f t="shared" si="216"/>
        <v>0.5</v>
      </c>
      <c r="J427">
        <v>4</v>
      </c>
      <c r="K427">
        <v>0</v>
      </c>
      <c r="L427">
        <v>0</v>
      </c>
      <c r="M427">
        <v>2</v>
      </c>
      <c r="N427">
        <v>0</v>
      </c>
      <c r="O427">
        <v>2</v>
      </c>
      <c r="P427">
        <v>230.25</v>
      </c>
      <c r="Q427">
        <v>0</v>
      </c>
      <c r="R427">
        <v>225.5</v>
      </c>
      <c r="S427">
        <v>0</v>
      </c>
      <c r="T427">
        <v>106</v>
      </c>
      <c r="U427">
        <v>106</v>
      </c>
      <c r="V427">
        <v>0</v>
      </c>
      <c r="W427">
        <v>91</v>
      </c>
      <c r="X427">
        <v>91</v>
      </c>
      <c r="Y427">
        <v>0</v>
      </c>
      <c r="Z427">
        <v>666</v>
      </c>
      <c r="AA427">
        <v>666</v>
      </c>
      <c r="AB427">
        <v>0</v>
      </c>
      <c r="AC427">
        <v>53</v>
      </c>
      <c r="AD427">
        <v>25</v>
      </c>
      <c r="AE427">
        <v>28</v>
      </c>
      <c r="AF427">
        <v>0</v>
      </c>
      <c r="AG427">
        <v>4</v>
      </c>
      <c r="AH427">
        <v>23</v>
      </c>
      <c r="AI427">
        <v>6</v>
      </c>
      <c r="AJ427">
        <v>0</v>
      </c>
      <c r="AK427">
        <v>0</v>
      </c>
      <c r="AL427">
        <v>20</v>
      </c>
      <c r="AM427">
        <v>4</v>
      </c>
      <c r="AN427">
        <v>19</v>
      </c>
      <c r="AO427">
        <v>0</v>
      </c>
      <c r="AP427">
        <v>0</v>
      </c>
      <c r="AQ427">
        <v>0</v>
      </c>
      <c r="AR427">
        <v>2</v>
      </c>
      <c r="AS427">
        <v>0</v>
      </c>
      <c r="AT427">
        <v>4</v>
      </c>
      <c r="AU427">
        <v>6</v>
      </c>
      <c r="AV427">
        <v>0</v>
      </c>
      <c r="AW427">
        <v>0</v>
      </c>
      <c r="AX427">
        <v>18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2</v>
      </c>
      <c r="BF427">
        <v>0</v>
      </c>
      <c r="BG427">
        <v>0</v>
      </c>
      <c r="BH427">
        <v>0</v>
      </c>
      <c r="BI427">
        <v>2</v>
      </c>
      <c r="BJ427">
        <v>0</v>
      </c>
      <c r="BK427">
        <v>0</v>
      </c>
      <c r="BL427">
        <v>34</v>
      </c>
      <c r="BM427">
        <v>4</v>
      </c>
      <c r="BN427">
        <v>0</v>
      </c>
      <c r="BO427">
        <v>0</v>
      </c>
      <c r="BP427">
        <v>2</v>
      </c>
      <c r="BQ427">
        <v>0</v>
      </c>
      <c r="BR427">
        <v>28</v>
      </c>
      <c r="BS427">
        <v>2</v>
      </c>
      <c r="BT427">
        <v>0</v>
      </c>
      <c r="BU427">
        <v>2</v>
      </c>
      <c r="BV427">
        <v>470</v>
      </c>
      <c r="BW427">
        <v>0</v>
      </c>
      <c r="BX427">
        <v>470</v>
      </c>
      <c r="BY427">
        <v>0</v>
      </c>
      <c r="BZ427">
        <v>0</v>
      </c>
      <c r="CA427">
        <v>0</v>
      </c>
      <c r="CB427">
        <v>0</v>
      </c>
      <c r="CC427">
        <v>0</v>
      </c>
      <c r="CD427" t="s">
        <v>58</v>
      </c>
    </row>
    <row r="428" spans="1:106">
      <c r="A428" t="s">
        <v>171</v>
      </c>
      <c r="B428" s="10">
        <f>('E0-Last'!B209)-2</f>
        <v>32</v>
      </c>
      <c r="C428" s="4" t="s">
        <v>3</v>
      </c>
      <c r="D428" s="10" t="s">
        <v>38</v>
      </c>
      <c r="E428" s="59">
        <f t="shared" si="212"/>
        <v>0</v>
      </c>
      <c r="F428" s="59">
        <f t="shared" si="213"/>
        <v>0</v>
      </c>
      <c r="G428" s="59">
        <f t="shared" si="214"/>
        <v>50</v>
      </c>
      <c r="H428" s="59">
        <f t="shared" si="215"/>
        <v>25</v>
      </c>
      <c r="I428" s="59">
        <f t="shared" si="216"/>
        <v>0.5</v>
      </c>
      <c r="J428">
        <v>4</v>
      </c>
      <c r="K428">
        <v>0</v>
      </c>
      <c r="L428">
        <v>0</v>
      </c>
      <c r="M428">
        <v>2</v>
      </c>
      <c r="N428">
        <v>1</v>
      </c>
      <c r="O428">
        <v>1</v>
      </c>
      <c r="P428">
        <v>1058.75</v>
      </c>
      <c r="Q428">
        <v>0</v>
      </c>
      <c r="R428">
        <v>624.5</v>
      </c>
      <c r="S428">
        <v>2822</v>
      </c>
      <c r="T428">
        <v>195</v>
      </c>
      <c r="U428">
        <v>117.5</v>
      </c>
      <c r="V428">
        <v>350</v>
      </c>
      <c r="W428">
        <v>196.66666670000001</v>
      </c>
      <c r="X428">
        <v>216</v>
      </c>
      <c r="Y428">
        <v>158</v>
      </c>
      <c r="Z428">
        <v>164.66666670000001</v>
      </c>
      <c r="AA428">
        <v>126.5</v>
      </c>
      <c r="AB428">
        <v>241</v>
      </c>
      <c r="AC428">
        <v>16</v>
      </c>
      <c r="AD428">
        <v>6</v>
      </c>
      <c r="AE428">
        <v>6</v>
      </c>
      <c r="AF428">
        <v>4</v>
      </c>
      <c r="AG428">
        <v>5</v>
      </c>
      <c r="AH428">
        <v>6</v>
      </c>
      <c r="AI428">
        <v>3</v>
      </c>
      <c r="AJ428">
        <v>0</v>
      </c>
      <c r="AK428">
        <v>0</v>
      </c>
      <c r="AL428">
        <v>2</v>
      </c>
      <c r="AM428">
        <v>4</v>
      </c>
      <c r="AN428">
        <v>2</v>
      </c>
      <c r="AO428">
        <v>0</v>
      </c>
      <c r="AP428">
        <v>0</v>
      </c>
      <c r="AQ428">
        <v>0</v>
      </c>
      <c r="AR428">
        <v>0</v>
      </c>
      <c r="AS428">
        <v>1</v>
      </c>
      <c r="AT428">
        <v>3</v>
      </c>
      <c r="AU428">
        <v>0</v>
      </c>
      <c r="AV428">
        <v>0</v>
      </c>
      <c r="AW428">
        <v>0</v>
      </c>
      <c r="AX428">
        <v>2</v>
      </c>
      <c r="AY428">
        <v>0</v>
      </c>
      <c r="AZ428">
        <v>1</v>
      </c>
      <c r="BA428">
        <v>3</v>
      </c>
      <c r="BB428">
        <v>0</v>
      </c>
      <c r="BC428">
        <v>0</v>
      </c>
      <c r="BD428">
        <v>0</v>
      </c>
      <c r="BE428">
        <v>5</v>
      </c>
      <c r="BF428">
        <v>0</v>
      </c>
      <c r="BG428">
        <v>0</v>
      </c>
      <c r="BH428">
        <v>0</v>
      </c>
      <c r="BI428">
        <v>1</v>
      </c>
      <c r="BJ428">
        <v>3</v>
      </c>
      <c r="BK428">
        <v>1</v>
      </c>
      <c r="BL428">
        <v>72</v>
      </c>
      <c r="BM428">
        <v>44</v>
      </c>
      <c r="BN428">
        <v>14</v>
      </c>
      <c r="BO428">
        <v>0</v>
      </c>
      <c r="BP428">
        <v>2</v>
      </c>
      <c r="BQ428">
        <v>3</v>
      </c>
      <c r="BR428">
        <v>9</v>
      </c>
      <c r="BS428">
        <v>1</v>
      </c>
      <c r="BT428">
        <v>0</v>
      </c>
      <c r="BU428">
        <v>1</v>
      </c>
      <c r="BV428">
        <v>164</v>
      </c>
      <c r="BW428">
        <v>0</v>
      </c>
      <c r="BX428">
        <v>164</v>
      </c>
      <c r="BY428">
        <v>0</v>
      </c>
      <c r="BZ428">
        <v>0</v>
      </c>
      <c r="CA428">
        <v>0</v>
      </c>
      <c r="CB428">
        <v>0</v>
      </c>
      <c r="CC428">
        <v>0</v>
      </c>
      <c r="CD428" t="s">
        <v>58</v>
      </c>
    </row>
    <row r="429" spans="1:106">
      <c r="A429" t="s">
        <v>172</v>
      </c>
      <c r="B429" s="10">
        <f>('E0-Last'!B210)-2</f>
        <v>27</v>
      </c>
      <c r="C429" s="4" t="s">
        <v>3</v>
      </c>
      <c r="D429" s="10" t="s">
        <v>38</v>
      </c>
      <c r="E429" s="59">
        <f t="shared" si="212"/>
        <v>0</v>
      </c>
      <c r="F429" s="59">
        <f t="shared" si="213"/>
        <v>0</v>
      </c>
      <c r="G429" s="59">
        <f t="shared" si="214"/>
        <v>50</v>
      </c>
      <c r="H429" s="59">
        <f t="shared" si="215"/>
        <v>25</v>
      </c>
      <c r="I429" s="59">
        <f t="shared" si="216"/>
        <v>0.5</v>
      </c>
      <c r="J429">
        <v>4</v>
      </c>
      <c r="K429">
        <v>0</v>
      </c>
      <c r="L429">
        <v>0</v>
      </c>
      <c r="M429">
        <v>2</v>
      </c>
      <c r="N429">
        <v>1</v>
      </c>
      <c r="O429">
        <v>1</v>
      </c>
      <c r="P429">
        <v>809.75</v>
      </c>
      <c r="Q429">
        <v>0</v>
      </c>
      <c r="R429">
        <v>572</v>
      </c>
      <c r="S429">
        <v>1966</v>
      </c>
      <c r="T429">
        <v>244.66666670000001</v>
      </c>
      <c r="U429">
        <v>312</v>
      </c>
      <c r="V429">
        <v>110</v>
      </c>
      <c r="W429">
        <v>98.666666660000004</v>
      </c>
      <c r="X429">
        <v>102.5</v>
      </c>
      <c r="Y429">
        <v>91</v>
      </c>
      <c r="Z429">
        <v>619.66666669999995</v>
      </c>
      <c r="AA429">
        <v>801</v>
      </c>
      <c r="AB429">
        <v>257</v>
      </c>
      <c r="AC429">
        <v>12</v>
      </c>
      <c r="AD429">
        <v>5</v>
      </c>
      <c r="AE429">
        <v>6</v>
      </c>
      <c r="AF429">
        <v>1</v>
      </c>
      <c r="AG429">
        <v>5</v>
      </c>
      <c r="AH429">
        <v>5</v>
      </c>
      <c r="AI429">
        <v>2</v>
      </c>
      <c r="AJ429">
        <v>0</v>
      </c>
      <c r="AK429">
        <v>0</v>
      </c>
      <c r="AL429">
        <v>0</v>
      </c>
      <c r="AM429">
        <v>4</v>
      </c>
      <c r="AN429">
        <v>1</v>
      </c>
      <c r="AO429">
        <v>0</v>
      </c>
      <c r="AP429">
        <v>0</v>
      </c>
      <c r="AQ429">
        <v>0</v>
      </c>
      <c r="AR429">
        <v>0</v>
      </c>
      <c r="AS429">
        <v>1</v>
      </c>
      <c r="AT429">
        <v>3</v>
      </c>
      <c r="AU429">
        <v>2</v>
      </c>
      <c r="AV429">
        <v>0</v>
      </c>
      <c r="AW429">
        <v>0</v>
      </c>
      <c r="AX429">
        <v>0</v>
      </c>
      <c r="AY429">
        <v>0</v>
      </c>
      <c r="AZ429">
        <v>1</v>
      </c>
      <c r="BA429">
        <v>0</v>
      </c>
      <c r="BB429">
        <v>0</v>
      </c>
      <c r="BC429">
        <v>0</v>
      </c>
      <c r="BD429">
        <v>0</v>
      </c>
      <c r="BE429">
        <v>3</v>
      </c>
      <c r="BF429">
        <v>0</v>
      </c>
      <c r="BG429">
        <v>0</v>
      </c>
      <c r="BH429">
        <v>0</v>
      </c>
      <c r="BI429">
        <v>2</v>
      </c>
      <c r="BJ429">
        <v>1</v>
      </c>
      <c r="BK429">
        <v>0</v>
      </c>
      <c r="BL429">
        <v>37</v>
      </c>
      <c r="BM429">
        <v>11</v>
      </c>
      <c r="BN429">
        <v>0</v>
      </c>
      <c r="BO429">
        <v>1</v>
      </c>
      <c r="BP429">
        <v>1</v>
      </c>
      <c r="BQ429">
        <v>1</v>
      </c>
      <c r="BR429">
        <v>23</v>
      </c>
      <c r="BS429">
        <v>1</v>
      </c>
      <c r="BT429">
        <v>0</v>
      </c>
      <c r="BU429">
        <v>1</v>
      </c>
      <c r="BV429">
        <v>129</v>
      </c>
      <c r="BW429">
        <v>0</v>
      </c>
      <c r="BX429">
        <v>129</v>
      </c>
      <c r="BY429">
        <v>0</v>
      </c>
      <c r="BZ429">
        <v>0</v>
      </c>
      <c r="CA429">
        <v>0</v>
      </c>
      <c r="CB429">
        <v>0</v>
      </c>
      <c r="CC429">
        <v>0</v>
      </c>
      <c r="CD429" t="s">
        <v>58</v>
      </c>
    </row>
    <row r="430" spans="1:106">
      <c r="A430" t="s">
        <v>173</v>
      </c>
      <c r="B430" s="10">
        <f>('E0-Last'!B211)-2</f>
        <v>27</v>
      </c>
      <c r="C430" s="6" t="s">
        <v>2</v>
      </c>
      <c r="D430" s="10" t="s">
        <v>38</v>
      </c>
      <c r="E430" s="59">
        <f t="shared" si="212"/>
        <v>25</v>
      </c>
      <c r="F430" s="59">
        <f t="shared" si="213"/>
        <v>0</v>
      </c>
      <c r="G430" s="59">
        <f t="shared" si="214"/>
        <v>50</v>
      </c>
      <c r="H430" s="59">
        <f t="shared" si="215"/>
        <v>25</v>
      </c>
      <c r="I430" s="59">
        <f t="shared" si="216"/>
        <v>0.5</v>
      </c>
      <c r="J430">
        <v>4</v>
      </c>
      <c r="K430">
        <v>1</v>
      </c>
      <c r="L430">
        <v>0</v>
      </c>
      <c r="M430">
        <v>2</v>
      </c>
      <c r="N430">
        <v>1</v>
      </c>
      <c r="O430">
        <v>0</v>
      </c>
      <c r="P430">
        <v>944.33333330000005</v>
      </c>
      <c r="Q430">
        <v>0</v>
      </c>
      <c r="R430">
        <v>607</v>
      </c>
      <c r="S430">
        <v>1619</v>
      </c>
      <c r="T430">
        <v>855.33333330000005</v>
      </c>
      <c r="U430">
        <v>919.5</v>
      </c>
      <c r="V430">
        <v>727</v>
      </c>
      <c r="W430">
        <v>1114.333333</v>
      </c>
      <c r="X430">
        <v>1325.5</v>
      </c>
      <c r="Y430">
        <v>692</v>
      </c>
      <c r="Z430">
        <v>33</v>
      </c>
      <c r="AA430">
        <v>35</v>
      </c>
      <c r="AB430">
        <v>29</v>
      </c>
      <c r="AC430">
        <v>8</v>
      </c>
      <c r="AD430">
        <v>4</v>
      </c>
      <c r="AE430">
        <v>3</v>
      </c>
      <c r="AF430">
        <v>1</v>
      </c>
      <c r="AG430">
        <v>4</v>
      </c>
      <c r="AH430">
        <v>4</v>
      </c>
      <c r="AI430">
        <v>0</v>
      </c>
      <c r="AJ430">
        <v>0</v>
      </c>
      <c r="AK430">
        <v>0</v>
      </c>
      <c r="AL430">
        <v>0</v>
      </c>
      <c r="AM430">
        <v>3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1</v>
      </c>
      <c r="AT430">
        <v>2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</v>
      </c>
      <c r="BA430">
        <v>0</v>
      </c>
      <c r="BB430">
        <v>0</v>
      </c>
      <c r="BC430">
        <v>0</v>
      </c>
      <c r="BD430">
        <v>0</v>
      </c>
      <c r="BE430">
        <v>3</v>
      </c>
      <c r="BF430">
        <v>0</v>
      </c>
      <c r="BG430">
        <v>0</v>
      </c>
      <c r="BH430">
        <v>0</v>
      </c>
      <c r="BI430">
        <v>0</v>
      </c>
      <c r="BJ430">
        <v>3</v>
      </c>
      <c r="BK430">
        <v>0</v>
      </c>
      <c r="BL430">
        <v>64</v>
      </c>
      <c r="BM430">
        <v>14</v>
      </c>
      <c r="BN430">
        <v>6</v>
      </c>
      <c r="BO430">
        <v>0</v>
      </c>
      <c r="BP430">
        <v>2</v>
      </c>
      <c r="BQ430">
        <v>1</v>
      </c>
      <c r="BR430">
        <v>41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 t="s">
        <v>58</v>
      </c>
    </row>
    <row r="431" spans="1:106">
      <c r="A431" t="s">
        <v>174</v>
      </c>
      <c r="B431" s="10">
        <f>('E0-Last'!B212)-2</f>
        <v>35</v>
      </c>
      <c r="C431" s="6" t="s">
        <v>2</v>
      </c>
      <c r="D431" s="10" t="s">
        <v>38</v>
      </c>
      <c r="E431" s="59">
        <f t="shared" si="212"/>
        <v>50</v>
      </c>
      <c r="F431" s="59">
        <f t="shared" si="213"/>
        <v>25</v>
      </c>
      <c r="G431" s="59">
        <f t="shared" si="214"/>
        <v>25</v>
      </c>
      <c r="H431" s="59">
        <f t="shared" si="215"/>
        <v>0</v>
      </c>
      <c r="I431" s="59">
        <f t="shared" si="216"/>
        <v>0.25</v>
      </c>
      <c r="J431">
        <v>4</v>
      </c>
      <c r="K431">
        <v>2</v>
      </c>
      <c r="L431">
        <v>1</v>
      </c>
      <c r="M431">
        <v>1</v>
      </c>
      <c r="N431">
        <v>0</v>
      </c>
      <c r="O431">
        <v>0</v>
      </c>
      <c r="P431">
        <v>3633.5</v>
      </c>
      <c r="Q431">
        <v>3902</v>
      </c>
      <c r="R431">
        <v>3365</v>
      </c>
      <c r="S431">
        <v>0</v>
      </c>
      <c r="T431">
        <v>727</v>
      </c>
      <c r="U431">
        <v>727</v>
      </c>
      <c r="V431">
        <v>0</v>
      </c>
      <c r="W431">
        <v>4935</v>
      </c>
      <c r="X431">
        <v>4935</v>
      </c>
      <c r="Y431">
        <v>0</v>
      </c>
      <c r="Z431">
        <v>4</v>
      </c>
      <c r="AA431">
        <v>4</v>
      </c>
      <c r="AB431">
        <v>0</v>
      </c>
      <c r="AC431">
        <v>4</v>
      </c>
      <c r="AD431">
        <v>2</v>
      </c>
      <c r="AE431">
        <v>2</v>
      </c>
      <c r="AF431">
        <v>0</v>
      </c>
      <c r="AG431">
        <v>3</v>
      </c>
      <c r="AH431">
        <v>1</v>
      </c>
      <c r="AI431">
        <v>0</v>
      </c>
      <c r="AJ431">
        <v>0</v>
      </c>
      <c r="AK431">
        <v>0</v>
      </c>
      <c r="AL431">
        <v>0</v>
      </c>
      <c r="AM431">
        <v>2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1</v>
      </c>
      <c r="AT431">
        <v>1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3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2</v>
      </c>
      <c r="BL431">
        <v>279</v>
      </c>
      <c r="BM431">
        <v>75</v>
      </c>
      <c r="BN431">
        <v>23</v>
      </c>
      <c r="BO431">
        <v>2</v>
      </c>
      <c r="BP431">
        <v>5</v>
      </c>
      <c r="BQ431">
        <v>47</v>
      </c>
      <c r="BR431">
        <v>127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 t="s">
        <v>58</v>
      </c>
    </row>
    <row r="432" spans="1:106">
      <c r="A432" t="s">
        <v>183</v>
      </c>
      <c r="B432" s="10">
        <f>('E0-Last'!B213)-2</f>
        <v>32</v>
      </c>
      <c r="C432" s="6" t="s">
        <v>2</v>
      </c>
      <c r="D432" s="10" t="s">
        <v>38</v>
      </c>
      <c r="E432" s="59">
        <f t="shared" si="212"/>
        <v>0</v>
      </c>
      <c r="F432" s="59">
        <f t="shared" si="213"/>
        <v>0</v>
      </c>
      <c r="G432" s="59">
        <f t="shared" si="214"/>
        <v>25</v>
      </c>
      <c r="H432" s="59">
        <f t="shared" si="215"/>
        <v>25</v>
      </c>
      <c r="I432" s="59">
        <f t="shared" si="216"/>
        <v>0.25</v>
      </c>
      <c r="J432">
        <v>4</v>
      </c>
      <c r="K432">
        <v>0</v>
      </c>
      <c r="L432">
        <v>0</v>
      </c>
      <c r="M432">
        <v>1</v>
      </c>
      <c r="N432">
        <v>1</v>
      </c>
      <c r="O432">
        <v>2</v>
      </c>
      <c r="P432">
        <v>1070.5</v>
      </c>
      <c r="Q432">
        <v>0</v>
      </c>
      <c r="R432">
        <v>183</v>
      </c>
      <c r="S432">
        <v>2999</v>
      </c>
      <c r="T432">
        <v>748.5</v>
      </c>
      <c r="U432">
        <v>486</v>
      </c>
      <c r="V432">
        <v>1011</v>
      </c>
      <c r="W432">
        <v>169.5</v>
      </c>
      <c r="X432">
        <v>137</v>
      </c>
      <c r="Y432">
        <v>202</v>
      </c>
      <c r="Z432">
        <v>512.5</v>
      </c>
      <c r="AA432">
        <v>799</v>
      </c>
      <c r="AB432">
        <v>226</v>
      </c>
      <c r="AC432">
        <v>15</v>
      </c>
      <c r="AD432">
        <v>5</v>
      </c>
      <c r="AE432">
        <v>5</v>
      </c>
      <c r="AF432">
        <v>5</v>
      </c>
      <c r="AG432">
        <v>7</v>
      </c>
      <c r="AH432">
        <v>4</v>
      </c>
      <c r="AI432">
        <v>0</v>
      </c>
      <c r="AJ432">
        <v>0</v>
      </c>
      <c r="AK432">
        <v>0</v>
      </c>
      <c r="AL432">
        <v>4</v>
      </c>
      <c r="AM432">
        <v>4</v>
      </c>
      <c r="AN432">
        <v>0</v>
      </c>
      <c r="AO432">
        <v>0</v>
      </c>
      <c r="AP432">
        <v>0</v>
      </c>
      <c r="AQ432">
        <v>0</v>
      </c>
      <c r="AR432">
        <v>1</v>
      </c>
      <c r="AS432">
        <v>3</v>
      </c>
      <c r="AT432">
        <v>2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2</v>
      </c>
      <c r="BA432">
        <v>0</v>
      </c>
      <c r="BB432">
        <v>0</v>
      </c>
      <c r="BC432">
        <v>0</v>
      </c>
      <c r="BD432">
        <v>3</v>
      </c>
      <c r="BE432">
        <v>2</v>
      </c>
      <c r="BF432">
        <v>0</v>
      </c>
      <c r="BG432">
        <v>0</v>
      </c>
      <c r="BH432">
        <v>0</v>
      </c>
      <c r="BI432">
        <v>1</v>
      </c>
      <c r="BJ432">
        <v>1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2</v>
      </c>
      <c r="BT432">
        <v>1</v>
      </c>
      <c r="BU432">
        <v>1</v>
      </c>
      <c r="BV432">
        <v>1100</v>
      </c>
      <c r="BW432">
        <v>156</v>
      </c>
      <c r="BX432">
        <v>944</v>
      </c>
      <c r="BY432">
        <v>0</v>
      </c>
      <c r="BZ432">
        <v>0</v>
      </c>
      <c r="CA432">
        <v>0</v>
      </c>
      <c r="CB432">
        <v>0</v>
      </c>
      <c r="CC432">
        <v>0</v>
      </c>
      <c r="CD432" t="s">
        <v>58</v>
      </c>
    </row>
    <row r="433" spans="1:106">
      <c r="A433" t="s">
        <v>175</v>
      </c>
      <c r="B433" s="10">
        <f>('E0-Last'!B214)-2</f>
        <v>32</v>
      </c>
      <c r="C433" s="4" t="s">
        <v>3</v>
      </c>
      <c r="D433" s="10" t="s">
        <v>38</v>
      </c>
      <c r="E433" s="59">
        <f t="shared" si="212"/>
        <v>0</v>
      </c>
      <c r="F433" s="59">
        <f t="shared" si="213"/>
        <v>0</v>
      </c>
      <c r="G433" s="59">
        <f t="shared" si="214"/>
        <v>50</v>
      </c>
      <c r="H433" s="59">
        <f t="shared" si="215"/>
        <v>25</v>
      </c>
      <c r="I433" s="59">
        <f t="shared" si="216"/>
        <v>0.5</v>
      </c>
      <c r="J433">
        <v>4</v>
      </c>
      <c r="K433">
        <v>0</v>
      </c>
      <c r="L433">
        <v>0</v>
      </c>
      <c r="M433">
        <v>2</v>
      </c>
      <c r="N433">
        <v>1</v>
      </c>
      <c r="O433">
        <v>1</v>
      </c>
      <c r="P433">
        <v>204.75</v>
      </c>
      <c r="Q433">
        <v>0</v>
      </c>
      <c r="R433">
        <v>246</v>
      </c>
      <c r="S433">
        <v>165</v>
      </c>
      <c r="T433">
        <v>115.66666669999999</v>
      </c>
      <c r="U433">
        <v>85</v>
      </c>
      <c r="V433">
        <v>177</v>
      </c>
      <c r="W433">
        <v>259</v>
      </c>
      <c r="X433">
        <v>342</v>
      </c>
      <c r="Y433">
        <v>93</v>
      </c>
      <c r="Z433">
        <v>66.666666660000004</v>
      </c>
      <c r="AA433">
        <v>50</v>
      </c>
      <c r="AB433">
        <v>100</v>
      </c>
      <c r="AC433">
        <v>16</v>
      </c>
      <c r="AD433">
        <v>7</v>
      </c>
      <c r="AE433">
        <v>8</v>
      </c>
      <c r="AF433">
        <v>1</v>
      </c>
      <c r="AG433">
        <v>5</v>
      </c>
      <c r="AH433">
        <v>5</v>
      </c>
      <c r="AI433">
        <v>2</v>
      </c>
      <c r="AJ433">
        <v>0</v>
      </c>
      <c r="AK433">
        <v>0</v>
      </c>
      <c r="AL433">
        <v>4</v>
      </c>
      <c r="AM433">
        <v>4</v>
      </c>
      <c r="AN433">
        <v>1</v>
      </c>
      <c r="AO433">
        <v>1</v>
      </c>
      <c r="AP433">
        <v>0</v>
      </c>
      <c r="AQ433">
        <v>0</v>
      </c>
      <c r="AR433">
        <v>1</v>
      </c>
      <c r="AS433">
        <v>1</v>
      </c>
      <c r="AT433">
        <v>3</v>
      </c>
      <c r="AU433">
        <v>1</v>
      </c>
      <c r="AV433">
        <v>0</v>
      </c>
      <c r="AW433">
        <v>0</v>
      </c>
      <c r="AX433">
        <v>3</v>
      </c>
      <c r="AY433">
        <v>0</v>
      </c>
      <c r="AZ433">
        <v>1</v>
      </c>
      <c r="BA433">
        <v>0</v>
      </c>
      <c r="BB433">
        <v>0</v>
      </c>
      <c r="BC433">
        <v>0</v>
      </c>
      <c r="BD433">
        <v>0</v>
      </c>
      <c r="BE433">
        <v>8</v>
      </c>
      <c r="BF433">
        <v>1</v>
      </c>
      <c r="BG433">
        <v>0</v>
      </c>
      <c r="BH433">
        <v>0</v>
      </c>
      <c r="BI433">
        <v>1</v>
      </c>
      <c r="BJ433">
        <v>2</v>
      </c>
      <c r="BK433">
        <v>4</v>
      </c>
      <c r="BL433">
        <v>51</v>
      </c>
      <c r="BM433">
        <v>8</v>
      </c>
      <c r="BN433">
        <v>0</v>
      </c>
      <c r="BO433">
        <v>0</v>
      </c>
      <c r="BP433">
        <v>7</v>
      </c>
      <c r="BQ433">
        <v>2</v>
      </c>
      <c r="BR433">
        <v>34</v>
      </c>
      <c r="BS433">
        <v>1</v>
      </c>
      <c r="BT433">
        <v>0</v>
      </c>
      <c r="BU433">
        <v>1</v>
      </c>
      <c r="BV433">
        <v>162</v>
      </c>
      <c r="BW433">
        <v>0</v>
      </c>
      <c r="BX433">
        <v>162</v>
      </c>
      <c r="BY433">
        <v>0</v>
      </c>
      <c r="BZ433">
        <v>0</v>
      </c>
      <c r="CA433">
        <v>0</v>
      </c>
      <c r="CB433">
        <v>0</v>
      </c>
      <c r="CC433">
        <v>0</v>
      </c>
      <c r="CD433" t="s">
        <v>58</v>
      </c>
    </row>
    <row r="434" spans="1:106">
      <c r="A434" t="s">
        <v>176</v>
      </c>
      <c r="B434" s="10">
        <f>('E0-Last'!B215)-2</f>
        <v>32</v>
      </c>
      <c r="C434" s="6" t="s">
        <v>2</v>
      </c>
      <c r="D434" s="10" t="s">
        <v>38</v>
      </c>
      <c r="E434" s="59">
        <f t="shared" si="212"/>
        <v>0</v>
      </c>
      <c r="F434" s="59">
        <f t="shared" si="213"/>
        <v>0</v>
      </c>
      <c r="G434" s="59">
        <f t="shared" si="214"/>
        <v>50</v>
      </c>
      <c r="H434" s="59">
        <f t="shared" si="215"/>
        <v>25</v>
      </c>
      <c r="I434" s="59">
        <f t="shared" si="216"/>
        <v>0.5</v>
      </c>
      <c r="J434">
        <v>4</v>
      </c>
      <c r="K434">
        <v>0</v>
      </c>
      <c r="L434">
        <v>0</v>
      </c>
      <c r="M434">
        <v>2</v>
      </c>
      <c r="N434">
        <v>1</v>
      </c>
      <c r="O434">
        <v>1</v>
      </c>
      <c r="P434">
        <v>1100.25</v>
      </c>
      <c r="Q434">
        <v>0</v>
      </c>
      <c r="R434">
        <v>271.5</v>
      </c>
      <c r="S434">
        <v>3616</v>
      </c>
      <c r="T434">
        <v>441.66666659999999</v>
      </c>
      <c r="U434">
        <v>347</v>
      </c>
      <c r="V434">
        <v>631</v>
      </c>
      <c r="W434">
        <v>9542.3333320000002</v>
      </c>
      <c r="X434">
        <v>13530.5</v>
      </c>
      <c r="Y434">
        <v>1566</v>
      </c>
      <c r="Z434">
        <v>116.66666669999999</v>
      </c>
      <c r="AA434">
        <v>35.5</v>
      </c>
      <c r="AB434">
        <v>279</v>
      </c>
      <c r="AC434">
        <v>21</v>
      </c>
      <c r="AD434">
        <v>6</v>
      </c>
      <c r="AE434">
        <v>6</v>
      </c>
      <c r="AF434">
        <v>9</v>
      </c>
      <c r="AG434">
        <v>5</v>
      </c>
      <c r="AH434">
        <v>4</v>
      </c>
      <c r="AI434">
        <v>1</v>
      </c>
      <c r="AJ434">
        <v>0</v>
      </c>
      <c r="AK434">
        <v>7</v>
      </c>
      <c r="AL434">
        <v>4</v>
      </c>
      <c r="AM434">
        <v>4</v>
      </c>
      <c r="AN434">
        <v>0</v>
      </c>
      <c r="AO434">
        <v>0</v>
      </c>
      <c r="AP434">
        <v>0</v>
      </c>
      <c r="AQ434">
        <v>1</v>
      </c>
      <c r="AR434">
        <v>1</v>
      </c>
      <c r="AS434">
        <v>0</v>
      </c>
      <c r="AT434">
        <v>3</v>
      </c>
      <c r="AU434">
        <v>1</v>
      </c>
      <c r="AV434">
        <v>0</v>
      </c>
      <c r="AW434">
        <v>0</v>
      </c>
      <c r="AX434">
        <v>2</v>
      </c>
      <c r="AY434">
        <v>1</v>
      </c>
      <c r="AZ434">
        <v>1</v>
      </c>
      <c r="BA434">
        <v>0</v>
      </c>
      <c r="BB434">
        <v>0</v>
      </c>
      <c r="BC434">
        <v>6</v>
      </c>
      <c r="BD434">
        <v>1</v>
      </c>
      <c r="BE434">
        <v>3</v>
      </c>
      <c r="BF434">
        <v>0</v>
      </c>
      <c r="BG434">
        <v>0</v>
      </c>
      <c r="BH434">
        <v>0</v>
      </c>
      <c r="BI434">
        <v>1</v>
      </c>
      <c r="BJ434">
        <v>2</v>
      </c>
      <c r="BK434">
        <v>0</v>
      </c>
      <c r="BL434">
        <v>354</v>
      </c>
      <c r="BM434">
        <v>35</v>
      </c>
      <c r="BN434">
        <v>5</v>
      </c>
      <c r="BO434">
        <v>0</v>
      </c>
      <c r="BP434">
        <v>15</v>
      </c>
      <c r="BQ434">
        <v>279</v>
      </c>
      <c r="BR434">
        <v>20</v>
      </c>
      <c r="BS434">
        <v>1</v>
      </c>
      <c r="BT434">
        <v>1</v>
      </c>
      <c r="BU434">
        <v>0</v>
      </c>
      <c r="BV434">
        <v>242</v>
      </c>
      <c r="BW434">
        <v>242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 t="s">
        <v>58</v>
      </c>
    </row>
    <row r="435" spans="1:106">
      <c r="A435" t="s">
        <v>177</v>
      </c>
      <c r="B435" s="10">
        <f>('E0-Last'!B216)-2</f>
        <v>27</v>
      </c>
      <c r="C435" s="6" t="s">
        <v>2</v>
      </c>
      <c r="D435" s="10" t="s">
        <v>38</v>
      </c>
      <c r="E435" s="59">
        <f t="shared" si="212"/>
        <v>50</v>
      </c>
      <c r="F435" s="59">
        <f t="shared" si="213"/>
        <v>0</v>
      </c>
      <c r="G435" s="59">
        <f t="shared" si="214"/>
        <v>25</v>
      </c>
      <c r="H435" s="59">
        <f t="shared" si="215"/>
        <v>0</v>
      </c>
      <c r="I435" s="59">
        <f t="shared" si="216"/>
        <v>0.25</v>
      </c>
      <c r="J435">
        <v>4</v>
      </c>
      <c r="K435">
        <v>2</v>
      </c>
      <c r="L435">
        <v>0</v>
      </c>
      <c r="M435">
        <v>1</v>
      </c>
      <c r="N435">
        <v>0</v>
      </c>
      <c r="O435">
        <v>1</v>
      </c>
      <c r="P435">
        <v>2334.5</v>
      </c>
      <c r="Q435">
        <v>0</v>
      </c>
      <c r="R435">
        <v>1666</v>
      </c>
      <c r="S435">
        <v>0</v>
      </c>
      <c r="T435">
        <v>68</v>
      </c>
      <c r="U435">
        <v>68</v>
      </c>
      <c r="V435">
        <v>0</v>
      </c>
      <c r="W435">
        <v>317</v>
      </c>
      <c r="X435">
        <v>317</v>
      </c>
      <c r="Y435">
        <v>0</v>
      </c>
      <c r="Z435">
        <v>475</v>
      </c>
      <c r="AA435">
        <v>475</v>
      </c>
      <c r="AB435">
        <v>0</v>
      </c>
      <c r="AC435">
        <v>9</v>
      </c>
      <c r="AD435">
        <v>4</v>
      </c>
      <c r="AE435">
        <v>5</v>
      </c>
      <c r="AF435">
        <v>0</v>
      </c>
      <c r="AG435">
        <v>2</v>
      </c>
      <c r="AH435">
        <v>2</v>
      </c>
      <c r="AI435">
        <v>3</v>
      </c>
      <c r="AJ435">
        <v>0</v>
      </c>
      <c r="AK435">
        <v>0</v>
      </c>
      <c r="AL435">
        <v>2</v>
      </c>
      <c r="AM435">
        <v>2</v>
      </c>
      <c r="AN435">
        <v>0</v>
      </c>
      <c r="AO435">
        <v>0</v>
      </c>
      <c r="AP435">
        <v>0</v>
      </c>
      <c r="AQ435">
        <v>0</v>
      </c>
      <c r="AR435">
        <v>2</v>
      </c>
      <c r="AS435">
        <v>0</v>
      </c>
      <c r="AT435">
        <v>2</v>
      </c>
      <c r="AU435">
        <v>3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3</v>
      </c>
      <c r="BF435">
        <v>0</v>
      </c>
      <c r="BG435">
        <v>0</v>
      </c>
      <c r="BH435">
        <v>0</v>
      </c>
      <c r="BI435">
        <v>0</v>
      </c>
      <c r="BJ435">
        <v>1</v>
      </c>
      <c r="BK435">
        <v>2</v>
      </c>
      <c r="BL435">
        <v>50</v>
      </c>
      <c r="BM435">
        <v>17</v>
      </c>
      <c r="BN435">
        <v>0</v>
      </c>
      <c r="BO435">
        <v>0</v>
      </c>
      <c r="BP435">
        <v>0</v>
      </c>
      <c r="BQ435">
        <v>1</v>
      </c>
      <c r="BR435">
        <v>32</v>
      </c>
      <c r="BS435">
        <v>1</v>
      </c>
      <c r="BT435">
        <v>0</v>
      </c>
      <c r="BU435">
        <v>1</v>
      </c>
      <c r="BV435">
        <v>3003</v>
      </c>
      <c r="BW435">
        <v>0</v>
      </c>
      <c r="BX435">
        <v>3003</v>
      </c>
      <c r="BY435">
        <v>0</v>
      </c>
      <c r="BZ435">
        <v>0</v>
      </c>
      <c r="CA435">
        <v>0</v>
      </c>
      <c r="CB435">
        <v>0</v>
      </c>
      <c r="CC435">
        <v>0</v>
      </c>
      <c r="CD435" t="s">
        <v>58</v>
      </c>
    </row>
    <row r="436" spans="1:106">
      <c r="A436"/>
      <c r="B436" s="10"/>
      <c r="C436" s="6"/>
      <c r="D436" s="10"/>
      <c r="E436" s="59"/>
      <c r="F436" s="59"/>
      <c r="G436" s="59"/>
      <c r="H436" s="59"/>
      <c r="I436" s="59"/>
    </row>
    <row r="437" spans="1:106">
      <c r="A437" s="34" t="s">
        <v>3</v>
      </c>
      <c r="B437" s="34">
        <f>COUNTIF(C409:C434,"WT")</f>
        <v>11</v>
      </c>
      <c r="C437" s="63"/>
      <c r="D437" s="22" t="s">
        <v>41</v>
      </c>
      <c r="E437" s="24">
        <f>AVERAGE(E412:E415,E417,E422,E424:E425,E428:E429,E433)</f>
        <v>11.363636363636363</v>
      </c>
      <c r="F437" s="24">
        <f t="shared" ref="F437:BQ437" si="220">AVERAGE(F412:F415,F417,F422,F424:F425,F428:F429,F433)</f>
        <v>11.363636363636363</v>
      </c>
      <c r="G437" s="24">
        <f t="shared" si="220"/>
        <v>31.818181818181817</v>
      </c>
      <c r="H437" s="24">
        <f t="shared" si="220"/>
        <v>15.909090909090908</v>
      </c>
      <c r="I437" s="24">
        <f t="shared" si="220"/>
        <v>0.31818181818181818</v>
      </c>
      <c r="J437" s="24">
        <f t="shared" si="220"/>
        <v>4</v>
      </c>
      <c r="K437" s="24">
        <f t="shared" si="220"/>
        <v>0.45454545454545453</v>
      </c>
      <c r="L437" s="24">
        <f>AVERAGE(L412:L415,L417,L422,L424:L425,L428:L429,L433)</f>
        <v>0.45454545454545453</v>
      </c>
      <c r="M437" s="24">
        <f t="shared" si="220"/>
        <v>1.2727272727272727</v>
      </c>
      <c r="N437" s="24">
        <f t="shared" si="220"/>
        <v>0.63636363636363635</v>
      </c>
      <c r="O437" s="24">
        <f t="shared" si="220"/>
        <v>1</v>
      </c>
      <c r="P437" s="24">
        <f t="shared" si="220"/>
        <v>1171.7272727272727</v>
      </c>
      <c r="Q437" s="24">
        <f t="shared" si="220"/>
        <v>636.72727272727275</v>
      </c>
      <c r="R437" s="24">
        <f t="shared" si="220"/>
        <v>581.81818181818187</v>
      </c>
      <c r="S437" s="24">
        <f t="shared" si="220"/>
        <v>696.27272727272725</v>
      </c>
      <c r="T437" s="24">
        <f t="shared" si="220"/>
        <v>190.10606060363637</v>
      </c>
      <c r="U437" s="24">
        <f t="shared" si="220"/>
        <v>195.40909090909091</v>
      </c>
      <c r="V437" s="24">
        <f t="shared" si="220"/>
        <v>178.72727272727272</v>
      </c>
      <c r="W437" s="24">
        <f t="shared" si="220"/>
        <v>368.83333333272725</v>
      </c>
      <c r="X437" s="24">
        <f t="shared" si="220"/>
        <v>391.09090909090907</v>
      </c>
      <c r="Y437" s="24">
        <f t="shared" si="220"/>
        <v>126.18181818181819</v>
      </c>
      <c r="Z437" s="24">
        <f t="shared" si="220"/>
        <v>168.48484849363635</v>
      </c>
      <c r="AA437" s="24">
        <f t="shared" si="220"/>
        <v>180</v>
      </c>
      <c r="AB437" s="24">
        <f t="shared" si="220"/>
        <v>88.909090909090907</v>
      </c>
      <c r="AC437" s="24">
        <f t="shared" si="220"/>
        <v>16.727272727272727</v>
      </c>
      <c r="AD437" s="24">
        <f t="shared" si="220"/>
        <v>5.8181818181818183</v>
      </c>
      <c r="AE437" s="24">
        <f t="shared" si="220"/>
        <v>6.9090909090909092</v>
      </c>
      <c r="AF437" s="24">
        <f t="shared" si="220"/>
        <v>4</v>
      </c>
      <c r="AG437" s="24">
        <f t="shared" si="220"/>
        <v>5.3636363636363633</v>
      </c>
      <c r="AH437" s="24">
        <f t="shared" si="220"/>
        <v>4</v>
      </c>
      <c r="AI437" s="24">
        <f t="shared" si="220"/>
        <v>1.2727272727272727</v>
      </c>
      <c r="AJ437" s="24">
        <f t="shared" si="220"/>
        <v>0</v>
      </c>
      <c r="AK437" s="24">
        <f t="shared" si="220"/>
        <v>0.63636363636363635</v>
      </c>
      <c r="AL437" s="24">
        <f t="shared" si="220"/>
        <v>5.4545454545454541</v>
      </c>
      <c r="AM437" s="24">
        <f t="shared" si="220"/>
        <v>3.3636363636363638</v>
      </c>
      <c r="AN437" s="24">
        <f t="shared" si="220"/>
        <v>1.0909090909090908</v>
      </c>
      <c r="AO437" s="24">
        <f t="shared" si="220"/>
        <v>9.0909090909090912E-2</v>
      </c>
      <c r="AP437" s="24">
        <f t="shared" si="220"/>
        <v>0</v>
      </c>
      <c r="AQ437" s="24">
        <f t="shared" si="220"/>
        <v>9.0909090909090912E-2</v>
      </c>
      <c r="AR437" s="24">
        <f t="shared" si="220"/>
        <v>1.1818181818181819</v>
      </c>
      <c r="AS437" s="24">
        <f t="shared" si="220"/>
        <v>1.8181818181818181</v>
      </c>
      <c r="AT437" s="24">
        <f t="shared" si="220"/>
        <v>2.0909090909090908</v>
      </c>
      <c r="AU437" s="24">
        <f t="shared" si="220"/>
        <v>0.63636363636363635</v>
      </c>
      <c r="AV437" s="24">
        <f t="shared" si="220"/>
        <v>0</v>
      </c>
      <c r="AW437" s="24">
        <f t="shared" si="220"/>
        <v>0.45454545454545453</v>
      </c>
      <c r="AX437" s="24">
        <f t="shared" si="220"/>
        <v>1.9090909090909092</v>
      </c>
      <c r="AY437" s="24">
        <f t="shared" si="220"/>
        <v>0.18181818181818182</v>
      </c>
      <c r="AZ437" s="24">
        <f t="shared" si="220"/>
        <v>0.81818181818181823</v>
      </c>
      <c r="BA437" s="24">
        <f t="shared" si="220"/>
        <v>0.54545454545454541</v>
      </c>
      <c r="BB437" s="24">
        <f t="shared" si="220"/>
        <v>0</v>
      </c>
      <c r="BC437" s="24">
        <f t="shared" si="220"/>
        <v>9.0909090909090912E-2</v>
      </c>
      <c r="BD437" s="24">
        <f t="shared" si="220"/>
        <v>2.3636363636363638</v>
      </c>
      <c r="BE437" s="24">
        <f t="shared" si="220"/>
        <v>4.7272727272727275</v>
      </c>
      <c r="BF437" s="24">
        <f t="shared" si="220"/>
        <v>0.72727272727272729</v>
      </c>
      <c r="BG437" s="24">
        <f t="shared" si="220"/>
        <v>0</v>
      </c>
      <c r="BH437" s="24">
        <f t="shared" si="220"/>
        <v>0</v>
      </c>
      <c r="BI437" s="24">
        <f t="shared" si="220"/>
        <v>0.72727272727272729</v>
      </c>
      <c r="BJ437" s="24">
        <f t="shared" si="220"/>
        <v>1.5454545454545454</v>
      </c>
      <c r="BK437" s="24">
        <f t="shared" si="220"/>
        <v>1.7272727272727273</v>
      </c>
      <c r="BL437" s="24">
        <f t="shared" si="220"/>
        <v>81</v>
      </c>
      <c r="BM437" s="24">
        <f t="shared" si="220"/>
        <v>26.363636363636363</v>
      </c>
      <c r="BN437" s="24">
        <f t="shared" si="220"/>
        <v>9.2727272727272734</v>
      </c>
      <c r="BO437" s="24">
        <f t="shared" si="220"/>
        <v>9.0909090909090912E-2</v>
      </c>
      <c r="BP437" s="24">
        <f t="shared" si="220"/>
        <v>3.0909090909090908</v>
      </c>
      <c r="BQ437" s="24">
        <f t="shared" si="220"/>
        <v>3.6363636363636362</v>
      </c>
      <c r="BR437" s="24">
        <f t="shared" ref="BR437:BX437" si="221">AVERAGE(BR412:BR415,BR417,BR422,BR424:BR425,BR428:BR429,BR433)</f>
        <v>38.545454545454547</v>
      </c>
      <c r="BS437" s="24">
        <f t="shared" si="221"/>
        <v>1</v>
      </c>
      <c r="BT437" s="24">
        <f t="shared" si="221"/>
        <v>0.45454545454545453</v>
      </c>
      <c r="BU437" s="24">
        <f t="shared" si="221"/>
        <v>0.54545454545454541</v>
      </c>
      <c r="BV437" s="24">
        <f t="shared" si="221"/>
        <v>1000.5454545454545</v>
      </c>
      <c r="BW437" s="24">
        <f t="shared" si="221"/>
        <v>510.81818181818181</v>
      </c>
      <c r="BX437" s="24">
        <f t="shared" si="221"/>
        <v>489.72727272727275</v>
      </c>
      <c r="BY437" s="24" t="e">
        <f>AVERAGE(BY412:BY415,#REF!,#REF!,#REF!,#REF!,#REF!)</f>
        <v>#REF!</v>
      </c>
      <c r="BZ437" s="24" t="e">
        <f>AVERAGE(BZ412:BZ415,#REF!,#REF!,#REF!,#REF!,#REF!)</f>
        <v>#REF!</v>
      </c>
      <c r="CA437" s="24" t="e">
        <f>AVERAGE(CA412:CA415,#REF!,#REF!,#REF!,#REF!,#REF!)</f>
        <v>#REF!</v>
      </c>
      <c r="CB437" s="24" t="e">
        <f>AVERAGE(CB412:CB415,#REF!,#REF!,#REF!,#REF!,#REF!)</f>
        <v>#REF!</v>
      </c>
      <c r="CC437" s="24" t="e">
        <f>AVERAGE(CC412:CC415,#REF!,#REF!,#REF!,#REF!,#REF!)</f>
        <v>#REF!</v>
      </c>
    </row>
    <row r="438" spans="1:106">
      <c r="A438" s="35" t="s">
        <v>179</v>
      </c>
      <c r="B438" s="34">
        <f>COUNTIF(C409:C434,"+ve")</f>
        <v>12</v>
      </c>
      <c r="C438" s="63"/>
      <c r="D438" s="18" t="s">
        <v>41</v>
      </c>
      <c r="E438" s="27">
        <f>AVERAGE(E416,E418:E421,E423,E426:E427,E430:E432,E434:E435)</f>
        <v>15.384615384615385</v>
      </c>
      <c r="F438" s="27">
        <f t="shared" ref="F438:BQ438" si="222">AVERAGE(F416,F418:F421,F423,F426:F427,F430:F432,F434:F435)</f>
        <v>5.7692307692307692</v>
      </c>
      <c r="G438" s="27">
        <f t="shared" si="222"/>
        <v>40.384615384615387</v>
      </c>
      <c r="H438" s="27">
        <f t="shared" si="222"/>
        <v>21.153846153846153</v>
      </c>
      <c r="I438" s="27">
        <f t="shared" si="222"/>
        <v>0.40384615384615385</v>
      </c>
      <c r="J438" s="27">
        <f t="shared" si="222"/>
        <v>4</v>
      </c>
      <c r="K438" s="27">
        <f t="shared" si="222"/>
        <v>0.61538461538461542</v>
      </c>
      <c r="L438" s="27">
        <f t="shared" si="222"/>
        <v>0.23076923076923078</v>
      </c>
      <c r="M438" s="27">
        <f t="shared" si="222"/>
        <v>1.6153846153846154</v>
      </c>
      <c r="N438" s="27">
        <f t="shared" si="222"/>
        <v>0.84615384615384615</v>
      </c>
      <c r="O438" s="27">
        <f t="shared" si="222"/>
        <v>0.69230769230769229</v>
      </c>
      <c r="P438" s="27">
        <f t="shared" si="222"/>
        <v>1234.5128204846153</v>
      </c>
      <c r="Q438" s="27">
        <f t="shared" si="222"/>
        <v>610.38461538461536</v>
      </c>
      <c r="R438" s="27">
        <f t="shared" si="222"/>
        <v>981.84615384615381</v>
      </c>
      <c r="S438" s="27">
        <f t="shared" si="222"/>
        <v>1139</v>
      </c>
      <c r="T438" s="27">
        <f t="shared" si="222"/>
        <v>355.59615383076925</v>
      </c>
      <c r="U438" s="27">
        <f t="shared" si="222"/>
        <v>256.53846153846155</v>
      </c>
      <c r="V438" s="27">
        <f t="shared" si="222"/>
        <v>372.53846153846155</v>
      </c>
      <c r="W438" s="27">
        <f t="shared" si="222"/>
        <v>2301.2115382253851</v>
      </c>
      <c r="X438" s="27">
        <f t="shared" si="222"/>
        <v>2312.6923076923076</v>
      </c>
      <c r="Y438" s="27">
        <f t="shared" si="222"/>
        <v>1577.1923076923076</v>
      </c>
      <c r="Z438" s="27">
        <f t="shared" si="222"/>
        <v>355.1025641</v>
      </c>
      <c r="AA438" s="27">
        <f t="shared" si="222"/>
        <v>421.46153846153845</v>
      </c>
      <c r="AB438" s="27">
        <f t="shared" si="222"/>
        <v>146</v>
      </c>
      <c r="AC438" s="27">
        <f t="shared" si="222"/>
        <v>16.384615384615383</v>
      </c>
      <c r="AD438" s="27">
        <f t="shared" si="222"/>
        <v>6.8461538461538458</v>
      </c>
      <c r="AE438" s="27">
        <f t="shared" si="222"/>
        <v>6.8461538461538458</v>
      </c>
      <c r="AF438" s="27">
        <f t="shared" si="222"/>
        <v>2.6923076923076925</v>
      </c>
      <c r="AG438" s="27">
        <f t="shared" si="222"/>
        <v>5.1538461538461542</v>
      </c>
      <c r="AH438" s="27">
        <f t="shared" si="222"/>
        <v>5.2307692307692308</v>
      </c>
      <c r="AI438" s="27">
        <f t="shared" si="222"/>
        <v>1.3076923076923077</v>
      </c>
      <c r="AJ438" s="27">
        <f t="shared" si="222"/>
        <v>0</v>
      </c>
      <c r="AK438" s="27">
        <f t="shared" si="222"/>
        <v>0.61538461538461542</v>
      </c>
      <c r="AL438" s="27">
        <f t="shared" si="222"/>
        <v>4.0769230769230766</v>
      </c>
      <c r="AM438" s="27">
        <f t="shared" si="222"/>
        <v>3.3846153846153846</v>
      </c>
      <c r="AN438" s="27">
        <f t="shared" si="222"/>
        <v>2.0769230769230771</v>
      </c>
      <c r="AO438" s="27">
        <f t="shared" si="222"/>
        <v>0</v>
      </c>
      <c r="AP438" s="27">
        <f t="shared" si="222"/>
        <v>0</v>
      </c>
      <c r="AQ438" s="27">
        <f t="shared" si="222"/>
        <v>0.15384615384615385</v>
      </c>
      <c r="AR438" s="27">
        <f t="shared" si="222"/>
        <v>1.2307692307692308</v>
      </c>
      <c r="AS438" s="27">
        <f t="shared" si="222"/>
        <v>1.0769230769230769</v>
      </c>
      <c r="AT438" s="27">
        <f t="shared" si="222"/>
        <v>2.2307692307692308</v>
      </c>
      <c r="AU438" s="27">
        <f t="shared" si="222"/>
        <v>1.3076923076923077</v>
      </c>
      <c r="AV438" s="27">
        <f t="shared" si="222"/>
        <v>0</v>
      </c>
      <c r="AW438" s="27">
        <f t="shared" si="222"/>
        <v>0</v>
      </c>
      <c r="AX438" s="27">
        <f t="shared" si="222"/>
        <v>2.2307692307692308</v>
      </c>
      <c r="AY438" s="27">
        <f t="shared" si="222"/>
        <v>0.69230769230769229</v>
      </c>
      <c r="AZ438" s="27">
        <f t="shared" si="222"/>
        <v>0.92307692307692313</v>
      </c>
      <c r="BA438" s="27">
        <f t="shared" si="222"/>
        <v>0</v>
      </c>
      <c r="BB438" s="27">
        <f t="shared" si="222"/>
        <v>0</v>
      </c>
      <c r="BC438" s="27">
        <f t="shared" si="222"/>
        <v>0.46153846153846156</v>
      </c>
      <c r="BD438" s="27">
        <f t="shared" si="222"/>
        <v>0.61538461538461542</v>
      </c>
      <c r="BE438" s="27">
        <f t="shared" si="222"/>
        <v>3.8461538461538463</v>
      </c>
      <c r="BF438" s="27">
        <f t="shared" si="222"/>
        <v>0.61538461538461542</v>
      </c>
      <c r="BG438" s="27">
        <f t="shared" si="222"/>
        <v>0.15384615384615385</v>
      </c>
      <c r="BH438" s="27">
        <f t="shared" si="222"/>
        <v>0.15384615384615385</v>
      </c>
      <c r="BI438" s="27">
        <f t="shared" si="222"/>
        <v>0.76923076923076927</v>
      </c>
      <c r="BJ438" s="27">
        <f t="shared" si="222"/>
        <v>1.6923076923076923</v>
      </c>
      <c r="BK438" s="27">
        <f t="shared" si="222"/>
        <v>0.46153846153846156</v>
      </c>
      <c r="BL438" s="27">
        <f t="shared" si="222"/>
        <v>118.84615384615384</v>
      </c>
      <c r="BM438" s="27">
        <f t="shared" si="222"/>
        <v>22.076923076923077</v>
      </c>
      <c r="BN438" s="27">
        <f t="shared" si="222"/>
        <v>6.384615384615385</v>
      </c>
      <c r="BO438" s="27">
        <f t="shared" si="222"/>
        <v>0.76923076923076927</v>
      </c>
      <c r="BP438" s="27">
        <f t="shared" si="222"/>
        <v>2.7692307692307692</v>
      </c>
      <c r="BQ438" s="27">
        <f t="shared" si="222"/>
        <v>46.307692307692307</v>
      </c>
      <c r="BR438" s="27">
        <f t="shared" ref="BR438:BX438" si="223">AVERAGE(BR416,BR418:BR421,BR423,BR426:BR427,BR430:BR432,BR434:BR435)</f>
        <v>40.53846153846154</v>
      </c>
      <c r="BS438" s="27">
        <f t="shared" si="223"/>
        <v>0.69230769230769229</v>
      </c>
      <c r="BT438" s="27">
        <f t="shared" si="223"/>
        <v>0.30769230769230771</v>
      </c>
      <c r="BU438" s="27">
        <f t="shared" si="223"/>
        <v>0.38461538461538464</v>
      </c>
      <c r="BV438" s="27">
        <f t="shared" si="223"/>
        <v>462</v>
      </c>
      <c r="BW438" s="27">
        <f t="shared" si="223"/>
        <v>115.76923076923077</v>
      </c>
      <c r="BX438" s="27">
        <f t="shared" si="223"/>
        <v>346.23076923076923</v>
      </c>
      <c r="BY438" s="27" t="e">
        <f>AVERAGE(#REF!,#REF!,#REF!,BY425:BY425,BY429:BY431,BY433:BY434)</f>
        <v>#REF!</v>
      </c>
      <c r="BZ438" s="27" t="e">
        <f>AVERAGE(#REF!,#REF!,#REF!,BZ425:BZ425,BZ429:BZ431,BZ433:BZ434)</f>
        <v>#REF!</v>
      </c>
      <c r="CA438" s="27" t="e">
        <f>AVERAGE(#REF!,#REF!,#REF!,CA425:CA425,CA429:CA431,CA433:CA434)</f>
        <v>#REF!</v>
      </c>
      <c r="CB438" s="27" t="e">
        <f>AVERAGE(#REF!,#REF!,#REF!,CB425:CB425,CB429:CB431,CB433:CB434)</f>
        <v>#REF!</v>
      </c>
      <c r="CC438" s="27" t="e">
        <f>AVERAGE(#REF!,#REF!,#REF!,CC425:CC425,CC429:CC431,CC433:CC434)</f>
        <v>#REF!</v>
      </c>
    </row>
    <row r="439" spans="1:106">
      <c r="A439" s="63"/>
      <c r="B439" s="63"/>
      <c r="C439" s="63"/>
      <c r="D439" s="22" t="s">
        <v>43</v>
      </c>
      <c r="E439" s="24">
        <f>STDEV(E412:E415,E417,E422,E424:E425,E428:E429,E433)/SQRT($B437)</f>
        <v>6.1824865948797463</v>
      </c>
      <c r="F439" s="24">
        <f t="shared" ref="F439:BQ439" si="224">STDEV(F412:F415,F417,F422,F424:F425,F428:F429,F433)/SQRT($B437)</f>
        <v>5.1826155686324444</v>
      </c>
      <c r="G439" s="24">
        <f t="shared" si="224"/>
        <v>6.8181818181818175</v>
      </c>
      <c r="H439" s="24">
        <f t="shared" si="224"/>
        <v>3.8030001206094344</v>
      </c>
      <c r="I439" s="24">
        <f t="shared" si="224"/>
        <v>6.8181818181818191E-2</v>
      </c>
      <c r="J439" s="24">
        <f t="shared" si="224"/>
        <v>0</v>
      </c>
      <c r="K439" s="24">
        <f t="shared" si="224"/>
        <v>0.24729946379518986</v>
      </c>
      <c r="L439" s="24">
        <f t="shared" si="224"/>
        <v>0.20730462274529782</v>
      </c>
      <c r="M439" s="24">
        <f t="shared" si="224"/>
        <v>0.27272727272727276</v>
      </c>
      <c r="N439" s="24">
        <f t="shared" si="224"/>
        <v>0.15212000482437738</v>
      </c>
      <c r="O439" s="24">
        <f t="shared" si="224"/>
        <v>0.2335496832484569</v>
      </c>
      <c r="P439" s="24">
        <f t="shared" si="224"/>
        <v>247.3494180454808</v>
      </c>
      <c r="Q439" s="24">
        <f t="shared" si="224"/>
        <v>306.69072638880453</v>
      </c>
      <c r="R439" s="24">
        <f t="shared" si="224"/>
        <v>198.63200640113908</v>
      </c>
      <c r="S439" s="24">
        <f t="shared" si="224"/>
        <v>284.46476346446246</v>
      </c>
      <c r="T439" s="24">
        <f t="shared" si="224"/>
        <v>67.547245987278458</v>
      </c>
      <c r="U439" s="24">
        <f t="shared" si="224"/>
        <v>78.203691443383292</v>
      </c>
      <c r="V439" s="24">
        <f t="shared" si="224"/>
        <v>62.181419456456879</v>
      </c>
      <c r="W439" s="24">
        <f t="shared" si="224"/>
        <v>190.89250901953162</v>
      </c>
      <c r="X439" s="24">
        <f t="shared" si="224"/>
        <v>193.62030343129422</v>
      </c>
      <c r="Y439" s="24">
        <f t="shared" si="224"/>
        <v>42.230927525563793</v>
      </c>
      <c r="Z439" s="24">
        <f t="shared" si="224"/>
        <v>69.274178782830475</v>
      </c>
      <c r="AA439" s="24">
        <f t="shared" si="224"/>
        <v>82.292162445763935</v>
      </c>
      <c r="AB439" s="24">
        <f t="shared" si="224"/>
        <v>30.210911498227244</v>
      </c>
      <c r="AC439" s="24">
        <f t="shared" si="224"/>
        <v>3.1249462805300103</v>
      </c>
      <c r="AD439" s="24">
        <f t="shared" si="224"/>
        <v>0.68514340659697337</v>
      </c>
      <c r="AE439" s="24">
        <f t="shared" si="224"/>
        <v>1.8754613757422001</v>
      </c>
      <c r="AF439" s="24">
        <f t="shared" si="224"/>
        <v>0.98164981721404276</v>
      </c>
      <c r="AG439" s="24">
        <f t="shared" si="224"/>
        <v>1.0381165398996508</v>
      </c>
      <c r="AH439" s="24">
        <f t="shared" si="224"/>
        <v>0.50452497910951299</v>
      </c>
      <c r="AI439" s="24">
        <f t="shared" si="224"/>
        <v>0.48786937690904503</v>
      </c>
      <c r="AJ439" s="24">
        <f t="shared" si="224"/>
        <v>0</v>
      </c>
      <c r="AK439" s="24">
        <f t="shared" si="224"/>
        <v>0.63636363636363635</v>
      </c>
      <c r="AL439" s="24">
        <f t="shared" si="224"/>
        <v>1.6424130604561769</v>
      </c>
      <c r="AM439" s="24">
        <f t="shared" si="224"/>
        <v>0.33771228401830383</v>
      </c>
      <c r="AN439" s="24">
        <f t="shared" si="224"/>
        <v>0.21125363706585912</v>
      </c>
      <c r="AO439" s="24">
        <f t="shared" si="224"/>
        <v>9.0909090909090912E-2</v>
      </c>
      <c r="AP439" s="24">
        <f t="shared" si="224"/>
        <v>0</v>
      </c>
      <c r="AQ439" s="24">
        <f t="shared" si="224"/>
        <v>9.0909090909090912E-2</v>
      </c>
      <c r="AR439" s="24">
        <f t="shared" si="224"/>
        <v>0.4827606562673365</v>
      </c>
      <c r="AS439" s="24">
        <f t="shared" si="224"/>
        <v>0.76060002412188688</v>
      </c>
      <c r="AT439" s="24">
        <f t="shared" si="224"/>
        <v>0.34257170329848668</v>
      </c>
      <c r="AU439" s="24">
        <f t="shared" si="224"/>
        <v>0.38783143650366442</v>
      </c>
      <c r="AV439" s="24">
        <f t="shared" si="224"/>
        <v>0</v>
      </c>
      <c r="AW439" s="24">
        <f t="shared" si="224"/>
        <v>0.45454545454545453</v>
      </c>
      <c r="AX439" s="24">
        <f t="shared" si="224"/>
        <v>0.82522223402983397</v>
      </c>
      <c r="AY439" s="24">
        <f t="shared" si="224"/>
        <v>0.12196734422726126</v>
      </c>
      <c r="AZ439" s="24">
        <f t="shared" si="224"/>
        <v>0.12196734422726127</v>
      </c>
      <c r="BA439" s="24">
        <f t="shared" si="224"/>
        <v>0.2816715160878121</v>
      </c>
      <c r="BB439" s="24">
        <f t="shared" si="224"/>
        <v>0</v>
      </c>
      <c r="BC439" s="24">
        <f t="shared" si="224"/>
        <v>9.0909090909090912E-2</v>
      </c>
      <c r="BD439" s="24">
        <f t="shared" si="224"/>
        <v>0.88700443037457943</v>
      </c>
      <c r="BE439" s="24">
        <f t="shared" si="224"/>
        <v>1.0008261050562099</v>
      </c>
      <c r="BF439" s="24">
        <f t="shared" si="224"/>
        <v>0.63376091119757727</v>
      </c>
      <c r="BG439" s="24">
        <f t="shared" si="224"/>
        <v>0</v>
      </c>
      <c r="BH439" s="24">
        <f t="shared" si="224"/>
        <v>0</v>
      </c>
      <c r="BI439" s="24">
        <f t="shared" si="224"/>
        <v>0.27272727272727276</v>
      </c>
      <c r="BJ439" s="24">
        <f t="shared" si="224"/>
        <v>0.41261111701491698</v>
      </c>
      <c r="BK439" s="24">
        <f t="shared" si="224"/>
        <v>0.6192504133064145</v>
      </c>
      <c r="BL439" s="24">
        <f t="shared" si="224"/>
        <v>18.811988440643617</v>
      </c>
      <c r="BM439" s="24">
        <f t="shared" si="224"/>
        <v>7.2704541902298931</v>
      </c>
      <c r="BN439" s="24">
        <f t="shared" si="224"/>
        <v>4.4621456499819558</v>
      </c>
      <c r="BO439" s="24">
        <f t="shared" si="224"/>
        <v>9.0909090909090912E-2</v>
      </c>
      <c r="BP439" s="24">
        <f t="shared" si="224"/>
        <v>0.8785788675163323</v>
      </c>
      <c r="BQ439" s="24">
        <f t="shared" si="224"/>
        <v>1.2668696372105341</v>
      </c>
      <c r="BR439" s="24">
        <f t="shared" ref="BR439:BX439" si="225">STDEV(BR412:BR415,BR417,BR422,BR424:BR425,BR428:BR429,BR433)/SQRT($B437)</f>
        <v>10.306541291259148</v>
      </c>
      <c r="BS439" s="24">
        <f t="shared" si="225"/>
        <v>0.2335496832484569</v>
      </c>
      <c r="BT439" s="24">
        <f t="shared" si="225"/>
        <v>0.20730462274529782</v>
      </c>
      <c r="BU439" s="24">
        <f t="shared" si="225"/>
        <v>0.1574591643244434</v>
      </c>
      <c r="BV439" s="24">
        <f t="shared" si="225"/>
        <v>413.25407908972596</v>
      </c>
      <c r="BW439" s="24">
        <f t="shared" si="225"/>
        <v>269.65843102244662</v>
      </c>
      <c r="BX439" s="24">
        <f t="shared" si="225"/>
        <v>296.31534464329445</v>
      </c>
      <c r="BY439" s="24" t="e">
        <f>STDEV(BY412:BY415,#REF!,#REF!,#REF!,#REF!,#REF!)/SQRT($B437)</f>
        <v>#REF!</v>
      </c>
      <c r="BZ439" s="24" t="e">
        <f>STDEV(BZ412:BZ415,#REF!,#REF!,#REF!,#REF!,#REF!)/SQRT($B437)</f>
        <v>#REF!</v>
      </c>
      <c r="CA439" s="24" t="e">
        <f>STDEV(CA412:CA415,#REF!,#REF!,#REF!,#REF!,#REF!)/SQRT($B437)</f>
        <v>#REF!</v>
      </c>
      <c r="CB439" s="24" t="e">
        <f>STDEV(CB412:CB415,#REF!,#REF!,#REF!,#REF!,#REF!)/SQRT($B437)</f>
        <v>#REF!</v>
      </c>
      <c r="CC439" s="24" t="e">
        <f>STDEV(CC412:CC415,#REF!,#REF!,#REF!,#REF!,#REF!)/SQRT($B437)</f>
        <v>#REF!</v>
      </c>
    </row>
    <row r="440" spans="1:106">
      <c r="A440" s="63"/>
      <c r="B440" s="2"/>
      <c r="C440" s="63"/>
      <c r="D440" s="18" t="s">
        <v>43</v>
      </c>
      <c r="E440" s="27">
        <f>STDEV(E416,E418:E421,E423,E426:E427,E430:E432,E434:E435)/SQRT($B438)</f>
        <v>6.2766525729378655</v>
      </c>
      <c r="F440" s="27">
        <f t="shared" ref="F440:BQ440" si="226">STDEV(F416,F418:F421,F423,F426:F427,F430:F432,F434:F435)/SQRT($B438)</f>
        <v>3.1648105221364582</v>
      </c>
      <c r="G440" s="27">
        <f t="shared" si="226"/>
        <v>3.6544084137792874</v>
      </c>
      <c r="H440" s="27">
        <f t="shared" si="226"/>
        <v>4.9705328266893662</v>
      </c>
      <c r="I440" s="27">
        <f t="shared" si="226"/>
        <v>3.65440841377929E-2</v>
      </c>
      <c r="J440" s="27">
        <f t="shared" si="226"/>
        <v>0</v>
      </c>
      <c r="K440" s="27">
        <f t="shared" si="226"/>
        <v>0.25106610291751463</v>
      </c>
      <c r="L440" s="27">
        <f t="shared" si="226"/>
        <v>0.12659242088545833</v>
      </c>
      <c r="M440" s="27">
        <f t="shared" si="226"/>
        <v>0.1461763365511716</v>
      </c>
      <c r="N440" s="27">
        <f t="shared" si="226"/>
        <v>0.19882131306757464</v>
      </c>
      <c r="O440" s="27">
        <f t="shared" si="226"/>
        <v>0.21681454519599699</v>
      </c>
      <c r="P440" s="27">
        <f t="shared" si="226"/>
        <v>269.24766544751526</v>
      </c>
      <c r="Q440" s="27">
        <f t="shared" si="226"/>
        <v>370.50726373261904</v>
      </c>
      <c r="R440" s="27">
        <f t="shared" si="226"/>
        <v>282.1271592285276</v>
      </c>
      <c r="S440" s="27">
        <f t="shared" si="226"/>
        <v>358.9790838459657</v>
      </c>
      <c r="T440" s="27">
        <f t="shared" si="226"/>
        <v>83.223524784146917</v>
      </c>
      <c r="U440" s="27">
        <f t="shared" si="226"/>
        <v>82.448310017770069</v>
      </c>
      <c r="V440" s="27">
        <f t="shared" si="226"/>
        <v>103.25406000792249</v>
      </c>
      <c r="W440" s="27">
        <f t="shared" si="226"/>
        <v>933.26282671152364</v>
      </c>
      <c r="X440" s="27">
        <f t="shared" si="226"/>
        <v>1104.7836303662423</v>
      </c>
      <c r="Y440" s="27">
        <f t="shared" si="226"/>
        <v>975.86623118909802</v>
      </c>
      <c r="Z440" s="27">
        <f t="shared" si="226"/>
        <v>81.006745400474756</v>
      </c>
      <c r="AA440" s="27">
        <f t="shared" si="226"/>
        <v>103.54277265570384</v>
      </c>
      <c r="AB440" s="27">
        <f t="shared" si="226"/>
        <v>40.052959732500838</v>
      </c>
      <c r="AC440" s="27">
        <f t="shared" si="226"/>
        <v>3.7315071082801512</v>
      </c>
      <c r="AD440" s="27">
        <f t="shared" si="226"/>
        <v>1.682615993385473</v>
      </c>
      <c r="AE440" s="27">
        <f t="shared" si="226"/>
        <v>2.2877880931096657</v>
      </c>
      <c r="AF440" s="27">
        <f t="shared" si="226"/>
        <v>0.8927533517207018</v>
      </c>
      <c r="AG440" s="27">
        <f t="shared" si="226"/>
        <v>0.66506217176117621</v>
      </c>
      <c r="AH440" s="27">
        <f t="shared" si="226"/>
        <v>1.5949305372972891</v>
      </c>
      <c r="AI440" s="27">
        <f t="shared" si="226"/>
        <v>0.55758177507647788</v>
      </c>
      <c r="AJ440" s="27">
        <f t="shared" si="226"/>
        <v>0</v>
      </c>
      <c r="AK440" s="27">
        <f t="shared" si="226"/>
        <v>0.55949458266741792</v>
      </c>
      <c r="AL440" s="27">
        <f t="shared" si="226"/>
        <v>1.8083968439751119</v>
      </c>
      <c r="AM440" s="27">
        <f t="shared" si="226"/>
        <v>0.25106610291751447</v>
      </c>
      <c r="AN440" s="27">
        <f t="shared" si="226"/>
        <v>1.4835277890402663</v>
      </c>
      <c r="AO440" s="27">
        <f t="shared" si="226"/>
        <v>0</v>
      </c>
      <c r="AP440" s="27">
        <f t="shared" si="226"/>
        <v>0</v>
      </c>
      <c r="AQ440" s="27">
        <f t="shared" si="226"/>
        <v>0.1084072725979985</v>
      </c>
      <c r="AR440" s="27">
        <f t="shared" si="226"/>
        <v>0.63632894788350614</v>
      </c>
      <c r="AS440" s="27">
        <f t="shared" si="226"/>
        <v>0.50636968354183332</v>
      </c>
      <c r="AT440" s="27">
        <f t="shared" si="226"/>
        <v>0.26754662506037447</v>
      </c>
      <c r="AU440" s="27">
        <f t="shared" si="226"/>
        <v>0.55758177507647788</v>
      </c>
      <c r="AV440" s="27">
        <f t="shared" si="226"/>
        <v>0</v>
      </c>
      <c r="AW440" s="27">
        <f t="shared" si="226"/>
        <v>0</v>
      </c>
      <c r="AX440" s="27">
        <f t="shared" si="226"/>
        <v>1.4820867709352232</v>
      </c>
      <c r="AY440" s="27">
        <f t="shared" si="226"/>
        <v>0.37977726265637501</v>
      </c>
      <c r="AZ440" s="27">
        <f t="shared" si="226"/>
        <v>0.21926450482675733</v>
      </c>
      <c r="BA440" s="27">
        <f t="shared" si="226"/>
        <v>0</v>
      </c>
      <c r="BB440" s="27">
        <f t="shared" si="226"/>
        <v>0</v>
      </c>
      <c r="BC440" s="27">
        <f t="shared" si="226"/>
        <v>0.48038446141526148</v>
      </c>
      <c r="BD440" s="27">
        <f t="shared" si="226"/>
        <v>0.32357511446471698</v>
      </c>
      <c r="BE440" s="27">
        <f t="shared" si="226"/>
        <v>0.5874397586863439</v>
      </c>
      <c r="BF440" s="27">
        <f t="shared" si="226"/>
        <v>0.49354811679282462</v>
      </c>
      <c r="BG440" s="27">
        <f t="shared" si="226"/>
        <v>0.16012815380508716</v>
      </c>
      <c r="BH440" s="27">
        <f t="shared" si="226"/>
        <v>0.16012815380508716</v>
      </c>
      <c r="BI440" s="27">
        <f t="shared" si="226"/>
        <v>0.24019223070763068</v>
      </c>
      <c r="BJ440" s="27">
        <f t="shared" si="226"/>
        <v>0.34125209369759396</v>
      </c>
      <c r="BK440" s="27">
        <f t="shared" si="226"/>
        <v>0.22408408067882737</v>
      </c>
      <c r="BL440" s="27">
        <f t="shared" si="226"/>
        <v>33.94764067932126</v>
      </c>
      <c r="BM440" s="27">
        <f t="shared" si="226"/>
        <v>6.0764362025020002</v>
      </c>
      <c r="BN440" s="27">
        <f t="shared" si="226"/>
        <v>2.0834615345170082</v>
      </c>
      <c r="BO440" s="27">
        <f t="shared" si="226"/>
        <v>0.41085693228107861</v>
      </c>
      <c r="BP440" s="27">
        <f t="shared" si="226"/>
        <v>1.1374547985759342</v>
      </c>
      <c r="BQ440" s="27">
        <f t="shared" si="226"/>
        <v>23.545577732755486</v>
      </c>
      <c r="BR440" s="27">
        <f t="shared" ref="BR440:BX440" si="227">STDEV(BR416,BR418:BR421,BR423,BR426:BR427,BR430:BR432,BR434:BR435)/SQRT($B438)</f>
        <v>10.911649855274067</v>
      </c>
      <c r="BS440" s="27">
        <f t="shared" si="227"/>
        <v>0.21681454519599699</v>
      </c>
      <c r="BT440" s="27">
        <f t="shared" si="227"/>
        <v>0.13867504905630729</v>
      </c>
      <c r="BU440" s="27">
        <f t="shared" si="227"/>
        <v>0.1877669040497027</v>
      </c>
      <c r="BV440" s="27">
        <f t="shared" si="227"/>
        <v>240.95876203201246</v>
      </c>
      <c r="BW440" s="27">
        <f t="shared" si="227"/>
        <v>60.651114518264976</v>
      </c>
      <c r="BX440" s="27">
        <f t="shared" si="227"/>
        <v>244.07871435956639</v>
      </c>
      <c r="BY440" s="27" t="e">
        <f>STDEV(#REF!,#REF!,#REF!,BY425:BY425,BY429:BY431,BY433:BY434)/SQRT($B438)</f>
        <v>#REF!</v>
      </c>
      <c r="BZ440" s="27" t="e">
        <f>STDEV(#REF!,#REF!,#REF!,BZ425:BZ425,BZ429:BZ431,BZ433:BZ434)/SQRT($B438)</f>
        <v>#REF!</v>
      </c>
      <c r="CA440" s="27" t="e">
        <f>STDEV(#REF!,#REF!,#REF!,CA425:CA425,CA429:CA431,CA433:CA434)/SQRT($B438)</f>
        <v>#REF!</v>
      </c>
      <c r="CB440" s="27" t="e">
        <f>STDEV(#REF!,#REF!,#REF!,CB425:CB425,CB429:CB431,CB433:CB434)/SQRT($B438)</f>
        <v>#REF!</v>
      </c>
      <c r="CC440" s="27" t="e">
        <f>STDEV(#REF!,#REF!,#REF!,CC425:CC425,CC429:CC431,CC433:CC434)/SQRT($B438)</f>
        <v>#REF!</v>
      </c>
    </row>
    <row r="441" spans="1:106">
      <c r="A441" s="10"/>
      <c r="B441" s="10"/>
      <c r="C441" s="102"/>
      <c r="D441" s="10"/>
      <c r="E441" s="59"/>
      <c r="F441" s="59"/>
      <c r="G441" s="59"/>
      <c r="H441" s="59"/>
      <c r="I441" s="59"/>
      <c r="J441" s="10"/>
      <c r="K441" s="10"/>
      <c r="L441" s="10"/>
      <c r="M441" s="10"/>
      <c r="N441" s="10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CG441" s="10" t="e">
        <f>#REF!</f>
        <v>#REF!</v>
      </c>
      <c r="CH441" s="10" t="e">
        <f>#REF!</f>
        <v>#REF!</v>
      </c>
      <c r="CI441" s="59" t="e">
        <f>#REF!</f>
        <v>#REF!</v>
      </c>
      <c r="CJ441" s="59" t="e">
        <f>#REF!</f>
        <v>#REF!</v>
      </c>
      <c r="CK441" s="59" t="e">
        <f>#REF!</f>
        <v>#REF!</v>
      </c>
      <c r="CL441" s="59" t="e">
        <f>#REF!</f>
        <v>#REF!</v>
      </c>
      <c r="CM441" s="59" t="e">
        <f>#REF!</f>
        <v>#REF!</v>
      </c>
      <c r="CN441" s="95" t="e">
        <f>#REF!</f>
        <v>#REF!</v>
      </c>
      <c r="CO441" s="95" t="e">
        <f>#REF!</f>
        <v>#REF!</v>
      </c>
      <c r="CP441" s="95" t="e">
        <f>#REF!</f>
        <v>#REF!</v>
      </c>
      <c r="CQ441" s="95" t="e">
        <f>#REF!</f>
        <v>#REF!</v>
      </c>
      <c r="CR441" s="95" t="e">
        <f>#REF!</f>
        <v>#REF!</v>
      </c>
      <c r="CS441" s="59" t="e">
        <f>#REF!</f>
        <v>#REF!</v>
      </c>
      <c r="CT441" s="59" t="e">
        <f>#REF!</f>
        <v>#REF!</v>
      </c>
      <c r="CU441" s="59" t="e">
        <f>#REF!</f>
        <v>#REF!</v>
      </c>
      <c r="CV441" s="59" t="e">
        <f>#REF!</f>
        <v>#REF!</v>
      </c>
      <c r="CW441" s="59" t="e">
        <f>#REF!</f>
        <v>#REF!</v>
      </c>
      <c r="CX441" s="95" t="e">
        <f>#REF!</f>
        <v>#REF!</v>
      </c>
      <c r="CY441" s="95" t="e">
        <f>#REF!</f>
        <v>#REF!</v>
      </c>
      <c r="CZ441" s="95" t="e">
        <f>#REF!</f>
        <v>#REF!</v>
      </c>
      <c r="DA441" s="95" t="e">
        <f>#REF!</f>
        <v>#REF!</v>
      </c>
      <c r="DB441" s="95" t="e">
        <f>#REF!</f>
        <v>#REF!</v>
      </c>
    </row>
    <row r="442" spans="1:106" ht="16">
      <c r="A442" s="83" t="s">
        <v>97</v>
      </c>
      <c r="B442" s="66"/>
      <c r="C442" s="66" t="s">
        <v>134</v>
      </c>
      <c r="D442" s="66"/>
      <c r="E442" s="53" t="s">
        <v>63</v>
      </c>
      <c r="F442" s="53" t="s">
        <v>64</v>
      </c>
      <c r="G442" s="53" t="s">
        <v>65</v>
      </c>
      <c r="H442" s="53" t="s">
        <v>66</v>
      </c>
      <c r="I442" s="66" t="s">
        <v>154</v>
      </c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CI442" s="59"/>
      <c r="CJ442" s="59"/>
      <c r="CK442" s="59"/>
      <c r="CL442" s="59"/>
      <c r="CM442" s="59"/>
      <c r="CN442" s="95"/>
      <c r="CO442" s="95"/>
      <c r="CP442" s="95"/>
      <c r="CQ442" s="95"/>
      <c r="CR442" s="95"/>
      <c r="CS442" s="59"/>
      <c r="CT442" s="59"/>
      <c r="CU442" s="59"/>
      <c r="CV442" s="59"/>
      <c r="CW442" s="59"/>
      <c r="CX442" s="95"/>
      <c r="CY442" s="95"/>
      <c r="CZ442" s="95"/>
      <c r="DA442" s="95"/>
      <c r="DB442" s="95"/>
    </row>
    <row r="443" spans="1:106">
      <c r="A443" t="s">
        <v>158</v>
      </c>
      <c r="B443" s="10">
        <f>('E0-Last'!B224)-2</f>
        <v>27</v>
      </c>
      <c r="C443" s="4" t="s">
        <v>3</v>
      </c>
      <c r="D443" s="10" t="s">
        <v>38</v>
      </c>
      <c r="E443" s="59">
        <f>(K443/$J443)*100</f>
        <v>25</v>
      </c>
      <c r="F443" s="59">
        <f>(L443/$J443)*100</f>
        <v>0</v>
      </c>
      <c r="G443" s="59">
        <f>(M443/$J443)*100</f>
        <v>70.833333333333343</v>
      </c>
      <c r="H443" s="59">
        <f>(N443/$J443)*100</f>
        <v>4.1666666666666661</v>
      </c>
      <c r="I443" s="59">
        <f>M443/J443</f>
        <v>0.70833333333333337</v>
      </c>
      <c r="J443">
        <v>24</v>
      </c>
      <c r="K443">
        <v>6</v>
      </c>
      <c r="L443">
        <v>0</v>
      </c>
      <c r="M443">
        <v>17</v>
      </c>
      <c r="N443">
        <v>1</v>
      </c>
      <c r="O443">
        <v>0.94444444449999998</v>
      </c>
      <c r="P443">
        <v>1179.5</v>
      </c>
      <c r="Q443">
        <v>0</v>
      </c>
      <c r="R443">
        <v>1075.882353</v>
      </c>
      <c r="S443">
        <v>2941</v>
      </c>
      <c r="T443">
        <v>331.88888880000002</v>
      </c>
      <c r="U443">
        <v>271.70588229999998</v>
      </c>
      <c r="V443">
        <v>1355</v>
      </c>
      <c r="W443">
        <v>725.83333330000005</v>
      </c>
      <c r="X443">
        <v>744.70588229999998</v>
      </c>
      <c r="Y443">
        <v>405</v>
      </c>
      <c r="Z443">
        <v>85.944444450000006</v>
      </c>
      <c r="AA443">
        <v>84.82352942</v>
      </c>
      <c r="AB443">
        <v>105</v>
      </c>
      <c r="AC443">
        <v>75</v>
      </c>
      <c r="AD443">
        <v>29</v>
      </c>
      <c r="AE443">
        <v>44</v>
      </c>
      <c r="AF443">
        <v>2</v>
      </c>
      <c r="AG443">
        <v>35</v>
      </c>
      <c r="AH443">
        <v>24</v>
      </c>
      <c r="AI443">
        <v>4</v>
      </c>
      <c r="AJ443">
        <v>0</v>
      </c>
      <c r="AK443">
        <v>0</v>
      </c>
      <c r="AL443">
        <v>12</v>
      </c>
      <c r="AM443">
        <v>18</v>
      </c>
      <c r="AN443">
        <v>6</v>
      </c>
      <c r="AO443">
        <v>0</v>
      </c>
      <c r="AP443">
        <v>0</v>
      </c>
      <c r="AQ443">
        <v>0</v>
      </c>
      <c r="AR443">
        <v>5</v>
      </c>
      <c r="AS443">
        <v>17</v>
      </c>
      <c r="AT443">
        <v>17</v>
      </c>
      <c r="AU443">
        <v>3</v>
      </c>
      <c r="AV443">
        <v>0</v>
      </c>
      <c r="AW443">
        <v>0</v>
      </c>
      <c r="AX443">
        <v>7</v>
      </c>
      <c r="AY443">
        <v>0</v>
      </c>
      <c r="AZ443">
        <v>1</v>
      </c>
      <c r="BA443">
        <v>1</v>
      </c>
      <c r="BB443">
        <v>0</v>
      </c>
      <c r="BC443">
        <v>0</v>
      </c>
      <c r="BD443">
        <v>0</v>
      </c>
      <c r="BE443">
        <v>43</v>
      </c>
      <c r="BF443">
        <v>4</v>
      </c>
      <c r="BG443">
        <v>0</v>
      </c>
      <c r="BH443">
        <v>0</v>
      </c>
      <c r="BI443">
        <v>6</v>
      </c>
      <c r="BJ443">
        <v>16</v>
      </c>
      <c r="BK443">
        <v>17</v>
      </c>
      <c r="BL443">
        <v>447</v>
      </c>
      <c r="BM443">
        <v>143</v>
      </c>
      <c r="BN443">
        <v>10</v>
      </c>
      <c r="BO443">
        <v>0</v>
      </c>
      <c r="BP443">
        <v>29</v>
      </c>
      <c r="BQ443">
        <v>15</v>
      </c>
      <c r="BR443">
        <v>250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 t="s">
        <v>58</v>
      </c>
      <c r="CE443" s="58"/>
    </row>
    <row r="444" spans="1:106">
      <c r="A444" t="s">
        <v>180</v>
      </c>
      <c r="B444" s="10">
        <f>('E0-Last'!B225)-2</f>
        <v>34</v>
      </c>
      <c r="C444" s="4" t="s">
        <v>3</v>
      </c>
      <c r="D444" s="10" t="s">
        <v>38</v>
      </c>
      <c r="E444" s="59">
        <f t="shared" ref="E444:E466" si="228">(K444/$J444)*100</f>
        <v>45.833333333333329</v>
      </c>
      <c r="F444" s="59">
        <f t="shared" ref="F444:F466" si="229">(L444/$J444)*100</f>
        <v>25</v>
      </c>
      <c r="G444" s="59">
        <f t="shared" ref="G444:G466" si="230">(M444/$J444)*100</f>
        <v>16.666666666666664</v>
      </c>
      <c r="H444" s="59">
        <f t="shared" ref="H444:H466" si="231">(N444/$J444)*100</f>
        <v>12.5</v>
      </c>
      <c r="I444" s="59">
        <f t="shared" ref="I444:I466" si="232">M444/J444</f>
        <v>0.16666666666666666</v>
      </c>
      <c r="J444">
        <v>24</v>
      </c>
      <c r="K444">
        <v>11</v>
      </c>
      <c r="L444">
        <v>6</v>
      </c>
      <c r="M444">
        <v>4</v>
      </c>
      <c r="N444">
        <v>3</v>
      </c>
      <c r="O444">
        <v>0.57142857140000003</v>
      </c>
      <c r="P444">
        <v>1344.9230769999999</v>
      </c>
      <c r="Q444">
        <v>1216.333333</v>
      </c>
      <c r="R444">
        <v>1573.75</v>
      </c>
      <c r="S444">
        <v>1297</v>
      </c>
      <c r="T444">
        <v>962.14285710000001</v>
      </c>
      <c r="U444">
        <v>611</v>
      </c>
      <c r="V444">
        <v>1430.333333</v>
      </c>
      <c r="W444">
        <v>95.571428569999995</v>
      </c>
      <c r="X444">
        <v>87.75</v>
      </c>
      <c r="Y444">
        <v>106</v>
      </c>
      <c r="Z444">
        <v>519</v>
      </c>
      <c r="AA444">
        <v>689.75</v>
      </c>
      <c r="AB444">
        <v>291.33333340000001</v>
      </c>
      <c r="AC444">
        <v>43</v>
      </c>
      <c r="AD444">
        <v>26</v>
      </c>
      <c r="AE444">
        <v>8</v>
      </c>
      <c r="AF444">
        <v>9</v>
      </c>
      <c r="AG444">
        <v>17</v>
      </c>
      <c r="AH444">
        <v>19</v>
      </c>
      <c r="AI444">
        <v>0</v>
      </c>
      <c r="AJ444">
        <v>0</v>
      </c>
      <c r="AK444">
        <v>0</v>
      </c>
      <c r="AL444">
        <v>7</v>
      </c>
      <c r="AM444">
        <v>13</v>
      </c>
      <c r="AN444">
        <v>12</v>
      </c>
      <c r="AO444">
        <v>0</v>
      </c>
      <c r="AP444">
        <v>0</v>
      </c>
      <c r="AQ444">
        <v>0</v>
      </c>
      <c r="AR444">
        <v>1</v>
      </c>
      <c r="AS444">
        <v>1</v>
      </c>
      <c r="AT444">
        <v>4</v>
      </c>
      <c r="AU444">
        <v>0</v>
      </c>
      <c r="AV444">
        <v>0</v>
      </c>
      <c r="AW444">
        <v>0</v>
      </c>
      <c r="AX444">
        <v>3</v>
      </c>
      <c r="AY444">
        <v>3</v>
      </c>
      <c r="AZ444">
        <v>3</v>
      </c>
      <c r="BA444">
        <v>0</v>
      </c>
      <c r="BB444">
        <v>0</v>
      </c>
      <c r="BC444">
        <v>0</v>
      </c>
      <c r="BD444">
        <v>3</v>
      </c>
      <c r="BE444">
        <v>16</v>
      </c>
      <c r="BF444">
        <v>6</v>
      </c>
      <c r="BG444">
        <v>2</v>
      </c>
      <c r="BH444">
        <v>0</v>
      </c>
      <c r="BI444">
        <v>4</v>
      </c>
      <c r="BJ444">
        <v>3</v>
      </c>
      <c r="BK444">
        <v>1</v>
      </c>
      <c r="BL444">
        <v>630</v>
      </c>
      <c r="BM444">
        <v>205</v>
      </c>
      <c r="BN444">
        <v>33</v>
      </c>
      <c r="BO444">
        <v>0</v>
      </c>
      <c r="BP444">
        <v>4</v>
      </c>
      <c r="BQ444">
        <v>5</v>
      </c>
      <c r="BR444">
        <v>383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 t="s">
        <v>58</v>
      </c>
      <c r="CE444" s="58"/>
      <c r="CG444" s="10">
        <f>CG472</f>
        <v>0</v>
      </c>
      <c r="CH444" s="10">
        <f t="shared" ref="CH444:DB444" si="233">CH472</f>
        <v>0</v>
      </c>
      <c r="CI444" s="59">
        <f t="shared" si="233"/>
        <v>0</v>
      </c>
      <c r="CJ444" s="59">
        <f t="shared" si="233"/>
        <v>0</v>
      </c>
      <c r="CK444" s="59">
        <f t="shared" si="233"/>
        <v>0</v>
      </c>
      <c r="CL444" s="59">
        <f t="shared" si="233"/>
        <v>0</v>
      </c>
      <c r="CM444" s="59">
        <f t="shared" si="233"/>
        <v>0</v>
      </c>
      <c r="CN444" s="95">
        <f t="shared" si="233"/>
        <v>0</v>
      </c>
      <c r="CO444" s="95">
        <f t="shared" si="233"/>
        <v>0</v>
      </c>
      <c r="CP444" s="95">
        <f t="shared" si="233"/>
        <v>0</v>
      </c>
      <c r="CQ444" s="95">
        <f t="shared" si="233"/>
        <v>0</v>
      </c>
      <c r="CR444" s="95">
        <f t="shared" si="233"/>
        <v>0</v>
      </c>
      <c r="CS444" s="59">
        <f t="shared" si="233"/>
        <v>0</v>
      </c>
      <c r="CT444" s="59">
        <f t="shared" si="233"/>
        <v>0</v>
      </c>
      <c r="CU444" s="59">
        <f t="shared" si="233"/>
        <v>0</v>
      </c>
      <c r="CV444" s="59">
        <f t="shared" si="233"/>
        <v>0</v>
      </c>
      <c r="CW444" s="59">
        <f t="shared" si="233"/>
        <v>0</v>
      </c>
      <c r="CX444" s="95">
        <f t="shared" si="233"/>
        <v>0</v>
      </c>
      <c r="CY444" s="95">
        <f t="shared" si="233"/>
        <v>0</v>
      </c>
      <c r="CZ444" s="95">
        <f t="shared" si="233"/>
        <v>0</v>
      </c>
      <c r="DA444" s="95">
        <f t="shared" si="233"/>
        <v>0</v>
      </c>
      <c r="DB444" s="95">
        <f t="shared" si="233"/>
        <v>0</v>
      </c>
    </row>
    <row r="445" spans="1:106">
      <c r="A445" t="s">
        <v>159</v>
      </c>
      <c r="B445" s="10">
        <f>('E0-Last'!B226)-2</f>
        <v>32</v>
      </c>
      <c r="C445" s="4" t="s">
        <v>3</v>
      </c>
      <c r="D445" s="10" t="s">
        <v>38</v>
      </c>
      <c r="E445" s="59">
        <f t="shared" si="228"/>
        <v>70.833333333333343</v>
      </c>
      <c r="F445" s="59">
        <f t="shared" si="229"/>
        <v>0</v>
      </c>
      <c r="G445" s="59">
        <f t="shared" si="230"/>
        <v>20.833333333333336</v>
      </c>
      <c r="H445" s="59">
        <f t="shared" si="231"/>
        <v>8.3333333333333321</v>
      </c>
      <c r="I445" s="59">
        <f t="shared" si="232"/>
        <v>0.20833333333333334</v>
      </c>
      <c r="J445">
        <v>24</v>
      </c>
      <c r="K445">
        <v>17</v>
      </c>
      <c r="L445">
        <v>0</v>
      </c>
      <c r="M445">
        <v>5</v>
      </c>
      <c r="N445">
        <v>2</v>
      </c>
      <c r="O445">
        <v>0.71428571429999999</v>
      </c>
      <c r="P445">
        <v>1813.4285709999999</v>
      </c>
      <c r="Q445">
        <v>0</v>
      </c>
      <c r="R445">
        <v>1357.4</v>
      </c>
      <c r="S445">
        <v>2953.5</v>
      </c>
      <c r="T445">
        <v>357.85714280000002</v>
      </c>
      <c r="U445">
        <v>414.2</v>
      </c>
      <c r="V445">
        <v>217</v>
      </c>
      <c r="W445">
        <v>2789.4285719999998</v>
      </c>
      <c r="X445">
        <v>574.40000010000006</v>
      </c>
      <c r="Y445">
        <v>8327</v>
      </c>
      <c r="Z445">
        <v>58.571428570000002</v>
      </c>
      <c r="AA445">
        <v>44</v>
      </c>
      <c r="AB445">
        <v>95</v>
      </c>
      <c r="AC445">
        <v>30</v>
      </c>
      <c r="AD445">
        <v>14</v>
      </c>
      <c r="AE445">
        <v>12</v>
      </c>
      <c r="AF445">
        <v>4</v>
      </c>
      <c r="AG445">
        <v>13</v>
      </c>
      <c r="AH445">
        <v>10</v>
      </c>
      <c r="AI445">
        <v>3</v>
      </c>
      <c r="AJ445">
        <v>0</v>
      </c>
      <c r="AK445">
        <v>0</v>
      </c>
      <c r="AL445">
        <v>4</v>
      </c>
      <c r="AM445">
        <v>7</v>
      </c>
      <c r="AN445">
        <v>3</v>
      </c>
      <c r="AO445">
        <v>0</v>
      </c>
      <c r="AP445">
        <v>0</v>
      </c>
      <c r="AQ445">
        <v>0</v>
      </c>
      <c r="AR445">
        <v>4</v>
      </c>
      <c r="AS445">
        <v>4</v>
      </c>
      <c r="AT445">
        <v>5</v>
      </c>
      <c r="AU445">
        <v>3</v>
      </c>
      <c r="AV445">
        <v>0</v>
      </c>
      <c r="AW445">
        <v>0</v>
      </c>
      <c r="AX445">
        <v>0</v>
      </c>
      <c r="AY445">
        <v>2</v>
      </c>
      <c r="AZ445">
        <v>2</v>
      </c>
      <c r="BA445">
        <v>0</v>
      </c>
      <c r="BB445">
        <v>0</v>
      </c>
      <c r="BC445">
        <v>0</v>
      </c>
      <c r="BD445">
        <v>0</v>
      </c>
      <c r="BE445">
        <v>23</v>
      </c>
      <c r="BF445">
        <v>6</v>
      </c>
      <c r="BG445">
        <v>0</v>
      </c>
      <c r="BH445">
        <v>0</v>
      </c>
      <c r="BI445">
        <v>2</v>
      </c>
      <c r="BJ445">
        <v>8</v>
      </c>
      <c r="BK445">
        <v>7</v>
      </c>
      <c r="BL445">
        <v>1100</v>
      </c>
      <c r="BM445">
        <v>358</v>
      </c>
      <c r="BN445">
        <v>10</v>
      </c>
      <c r="BO445">
        <v>0</v>
      </c>
      <c r="BP445">
        <v>8</v>
      </c>
      <c r="BQ445">
        <v>131</v>
      </c>
      <c r="BR445">
        <v>593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 t="s">
        <v>58</v>
      </c>
      <c r="CE445" s="58"/>
      <c r="CI445" s="59"/>
      <c r="CJ445" s="59"/>
      <c r="CK445" s="59"/>
      <c r="CL445" s="59"/>
      <c r="CM445" s="59"/>
      <c r="CN445" s="95"/>
      <c r="CO445" s="95"/>
      <c r="CP445" s="95"/>
      <c r="CQ445" s="95"/>
      <c r="CR445" s="95"/>
      <c r="CS445" s="59"/>
      <c r="CT445" s="59"/>
      <c r="CU445" s="59"/>
      <c r="CV445" s="59"/>
      <c r="CW445" s="59"/>
      <c r="CX445" s="95"/>
      <c r="CY445" s="95"/>
      <c r="CZ445" s="95"/>
      <c r="DA445" s="95"/>
      <c r="DB445" s="95"/>
    </row>
    <row r="446" spans="1:106">
      <c r="A446" t="s">
        <v>160</v>
      </c>
      <c r="B446" s="10">
        <f>('E0-Last'!B227)-2</f>
        <v>32</v>
      </c>
      <c r="C446" s="4" t="s">
        <v>3</v>
      </c>
      <c r="D446" s="10" t="s">
        <v>38</v>
      </c>
      <c r="E446" s="59">
        <f t="shared" si="228"/>
        <v>37.5</v>
      </c>
      <c r="F446" s="59">
        <f t="shared" si="229"/>
        <v>4.1666666666666661</v>
      </c>
      <c r="G446" s="59">
        <f t="shared" si="230"/>
        <v>54.166666666666664</v>
      </c>
      <c r="H446" s="59">
        <f t="shared" si="231"/>
        <v>4.1666666666666661</v>
      </c>
      <c r="I446" s="59">
        <f t="shared" si="232"/>
        <v>0.54166666666666663</v>
      </c>
      <c r="J446">
        <v>24</v>
      </c>
      <c r="K446">
        <v>9</v>
      </c>
      <c r="L446">
        <v>1</v>
      </c>
      <c r="M446">
        <v>13</v>
      </c>
      <c r="N446">
        <v>1</v>
      </c>
      <c r="O446">
        <v>0.92857142859999997</v>
      </c>
      <c r="P446">
        <v>667.13333339999997</v>
      </c>
      <c r="Q446">
        <v>1626</v>
      </c>
      <c r="R446">
        <v>622</v>
      </c>
      <c r="S446">
        <v>295</v>
      </c>
      <c r="T446">
        <v>225.85714290000001</v>
      </c>
      <c r="U446">
        <v>231.92307690000001</v>
      </c>
      <c r="V446">
        <v>147</v>
      </c>
      <c r="W446">
        <v>1460.2142859999999</v>
      </c>
      <c r="X446">
        <v>1566.0769230000001</v>
      </c>
      <c r="Y446">
        <v>84</v>
      </c>
      <c r="Z446">
        <v>872.92857149999998</v>
      </c>
      <c r="AA446">
        <v>900.84615369999995</v>
      </c>
      <c r="AB446">
        <v>510</v>
      </c>
      <c r="AC446">
        <v>72</v>
      </c>
      <c r="AD446">
        <v>30</v>
      </c>
      <c r="AE446">
        <v>27</v>
      </c>
      <c r="AF446">
        <v>15</v>
      </c>
      <c r="AG446">
        <v>21</v>
      </c>
      <c r="AH446">
        <v>19</v>
      </c>
      <c r="AI446">
        <v>5</v>
      </c>
      <c r="AJ446">
        <v>0</v>
      </c>
      <c r="AK446">
        <v>0</v>
      </c>
      <c r="AL446">
        <v>27</v>
      </c>
      <c r="AM446">
        <v>15</v>
      </c>
      <c r="AN446">
        <v>5</v>
      </c>
      <c r="AO446">
        <v>0</v>
      </c>
      <c r="AP446">
        <v>0</v>
      </c>
      <c r="AQ446">
        <v>0</v>
      </c>
      <c r="AR446">
        <v>10</v>
      </c>
      <c r="AS446">
        <v>3</v>
      </c>
      <c r="AT446">
        <v>13</v>
      </c>
      <c r="AU446">
        <v>5</v>
      </c>
      <c r="AV446">
        <v>0</v>
      </c>
      <c r="AW446">
        <v>0</v>
      </c>
      <c r="AX446">
        <v>6</v>
      </c>
      <c r="AY446">
        <v>3</v>
      </c>
      <c r="AZ446">
        <v>1</v>
      </c>
      <c r="BA446">
        <v>0</v>
      </c>
      <c r="BB446">
        <v>0</v>
      </c>
      <c r="BC446">
        <v>0</v>
      </c>
      <c r="BD446">
        <v>11</v>
      </c>
      <c r="BE446">
        <v>32</v>
      </c>
      <c r="BF446">
        <v>0</v>
      </c>
      <c r="BG446">
        <v>1</v>
      </c>
      <c r="BH446">
        <v>0</v>
      </c>
      <c r="BI446">
        <v>11</v>
      </c>
      <c r="BJ446">
        <v>3</v>
      </c>
      <c r="BK446">
        <v>17</v>
      </c>
      <c r="BL446">
        <v>909</v>
      </c>
      <c r="BM446">
        <v>303</v>
      </c>
      <c r="BN446">
        <v>8</v>
      </c>
      <c r="BO446">
        <v>1</v>
      </c>
      <c r="BP446">
        <v>30</v>
      </c>
      <c r="BQ446">
        <v>119</v>
      </c>
      <c r="BR446">
        <v>448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 t="s">
        <v>58</v>
      </c>
      <c r="CG446" s="10">
        <f>CG502</f>
        <v>0</v>
      </c>
      <c r="CH446" s="10">
        <f t="shared" ref="CH446:DB446" si="234">CH502</f>
        <v>0</v>
      </c>
      <c r="CI446" s="59">
        <f t="shared" si="234"/>
        <v>0</v>
      </c>
      <c r="CJ446" s="59">
        <f t="shared" si="234"/>
        <v>0</v>
      </c>
      <c r="CK446" s="59">
        <f t="shared" si="234"/>
        <v>0</v>
      </c>
      <c r="CL446" s="59">
        <f t="shared" si="234"/>
        <v>0</v>
      </c>
      <c r="CM446" s="59">
        <f t="shared" si="234"/>
        <v>0</v>
      </c>
      <c r="CN446" s="95">
        <f t="shared" si="234"/>
        <v>0</v>
      </c>
      <c r="CO446" s="95">
        <f t="shared" si="234"/>
        <v>0</v>
      </c>
      <c r="CP446" s="95">
        <f t="shared" si="234"/>
        <v>0</v>
      </c>
      <c r="CQ446" s="95">
        <f t="shared" si="234"/>
        <v>0</v>
      </c>
      <c r="CR446" s="95">
        <f t="shared" si="234"/>
        <v>0</v>
      </c>
      <c r="CS446" s="59">
        <f t="shared" si="234"/>
        <v>0</v>
      </c>
      <c r="CT446" s="59">
        <f t="shared" si="234"/>
        <v>0</v>
      </c>
      <c r="CU446" s="59">
        <f t="shared" si="234"/>
        <v>0</v>
      </c>
      <c r="CV446" s="59">
        <f t="shared" si="234"/>
        <v>0</v>
      </c>
      <c r="CW446" s="59">
        <f t="shared" si="234"/>
        <v>0</v>
      </c>
      <c r="CX446" s="95">
        <f t="shared" si="234"/>
        <v>0</v>
      </c>
      <c r="CY446" s="95">
        <f t="shared" si="234"/>
        <v>0</v>
      </c>
      <c r="CZ446" s="95">
        <f t="shared" si="234"/>
        <v>0</v>
      </c>
      <c r="DA446" s="95">
        <f t="shared" si="234"/>
        <v>0</v>
      </c>
      <c r="DB446" s="95">
        <f t="shared" si="234"/>
        <v>0</v>
      </c>
    </row>
    <row r="447" spans="1:106">
      <c r="A447" t="s">
        <v>181</v>
      </c>
      <c r="B447" s="10">
        <f>('E0-Last'!B228)-2</f>
        <v>34</v>
      </c>
      <c r="C447" s="6" t="s">
        <v>2</v>
      </c>
      <c r="D447" s="10" t="s">
        <v>38</v>
      </c>
      <c r="E447" s="59">
        <f t="shared" si="228"/>
        <v>4.1666666666666661</v>
      </c>
      <c r="F447" s="59">
        <f t="shared" si="229"/>
        <v>16.666666666666664</v>
      </c>
      <c r="G447" s="59">
        <f t="shared" si="230"/>
        <v>54.166666666666664</v>
      </c>
      <c r="H447" s="59">
        <f t="shared" si="231"/>
        <v>25</v>
      </c>
      <c r="I447" s="59">
        <f t="shared" si="232"/>
        <v>0.54166666666666663</v>
      </c>
      <c r="J447">
        <v>24</v>
      </c>
      <c r="K447">
        <v>1</v>
      </c>
      <c r="L447">
        <v>4</v>
      </c>
      <c r="M447">
        <v>13</v>
      </c>
      <c r="N447">
        <v>6</v>
      </c>
      <c r="O447">
        <v>0.68421052630000001</v>
      </c>
      <c r="P447">
        <v>1547.086957</v>
      </c>
      <c r="Q447">
        <v>2020</v>
      </c>
      <c r="R447">
        <v>1177.3846149999999</v>
      </c>
      <c r="S447">
        <v>2032.833333</v>
      </c>
      <c r="T447">
        <v>560.68421049999995</v>
      </c>
      <c r="U447">
        <v>569.30769229999999</v>
      </c>
      <c r="V447">
        <v>542</v>
      </c>
      <c r="W447">
        <v>151.36842110000001</v>
      </c>
      <c r="X447">
        <v>147.69230769999999</v>
      </c>
      <c r="Y447">
        <v>159.33333329999999</v>
      </c>
      <c r="Z447">
        <v>984.26315780000004</v>
      </c>
      <c r="AA447">
        <v>1184.8461540000001</v>
      </c>
      <c r="AB447">
        <v>549.66666669999995</v>
      </c>
      <c r="AC447">
        <v>150</v>
      </c>
      <c r="AD447">
        <v>47</v>
      </c>
      <c r="AE447">
        <v>64</v>
      </c>
      <c r="AF447">
        <v>39</v>
      </c>
      <c r="AG447">
        <v>61</v>
      </c>
      <c r="AH447">
        <v>31</v>
      </c>
      <c r="AI447">
        <v>8</v>
      </c>
      <c r="AJ447">
        <v>2</v>
      </c>
      <c r="AK447">
        <v>0</v>
      </c>
      <c r="AL447">
        <v>48</v>
      </c>
      <c r="AM447">
        <v>23</v>
      </c>
      <c r="AN447">
        <v>12</v>
      </c>
      <c r="AO447">
        <v>1</v>
      </c>
      <c r="AP447">
        <v>1</v>
      </c>
      <c r="AQ447">
        <v>0</v>
      </c>
      <c r="AR447">
        <v>10</v>
      </c>
      <c r="AS447">
        <v>21</v>
      </c>
      <c r="AT447">
        <v>13</v>
      </c>
      <c r="AU447">
        <v>6</v>
      </c>
      <c r="AV447">
        <v>1</v>
      </c>
      <c r="AW447">
        <v>0</v>
      </c>
      <c r="AX447">
        <v>23</v>
      </c>
      <c r="AY447">
        <v>17</v>
      </c>
      <c r="AZ447">
        <v>6</v>
      </c>
      <c r="BA447">
        <v>1</v>
      </c>
      <c r="BB447">
        <v>0</v>
      </c>
      <c r="BC447">
        <v>0</v>
      </c>
      <c r="BD447">
        <v>15</v>
      </c>
      <c r="BE447">
        <v>24</v>
      </c>
      <c r="BF447">
        <v>0</v>
      </c>
      <c r="BG447">
        <v>2</v>
      </c>
      <c r="BH447">
        <v>0</v>
      </c>
      <c r="BI447">
        <v>12</v>
      </c>
      <c r="BJ447">
        <v>7</v>
      </c>
      <c r="BK447">
        <v>3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 t="s">
        <v>58</v>
      </c>
      <c r="CG447" s="10" t="e">
        <f>#REF!</f>
        <v>#REF!</v>
      </c>
      <c r="CH447" s="10" t="e">
        <f>#REF!</f>
        <v>#REF!</v>
      </c>
      <c r="CI447" s="59" t="e">
        <f>#REF!</f>
        <v>#REF!</v>
      </c>
      <c r="CJ447" s="59" t="e">
        <f>#REF!</f>
        <v>#REF!</v>
      </c>
      <c r="CK447" s="59" t="e">
        <f>#REF!</f>
        <v>#REF!</v>
      </c>
      <c r="CL447" s="59" t="e">
        <f>#REF!</f>
        <v>#REF!</v>
      </c>
      <c r="CM447" s="59" t="e">
        <f>#REF!</f>
        <v>#REF!</v>
      </c>
      <c r="CN447" s="95" t="e">
        <f>#REF!</f>
        <v>#REF!</v>
      </c>
      <c r="CO447" s="95" t="e">
        <f>#REF!</f>
        <v>#REF!</v>
      </c>
      <c r="CP447" s="95" t="e">
        <f>#REF!</f>
        <v>#REF!</v>
      </c>
      <c r="CQ447" s="95" t="e">
        <f>#REF!</f>
        <v>#REF!</v>
      </c>
      <c r="CR447" s="95" t="e">
        <f>#REF!</f>
        <v>#REF!</v>
      </c>
      <c r="CS447" s="59" t="e">
        <f>#REF!</f>
        <v>#REF!</v>
      </c>
      <c r="CT447" s="59" t="e">
        <f>#REF!</f>
        <v>#REF!</v>
      </c>
      <c r="CU447" s="59" t="e">
        <f>#REF!</f>
        <v>#REF!</v>
      </c>
      <c r="CV447" s="59" t="e">
        <f>#REF!</f>
        <v>#REF!</v>
      </c>
      <c r="CW447" s="59" t="e">
        <f>#REF!</f>
        <v>#REF!</v>
      </c>
      <c r="CX447" s="95" t="e">
        <f>#REF!</f>
        <v>#REF!</v>
      </c>
      <c r="CY447" s="95" t="e">
        <f>#REF!</f>
        <v>#REF!</v>
      </c>
      <c r="CZ447" s="95" t="e">
        <f>#REF!</f>
        <v>#REF!</v>
      </c>
      <c r="DA447" s="95" t="e">
        <f>#REF!</f>
        <v>#REF!</v>
      </c>
      <c r="DB447" s="95" t="e">
        <f>#REF!</f>
        <v>#REF!</v>
      </c>
    </row>
    <row r="448" spans="1:106">
      <c r="A448" t="s">
        <v>161</v>
      </c>
      <c r="B448" s="10">
        <f>('E0-Last'!B229)-2</f>
        <v>33</v>
      </c>
      <c r="C448" s="4" t="s">
        <v>3</v>
      </c>
      <c r="D448" s="10" t="s">
        <v>38</v>
      </c>
      <c r="E448" s="59">
        <f t="shared" si="228"/>
        <v>4.1666666666666661</v>
      </c>
      <c r="F448" s="59">
        <f t="shared" si="229"/>
        <v>0</v>
      </c>
      <c r="G448" s="59">
        <f t="shared" si="230"/>
        <v>50</v>
      </c>
      <c r="H448" s="59">
        <f t="shared" si="231"/>
        <v>45.833333333333329</v>
      </c>
      <c r="I448" s="59">
        <f t="shared" si="232"/>
        <v>0.5</v>
      </c>
      <c r="J448">
        <v>24</v>
      </c>
      <c r="K448">
        <v>1</v>
      </c>
      <c r="L448">
        <v>0</v>
      </c>
      <c r="M448">
        <v>12</v>
      </c>
      <c r="N448">
        <v>11</v>
      </c>
      <c r="O448">
        <v>0.52173913039999997</v>
      </c>
      <c r="P448">
        <v>326.0434783</v>
      </c>
      <c r="Q448">
        <v>0</v>
      </c>
      <c r="R448">
        <v>319.25</v>
      </c>
      <c r="S448">
        <v>333.45454549999999</v>
      </c>
      <c r="T448">
        <v>192.73913039999999</v>
      </c>
      <c r="U448">
        <v>173.25</v>
      </c>
      <c r="V448">
        <v>214</v>
      </c>
      <c r="W448">
        <v>138.08695650000001</v>
      </c>
      <c r="X448">
        <v>142.16666670000001</v>
      </c>
      <c r="Y448">
        <v>133.63636360000001</v>
      </c>
      <c r="Z448">
        <v>158.56521739999999</v>
      </c>
      <c r="AA448">
        <v>165.83333329999999</v>
      </c>
      <c r="AB448">
        <v>150.63636360000001</v>
      </c>
      <c r="AC448">
        <v>103</v>
      </c>
      <c r="AD448">
        <v>44</v>
      </c>
      <c r="AE448">
        <v>38</v>
      </c>
      <c r="AF448">
        <v>21</v>
      </c>
      <c r="AG448">
        <v>31</v>
      </c>
      <c r="AH448">
        <v>34</v>
      </c>
      <c r="AI448">
        <v>9</v>
      </c>
      <c r="AJ448">
        <v>0</v>
      </c>
      <c r="AK448">
        <v>0</v>
      </c>
      <c r="AL448">
        <v>29</v>
      </c>
      <c r="AM448">
        <v>23</v>
      </c>
      <c r="AN448">
        <v>11</v>
      </c>
      <c r="AO448">
        <v>2</v>
      </c>
      <c r="AP448">
        <v>0</v>
      </c>
      <c r="AQ448">
        <v>0</v>
      </c>
      <c r="AR448">
        <v>8</v>
      </c>
      <c r="AS448">
        <v>8</v>
      </c>
      <c r="AT448">
        <v>12</v>
      </c>
      <c r="AU448">
        <v>2</v>
      </c>
      <c r="AV448">
        <v>0</v>
      </c>
      <c r="AW448">
        <v>0</v>
      </c>
      <c r="AX448">
        <v>16</v>
      </c>
      <c r="AY448">
        <v>0</v>
      </c>
      <c r="AZ448">
        <v>11</v>
      </c>
      <c r="BA448">
        <v>5</v>
      </c>
      <c r="BB448">
        <v>0</v>
      </c>
      <c r="BC448">
        <v>0</v>
      </c>
      <c r="BD448">
        <v>5</v>
      </c>
      <c r="BE448">
        <v>83</v>
      </c>
      <c r="BF448">
        <v>0</v>
      </c>
      <c r="BG448">
        <v>0</v>
      </c>
      <c r="BH448">
        <v>0</v>
      </c>
      <c r="BI448">
        <v>11</v>
      </c>
      <c r="BJ448">
        <v>27</v>
      </c>
      <c r="BK448">
        <v>45</v>
      </c>
      <c r="BL448">
        <v>267</v>
      </c>
      <c r="BM448">
        <v>34</v>
      </c>
      <c r="BN448">
        <v>20</v>
      </c>
      <c r="BO448">
        <v>1</v>
      </c>
      <c r="BP448">
        <v>48</v>
      </c>
      <c r="BQ448">
        <v>48</v>
      </c>
      <c r="BR448">
        <v>116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 t="s">
        <v>58</v>
      </c>
      <c r="CI448" s="59"/>
      <c r="CJ448" s="59"/>
      <c r="CK448" s="59"/>
      <c r="CL448" s="59"/>
      <c r="CM448" s="59"/>
      <c r="CN448" s="95"/>
      <c r="CO448" s="95"/>
      <c r="CP448" s="95"/>
      <c r="CQ448" s="95"/>
      <c r="CR448" s="95"/>
      <c r="CS448" s="59"/>
      <c r="CT448" s="59"/>
      <c r="CU448" s="59"/>
      <c r="CV448" s="59"/>
      <c r="CW448" s="59"/>
      <c r="CX448" s="95"/>
      <c r="CY448" s="95"/>
      <c r="CZ448" s="95"/>
      <c r="DA448" s="95"/>
      <c r="DB448" s="95"/>
    </row>
    <row r="449" spans="1:106">
      <c r="A449" t="s">
        <v>162</v>
      </c>
      <c r="B449" s="10">
        <f>('E0-Last'!B230)-2</f>
        <v>32</v>
      </c>
      <c r="C449" s="6" t="s">
        <v>2</v>
      </c>
      <c r="D449" s="10" t="s">
        <v>38</v>
      </c>
      <c r="E449" s="59">
        <f t="shared" si="228"/>
        <v>8.3333333333333321</v>
      </c>
      <c r="F449" s="59">
        <f t="shared" si="229"/>
        <v>0</v>
      </c>
      <c r="G449" s="59">
        <f t="shared" si="230"/>
        <v>83.333333333333343</v>
      </c>
      <c r="H449" s="59">
        <f t="shared" si="231"/>
        <v>8.3333333333333321</v>
      </c>
      <c r="I449" s="59">
        <f t="shared" si="232"/>
        <v>0.83333333333333337</v>
      </c>
      <c r="J449">
        <v>24</v>
      </c>
      <c r="K449">
        <v>2</v>
      </c>
      <c r="L449">
        <v>0</v>
      </c>
      <c r="M449">
        <v>20</v>
      </c>
      <c r="N449">
        <v>2</v>
      </c>
      <c r="O449">
        <v>0.90909090920000002</v>
      </c>
      <c r="P449">
        <v>1261.4545450000001</v>
      </c>
      <c r="Q449">
        <v>0</v>
      </c>
      <c r="R449">
        <v>1320.35</v>
      </c>
      <c r="S449">
        <v>672.5</v>
      </c>
      <c r="T449">
        <v>97.772727279999998</v>
      </c>
      <c r="U449">
        <v>90.099999990000001</v>
      </c>
      <c r="V449">
        <v>174.5</v>
      </c>
      <c r="W449">
        <v>3155.136364</v>
      </c>
      <c r="X449">
        <v>1971.45</v>
      </c>
      <c r="Y449">
        <v>14992</v>
      </c>
      <c r="Z449">
        <v>237.5454546</v>
      </c>
      <c r="AA449">
        <v>259.3</v>
      </c>
      <c r="AB449">
        <v>20</v>
      </c>
      <c r="AC449">
        <v>78</v>
      </c>
      <c r="AD449">
        <v>36</v>
      </c>
      <c r="AE449">
        <v>35</v>
      </c>
      <c r="AF449">
        <v>7</v>
      </c>
      <c r="AG449">
        <v>27</v>
      </c>
      <c r="AH449">
        <v>28</v>
      </c>
      <c r="AI449">
        <v>4</v>
      </c>
      <c r="AJ449">
        <v>0</v>
      </c>
      <c r="AK449">
        <v>5</v>
      </c>
      <c r="AL449">
        <v>14</v>
      </c>
      <c r="AM449">
        <v>22</v>
      </c>
      <c r="AN449">
        <v>6</v>
      </c>
      <c r="AO449">
        <v>0</v>
      </c>
      <c r="AP449">
        <v>0</v>
      </c>
      <c r="AQ449">
        <v>2</v>
      </c>
      <c r="AR449">
        <v>6</v>
      </c>
      <c r="AS449">
        <v>4</v>
      </c>
      <c r="AT449">
        <v>20</v>
      </c>
      <c r="AU449">
        <v>3</v>
      </c>
      <c r="AV449">
        <v>0</v>
      </c>
      <c r="AW449">
        <v>2</v>
      </c>
      <c r="AX449">
        <v>6</v>
      </c>
      <c r="AY449">
        <v>1</v>
      </c>
      <c r="AZ449">
        <v>2</v>
      </c>
      <c r="BA449">
        <v>1</v>
      </c>
      <c r="BB449">
        <v>0</v>
      </c>
      <c r="BC449">
        <v>1</v>
      </c>
      <c r="BD449">
        <v>2</v>
      </c>
      <c r="BE449">
        <v>40</v>
      </c>
      <c r="BF449">
        <v>11</v>
      </c>
      <c r="BG449">
        <v>0</v>
      </c>
      <c r="BH449">
        <v>0</v>
      </c>
      <c r="BI449">
        <v>3</v>
      </c>
      <c r="BJ449">
        <v>19</v>
      </c>
      <c r="BK449">
        <v>7</v>
      </c>
      <c r="BL449">
        <v>813</v>
      </c>
      <c r="BM449">
        <v>241</v>
      </c>
      <c r="BN449">
        <v>2</v>
      </c>
      <c r="BO449">
        <v>6</v>
      </c>
      <c r="BP449">
        <v>32</v>
      </c>
      <c r="BQ449">
        <v>296</v>
      </c>
      <c r="BR449">
        <v>236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 t="s">
        <v>58</v>
      </c>
      <c r="CG449" s="10" t="e">
        <f>#REF!</f>
        <v>#REF!</v>
      </c>
      <c r="CH449" s="10" t="e">
        <f>#REF!</f>
        <v>#REF!</v>
      </c>
      <c r="CI449" s="59" t="e">
        <f>#REF!</f>
        <v>#REF!</v>
      </c>
      <c r="CJ449" s="59" t="e">
        <f>#REF!</f>
        <v>#REF!</v>
      </c>
      <c r="CK449" s="59" t="e">
        <f>#REF!</f>
        <v>#REF!</v>
      </c>
      <c r="CL449" s="59" t="e">
        <f>#REF!</f>
        <v>#REF!</v>
      </c>
      <c r="CM449" s="59" t="e">
        <f>#REF!</f>
        <v>#REF!</v>
      </c>
      <c r="CN449" s="95" t="e">
        <f>#REF!</f>
        <v>#REF!</v>
      </c>
      <c r="CO449" s="95" t="e">
        <f>#REF!</f>
        <v>#REF!</v>
      </c>
      <c r="CP449" s="95" t="e">
        <f>#REF!</f>
        <v>#REF!</v>
      </c>
      <c r="CQ449" s="95" t="e">
        <f>#REF!</f>
        <v>#REF!</v>
      </c>
      <c r="CR449" s="95" t="e">
        <f>#REF!</f>
        <v>#REF!</v>
      </c>
      <c r="CS449" s="59" t="e">
        <f>#REF!</f>
        <v>#REF!</v>
      </c>
      <c r="CT449" s="59" t="e">
        <f>#REF!</f>
        <v>#REF!</v>
      </c>
      <c r="CU449" s="59" t="e">
        <f>#REF!</f>
        <v>#REF!</v>
      </c>
      <c r="CV449" s="59" t="e">
        <f>#REF!</f>
        <v>#REF!</v>
      </c>
      <c r="CW449" s="59" t="e">
        <f>#REF!</f>
        <v>#REF!</v>
      </c>
      <c r="CX449" s="95" t="e">
        <f>#REF!</f>
        <v>#REF!</v>
      </c>
      <c r="CY449" s="95" t="e">
        <f>#REF!</f>
        <v>#REF!</v>
      </c>
      <c r="CZ449" s="95" t="e">
        <f>#REF!</f>
        <v>#REF!</v>
      </c>
      <c r="DA449" s="95" t="e">
        <f>#REF!</f>
        <v>#REF!</v>
      </c>
      <c r="DB449" s="95" t="e">
        <f>#REF!</f>
        <v>#REF!</v>
      </c>
    </row>
    <row r="450" spans="1:106">
      <c r="A450" t="s">
        <v>163</v>
      </c>
      <c r="B450" s="10">
        <f>('E0-Last'!B231)-2</f>
        <v>27</v>
      </c>
      <c r="C450" s="6" t="s">
        <v>2</v>
      </c>
      <c r="D450" s="10" t="s">
        <v>38</v>
      </c>
      <c r="E450" s="59">
        <f t="shared" si="228"/>
        <v>0</v>
      </c>
      <c r="F450" s="59">
        <f t="shared" si="229"/>
        <v>0</v>
      </c>
      <c r="G450" s="59">
        <f t="shared" si="230"/>
        <v>100</v>
      </c>
      <c r="H450" s="59">
        <f t="shared" si="231"/>
        <v>0</v>
      </c>
      <c r="I450" s="59">
        <f t="shared" si="232"/>
        <v>1</v>
      </c>
      <c r="J450">
        <v>24</v>
      </c>
      <c r="K450">
        <v>0</v>
      </c>
      <c r="L450">
        <v>0</v>
      </c>
      <c r="M450">
        <v>24</v>
      </c>
      <c r="N450">
        <v>0</v>
      </c>
      <c r="O450">
        <v>1</v>
      </c>
      <c r="P450">
        <v>745.54166669999995</v>
      </c>
      <c r="Q450">
        <v>0</v>
      </c>
      <c r="R450">
        <v>745.54166669999995</v>
      </c>
      <c r="S450">
        <v>0</v>
      </c>
      <c r="T450">
        <v>67.875</v>
      </c>
      <c r="U450">
        <v>67.875</v>
      </c>
      <c r="V450">
        <v>0</v>
      </c>
      <c r="W450">
        <v>75.041666660000004</v>
      </c>
      <c r="X450">
        <v>75.041666660000004</v>
      </c>
      <c r="Y450">
        <v>0</v>
      </c>
      <c r="Z450">
        <v>861.95833330000005</v>
      </c>
      <c r="AA450">
        <v>861.95833330000005</v>
      </c>
      <c r="AB450">
        <v>0</v>
      </c>
      <c r="AC450">
        <v>120</v>
      </c>
      <c r="AD450">
        <v>27</v>
      </c>
      <c r="AE450">
        <v>93</v>
      </c>
      <c r="AF450">
        <v>0</v>
      </c>
      <c r="AG450">
        <v>57</v>
      </c>
      <c r="AH450">
        <v>25</v>
      </c>
      <c r="AI450">
        <v>33</v>
      </c>
      <c r="AJ450">
        <v>3</v>
      </c>
      <c r="AK450">
        <v>0</v>
      </c>
      <c r="AL450">
        <v>2</v>
      </c>
      <c r="AM450">
        <v>24</v>
      </c>
      <c r="AN450">
        <v>1</v>
      </c>
      <c r="AO450">
        <v>0</v>
      </c>
      <c r="AP450">
        <v>0</v>
      </c>
      <c r="AQ450">
        <v>0</v>
      </c>
      <c r="AR450">
        <v>2</v>
      </c>
      <c r="AS450">
        <v>33</v>
      </c>
      <c r="AT450">
        <v>24</v>
      </c>
      <c r="AU450">
        <v>33</v>
      </c>
      <c r="AV450">
        <v>3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29</v>
      </c>
      <c r="BF450">
        <v>4</v>
      </c>
      <c r="BG450">
        <v>0</v>
      </c>
      <c r="BH450">
        <v>0</v>
      </c>
      <c r="BI450">
        <v>24</v>
      </c>
      <c r="BJ450">
        <v>0</v>
      </c>
      <c r="BK450">
        <v>1</v>
      </c>
      <c r="BL450">
        <v>170</v>
      </c>
      <c r="BM450">
        <v>42</v>
      </c>
      <c r="BN450">
        <v>0</v>
      </c>
      <c r="BO450">
        <v>0</v>
      </c>
      <c r="BP450">
        <v>36</v>
      </c>
      <c r="BQ450">
        <v>0</v>
      </c>
      <c r="BR450">
        <v>92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 t="s">
        <v>58</v>
      </c>
      <c r="CG450" s="10" t="e">
        <f>#REF!</f>
        <v>#REF!</v>
      </c>
      <c r="CH450" s="10" t="e">
        <f>#REF!</f>
        <v>#REF!</v>
      </c>
      <c r="CI450" s="59" t="e">
        <f>#REF!</f>
        <v>#REF!</v>
      </c>
      <c r="CJ450" s="59" t="e">
        <f>#REF!</f>
        <v>#REF!</v>
      </c>
      <c r="CK450" s="59" t="e">
        <f>#REF!</f>
        <v>#REF!</v>
      </c>
      <c r="CL450" s="59" t="e">
        <f>#REF!</f>
        <v>#REF!</v>
      </c>
      <c r="CM450" s="59" t="e">
        <f>#REF!</f>
        <v>#REF!</v>
      </c>
      <c r="CN450" s="95" t="e">
        <f>#REF!</f>
        <v>#REF!</v>
      </c>
      <c r="CO450" s="95" t="e">
        <f>#REF!</f>
        <v>#REF!</v>
      </c>
      <c r="CP450" s="95" t="e">
        <f>#REF!</f>
        <v>#REF!</v>
      </c>
      <c r="CQ450" s="95" t="e">
        <f>#REF!</f>
        <v>#REF!</v>
      </c>
      <c r="CR450" s="95" t="e">
        <f>#REF!</f>
        <v>#REF!</v>
      </c>
      <c r="CS450" s="59" t="e">
        <f>#REF!</f>
        <v>#REF!</v>
      </c>
      <c r="CT450" s="59" t="e">
        <f>#REF!</f>
        <v>#REF!</v>
      </c>
      <c r="CU450" s="59" t="e">
        <f>#REF!</f>
        <v>#REF!</v>
      </c>
      <c r="CV450" s="59" t="e">
        <f>#REF!</f>
        <v>#REF!</v>
      </c>
      <c r="CW450" s="59" t="e">
        <f>#REF!</f>
        <v>#REF!</v>
      </c>
      <c r="CX450" s="95" t="e">
        <f>#REF!</f>
        <v>#REF!</v>
      </c>
      <c r="CY450" s="95" t="e">
        <f>#REF!</f>
        <v>#REF!</v>
      </c>
      <c r="CZ450" s="95" t="e">
        <f>#REF!</f>
        <v>#REF!</v>
      </c>
      <c r="DA450" s="95" t="e">
        <f>#REF!</f>
        <v>#REF!</v>
      </c>
      <c r="DB450" s="95" t="e">
        <f>#REF!</f>
        <v>#REF!</v>
      </c>
    </row>
    <row r="451" spans="1:106">
      <c r="A451" t="s">
        <v>164</v>
      </c>
      <c r="B451" s="10">
        <f>('E0-Last'!B232)-2</f>
        <v>27</v>
      </c>
      <c r="C451" s="6" t="s">
        <v>2</v>
      </c>
      <c r="D451" s="10" t="s">
        <v>38</v>
      </c>
      <c r="E451" s="59">
        <f t="shared" si="228"/>
        <v>0</v>
      </c>
      <c r="F451" s="59">
        <f t="shared" si="229"/>
        <v>0</v>
      </c>
      <c r="G451" s="59">
        <f t="shared" si="230"/>
        <v>87.5</v>
      </c>
      <c r="H451" s="59">
        <f t="shared" si="231"/>
        <v>12.5</v>
      </c>
      <c r="I451" s="59">
        <f t="shared" si="232"/>
        <v>0.875</v>
      </c>
      <c r="J451">
        <v>24</v>
      </c>
      <c r="K451">
        <v>0</v>
      </c>
      <c r="L451">
        <v>0</v>
      </c>
      <c r="M451">
        <v>21</v>
      </c>
      <c r="N451">
        <v>3</v>
      </c>
      <c r="O451">
        <v>0.875</v>
      </c>
      <c r="P451">
        <v>416.95833340000001</v>
      </c>
      <c r="Q451">
        <v>0</v>
      </c>
      <c r="R451">
        <v>402.61904759999999</v>
      </c>
      <c r="S451">
        <v>517.33333330000005</v>
      </c>
      <c r="T451">
        <v>185.5</v>
      </c>
      <c r="U451">
        <v>177.80952379999999</v>
      </c>
      <c r="V451">
        <v>239.33333329999999</v>
      </c>
      <c r="W451">
        <v>97.458333339999996</v>
      </c>
      <c r="X451">
        <v>95.238095220000005</v>
      </c>
      <c r="Y451">
        <v>113</v>
      </c>
      <c r="Z451">
        <v>301.625</v>
      </c>
      <c r="AA451">
        <v>297.04761910000002</v>
      </c>
      <c r="AB451">
        <v>333.66666659999999</v>
      </c>
      <c r="AC451">
        <v>125</v>
      </c>
      <c r="AD451">
        <v>42</v>
      </c>
      <c r="AE451">
        <v>66</v>
      </c>
      <c r="AF451">
        <v>17</v>
      </c>
      <c r="AG451">
        <v>39</v>
      </c>
      <c r="AH451">
        <v>28</v>
      </c>
      <c r="AI451">
        <v>9</v>
      </c>
      <c r="AJ451">
        <v>0</v>
      </c>
      <c r="AK451">
        <v>2</v>
      </c>
      <c r="AL451">
        <v>47</v>
      </c>
      <c r="AM451">
        <v>24</v>
      </c>
      <c r="AN451">
        <v>4</v>
      </c>
      <c r="AO451">
        <v>0</v>
      </c>
      <c r="AP451">
        <v>0</v>
      </c>
      <c r="AQ451">
        <v>0</v>
      </c>
      <c r="AR451">
        <v>14</v>
      </c>
      <c r="AS451">
        <v>12</v>
      </c>
      <c r="AT451">
        <v>21</v>
      </c>
      <c r="AU451">
        <v>5</v>
      </c>
      <c r="AV451">
        <v>0</v>
      </c>
      <c r="AW451">
        <v>2</v>
      </c>
      <c r="AX451">
        <v>26</v>
      </c>
      <c r="AY451">
        <v>3</v>
      </c>
      <c r="AZ451">
        <v>3</v>
      </c>
      <c r="BA451">
        <v>4</v>
      </c>
      <c r="BB451">
        <v>0</v>
      </c>
      <c r="BC451">
        <v>0</v>
      </c>
      <c r="BD451">
        <v>7</v>
      </c>
      <c r="BE451">
        <v>57</v>
      </c>
      <c r="BF451">
        <v>0</v>
      </c>
      <c r="BG451">
        <v>0</v>
      </c>
      <c r="BH451">
        <v>0</v>
      </c>
      <c r="BI451">
        <v>19</v>
      </c>
      <c r="BJ451">
        <v>18</v>
      </c>
      <c r="BK451">
        <v>20</v>
      </c>
      <c r="BL451">
        <v>200</v>
      </c>
      <c r="BM451">
        <v>56</v>
      </c>
      <c r="BN451">
        <v>15</v>
      </c>
      <c r="BO451">
        <v>4</v>
      </c>
      <c r="BP451">
        <v>21</v>
      </c>
      <c r="BQ451">
        <v>17</v>
      </c>
      <c r="BR451">
        <v>87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 t="s">
        <v>58</v>
      </c>
      <c r="CG451" s="10" t="e">
        <f>#REF!</f>
        <v>#REF!</v>
      </c>
      <c r="CH451" s="10" t="e">
        <f>#REF!</f>
        <v>#REF!</v>
      </c>
      <c r="CI451" s="59" t="e">
        <f>#REF!</f>
        <v>#REF!</v>
      </c>
      <c r="CJ451" s="59" t="e">
        <f>#REF!</f>
        <v>#REF!</v>
      </c>
      <c r="CK451" s="59" t="e">
        <f>#REF!</f>
        <v>#REF!</v>
      </c>
      <c r="CL451" s="59" t="e">
        <f>#REF!</f>
        <v>#REF!</v>
      </c>
      <c r="CM451" s="59" t="e">
        <f>#REF!</f>
        <v>#REF!</v>
      </c>
      <c r="CN451" s="95" t="e">
        <f>#REF!</f>
        <v>#REF!</v>
      </c>
      <c r="CO451" s="95" t="e">
        <f>#REF!</f>
        <v>#REF!</v>
      </c>
      <c r="CP451" s="95" t="e">
        <f>#REF!</f>
        <v>#REF!</v>
      </c>
      <c r="CQ451" s="95" t="e">
        <f>#REF!</f>
        <v>#REF!</v>
      </c>
      <c r="CR451" s="95" t="e">
        <f>#REF!</f>
        <v>#REF!</v>
      </c>
      <c r="CS451" s="59" t="e">
        <f>#REF!</f>
        <v>#REF!</v>
      </c>
      <c r="CT451" s="59" t="e">
        <f>#REF!</f>
        <v>#REF!</v>
      </c>
      <c r="CU451" s="59" t="e">
        <f>#REF!</f>
        <v>#REF!</v>
      </c>
      <c r="CV451" s="59" t="e">
        <f>#REF!</f>
        <v>#REF!</v>
      </c>
      <c r="CW451" s="59" t="e">
        <f>#REF!</f>
        <v>#REF!</v>
      </c>
      <c r="CX451" s="95" t="e">
        <f>#REF!</f>
        <v>#REF!</v>
      </c>
      <c r="CY451" s="95" t="e">
        <f>#REF!</f>
        <v>#REF!</v>
      </c>
      <c r="CZ451" s="95" t="e">
        <f>#REF!</f>
        <v>#REF!</v>
      </c>
      <c r="DA451" s="95" t="e">
        <f>#REF!</f>
        <v>#REF!</v>
      </c>
      <c r="DB451" s="95" t="e">
        <f>#REF!</f>
        <v>#REF!</v>
      </c>
    </row>
    <row r="452" spans="1:106">
      <c r="A452" t="s">
        <v>165</v>
      </c>
      <c r="B452" s="10">
        <f>('E0-Last'!B233)-2</f>
        <v>27</v>
      </c>
      <c r="C452" s="6" t="s">
        <v>2</v>
      </c>
      <c r="D452" s="10" t="s">
        <v>38</v>
      </c>
      <c r="E452" s="59">
        <f t="shared" si="228"/>
        <v>4.1666666666666661</v>
      </c>
      <c r="F452" s="59">
        <f t="shared" si="229"/>
        <v>0</v>
      </c>
      <c r="G452" s="59">
        <f t="shared" si="230"/>
        <v>91.666666666666657</v>
      </c>
      <c r="H452" s="59">
        <f t="shared" si="231"/>
        <v>4.1666666666666661</v>
      </c>
      <c r="I452" s="59">
        <f t="shared" si="232"/>
        <v>0.91666666666666663</v>
      </c>
      <c r="J452">
        <v>24</v>
      </c>
      <c r="K452">
        <v>1</v>
      </c>
      <c r="L452">
        <v>0</v>
      </c>
      <c r="M452">
        <v>22</v>
      </c>
      <c r="N452">
        <v>1</v>
      </c>
      <c r="O452">
        <v>0.95652173900000004</v>
      </c>
      <c r="P452">
        <v>504.26086959999998</v>
      </c>
      <c r="Q452">
        <v>0</v>
      </c>
      <c r="R452">
        <v>505.13636359999998</v>
      </c>
      <c r="S452">
        <v>485</v>
      </c>
      <c r="T452">
        <v>240.47826090000001</v>
      </c>
      <c r="U452">
        <v>219.86363639999999</v>
      </c>
      <c r="V452">
        <v>694</v>
      </c>
      <c r="W452">
        <v>53.47826087</v>
      </c>
      <c r="X452">
        <v>45.727272730000003</v>
      </c>
      <c r="Y452">
        <v>224</v>
      </c>
      <c r="Z452">
        <v>634.82608700000003</v>
      </c>
      <c r="AA452">
        <v>651.72727269999996</v>
      </c>
      <c r="AB452">
        <v>263</v>
      </c>
      <c r="AC452">
        <v>62</v>
      </c>
      <c r="AD452">
        <v>32</v>
      </c>
      <c r="AE452">
        <v>28</v>
      </c>
      <c r="AF452">
        <v>2</v>
      </c>
      <c r="AG452">
        <v>25</v>
      </c>
      <c r="AH452">
        <v>25</v>
      </c>
      <c r="AI452">
        <v>2</v>
      </c>
      <c r="AJ452">
        <v>0</v>
      </c>
      <c r="AK452">
        <v>0</v>
      </c>
      <c r="AL452">
        <v>10</v>
      </c>
      <c r="AM452">
        <v>23</v>
      </c>
      <c r="AN452">
        <v>2</v>
      </c>
      <c r="AO452">
        <v>0</v>
      </c>
      <c r="AP452">
        <v>0</v>
      </c>
      <c r="AQ452">
        <v>0</v>
      </c>
      <c r="AR452">
        <v>7</v>
      </c>
      <c r="AS452">
        <v>2</v>
      </c>
      <c r="AT452">
        <v>22</v>
      </c>
      <c r="AU452">
        <v>2</v>
      </c>
      <c r="AV452">
        <v>0</v>
      </c>
      <c r="AW452">
        <v>0</v>
      </c>
      <c r="AX452">
        <v>2</v>
      </c>
      <c r="AY452">
        <v>0</v>
      </c>
      <c r="AZ452">
        <v>1</v>
      </c>
      <c r="BA452">
        <v>0</v>
      </c>
      <c r="BB452">
        <v>0</v>
      </c>
      <c r="BC452">
        <v>0</v>
      </c>
      <c r="BD452">
        <v>1</v>
      </c>
      <c r="BE452">
        <v>24</v>
      </c>
      <c r="BF452">
        <v>0</v>
      </c>
      <c r="BG452">
        <v>0</v>
      </c>
      <c r="BH452">
        <v>0</v>
      </c>
      <c r="BI452">
        <v>22</v>
      </c>
      <c r="BJ452">
        <v>1</v>
      </c>
      <c r="BK452">
        <v>1</v>
      </c>
      <c r="BL452">
        <v>264</v>
      </c>
      <c r="BM452">
        <v>63</v>
      </c>
      <c r="BN452">
        <v>12</v>
      </c>
      <c r="BO452">
        <v>18</v>
      </c>
      <c r="BP452">
        <v>6</v>
      </c>
      <c r="BQ452">
        <v>1</v>
      </c>
      <c r="BR452">
        <v>164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 t="s">
        <v>58</v>
      </c>
      <c r="CG452" s="10" t="e">
        <f>#REF!</f>
        <v>#REF!</v>
      </c>
      <c r="CH452" s="10" t="e">
        <f>#REF!</f>
        <v>#REF!</v>
      </c>
      <c r="CI452" s="59" t="e">
        <f>#REF!</f>
        <v>#REF!</v>
      </c>
      <c r="CJ452" s="59" t="e">
        <f>#REF!</f>
        <v>#REF!</v>
      </c>
      <c r="CK452" s="59" t="e">
        <f>#REF!</f>
        <v>#REF!</v>
      </c>
      <c r="CL452" s="59" t="e">
        <f>#REF!</f>
        <v>#REF!</v>
      </c>
      <c r="CM452" s="59" t="e">
        <f>#REF!</f>
        <v>#REF!</v>
      </c>
      <c r="CN452" s="95" t="e">
        <f>#REF!</f>
        <v>#REF!</v>
      </c>
      <c r="CO452" s="95" t="e">
        <f>#REF!</f>
        <v>#REF!</v>
      </c>
      <c r="CP452" s="95" t="e">
        <f>#REF!</f>
        <v>#REF!</v>
      </c>
      <c r="CQ452" s="95" t="e">
        <f>#REF!</f>
        <v>#REF!</v>
      </c>
      <c r="CR452" s="95" t="e">
        <f>#REF!</f>
        <v>#REF!</v>
      </c>
      <c r="CS452" s="59" t="e">
        <f>#REF!</f>
        <v>#REF!</v>
      </c>
      <c r="CT452" s="59" t="e">
        <f>#REF!</f>
        <v>#REF!</v>
      </c>
      <c r="CU452" s="59" t="e">
        <f>#REF!</f>
        <v>#REF!</v>
      </c>
      <c r="CV452" s="59" t="e">
        <f>#REF!</f>
        <v>#REF!</v>
      </c>
      <c r="CW452" s="59" t="e">
        <f>#REF!</f>
        <v>#REF!</v>
      </c>
      <c r="CX452" s="95" t="e">
        <f>#REF!</f>
        <v>#REF!</v>
      </c>
      <c r="CY452" s="95" t="e">
        <f>#REF!</f>
        <v>#REF!</v>
      </c>
      <c r="CZ452" s="95" t="e">
        <f>#REF!</f>
        <v>#REF!</v>
      </c>
      <c r="DA452" s="95" t="e">
        <f>#REF!</f>
        <v>#REF!</v>
      </c>
      <c r="DB452" s="95" t="e">
        <f>#REF!</f>
        <v>#REF!</v>
      </c>
    </row>
    <row r="453" spans="1:106">
      <c r="A453" t="s">
        <v>166</v>
      </c>
      <c r="B453" s="10">
        <f>('E0-Last'!B234)-2</f>
        <v>32</v>
      </c>
      <c r="C453" s="4" t="s">
        <v>3</v>
      </c>
      <c r="D453" s="10" t="s">
        <v>38</v>
      </c>
      <c r="E453" s="59">
        <f t="shared" si="228"/>
        <v>29.166666666666668</v>
      </c>
      <c r="F453" s="59">
        <f t="shared" si="229"/>
        <v>0</v>
      </c>
      <c r="G453" s="59">
        <f t="shared" si="230"/>
        <v>70.833333333333343</v>
      </c>
      <c r="H453" s="59">
        <f t="shared" si="231"/>
        <v>0</v>
      </c>
      <c r="I453" s="59">
        <f t="shared" si="232"/>
        <v>0.70833333333333337</v>
      </c>
      <c r="J453">
        <v>24</v>
      </c>
      <c r="K453">
        <v>7</v>
      </c>
      <c r="L453">
        <v>0</v>
      </c>
      <c r="M453">
        <v>17</v>
      </c>
      <c r="N453">
        <v>0</v>
      </c>
      <c r="O453">
        <v>1</v>
      </c>
      <c r="P453">
        <v>798.70588229999998</v>
      </c>
      <c r="Q453">
        <v>0</v>
      </c>
      <c r="R453">
        <v>798.70588229999998</v>
      </c>
      <c r="S453">
        <v>0</v>
      </c>
      <c r="T453">
        <v>77</v>
      </c>
      <c r="U453">
        <v>77</v>
      </c>
      <c r="V453">
        <v>0</v>
      </c>
      <c r="W453">
        <v>1216.117647</v>
      </c>
      <c r="X453">
        <v>1216.117647</v>
      </c>
      <c r="Y453">
        <v>0</v>
      </c>
      <c r="Z453">
        <v>33.352941170000001</v>
      </c>
      <c r="AA453">
        <v>33.352941170000001</v>
      </c>
      <c r="AB453">
        <v>0</v>
      </c>
      <c r="AC453">
        <v>72</v>
      </c>
      <c r="AD453">
        <v>25</v>
      </c>
      <c r="AE453">
        <v>41</v>
      </c>
      <c r="AF453">
        <v>6</v>
      </c>
      <c r="AG453">
        <v>37</v>
      </c>
      <c r="AH453">
        <v>20</v>
      </c>
      <c r="AI453">
        <v>1</v>
      </c>
      <c r="AJ453">
        <v>0</v>
      </c>
      <c r="AK453">
        <v>1</v>
      </c>
      <c r="AL453">
        <v>13</v>
      </c>
      <c r="AM453">
        <v>17</v>
      </c>
      <c r="AN453">
        <v>3</v>
      </c>
      <c r="AO453">
        <v>0</v>
      </c>
      <c r="AP453">
        <v>0</v>
      </c>
      <c r="AQ453">
        <v>1</v>
      </c>
      <c r="AR453">
        <v>4</v>
      </c>
      <c r="AS453">
        <v>16</v>
      </c>
      <c r="AT453">
        <v>17</v>
      </c>
      <c r="AU453">
        <v>1</v>
      </c>
      <c r="AV453">
        <v>0</v>
      </c>
      <c r="AW453">
        <v>0</v>
      </c>
      <c r="AX453">
        <v>7</v>
      </c>
      <c r="AY453">
        <v>4</v>
      </c>
      <c r="AZ453">
        <v>0</v>
      </c>
      <c r="BA453">
        <v>0</v>
      </c>
      <c r="BB453">
        <v>0</v>
      </c>
      <c r="BC453">
        <v>0</v>
      </c>
      <c r="BD453">
        <v>2</v>
      </c>
      <c r="BE453">
        <v>39</v>
      </c>
      <c r="BF453">
        <v>0</v>
      </c>
      <c r="BG453">
        <v>0</v>
      </c>
      <c r="BH453">
        <v>0</v>
      </c>
      <c r="BI453">
        <v>2</v>
      </c>
      <c r="BJ453">
        <v>18</v>
      </c>
      <c r="BK453">
        <v>19</v>
      </c>
      <c r="BL453">
        <v>1186</v>
      </c>
      <c r="BM453">
        <v>397</v>
      </c>
      <c r="BN453">
        <v>9</v>
      </c>
      <c r="BO453">
        <v>10</v>
      </c>
      <c r="BP453">
        <v>34</v>
      </c>
      <c r="BQ453">
        <v>62</v>
      </c>
      <c r="BR453">
        <v>674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 t="s">
        <v>58</v>
      </c>
      <c r="CG453" s="10">
        <f>CG690</f>
        <v>0</v>
      </c>
      <c r="CH453" s="10">
        <f t="shared" ref="CH453:DB453" si="235">CH690</f>
        <v>0</v>
      </c>
      <c r="CI453" s="59">
        <f t="shared" si="235"/>
        <v>0</v>
      </c>
      <c r="CJ453" s="59">
        <f t="shared" si="235"/>
        <v>0</v>
      </c>
      <c r="CK453" s="59">
        <f t="shared" si="235"/>
        <v>0</v>
      </c>
      <c r="CL453" s="59">
        <f t="shared" si="235"/>
        <v>0</v>
      </c>
      <c r="CM453" s="59">
        <f t="shared" si="235"/>
        <v>0</v>
      </c>
      <c r="CN453" s="95">
        <f t="shared" si="235"/>
        <v>0</v>
      </c>
      <c r="CO453" s="95">
        <f t="shared" si="235"/>
        <v>0</v>
      </c>
      <c r="CP453" s="95">
        <f t="shared" si="235"/>
        <v>0</v>
      </c>
      <c r="CQ453" s="95">
        <f t="shared" si="235"/>
        <v>0</v>
      </c>
      <c r="CR453" s="95">
        <f t="shared" si="235"/>
        <v>0</v>
      </c>
      <c r="CS453" s="59">
        <f t="shared" si="235"/>
        <v>0</v>
      </c>
      <c r="CT453" s="59">
        <f t="shared" si="235"/>
        <v>0</v>
      </c>
      <c r="CU453" s="59">
        <f t="shared" si="235"/>
        <v>0</v>
      </c>
      <c r="CV453" s="59">
        <f t="shared" si="235"/>
        <v>0</v>
      </c>
      <c r="CW453" s="59">
        <f t="shared" si="235"/>
        <v>0</v>
      </c>
      <c r="CX453" s="95">
        <f t="shared" si="235"/>
        <v>0</v>
      </c>
      <c r="CY453" s="95">
        <f t="shared" si="235"/>
        <v>0</v>
      </c>
      <c r="CZ453" s="95">
        <f t="shared" si="235"/>
        <v>0</v>
      </c>
      <c r="DA453" s="95">
        <f t="shared" si="235"/>
        <v>0</v>
      </c>
      <c r="DB453" s="95">
        <f t="shared" si="235"/>
        <v>0</v>
      </c>
    </row>
    <row r="454" spans="1:106">
      <c r="A454" t="s">
        <v>167</v>
      </c>
      <c r="B454" s="10">
        <f>('E0-Last'!B235)-2</f>
        <v>27</v>
      </c>
      <c r="C454" s="6" t="s">
        <v>2</v>
      </c>
      <c r="D454" s="10" t="s">
        <v>38</v>
      </c>
      <c r="E454" s="59">
        <f t="shared" si="228"/>
        <v>4.1666666666666661</v>
      </c>
      <c r="F454" s="59">
        <f t="shared" si="229"/>
        <v>4.1666666666666661</v>
      </c>
      <c r="G454" s="59">
        <f t="shared" si="230"/>
        <v>83.333333333333343</v>
      </c>
      <c r="H454" s="59">
        <f t="shared" si="231"/>
        <v>8.3333333333333321</v>
      </c>
      <c r="I454" s="59">
        <f t="shared" si="232"/>
        <v>0.83333333333333337</v>
      </c>
      <c r="J454">
        <v>24</v>
      </c>
      <c r="K454">
        <v>1</v>
      </c>
      <c r="L454">
        <v>1</v>
      </c>
      <c r="M454">
        <v>20</v>
      </c>
      <c r="N454">
        <v>2</v>
      </c>
      <c r="O454">
        <v>0.90909090920000002</v>
      </c>
      <c r="P454">
        <v>465.17391300000003</v>
      </c>
      <c r="Q454">
        <v>1476</v>
      </c>
      <c r="R454">
        <v>415.35</v>
      </c>
      <c r="S454">
        <v>458</v>
      </c>
      <c r="T454">
        <v>198.72727269999999</v>
      </c>
      <c r="U454">
        <v>153.44999999999999</v>
      </c>
      <c r="V454">
        <v>651.5</v>
      </c>
      <c r="W454">
        <v>1237.5454549999999</v>
      </c>
      <c r="X454">
        <v>1354.4</v>
      </c>
      <c r="Y454">
        <v>69</v>
      </c>
      <c r="Z454">
        <v>662.95454549999999</v>
      </c>
      <c r="AA454">
        <v>702.65000010000006</v>
      </c>
      <c r="AB454">
        <v>266</v>
      </c>
      <c r="AC454">
        <v>68</v>
      </c>
      <c r="AD454">
        <v>26</v>
      </c>
      <c r="AE454">
        <v>37</v>
      </c>
      <c r="AF454">
        <v>5</v>
      </c>
      <c r="AG454">
        <v>32</v>
      </c>
      <c r="AH454">
        <v>23</v>
      </c>
      <c r="AI454">
        <v>4</v>
      </c>
      <c r="AJ454">
        <v>0</v>
      </c>
      <c r="AK454">
        <v>7</v>
      </c>
      <c r="AL454">
        <v>2</v>
      </c>
      <c r="AM454">
        <v>23</v>
      </c>
      <c r="AN454">
        <v>1</v>
      </c>
      <c r="AO454">
        <v>0</v>
      </c>
      <c r="AP454">
        <v>0</v>
      </c>
      <c r="AQ454">
        <v>2</v>
      </c>
      <c r="AR454">
        <v>0</v>
      </c>
      <c r="AS454">
        <v>9</v>
      </c>
      <c r="AT454">
        <v>20</v>
      </c>
      <c r="AU454">
        <v>3</v>
      </c>
      <c r="AV454">
        <v>0</v>
      </c>
      <c r="AW454">
        <v>4</v>
      </c>
      <c r="AX454">
        <v>1</v>
      </c>
      <c r="AY454">
        <v>0</v>
      </c>
      <c r="AZ454">
        <v>2</v>
      </c>
      <c r="BA454">
        <v>1</v>
      </c>
      <c r="BB454">
        <v>0</v>
      </c>
      <c r="BC454">
        <v>1</v>
      </c>
      <c r="BD454">
        <v>1</v>
      </c>
      <c r="BE454">
        <v>33</v>
      </c>
      <c r="BF454">
        <v>1</v>
      </c>
      <c r="BG454">
        <v>1</v>
      </c>
      <c r="BH454">
        <v>7</v>
      </c>
      <c r="BI454">
        <v>14</v>
      </c>
      <c r="BJ454">
        <v>8</v>
      </c>
      <c r="BK454">
        <v>2</v>
      </c>
      <c r="BL454">
        <v>1704</v>
      </c>
      <c r="BM454">
        <v>251</v>
      </c>
      <c r="BN454">
        <v>106</v>
      </c>
      <c r="BO454">
        <v>26</v>
      </c>
      <c r="BP454">
        <v>3</v>
      </c>
      <c r="BQ454">
        <v>486</v>
      </c>
      <c r="BR454">
        <v>832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 t="s">
        <v>58</v>
      </c>
    </row>
    <row r="455" spans="1:106">
      <c r="A455" t="s">
        <v>182</v>
      </c>
      <c r="B455" s="10">
        <f>('E0-Last'!B236)-2</f>
        <v>35</v>
      </c>
      <c r="C455" s="4" t="s">
        <v>3</v>
      </c>
      <c r="D455" s="10" t="s">
        <v>38</v>
      </c>
      <c r="E455" s="59">
        <f t="shared" si="228"/>
        <v>25</v>
      </c>
      <c r="F455" s="59">
        <f t="shared" si="229"/>
        <v>12.5</v>
      </c>
      <c r="G455" s="59">
        <f t="shared" si="230"/>
        <v>12.5</v>
      </c>
      <c r="H455" s="59">
        <f t="shared" si="231"/>
        <v>16.666666666666664</v>
      </c>
      <c r="I455" s="59">
        <f t="shared" si="232"/>
        <v>0.125</v>
      </c>
      <c r="J455">
        <v>24</v>
      </c>
      <c r="K455">
        <v>6</v>
      </c>
      <c r="L455">
        <v>3</v>
      </c>
      <c r="M455">
        <v>3</v>
      </c>
      <c r="N455">
        <v>4</v>
      </c>
      <c r="O455">
        <v>0.42857142850000002</v>
      </c>
      <c r="P455">
        <v>980.2</v>
      </c>
      <c r="Q455">
        <v>1228</v>
      </c>
      <c r="R455">
        <v>189.66666670000001</v>
      </c>
      <c r="S455">
        <v>1387.25</v>
      </c>
      <c r="T455">
        <v>554.14285710000001</v>
      </c>
      <c r="U455">
        <v>165.66666670000001</v>
      </c>
      <c r="V455">
        <v>845.5</v>
      </c>
      <c r="W455">
        <v>128.85714290000001</v>
      </c>
      <c r="X455">
        <v>115.66666669999999</v>
      </c>
      <c r="Y455">
        <v>138.75</v>
      </c>
      <c r="Z455">
        <v>613.28571439999996</v>
      </c>
      <c r="AA455">
        <v>954</v>
      </c>
      <c r="AB455">
        <v>357.75</v>
      </c>
      <c r="AC455">
        <v>57</v>
      </c>
      <c r="AD455">
        <v>29</v>
      </c>
      <c r="AE455">
        <v>13</v>
      </c>
      <c r="AF455">
        <v>15</v>
      </c>
      <c r="AG455">
        <v>14</v>
      </c>
      <c r="AH455">
        <v>18</v>
      </c>
      <c r="AI455">
        <v>4</v>
      </c>
      <c r="AJ455">
        <v>0</v>
      </c>
      <c r="AK455">
        <v>0</v>
      </c>
      <c r="AL455">
        <v>21</v>
      </c>
      <c r="AM455">
        <v>10</v>
      </c>
      <c r="AN455">
        <v>11</v>
      </c>
      <c r="AO455">
        <v>0</v>
      </c>
      <c r="AP455">
        <v>0</v>
      </c>
      <c r="AQ455">
        <v>0</v>
      </c>
      <c r="AR455">
        <v>8</v>
      </c>
      <c r="AS455">
        <v>1</v>
      </c>
      <c r="AT455">
        <v>3</v>
      </c>
      <c r="AU455">
        <v>3</v>
      </c>
      <c r="AV455">
        <v>0</v>
      </c>
      <c r="AW455">
        <v>0</v>
      </c>
      <c r="AX455">
        <v>6</v>
      </c>
      <c r="AY455">
        <v>3</v>
      </c>
      <c r="AZ455">
        <v>4</v>
      </c>
      <c r="BA455">
        <v>1</v>
      </c>
      <c r="BB455">
        <v>0</v>
      </c>
      <c r="BC455">
        <v>0</v>
      </c>
      <c r="BD455">
        <v>7</v>
      </c>
      <c r="BE455">
        <v>16</v>
      </c>
      <c r="BF455">
        <v>2</v>
      </c>
      <c r="BG455">
        <v>2</v>
      </c>
      <c r="BH455">
        <v>0</v>
      </c>
      <c r="BI455">
        <v>3</v>
      </c>
      <c r="BJ455">
        <v>4</v>
      </c>
      <c r="BK455">
        <v>5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 t="s">
        <v>58</v>
      </c>
    </row>
    <row r="456" spans="1:106">
      <c r="A456" t="s">
        <v>168</v>
      </c>
      <c r="B456" s="10">
        <f>('E0-Last'!B237)-2</f>
        <v>25</v>
      </c>
      <c r="C456" s="4" t="s">
        <v>3</v>
      </c>
      <c r="D456" s="10" t="s">
        <v>38</v>
      </c>
      <c r="E456" s="59">
        <f t="shared" si="228"/>
        <v>0</v>
      </c>
      <c r="F456" s="59">
        <f t="shared" si="229"/>
        <v>0</v>
      </c>
      <c r="G456" s="59">
        <f t="shared" si="230"/>
        <v>66.666666666666657</v>
      </c>
      <c r="H456" s="59">
        <f t="shared" si="231"/>
        <v>33.333333333333329</v>
      </c>
      <c r="I456" s="59">
        <f t="shared" si="232"/>
        <v>0.66666666666666663</v>
      </c>
      <c r="J456">
        <v>24</v>
      </c>
      <c r="K456">
        <v>0</v>
      </c>
      <c r="L456">
        <v>0</v>
      </c>
      <c r="M456">
        <v>16</v>
      </c>
      <c r="N456">
        <v>8</v>
      </c>
      <c r="O456">
        <v>0.66666666669999997</v>
      </c>
      <c r="P456">
        <v>253.29166670000001</v>
      </c>
      <c r="Q456">
        <v>0</v>
      </c>
      <c r="R456">
        <v>266.5625</v>
      </c>
      <c r="S456">
        <v>226.75</v>
      </c>
      <c r="T456">
        <v>130.54166670000001</v>
      </c>
      <c r="U456">
        <v>123.0625</v>
      </c>
      <c r="V456">
        <v>145.5</v>
      </c>
      <c r="W456">
        <v>330.29166659999999</v>
      </c>
      <c r="X456">
        <v>419.5</v>
      </c>
      <c r="Y456">
        <v>151.875</v>
      </c>
      <c r="Z456">
        <v>41.791666669999998</v>
      </c>
      <c r="AA456">
        <v>23.5625</v>
      </c>
      <c r="AB456">
        <v>78.25</v>
      </c>
      <c r="AC456">
        <v>188</v>
      </c>
      <c r="AD456">
        <v>70</v>
      </c>
      <c r="AE456">
        <v>82</v>
      </c>
      <c r="AF456">
        <v>36</v>
      </c>
      <c r="AG456">
        <v>31</v>
      </c>
      <c r="AH456">
        <v>33</v>
      </c>
      <c r="AI456">
        <v>14</v>
      </c>
      <c r="AJ456">
        <v>4</v>
      </c>
      <c r="AK456">
        <v>13</v>
      </c>
      <c r="AL456">
        <v>93</v>
      </c>
      <c r="AM456">
        <v>24</v>
      </c>
      <c r="AN456">
        <v>9</v>
      </c>
      <c r="AO456">
        <v>1</v>
      </c>
      <c r="AP456">
        <v>0</v>
      </c>
      <c r="AQ456">
        <v>5</v>
      </c>
      <c r="AR456">
        <v>31</v>
      </c>
      <c r="AS456">
        <v>3</v>
      </c>
      <c r="AT456">
        <v>16</v>
      </c>
      <c r="AU456">
        <v>8</v>
      </c>
      <c r="AV456">
        <v>3</v>
      </c>
      <c r="AW456">
        <v>7</v>
      </c>
      <c r="AX456">
        <v>45</v>
      </c>
      <c r="AY456">
        <v>4</v>
      </c>
      <c r="AZ456">
        <v>8</v>
      </c>
      <c r="BA456">
        <v>5</v>
      </c>
      <c r="BB456">
        <v>1</v>
      </c>
      <c r="BC456">
        <v>1</v>
      </c>
      <c r="BD456">
        <v>17</v>
      </c>
      <c r="BE456">
        <v>71</v>
      </c>
      <c r="BF456">
        <v>0</v>
      </c>
      <c r="BG456">
        <v>0</v>
      </c>
      <c r="BH456">
        <v>0</v>
      </c>
      <c r="BI456">
        <v>5</v>
      </c>
      <c r="BJ456">
        <v>31</v>
      </c>
      <c r="BK456">
        <v>35</v>
      </c>
      <c r="BL456">
        <v>220</v>
      </c>
      <c r="BM456">
        <v>42</v>
      </c>
      <c r="BN456">
        <v>5</v>
      </c>
      <c r="BO456">
        <v>3</v>
      </c>
      <c r="BP456">
        <v>58</v>
      </c>
      <c r="BQ456">
        <v>33</v>
      </c>
      <c r="BR456">
        <v>79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 t="s">
        <v>58</v>
      </c>
    </row>
    <row r="457" spans="1:106">
      <c r="A457" t="s">
        <v>169</v>
      </c>
      <c r="B457" s="10">
        <f>('E0-Last'!B238)-2</f>
        <v>33</v>
      </c>
      <c r="C457" s="6" t="s">
        <v>2</v>
      </c>
      <c r="D457" s="10" t="s">
        <v>38</v>
      </c>
      <c r="E457" s="59">
        <f t="shared" si="228"/>
        <v>8.3333333333333321</v>
      </c>
      <c r="F457" s="59">
        <f t="shared" si="229"/>
        <v>4.1666666666666661</v>
      </c>
      <c r="G457" s="59">
        <f t="shared" si="230"/>
        <v>58.333333333333336</v>
      </c>
      <c r="H457" s="59">
        <f t="shared" si="231"/>
        <v>29.166666666666668</v>
      </c>
      <c r="I457" s="59">
        <f t="shared" si="232"/>
        <v>0.58333333333333337</v>
      </c>
      <c r="J457">
        <v>24</v>
      </c>
      <c r="K457">
        <v>2</v>
      </c>
      <c r="L457">
        <v>1</v>
      </c>
      <c r="M457">
        <v>14</v>
      </c>
      <c r="N457">
        <v>7</v>
      </c>
      <c r="O457">
        <v>0.66666666669999997</v>
      </c>
      <c r="P457">
        <v>1189.681818</v>
      </c>
      <c r="Q457">
        <v>1548</v>
      </c>
      <c r="R457">
        <v>898.28571439999996</v>
      </c>
      <c r="S457">
        <v>1721.2857140000001</v>
      </c>
      <c r="T457">
        <v>111.66666669999999</v>
      </c>
      <c r="U457">
        <v>98.357142870000004</v>
      </c>
      <c r="V457">
        <v>138.2857143</v>
      </c>
      <c r="W457">
        <v>2403.9047620000001</v>
      </c>
      <c r="X457">
        <v>753</v>
      </c>
      <c r="Y457">
        <v>5705.714285</v>
      </c>
      <c r="Z457">
        <v>402.85714280000002</v>
      </c>
      <c r="AA457">
        <v>565.07142850000002</v>
      </c>
      <c r="AB457">
        <v>78.428571430000005</v>
      </c>
      <c r="AC457">
        <v>82</v>
      </c>
      <c r="AD457">
        <v>31</v>
      </c>
      <c r="AE457">
        <v>32</v>
      </c>
      <c r="AF457">
        <v>19</v>
      </c>
      <c r="AG457">
        <v>36</v>
      </c>
      <c r="AH457">
        <v>25</v>
      </c>
      <c r="AI457">
        <v>0</v>
      </c>
      <c r="AJ457">
        <v>0</v>
      </c>
      <c r="AK457">
        <v>8</v>
      </c>
      <c r="AL457">
        <v>13</v>
      </c>
      <c r="AM457">
        <v>22</v>
      </c>
      <c r="AN457">
        <v>4</v>
      </c>
      <c r="AO457">
        <v>0</v>
      </c>
      <c r="AP457">
        <v>0</v>
      </c>
      <c r="AQ457">
        <v>3</v>
      </c>
      <c r="AR457">
        <v>2</v>
      </c>
      <c r="AS457">
        <v>10</v>
      </c>
      <c r="AT457">
        <v>14</v>
      </c>
      <c r="AU457">
        <v>0</v>
      </c>
      <c r="AV457">
        <v>0</v>
      </c>
      <c r="AW457">
        <v>3</v>
      </c>
      <c r="AX457">
        <v>5</v>
      </c>
      <c r="AY457">
        <v>4</v>
      </c>
      <c r="AZ457">
        <v>7</v>
      </c>
      <c r="BA457">
        <v>0</v>
      </c>
      <c r="BB457">
        <v>0</v>
      </c>
      <c r="BC457">
        <v>2</v>
      </c>
      <c r="BD457">
        <v>6</v>
      </c>
      <c r="BE457">
        <v>29</v>
      </c>
      <c r="BF457">
        <v>3</v>
      </c>
      <c r="BG457">
        <v>0</v>
      </c>
      <c r="BH457">
        <v>0</v>
      </c>
      <c r="BI457">
        <v>4</v>
      </c>
      <c r="BJ457">
        <v>17</v>
      </c>
      <c r="BK457">
        <v>5</v>
      </c>
      <c r="BL457">
        <v>773</v>
      </c>
      <c r="BM457">
        <v>187</v>
      </c>
      <c r="BN457">
        <v>16</v>
      </c>
      <c r="BO457">
        <v>10</v>
      </c>
      <c r="BP457">
        <v>32</v>
      </c>
      <c r="BQ457">
        <v>293</v>
      </c>
      <c r="BR457">
        <v>235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 t="s">
        <v>58</v>
      </c>
    </row>
    <row r="458" spans="1:106">
      <c r="A458" t="s">
        <v>170</v>
      </c>
      <c r="B458" s="10">
        <f>('E0-Last'!B239)-2</f>
        <v>27</v>
      </c>
      <c r="C458" s="6" t="s">
        <v>2</v>
      </c>
      <c r="D458" s="10" t="s">
        <v>38</v>
      </c>
      <c r="E458" s="59">
        <f t="shared" si="228"/>
        <v>0</v>
      </c>
      <c r="F458" s="59">
        <f t="shared" si="229"/>
        <v>4.1666666666666661</v>
      </c>
      <c r="G458" s="59">
        <f t="shared" si="230"/>
        <v>95.833333333333343</v>
      </c>
      <c r="H458" s="59">
        <f t="shared" si="231"/>
        <v>0</v>
      </c>
      <c r="I458" s="59">
        <f t="shared" si="232"/>
        <v>0.95833333333333337</v>
      </c>
      <c r="J458">
        <v>24</v>
      </c>
      <c r="K458">
        <v>0</v>
      </c>
      <c r="L458">
        <v>1</v>
      </c>
      <c r="M458">
        <v>23</v>
      </c>
      <c r="N458">
        <v>0</v>
      </c>
      <c r="O458">
        <v>1</v>
      </c>
      <c r="P458">
        <v>288.08333340000001</v>
      </c>
      <c r="Q458">
        <v>1169</v>
      </c>
      <c r="R458">
        <v>249.7826087</v>
      </c>
      <c r="S458">
        <v>0</v>
      </c>
      <c r="T458">
        <v>159.73913039999999</v>
      </c>
      <c r="U458">
        <v>159.73913039999999</v>
      </c>
      <c r="V458">
        <v>0</v>
      </c>
      <c r="W458">
        <v>100.826087</v>
      </c>
      <c r="X458">
        <v>100.826087</v>
      </c>
      <c r="Y458">
        <v>0</v>
      </c>
      <c r="Z458">
        <v>691.82608700000003</v>
      </c>
      <c r="AA458">
        <v>691.82608700000003</v>
      </c>
      <c r="AB458">
        <v>0</v>
      </c>
      <c r="AC458">
        <v>334</v>
      </c>
      <c r="AD458">
        <v>135</v>
      </c>
      <c r="AE458">
        <v>199</v>
      </c>
      <c r="AF458">
        <v>0</v>
      </c>
      <c r="AG458">
        <v>35</v>
      </c>
      <c r="AH458">
        <v>89</v>
      </c>
      <c r="AI458">
        <v>85</v>
      </c>
      <c r="AJ458">
        <v>18</v>
      </c>
      <c r="AK458">
        <v>0</v>
      </c>
      <c r="AL458">
        <v>107</v>
      </c>
      <c r="AM458">
        <v>24</v>
      </c>
      <c r="AN458">
        <v>66</v>
      </c>
      <c r="AO458">
        <v>1</v>
      </c>
      <c r="AP458">
        <v>1</v>
      </c>
      <c r="AQ458">
        <v>0</v>
      </c>
      <c r="AR458">
        <v>43</v>
      </c>
      <c r="AS458">
        <v>11</v>
      </c>
      <c r="AT458">
        <v>23</v>
      </c>
      <c r="AU458">
        <v>84</v>
      </c>
      <c r="AV458">
        <v>17</v>
      </c>
      <c r="AW458">
        <v>0</v>
      </c>
      <c r="AX458">
        <v>64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30</v>
      </c>
      <c r="BF458">
        <v>1</v>
      </c>
      <c r="BG458">
        <v>6</v>
      </c>
      <c r="BH458">
        <v>0</v>
      </c>
      <c r="BI458">
        <v>23</v>
      </c>
      <c r="BJ458">
        <v>0</v>
      </c>
      <c r="BK458">
        <v>0</v>
      </c>
      <c r="BL458">
        <v>188</v>
      </c>
      <c r="BM458">
        <v>35</v>
      </c>
      <c r="BN458">
        <v>5</v>
      </c>
      <c r="BO458">
        <v>0</v>
      </c>
      <c r="BP458">
        <v>34</v>
      </c>
      <c r="BQ458">
        <v>0</v>
      </c>
      <c r="BR458">
        <v>114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 t="s">
        <v>58</v>
      </c>
    </row>
    <row r="459" spans="1:106">
      <c r="A459" t="s">
        <v>171</v>
      </c>
      <c r="B459" s="10">
        <f>('E0-Last'!B240)-2</f>
        <v>32</v>
      </c>
      <c r="C459" s="4" t="s">
        <v>3</v>
      </c>
      <c r="D459" s="10" t="s">
        <v>38</v>
      </c>
      <c r="E459" s="59">
        <f t="shared" si="228"/>
        <v>0</v>
      </c>
      <c r="F459" s="59">
        <f t="shared" si="229"/>
        <v>0</v>
      </c>
      <c r="G459" s="59">
        <f t="shared" si="230"/>
        <v>87.5</v>
      </c>
      <c r="H459" s="59">
        <f t="shared" si="231"/>
        <v>12.5</v>
      </c>
      <c r="I459" s="59">
        <f t="shared" si="232"/>
        <v>0.875</v>
      </c>
      <c r="J459">
        <v>24</v>
      </c>
      <c r="K459">
        <v>0</v>
      </c>
      <c r="L459">
        <v>0</v>
      </c>
      <c r="M459">
        <v>21</v>
      </c>
      <c r="N459">
        <v>3</v>
      </c>
      <c r="O459">
        <v>0.875</v>
      </c>
      <c r="P459">
        <v>242.5</v>
      </c>
      <c r="Q459">
        <v>0</v>
      </c>
      <c r="R459">
        <v>259.2380953</v>
      </c>
      <c r="S459">
        <v>125.33333330000001</v>
      </c>
      <c r="T459">
        <v>198.625</v>
      </c>
      <c r="U459">
        <v>203.047619</v>
      </c>
      <c r="V459">
        <v>167.66666670000001</v>
      </c>
      <c r="W459">
        <v>145.04166670000001</v>
      </c>
      <c r="X459">
        <v>152.2857143</v>
      </c>
      <c r="Y459">
        <v>94.333333339999996</v>
      </c>
      <c r="Z459">
        <v>163.04166670000001</v>
      </c>
      <c r="AA459">
        <v>152.57142859999999</v>
      </c>
      <c r="AB459">
        <v>236.33333329999999</v>
      </c>
      <c r="AC459">
        <v>113</v>
      </c>
      <c r="AD459">
        <v>55</v>
      </c>
      <c r="AE459">
        <v>46</v>
      </c>
      <c r="AF459">
        <v>12</v>
      </c>
      <c r="AG459">
        <v>31</v>
      </c>
      <c r="AH459">
        <v>31</v>
      </c>
      <c r="AI459">
        <v>6</v>
      </c>
      <c r="AJ459">
        <v>0</v>
      </c>
      <c r="AK459">
        <v>11</v>
      </c>
      <c r="AL459">
        <v>34</v>
      </c>
      <c r="AM459">
        <v>24</v>
      </c>
      <c r="AN459">
        <v>7</v>
      </c>
      <c r="AO459">
        <v>0</v>
      </c>
      <c r="AP459">
        <v>0</v>
      </c>
      <c r="AQ459">
        <v>6</v>
      </c>
      <c r="AR459">
        <v>18</v>
      </c>
      <c r="AS459">
        <v>7</v>
      </c>
      <c r="AT459">
        <v>21</v>
      </c>
      <c r="AU459">
        <v>6</v>
      </c>
      <c r="AV459">
        <v>0</v>
      </c>
      <c r="AW459">
        <v>2</v>
      </c>
      <c r="AX459">
        <v>10</v>
      </c>
      <c r="AY459">
        <v>0</v>
      </c>
      <c r="AZ459">
        <v>3</v>
      </c>
      <c r="BA459">
        <v>0</v>
      </c>
      <c r="BB459">
        <v>0</v>
      </c>
      <c r="BC459">
        <v>3</v>
      </c>
      <c r="BD459">
        <v>6</v>
      </c>
      <c r="BE459">
        <v>53</v>
      </c>
      <c r="BF459">
        <v>0</v>
      </c>
      <c r="BG459">
        <v>0</v>
      </c>
      <c r="BH459">
        <v>0</v>
      </c>
      <c r="BI459">
        <v>15</v>
      </c>
      <c r="BJ459">
        <v>23</v>
      </c>
      <c r="BK459">
        <v>15</v>
      </c>
      <c r="BL459">
        <v>157</v>
      </c>
      <c r="BM459">
        <v>38</v>
      </c>
      <c r="BN459">
        <v>10</v>
      </c>
      <c r="BO459">
        <v>8</v>
      </c>
      <c r="BP459">
        <v>23</v>
      </c>
      <c r="BQ459">
        <v>21</v>
      </c>
      <c r="BR459">
        <v>57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 t="s">
        <v>58</v>
      </c>
    </row>
    <row r="460" spans="1:106">
      <c r="A460" t="s">
        <v>172</v>
      </c>
      <c r="B460" s="10">
        <f>('E0-Last'!B241)-2</f>
        <v>27</v>
      </c>
      <c r="C460" s="4" t="s">
        <v>3</v>
      </c>
      <c r="D460" s="10" t="s">
        <v>38</v>
      </c>
      <c r="E460" s="59">
        <f t="shared" si="228"/>
        <v>0</v>
      </c>
      <c r="F460" s="59">
        <f t="shared" si="229"/>
        <v>0</v>
      </c>
      <c r="G460" s="59">
        <f t="shared" si="230"/>
        <v>83.333333333333343</v>
      </c>
      <c r="H460" s="59">
        <f t="shared" si="231"/>
        <v>16.666666666666664</v>
      </c>
      <c r="I460" s="59">
        <f t="shared" si="232"/>
        <v>0.83333333333333337</v>
      </c>
      <c r="J460">
        <v>24</v>
      </c>
      <c r="K460">
        <v>0</v>
      </c>
      <c r="L460">
        <v>0</v>
      </c>
      <c r="M460">
        <v>20</v>
      </c>
      <c r="N460">
        <v>4</v>
      </c>
      <c r="O460">
        <v>0.83333333330000003</v>
      </c>
      <c r="P460">
        <v>447.45833340000001</v>
      </c>
      <c r="Q460">
        <v>0</v>
      </c>
      <c r="R460">
        <v>473.6</v>
      </c>
      <c r="S460">
        <v>316.75</v>
      </c>
      <c r="T460">
        <v>116.66666669999999</v>
      </c>
      <c r="U460">
        <v>117.2</v>
      </c>
      <c r="V460">
        <v>114</v>
      </c>
      <c r="W460">
        <v>105.95833330000001</v>
      </c>
      <c r="X460">
        <v>62.599999990000001</v>
      </c>
      <c r="Y460">
        <v>322.75</v>
      </c>
      <c r="Z460">
        <v>653.83333330000005</v>
      </c>
      <c r="AA460">
        <v>737.5</v>
      </c>
      <c r="AB460">
        <v>235.5</v>
      </c>
      <c r="AC460">
        <v>81</v>
      </c>
      <c r="AD460">
        <v>32</v>
      </c>
      <c r="AE460">
        <v>32</v>
      </c>
      <c r="AF460">
        <v>17</v>
      </c>
      <c r="AG460">
        <v>30</v>
      </c>
      <c r="AH460">
        <v>29</v>
      </c>
      <c r="AI460">
        <v>8</v>
      </c>
      <c r="AJ460">
        <v>1</v>
      </c>
      <c r="AK460">
        <v>1</v>
      </c>
      <c r="AL460">
        <v>12</v>
      </c>
      <c r="AM460">
        <v>24</v>
      </c>
      <c r="AN460">
        <v>5</v>
      </c>
      <c r="AO460">
        <v>0</v>
      </c>
      <c r="AP460">
        <v>0</v>
      </c>
      <c r="AQ460">
        <v>0</v>
      </c>
      <c r="AR460">
        <v>3</v>
      </c>
      <c r="AS460">
        <v>5</v>
      </c>
      <c r="AT460">
        <v>20</v>
      </c>
      <c r="AU460">
        <v>2</v>
      </c>
      <c r="AV460">
        <v>0</v>
      </c>
      <c r="AW460">
        <v>0</v>
      </c>
      <c r="AX460">
        <v>5</v>
      </c>
      <c r="AY460">
        <v>1</v>
      </c>
      <c r="AZ460">
        <v>4</v>
      </c>
      <c r="BA460">
        <v>6</v>
      </c>
      <c r="BB460">
        <v>1</v>
      </c>
      <c r="BC460">
        <v>1</v>
      </c>
      <c r="BD460">
        <v>4</v>
      </c>
      <c r="BE460">
        <v>25</v>
      </c>
      <c r="BF460">
        <v>0</v>
      </c>
      <c r="BG460">
        <v>0</v>
      </c>
      <c r="BH460">
        <v>0</v>
      </c>
      <c r="BI460">
        <v>20</v>
      </c>
      <c r="BJ460">
        <v>4</v>
      </c>
      <c r="BK460">
        <v>1</v>
      </c>
      <c r="BL460">
        <v>217</v>
      </c>
      <c r="BM460">
        <v>56</v>
      </c>
      <c r="BN460">
        <v>3</v>
      </c>
      <c r="BO460">
        <v>2</v>
      </c>
      <c r="BP460">
        <v>13</v>
      </c>
      <c r="BQ460">
        <v>4</v>
      </c>
      <c r="BR460">
        <v>139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 t="s">
        <v>58</v>
      </c>
    </row>
    <row r="461" spans="1:106">
      <c r="A461" t="s">
        <v>173</v>
      </c>
      <c r="B461" s="10">
        <f>('E0-Last'!B242)-2</f>
        <v>27</v>
      </c>
      <c r="C461" s="6" t="s">
        <v>2</v>
      </c>
      <c r="D461" s="10" t="s">
        <v>38</v>
      </c>
      <c r="E461" s="59">
        <f t="shared" si="228"/>
        <v>16.666666666666664</v>
      </c>
      <c r="F461" s="59">
        <f t="shared" si="229"/>
        <v>4.1666666666666661</v>
      </c>
      <c r="G461" s="59">
        <f t="shared" si="230"/>
        <v>58.333333333333336</v>
      </c>
      <c r="H461" s="59">
        <f t="shared" si="231"/>
        <v>20.833333333333336</v>
      </c>
      <c r="I461" s="59">
        <f t="shared" si="232"/>
        <v>0.58333333333333337</v>
      </c>
      <c r="J461">
        <v>24</v>
      </c>
      <c r="K461">
        <v>4</v>
      </c>
      <c r="L461">
        <v>1</v>
      </c>
      <c r="M461">
        <v>14</v>
      </c>
      <c r="N461">
        <v>5</v>
      </c>
      <c r="O461">
        <v>0.73684210520000004</v>
      </c>
      <c r="P461">
        <v>1027.45</v>
      </c>
      <c r="Q461">
        <v>3635</v>
      </c>
      <c r="R461">
        <v>1071.857143</v>
      </c>
      <c r="S461">
        <v>381.6</v>
      </c>
      <c r="T461">
        <v>312.63157890000002</v>
      </c>
      <c r="U461">
        <v>369.14285719999998</v>
      </c>
      <c r="V461">
        <v>154.4</v>
      </c>
      <c r="W461">
        <v>1688.263158</v>
      </c>
      <c r="X461">
        <v>2061.3571419999998</v>
      </c>
      <c r="Y461">
        <v>643.59999989999994</v>
      </c>
      <c r="Z461">
        <v>29.78947368</v>
      </c>
      <c r="AA461">
        <v>34.785714280000001</v>
      </c>
      <c r="AB461">
        <v>15.8</v>
      </c>
      <c r="AC461">
        <v>88</v>
      </c>
      <c r="AD461">
        <v>35</v>
      </c>
      <c r="AE461">
        <v>43</v>
      </c>
      <c r="AF461">
        <v>10</v>
      </c>
      <c r="AG461">
        <v>24</v>
      </c>
      <c r="AH461">
        <v>25</v>
      </c>
      <c r="AI461">
        <v>9</v>
      </c>
      <c r="AJ461">
        <v>0</v>
      </c>
      <c r="AK461">
        <v>3</v>
      </c>
      <c r="AL461">
        <v>27</v>
      </c>
      <c r="AM461">
        <v>20</v>
      </c>
      <c r="AN461">
        <v>6</v>
      </c>
      <c r="AO461">
        <v>0</v>
      </c>
      <c r="AP461">
        <v>0</v>
      </c>
      <c r="AQ461">
        <v>2</v>
      </c>
      <c r="AR461">
        <v>7</v>
      </c>
      <c r="AS461">
        <v>4</v>
      </c>
      <c r="AT461">
        <v>14</v>
      </c>
      <c r="AU461">
        <v>6</v>
      </c>
      <c r="AV461">
        <v>0</v>
      </c>
      <c r="AW461">
        <v>1</v>
      </c>
      <c r="AX461">
        <v>18</v>
      </c>
      <c r="AY461">
        <v>0</v>
      </c>
      <c r="AZ461">
        <v>5</v>
      </c>
      <c r="BA461">
        <v>3</v>
      </c>
      <c r="BB461">
        <v>0</v>
      </c>
      <c r="BC461">
        <v>0</v>
      </c>
      <c r="BD461">
        <v>2</v>
      </c>
      <c r="BE461">
        <v>33</v>
      </c>
      <c r="BF461">
        <v>8</v>
      </c>
      <c r="BG461">
        <v>0</v>
      </c>
      <c r="BH461">
        <v>0</v>
      </c>
      <c r="BI461">
        <v>0</v>
      </c>
      <c r="BJ461">
        <v>19</v>
      </c>
      <c r="BK461">
        <v>6</v>
      </c>
      <c r="BL461">
        <v>500</v>
      </c>
      <c r="BM461">
        <v>139</v>
      </c>
      <c r="BN461">
        <v>11</v>
      </c>
      <c r="BO461">
        <v>5</v>
      </c>
      <c r="BP461">
        <v>22</v>
      </c>
      <c r="BQ461">
        <v>66</v>
      </c>
      <c r="BR461">
        <v>257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 t="s">
        <v>58</v>
      </c>
    </row>
    <row r="462" spans="1:106">
      <c r="A462" t="s">
        <v>174</v>
      </c>
      <c r="B462" s="10">
        <f>('E0-Last'!B243)-2</f>
        <v>35</v>
      </c>
      <c r="C462" s="6" t="s">
        <v>2</v>
      </c>
      <c r="D462" s="10" t="s">
        <v>38</v>
      </c>
      <c r="E462" s="59">
        <f t="shared" si="228"/>
        <v>62.5</v>
      </c>
      <c r="F462" s="59">
        <f t="shared" si="229"/>
        <v>0</v>
      </c>
      <c r="G462" s="59">
        <f t="shared" si="230"/>
        <v>20.833333333333336</v>
      </c>
      <c r="H462" s="59">
        <f t="shared" si="231"/>
        <v>16.666666666666664</v>
      </c>
      <c r="I462" s="59">
        <f t="shared" si="232"/>
        <v>0.20833333333333334</v>
      </c>
      <c r="J462">
        <v>24</v>
      </c>
      <c r="K462">
        <v>15</v>
      </c>
      <c r="L462">
        <v>0</v>
      </c>
      <c r="M462">
        <v>5</v>
      </c>
      <c r="N462">
        <v>4</v>
      </c>
      <c r="O462">
        <v>0.55555555550000002</v>
      </c>
      <c r="P462">
        <v>1351.8888890000001</v>
      </c>
      <c r="Q462">
        <v>0</v>
      </c>
      <c r="R462">
        <v>904.40000010000006</v>
      </c>
      <c r="S462">
        <v>1911.25</v>
      </c>
      <c r="T462">
        <v>794.7777777</v>
      </c>
      <c r="U462">
        <v>895</v>
      </c>
      <c r="V462">
        <v>669.5</v>
      </c>
      <c r="W462">
        <v>1101.4444450000001</v>
      </c>
      <c r="X462">
        <v>121.6</v>
      </c>
      <c r="Y462">
        <v>2326.25</v>
      </c>
      <c r="Z462">
        <v>630.2222223</v>
      </c>
      <c r="AA462">
        <v>880.8</v>
      </c>
      <c r="AB462">
        <v>317</v>
      </c>
      <c r="AC462">
        <v>32</v>
      </c>
      <c r="AD462">
        <v>10</v>
      </c>
      <c r="AE462">
        <v>11</v>
      </c>
      <c r="AF462">
        <v>11</v>
      </c>
      <c r="AG462">
        <v>16</v>
      </c>
      <c r="AH462">
        <v>9</v>
      </c>
      <c r="AI462">
        <v>1</v>
      </c>
      <c r="AJ462">
        <v>0</v>
      </c>
      <c r="AK462">
        <v>0</v>
      </c>
      <c r="AL462">
        <v>6</v>
      </c>
      <c r="AM462">
        <v>9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2</v>
      </c>
      <c r="AT462">
        <v>5</v>
      </c>
      <c r="AU462">
        <v>1</v>
      </c>
      <c r="AV462">
        <v>0</v>
      </c>
      <c r="AW462">
        <v>0</v>
      </c>
      <c r="AX462">
        <v>3</v>
      </c>
      <c r="AY462">
        <v>5</v>
      </c>
      <c r="AZ462">
        <v>4</v>
      </c>
      <c r="BA462">
        <v>0</v>
      </c>
      <c r="BB462">
        <v>0</v>
      </c>
      <c r="BC462">
        <v>0</v>
      </c>
      <c r="BD462">
        <v>2</v>
      </c>
      <c r="BE462">
        <v>34</v>
      </c>
      <c r="BF462">
        <v>17</v>
      </c>
      <c r="BG462">
        <v>0</v>
      </c>
      <c r="BH462">
        <v>0</v>
      </c>
      <c r="BI462">
        <v>4</v>
      </c>
      <c r="BJ462">
        <v>5</v>
      </c>
      <c r="BK462">
        <v>8</v>
      </c>
      <c r="BL462">
        <v>1276</v>
      </c>
      <c r="BM462">
        <v>454</v>
      </c>
      <c r="BN462">
        <v>65</v>
      </c>
      <c r="BO462">
        <v>5</v>
      </c>
      <c r="BP462">
        <v>20</v>
      </c>
      <c r="BQ462">
        <v>85</v>
      </c>
      <c r="BR462">
        <v>647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 t="s">
        <v>58</v>
      </c>
    </row>
    <row r="463" spans="1:106">
      <c r="A463" t="s">
        <v>183</v>
      </c>
      <c r="B463" s="10">
        <f>('E0-Last'!B244)-2</f>
        <v>32</v>
      </c>
      <c r="C463" s="6" t="s">
        <v>2</v>
      </c>
      <c r="D463" s="10" t="s">
        <v>38</v>
      </c>
      <c r="E463" s="59">
        <f t="shared" si="228"/>
        <v>4.1666666666666661</v>
      </c>
      <c r="F463" s="59">
        <f t="shared" si="229"/>
        <v>4.1666666666666661</v>
      </c>
      <c r="G463" s="59">
        <f t="shared" si="230"/>
        <v>79.166666666666657</v>
      </c>
      <c r="H463" s="59">
        <f t="shared" si="231"/>
        <v>12.5</v>
      </c>
      <c r="I463" s="59">
        <f t="shared" si="232"/>
        <v>0.79166666666666663</v>
      </c>
      <c r="J463">
        <v>24</v>
      </c>
      <c r="K463">
        <v>1</v>
      </c>
      <c r="L463">
        <v>1</v>
      </c>
      <c r="M463">
        <v>19</v>
      </c>
      <c r="N463">
        <v>3</v>
      </c>
      <c r="O463">
        <v>0.86363636349999995</v>
      </c>
      <c r="P463">
        <v>723.91304349999996</v>
      </c>
      <c r="Q463">
        <v>1376</v>
      </c>
      <c r="R463">
        <v>707.73684219999996</v>
      </c>
      <c r="S463">
        <v>609</v>
      </c>
      <c r="T463">
        <v>244.9545454</v>
      </c>
      <c r="U463">
        <v>205.05263160000001</v>
      </c>
      <c r="V463">
        <v>497.66666659999999</v>
      </c>
      <c r="W463">
        <v>136.68181820000001</v>
      </c>
      <c r="X463">
        <v>134.8947368</v>
      </c>
      <c r="Y463">
        <v>148</v>
      </c>
      <c r="Z463">
        <v>796.09090900000001</v>
      </c>
      <c r="AA463">
        <v>878.63157890000002</v>
      </c>
      <c r="AB463">
        <v>273.33333340000001</v>
      </c>
      <c r="AC463">
        <v>110</v>
      </c>
      <c r="AD463">
        <v>39</v>
      </c>
      <c r="AE463">
        <v>58</v>
      </c>
      <c r="AF463">
        <v>13</v>
      </c>
      <c r="AG463">
        <v>47</v>
      </c>
      <c r="AH463">
        <v>29</v>
      </c>
      <c r="AI463">
        <v>7</v>
      </c>
      <c r="AJ463">
        <v>0</v>
      </c>
      <c r="AK463">
        <v>0</v>
      </c>
      <c r="AL463">
        <v>27</v>
      </c>
      <c r="AM463">
        <v>23</v>
      </c>
      <c r="AN463">
        <v>7</v>
      </c>
      <c r="AO463">
        <v>0</v>
      </c>
      <c r="AP463">
        <v>0</v>
      </c>
      <c r="AQ463">
        <v>0</v>
      </c>
      <c r="AR463">
        <v>9</v>
      </c>
      <c r="AS463">
        <v>19</v>
      </c>
      <c r="AT463">
        <v>19</v>
      </c>
      <c r="AU463">
        <v>7</v>
      </c>
      <c r="AV463">
        <v>0</v>
      </c>
      <c r="AW463">
        <v>0</v>
      </c>
      <c r="AX463">
        <v>13</v>
      </c>
      <c r="AY463">
        <v>5</v>
      </c>
      <c r="AZ463">
        <v>3</v>
      </c>
      <c r="BA463">
        <v>0</v>
      </c>
      <c r="BB463">
        <v>0</v>
      </c>
      <c r="BC463">
        <v>0</v>
      </c>
      <c r="BD463">
        <v>5</v>
      </c>
      <c r="BE463">
        <v>22</v>
      </c>
      <c r="BF463">
        <v>0</v>
      </c>
      <c r="BG463">
        <v>0</v>
      </c>
      <c r="BH463">
        <v>0</v>
      </c>
      <c r="BI463">
        <v>18</v>
      </c>
      <c r="BJ463">
        <v>4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 t="s">
        <v>58</v>
      </c>
    </row>
    <row r="464" spans="1:106">
      <c r="A464" t="s">
        <v>175</v>
      </c>
      <c r="B464" s="10">
        <f>('E0-Last'!B245)-2</f>
        <v>32</v>
      </c>
      <c r="C464" s="4" t="s">
        <v>3</v>
      </c>
      <c r="D464" s="10" t="s">
        <v>38</v>
      </c>
      <c r="E464" s="59">
        <f t="shared" si="228"/>
        <v>0</v>
      </c>
      <c r="F464" s="59">
        <f t="shared" si="229"/>
        <v>0</v>
      </c>
      <c r="G464" s="59">
        <f t="shared" si="230"/>
        <v>87.5</v>
      </c>
      <c r="H464" s="59">
        <f t="shared" si="231"/>
        <v>12.5</v>
      </c>
      <c r="I464" s="59">
        <f t="shared" si="232"/>
        <v>0.875</v>
      </c>
      <c r="J464">
        <v>24</v>
      </c>
      <c r="K464">
        <v>0</v>
      </c>
      <c r="L464">
        <v>0</v>
      </c>
      <c r="M464">
        <v>21</v>
      </c>
      <c r="N464">
        <v>3</v>
      </c>
      <c r="O464">
        <v>0.875</v>
      </c>
      <c r="P464">
        <v>318.70833340000001</v>
      </c>
      <c r="Q464">
        <v>0</v>
      </c>
      <c r="R464">
        <v>319.2857143</v>
      </c>
      <c r="S464">
        <v>314.66666659999999</v>
      </c>
      <c r="T464">
        <v>112.70833330000001</v>
      </c>
      <c r="U464">
        <v>106.4761905</v>
      </c>
      <c r="V464">
        <v>156.33333329999999</v>
      </c>
      <c r="W464">
        <v>152.25</v>
      </c>
      <c r="X464">
        <v>160.66666670000001</v>
      </c>
      <c r="Y464">
        <v>93.333333339999996</v>
      </c>
      <c r="Z464">
        <v>126.54166669999999</v>
      </c>
      <c r="AA464">
        <v>126.2380952</v>
      </c>
      <c r="AB464">
        <v>128.66666670000001</v>
      </c>
      <c r="AC464">
        <v>99</v>
      </c>
      <c r="AD464">
        <v>40</v>
      </c>
      <c r="AE464">
        <v>53</v>
      </c>
      <c r="AF464">
        <v>6</v>
      </c>
      <c r="AG464">
        <v>38</v>
      </c>
      <c r="AH464">
        <v>25</v>
      </c>
      <c r="AI464">
        <v>4</v>
      </c>
      <c r="AJ464">
        <v>0</v>
      </c>
      <c r="AK464">
        <v>5</v>
      </c>
      <c r="AL464">
        <v>27</v>
      </c>
      <c r="AM464">
        <v>24</v>
      </c>
      <c r="AN464">
        <v>1</v>
      </c>
      <c r="AO464">
        <v>2</v>
      </c>
      <c r="AP464">
        <v>0</v>
      </c>
      <c r="AQ464">
        <v>2</v>
      </c>
      <c r="AR464">
        <v>11</v>
      </c>
      <c r="AS464">
        <v>14</v>
      </c>
      <c r="AT464">
        <v>21</v>
      </c>
      <c r="AU464">
        <v>2</v>
      </c>
      <c r="AV464">
        <v>0</v>
      </c>
      <c r="AW464">
        <v>2</v>
      </c>
      <c r="AX464">
        <v>14</v>
      </c>
      <c r="AY464">
        <v>0</v>
      </c>
      <c r="AZ464">
        <v>3</v>
      </c>
      <c r="BA464">
        <v>0</v>
      </c>
      <c r="BB464">
        <v>0</v>
      </c>
      <c r="BC464">
        <v>1</v>
      </c>
      <c r="BD464">
        <v>2</v>
      </c>
      <c r="BE464">
        <v>76</v>
      </c>
      <c r="BF464">
        <v>0</v>
      </c>
      <c r="BG464">
        <v>0</v>
      </c>
      <c r="BH464">
        <v>0</v>
      </c>
      <c r="BI464">
        <v>18</v>
      </c>
      <c r="BJ464">
        <v>19</v>
      </c>
      <c r="BK464">
        <v>39</v>
      </c>
      <c r="BL464">
        <v>284</v>
      </c>
      <c r="BM464">
        <v>43</v>
      </c>
      <c r="BN464">
        <v>6</v>
      </c>
      <c r="BO464">
        <v>0</v>
      </c>
      <c r="BP464">
        <v>61</v>
      </c>
      <c r="BQ464">
        <v>42</v>
      </c>
      <c r="BR464">
        <v>132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 t="s">
        <v>58</v>
      </c>
    </row>
    <row r="465" spans="1:106">
      <c r="A465" t="s">
        <v>176</v>
      </c>
      <c r="B465" s="10">
        <f>('E0-Last'!B246)-2</f>
        <v>32</v>
      </c>
      <c r="C465" s="6" t="s">
        <v>2</v>
      </c>
      <c r="D465" s="10" t="s">
        <v>38</v>
      </c>
      <c r="E465" s="59">
        <f t="shared" si="228"/>
        <v>25</v>
      </c>
      <c r="F465" s="59">
        <f t="shared" si="229"/>
        <v>4.1666666666666661</v>
      </c>
      <c r="G465" s="59">
        <f t="shared" si="230"/>
        <v>62.5</v>
      </c>
      <c r="H465" s="59">
        <f t="shared" si="231"/>
        <v>8.3333333333333321</v>
      </c>
      <c r="I465" s="59">
        <f t="shared" si="232"/>
        <v>0.625</v>
      </c>
      <c r="J465">
        <v>24</v>
      </c>
      <c r="K465">
        <v>6</v>
      </c>
      <c r="L465">
        <v>1</v>
      </c>
      <c r="M465">
        <v>15</v>
      </c>
      <c r="N465">
        <v>2</v>
      </c>
      <c r="O465">
        <v>0.88235294119999996</v>
      </c>
      <c r="P465">
        <v>1143</v>
      </c>
      <c r="Q465">
        <v>3229</v>
      </c>
      <c r="R465">
        <v>973.66666669999995</v>
      </c>
      <c r="S465">
        <v>1370</v>
      </c>
      <c r="T465">
        <v>182.7647059</v>
      </c>
      <c r="U465">
        <v>169.2666667</v>
      </c>
      <c r="V465">
        <v>284</v>
      </c>
      <c r="W465">
        <v>3095.470589</v>
      </c>
      <c r="X465">
        <v>3494.6</v>
      </c>
      <c r="Y465">
        <v>102</v>
      </c>
      <c r="Z465">
        <v>534.29411770000002</v>
      </c>
      <c r="AA465">
        <v>576.66666669999995</v>
      </c>
      <c r="AB465">
        <v>216.5</v>
      </c>
      <c r="AC465">
        <v>68</v>
      </c>
      <c r="AD465">
        <v>29</v>
      </c>
      <c r="AE465">
        <v>24</v>
      </c>
      <c r="AF465">
        <v>15</v>
      </c>
      <c r="AG465">
        <v>23</v>
      </c>
      <c r="AH465">
        <v>21</v>
      </c>
      <c r="AI465">
        <v>4</v>
      </c>
      <c r="AJ465">
        <v>0</v>
      </c>
      <c r="AK465">
        <v>10</v>
      </c>
      <c r="AL465">
        <v>10</v>
      </c>
      <c r="AM465">
        <v>18</v>
      </c>
      <c r="AN465">
        <v>4</v>
      </c>
      <c r="AO465">
        <v>1</v>
      </c>
      <c r="AP465">
        <v>0</v>
      </c>
      <c r="AQ465">
        <v>4</v>
      </c>
      <c r="AR465">
        <v>2</v>
      </c>
      <c r="AS465">
        <v>2</v>
      </c>
      <c r="AT465">
        <v>15</v>
      </c>
      <c r="AU465">
        <v>3</v>
      </c>
      <c r="AV465">
        <v>0</v>
      </c>
      <c r="AW465">
        <v>0</v>
      </c>
      <c r="AX465">
        <v>4</v>
      </c>
      <c r="AY465">
        <v>3</v>
      </c>
      <c r="AZ465">
        <v>2</v>
      </c>
      <c r="BA465">
        <v>0</v>
      </c>
      <c r="BB465">
        <v>0</v>
      </c>
      <c r="BC465">
        <v>6</v>
      </c>
      <c r="BD465">
        <v>4</v>
      </c>
      <c r="BE465">
        <v>27</v>
      </c>
      <c r="BF465">
        <v>1</v>
      </c>
      <c r="BG465">
        <v>0</v>
      </c>
      <c r="BH465">
        <v>0</v>
      </c>
      <c r="BI465">
        <v>9</v>
      </c>
      <c r="BJ465">
        <v>8</v>
      </c>
      <c r="BK465">
        <v>9</v>
      </c>
      <c r="BL465">
        <v>1221</v>
      </c>
      <c r="BM465">
        <v>288</v>
      </c>
      <c r="BN465">
        <v>17</v>
      </c>
      <c r="BO465">
        <v>0</v>
      </c>
      <c r="BP465">
        <v>68</v>
      </c>
      <c r="BQ465">
        <v>431</v>
      </c>
      <c r="BR465">
        <v>417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 t="s">
        <v>58</v>
      </c>
    </row>
    <row r="466" spans="1:106">
      <c r="A466" t="s">
        <v>177</v>
      </c>
      <c r="B466" s="10">
        <f>('E0-Last'!B247)-2</f>
        <v>27</v>
      </c>
      <c r="C466" s="6" t="s">
        <v>2</v>
      </c>
      <c r="D466" s="10" t="s">
        <v>38</v>
      </c>
      <c r="E466" s="59">
        <f t="shared" si="228"/>
        <v>33.333333333333329</v>
      </c>
      <c r="F466" s="59">
        <f t="shared" si="229"/>
        <v>0</v>
      </c>
      <c r="G466" s="59">
        <f t="shared" si="230"/>
        <v>66.666666666666657</v>
      </c>
      <c r="H466" s="59">
        <f t="shared" si="231"/>
        <v>0</v>
      </c>
      <c r="I466" s="59">
        <f t="shared" si="232"/>
        <v>0.66666666666666663</v>
      </c>
      <c r="J466">
        <v>24</v>
      </c>
      <c r="K466">
        <v>8</v>
      </c>
      <c r="L466">
        <v>0</v>
      </c>
      <c r="M466">
        <v>16</v>
      </c>
      <c r="N466">
        <v>0</v>
      </c>
      <c r="O466">
        <v>1</v>
      </c>
      <c r="P466">
        <v>875.5625</v>
      </c>
      <c r="Q466">
        <v>0</v>
      </c>
      <c r="R466">
        <v>875.5625</v>
      </c>
      <c r="S466">
        <v>0</v>
      </c>
      <c r="T466">
        <v>98.0625</v>
      </c>
      <c r="U466">
        <v>98.0625</v>
      </c>
      <c r="V466">
        <v>0</v>
      </c>
      <c r="W466">
        <v>1385.9375</v>
      </c>
      <c r="X466">
        <v>1385.9375</v>
      </c>
      <c r="Y466">
        <v>0</v>
      </c>
      <c r="Z466">
        <v>526.125</v>
      </c>
      <c r="AA466">
        <v>526.125</v>
      </c>
      <c r="AB466">
        <v>0</v>
      </c>
      <c r="AC466">
        <v>89</v>
      </c>
      <c r="AD466">
        <v>32</v>
      </c>
      <c r="AE466">
        <v>57</v>
      </c>
      <c r="AF466">
        <v>0</v>
      </c>
      <c r="AG466">
        <v>19</v>
      </c>
      <c r="AH466">
        <v>26</v>
      </c>
      <c r="AI466">
        <v>5</v>
      </c>
      <c r="AJ466">
        <v>0</v>
      </c>
      <c r="AK466">
        <v>1</v>
      </c>
      <c r="AL466">
        <v>38</v>
      </c>
      <c r="AM466">
        <v>16</v>
      </c>
      <c r="AN466">
        <v>10</v>
      </c>
      <c r="AO466">
        <v>0</v>
      </c>
      <c r="AP466">
        <v>0</v>
      </c>
      <c r="AQ466">
        <v>1</v>
      </c>
      <c r="AR466">
        <v>5</v>
      </c>
      <c r="AS466">
        <v>3</v>
      </c>
      <c r="AT466">
        <v>16</v>
      </c>
      <c r="AU466">
        <v>5</v>
      </c>
      <c r="AV466">
        <v>0</v>
      </c>
      <c r="AW466">
        <v>0</v>
      </c>
      <c r="AX466">
        <v>33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23</v>
      </c>
      <c r="BF466">
        <v>6</v>
      </c>
      <c r="BG466">
        <v>0</v>
      </c>
      <c r="BH466">
        <v>0</v>
      </c>
      <c r="BI466">
        <v>11</v>
      </c>
      <c r="BJ466">
        <v>5</v>
      </c>
      <c r="BK466">
        <v>1</v>
      </c>
      <c r="BL466">
        <v>334</v>
      </c>
      <c r="BM466">
        <v>125</v>
      </c>
      <c r="BN466">
        <v>0</v>
      </c>
      <c r="BO466">
        <v>0</v>
      </c>
      <c r="BP466">
        <v>11</v>
      </c>
      <c r="BQ466">
        <v>70</v>
      </c>
      <c r="BR466">
        <v>128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 t="s">
        <v>58</v>
      </c>
    </row>
    <row r="467" spans="1:106">
      <c r="A467"/>
      <c r="B467" s="10"/>
      <c r="C467" s="6"/>
      <c r="D467" s="10"/>
      <c r="E467" s="59"/>
      <c r="F467" s="59"/>
      <c r="G467" s="59"/>
      <c r="H467" s="59"/>
      <c r="I467" s="59"/>
    </row>
    <row r="468" spans="1:106">
      <c r="A468" s="34" t="s">
        <v>3</v>
      </c>
      <c r="B468" s="34">
        <f>COUNTIF(C440:C465,"WT")</f>
        <v>11</v>
      </c>
      <c r="C468" s="63"/>
      <c r="D468" s="22" t="s">
        <v>41</v>
      </c>
      <c r="E468" s="24">
        <f>AVERAGE(E443:E446,E448,E453,E455:E456,E459:E460,E464)</f>
        <v>21.59090909090909</v>
      </c>
      <c r="F468" s="24">
        <f t="shared" ref="F468:BQ468" si="236">AVERAGE(F443:F446,F448,F453,F455:F456,F459:F460,F464)</f>
        <v>3.7878787878787876</v>
      </c>
      <c r="G468" s="24">
        <f t="shared" si="236"/>
        <v>56.439393939393945</v>
      </c>
      <c r="H468" s="24">
        <f t="shared" si="236"/>
        <v>15.15151515151515</v>
      </c>
      <c r="I468" s="24">
        <f t="shared" si="236"/>
        <v>0.56439393939393934</v>
      </c>
      <c r="J468" s="24">
        <f t="shared" si="236"/>
        <v>24</v>
      </c>
      <c r="K468" s="24">
        <f t="shared" si="236"/>
        <v>5.1818181818181817</v>
      </c>
      <c r="L468" s="24">
        <f>AVERAGE(L443:L446,L448,L453,L455:L456,L459:L460,L464)</f>
        <v>0.90909090909090906</v>
      </c>
      <c r="M468" s="24">
        <f t="shared" si="236"/>
        <v>13.545454545454545</v>
      </c>
      <c r="N468" s="24">
        <f t="shared" si="236"/>
        <v>3.6363636363636362</v>
      </c>
      <c r="O468" s="24">
        <f t="shared" si="236"/>
        <v>0.75991279251818178</v>
      </c>
      <c r="P468" s="24">
        <f t="shared" si="236"/>
        <v>761.08115231818181</v>
      </c>
      <c r="Q468" s="24">
        <f t="shared" si="236"/>
        <v>370.030303</v>
      </c>
      <c r="R468" s="24">
        <f t="shared" si="236"/>
        <v>659.57647378181821</v>
      </c>
      <c r="S468" s="24">
        <f t="shared" si="236"/>
        <v>926.42768594545453</v>
      </c>
      <c r="T468" s="24">
        <f t="shared" si="236"/>
        <v>296.37906234545454</v>
      </c>
      <c r="U468" s="24">
        <f t="shared" si="236"/>
        <v>226.77563049090907</v>
      </c>
      <c r="V468" s="24">
        <f t="shared" si="236"/>
        <v>435.66666663636369</v>
      </c>
      <c r="W468" s="24">
        <f t="shared" si="236"/>
        <v>662.51373026090914</v>
      </c>
      <c r="X468" s="24">
        <f t="shared" si="236"/>
        <v>476.53965152636357</v>
      </c>
      <c r="Y468" s="24">
        <f t="shared" si="236"/>
        <v>896.06163911636384</v>
      </c>
      <c r="Z468" s="24">
        <f t="shared" si="236"/>
        <v>302.44151371454541</v>
      </c>
      <c r="AA468" s="24">
        <f t="shared" si="236"/>
        <v>355.67981649000001</v>
      </c>
      <c r="AB468" s="24">
        <f t="shared" si="236"/>
        <v>198.95179063636363</v>
      </c>
      <c r="AC468" s="24">
        <f t="shared" si="236"/>
        <v>84.818181818181813</v>
      </c>
      <c r="AD468" s="24">
        <f t="shared" si="236"/>
        <v>35.81818181818182</v>
      </c>
      <c r="AE468" s="24">
        <f t="shared" si="236"/>
        <v>36</v>
      </c>
      <c r="AF468" s="24">
        <f t="shared" si="236"/>
        <v>13</v>
      </c>
      <c r="AG468" s="24">
        <f t="shared" si="236"/>
        <v>27.09090909090909</v>
      </c>
      <c r="AH468" s="24">
        <f t="shared" si="236"/>
        <v>23.818181818181817</v>
      </c>
      <c r="AI468" s="24">
        <f t="shared" si="236"/>
        <v>5.2727272727272725</v>
      </c>
      <c r="AJ468" s="24">
        <f t="shared" si="236"/>
        <v>0.45454545454545453</v>
      </c>
      <c r="AK468" s="24">
        <f t="shared" si="236"/>
        <v>2.8181818181818183</v>
      </c>
      <c r="AL468" s="24">
        <f t="shared" si="236"/>
        <v>25.363636363636363</v>
      </c>
      <c r="AM468" s="24">
        <f t="shared" si="236"/>
        <v>18.09090909090909</v>
      </c>
      <c r="AN468" s="24">
        <f t="shared" si="236"/>
        <v>6.6363636363636367</v>
      </c>
      <c r="AO468" s="24">
        <f t="shared" si="236"/>
        <v>0.45454545454545453</v>
      </c>
      <c r="AP468" s="24">
        <f t="shared" si="236"/>
        <v>0</v>
      </c>
      <c r="AQ468" s="24">
        <f t="shared" si="236"/>
        <v>1.2727272727272727</v>
      </c>
      <c r="AR468" s="24">
        <f t="shared" si="236"/>
        <v>9.3636363636363633</v>
      </c>
      <c r="AS468" s="24">
        <f t="shared" si="236"/>
        <v>7.1818181818181817</v>
      </c>
      <c r="AT468" s="24">
        <f t="shared" si="236"/>
        <v>13.545454545454545</v>
      </c>
      <c r="AU468" s="24">
        <f t="shared" si="236"/>
        <v>3.1818181818181817</v>
      </c>
      <c r="AV468" s="24">
        <f t="shared" si="236"/>
        <v>0.27272727272727271</v>
      </c>
      <c r="AW468" s="24">
        <f t="shared" si="236"/>
        <v>1</v>
      </c>
      <c r="AX468" s="24">
        <f t="shared" si="236"/>
        <v>10.818181818181818</v>
      </c>
      <c r="AY468" s="24">
        <f t="shared" si="236"/>
        <v>1.8181818181818181</v>
      </c>
      <c r="AZ468" s="24">
        <f t="shared" si="236"/>
        <v>3.6363636363636362</v>
      </c>
      <c r="BA468" s="24">
        <f t="shared" si="236"/>
        <v>1.6363636363636365</v>
      </c>
      <c r="BB468" s="24">
        <f t="shared" si="236"/>
        <v>0.18181818181818182</v>
      </c>
      <c r="BC468" s="24">
        <f t="shared" si="236"/>
        <v>0.54545454545454541</v>
      </c>
      <c r="BD468" s="24">
        <f t="shared" si="236"/>
        <v>5.1818181818181817</v>
      </c>
      <c r="BE468" s="24">
        <f t="shared" si="236"/>
        <v>43.363636363636367</v>
      </c>
      <c r="BF468" s="24">
        <f t="shared" si="236"/>
        <v>1.6363636363636365</v>
      </c>
      <c r="BG468" s="24">
        <f t="shared" si="236"/>
        <v>0.45454545454545453</v>
      </c>
      <c r="BH468" s="24">
        <f t="shared" si="236"/>
        <v>0</v>
      </c>
      <c r="BI468" s="24">
        <f t="shared" si="236"/>
        <v>8.8181818181818183</v>
      </c>
      <c r="BJ468" s="24">
        <f t="shared" si="236"/>
        <v>14.181818181818182</v>
      </c>
      <c r="BK468" s="24">
        <f t="shared" si="236"/>
        <v>18.272727272727273</v>
      </c>
      <c r="BL468" s="24">
        <f t="shared" si="236"/>
        <v>492.45454545454544</v>
      </c>
      <c r="BM468" s="24">
        <f t="shared" si="236"/>
        <v>147.18181818181819</v>
      </c>
      <c r="BN468" s="24">
        <f t="shared" si="236"/>
        <v>10.363636363636363</v>
      </c>
      <c r="BO468" s="24">
        <f t="shared" si="236"/>
        <v>2.2727272727272729</v>
      </c>
      <c r="BP468" s="24">
        <f t="shared" si="236"/>
        <v>28</v>
      </c>
      <c r="BQ468" s="24">
        <f t="shared" si="236"/>
        <v>43.636363636363633</v>
      </c>
      <c r="BR468" s="24">
        <f t="shared" ref="BR468:BX468" si="237">AVERAGE(BR443:BR446,BR448,BR453,BR455:BR456,BR459:BR460,BR464)</f>
        <v>261</v>
      </c>
      <c r="BS468" s="24">
        <f t="shared" si="237"/>
        <v>0</v>
      </c>
      <c r="BT468" s="24">
        <f t="shared" si="237"/>
        <v>0</v>
      </c>
      <c r="BU468" s="24">
        <f t="shared" si="237"/>
        <v>0</v>
      </c>
      <c r="BV468" s="24">
        <f t="shared" si="237"/>
        <v>0</v>
      </c>
      <c r="BW468" s="24">
        <f t="shared" si="237"/>
        <v>0</v>
      </c>
      <c r="BX468" s="24">
        <f t="shared" si="237"/>
        <v>0</v>
      </c>
    </row>
    <row r="469" spans="1:106">
      <c r="A469" s="35" t="s">
        <v>179</v>
      </c>
      <c r="B469" s="34">
        <f>COUNTIF(C440:C465,"+ve")</f>
        <v>12</v>
      </c>
      <c r="C469" s="63"/>
      <c r="D469" s="18" t="s">
        <v>41</v>
      </c>
      <c r="E469" s="27">
        <f>AVERAGE(E447,E449:E452,E454,E457:E458,E461:E463,E465:E466)</f>
        <v>13.141025641025639</v>
      </c>
      <c r="F469" s="27">
        <f t="shared" ref="F469:BQ469" si="238">AVERAGE(F447,F449:F452,F454,F457:F458,F461:F463,F465:F466)</f>
        <v>3.205128205128204</v>
      </c>
      <c r="G469" s="27">
        <f t="shared" si="238"/>
        <v>72.435897435897445</v>
      </c>
      <c r="H469" s="27">
        <f t="shared" si="238"/>
        <v>11.217948717948719</v>
      </c>
      <c r="I469" s="27">
        <f t="shared" si="238"/>
        <v>0.72435897435897423</v>
      </c>
      <c r="J469" s="27">
        <f t="shared" si="238"/>
        <v>24</v>
      </c>
      <c r="K469" s="27">
        <f t="shared" si="238"/>
        <v>3.1538461538461537</v>
      </c>
      <c r="L469" s="27">
        <f t="shared" si="238"/>
        <v>0.76923076923076927</v>
      </c>
      <c r="M469" s="27">
        <f t="shared" si="238"/>
        <v>17.384615384615383</v>
      </c>
      <c r="N469" s="27">
        <f t="shared" si="238"/>
        <v>2.6923076923076925</v>
      </c>
      <c r="O469" s="27">
        <f t="shared" si="238"/>
        <v>0.84915136275384617</v>
      </c>
      <c r="P469" s="27">
        <f t="shared" si="238"/>
        <v>887.69660527692315</v>
      </c>
      <c r="Q469" s="27">
        <f t="shared" si="238"/>
        <v>1111.7692307692307</v>
      </c>
      <c r="R469" s="27">
        <f t="shared" si="238"/>
        <v>788.28255138461543</v>
      </c>
      <c r="S469" s="27">
        <f t="shared" si="238"/>
        <v>781.44633694615379</v>
      </c>
      <c r="T469" s="27">
        <f t="shared" si="238"/>
        <v>250.4334135676923</v>
      </c>
      <c r="U469" s="27">
        <f t="shared" si="238"/>
        <v>251.77129086615381</v>
      </c>
      <c r="V469" s="27">
        <f t="shared" si="238"/>
        <v>311.16813186153848</v>
      </c>
      <c r="W469" s="27">
        <f t="shared" si="238"/>
        <v>1129.4274507823079</v>
      </c>
      <c r="X469" s="27">
        <f t="shared" si="238"/>
        <v>903.21267754692303</v>
      </c>
      <c r="Y469" s="27">
        <f t="shared" si="238"/>
        <v>1883.2998167846154</v>
      </c>
      <c r="Z469" s="27">
        <f t="shared" si="238"/>
        <v>561.1059638984616</v>
      </c>
      <c r="AA469" s="27">
        <f t="shared" si="238"/>
        <v>623.9566041984616</v>
      </c>
      <c r="AB469" s="27">
        <f t="shared" si="238"/>
        <v>179.4919413946154</v>
      </c>
      <c r="AC469" s="27">
        <f t="shared" si="238"/>
        <v>108.15384615384616</v>
      </c>
      <c r="AD469" s="27">
        <f t="shared" si="238"/>
        <v>40.07692307692308</v>
      </c>
      <c r="AE469" s="27">
        <f t="shared" si="238"/>
        <v>57.46153846153846</v>
      </c>
      <c r="AF469" s="27">
        <f t="shared" si="238"/>
        <v>10.615384615384615</v>
      </c>
      <c r="AG469" s="27">
        <f t="shared" si="238"/>
        <v>33.92307692307692</v>
      </c>
      <c r="AH469" s="27">
        <f t="shared" si="238"/>
        <v>29.53846153846154</v>
      </c>
      <c r="AI469" s="27">
        <f t="shared" si="238"/>
        <v>13.153846153846153</v>
      </c>
      <c r="AJ469" s="27">
        <f t="shared" si="238"/>
        <v>1.7692307692307692</v>
      </c>
      <c r="AK469" s="27">
        <f t="shared" si="238"/>
        <v>2.7692307692307692</v>
      </c>
      <c r="AL469" s="27">
        <f t="shared" si="238"/>
        <v>27</v>
      </c>
      <c r="AM469" s="27">
        <f t="shared" si="238"/>
        <v>20.846153846153847</v>
      </c>
      <c r="AN469" s="27">
        <f t="shared" si="238"/>
        <v>9.4615384615384617</v>
      </c>
      <c r="AO469" s="27">
        <f t="shared" si="238"/>
        <v>0.23076923076923078</v>
      </c>
      <c r="AP469" s="27">
        <f t="shared" si="238"/>
        <v>0.15384615384615385</v>
      </c>
      <c r="AQ469" s="27">
        <f t="shared" si="238"/>
        <v>1.0769230769230769</v>
      </c>
      <c r="AR469" s="27">
        <f t="shared" si="238"/>
        <v>8.3076923076923084</v>
      </c>
      <c r="AS469" s="27">
        <f t="shared" si="238"/>
        <v>10.153846153846153</v>
      </c>
      <c r="AT469" s="27">
        <f t="shared" si="238"/>
        <v>17.384615384615383</v>
      </c>
      <c r="AU469" s="27">
        <f t="shared" si="238"/>
        <v>12.153846153846153</v>
      </c>
      <c r="AV469" s="27">
        <f t="shared" si="238"/>
        <v>1.6153846153846154</v>
      </c>
      <c r="AW469" s="27">
        <f t="shared" si="238"/>
        <v>0.92307692307692313</v>
      </c>
      <c r="AX469" s="27">
        <f t="shared" si="238"/>
        <v>15.23076923076923</v>
      </c>
      <c r="AY469" s="27">
        <f t="shared" si="238"/>
        <v>2.9230769230769229</v>
      </c>
      <c r="AZ469" s="27">
        <f t="shared" si="238"/>
        <v>2.6923076923076925</v>
      </c>
      <c r="BA469" s="27">
        <f t="shared" si="238"/>
        <v>0.76923076923076927</v>
      </c>
      <c r="BB469" s="27">
        <f t="shared" si="238"/>
        <v>0</v>
      </c>
      <c r="BC469" s="27">
        <f t="shared" si="238"/>
        <v>0.76923076923076927</v>
      </c>
      <c r="BD469" s="27">
        <f t="shared" si="238"/>
        <v>3.4615384615384617</v>
      </c>
      <c r="BE469" s="27">
        <f t="shared" si="238"/>
        <v>31.153846153846153</v>
      </c>
      <c r="BF469" s="27">
        <f t="shared" si="238"/>
        <v>4</v>
      </c>
      <c r="BG469" s="27">
        <f t="shared" si="238"/>
        <v>0.69230769230769229</v>
      </c>
      <c r="BH469" s="27">
        <f t="shared" si="238"/>
        <v>0.53846153846153844</v>
      </c>
      <c r="BI469" s="27">
        <f t="shared" si="238"/>
        <v>12.538461538461538</v>
      </c>
      <c r="BJ469" s="27">
        <f t="shared" si="238"/>
        <v>8.5384615384615383</v>
      </c>
      <c r="BK469" s="27">
        <f t="shared" si="238"/>
        <v>4.8461538461538458</v>
      </c>
      <c r="BL469" s="27">
        <f t="shared" si="238"/>
        <v>572.53846153846155</v>
      </c>
      <c r="BM469" s="27">
        <f t="shared" si="238"/>
        <v>144.69230769230768</v>
      </c>
      <c r="BN469" s="27">
        <f t="shared" si="238"/>
        <v>19.153846153846153</v>
      </c>
      <c r="BO469" s="27">
        <f t="shared" si="238"/>
        <v>5.6923076923076925</v>
      </c>
      <c r="BP469" s="27">
        <f t="shared" si="238"/>
        <v>21.923076923076923</v>
      </c>
      <c r="BQ469" s="27">
        <f t="shared" si="238"/>
        <v>134.23076923076923</v>
      </c>
      <c r="BR469" s="27">
        <f t="shared" ref="BR469:BX469" si="239">AVERAGE(BR447,BR449:BR452,BR454,BR457:BR458,BR461:BR463,BR465:BR466)</f>
        <v>246.84615384615384</v>
      </c>
      <c r="BS469" s="27">
        <f t="shared" si="239"/>
        <v>0</v>
      </c>
      <c r="BT469" s="27">
        <f t="shared" si="239"/>
        <v>0</v>
      </c>
      <c r="BU469" s="27">
        <f t="shared" si="239"/>
        <v>0</v>
      </c>
      <c r="BV469" s="27">
        <f t="shared" si="239"/>
        <v>0</v>
      </c>
      <c r="BW469" s="27">
        <f t="shared" si="239"/>
        <v>0</v>
      </c>
      <c r="BX469" s="27">
        <f t="shared" si="239"/>
        <v>0</v>
      </c>
    </row>
    <row r="470" spans="1:106">
      <c r="A470" s="63"/>
      <c r="B470" s="63"/>
      <c r="C470" s="63"/>
      <c r="D470" s="22" t="s">
        <v>43</v>
      </c>
      <c r="E470" s="24">
        <f>STDEV(E443:E446,E448,E453,E455:E456,E459:E460,E464)/SQRT($B468)</f>
        <v>7.0803955988735066</v>
      </c>
      <c r="F470" s="24">
        <f t="shared" ref="F470:BQ470" si="240">STDEV(F443:F446,F448,F453,F455:F456,F459:F460,F464)/SQRT($B468)</f>
        <v>2.413565503344544</v>
      </c>
      <c r="G470" s="24">
        <f t="shared" si="240"/>
        <v>8.5273556456092159</v>
      </c>
      <c r="H470" s="24">
        <f t="shared" si="240"/>
        <v>4.0620474601377294</v>
      </c>
      <c r="I470" s="24">
        <f t="shared" si="240"/>
        <v>8.5273556456092234E-2</v>
      </c>
      <c r="J470" s="24">
        <f t="shared" si="240"/>
        <v>0</v>
      </c>
      <c r="K470" s="24">
        <f t="shared" si="240"/>
        <v>1.699294943729641</v>
      </c>
      <c r="L470" s="24">
        <f t="shared" si="240"/>
        <v>0.57925572080269061</v>
      </c>
      <c r="M470" s="24">
        <f t="shared" si="240"/>
        <v>2.0465653549462126</v>
      </c>
      <c r="N470" s="24">
        <f t="shared" si="240"/>
        <v>0.97489139043305528</v>
      </c>
      <c r="O470" s="24">
        <f t="shared" si="240"/>
        <v>5.7590798227962599E-2</v>
      </c>
      <c r="P470" s="24">
        <f t="shared" si="240"/>
        <v>156.42956682963862</v>
      </c>
      <c r="Q470" s="24">
        <f t="shared" si="240"/>
        <v>193.65339469469905</v>
      </c>
      <c r="R470" s="24">
        <f t="shared" si="240"/>
        <v>145.18025362726837</v>
      </c>
      <c r="S470" s="24">
        <f t="shared" si="240"/>
        <v>330.33110932642757</v>
      </c>
      <c r="T470" s="24">
        <f t="shared" si="240"/>
        <v>78.720173942618203</v>
      </c>
      <c r="U470" s="24">
        <f t="shared" si="240"/>
        <v>47.82845560692946</v>
      </c>
      <c r="V470" s="24">
        <f t="shared" si="240"/>
        <v>156.96268453811854</v>
      </c>
      <c r="W470" s="24">
        <f t="shared" si="240"/>
        <v>257.61295452969586</v>
      </c>
      <c r="X470" s="24">
        <f t="shared" si="240"/>
        <v>153.39387107208373</v>
      </c>
      <c r="Y470" s="24">
        <f t="shared" si="240"/>
        <v>743.89031837629045</v>
      </c>
      <c r="Z470" s="24">
        <f t="shared" si="240"/>
        <v>90.965400679692493</v>
      </c>
      <c r="AA470" s="24">
        <f t="shared" si="240"/>
        <v>113.90686338434116</v>
      </c>
      <c r="AB470" s="24">
        <f t="shared" si="240"/>
        <v>44.137532036021895</v>
      </c>
      <c r="AC470" s="24">
        <f t="shared" si="240"/>
        <v>12.770575684196276</v>
      </c>
      <c r="AD470" s="24">
        <f t="shared" si="240"/>
        <v>4.7209748257944701</v>
      </c>
      <c r="AE470" s="24">
        <f t="shared" si="240"/>
        <v>6.455441679136082</v>
      </c>
      <c r="AF470" s="24">
        <f t="shared" si="240"/>
        <v>2.9139164522870407</v>
      </c>
      <c r="AG470" s="24">
        <f t="shared" si="240"/>
        <v>2.7681780862790193</v>
      </c>
      <c r="AH470" s="24">
        <f t="shared" si="240"/>
        <v>2.2434477598641944</v>
      </c>
      <c r="AI470" s="24">
        <f t="shared" si="240"/>
        <v>1.1839142251708876</v>
      </c>
      <c r="AJ470" s="24">
        <f t="shared" si="240"/>
        <v>0.36590203268178378</v>
      </c>
      <c r="AK470" s="24">
        <f t="shared" si="240"/>
        <v>1.4448540776788237</v>
      </c>
      <c r="AL470" s="24">
        <f t="shared" si="240"/>
        <v>7.3796682941871721</v>
      </c>
      <c r="AM470" s="24">
        <f t="shared" si="240"/>
        <v>1.880302419847043</v>
      </c>
      <c r="AN470" s="24">
        <f t="shared" si="240"/>
        <v>1.1141464508984387</v>
      </c>
      <c r="AO470" s="24">
        <f t="shared" si="240"/>
        <v>0.24729946379518986</v>
      </c>
      <c r="AP470" s="24">
        <f t="shared" si="240"/>
        <v>0</v>
      </c>
      <c r="AQ470" s="24">
        <f t="shared" si="240"/>
        <v>0.66182817175277442</v>
      </c>
      <c r="AR470" s="24">
        <f t="shared" si="240"/>
        <v>2.5876374878632129</v>
      </c>
      <c r="AS470" s="24">
        <f t="shared" si="240"/>
        <v>1.7777318635025916</v>
      </c>
      <c r="AT470" s="24">
        <f t="shared" si="240"/>
        <v>2.0465653549462126</v>
      </c>
      <c r="AU470" s="24">
        <f t="shared" si="240"/>
        <v>0.69828597707896445</v>
      </c>
      <c r="AV470" s="24">
        <f t="shared" si="240"/>
        <v>0.27272727272727276</v>
      </c>
      <c r="AW470" s="24">
        <f t="shared" si="240"/>
        <v>0.64666979068286334</v>
      </c>
      <c r="AX470" s="24">
        <f t="shared" si="240"/>
        <v>3.6849033090020442</v>
      </c>
      <c r="AY470" s="24">
        <f t="shared" si="240"/>
        <v>0.50123813643964432</v>
      </c>
      <c r="AZ470" s="24">
        <f t="shared" si="240"/>
        <v>0.97489139043305528</v>
      </c>
      <c r="BA470" s="24">
        <f t="shared" si="240"/>
        <v>0.72954191446323202</v>
      </c>
      <c r="BB470" s="24">
        <f t="shared" si="240"/>
        <v>0.12196734422726126</v>
      </c>
      <c r="BC470" s="24">
        <f t="shared" si="240"/>
        <v>0.2816715160878121</v>
      </c>
      <c r="BD470" s="24">
        <f t="shared" si="240"/>
        <v>1.5304080372013793</v>
      </c>
      <c r="BE470" s="24">
        <f t="shared" si="240"/>
        <v>7.3178147846977186</v>
      </c>
      <c r="BF470" s="24">
        <f t="shared" si="240"/>
        <v>0.75405241284828073</v>
      </c>
      <c r="BG470" s="24">
        <f t="shared" si="240"/>
        <v>0.24729946379518986</v>
      </c>
      <c r="BH470" s="24">
        <f t="shared" si="240"/>
        <v>0</v>
      </c>
      <c r="BI470" s="24">
        <f t="shared" si="240"/>
        <v>1.9763059287384994</v>
      </c>
      <c r="BJ470" s="24">
        <f t="shared" si="240"/>
        <v>3.1066444388474017</v>
      </c>
      <c r="BK470" s="24">
        <f t="shared" si="240"/>
        <v>4.6104444847658055</v>
      </c>
      <c r="BL470" s="24">
        <f t="shared" si="240"/>
        <v>122.25319208595991</v>
      </c>
      <c r="BM470" s="24">
        <f t="shared" si="240"/>
        <v>43.809259748019272</v>
      </c>
      <c r="BN470" s="24">
        <f t="shared" si="240"/>
        <v>2.7345357833484685</v>
      </c>
      <c r="BO470" s="24">
        <f t="shared" si="240"/>
        <v>1.0539183088137773</v>
      </c>
      <c r="BP470" s="24">
        <f t="shared" si="240"/>
        <v>6.3532382580567806</v>
      </c>
      <c r="BQ470" s="24">
        <f t="shared" si="240"/>
        <v>13.512467460071981</v>
      </c>
      <c r="BR470" s="24">
        <f t="shared" ref="BR470:BX470" si="241">STDEV(BR443:BR446,BR448,BR453,BR455:BR456,BR459:BR460,BR464)/SQRT($B468)</f>
        <v>69.162391251578086</v>
      </c>
      <c r="BS470" s="24">
        <f t="shared" si="241"/>
        <v>0</v>
      </c>
      <c r="BT470" s="24">
        <f t="shared" si="241"/>
        <v>0</v>
      </c>
      <c r="BU470" s="24">
        <f t="shared" si="241"/>
        <v>0</v>
      </c>
      <c r="BV470" s="24">
        <f t="shared" si="241"/>
        <v>0</v>
      </c>
      <c r="BW470" s="24">
        <f t="shared" si="241"/>
        <v>0</v>
      </c>
      <c r="BX470" s="24">
        <f t="shared" si="241"/>
        <v>0</v>
      </c>
    </row>
    <row r="471" spans="1:106">
      <c r="A471" s="63"/>
      <c r="B471" s="2"/>
      <c r="C471" s="63"/>
      <c r="D471" s="18" t="s">
        <v>43</v>
      </c>
      <c r="E471" s="27">
        <f>STDEV(E447,E449:E452,E454,E457:E458,E461:E463,E465:E466)/SQRT($B469)</f>
        <v>5.1931759500562977</v>
      </c>
      <c r="F471" s="27">
        <f t="shared" ref="F471:BQ471" si="242">STDEV(F447,F449:F452,F454,F457:F458,F461:F463,F465:F466)/SQRT($B469)</f>
        <v>1.3133857749085731</v>
      </c>
      <c r="G471" s="27">
        <f t="shared" si="242"/>
        <v>6.2987769015770434</v>
      </c>
      <c r="H471" s="27">
        <f t="shared" si="242"/>
        <v>2.7509387157230196</v>
      </c>
      <c r="I471" s="27">
        <f t="shared" si="242"/>
        <v>6.2987769015770523E-2</v>
      </c>
      <c r="J471" s="27">
        <f t="shared" si="242"/>
        <v>0</v>
      </c>
      <c r="K471" s="27">
        <f t="shared" si="242"/>
        <v>1.2463622280135109</v>
      </c>
      <c r="L471" s="27">
        <f t="shared" si="242"/>
        <v>0.31521258597805762</v>
      </c>
      <c r="M471" s="27">
        <f t="shared" si="242"/>
        <v>1.5117064563784892</v>
      </c>
      <c r="N471" s="27">
        <f t="shared" si="242"/>
        <v>0.66022529177352485</v>
      </c>
      <c r="O471" s="27">
        <f t="shared" si="242"/>
        <v>4.1522931543184274E-2</v>
      </c>
      <c r="P471" s="27">
        <f t="shared" si="242"/>
        <v>115.46194408528795</v>
      </c>
      <c r="Q471" s="27">
        <f t="shared" si="242"/>
        <v>367.86246588014222</v>
      </c>
      <c r="R471" s="27">
        <f t="shared" si="242"/>
        <v>93.123392031622387</v>
      </c>
      <c r="S471" s="27">
        <f t="shared" si="242"/>
        <v>210.28803182537197</v>
      </c>
      <c r="T471" s="27">
        <f t="shared" si="242"/>
        <v>59.82407214938744</v>
      </c>
      <c r="U471" s="27">
        <f t="shared" si="242"/>
        <v>68.164499287425542</v>
      </c>
      <c r="V471" s="27">
        <f t="shared" si="242"/>
        <v>76.755868511257304</v>
      </c>
      <c r="W471" s="27">
        <f t="shared" si="242"/>
        <v>336.631623240191</v>
      </c>
      <c r="X471" s="27">
        <f t="shared" si="242"/>
        <v>313.43429678100432</v>
      </c>
      <c r="Y471" s="27">
        <f t="shared" si="242"/>
        <v>1228.0225297562642</v>
      </c>
      <c r="Z471" s="27">
        <f t="shared" si="242"/>
        <v>76.547411784257207</v>
      </c>
      <c r="AA471" s="27">
        <f t="shared" si="242"/>
        <v>88.029390454186881</v>
      </c>
      <c r="AB471" s="27">
        <f t="shared" si="242"/>
        <v>50.238271814883852</v>
      </c>
      <c r="AC471" s="27">
        <f t="shared" si="242"/>
        <v>21.522870959957327</v>
      </c>
      <c r="AD471" s="27">
        <f t="shared" si="242"/>
        <v>8.6260760508001582</v>
      </c>
      <c r="AE471" s="27">
        <f t="shared" si="242"/>
        <v>13.77881595895559</v>
      </c>
      <c r="AF471" s="27">
        <f t="shared" si="242"/>
        <v>3.1170197249635696</v>
      </c>
      <c r="AG471" s="27">
        <f t="shared" si="242"/>
        <v>4.049110908001798</v>
      </c>
      <c r="AH471" s="27">
        <f t="shared" si="242"/>
        <v>5.3846688031538328</v>
      </c>
      <c r="AI471" s="27">
        <f t="shared" si="242"/>
        <v>6.6758750506811984</v>
      </c>
      <c r="AJ471" s="27">
        <f t="shared" si="242"/>
        <v>1.4344658614593475</v>
      </c>
      <c r="AK471" s="27">
        <f t="shared" si="242"/>
        <v>1.0284416890093031</v>
      </c>
      <c r="AL471" s="27">
        <f t="shared" si="242"/>
        <v>8.3316664999666585</v>
      </c>
      <c r="AM471" s="27">
        <f t="shared" si="242"/>
        <v>1.2463622280135109</v>
      </c>
      <c r="AN471" s="27">
        <f t="shared" si="242"/>
        <v>5.0077930721018671</v>
      </c>
      <c r="AO471" s="27">
        <f t="shared" si="242"/>
        <v>0.12659242088545833</v>
      </c>
      <c r="AP471" s="27">
        <f t="shared" si="242"/>
        <v>0.1084072725979985</v>
      </c>
      <c r="AQ471" s="27">
        <f t="shared" si="242"/>
        <v>0.39898375178449841</v>
      </c>
      <c r="AR471" s="27">
        <f t="shared" si="242"/>
        <v>3.2283135763132655</v>
      </c>
      <c r="AS471" s="27">
        <f t="shared" si="242"/>
        <v>2.6999129457317537</v>
      </c>
      <c r="AT471" s="27">
        <f t="shared" si="242"/>
        <v>1.5117064563784892</v>
      </c>
      <c r="AU471" s="27">
        <f t="shared" si="242"/>
        <v>6.6810741753667235</v>
      </c>
      <c r="AV471" s="27">
        <f t="shared" si="242"/>
        <v>1.3567652581828464</v>
      </c>
      <c r="AW471" s="27">
        <f t="shared" si="242"/>
        <v>0.39898375178449841</v>
      </c>
      <c r="AX471" s="27">
        <f t="shared" si="242"/>
        <v>5.2429235988375673</v>
      </c>
      <c r="AY471" s="27">
        <f t="shared" si="242"/>
        <v>1.3512419105603188</v>
      </c>
      <c r="AZ471" s="27">
        <f t="shared" si="242"/>
        <v>0.66022529177352485</v>
      </c>
      <c r="BA471" s="27">
        <f t="shared" si="242"/>
        <v>0.3755338080994054</v>
      </c>
      <c r="BB471" s="27">
        <f t="shared" si="242"/>
        <v>0</v>
      </c>
      <c r="BC471" s="27">
        <f t="shared" si="242"/>
        <v>0.48810640566157631</v>
      </c>
      <c r="BD471" s="27">
        <f t="shared" si="242"/>
        <v>1.2054009511326316</v>
      </c>
      <c r="BE471" s="27">
        <f t="shared" si="242"/>
        <v>2.6896048704176541</v>
      </c>
      <c r="BF471" s="27">
        <f t="shared" si="242"/>
        <v>1.5138251770487459</v>
      </c>
      <c r="BG471" s="27">
        <f t="shared" si="242"/>
        <v>0.49137866401889235</v>
      </c>
      <c r="BH471" s="27">
        <f t="shared" si="242"/>
        <v>0.56044853831780506</v>
      </c>
      <c r="BI471" s="27">
        <f t="shared" si="242"/>
        <v>2.3764334405650622</v>
      </c>
      <c r="BJ471" s="27">
        <f t="shared" si="242"/>
        <v>2.0936921952729848</v>
      </c>
      <c r="BK471" s="27">
        <f t="shared" si="242"/>
        <v>1.5935902592981406</v>
      </c>
      <c r="BL471" s="27">
        <f t="shared" si="242"/>
        <v>157.12749668239232</v>
      </c>
      <c r="BM471" s="27">
        <f t="shared" si="242"/>
        <v>38.907365879202359</v>
      </c>
      <c r="BN471" s="27">
        <f t="shared" si="242"/>
        <v>9.0353058684668852</v>
      </c>
      <c r="BO471" s="27">
        <f t="shared" si="242"/>
        <v>2.3285206778142529</v>
      </c>
      <c r="BP471" s="27">
        <f t="shared" si="242"/>
        <v>5.5068915642905756</v>
      </c>
      <c r="BQ471" s="27">
        <f t="shared" si="242"/>
        <v>51.232063778207873</v>
      </c>
      <c r="BR471" s="27">
        <f t="shared" ref="BR471:BX471" si="243">STDEV(BR447,BR449:BR452,BR454,BR457:BR458,BR461:BR463,BR465:BR466)/SQRT($B469)</f>
        <v>71.776644893285123</v>
      </c>
      <c r="BS471" s="27">
        <f t="shared" si="243"/>
        <v>0</v>
      </c>
      <c r="BT471" s="27">
        <f t="shared" si="243"/>
        <v>0</v>
      </c>
      <c r="BU471" s="27">
        <f t="shared" si="243"/>
        <v>0</v>
      </c>
      <c r="BV471" s="27">
        <f t="shared" si="243"/>
        <v>0</v>
      </c>
      <c r="BW471" s="27">
        <f t="shared" si="243"/>
        <v>0</v>
      </c>
      <c r="BX471" s="27">
        <f t="shared" si="243"/>
        <v>0</v>
      </c>
      <c r="BY471" s="27" t="e">
        <f>STDEV(#REF!,#REF!,#REF!,#REF!,#REF!,#REF!)/SQRT($B469)</f>
        <v>#REF!</v>
      </c>
      <c r="BZ471" s="27" t="e">
        <f>STDEV(#REF!,#REF!,#REF!,#REF!,#REF!,#REF!)/SQRT($B469)</f>
        <v>#REF!</v>
      </c>
      <c r="CA471" s="27" t="e">
        <f>STDEV(#REF!,#REF!,#REF!,#REF!,#REF!,#REF!)/SQRT($B469)</f>
        <v>#REF!</v>
      </c>
      <c r="CB471" s="27" t="e">
        <f>STDEV(#REF!,#REF!,#REF!,#REF!,#REF!,#REF!)/SQRT($B469)</f>
        <v>#REF!</v>
      </c>
      <c r="CC471" s="27" t="e">
        <f>STDEV(#REF!,#REF!,#REF!,#REF!,#REF!,#REF!)/SQRT($B469)</f>
        <v>#REF!</v>
      </c>
    </row>
    <row r="472" spans="1:106">
      <c r="A472" s="63"/>
      <c r="B472" s="2"/>
      <c r="C472" s="63"/>
      <c r="D472" s="18"/>
      <c r="E472" s="27"/>
      <c r="F472" s="27"/>
      <c r="G472" s="27"/>
      <c r="H472" s="27"/>
      <c r="I472" s="27"/>
      <c r="CI472" s="59"/>
      <c r="CJ472" s="59"/>
      <c r="CK472" s="59"/>
      <c r="CL472" s="59"/>
      <c r="CM472" s="59"/>
      <c r="CN472" s="95"/>
      <c r="CO472" s="95"/>
      <c r="CP472" s="95"/>
      <c r="CQ472" s="95"/>
      <c r="CR472" s="95"/>
      <c r="CS472" s="59"/>
      <c r="CT472" s="59"/>
      <c r="CU472" s="59"/>
      <c r="CV472" s="59"/>
      <c r="CW472" s="59"/>
      <c r="CX472" s="95"/>
      <c r="CY472" s="95"/>
      <c r="CZ472" s="95"/>
      <c r="DA472" s="95"/>
      <c r="DB472" s="95"/>
    </row>
    <row r="473" spans="1:106" ht="16">
      <c r="A473" s="83" t="s">
        <v>98</v>
      </c>
      <c r="B473" s="66"/>
      <c r="C473" s="66" t="s">
        <v>133</v>
      </c>
      <c r="D473" s="66"/>
      <c r="E473" s="53" t="s">
        <v>63</v>
      </c>
      <c r="F473" s="53" t="s">
        <v>64</v>
      </c>
      <c r="G473" s="53" t="s">
        <v>65</v>
      </c>
      <c r="H473" s="53" t="s">
        <v>66</v>
      </c>
      <c r="I473" s="87" t="s">
        <v>100</v>
      </c>
      <c r="J473" s="53" t="s">
        <v>62</v>
      </c>
      <c r="K473" s="53" t="s">
        <v>63</v>
      </c>
      <c r="L473" s="53" t="s">
        <v>64</v>
      </c>
      <c r="M473" s="53" t="s">
        <v>65</v>
      </c>
      <c r="N473" s="53" t="s">
        <v>66</v>
      </c>
      <c r="O473" s="87" t="s">
        <v>100</v>
      </c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CG473" s="10" t="e">
        <f>#REF!</f>
        <v>#REF!</v>
      </c>
      <c r="CH473" s="10" t="e">
        <f>#REF!</f>
        <v>#REF!</v>
      </c>
      <c r="CI473" s="59" t="e">
        <f>#REF!</f>
        <v>#REF!</v>
      </c>
      <c r="CJ473" s="59" t="e">
        <f>#REF!</f>
        <v>#REF!</v>
      </c>
      <c r="CK473" s="59" t="e">
        <f>#REF!</f>
        <v>#REF!</v>
      </c>
      <c r="CL473" s="59" t="e">
        <f>#REF!</f>
        <v>#REF!</v>
      </c>
      <c r="CM473" s="59" t="e">
        <f>#REF!</f>
        <v>#REF!</v>
      </c>
      <c r="CN473" s="95" t="e">
        <f>#REF!</f>
        <v>#REF!</v>
      </c>
      <c r="CO473" s="95" t="e">
        <f>#REF!</f>
        <v>#REF!</v>
      </c>
      <c r="CP473" s="95" t="e">
        <f>#REF!</f>
        <v>#REF!</v>
      </c>
      <c r="CQ473" s="95" t="e">
        <f>#REF!</f>
        <v>#REF!</v>
      </c>
      <c r="CR473" s="95" t="e">
        <f>#REF!</f>
        <v>#REF!</v>
      </c>
      <c r="CS473" s="59" t="e">
        <f>#REF!</f>
        <v>#REF!</v>
      </c>
      <c r="CT473" s="59" t="e">
        <f>#REF!</f>
        <v>#REF!</v>
      </c>
      <c r="CU473" s="59" t="e">
        <f>#REF!</f>
        <v>#REF!</v>
      </c>
      <c r="CV473" s="59" t="e">
        <f>#REF!</f>
        <v>#REF!</v>
      </c>
      <c r="CW473" s="59" t="e">
        <f>#REF!</f>
        <v>#REF!</v>
      </c>
      <c r="CX473" s="95" t="e">
        <f>#REF!</f>
        <v>#REF!</v>
      </c>
      <c r="CY473" s="95" t="e">
        <f>#REF!</f>
        <v>#REF!</v>
      </c>
      <c r="CZ473" s="95" t="e">
        <f>#REF!</f>
        <v>#REF!</v>
      </c>
      <c r="DA473" s="95" t="e">
        <f>#REF!</f>
        <v>#REF!</v>
      </c>
      <c r="DB473" s="95" t="e">
        <f>#REF!</f>
        <v>#REF!</v>
      </c>
    </row>
    <row r="474" spans="1:106">
      <c r="A474" t="s">
        <v>158</v>
      </c>
      <c r="B474" s="10">
        <v>27</v>
      </c>
      <c r="C474" s="4" t="s">
        <v>3</v>
      </c>
      <c r="D474" s="10" t="s">
        <v>38</v>
      </c>
      <c r="E474" s="59">
        <f>(K474/$J474)*100</f>
        <v>0</v>
      </c>
      <c r="F474" s="59">
        <f>(L474/$J474)*100</f>
        <v>0</v>
      </c>
      <c r="G474" s="59">
        <f>(M474/$J474)*100</f>
        <v>50</v>
      </c>
      <c r="H474" s="59">
        <f>(N474/$J474)*100</f>
        <v>41.666666666666671</v>
      </c>
      <c r="I474" s="59">
        <f>M474/J474</f>
        <v>0.5</v>
      </c>
      <c r="J474">
        <v>12</v>
      </c>
      <c r="K474">
        <v>0</v>
      </c>
      <c r="L474">
        <v>0</v>
      </c>
      <c r="M474">
        <v>6</v>
      </c>
      <c r="N474">
        <v>5</v>
      </c>
      <c r="O474">
        <v>1</v>
      </c>
      <c r="P474">
        <v>1018.833333</v>
      </c>
      <c r="Q474">
        <v>0</v>
      </c>
      <c r="R474">
        <v>992.16666669999995</v>
      </c>
      <c r="S474">
        <v>995.59999989999994</v>
      </c>
      <c r="T474">
        <v>482.54545450000001</v>
      </c>
      <c r="U474">
        <v>274.16666659999999</v>
      </c>
      <c r="V474">
        <v>732.59999989999994</v>
      </c>
      <c r="W474">
        <v>548.18181819999995</v>
      </c>
      <c r="X474">
        <v>731</v>
      </c>
      <c r="Y474">
        <v>328.8</v>
      </c>
      <c r="Z474">
        <v>149.18181820000001</v>
      </c>
      <c r="AA474">
        <v>155.5</v>
      </c>
      <c r="AB474">
        <v>141.6</v>
      </c>
      <c r="AC474">
        <v>66</v>
      </c>
      <c r="AD474">
        <v>24</v>
      </c>
      <c r="AE474">
        <v>19</v>
      </c>
      <c r="AF474">
        <v>23</v>
      </c>
      <c r="AG474">
        <v>23</v>
      </c>
      <c r="AH474">
        <v>17</v>
      </c>
      <c r="AI474">
        <v>3</v>
      </c>
      <c r="AJ474">
        <v>0</v>
      </c>
      <c r="AK474">
        <v>0</v>
      </c>
      <c r="AL474">
        <v>23</v>
      </c>
      <c r="AM474">
        <v>12</v>
      </c>
      <c r="AN474">
        <v>5</v>
      </c>
      <c r="AO474">
        <v>1</v>
      </c>
      <c r="AP474">
        <v>0</v>
      </c>
      <c r="AQ474">
        <v>0</v>
      </c>
      <c r="AR474">
        <v>6</v>
      </c>
      <c r="AS474">
        <v>10</v>
      </c>
      <c r="AT474">
        <v>7</v>
      </c>
      <c r="AU474">
        <v>0</v>
      </c>
      <c r="AV474">
        <v>0</v>
      </c>
      <c r="AW474">
        <v>0</v>
      </c>
      <c r="AX474">
        <v>2</v>
      </c>
      <c r="AY474">
        <v>1</v>
      </c>
      <c r="AZ474">
        <v>5</v>
      </c>
      <c r="BA474">
        <v>2</v>
      </c>
      <c r="BB474">
        <v>0</v>
      </c>
      <c r="BC474">
        <v>0</v>
      </c>
      <c r="BD474">
        <v>15</v>
      </c>
      <c r="BE474">
        <v>16</v>
      </c>
      <c r="BF474">
        <v>2</v>
      </c>
      <c r="BG474">
        <v>0</v>
      </c>
      <c r="BH474">
        <v>0</v>
      </c>
      <c r="BI474">
        <v>0</v>
      </c>
      <c r="BJ474">
        <v>11</v>
      </c>
      <c r="BK474">
        <v>3</v>
      </c>
      <c r="BL474">
        <v>103</v>
      </c>
      <c r="BM474">
        <v>34</v>
      </c>
      <c r="BN474">
        <v>16</v>
      </c>
      <c r="BO474">
        <v>0</v>
      </c>
      <c r="BP474">
        <v>12</v>
      </c>
      <c r="BQ474">
        <v>3</v>
      </c>
      <c r="BR474">
        <v>38</v>
      </c>
      <c r="BS474">
        <v>1</v>
      </c>
      <c r="BT474">
        <v>1</v>
      </c>
      <c r="BU474">
        <v>0</v>
      </c>
      <c r="BV474">
        <v>1295</v>
      </c>
      <c r="BW474">
        <v>1295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 t="s">
        <v>58</v>
      </c>
      <c r="CE474" s="58"/>
    </row>
    <row r="475" spans="1:106">
      <c r="A475" t="s">
        <v>180</v>
      </c>
      <c r="B475" s="10">
        <v>34</v>
      </c>
      <c r="C475" s="4" t="s">
        <v>3</v>
      </c>
      <c r="D475" s="10" t="s">
        <v>38</v>
      </c>
      <c r="E475" s="59">
        <f t="shared" ref="E475:E497" si="244">(K475/$J475)*100</f>
        <v>41.666666666666671</v>
      </c>
      <c r="F475" s="59">
        <f t="shared" ref="F475:F497" si="245">(L475/$J475)*100</f>
        <v>25</v>
      </c>
      <c r="G475" s="59">
        <f t="shared" ref="G475:G497" si="246">(M475/$J475)*100</f>
        <v>16.666666666666664</v>
      </c>
      <c r="H475" s="59">
        <f t="shared" ref="H475:H497" si="247">(N475/$J475)*100</f>
        <v>8.3333333333333321</v>
      </c>
      <c r="I475" s="59">
        <f t="shared" ref="I475:I497" si="248">M475/J475</f>
        <v>0.16666666666666666</v>
      </c>
      <c r="J475">
        <v>12</v>
      </c>
      <c r="K475">
        <v>5</v>
      </c>
      <c r="L475">
        <v>3</v>
      </c>
      <c r="M475">
        <v>2</v>
      </c>
      <c r="N475">
        <v>1</v>
      </c>
      <c r="O475">
        <v>1</v>
      </c>
      <c r="P475">
        <v>2081.4285719999998</v>
      </c>
      <c r="Q475">
        <v>2269.666667</v>
      </c>
      <c r="R475">
        <v>1322.5</v>
      </c>
      <c r="S475">
        <v>1859</v>
      </c>
      <c r="T475">
        <v>1171.666667</v>
      </c>
      <c r="U475">
        <v>977</v>
      </c>
      <c r="V475">
        <v>1561</v>
      </c>
      <c r="W475">
        <v>85.333333339999996</v>
      </c>
      <c r="X475">
        <v>78.5</v>
      </c>
      <c r="Y475">
        <v>99</v>
      </c>
      <c r="Z475">
        <v>765.66666669999995</v>
      </c>
      <c r="AA475">
        <v>958.5</v>
      </c>
      <c r="AB475">
        <v>380</v>
      </c>
      <c r="AC475">
        <v>27</v>
      </c>
      <c r="AD475">
        <v>17</v>
      </c>
      <c r="AE475">
        <v>8</v>
      </c>
      <c r="AF475">
        <v>2</v>
      </c>
      <c r="AG475">
        <v>9</v>
      </c>
      <c r="AH475">
        <v>9</v>
      </c>
      <c r="AI475">
        <v>1</v>
      </c>
      <c r="AJ475">
        <v>0</v>
      </c>
      <c r="AK475">
        <v>0</v>
      </c>
      <c r="AL475">
        <v>8</v>
      </c>
      <c r="AM475">
        <v>7</v>
      </c>
      <c r="AN475">
        <v>5</v>
      </c>
      <c r="AO475">
        <v>1</v>
      </c>
      <c r="AP475">
        <v>0</v>
      </c>
      <c r="AQ475">
        <v>0</v>
      </c>
      <c r="AR475">
        <v>4</v>
      </c>
      <c r="AS475">
        <v>1</v>
      </c>
      <c r="AT475">
        <v>3</v>
      </c>
      <c r="AU475">
        <v>0</v>
      </c>
      <c r="AV475">
        <v>0</v>
      </c>
      <c r="AW475">
        <v>0</v>
      </c>
      <c r="AX475">
        <v>4</v>
      </c>
      <c r="AY475">
        <v>1</v>
      </c>
      <c r="AZ475">
        <v>1</v>
      </c>
      <c r="BA475">
        <v>0</v>
      </c>
      <c r="BB475">
        <v>0</v>
      </c>
      <c r="BC475">
        <v>0</v>
      </c>
      <c r="BD475">
        <v>0</v>
      </c>
      <c r="BE475">
        <v>10</v>
      </c>
      <c r="BF475">
        <v>3</v>
      </c>
      <c r="BG475">
        <v>0</v>
      </c>
      <c r="BH475">
        <v>0</v>
      </c>
      <c r="BI475">
        <v>2</v>
      </c>
      <c r="BJ475">
        <v>1</v>
      </c>
      <c r="BK475">
        <v>4</v>
      </c>
      <c r="BL475">
        <v>303</v>
      </c>
      <c r="BM475">
        <v>121</v>
      </c>
      <c r="BN475">
        <v>17</v>
      </c>
      <c r="BO475">
        <v>0</v>
      </c>
      <c r="BP475">
        <v>2</v>
      </c>
      <c r="BQ475">
        <v>1</v>
      </c>
      <c r="BR475">
        <v>162</v>
      </c>
      <c r="BS475">
        <v>1</v>
      </c>
      <c r="BT475">
        <v>0</v>
      </c>
      <c r="BU475">
        <v>1</v>
      </c>
      <c r="BV475">
        <v>3257</v>
      </c>
      <c r="BW475">
        <v>0</v>
      </c>
      <c r="BX475">
        <v>3257</v>
      </c>
      <c r="BY475">
        <v>0</v>
      </c>
      <c r="BZ475">
        <v>0</v>
      </c>
      <c r="CA475">
        <v>0</v>
      </c>
      <c r="CB475">
        <v>0</v>
      </c>
      <c r="CC475">
        <v>0</v>
      </c>
      <c r="CD475" t="s">
        <v>58</v>
      </c>
      <c r="CE475" s="58"/>
      <c r="CG475" s="10">
        <f>CG503</f>
        <v>0</v>
      </c>
      <c r="CH475" s="10">
        <f t="shared" ref="CH475:DB475" si="249">CH503</f>
        <v>0</v>
      </c>
      <c r="CI475" s="59">
        <f t="shared" si="249"/>
        <v>0</v>
      </c>
      <c r="CJ475" s="59">
        <f t="shared" si="249"/>
        <v>0</v>
      </c>
      <c r="CK475" s="59">
        <f t="shared" si="249"/>
        <v>0</v>
      </c>
      <c r="CL475" s="59">
        <f t="shared" si="249"/>
        <v>0</v>
      </c>
      <c r="CM475" s="59">
        <f t="shared" si="249"/>
        <v>0</v>
      </c>
      <c r="CN475" s="95">
        <f t="shared" si="249"/>
        <v>0</v>
      </c>
      <c r="CO475" s="95">
        <f t="shared" si="249"/>
        <v>0</v>
      </c>
      <c r="CP475" s="95">
        <f t="shared" si="249"/>
        <v>0</v>
      </c>
      <c r="CQ475" s="95">
        <f t="shared" si="249"/>
        <v>0</v>
      </c>
      <c r="CR475" s="95">
        <f t="shared" si="249"/>
        <v>0</v>
      </c>
      <c r="CS475" s="59">
        <f t="shared" si="249"/>
        <v>0</v>
      </c>
      <c r="CT475" s="59">
        <f t="shared" si="249"/>
        <v>0</v>
      </c>
      <c r="CU475" s="59">
        <f t="shared" si="249"/>
        <v>0</v>
      </c>
      <c r="CV475" s="59">
        <f t="shared" si="249"/>
        <v>0</v>
      </c>
      <c r="CW475" s="59">
        <f t="shared" si="249"/>
        <v>0</v>
      </c>
      <c r="CX475" s="95">
        <f t="shared" si="249"/>
        <v>0</v>
      </c>
      <c r="CY475" s="95">
        <f t="shared" si="249"/>
        <v>0</v>
      </c>
      <c r="CZ475" s="95">
        <f t="shared" si="249"/>
        <v>0</v>
      </c>
      <c r="DA475" s="95">
        <f t="shared" si="249"/>
        <v>0</v>
      </c>
      <c r="DB475" s="95">
        <f t="shared" si="249"/>
        <v>0</v>
      </c>
    </row>
    <row r="476" spans="1:106">
      <c r="A476" t="s">
        <v>159</v>
      </c>
      <c r="B476" s="10">
        <v>32</v>
      </c>
      <c r="C476" s="4" t="s">
        <v>3</v>
      </c>
      <c r="D476" s="10" t="s">
        <v>38</v>
      </c>
      <c r="E476" s="59">
        <f t="shared" si="244"/>
        <v>33.333333333333329</v>
      </c>
      <c r="F476" s="59">
        <f t="shared" si="245"/>
        <v>8.3333333333333321</v>
      </c>
      <c r="G476" s="59">
        <f t="shared" si="246"/>
        <v>25</v>
      </c>
      <c r="H476" s="59">
        <f t="shared" si="247"/>
        <v>25</v>
      </c>
      <c r="I476" s="59">
        <f t="shared" si="248"/>
        <v>0.25</v>
      </c>
      <c r="J476">
        <v>12</v>
      </c>
      <c r="K476">
        <v>4</v>
      </c>
      <c r="L476">
        <v>1</v>
      </c>
      <c r="M476">
        <v>3</v>
      </c>
      <c r="N476">
        <v>3</v>
      </c>
      <c r="O476">
        <v>1</v>
      </c>
      <c r="P476">
        <v>1193.875</v>
      </c>
      <c r="Q476">
        <v>628</v>
      </c>
      <c r="R476">
        <v>951</v>
      </c>
      <c r="S476">
        <v>1804.333333</v>
      </c>
      <c r="T476">
        <v>483.83333340000001</v>
      </c>
      <c r="U476">
        <v>347</v>
      </c>
      <c r="V476">
        <v>620.66666669999995</v>
      </c>
      <c r="W476">
        <v>272.33333340000001</v>
      </c>
      <c r="X476">
        <v>210.33333329999999</v>
      </c>
      <c r="Y476">
        <v>334.33333340000001</v>
      </c>
      <c r="Z476">
        <v>73.333333339999996</v>
      </c>
      <c r="AA476">
        <v>62</v>
      </c>
      <c r="AB476">
        <v>84.666666660000004</v>
      </c>
      <c r="AC476">
        <v>49</v>
      </c>
      <c r="AD476">
        <v>16</v>
      </c>
      <c r="AE476">
        <v>21</v>
      </c>
      <c r="AF476">
        <v>12</v>
      </c>
      <c r="AG476">
        <v>20</v>
      </c>
      <c r="AH476">
        <v>13</v>
      </c>
      <c r="AI476">
        <v>3</v>
      </c>
      <c r="AJ476">
        <v>0</v>
      </c>
      <c r="AK476">
        <v>0</v>
      </c>
      <c r="AL476">
        <v>13</v>
      </c>
      <c r="AM476">
        <v>8</v>
      </c>
      <c r="AN476">
        <v>6</v>
      </c>
      <c r="AO476">
        <v>0</v>
      </c>
      <c r="AP476">
        <v>0</v>
      </c>
      <c r="AQ476">
        <v>0</v>
      </c>
      <c r="AR476">
        <v>2</v>
      </c>
      <c r="AS476">
        <v>8</v>
      </c>
      <c r="AT476">
        <v>4</v>
      </c>
      <c r="AU476">
        <v>0</v>
      </c>
      <c r="AV476">
        <v>0</v>
      </c>
      <c r="AW476">
        <v>0</v>
      </c>
      <c r="AX476">
        <v>9</v>
      </c>
      <c r="AY476">
        <v>4</v>
      </c>
      <c r="AZ476">
        <v>3</v>
      </c>
      <c r="BA476">
        <v>3</v>
      </c>
      <c r="BB476">
        <v>0</v>
      </c>
      <c r="BC476">
        <v>0</v>
      </c>
      <c r="BD476">
        <v>2</v>
      </c>
      <c r="BE476">
        <v>14</v>
      </c>
      <c r="BF476">
        <v>2</v>
      </c>
      <c r="BG476">
        <v>0</v>
      </c>
      <c r="BH476">
        <v>0</v>
      </c>
      <c r="BI476">
        <v>2</v>
      </c>
      <c r="BJ476">
        <v>7</v>
      </c>
      <c r="BK476">
        <v>3</v>
      </c>
      <c r="BL476">
        <v>337</v>
      </c>
      <c r="BM476">
        <v>121</v>
      </c>
      <c r="BN476">
        <v>21</v>
      </c>
      <c r="BO476">
        <v>0</v>
      </c>
      <c r="BP476">
        <v>9</v>
      </c>
      <c r="BQ476">
        <v>17</v>
      </c>
      <c r="BR476">
        <v>169</v>
      </c>
      <c r="BS476">
        <v>1</v>
      </c>
      <c r="BT476">
        <v>0</v>
      </c>
      <c r="BU476">
        <v>1</v>
      </c>
      <c r="BV476">
        <v>657</v>
      </c>
      <c r="BW476">
        <v>0</v>
      </c>
      <c r="BX476">
        <v>657</v>
      </c>
      <c r="BY476">
        <v>0</v>
      </c>
      <c r="BZ476">
        <v>0</v>
      </c>
      <c r="CA476">
        <v>0</v>
      </c>
      <c r="CB476">
        <v>0</v>
      </c>
      <c r="CC476">
        <v>0</v>
      </c>
      <c r="CD476" t="s">
        <v>58</v>
      </c>
      <c r="CE476" s="58"/>
      <c r="CI476" s="59"/>
      <c r="CJ476" s="59"/>
      <c r="CK476" s="59"/>
      <c r="CL476" s="59"/>
      <c r="CM476" s="59"/>
      <c r="CN476" s="95"/>
      <c r="CO476" s="95"/>
      <c r="CP476" s="95"/>
      <c r="CQ476" s="95"/>
      <c r="CR476" s="95"/>
      <c r="CS476" s="59"/>
      <c r="CT476" s="59"/>
      <c r="CU476" s="59"/>
      <c r="CV476" s="59"/>
      <c r="CW476" s="59"/>
      <c r="CX476" s="95"/>
      <c r="CY476" s="95"/>
      <c r="CZ476" s="95"/>
      <c r="DA476" s="95"/>
      <c r="DB476" s="95"/>
    </row>
    <row r="477" spans="1:106">
      <c r="A477" t="s">
        <v>160</v>
      </c>
      <c r="B477" s="10">
        <v>32</v>
      </c>
      <c r="C477" s="4" t="s">
        <v>3</v>
      </c>
      <c r="D477" s="10" t="s">
        <v>38</v>
      </c>
      <c r="E477" s="59">
        <f t="shared" si="244"/>
        <v>0</v>
      </c>
      <c r="F477" s="59">
        <f t="shared" si="245"/>
        <v>16.666666666666664</v>
      </c>
      <c r="G477" s="59">
        <f t="shared" si="246"/>
        <v>41.666666666666671</v>
      </c>
      <c r="H477" s="59">
        <f t="shared" si="247"/>
        <v>25</v>
      </c>
      <c r="I477" s="59">
        <f t="shared" si="248"/>
        <v>0.41666666666666669</v>
      </c>
      <c r="J477">
        <v>12</v>
      </c>
      <c r="K477">
        <v>0</v>
      </c>
      <c r="L477">
        <v>2</v>
      </c>
      <c r="M477">
        <v>5</v>
      </c>
      <c r="N477">
        <v>3</v>
      </c>
      <c r="O477">
        <v>2</v>
      </c>
      <c r="P477">
        <v>433.25</v>
      </c>
      <c r="Q477">
        <v>698</v>
      </c>
      <c r="R477">
        <v>325.8</v>
      </c>
      <c r="S477">
        <v>387.66666659999999</v>
      </c>
      <c r="T477">
        <v>153.25</v>
      </c>
      <c r="U477">
        <v>148.4</v>
      </c>
      <c r="V477">
        <v>161.33333329999999</v>
      </c>
      <c r="W477">
        <v>352.875</v>
      </c>
      <c r="X477">
        <v>504.8</v>
      </c>
      <c r="Y477">
        <v>99.666666660000004</v>
      </c>
      <c r="Z477">
        <v>782.5</v>
      </c>
      <c r="AA477">
        <v>1002.4</v>
      </c>
      <c r="AB477">
        <v>416</v>
      </c>
      <c r="AC477">
        <v>54</v>
      </c>
      <c r="AD477">
        <v>24</v>
      </c>
      <c r="AE477">
        <v>19</v>
      </c>
      <c r="AF477">
        <v>11</v>
      </c>
      <c r="AG477">
        <v>12</v>
      </c>
      <c r="AH477">
        <v>10</v>
      </c>
      <c r="AI477">
        <v>3</v>
      </c>
      <c r="AJ477">
        <v>0</v>
      </c>
      <c r="AK477">
        <v>0</v>
      </c>
      <c r="AL477">
        <v>29</v>
      </c>
      <c r="AM477">
        <v>12</v>
      </c>
      <c r="AN477">
        <v>0</v>
      </c>
      <c r="AO477">
        <v>0</v>
      </c>
      <c r="AP477">
        <v>0</v>
      </c>
      <c r="AQ477">
        <v>0</v>
      </c>
      <c r="AR477">
        <v>12</v>
      </c>
      <c r="AS477">
        <v>0</v>
      </c>
      <c r="AT477">
        <v>6</v>
      </c>
      <c r="AU477">
        <v>2</v>
      </c>
      <c r="AV477">
        <v>0</v>
      </c>
      <c r="AW477">
        <v>0</v>
      </c>
      <c r="AX477">
        <v>11</v>
      </c>
      <c r="AY477">
        <v>0</v>
      </c>
      <c r="AZ477">
        <v>4</v>
      </c>
      <c r="BA477">
        <v>1</v>
      </c>
      <c r="BB477">
        <v>0</v>
      </c>
      <c r="BC477">
        <v>0</v>
      </c>
      <c r="BD477">
        <v>6</v>
      </c>
      <c r="BE477">
        <v>8</v>
      </c>
      <c r="BF477">
        <v>0</v>
      </c>
      <c r="BG477">
        <v>0</v>
      </c>
      <c r="BH477">
        <v>0</v>
      </c>
      <c r="BI477">
        <v>4</v>
      </c>
      <c r="BJ477">
        <v>4</v>
      </c>
      <c r="BK477">
        <v>0</v>
      </c>
      <c r="BL477">
        <v>217</v>
      </c>
      <c r="BM477">
        <v>24</v>
      </c>
      <c r="BN477">
        <v>41</v>
      </c>
      <c r="BO477">
        <v>1</v>
      </c>
      <c r="BP477">
        <v>14</v>
      </c>
      <c r="BQ477">
        <v>16</v>
      </c>
      <c r="BR477">
        <v>121</v>
      </c>
      <c r="BS477">
        <v>2</v>
      </c>
      <c r="BT477">
        <v>1</v>
      </c>
      <c r="BU477">
        <v>1</v>
      </c>
      <c r="BV477">
        <v>1011</v>
      </c>
      <c r="BW477">
        <v>805</v>
      </c>
      <c r="BX477">
        <v>206</v>
      </c>
      <c r="BY477">
        <v>0</v>
      </c>
      <c r="BZ477">
        <v>0</v>
      </c>
      <c r="CA477">
        <v>0</v>
      </c>
      <c r="CB477">
        <v>0</v>
      </c>
      <c r="CC477">
        <v>0</v>
      </c>
      <c r="CD477" t="s">
        <v>58</v>
      </c>
      <c r="CG477" s="10">
        <f>CG535</f>
        <v>0</v>
      </c>
      <c r="CH477" s="10">
        <f t="shared" ref="CH477:DB477" si="250">CH535</f>
        <v>0</v>
      </c>
      <c r="CI477" s="59">
        <f t="shared" si="250"/>
        <v>0</v>
      </c>
      <c r="CJ477" s="59">
        <f t="shared" si="250"/>
        <v>0</v>
      </c>
      <c r="CK477" s="59">
        <f t="shared" si="250"/>
        <v>0</v>
      </c>
      <c r="CL477" s="59">
        <f t="shared" si="250"/>
        <v>0</v>
      </c>
      <c r="CM477" s="59">
        <f t="shared" si="250"/>
        <v>0</v>
      </c>
      <c r="CN477" s="95">
        <f t="shared" si="250"/>
        <v>0</v>
      </c>
      <c r="CO477" s="95">
        <f t="shared" si="250"/>
        <v>0</v>
      </c>
      <c r="CP477" s="95">
        <f t="shared" si="250"/>
        <v>0</v>
      </c>
      <c r="CQ477" s="95">
        <f t="shared" si="250"/>
        <v>0</v>
      </c>
      <c r="CR477" s="95">
        <f t="shared" si="250"/>
        <v>0</v>
      </c>
      <c r="CS477" s="59">
        <f t="shared" si="250"/>
        <v>0</v>
      </c>
      <c r="CT477" s="59">
        <f t="shared" si="250"/>
        <v>0</v>
      </c>
      <c r="CU477" s="59">
        <f t="shared" si="250"/>
        <v>0</v>
      </c>
      <c r="CV477" s="59">
        <f t="shared" si="250"/>
        <v>0</v>
      </c>
      <c r="CW477" s="59">
        <f t="shared" si="250"/>
        <v>0</v>
      </c>
      <c r="CX477" s="95">
        <f t="shared" si="250"/>
        <v>0</v>
      </c>
      <c r="CY477" s="95">
        <f t="shared" si="250"/>
        <v>0</v>
      </c>
      <c r="CZ477" s="95">
        <f t="shared" si="250"/>
        <v>0</v>
      </c>
      <c r="DA477" s="95">
        <f t="shared" si="250"/>
        <v>0</v>
      </c>
      <c r="DB477" s="95">
        <f t="shared" si="250"/>
        <v>0</v>
      </c>
    </row>
    <row r="478" spans="1:106">
      <c r="A478" t="s">
        <v>181</v>
      </c>
      <c r="B478" s="10">
        <v>34</v>
      </c>
      <c r="C478" s="6" t="s">
        <v>2</v>
      </c>
      <c r="D478" s="10" t="s">
        <v>38</v>
      </c>
      <c r="E478" s="59">
        <f t="shared" si="244"/>
        <v>25</v>
      </c>
      <c r="F478" s="59">
        <f t="shared" si="245"/>
        <v>0</v>
      </c>
      <c r="G478" s="59">
        <f t="shared" si="246"/>
        <v>33.333333333333329</v>
      </c>
      <c r="H478" s="59">
        <f t="shared" si="247"/>
        <v>33.333333333333329</v>
      </c>
      <c r="I478" s="59">
        <f t="shared" si="248"/>
        <v>0.33333333333333331</v>
      </c>
      <c r="J478">
        <v>12</v>
      </c>
      <c r="K478">
        <v>3</v>
      </c>
      <c r="L478">
        <v>0</v>
      </c>
      <c r="M478">
        <v>4</v>
      </c>
      <c r="N478">
        <v>4</v>
      </c>
      <c r="O478">
        <v>1</v>
      </c>
      <c r="P478">
        <v>1265.8888890000001</v>
      </c>
      <c r="Q478">
        <v>0</v>
      </c>
      <c r="R478">
        <v>465.25</v>
      </c>
      <c r="S478">
        <v>1593</v>
      </c>
      <c r="T478">
        <v>464.375</v>
      </c>
      <c r="U478">
        <v>192.5</v>
      </c>
      <c r="V478">
        <v>736.25</v>
      </c>
      <c r="W478">
        <v>148</v>
      </c>
      <c r="X478">
        <v>90.5</v>
      </c>
      <c r="Y478">
        <v>205.5</v>
      </c>
      <c r="Z478">
        <v>1007.625</v>
      </c>
      <c r="AA478">
        <v>1302.5</v>
      </c>
      <c r="AB478">
        <v>712.75</v>
      </c>
      <c r="AC478">
        <v>81</v>
      </c>
      <c r="AD478">
        <v>34</v>
      </c>
      <c r="AE478">
        <v>23</v>
      </c>
      <c r="AF478">
        <v>24</v>
      </c>
      <c r="AG478">
        <v>28</v>
      </c>
      <c r="AH478">
        <v>17</v>
      </c>
      <c r="AI478">
        <v>2</v>
      </c>
      <c r="AJ478">
        <v>0</v>
      </c>
      <c r="AK478">
        <v>1</v>
      </c>
      <c r="AL478">
        <v>33</v>
      </c>
      <c r="AM478">
        <v>9</v>
      </c>
      <c r="AN478">
        <v>8</v>
      </c>
      <c r="AO478">
        <v>0</v>
      </c>
      <c r="AP478">
        <v>0</v>
      </c>
      <c r="AQ478">
        <v>0</v>
      </c>
      <c r="AR478">
        <v>17</v>
      </c>
      <c r="AS478">
        <v>7</v>
      </c>
      <c r="AT478">
        <v>5</v>
      </c>
      <c r="AU478">
        <v>2</v>
      </c>
      <c r="AV478">
        <v>0</v>
      </c>
      <c r="AW478">
        <v>0</v>
      </c>
      <c r="AX478">
        <v>9</v>
      </c>
      <c r="AY478">
        <v>12</v>
      </c>
      <c r="AZ478">
        <v>4</v>
      </c>
      <c r="BA478">
        <v>0</v>
      </c>
      <c r="BB478">
        <v>0</v>
      </c>
      <c r="BC478">
        <v>1</v>
      </c>
      <c r="BD478">
        <v>7</v>
      </c>
      <c r="BE478">
        <v>18</v>
      </c>
      <c r="BF478">
        <v>5</v>
      </c>
      <c r="BG478">
        <v>1</v>
      </c>
      <c r="BH478">
        <v>0</v>
      </c>
      <c r="BI478">
        <v>4</v>
      </c>
      <c r="BJ478">
        <v>4</v>
      </c>
      <c r="BK478">
        <v>4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1</v>
      </c>
      <c r="BT478">
        <v>0</v>
      </c>
      <c r="BU478">
        <v>1</v>
      </c>
      <c r="BV478">
        <v>3160</v>
      </c>
      <c r="BW478">
        <v>0</v>
      </c>
      <c r="BX478">
        <v>3160</v>
      </c>
      <c r="BY478">
        <v>0</v>
      </c>
      <c r="BZ478">
        <v>0</v>
      </c>
      <c r="CA478">
        <v>0</v>
      </c>
      <c r="CB478">
        <v>0</v>
      </c>
      <c r="CC478">
        <v>0</v>
      </c>
      <c r="CD478" t="s">
        <v>58</v>
      </c>
      <c r="CG478" s="10" t="e">
        <f>#REF!</f>
        <v>#REF!</v>
      </c>
      <c r="CH478" s="10" t="e">
        <f>#REF!</f>
        <v>#REF!</v>
      </c>
      <c r="CI478" s="59" t="e">
        <f>#REF!</f>
        <v>#REF!</v>
      </c>
      <c r="CJ478" s="59" t="e">
        <f>#REF!</f>
        <v>#REF!</v>
      </c>
      <c r="CK478" s="59" t="e">
        <f>#REF!</f>
        <v>#REF!</v>
      </c>
      <c r="CL478" s="59" t="e">
        <f>#REF!</f>
        <v>#REF!</v>
      </c>
      <c r="CM478" s="59" t="e">
        <f>#REF!</f>
        <v>#REF!</v>
      </c>
      <c r="CN478" s="95" t="e">
        <f>#REF!</f>
        <v>#REF!</v>
      </c>
      <c r="CO478" s="95" t="e">
        <f>#REF!</f>
        <v>#REF!</v>
      </c>
      <c r="CP478" s="95" t="e">
        <f>#REF!</f>
        <v>#REF!</v>
      </c>
      <c r="CQ478" s="95" t="e">
        <f>#REF!</f>
        <v>#REF!</v>
      </c>
      <c r="CR478" s="95" t="e">
        <f>#REF!</f>
        <v>#REF!</v>
      </c>
      <c r="CS478" s="59" t="e">
        <f>#REF!</f>
        <v>#REF!</v>
      </c>
      <c r="CT478" s="59" t="e">
        <f>#REF!</f>
        <v>#REF!</v>
      </c>
      <c r="CU478" s="59" t="e">
        <f>#REF!</f>
        <v>#REF!</v>
      </c>
      <c r="CV478" s="59" t="e">
        <f>#REF!</f>
        <v>#REF!</v>
      </c>
      <c r="CW478" s="59" t="e">
        <f>#REF!</f>
        <v>#REF!</v>
      </c>
      <c r="CX478" s="95" t="e">
        <f>#REF!</f>
        <v>#REF!</v>
      </c>
      <c r="CY478" s="95" t="e">
        <f>#REF!</f>
        <v>#REF!</v>
      </c>
      <c r="CZ478" s="95" t="e">
        <f>#REF!</f>
        <v>#REF!</v>
      </c>
      <c r="DA478" s="95" t="e">
        <f>#REF!</f>
        <v>#REF!</v>
      </c>
      <c r="DB478" s="95" t="e">
        <f>#REF!</f>
        <v>#REF!</v>
      </c>
    </row>
    <row r="479" spans="1:106">
      <c r="A479" t="s">
        <v>161</v>
      </c>
      <c r="B479" s="10">
        <v>33</v>
      </c>
      <c r="C479" s="4" t="s">
        <v>3</v>
      </c>
      <c r="D479" s="10" t="s">
        <v>38</v>
      </c>
      <c r="E479" s="59">
        <f t="shared" si="244"/>
        <v>0</v>
      </c>
      <c r="F479" s="59">
        <f t="shared" si="245"/>
        <v>0</v>
      </c>
      <c r="G479" s="59">
        <f t="shared" si="246"/>
        <v>50</v>
      </c>
      <c r="H479" s="59">
        <f t="shared" si="247"/>
        <v>33.333333333333329</v>
      </c>
      <c r="I479" s="59">
        <f t="shared" si="248"/>
        <v>0.5</v>
      </c>
      <c r="J479">
        <v>12</v>
      </c>
      <c r="K479">
        <v>0</v>
      </c>
      <c r="L479">
        <v>0</v>
      </c>
      <c r="M479">
        <v>6</v>
      </c>
      <c r="N479">
        <v>4</v>
      </c>
      <c r="O479">
        <v>2</v>
      </c>
      <c r="P479">
        <v>497.16666659999999</v>
      </c>
      <c r="Q479">
        <v>0</v>
      </c>
      <c r="R479">
        <v>652.33333330000005</v>
      </c>
      <c r="S479">
        <v>369</v>
      </c>
      <c r="T479">
        <v>172.6</v>
      </c>
      <c r="U479">
        <v>138.83333329999999</v>
      </c>
      <c r="V479">
        <v>223.25</v>
      </c>
      <c r="W479">
        <v>120.9</v>
      </c>
      <c r="X479">
        <v>108</v>
      </c>
      <c r="Y479">
        <v>140.25</v>
      </c>
      <c r="Z479">
        <v>174.5</v>
      </c>
      <c r="AA479">
        <v>188.83333329999999</v>
      </c>
      <c r="AB479">
        <v>153</v>
      </c>
      <c r="AC479">
        <v>51</v>
      </c>
      <c r="AD479">
        <v>19</v>
      </c>
      <c r="AE479">
        <v>25</v>
      </c>
      <c r="AF479">
        <v>7</v>
      </c>
      <c r="AG479">
        <v>13</v>
      </c>
      <c r="AH479">
        <v>18</v>
      </c>
      <c r="AI479">
        <v>4</v>
      </c>
      <c r="AJ479">
        <v>1</v>
      </c>
      <c r="AK479">
        <v>0</v>
      </c>
      <c r="AL479">
        <v>15</v>
      </c>
      <c r="AM479">
        <v>12</v>
      </c>
      <c r="AN479">
        <v>6</v>
      </c>
      <c r="AO479">
        <v>0</v>
      </c>
      <c r="AP479">
        <v>0</v>
      </c>
      <c r="AQ479">
        <v>0</v>
      </c>
      <c r="AR479">
        <v>1</v>
      </c>
      <c r="AS479">
        <v>1</v>
      </c>
      <c r="AT479">
        <v>8</v>
      </c>
      <c r="AU479">
        <v>2</v>
      </c>
      <c r="AV479">
        <v>1</v>
      </c>
      <c r="AW479">
        <v>0</v>
      </c>
      <c r="AX479">
        <v>13</v>
      </c>
      <c r="AY479">
        <v>0</v>
      </c>
      <c r="AZ479">
        <v>4</v>
      </c>
      <c r="BA479">
        <v>2</v>
      </c>
      <c r="BB479">
        <v>0</v>
      </c>
      <c r="BC479">
        <v>0</v>
      </c>
      <c r="BD479">
        <v>1</v>
      </c>
      <c r="BE479">
        <v>46</v>
      </c>
      <c r="BF479">
        <v>10</v>
      </c>
      <c r="BG479">
        <v>0</v>
      </c>
      <c r="BH479">
        <v>0</v>
      </c>
      <c r="BI479">
        <v>6</v>
      </c>
      <c r="BJ479">
        <v>9</v>
      </c>
      <c r="BK479">
        <v>21</v>
      </c>
      <c r="BL479">
        <v>111</v>
      </c>
      <c r="BM479">
        <v>27</v>
      </c>
      <c r="BN479">
        <v>2</v>
      </c>
      <c r="BO479">
        <v>0</v>
      </c>
      <c r="BP479">
        <v>22</v>
      </c>
      <c r="BQ479">
        <v>15</v>
      </c>
      <c r="BR479">
        <v>45</v>
      </c>
      <c r="BS479">
        <v>2</v>
      </c>
      <c r="BT479">
        <v>0</v>
      </c>
      <c r="BU479">
        <v>2</v>
      </c>
      <c r="BV479">
        <v>576</v>
      </c>
      <c r="BW479">
        <v>0</v>
      </c>
      <c r="BX479">
        <v>576</v>
      </c>
      <c r="BY479">
        <v>0</v>
      </c>
      <c r="BZ479">
        <v>0</v>
      </c>
      <c r="CA479">
        <v>0</v>
      </c>
      <c r="CB479">
        <v>0</v>
      </c>
      <c r="CC479">
        <v>0</v>
      </c>
      <c r="CD479" t="s">
        <v>58</v>
      </c>
      <c r="CI479" s="59"/>
      <c r="CJ479" s="59"/>
      <c r="CK479" s="59"/>
      <c r="CL479" s="59"/>
      <c r="CM479" s="59"/>
      <c r="CN479" s="95"/>
      <c r="CO479" s="95"/>
      <c r="CP479" s="95"/>
      <c r="CQ479" s="95"/>
      <c r="CR479" s="95"/>
      <c r="CS479" s="59"/>
      <c r="CT479" s="59"/>
      <c r="CU479" s="59"/>
      <c r="CV479" s="59"/>
      <c r="CW479" s="59"/>
      <c r="CX479" s="95"/>
      <c r="CY479" s="95"/>
      <c r="CZ479" s="95"/>
      <c r="DA479" s="95"/>
      <c r="DB479" s="95"/>
    </row>
    <row r="480" spans="1:106">
      <c r="A480" t="s">
        <v>162</v>
      </c>
      <c r="B480" s="10">
        <v>32</v>
      </c>
      <c r="C480" s="6" t="s">
        <v>2</v>
      </c>
      <c r="D480" s="10" t="s">
        <v>38</v>
      </c>
      <c r="E480" s="59">
        <f t="shared" si="244"/>
        <v>8.3333333333333321</v>
      </c>
      <c r="F480" s="59">
        <f t="shared" si="245"/>
        <v>0</v>
      </c>
      <c r="G480" s="59">
        <f t="shared" si="246"/>
        <v>41.666666666666671</v>
      </c>
      <c r="H480" s="59">
        <f t="shared" si="247"/>
        <v>33.333333333333329</v>
      </c>
      <c r="I480" s="59">
        <f t="shared" si="248"/>
        <v>0.41666666666666669</v>
      </c>
      <c r="J480">
        <v>12</v>
      </c>
      <c r="K480">
        <v>1</v>
      </c>
      <c r="L480">
        <v>0</v>
      </c>
      <c r="M480">
        <v>5</v>
      </c>
      <c r="N480">
        <v>4</v>
      </c>
      <c r="O480">
        <v>2</v>
      </c>
      <c r="P480">
        <v>851</v>
      </c>
      <c r="Q480">
        <v>0</v>
      </c>
      <c r="R480">
        <v>1094</v>
      </c>
      <c r="S480">
        <v>917.5</v>
      </c>
      <c r="T480">
        <v>542.2222223</v>
      </c>
      <c r="U480">
        <v>143.4</v>
      </c>
      <c r="V480">
        <v>1040.75</v>
      </c>
      <c r="W480">
        <v>2432</v>
      </c>
      <c r="X480">
        <v>1542.8</v>
      </c>
      <c r="Y480">
        <v>3543.5</v>
      </c>
      <c r="Z480">
        <v>331.77777780000002</v>
      </c>
      <c r="AA480">
        <v>465.6</v>
      </c>
      <c r="AB480">
        <v>164.5</v>
      </c>
      <c r="AC480">
        <v>37</v>
      </c>
      <c r="AD480">
        <v>18</v>
      </c>
      <c r="AE480">
        <v>13</v>
      </c>
      <c r="AF480">
        <v>6</v>
      </c>
      <c r="AG480">
        <v>11</v>
      </c>
      <c r="AH480">
        <v>15</v>
      </c>
      <c r="AI480">
        <v>2</v>
      </c>
      <c r="AJ480">
        <v>0</v>
      </c>
      <c r="AK480">
        <v>3</v>
      </c>
      <c r="AL480">
        <v>6</v>
      </c>
      <c r="AM480">
        <v>11</v>
      </c>
      <c r="AN480">
        <v>4</v>
      </c>
      <c r="AO480">
        <v>0</v>
      </c>
      <c r="AP480">
        <v>0</v>
      </c>
      <c r="AQ480">
        <v>2</v>
      </c>
      <c r="AR480">
        <v>1</v>
      </c>
      <c r="AS480">
        <v>0</v>
      </c>
      <c r="AT480">
        <v>7</v>
      </c>
      <c r="AU480">
        <v>1</v>
      </c>
      <c r="AV480">
        <v>0</v>
      </c>
      <c r="AW480">
        <v>0</v>
      </c>
      <c r="AX480">
        <v>5</v>
      </c>
      <c r="AY480">
        <v>0</v>
      </c>
      <c r="AZ480">
        <v>4</v>
      </c>
      <c r="BA480">
        <v>1</v>
      </c>
      <c r="BB480">
        <v>0</v>
      </c>
      <c r="BC480">
        <v>1</v>
      </c>
      <c r="BD480">
        <v>0</v>
      </c>
      <c r="BE480">
        <v>16</v>
      </c>
      <c r="BF480">
        <v>6</v>
      </c>
      <c r="BG480">
        <v>0</v>
      </c>
      <c r="BH480">
        <v>0</v>
      </c>
      <c r="BI480">
        <v>0</v>
      </c>
      <c r="BJ480">
        <v>9</v>
      </c>
      <c r="BK480">
        <v>1</v>
      </c>
      <c r="BL480">
        <v>359</v>
      </c>
      <c r="BM480">
        <v>75</v>
      </c>
      <c r="BN480">
        <v>12</v>
      </c>
      <c r="BO480">
        <v>2</v>
      </c>
      <c r="BP480">
        <v>14</v>
      </c>
      <c r="BQ480">
        <v>136</v>
      </c>
      <c r="BR480">
        <v>120</v>
      </c>
      <c r="BS480">
        <v>2</v>
      </c>
      <c r="BT480">
        <v>0</v>
      </c>
      <c r="BU480">
        <v>2</v>
      </c>
      <c r="BV480">
        <v>221</v>
      </c>
      <c r="BW480">
        <v>0</v>
      </c>
      <c r="BX480">
        <v>221</v>
      </c>
      <c r="BY480">
        <v>0</v>
      </c>
      <c r="BZ480">
        <v>0</v>
      </c>
      <c r="CA480">
        <v>0</v>
      </c>
      <c r="CB480">
        <v>0</v>
      </c>
      <c r="CC480">
        <v>0</v>
      </c>
      <c r="CD480" t="s">
        <v>58</v>
      </c>
      <c r="CG480" s="10" t="e">
        <f>#REF!</f>
        <v>#REF!</v>
      </c>
      <c r="CH480" s="10" t="e">
        <f>#REF!</f>
        <v>#REF!</v>
      </c>
      <c r="CI480" s="59" t="e">
        <f>#REF!</f>
        <v>#REF!</v>
      </c>
      <c r="CJ480" s="59" t="e">
        <f>#REF!</f>
        <v>#REF!</v>
      </c>
      <c r="CK480" s="59" t="e">
        <f>#REF!</f>
        <v>#REF!</v>
      </c>
      <c r="CL480" s="59" t="e">
        <f>#REF!</f>
        <v>#REF!</v>
      </c>
      <c r="CM480" s="59" t="e">
        <f>#REF!</f>
        <v>#REF!</v>
      </c>
      <c r="CN480" s="95" t="e">
        <f>#REF!</f>
        <v>#REF!</v>
      </c>
      <c r="CO480" s="95" t="e">
        <f>#REF!</f>
        <v>#REF!</v>
      </c>
      <c r="CP480" s="95" t="e">
        <f>#REF!</f>
        <v>#REF!</v>
      </c>
      <c r="CQ480" s="95" t="e">
        <f>#REF!</f>
        <v>#REF!</v>
      </c>
      <c r="CR480" s="95" t="e">
        <f>#REF!</f>
        <v>#REF!</v>
      </c>
      <c r="CS480" s="59" t="e">
        <f>#REF!</f>
        <v>#REF!</v>
      </c>
      <c r="CT480" s="59" t="e">
        <f>#REF!</f>
        <v>#REF!</v>
      </c>
      <c r="CU480" s="59" t="e">
        <f>#REF!</f>
        <v>#REF!</v>
      </c>
      <c r="CV480" s="59" t="e">
        <f>#REF!</f>
        <v>#REF!</v>
      </c>
      <c r="CW480" s="59" t="e">
        <f>#REF!</f>
        <v>#REF!</v>
      </c>
      <c r="CX480" s="95" t="e">
        <f>#REF!</f>
        <v>#REF!</v>
      </c>
      <c r="CY480" s="95" t="e">
        <f>#REF!</f>
        <v>#REF!</v>
      </c>
      <c r="CZ480" s="95" t="e">
        <f>#REF!</f>
        <v>#REF!</v>
      </c>
      <c r="DA480" s="95" t="e">
        <f>#REF!</f>
        <v>#REF!</v>
      </c>
      <c r="DB480" s="95" t="e">
        <f>#REF!</f>
        <v>#REF!</v>
      </c>
    </row>
    <row r="481" spans="1:106">
      <c r="A481" t="s">
        <v>163</v>
      </c>
      <c r="B481" s="10">
        <v>27</v>
      </c>
      <c r="C481" s="6" t="s">
        <v>2</v>
      </c>
      <c r="D481" s="10" t="s">
        <v>38</v>
      </c>
      <c r="E481" s="59">
        <f t="shared" si="244"/>
        <v>0</v>
      </c>
      <c r="F481" s="59">
        <f t="shared" si="245"/>
        <v>8.3333333333333321</v>
      </c>
      <c r="G481" s="59">
        <f t="shared" si="246"/>
        <v>50</v>
      </c>
      <c r="H481" s="59">
        <f t="shared" si="247"/>
        <v>0</v>
      </c>
      <c r="I481" s="59">
        <f t="shared" si="248"/>
        <v>0.5</v>
      </c>
      <c r="J481">
        <v>12</v>
      </c>
      <c r="K481">
        <v>0</v>
      </c>
      <c r="L481">
        <v>1</v>
      </c>
      <c r="M481">
        <v>6</v>
      </c>
      <c r="N481">
        <v>0</v>
      </c>
      <c r="O481">
        <v>5</v>
      </c>
      <c r="P481">
        <v>509.91666659999999</v>
      </c>
      <c r="Q481">
        <v>2808</v>
      </c>
      <c r="R481">
        <v>373.66666659999999</v>
      </c>
      <c r="S481">
        <v>0</v>
      </c>
      <c r="T481">
        <v>40.166666669999998</v>
      </c>
      <c r="U481">
        <v>40.166666669999998</v>
      </c>
      <c r="V481">
        <v>0</v>
      </c>
      <c r="W481">
        <v>76.333333339999996</v>
      </c>
      <c r="X481">
        <v>76.333333339999996</v>
      </c>
      <c r="Y481">
        <v>0</v>
      </c>
      <c r="Z481">
        <v>910.5</v>
      </c>
      <c r="AA481">
        <v>910.5</v>
      </c>
      <c r="AB481">
        <v>0</v>
      </c>
      <c r="AC481">
        <v>70</v>
      </c>
      <c r="AD481">
        <v>22</v>
      </c>
      <c r="AE481">
        <v>48</v>
      </c>
      <c r="AF481">
        <v>0</v>
      </c>
      <c r="AG481">
        <v>22</v>
      </c>
      <c r="AH481">
        <v>13</v>
      </c>
      <c r="AI481">
        <v>8</v>
      </c>
      <c r="AJ481">
        <v>1</v>
      </c>
      <c r="AK481">
        <v>0</v>
      </c>
      <c r="AL481">
        <v>26</v>
      </c>
      <c r="AM481">
        <v>12</v>
      </c>
      <c r="AN481">
        <v>2</v>
      </c>
      <c r="AO481">
        <v>0</v>
      </c>
      <c r="AP481">
        <v>0</v>
      </c>
      <c r="AQ481">
        <v>0</v>
      </c>
      <c r="AR481">
        <v>8</v>
      </c>
      <c r="AS481">
        <v>10</v>
      </c>
      <c r="AT481">
        <v>11</v>
      </c>
      <c r="AU481">
        <v>8</v>
      </c>
      <c r="AV481">
        <v>1</v>
      </c>
      <c r="AW481">
        <v>0</v>
      </c>
      <c r="AX481">
        <v>18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12</v>
      </c>
      <c r="BF481">
        <v>2</v>
      </c>
      <c r="BG481">
        <v>2</v>
      </c>
      <c r="BH481">
        <v>0</v>
      </c>
      <c r="BI481">
        <v>6</v>
      </c>
      <c r="BJ481">
        <v>0</v>
      </c>
      <c r="BK481">
        <v>2</v>
      </c>
      <c r="BL481">
        <v>96</v>
      </c>
      <c r="BM481">
        <v>15</v>
      </c>
      <c r="BN481">
        <v>11</v>
      </c>
      <c r="BO481">
        <v>0</v>
      </c>
      <c r="BP481">
        <v>10</v>
      </c>
      <c r="BQ481">
        <v>0</v>
      </c>
      <c r="BR481">
        <v>60</v>
      </c>
      <c r="BS481">
        <v>5</v>
      </c>
      <c r="BT481">
        <v>0</v>
      </c>
      <c r="BU481">
        <v>5</v>
      </c>
      <c r="BV481">
        <v>1069</v>
      </c>
      <c r="BW481">
        <v>0</v>
      </c>
      <c r="BX481">
        <v>1069</v>
      </c>
      <c r="BY481">
        <v>0</v>
      </c>
      <c r="BZ481">
        <v>0</v>
      </c>
      <c r="CA481">
        <v>0</v>
      </c>
      <c r="CB481">
        <v>0</v>
      </c>
      <c r="CC481">
        <v>0</v>
      </c>
      <c r="CD481" t="s">
        <v>58</v>
      </c>
      <c r="CG481" s="10" t="e">
        <f>#REF!</f>
        <v>#REF!</v>
      </c>
      <c r="CH481" s="10" t="e">
        <f>#REF!</f>
        <v>#REF!</v>
      </c>
      <c r="CI481" s="59" t="e">
        <f>#REF!</f>
        <v>#REF!</v>
      </c>
      <c r="CJ481" s="59" t="e">
        <f>#REF!</f>
        <v>#REF!</v>
      </c>
      <c r="CK481" s="59" t="e">
        <f>#REF!</f>
        <v>#REF!</v>
      </c>
      <c r="CL481" s="59" t="e">
        <f>#REF!</f>
        <v>#REF!</v>
      </c>
      <c r="CM481" s="59" t="e">
        <f>#REF!</f>
        <v>#REF!</v>
      </c>
      <c r="CN481" s="95" t="e">
        <f>#REF!</f>
        <v>#REF!</v>
      </c>
      <c r="CO481" s="95" t="e">
        <f>#REF!</f>
        <v>#REF!</v>
      </c>
      <c r="CP481" s="95" t="e">
        <f>#REF!</f>
        <v>#REF!</v>
      </c>
      <c r="CQ481" s="95" t="e">
        <f>#REF!</f>
        <v>#REF!</v>
      </c>
      <c r="CR481" s="95" t="e">
        <f>#REF!</f>
        <v>#REF!</v>
      </c>
      <c r="CS481" s="59" t="e">
        <f>#REF!</f>
        <v>#REF!</v>
      </c>
      <c r="CT481" s="59" t="e">
        <f>#REF!</f>
        <v>#REF!</v>
      </c>
      <c r="CU481" s="59" t="e">
        <f>#REF!</f>
        <v>#REF!</v>
      </c>
      <c r="CV481" s="59" t="e">
        <f>#REF!</f>
        <v>#REF!</v>
      </c>
      <c r="CW481" s="59" t="e">
        <f>#REF!</f>
        <v>#REF!</v>
      </c>
      <c r="CX481" s="95" t="e">
        <f>#REF!</f>
        <v>#REF!</v>
      </c>
      <c r="CY481" s="95" t="e">
        <f>#REF!</f>
        <v>#REF!</v>
      </c>
      <c r="CZ481" s="95" t="e">
        <f>#REF!</f>
        <v>#REF!</v>
      </c>
      <c r="DA481" s="95" t="e">
        <f>#REF!</f>
        <v>#REF!</v>
      </c>
      <c r="DB481" s="95" t="e">
        <f>#REF!</f>
        <v>#REF!</v>
      </c>
    </row>
    <row r="482" spans="1:106">
      <c r="A482" t="s">
        <v>164</v>
      </c>
      <c r="B482" s="10">
        <v>27</v>
      </c>
      <c r="C482" s="6" t="s">
        <v>2</v>
      </c>
      <c r="D482" s="10" t="s">
        <v>38</v>
      </c>
      <c r="E482" s="59">
        <f t="shared" si="244"/>
        <v>0</v>
      </c>
      <c r="F482" s="59">
        <f t="shared" si="245"/>
        <v>0</v>
      </c>
      <c r="G482" s="59">
        <f t="shared" si="246"/>
        <v>50</v>
      </c>
      <c r="H482" s="59">
        <f t="shared" si="247"/>
        <v>41.666666666666671</v>
      </c>
      <c r="I482" s="59">
        <f t="shared" si="248"/>
        <v>0.5</v>
      </c>
      <c r="J482">
        <v>12</v>
      </c>
      <c r="K482">
        <v>0</v>
      </c>
      <c r="L482">
        <v>0</v>
      </c>
      <c r="M482">
        <v>6</v>
      </c>
      <c r="N482">
        <v>5</v>
      </c>
      <c r="O482">
        <v>1</v>
      </c>
      <c r="P482">
        <v>327.66666659999999</v>
      </c>
      <c r="Q482">
        <v>0</v>
      </c>
      <c r="R482">
        <v>400.5</v>
      </c>
      <c r="S482">
        <v>208</v>
      </c>
      <c r="T482">
        <v>209</v>
      </c>
      <c r="U482">
        <v>222.83333329999999</v>
      </c>
      <c r="V482">
        <v>192.4</v>
      </c>
      <c r="W482">
        <v>151.18181820000001</v>
      </c>
      <c r="X482">
        <v>188.66666670000001</v>
      </c>
      <c r="Y482">
        <v>106.2</v>
      </c>
      <c r="Z482">
        <v>232.63636360000001</v>
      </c>
      <c r="AA482">
        <v>205.66666670000001</v>
      </c>
      <c r="AB482">
        <v>265</v>
      </c>
      <c r="AC482">
        <v>71</v>
      </c>
      <c r="AD482">
        <v>25</v>
      </c>
      <c r="AE482">
        <v>32</v>
      </c>
      <c r="AF482">
        <v>14</v>
      </c>
      <c r="AG482">
        <v>18</v>
      </c>
      <c r="AH482">
        <v>15</v>
      </c>
      <c r="AI482">
        <v>7</v>
      </c>
      <c r="AJ482">
        <v>0</v>
      </c>
      <c r="AK482">
        <v>0</v>
      </c>
      <c r="AL482">
        <v>31</v>
      </c>
      <c r="AM482">
        <v>12</v>
      </c>
      <c r="AN482">
        <v>3</v>
      </c>
      <c r="AO482">
        <v>1</v>
      </c>
      <c r="AP482">
        <v>0</v>
      </c>
      <c r="AQ482">
        <v>0</v>
      </c>
      <c r="AR482">
        <v>9</v>
      </c>
      <c r="AS482">
        <v>1</v>
      </c>
      <c r="AT482">
        <v>7</v>
      </c>
      <c r="AU482">
        <v>5</v>
      </c>
      <c r="AV482">
        <v>0</v>
      </c>
      <c r="AW482">
        <v>0</v>
      </c>
      <c r="AX482">
        <v>19</v>
      </c>
      <c r="AY482">
        <v>5</v>
      </c>
      <c r="AZ482">
        <v>5</v>
      </c>
      <c r="BA482">
        <v>1</v>
      </c>
      <c r="BB482">
        <v>0</v>
      </c>
      <c r="BC482">
        <v>0</v>
      </c>
      <c r="BD482">
        <v>3</v>
      </c>
      <c r="BE482">
        <v>23</v>
      </c>
      <c r="BF482">
        <v>0</v>
      </c>
      <c r="BG482">
        <v>0</v>
      </c>
      <c r="BH482">
        <v>0</v>
      </c>
      <c r="BI482">
        <v>4</v>
      </c>
      <c r="BJ482">
        <v>10</v>
      </c>
      <c r="BK482">
        <v>9</v>
      </c>
      <c r="BL482">
        <v>89</v>
      </c>
      <c r="BM482">
        <v>10</v>
      </c>
      <c r="BN482">
        <v>13</v>
      </c>
      <c r="BO482">
        <v>1</v>
      </c>
      <c r="BP482">
        <v>9</v>
      </c>
      <c r="BQ482">
        <v>5</v>
      </c>
      <c r="BR482">
        <v>51</v>
      </c>
      <c r="BS482">
        <v>1</v>
      </c>
      <c r="BT482">
        <v>1</v>
      </c>
      <c r="BU482">
        <v>0</v>
      </c>
      <c r="BV482">
        <v>489</v>
      </c>
      <c r="BW482">
        <v>489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 t="s">
        <v>58</v>
      </c>
      <c r="CG482" s="10" t="e">
        <f>#REF!</f>
        <v>#REF!</v>
      </c>
      <c r="CH482" s="10" t="e">
        <f>#REF!</f>
        <v>#REF!</v>
      </c>
      <c r="CI482" s="59" t="e">
        <f>#REF!</f>
        <v>#REF!</v>
      </c>
      <c r="CJ482" s="59" t="e">
        <f>#REF!</f>
        <v>#REF!</v>
      </c>
      <c r="CK482" s="59" t="e">
        <f>#REF!</f>
        <v>#REF!</v>
      </c>
      <c r="CL482" s="59" t="e">
        <f>#REF!</f>
        <v>#REF!</v>
      </c>
      <c r="CM482" s="59" t="e">
        <f>#REF!</f>
        <v>#REF!</v>
      </c>
      <c r="CN482" s="95" t="e">
        <f>#REF!</f>
        <v>#REF!</v>
      </c>
      <c r="CO482" s="95" t="e">
        <f>#REF!</f>
        <v>#REF!</v>
      </c>
      <c r="CP482" s="95" t="e">
        <f>#REF!</f>
        <v>#REF!</v>
      </c>
      <c r="CQ482" s="95" t="e">
        <f>#REF!</f>
        <v>#REF!</v>
      </c>
      <c r="CR482" s="95" t="e">
        <f>#REF!</f>
        <v>#REF!</v>
      </c>
      <c r="CS482" s="59" t="e">
        <f>#REF!</f>
        <v>#REF!</v>
      </c>
      <c r="CT482" s="59" t="e">
        <f>#REF!</f>
        <v>#REF!</v>
      </c>
      <c r="CU482" s="59" t="e">
        <f>#REF!</f>
        <v>#REF!</v>
      </c>
      <c r="CV482" s="59" t="e">
        <f>#REF!</f>
        <v>#REF!</v>
      </c>
      <c r="CW482" s="59" t="e">
        <f>#REF!</f>
        <v>#REF!</v>
      </c>
      <c r="CX482" s="95" t="e">
        <f>#REF!</f>
        <v>#REF!</v>
      </c>
      <c r="CY482" s="95" t="e">
        <f>#REF!</f>
        <v>#REF!</v>
      </c>
      <c r="CZ482" s="95" t="e">
        <f>#REF!</f>
        <v>#REF!</v>
      </c>
      <c r="DA482" s="95" t="e">
        <f>#REF!</f>
        <v>#REF!</v>
      </c>
      <c r="DB482" s="95" t="e">
        <f>#REF!</f>
        <v>#REF!</v>
      </c>
    </row>
    <row r="483" spans="1:106">
      <c r="A483" t="s">
        <v>165</v>
      </c>
      <c r="B483" s="10">
        <v>27</v>
      </c>
      <c r="C483" s="6" t="s">
        <v>2</v>
      </c>
      <c r="D483" s="10" t="s">
        <v>38</v>
      </c>
      <c r="E483" s="59">
        <f t="shared" si="244"/>
        <v>0</v>
      </c>
      <c r="F483" s="59">
        <f t="shared" si="245"/>
        <v>0</v>
      </c>
      <c r="G483" s="59">
        <f t="shared" si="246"/>
        <v>50</v>
      </c>
      <c r="H483" s="59">
        <f t="shared" si="247"/>
        <v>41.666666666666671</v>
      </c>
      <c r="I483" s="59">
        <f t="shared" si="248"/>
        <v>0.5</v>
      </c>
      <c r="J483">
        <v>12</v>
      </c>
      <c r="K483">
        <v>0</v>
      </c>
      <c r="L483">
        <v>0</v>
      </c>
      <c r="M483">
        <v>6</v>
      </c>
      <c r="N483">
        <v>5</v>
      </c>
      <c r="O483">
        <v>1</v>
      </c>
      <c r="P483">
        <v>473.91666659999999</v>
      </c>
      <c r="Q483">
        <v>0</v>
      </c>
      <c r="R483">
        <v>411.66666659999999</v>
      </c>
      <c r="S483">
        <v>519.79999999999995</v>
      </c>
      <c r="T483">
        <v>157.63636360000001</v>
      </c>
      <c r="U483">
        <v>63.166666669999998</v>
      </c>
      <c r="V483">
        <v>271</v>
      </c>
      <c r="W483">
        <v>51.545454550000002</v>
      </c>
      <c r="X483">
        <v>29.166666660000001</v>
      </c>
      <c r="Y483">
        <v>78.400000009999999</v>
      </c>
      <c r="Z483">
        <v>513.54545450000001</v>
      </c>
      <c r="AA483">
        <v>681.5</v>
      </c>
      <c r="AB483">
        <v>312</v>
      </c>
      <c r="AC483">
        <v>36</v>
      </c>
      <c r="AD483">
        <v>14</v>
      </c>
      <c r="AE483">
        <v>13</v>
      </c>
      <c r="AF483">
        <v>9</v>
      </c>
      <c r="AG483">
        <v>14</v>
      </c>
      <c r="AH483">
        <v>14</v>
      </c>
      <c r="AI483">
        <v>2</v>
      </c>
      <c r="AJ483">
        <v>0</v>
      </c>
      <c r="AK483">
        <v>0</v>
      </c>
      <c r="AL483">
        <v>6</v>
      </c>
      <c r="AM483">
        <v>12</v>
      </c>
      <c r="AN483">
        <v>2</v>
      </c>
      <c r="AO483">
        <v>0</v>
      </c>
      <c r="AP483">
        <v>0</v>
      </c>
      <c r="AQ483">
        <v>0</v>
      </c>
      <c r="AR483">
        <v>0</v>
      </c>
      <c r="AS483">
        <v>2</v>
      </c>
      <c r="AT483">
        <v>7</v>
      </c>
      <c r="AU483">
        <v>0</v>
      </c>
      <c r="AV483">
        <v>0</v>
      </c>
      <c r="AW483">
        <v>0</v>
      </c>
      <c r="AX483">
        <v>4</v>
      </c>
      <c r="AY483">
        <v>0</v>
      </c>
      <c r="AZ483">
        <v>5</v>
      </c>
      <c r="BA483">
        <v>2</v>
      </c>
      <c r="BB483">
        <v>0</v>
      </c>
      <c r="BC483">
        <v>0</v>
      </c>
      <c r="BD483">
        <v>2</v>
      </c>
      <c r="BE483">
        <v>11</v>
      </c>
      <c r="BF483">
        <v>0</v>
      </c>
      <c r="BG483">
        <v>0</v>
      </c>
      <c r="BH483">
        <v>0</v>
      </c>
      <c r="BI483">
        <v>7</v>
      </c>
      <c r="BJ483">
        <v>4</v>
      </c>
      <c r="BK483">
        <v>0</v>
      </c>
      <c r="BL483">
        <v>130</v>
      </c>
      <c r="BM483">
        <v>34</v>
      </c>
      <c r="BN483">
        <v>8</v>
      </c>
      <c r="BO483">
        <v>7</v>
      </c>
      <c r="BP483">
        <v>3</v>
      </c>
      <c r="BQ483">
        <v>1</v>
      </c>
      <c r="BR483">
        <v>77</v>
      </c>
      <c r="BS483">
        <v>1</v>
      </c>
      <c r="BT483">
        <v>1</v>
      </c>
      <c r="BU483">
        <v>0</v>
      </c>
      <c r="BV483">
        <v>618</v>
      </c>
      <c r="BW483">
        <v>618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 t="s">
        <v>58</v>
      </c>
      <c r="CG483" s="10" t="e">
        <f>#REF!</f>
        <v>#REF!</v>
      </c>
      <c r="CH483" s="10" t="e">
        <f>#REF!</f>
        <v>#REF!</v>
      </c>
      <c r="CI483" s="59" t="e">
        <f>#REF!</f>
        <v>#REF!</v>
      </c>
      <c r="CJ483" s="59" t="e">
        <f>#REF!</f>
        <v>#REF!</v>
      </c>
      <c r="CK483" s="59" t="e">
        <f>#REF!</f>
        <v>#REF!</v>
      </c>
      <c r="CL483" s="59" t="e">
        <f>#REF!</f>
        <v>#REF!</v>
      </c>
      <c r="CM483" s="59" t="e">
        <f>#REF!</f>
        <v>#REF!</v>
      </c>
      <c r="CN483" s="95" t="e">
        <f>#REF!</f>
        <v>#REF!</v>
      </c>
      <c r="CO483" s="95" t="e">
        <f>#REF!</f>
        <v>#REF!</v>
      </c>
      <c r="CP483" s="95" t="e">
        <f>#REF!</f>
        <v>#REF!</v>
      </c>
      <c r="CQ483" s="95" t="e">
        <f>#REF!</f>
        <v>#REF!</v>
      </c>
      <c r="CR483" s="95" t="e">
        <f>#REF!</f>
        <v>#REF!</v>
      </c>
      <c r="CS483" s="59" t="e">
        <f>#REF!</f>
        <v>#REF!</v>
      </c>
      <c r="CT483" s="59" t="e">
        <f>#REF!</f>
        <v>#REF!</v>
      </c>
      <c r="CU483" s="59" t="e">
        <f>#REF!</f>
        <v>#REF!</v>
      </c>
      <c r="CV483" s="59" t="e">
        <f>#REF!</f>
        <v>#REF!</v>
      </c>
      <c r="CW483" s="59" t="e">
        <f>#REF!</f>
        <v>#REF!</v>
      </c>
      <c r="CX483" s="95" t="e">
        <f>#REF!</f>
        <v>#REF!</v>
      </c>
      <c r="CY483" s="95" t="e">
        <f>#REF!</f>
        <v>#REF!</v>
      </c>
      <c r="CZ483" s="95" t="e">
        <f>#REF!</f>
        <v>#REF!</v>
      </c>
      <c r="DA483" s="95" t="e">
        <f>#REF!</f>
        <v>#REF!</v>
      </c>
      <c r="DB483" s="95" t="e">
        <f>#REF!</f>
        <v>#REF!</v>
      </c>
    </row>
    <row r="484" spans="1:106">
      <c r="A484" t="s">
        <v>166</v>
      </c>
      <c r="B484" s="10">
        <v>32</v>
      </c>
      <c r="C484" s="4" t="s">
        <v>3</v>
      </c>
      <c r="D484" s="10" t="s">
        <v>38</v>
      </c>
      <c r="E484" s="59">
        <f t="shared" si="244"/>
        <v>0</v>
      </c>
      <c r="F484" s="59">
        <f t="shared" si="245"/>
        <v>8.3333333333333321</v>
      </c>
      <c r="G484" s="59">
        <f t="shared" si="246"/>
        <v>33.333333333333329</v>
      </c>
      <c r="H484" s="59">
        <f t="shared" si="247"/>
        <v>8.3333333333333321</v>
      </c>
      <c r="I484" s="59">
        <f t="shared" si="248"/>
        <v>0.33333333333333331</v>
      </c>
      <c r="J484">
        <v>12</v>
      </c>
      <c r="K484">
        <v>0</v>
      </c>
      <c r="L484">
        <v>1</v>
      </c>
      <c r="M484">
        <v>4</v>
      </c>
      <c r="N484">
        <v>1</v>
      </c>
      <c r="O484">
        <v>6</v>
      </c>
      <c r="P484">
        <v>905.83333330000005</v>
      </c>
      <c r="Q484">
        <v>1495</v>
      </c>
      <c r="R484">
        <v>730.25</v>
      </c>
      <c r="S484">
        <v>54</v>
      </c>
      <c r="T484">
        <v>43</v>
      </c>
      <c r="U484">
        <v>43.75</v>
      </c>
      <c r="V484">
        <v>40</v>
      </c>
      <c r="W484">
        <v>1357.8</v>
      </c>
      <c r="X484">
        <v>1620.5</v>
      </c>
      <c r="Y484">
        <v>307</v>
      </c>
      <c r="Z484">
        <v>69.800000010000005</v>
      </c>
      <c r="AA484">
        <v>83.25</v>
      </c>
      <c r="AB484">
        <v>16</v>
      </c>
      <c r="AC484">
        <v>88</v>
      </c>
      <c r="AD484">
        <v>31</v>
      </c>
      <c r="AE484">
        <v>40</v>
      </c>
      <c r="AF484">
        <v>17</v>
      </c>
      <c r="AG484">
        <v>25</v>
      </c>
      <c r="AH484">
        <v>12</v>
      </c>
      <c r="AI484">
        <v>0</v>
      </c>
      <c r="AJ484">
        <v>0</v>
      </c>
      <c r="AK484">
        <v>3</v>
      </c>
      <c r="AL484">
        <v>48</v>
      </c>
      <c r="AM484">
        <v>12</v>
      </c>
      <c r="AN484">
        <v>1</v>
      </c>
      <c r="AO484">
        <v>0</v>
      </c>
      <c r="AP484">
        <v>0</v>
      </c>
      <c r="AQ484">
        <v>1</v>
      </c>
      <c r="AR484">
        <v>17</v>
      </c>
      <c r="AS484">
        <v>10</v>
      </c>
      <c r="AT484">
        <v>9</v>
      </c>
      <c r="AU484">
        <v>0</v>
      </c>
      <c r="AV484">
        <v>0</v>
      </c>
      <c r="AW484">
        <v>1</v>
      </c>
      <c r="AX484">
        <v>20</v>
      </c>
      <c r="AY484">
        <v>3</v>
      </c>
      <c r="AZ484">
        <v>2</v>
      </c>
      <c r="BA484">
        <v>0</v>
      </c>
      <c r="BB484">
        <v>0</v>
      </c>
      <c r="BC484">
        <v>1</v>
      </c>
      <c r="BD484">
        <v>11</v>
      </c>
      <c r="BE484">
        <v>7</v>
      </c>
      <c r="BF484">
        <v>0</v>
      </c>
      <c r="BG484">
        <v>0</v>
      </c>
      <c r="BH484">
        <v>0</v>
      </c>
      <c r="BI484">
        <v>1</v>
      </c>
      <c r="BJ484">
        <v>5</v>
      </c>
      <c r="BK484">
        <v>1</v>
      </c>
      <c r="BL484">
        <v>360</v>
      </c>
      <c r="BM484">
        <v>103</v>
      </c>
      <c r="BN484">
        <v>43</v>
      </c>
      <c r="BO484">
        <v>2</v>
      </c>
      <c r="BP484">
        <v>13</v>
      </c>
      <c r="BQ484">
        <v>37</v>
      </c>
      <c r="BR484">
        <v>162</v>
      </c>
      <c r="BS484">
        <v>6</v>
      </c>
      <c r="BT484">
        <v>5</v>
      </c>
      <c r="BU484">
        <v>1</v>
      </c>
      <c r="BV484">
        <v>6400</v>
      </c>
      <c r="BW484">
        <v>5234</v>
      </c>
      <c r="BX484">
        <v>1166</v>
      </c>
      <c r="BY484">
        <v>0</v>
      </c>
      <c r="BZ484">
        <v>0</v>
      </c>
      <c r="CA484">
        <v>0</v>
      </c>
      <c r="CB484">
        <v>0</v>
      </c>
      <c r="CC484">
        <v>0</v>
      </c>
      <c r="CD484" t="s">
        <v>58</v>
      </c>
      <c r="CG484" s="10">
        <f>CG721</f>
        <v>0</v>
      </c>
      <c r="CH484" s="10">
        <f t="shared" ref="CH484:DB484" si="251">CH721</f>
        <v>0</v>
      </c>
      <c r="CI484" s="59">
        <f t="shared" si="251"/>
        <v>0</v>
      </c>
      <c r="CJ484" s="59">
        <f t="shared" si="251"/>
        <v>0</v>
      </c>
      <c r="CK484" s="59">
        <f t="shared" si="251"/>
        <v>0</v>
      </c>
      <c r="CL484" s="59">
        <f t="shared" si="251"/>
        <v>0</v>
      </c>
      <c r="CM484" s="59">
        <f t="shared" si="251"/>
        <v>0</v>
      </c>
      <c r="CN484" s="95">
        <f t="shared" si="251"/>
        <v>0</v>
      </c>
      <c r="CO484" s="95">
        <f t="shared" si="251"/>
        <v>0</v>
      </c>
      <c r="CP484" s="95">
        <f t="shared" si="251"/>
        <v>0</v>
      </c>
      <c r="CQ484" s="95">
        <f t="shared" si="251"/>
        <v>0</v>
      </c>
      <c r="CR484" s="95">
        <f t="shared" si="251"/>
        <v>0</v>
      </c>
      <c r="CS484" s="59">
        <f t="shared" si="251"/>
        <v>0</v>
      </c>
      <c r="CT484" s="59">
        <f t="shared" si="251"/>
        <v>0</v>
      </c>
      <c r="CU484" s="59">
        <f t="shared" si="251"/>
        <v>0</v>
      </c>
      <c r="CV484" s="59">
        <f t="shared" si="251"/>
        <v>0</v>
      </c>
      <c r="CW484" s="59">
        <f t="shared" si="251"/>
        <v>0</v>
      </c>
      <c r="CX484" s="95">
        <f t="shared" si="251"/>
        <v>0</v>
      </c>
      <c r="CY484" s="95">
        <f t="shared" si="251"/>
        <v>0</v>
      </c>
      <c r="CZ484" s="95">
        <f t="shared" si="251"/>
        <v>0</v>
      </c>
      <c r="DA484" s="95">
        <f t="shared" si="251"/>
        <v>0</v>
      </c>
      <c r="DB484" s="95">
        <f t="shared" si="251"/>
        <v>0</v>
      </c>
    </row>
    <row r="485" spans="1:106">
      <c r="A485" t="s">
        <v>167</v>
      </c>
      <c r="B485" s="10">
        <v>27</v>
      </c>
      <c r="C485" s="6" t="s">
        <v>2</v>
      </c>
      <c r="D485" s="10" t="s">
        <v>38</v>
      </c>
      <c r="E485" s="59">
        <f t="shared" si="244"/>
        <v>0</v>
      </c>
      <c r="F485" s="59">
        <f t="shared" si="245"/>
        <v>0</v>
      </c>
      <c r="G485" s="59">
        <f t="shared" si="246"/>
        <v>50</v>
      </c>
      <c r="H485" s="59">
        <f t="shared" si="247"/>
        <v>33.333333333333329</v>
      </c>
      <c r="I485" s="59">
        <f t="shared" si="248"/>
        <v>0.5</v>
      </c>
      <c r="J485">
        <v>12</v>
      </c>
      <c r="K485">
        <v>0</v>
      </c>
      <c r="L485">
        <v>0</v>
      </c>
      <c r="M485">
        <v>6</v>
      </c>
      <c r="N485">
        <v>4</v>
      </c>
      <c r="O485">
        <v>2</v>
      </c>
      <c r="P485">
        <v>179.83333329999999</v>
      </c>
      <c r="Q485">
        <v>0</v>
      </c>
      <c r="R485">
        <v>143.5</v>
      </c>
      <c r="S485">
        <v>133.75</v>
      </c>
      <c r="T485">
        <v>148.1</v>
      </c>
      <c r="U485">
        <v>78.333333339999996</v>
      </c>
      <c r="V485">
        <v>252.75</v>
      </c>
      <c r="W485">
        <v>2322.1</v>
      </c>
      <c r="X485">
        <v>3357.166667</v>
      </c>
      <c r="Y485">
        <v>769.5</v>
      </c>
      <c r="Z485">
        <v>328.1</v>
      </c>
      <c r="AA485">
        <v>393.16666659999999</v>
      </c>
      <c r="AB485">
        <v>230.5</v>
      </c>
      <c r="AC485">
        <v>52</v>
      </c>
      <c r="AD485">
        <v>27</v>
      </c>
      <c r="AE485">
        <v>20</v>
      </c>
      <c r="AF485">
        <v>5</v>
      </c>
      <c r="AG485">
        <v>14</v>
      </c>
      <c r="AH485">
        <v>16</v>
      </c>
      <c r="AI485">
        <v>1</v>
      </c>
      <c r="AJ485">
        <v>0</v>
      </c>
      <c r="AK485">
        <v>16</v>
      </c>
      <c r="AL485">
        <v>5</v>
      </c>
      <c r="AM485">
        <v>12</v>
      </c>
      <c r="AN485">
        <v>4</v>
      </c>
      <c r="AO485">
        <v>0</v>
      </c>
      <c r="AP485">
        <v>0</v>
      </c>
      <c r="AQ485">
        <v>8</v>
      </c>
      <c r="AR485">
        <v>3</v>
      </c>
      <c r="AS485">
        <v>2</v>
      </c>
      <c r="AT485">
        <v>8</v>
      </c>
      <c r="AU485">
        <v>1</v>
      </c>
      <c r="AV485">
        <v>0</v>
      </c>
      <c r="AW485">
        <v>7</v>
      </c>
      <c r="AX485">
        <v>2</v>
      </c>
      <c r="AY485">
        <v>0</v>
      </c>
      <c r="AZ485">
        <v>4</v>
      </c>
      <c r="BA485">
        <v>0</v>
      </c>
      <c r="BB485">
        <v>0</v>
      </c>
      <c r="BC485">
        <v>1</v>
      </c>
      <c r="BD485">
        <v>0</v>
      </c>
      <c r="BE485">
        <v>18</v>
      </c>
      <c r="BF485">
        <v>0</v>
      </c>
      <c r="BG485">
        <v>0</v>
      </c>
      <c r="BH485">
        <v>5</v>
      </c>
      <c r="BI485">
        <v>4</v>
      </c>
      <c r="BJ485">
        <v>6</v>
      </c>
      <c r="BK485">
        <v>3</v>
      </c>
      <c r="BL485">
        <v>938</v>
      </c>
      <c r="BM485">
        <v>60</v>
      </c>
      <c r="BN485">
        <v>12</v>
      </c>
      <c r="BO485">
        <v>15</v>
      </c>
      <c r="BP485">
        <v>1</v>
      </c>
      <c r="BQ485">
        <v>519</v>
      </c>
      <c r="BR485">
        <v>331</v>
      </c>
      <c r="BS485">
        <v>2</v>
      </c>
      <c r="BT485">
        <v>0</v>
      </c>
      <c r="BU485">
        <v>2</v>
      </c>
      <c r="BV485">
        <v>762</v>
      </c>
      <c r="BW485">
        <v>0</v>
      </c>
      <c r="BX485">
        <v>762</v>
      </c>
      <c r="BY485">
        <v>0</v>
      </c>
      <c r="BZ485">
        <v>0</v>
      </c>
      <c r="CA485">
        <v>0</v>
      </c>
      <c r="CB485">
        <v>0</v>
      </c>
      <c r="CC485">
        <v>0</v>
      </c>
      <c r="CD485" t="s">
        <v>58</v>
      </c>
    </row>
    <row r="486" spans="1:106">
      <c r="A486" t="s">
        <v>182</v>
      </c>
      <c r="B486" s="10">
        <v>35</v>
      </c>
      <c r="C486" s="4" t="s">
        <v>3</v>
      </c>
      <c r="D486" s="10" t="s">
        <v>38</v>
      </c>
      <c r="E486" s="59">
        <f t="shared" si="244"/>
        <v>33.333333333333329</v>
      </c>
      <c r="F486" s="59">
        <f t="shared" si="245"/>
        <v>16.666666666666664</v>
      </c>
      <c r="G486" s="59">
        <f t="shared" si="246"/>
        <v>16.666666666666664</v>
      </c>
      <c r="H486" s="59">
        <f t="shared" si="247"/>
        <v>8.3333333333333321</v>
      </c>
      <c r="I486" s="59">
        <f t="shared" si="248"/>
        <v>0.16666666666666666</v>
      </c>
      <c r="J486">
        <v>12</v>
      </c>
      <c r="K486">
        <v>4</v>
      </c>
      <c r="L486">
        <v>2</v>
      </c>
      <c r="M486">
        <v>2</v>
      </c>
      <c r="N486">
        <v>1</v>
      </c>
      <c r="O486">
        <v>1</v>
      </c>
      <c r="P486">
        <v>1209.166667</v>
      </c>
      <c r="Q486">
        <v>2780</v>
      </c>
      <c r="R486">
        <v>543</v>
      </c>
      <c r="S486">
        <v>142</v>
      </c>
      <c r="T486">
        <v>386.33333340000001</v>
      </c>
      <c r="U486">
        <v>345.5</v>
      </c>
      <c r="V486">
        <v>468</v>
      </c>
      <c r="W486">
        <v>64</v>
      </c>
      <c r="X486">
        <v>74</v>
      </c>
      <c r="Y486">
        <v>44</v>
      </c>
      <c r="Z486">
        <v>828.66666669999995</v>
      </c>
      <c r="AA486">
        <v>1019</v>
      </c>
      <c r="AB486">
        <v>448</v>
      </c>
      <c r="AC486">
        <v>32</v>
      </c>
      <c r="AD486">
        <v>16</v>
      </c>
      <c r="AE486">
        <v>8</v>
      </c>
      <c r="AF486">
        <v>8</v>
      </c>
      <c r="AG486">
        <v>7</v>
      </c>
      <c r="AH486">
        <v>10</v>
      </c>
      <c r="AI486">
        <v>1</v>
      </c>
      <c r="AJ486">
        <v>0</v>
      </c>
      <c r="AK486">
        <v>0</v>
      </c>
      <c r="AL486">
        <v>14</v>
      </c>
      <c r="AM486">
        <v>6</v>
      </c>
      <c r="AN486">
        <v>6</v>
      </c>
      <c r="AO486">
        <v>0</v>
      </c>
      <c r="AP486">
        <v>0</v>
      </c>
      <c r="AQ486">
        <v>0</v>
      </c>
      <c r="AR486">
        <v>4</v>
      </c>
      <c r="AS486">
        <v>0</v>
      </c>
      <c r="AT486">
        <v>3</v>
      </c>
      <c r="AU486">
        <v>1</v>
      </c>
      <c r="AV486">
        <v>0</v>
      </c>
      <c r="AW486">
        <v>0</v>
      </c>
      <c r="AX486">
        <v>4</v>
      </c>
      <c r="AY486">
        <v>1</v>
      </c>
      <c r="AZ486">
        <v>1</v>
      </c>
      <c r="BA486">
        <v>0</v>
      </c>
      <c r="BB486">
        <v>0</v>
      </c>
      <c r="BC486">
        <v>0</v>
      </c>
      <c r="BD486">
        <v>6</v>
      </c>
      <c r="BE486">
        <v>16</v>
      </c>
      <c r="BF486">
        <v>12</v>
      </c>
      <c r="BG486">
        <v>0</v>
      </c>
      <c r="BH486">
        <v>0</v>
      </c>
      <c r="BI486">
        <v>3</v>
      </c>
      <c r="BJ486">
        <v>0</v>
      </c>
      <c r="BK486">
        <v>1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1</v>
      </c>
      <c r="BT486">
        <v>1</v>
      </c>
      <c r="BU486">
        <v>0</v>
      </c>
      <c r="BV486">
        <v>467</v>
      </c>
      <c r="BW486">
        <v>467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 t="s">
        <v>58</v>
      </c>
    </row>
    <row r="487" spans="1:106">
      <c r="A487" t="s">
        <v>168</v>
      </c>
      <c r="B487" s="10">
        <v>25</v>
      </c>
      <c r="C487" s="4" t="s">
        <v>3</v>
      </c>
      <c r="D487" s="10" t="s">
        <v>38</v>
      </c>
      <c r="E487" s="59">
        <f t="shared" si="244"/>
        <v>0</v>
      </c>
      <c r="F487" s="59">
        <f t="shared" si="245"/>
        <v>0</v>
      </c>
      <c r="G487" s="59">
        <f t="shared" si="246"/>
        <v>41.666666666666671</v>
      </c>
      <c r="H487" s="59">
        <f t="shared" si="247"/>
        <v>25</v>
      </c>
      <c r="I487" s="59">
        <f t="shared" si="248"/>
        <v>0.41666666666666669</v>
      </c>
      <c r="J487">
        <v>12</v>
      </c>
      <c r="K487">
        <v>0</v>
      </c>
      <c r="L487">
        <v>0</v>
      </c>
      <c r="M487">
        <v>5</v>
      </c>
      <c r="N487">
        <v>3</v>
      </c>
      <c r="O487">
        <v>4</v>
      </c>
      <c r="P487">
        <v>446.08333340000001</v>
      </c>
      <c r="Q487">
        <v>0</v>
      </c>
      <c r="R487">
        <v>416.6</v>
      </c>
      <c r="S487">
        <v>497.33333340000001</v>
      </c>
      <c r="T487">
        <v>183.75</v>
      </c>
      <c r="U487">
        <v>100.4</v>
      </c>
      <c r="V487">
        <v>322.66666659999999</v>
      </c>
      <c r="W487">
        <v>292.625</v>
      </c>
      <c r="X487">
        <v>365.2</v>
      </c>
      <c r="Y487">
        <v>171.66666670000001</v>
      </c>
      <c r="Z487">
        <v>26</v>
      </c>
      <c r="AA487">
        <v>22</v>
      </c>
      <c r="AB487">
        <v>32.666666669999998</v>
      </c>
      <c r="AC487">
        <v>103</v>
      </c>
      <c r="AD487">
        <v>31</v>
      </c>
      <c r="AE487">
        <v>43</v>
      </c>
      <c r="AF487">
        <v>29</v>
      </c>
      <c r="AG487">
        <v>22</v>
      </c>
      <c r="AH487">
        <v>16</v>
      </c>
      <c r="AI487">
        <v>10</v>
      </c>
      <c r="AJ487">
        <v>1</v>
      </c>
      <c r="AK487">
        <v>7</v>
      </c>
      <c r="AL487">
        <v>47</v>
      </c>
      <c r="AM487">
        <v>12</v>
      </c>
      <c r="AN487">
        <v>4</v>
      </c>
      <c r="AO487">
        <v>1</v>
      </c>
      <c r="AP487">
        <v>0</v>
      </c>
      <c r="AQ487">
        <v>1</v>
      </c>
      <c r="AR487">
        <v>13</v>
      </c>
      <c r="AS487">
        <v>9</v>
      </c>
      <c r="AT487">
        <v>8</v>
      </c>
      <c r="AU487">
        <v>5</v>
      </c>
      <c r="AV487">
        <v>1</v>
      </c>
      <c r="AW487">
        <v>5</v>
      </c>
      <c r="AX487">
        <v>15</v>
      </c>
      <c r="AY487">
        <v>1</v>
      </c>
      <c r="AZ487">
        <v>4</v>
      </c>
      <c r="BA487">
        <v>4</v>
      </c>
      <c r="BB487">
        <v>0</v>
      </c>
      <c r="BC487">
        <v>1</v>
      </c>
      <c r="BD487">
        <v>19</v>
      </c>
      <c r="BE487">
        <v>26</v>
      </c>
      <c r="BF487">
        <v>2</v>
      </c>
      <c r="BG487">
        <v>0</v>
      </c>
      <c r="BH487">
        <v>0</v>
      </c>
      <c r="BI487">
        <v>2</v>
      </c>
      <c r="BJ487">
        <v>9</v>
      </c>
      <c r="BK487">
        <v>13</v>
      </c>
      <c r="BL487">
        <v>159</v>
      </c>
      <c r="BM487">
        <v>33</v>
      </c>
      <c r="BN487">
        <v>15</v>
      </c>
      <c r="BO487">
        <v>0</v>
      </c>
      <c r="BP487">
        <v>18</v>
      </c>
      <c r="BQ487">
        <v>11</v>
      </c>
      <c r="BR487">
        <v>82</v>
      </c>
      <c r="BS487">
        <v>4</v>
      </c>
      <c r="BT487">
        <v>3</v>
      </c>
      <c r="BU487">
        <v>1</v>
      </c>
      <c r="BV487">
        <v>1778</v>
      </c>
      <c r="BW487">
        <v>1583</v>
      </c>
      <c r="BX487">
        <v>195</v>
      </c>
      <c r="BY487">
        <v>0</v>
      </c>
      <c r="BZ487">
        <v>0</v>
      </c>
      <c r="CA487">
        <v>0</v>
      </c>
      <c r="CB487">
        <v>0</v>
      </c>
      <c r="CC487">
        <v>0</v>
      </c>
      <c r="CD487" t="s">
        <v>58</v>
      </c>
    </row>
    <row r="488" spans="1:106">
      <c r="A488" t="s">
        <v>169</v>
      </c>
      <c r="B488" s="10">
        <v>33</v>
      </c>
      <c r="C488" s="6" t="s">
        <v>2</v>
      </c>
      <c r="D488" s="10" t="s">
        <v>38</v>
      </c>
      <c r="E488" s="59">
        <f t="shared" si="244"/>
        <v>0</v>
      </c>
      <c r="F488" s="59">
        <f t="shared" si="245"/>
        <v>8.3333333333333321</v>
      </c>
      <c r="G488" s="59">
        <f t="shared" si="246"/>
        <v>50</v>
      </c>
      <c r="H488" s="59">
        <f t="shared" si="247"/>
        <v>33.333333333333329</v>
      </c>
      <c r="I488" s="59">
        <f t="shared" si="248"/>
        <v>0.5</v>
      </c>
      <c r="J488">
        <v>12</v>
      </c>
      <c r="K488">
        <v>0</v>
      </c>
      <c r="L488">
        <v>1</v>
      </c>
      <c r="M488">
        <v>6</v>
      </c>
      <c r="N488">
        <v>4</v>
      </c>
      <c r="O488">
        <v>1</v>
      </c>
      <c r="P488">
        <v>1337.333333</v>
      </c>
      <c r="Q488">
        <v>1225</v>
      </c>
      <c r="R488">
        <v>1336.666667</v>
      </c>
      <c r="S488">
        <v>1621.5</v>
      </c>
      <c r="T488">
        <v>203.4</v>
      </c>
      <c r="U488">
        <v>106.33333330000001</v>
      </c>
      <c r="V488">
        <v>349</v>
      </c>
      <c r="W488">
        <v>2404.1</v>
      </c>
      <c r="X488">
        <v>2048.666667</v>
      </c>
      <c r="Y488">
        <v>2937.25</v>
      </c>
      <c r="Z488">
        <v>394.4</v>
      </c>
      <c r="AA488">
        <v>473.5</v>
      </c>
      <c r="AB488">
        <v>275.75</v>
      </c>
      <c r="AC488">
        <v>37</v>
      </c>
      <c r="AD488">
        <v>16</v>
      </c>
      <c r="AE488">
        <v>13</v>
      </c>
      <c r="AF488">
        <v>8</v>
      </c>
      <c r="AG488">
        <v>17</v>
      </c>
      <c r="AH488">
        <v>11</v>
      </c>
      <c r="AI488">
        <v>2</v>
      </c>
      <c r="AJ488">
        <v>0</v>
      </c>
      <c r="AK488">
        <v>1</v>
      </c>
      <c r="AL488">
        <v>6</v>
      </c>
      <c r="AM488">
        <v>12</v>
      </c>
      <c r="AN488">
        <v>0</v>
      </c>
      <c r="AO488">
        <v>0</v>
      </c>
      <c r="AP488">
        <v>0</v>
      </c>
      <c r="AQ488">
        <v>1</v>
      </c>
      <c r="AR488">
        <v>3</v>
      </c>
      <c r="AS488">
        <v>3</v>
      </c>
      <c r="AT488">
        <v>7</v>
      </c>
      <c r="AU488">
        <v>1</v>
      </c>
      <c r="AV488">
        <v>0</v>
      </c>
      <c r="AW488">
        <v>0</v>
      </c>
      <c r="AX488">
        <v>2</v>
      </c>
      <c r="AY488">
        <v>2</v>
      </c>
      <c r="AZ488">
        <v>4</v>
      </c>
      <c r="BA488">
        <v>1</v>
      </c>
      <c r="BB488">
        <v>0</v>
      </c>
      <c r="BC488">
        <v>0</v>
      </c>
      <c r="BD488">
        <v>1</v>
      </c>
      <c r="BE488">
        <v>13</v>
      </c>
      <c r="BF488">
        <v>2</v>
      </c>
      <c r="BG488">
        <v>0</v>
      </c>
      <c r="BH488">
        <v>0</v>
      </c>
      <c r="BI488">
        <v>1</v>
      </c>
      <c r="BJ488">
        <v>9</v>
      </c>
      <c r="BK488">
        <v>1</v>
      </c>
      <c r="BL488">
        <v>430</v>
      </c>
      <c r="BM488">
        <v>130</v>
      </c>
      <c r="BN488">
        <v>31</v>
      </c>
      <c r="BO488">
        <v>4</v>
      </c>
      <c r="BP488">
        <v>14</v>
      </c>
      <c r="BQ488">
        <v>141</v>
      </c>
      <c r="BR488">
        <v>110</v>
      </c>
      <c r="BS488">
        <v>1</v>
      </c>
      <c r="BT488">
        <v>1</v>
      </c>
      <c r="BU488">
        <v>0</v>
      </c>
      <c r="BV488">
        <v>317</v>
      </c>
      <c r="BW488">
        <v>317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 t="s">
        <v>58</v>
      </c>
    </row>
    <row r="489" spans="1:106">
      <c r="A489" t="s">
        <v>170</v>
      </c>
      <c r="B489" s="10">
        <v>27</v>
      </c>
      <c r="C489" s="6" t="s">
        <v>2</v>
      </c>
      <c r="D489" s="10" t="s">
        <v>38</v>
      </c>
      <c r="E489" s="59">
        <f t="shared" si="244"/>
        <v>0</v>
      </c>
      <c r="F489" s="59">
        <f t="shared" si="245"/>
        <v>0</v>
      </c>
      <c r="G489" s="59">
        <f t="shared" si="246"/>
        <v>50</v>
      </c>
      <c r="H489" s="59">
        <f t="shared" si="247"/>
        <v>0</v>
      </c>
      <c r="I489" s="59">
        <f t="shared" si="248"/>
        <v>0.5</v>
      </c>
      <c r="J489">
        <v>12</v>
      </c>
      <c r="K489">
        <v>0</v>
      </c>
      <c r="L489">
        <v>0</v>
      </c>
      <c r="M489">
        <v>6</v>
      </c>
      <c r="N489">
        <v>0</v>
      </c>
      <c r="O489">
        <v>6</v>
      </c>
      <c r="P489">
        <v>205</v>
      </c>
      <c r="Q489">
        <v>0</v>
      </c>
      <c r="R489">
        <v>247.83333329999999</v>
      </c>
      <c r="S489">
        <v>0</v>
      </c>
      <c r="T489">
        <v>125.83333330000001</v>
      </c>
      <c r="U489">
        <v>125.83333330000001</v>
      </c>
      <c r="V489">
        <v>0</v>
      </c>
      <c r="W489">
        <v>92.833333339999996</v>
      </c>
      <c r="X489">
        <v>92.833333339999996</v>
      </c>
      <c r="Y489">
        <v>0</v>
      </c>
      <c r="Z489">
        <v>721.66666669999995</v>
      </c>
      <c r="AA489">
        <v>721.66666669999995</v>
      </c>
      <c r="AB489">
        <v>0</v>
      </c>
      <c r="AC489">
        <v>194</v>
      </c>
      <c r="AD489">
        <v>92</v>
      </c>
      <c r="AE489">
        <v>102</v>
      </c>
      <c r="AF489">
        <v>0</v>
      </c>
      <c r="AG489">
        <v>19</v>
      </c>
      <c r="AH489">
        <v>68</v>
      </c>
      <c r="AI489">
        <v>21</v>
      </c>
      <c r="AJ489">
        <v>2</v>
      </c>
      <c r="AK489">
        <v>0</v>
      </c>
      <c r="AL489">
        <v>84</v>
      </c>
      <c r="AM489">
        <v>12</v>
      </c>
      <c r="AN489">
        <v>56</v>
      </c>
      <c r="AO489">
        <v>2</v>
      </c>
      <c r="AP489">
        <v>0</v>
      </c>
      <c r="AQ489">
        <v>0</v>
      </c>
      <c r="AR489">
        <v>22</v>
      </c>
      <c r="AS489">
        <v>7</v>
      </c>
      <c r="AT489">
        <v>12</v>
      </c>
      <c r="AU489">
        <v>19</v>
      </c>
      <c r="AV489">
        <v>2</v>
      </c>
      <c r="AW489">
        <v>0</v>
      </c>
      <c r="AX489">
        <v>62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7</v>
      </c>
      <c r="BF489">
        <v>1</v>
      </c>
      <c r="BG489">
        <v>0</v>
      </c>
      <c r="BH489">
        <v>0</v>
      </c>
      <c r="BI489">
        <v>6</v>
      </c>
      <c r="BJ489">
        <v>0</v>
      </c>
      <c r="BK489">
        <v>0</v>
      </c>
      <c r="BL489">
        <v>72</v>
      </c>
      <c r="BM489">
        <v>11</v>
      </c>
      <c r="BN489">
        <v>0</v>
      </c>
      <c r="BO489">
        <v>0</v>
      </c>
      <c r="BP489">
        <v>7</v>
      </c>
      <c r="BQ489">
        <v>0</v>
      </c>
      <c r="BR489">
        <v>54</v>
      </c>
      <c r="BS489">
        <v>6</v>
      </c>
      <c r="BT489">
        <v>0</v>
      </c>
      <c r="BU489">
        <v>6</v>
      </c>
      <c r="BV489">
        <v>973</v>
      </c>
      <c r="BW489">
        <v>0</v>
      </c>
      <c r="BX489">
        <v>973</v>
      </c>
      <c r="BY489">
        <v>0</v>
      </c>
      <c r="BZ489">
        <v>0</v>
      </c>
      <c r="CA489">
        <v>0</v>
      </c>
      <c r="CB489">
        <v>0</v>
      </c>
      <c r="CC489">
        <v>0</v>
      </c>
      <c r="CD489" t="s">
        <v>58</v>
      </c>
    </row>
    <row r="490" spans="1:106">
      <c r="A490" t="s">
        <v>171</v>
      </c>
      <c r="B490" s="10">
        <v>32</v>
      </c>
      <c r="C490" s="4" t="s">
        <v>3</v>
      </c>
      <c r="D490" s="10" t="s">
        <v>38</v>
      </c>
      <c r="E490" s="59">
        <f t="shared" si="244"/>
        <v>0</v>
      </c>
      <c r="F490" s="59">
        <f t="shared" si="245"/>
        <v>0</v>
      </c>
      <c r="G490" s="59">
        <f t="shared" si="246"/>
        <v>50</v>
      </c>
      <c r="H490" s="59">
        <f t="shared" si="247"/>
        <v>16.666666666666664</v>
      </c>
      <c r="I490" s="59">
        <f t="shared" si="248"/>
        <v>0.5</v>
      </c>
      <c r="J490">
        <v>12</v>
      </c>
      <c r="K490">
        <v>0</v>
      </c>
      <c r="L490">
        <v>0</v>
      </c>
      <c r="M490">
        <v>6</v>
      </c>
      <c r="N490">
        <v>2</v>
      </c>
      <c r="O490">
        <v>4</v>
      </c>
      <c r="P490">
        <v>540.66666669999995</v>
      </c>
      <c r="Q490">
        <v>0</v>
      </c>
      <c r="R490">
        <v>381.5</v>
      </c>
      <c r="S490">
        <v>1570.5</v>
      </c>
      <c r="T490">
        <v>201</v>
      </c>
      <c r="U490">
        <v>197.5</v>
      </c>
      <c r="V490">
        <v>211.5</v>
      </c>
      <c r="W490">
        <v>125.875</v>
      </c>
      <c r="X490">
        <v>120.66666669999999</v>
      </c>
      <c r="Y490">
        <v>141.5</v>
      </c>
      <c r="Z490">
        <v>149.75</v>
      </c>
      <c r="AA490">
        <v>81.5</v>
      </c>
      <c r="AB490">
        <v>354.5</v>
      </c>
      <c r="AC490">
        <v>56</v>
      </c>
      <c r="AD490">
        <v>24</v>
      </c>
      <c r="AE490">
        <v>23</v>
      </c>
      <c r="AF490">
        <v>9</v>
      </c>
      <c r="AG490">
        <v>16</v>
      </c>
      <c r="AH490">
        <v>14</v>
      </c>
      <c r="AI490">
        <v>5</v>
      </c>
      <c r="AJ490">
        <v>0</v>
      </c>
      <c r="AK490">
        <v>6</v>
      </c>
      <c r="AL490">
        <v>15</v>
      </c>
      <c r="AM490">
        <v>12</v>
      </c>
      <c r="AN490">
        <v>2</v>
      </c>
      <c r="AO490">
        <v>0</v>
      </c>
      <c r="AP490">
        <v>0</v>
      </c>
      <c r="AQ490">
        <v>4</v>
      </c>
      <c r="AR490">
        <v>6</v>
      </c>
      <c r="AS490">
        <v>4</v>
      </c>
      <c r="AT490">
        <v>10</v>
      </c>
      <c r="AU490">
        <v>1</v>
      </c>
      <c r="AV490">
        <v>0</v>
      </c>
      <c r="AW490">
        <v>0</v>
      </c>
      <c r="AX490">
        <v>8</v>
      </c>
      <c r="AY490">
        <v>0</v>
      </c>
      <c r="AZ490">
        <v>2</v>
      </c>
      <c r="BA490">
        <v>4</v>
      </c>
      <c r="BB490">
        <v>0</v>
      </c>
      <c r="BC490">
        <v>2</v>
      </c>
      <c r="BD490">
        <v>1</v>
      </c>
      <c r="BE490">
        <v>15</v>
      </c>
      <c r="BF490">
        <v>0</v>
      </c>
      <c r="BG490">
        <v>0</v>
      </c>
      <c r="BH490">
        <v>0</v>
      </c>
      <c r="BI490">
        <v>5</v>
      </c>
      <c r="BJ490">
        <v>8</v>
      </c>
      <c r="BK490">
        <v>2</v>
      </c>
      <c r="BL490">
        <v>143</v>
      </c>
      <c r="BM490">
        <v>58</v>
      </c>
      <c r="BN490">
        <v>22</v>
      </c>
      <c r="BO490">
        <v>8</v>
      </c>
      <c r="BP490">
        <v>9</v>
      </c>
      <c r="BQ490">
        <v>12</v>
      </c>
      <c r="BR490">
        <v>34</v>
      </c>
      <c r="BS490">
        <v>4</v>
      </c>
      <c r="BT490">
        <v>0</v>
      </c>
      <c r="BU490">
        <v>4</v>
      </c>
      <c r="BV490">
        <v>1058</v>
      </c>
      <c r="BW490">
        <v>0</v>
      </c>
      <c r="BX490">
        <v>1058</v>
      </c>
      <c r="BY490">
        <v>0</v>
      </c>
      <c r="BZ490">
        <v>0</v>
      </c>
      <c r="CA490">
        <v>0</v>
      </c>
      <c r="CB490">
        <v>0</v>
      </c>
      <c r="CC490">
        <v>0</v>
      </c>
      <c r="CD490" t="s">
        <v>58</v>
      </c>
    </row>
    <row r="491" spans="1:106">
      <c r="A491" t="s">
        <v>172</v>
      </c>
      <c r="B491" s="10">
        <v>27</v>
      </c>
      <c r="C491" s="4" t="s">
        <v>3</v>
      </c>
      <c r="D491" s="10" t="s">
        <v>38</v>
      </c>
      <c r="E491" s="59">
        <f t="shared" si="244"/>
        <v>0</v>
      </c>
      <c r="F491" s="59">
        <f t="shared" si="245"/>
        <v>0</v>
      </c>
      <c r="G491" s="59">
        <f t="shared" si="246"/>
        <v>50</v>
      </c>
      <c r="H491" s="59">
        <f t="shared" si="247"/>
        <v>33.333333333333329</v>
      </c>
      <c r="I491" s="59">
        <f t="shared" si="248"/>
        <v>0.5</v>
      </c>
      <c r="J491">
        <v>12</v>
      </c>
      <c r="K491">
        <v>0</v>
      </c>
      <c r="L491">
        <v>0</v>
      </c>
      <c r="M491">
        <v>6</v>
      </c>
      <c r="N491">
        <v>4</v>
      </c>
      <c r="O491">
        <v>2</v>
      </c>
      <c r="P491">
        <v>493.5</v>
      </c>
      <c r="Q491">
        <v>0</v>
      </c>
      <c r="R491">
        <v>455.33333340000001</v>
      </c>
      <c r="S491">
        <v>740.25</v>
      </c>
      <c r="T491">
        <v>273.5</v>
      </c>
      <c r="U491">
        <v>299.83333340000001</v>
      </c>
      <c r="V491">
        <v>234</v>
      </c>
      <c r="W491">
        <v>86.599999990000001</v>
      </c>
      <c r="X491">
        <v>86.333333339999996</v>
      </c>
      <c r="Y491">
        <v>87</v>
      </c>
      <c r="Z491">
        <v>632.09999989999994</v>
      </c>
      <c r="AA491">
        <v>877.16666669999995</v>
      </c>
      <c r="AB491">
        <v>264.5</v>
      </c>
      <c r="AC491">
        <v>38</v>
      </c>
      <c r="AD491">
        <v>16</v>
      </c>
      <c r="AE491">
        <v>16</v>
      </c>
      <c r="AF491">
        <v>6</v>
      </c>
      <c r="AG491">
        <v>14</v>
      </c>
      <c r="AH491">
        <v>14</v>
      </c>
      <c r="AI491">
        <v>4</v>
      </c>
      <c r="AJ491">
        <v>0</v>
      </c>
      <c r="AK491">
        <v>0</v>
      </c>
      <c r="AL491">
        <v>6</v>
      </c>
      <c r="AM491">
        <v>12</v>
      </c>
      <c r="AN491">
        <v>2</v>
      </c>
      <c r="AO491">
        <v>1</v>
      </c>
      <c r="AP491">
        <v>0</v>
      </c>
      <c r="AQ491">
        <v>0</v>
      </c>
      <c r="AR491">
        <v>1</v>
      </c>
      <c r="AS491">
        <v>2</v>
      </c>
      <c r="AT491">
        <v>8</v>
      </c>
      <c r="AU491">
        <v>3</v>
      </c>
      <c r="AV491">
        <v>0</v>
      </c>
      <c r="AW491">
        <v>0</v>
      </c>
      <c r="AX491">
        <v>3</v>
      </c>
      <c r="AY491">
        <v>0</v>
      </c>
      <c r="AZ491">
        <v>4</v>
      </c>
      <c r="BA491">
        <v>0</v>
      </c>
      <c r="BB491">
        <v>0</v>
      </c>
      <c r="BC491">
        <v>0</v>
      </c>
      <c r="BD491">
        <v>2</v>
      </c>
      <c r="BE491">
        <v>12</v>
      </c>
      <c r="BF491">
        <v>0</v>
      </c>
      <c r="BG491">
        <v>1</v>
      </c>
      <c r="BH491">
        <v>0</v>
      </c>
      <c r="BI491">
        <v>6</v>
      </c>
      <c r="BJ491">
        <v>4</v>
      </c>
      <c r="BK491">
        <v>1</v>
      </c>
      <c r="BL491">
        <v>134</v>
      </c>
      <c r="BM491">
        <v>30</v>
      </c>
      <c r="BN491">
        <v>8</v>
      </c>
      <c r="BO491">
        <v>3</v>
      </c>
      <c r="BP491">
        <v>7</v>
      </c>
      <c r="BQ491">
        <v>3</v>
      </c>
      <c r="BR491">
        <v>83</v>
      </c>
      <c r="BS491">
        <v>2</v>
      </c>
      <c r="BT491">
        <v>0</v>
      </c>
      <c r="BU491">
        <v>2</v>
      </c>
      <c r="BV491">
        <v>229</v>
      </c>
      <c r="BW491">
        <v>0</v>
      </c>
      <c r="BX491">
        <v>229</v>
      </c>
      <c r="BY491">
        <v>0</v>
      </c>
      <c r="BZ491">
        <v>0</v>
      </c>
      <c r="CA491">
        <v>0</v>
      </c>
      <c r="CB491">
        <v>0</v>
      </c>
      <c r="CC491">
        <v>0</v>
      </c>
      <c r="CD491" t="s">
        <v>58</v>
      </c>
    </row>
    <row r="492" spans="1:106">
      <c r="A492" t="s">
        <v>173</v>
      </c>
      <c r="B492" s="10">
        <v>27</v>
      </c>
      <c r="C492" s="6" t="s">
        <v>2</v>
      </c>
      <c r="D492" s="10" t="s">
        <v>38</v>
      </c>
      <c r="E492" s="59">
        <f t="shared" si="244"/>
        <v>8.3333333333333321</v>
      </c>
      <c r="F492" s="59">
        <f t="shared" si="245"/>
        <v>0</v>
      </c>
      <c r="G492" s="59">
        <f t="shared" si="246"/>
        <v>50</v>
      </c>
      <c r="H492" s="59">
        <f t="shared" si="247"/>
        <v>41.666666666666671</v>
      </c>
      <c r="I492" s="59">
        <f t="shared" si="248"/>
        <v>0.5</v>
      </c>
      <c r="J492">
        <v>12</v>
      </c>
      <c r="K492">
        <v>1</v>
      </c>
      <c r="L492">
        <v>0</v>
      </c>
      <c r="M492">
        <v>6</v>
      </c>
      <c r="N492">
        <v>5</v>
      </c>
      <c r="O492">
        <v>0</v>
      </c>
      <c r="P492">
        <v>570.54545450000001</v>
      </c>
      <c r="Q492">
        <v>0</v>
      </c>
      <c r="R492">
        <v>541.33333330000005</v>
      </c>
      <c r="S492">
        <v>605.59999989999994</v>
      </c>
      <c r="T492">
        <v>445.45454549999999</v>
      </c>
      <c r="U492">
        <v>477.16666659999999</v>
      </c>
      <c r="V492">
        <v>407.4</v>
      </c>
      <c r="W492">
        <v>1690.818182</v>
      </c>
      <c r="X492">
        <v>2283</v>
      </c>
      <c r="Y492">
        <v>980.2</v>
      </c>
      <c r="Z492">
        <v>27.454545450000001</v>
      </c>
      <c r="AA492">
        <v>28.166666660000001</v>
      </c>
      <c r="AB492">
        <v>26.6</v>
      </c>
      <c r="AC492">
        <v>69</v>
      </c>
      <c r="AD492">
        <v>18</v>
      </c>
      <c r="AE492">
        <v>29</v>
      </c>
      <c r="AF492">
        <v>22</v>
      </c>
      <c r="AG492">
        <v>12</v>
      </c>
      <c r="AH492">
        <v>13</v>
      </c>
      <c r="AI492">
        <v>7</v>
      </c>
      <c r="AJ492">
        <v>0</v>
      </c>
      <c r="AK492">
        <v>13</v>
      </c>
      <c r="AL492">
        <v>24</v>
      </c>
      <c r="AM492">
        <v>11</v>
      </c>
      <c r="AN492">
        <v>2</v>
      </c>
      <c r="AO492">
        <v>0</v>
      </c>
      <c r="AP492">
        <v>0</v>
      </c>
      <c r="AQ492">
        <v>0</v>
      </c>
      <c r="AR492">
        <v>5</v>
      </c>
      <c r="AS492">
        <v>1</v>
      </c>
      <c r="AT492">
        <v>6</v>
      </c>
      <c r="AU492">
        <v>2</v>
      </c>
      <c r="AV492">
        <v>0</v>
      </c>
      <c r="AW492">
        <v>10</v>
      </c>
      <c r="AX492">
        <v>10</v>
      </c>
      <c r="AY492">
        <v>0</v>
      </c>
      <c r="AZ492">
        <v>5</v>
      </c>
      <c r="BA492">
        <v>5</v>
      </c>
      <c r="BB492">
        <v>0</v>
      </c>
      <c r="BC492">
        <v>3</v>
      </c>
      <c r="BD492">
        <v>9</v>
      </c>
      <c r="BE492">
        <v>15</v>
      </c>
      <c r="BF492">
        <v>0</v>
      </c>
      <c r="BG492">
        <v>0</v>
      </c>
      <c r="BH492">
        <v>0</v>
      </c>
      <c r="BI492">
        <v>0</v>
      </c>
      <c r="BJ492">
        <v>11</v>
      </c>
      <c r="BK492">
        <v>4</v>
      </c>
      <c r="BL492">
        <v>174</v>
      </c>
      <c r="BM492">
        <v>34</v>
      </c>
      <c r="BN492">
        <v>14</v>
      </c>
      <c r="BO492">
        <v>3</v>
      </c>
      <c r="BP492">
        <v>8</v>
      </c>
      <c r="BQ492">
        <v>37</v>
      </c>
      <c r="BR492">
        <v>78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 t="s">
        <v>58</v>
      </c>
    </row>
    <row r="493" spans="1:106">
      <c r="A493" t="s">
        <v>174</v>
      </c>
      <c r="B493" s="10">
        <v>35</v>
      </c>
      <c r="C493" s="6" t="s">
        <v>2</v>
      </c>
      <c r="D493" s="10" t="s">
        <v>38</v>
      </c>
      <c r="E493" s="59">
        <f t="shared" si="244"/>
        <v>50</v>
      </c>
      <c r="F493" s="59">
        <f t="shared" si="245"/>
        <v>8.3333333333333321</v>
      </c>
      <c r="G493" s="59">
        <f t="shared" si="246"/>
        <v>25</v>
      </c>
      <c r="H493" s="59">
        <f t="shared" si="247"/>
        <v>16.666666666666664</v>
      </c>
      <c r="I493" s="59">
        <f t="shared" si="248"/>
        <v>0.25</v>
      </c>
      <c r="J493">
        <v>12</v>
      </c>
      <c r="K493">
        <v>6</v>
      </c>
      <c r="L493">
        <v>1</v>
      </c>
      <c r="M493">
        <v>3</v>
      </c>
      <c r="N493">
        <v>2</v>
      </c>
      <c r="O493">
        <v>0</v>
      </c>
      <c r="P493">
        <v>1880</v>
      </c>
      <c r="Q493">
        <v>3902</v>
      </c>
      <c r="R493">
        <v>2405.333333</v>
      </c>
      <c r="S493">
        <v>81</v>
      </c>
      <c r="T493">
        <v>937.8</v>
      </c>
      <c r="U493">
        <v>1244</v>
      </c>
      <c r="V493">
        <v>478.5</v>
      </c>
      <c r="W493">
        <v>1044.8</v>
      </c>
      <c r="X493">
        <v>1700</v>
      </c>
      <c r="Y493">
        <v>62</v>
      </c>
      <c r="Z493">
        <v>559.40000010000006</v>
      </c>
      <c r="AA493">
        <v>633</v>
      </c>
      <c r="AB493">
        <v>449</v>
      </c>
      <c r="AC493">
        <v>12</v>
      </c>
      <c r="AD493">
        <v>6</v>
      </c>
      <c r="AE493">
        <v>4</v>
      </c>
      <c r="AF493">
        <v>2</v>
      </c>
      <c r="AG493">
        <v>7</v>
      </c>
      <c r="AH493">
        <v>5</v>
      </c>
      <c r="AI493">
        <v>0</v>
      </c>
      <c r="AJ493">
        <v>0</v>
      </c>
      <c r="AK493">
        <v>0</v>
      </c>
      <c r="AL493">
        <v>0</v>
      </c>
      <c r="AM493">
        <v>6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1</v>
      </c>
      <c r="AT493">
        <v>3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2</v>
      </c>
      <c r="BA493">
        <v>0</v>
      </c>
      <c r="BB493">
        <v>0</v>
      </c>
      <c r="BC493">
        <v>0</v>
      </c>
      <c r="BD493">
        <v>0</v>
      </c>
      <c r="BE493">
        <v>7</v>
      </c>
      <c r="BF493">
        <v>0</v>
      </c>
      <c r="BG493">
        <v>0</v>
      </c>
      <c r="BH493">
        <v>0</v>
      </c>
      <c r="BI493">
        <v>2</v>
      </c>
      <c r="BJ493">
        <v>3</v>
      </c>
      <c r="BK493">
        <v>2</v>
      </c>
      <c r="BL493">
        <v>683</v>
      </c>
      <c r="BM493">
        <v>205</v>
      </c>
      <c r="BN493">
        <v>83</v>
      </c>
      <c r="BO493">
        <v>7</v>
      </c>
      <c r="BP493">
        <v>15</v>
      </c>
      <c r="BQ493">
        <v>47</v>
      </c>
      <c r="BR493">
        <v>326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 t="s">
        <v>58</v>
      </c>
    </row>
    <row r="494" spans="1:106">
      <c r="A494" t="s">
        <v>183</v>
      </c>
      <c r="B494" s="10">
        <v>32</v>
      </c>
      <c r="C494" s="6" t="s">
        <v>2</v>
      </c>
      <c r="D494" s="10" t="s">
        <v>38</v>
      </c>
      <c r="E494" s="59">
        <f t="shared" si="244"/>
        <v>8.3333333333333321</v>
      </c>
      <c r="F494" s="59">
        <f t="shared" si="245"/>
        <v>0</v>
      </c>
      <c r="G494" s="59">
        <f t="shared" si="246"/>
        <v>33.333333333333329</v>
      </c>
      <c r="H494" s="59">
        <f t="shared" si="247"/>
        <v>25</v>
      </c>
      <c r="I494" s="59">
        <f t="shared" si="248"/>
        <v>0.33333333333333331</v>
      </c>
      <c r="J494">
        <v>12</v>
      </c>
      <c r="K494">
        <v>1</v>
      </c>
      <c r="L494">
        <v>0</v>
      </c>
      <c r="M494">
        <v>4</v>
      </c>
      <c r="N494">
        <v>3</v>
      </c>
      <c r="O494">
        <v>4</v>
      </c>
      <c r="P494">
        <v>1174.363636</v>
      </c>
      <c r="Q494">
        <v>0</v>
      </c>
      <c r="R494">
        <v>677.25</v>
      </c>
      <c r="S494">
        <v>1843.666667</v>
      </c>
      <c r="T494">
        <v>367.85714280000002</v>
      </c>
      <c r="U494">
        <v>172.5</v>
      </c>
      <c r="V494">
        <v>628.33333330000005</v>
      </c>
      <c r="W494">
        <v>196.85714290000001</v>
      </c>
      <c r="X494">
        <v>127.75</v>
      </c>
      <c r="Y494">
        <v>289</v>
      </c>
      <c r="Z494">
        <v>620.42857149999998</v>
      </c>
      <c r="AA494">
        <v>902.75</v>
      </c>
      <c r="AB494">
        <v>244</v>
      </c>
      <c r="AC494">
        <v>48</v>
      </c>
      <c r="AD494">
        <v>18</v>
      </c>
      <c r="AE494">
        <v>23</v>
      </c>
      <c r="AF494">
        <v>7</v>
      </c>
      <c r="AG494">
        <v>27</v>
      </c>
      <c r="AH494">
        <v>15</v>
      </c>
      <c r="AI494">
        <v>0</v>
      </c>
      <c r="AJ494">
        <v>0</v>
      </c>
      <c r="AK494">
        <v>0</v>
      </c>
      <c r="AL494">
        <v>6</v>
      </c>
      <c r="AM494">
        <v>11</v>
      </c>
      <c r="AN494">
        <v>4</v>
      </c>
      <c r="AO494">
        <v>0</v>
      </c>
      <c r="AP494">
        <v>0</v>
      </c>
      <c r="AQ494">
        <v>0</v>
      </c>
      <c r="AR494">
        <v>3</v>
      </c>
      <c r="AS494">
        <v>16</v>
      </c>
      <c r="AT494">
        <v>7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4</v>
      </c>
      <c r="BA494">
        <v>0</v>
      </c>
      <c r="BB494">
        <v>0</v>
      </c>
      <c r="BC494">
        <v>0</v>
      </c>
      <c r="BD494">
        <v>3</v>
      </c>
      <c r="BE494">
        <v>12</v>
      </c>
      <c r="BF494">
        <v>2</v>
      </c>
      <c r="BG494">
        <v>0</v>
      </c>
      <c r="BH494">
        <v>0</v>
      </c>
      <c r="BI494">
        <v>4</v>
      </c>
      <c r="BJ494">
        <v>3</v>
      </c>
      <c r="BK494">
        <v>3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4</v>
      </c>
      <c r="BT494">
        <v>3</v>
      </c>
      <c r="BU494">
        <v>1</v>
      </c>
      <c r="BV494">
        <v>4678</v>
      </c>
      <c r="BW494">
        <v>3734</v>
      </c>
      <c r="BX494">
        <v>944</v>
      </c>
      <c r="BY494">
        <v>0</v>
      </c>
      <c r="BZ494">
        <v>0</v>
      </c>
      <c r="CA494">
        <v>0</v>
      </c>
      <c r="CB494">
        <v>0</v>
      </c>
      <c r="CC494">
        <v>0</v>
      </c>
      <c r="CD494" t="s">
        <v>58</v>
      </c>
    </row>
    <row r="495" spans="1:106">
      <c r="A495" t="s">
        <v>175</v>
      </c>
      <c r="B495" s="10">
        <v>32</v>
      </c>
      <c r="C495" s="4" t="s">
        <v>3</v>
      </c>
      <c r="D495" s="10" t="s">
        <v>38</v>
      </c>
      <c r="E495" s="59">
        <f t="shared" si="244"/>
        <v>0</v>
      </c>
      <c r="F495" s="59">
        <f t="shared" si="245"/>
        <v>0</v>
      </c>
      <c r="G495" s="59">
        <f t="shared" si="246"/>
        <v>50</v>
      </c>
      <c r="H495" s="59">
        <f t="shared" si="247"/>
        <v>8.3333333333333321</v>
      </c>
      <c r="I495" s="59">
        <f t="shared" si="248"/>
        <v>0.5</v>
      </c>
      <c r="J495">
        <v>12</v>
      </c>
      <c r="K495">
        <v>0</v>
      </c>
      <c r="L495">
        <v>0</v>
      </c>
      <c r="M495">
        <v>6</v>
      </c>
      <c r="N495">
        <v>1</v>
      </c>
      <c r="O495">
        <v>5</v>
      </c>
      <c r="P495">
        <v>235.08333329999999</v>
      </c>
      <c r="Q495">
        <v>0</v>
      </c>
      <c r="R495">
        <v>322.83333340000001</v>
      </c>
      <c r="S495">
        <v>165</v>
      </c>
      <c r="T495">
        <v>83.857142870000004</v>
      </c>
      <c r="U495">
        <v>68.333333339999996</v>
      </c>
      <c r="V495">
        <v>177</v>
      </c>
      <c r="W495">
        <v>218.57142859999999</v>
      </c>
      <c r="X495">
        <v>239.5</v>
      </c>
      <c r="Y495">
        <v>93</v>
      </c>
      <c r="Z495">
        <v>108.1428571</v>
      </c>
      <c r="AA495">
        <v>109.5</v>
      </c>
      <c r="AB495">
        <v>100</v>
      </c>
      <c r="AC495">
        <v>55</v>
      </c>
      <c r="AD495">
        <v>21</v>
      </c>
      <c r="AE495">
        <v>31</v>
      </c>
      <c r="AF495">
        <v>3</v>
      </c>
      <c r="AG495">
        <v>17</v>
      </c>
      <c r="AH495">
        <v>13</v>
      </c>
      <c r="AI495">
        <v>2</v>
      </c>
      <c r="AJ495">
        <v>0</v>
      </c>
      <c r="AK495">
        <v>0</v>
      </c>
      <c r="AL495">
        <v>23</v>
      </c>
      <c r="AM495">
        <v>12</v>
      </c>
      <c r="AN495">
        <v>1</v>
      </c>
      <c r="AO495">
        <v>1</v>
      </c>
      <c r="AP495">
        <v>0</v>
      </c>
      <c r="AQ495">
        <v>0</v>
      </c>
      <c r="AR495">
        <v>7</v>
      </c>
      <c r="AS495">
        <v>4</v>
      </c>
      <c r="AT495">
        <v>11</v>
      </c>
      <c r="AU495">
        <v>1</v>
      </c>
      <c r="AV495">
        <v>0</v>
      </c>
      <c r="AW495">
        <v>0</v>
      </c>
      <c r="AX495">
        <v>15</v>
      </c>
      <c r="AY495">
        <v>1</v>
      </c>
      <c r="AZ495">
        <v>1</v>
      </c>
      <c r="BA495">
        <v>0</v>
      </c>
      <c r="BB495">
        <v>0</v>
      </c>
      <c r="BC495">
        <v>0</v>
      </c>
      <c r="BD495">
        <v>1</v>
      </c>
      <c r="BE495">
        <v>27</v>
      </c>
      <c r="BF495">
        <v>2</v>
      </c>
      <c r="BG495">
        <v>0</v>
      </c>
      <c r="BH495">
        <v>0</v>
      </c>
      <c r="BI495">
        <v>4</v>
      </c>
      <c r="BJ495">
        <v>5</v>
      </c>
      <c r="BK495">
        <v>16</v>
      </c>
      <c r="BL495">
        <v>140</v>
      </c>
      <c r="BM495">
        <v>26</v>
      </c>
      <c r="BN495">
        <v>0</v>
      </c>
      <c r="BO495">
        <v>1</v>
      </c>
      <c r="BP495">
        <v>20</v>
      </c>
      <c r="BQ495">
        <v>7</v>
      </c>
      <c r="BR495">
        <v>86</v>
      </c>
      <c r="BS495">
        <v>5</v>
      </c>
      <c r="BT495">
        <v>0</v>
      </c>
      <c r="BU495">
        <v>5</v>
      </c>
      <c r="BV495">
        <v>719</v>
      </c>
      <c r="BW495">
        <v>0</v>
      </c>
      <c r="BX495">
        <v>719</v>
      </c>
      <c r="BY495">
        <v>0</v>
      </c>
      <c r="BZ495">
        <v>0</v>
      </c>
      <c r="CA495">
        <v>0</v>
      </c>
      <c r="CB495">
        <v>0</v>
      </c>
      <c r="CC495">
        <v>0</v>
      </c>
      <c r="CD495" t="s">
        <v>58</v>
      </c>
    </row>
    <row r="496" spans="1:106">
      <c r="A496" t="s">
        <v>176</v>
      </c>
      <c r="B496" s="10">
        <v>32</v>
      </c>
      <c r="C496" s="6" t="s">
        <v>2</v>
      </c>
      <c r="D496" s="10" t="s">
        <v>38</v>
      </c>
      <c r="E496" s="59">
        <f t="shared" si="244"/>
        <v>0</v>
      </c>
      <c r="F496" s="59">
        <f t="shared" si="245"/>
        <v>0</v>
      </c>
      <c r="G496" s="59">
        <f t="shared" si="246"/>
        <v>50</v>
      </c>
      <c r="H496" s="59">
        <f t="shared" si="247"/>
        <v>25</v>
      </c>
      <c r="I496" s="59">
        <f t="shared" si="248"/>
        <v>0.5</v>
      </c>
      <c r="J496">
        <v>12</v>
      </c>
      <c r="K496">
        <v>0</v>
      </c>
      <c r="L496">
        <v>0</v>
      </c>
      <c r="M496">
        <v>6</v>
      </c>
      <c r="N496">
        <v>3</v>
      </c>
      <c r="O496">
        <v>3</v>
      </c>
      <c r="P496">
        <v>1114.5</v>
      </c>
      <c r="Q496">
        <v>0</v>
      </c>
      <c r="R496">
        <v>967.5</v>
      </c>
      <c r="S496">
        <v>1938.666667</v>
      </c>
      <c r="T496">
        <v>313.66666659999999</v>
      </c>
      <c r="U496">
        <v>322.16666659999999</v>
      </c>
      <c r="V496">
        <v>296.66666659999999</v>
      </c>
      <c r="W496">
        <v>3738.2222219999999</v>
      </c>
      <c r="X496">
        <v>4816.6666660000001</v>
      </c>
      <c r="Y496">
        <v>1581.333333</v>
      </c>
      <c r="Z496">
        <v>312</v>
      </c>
      <c r="AA496">
        <v>338.5</v>
      </c>
      <c r="AB496">
        <v>259</v>
      </c>
      <c r="AC496">
        <v>57</v>
      </c>
      <c r="AD496">
        <v>21</v>
      </c>
      <c r="AE496">
        <v>18</v>
      </c>
      <c r="AF496">
        <v>18</v>
      </c>
      <c r="AG496">
        <v>17</v>
      </c>
      <c r="AH496">
        <v>16</v>
      </c>
      <c r="AI496">
        <v>2</v>
      </c>
      <c r="AJ496">
        <v>0</v>
      </c>
      <c r="AK496">
        <v>7</v>
      </c>
      <c r="AL496">
        <v>15</v>
      </c>
      <c r="AM496">
        <v>12</v>
      </c>
      <c r="AN496">
        <v>4</v>
      </c>
      <c r="AO496">
        <v>0</v>
      </c>
      <c r="AP496">
        <v>0</v>
      </c>
      <c r="AQ496">
        <v>1</v>
      </c>
      <c r="AR496">
        <v>4</v>
      </c>
      <c r="AS496">
        <v>1</v>
      </c>
      <c r="AT496">
        <v>9</v>
      </c>
      <c r="AU496">
        <v>1</v>
      </c>
      <c r="AV496">
        <v>0</v>
      </c>
      <c r="AW496">
        <v>0</v>
      </c>
      <c r="AX496">
        <v>7</v>
      </c>
      <c r="AY496">
        <v>4</v>
      </c>
      <c r="AZ496">
        <v>3</v>
      </c>
      <c r="BA496">
        <v>1</v>
      </c>
      <c r="BB496">
        <v>0</v>
      </c>
      <c r="BC496">
        <v>6</v>
      </c>
      <c r="BD496">
        <v>4</v>
      </c>
      <c r="BE496">
        <v>11</v>
      </c>
      <c r="BF496">
        <v>1</v>
      </c>
      <c r="BG496">
        <v>1</v>
      </c>
      <c r="BH496">
        <v>0</v>
      </c>
      <c r="BI496">
        <v>1</v>
      </c>
      <c r="BJ496">
        <v>8</v>
      </c>
      <c r="BK496">
        <v>0</v>
      </c>
      <c r="BL496">
        <v>576</v>
      </c>
      <c r="BM496">
        <v>92</v>
      </c>
      <c r="BN496">
        <v>16</v>
      </c>
      <c r="BO496">
        <v>0</v>
      </c>
      <c r="BP496">
        <v>34</v>
      </c>
      <c r="BQ496">
        <v>335</v>
      </c>
      <c r="BR496">
        <v>99</v>
      </c>
      <c r="BS496">
        <v>3</v>
      </c>
      <c r="BT496">
        <v>3</v>
      </c>
      <c r="BU496">
        <v>0</v>
      </c>
      <c r="BV496">
        <v>1753</v>
      </c>
      <c r="BW496">
        <v>1753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 t="s">
        <v>58</v>
      </c>
    </row>
    <row r="497" spans="1:82">
      <c r="A497" t="s">
        <v>177</v>
      </c>
      <c r="B497" s="10">
        <v>27</v>
      </c>
      <c r="C497" s="6" t="s">
        <v>2</v>
      </c>
      <c r="D497" s="10" t="s">
        <v>38</v>
      </c>
      <c r="E497" s="59">
        <f t="shared" si="244"/>
        <v>16.666666666666664</v>
      </c>
      <c r="F497" s="59">
        <f t="shared" si="245"/>
        <v>0</v>
      </c>
      <c r="G497" s="59">
        <f t="shared" si="246"/>
        <v>41.666666666666671</v>
      </c>
      <c r="H497" s="59">
        <f t="shared" si="247"/>
        <v>0</v>
      </c>
      <c r="I497" s="59">
        <f t="shared" si="248"/>
        <v>0.41666666666666669</v>
      </c>
      <c r="J497">
        <v>12</v>
      </c>
      <c r="K497">
        <v>2</v>
      </c>
      <c r="L497">
        <v>0</v>
      </c>
      <c r="M497">
        <v>5</v>
      </c>
      <c r="N497">
        <v>0</v>
      </c>
      <c r="O497">
        <v>5</v>
      </c>
      <c r="P497">
        <v>770.59999989999994</v>
      </c>
      <c r="Q497">
        <v>0</v>
      </c>
      <c r="R497">
        <v>540.79999999999995</v>
      </c>
      <c r="S497">
        <v>0</v>
      </c>
      <c r="T497">
        <v>130</v>
      </c>
      <c r="U497">
        <v>130</v>
      </c>
      <c r="V497">
        <v>0</v>
      </c>
      <c r="W497">
        <v>140.4</v>
      </c>
      <c r="X497">
        <v>140.4</v>
      </c>
      <c r="Y497">
        <v>0</v>
      </c>
      <c r="Z497">
        <v>833.8</v>
      </c>
      <c r="AA497">
        <v>833.8</v>
      </c>
      <c r="AB497">
        <v>0</v>
      </c>
      <c r="AC497">
        <v>50</v>
      </c>
      <c r="AD497">
        <v>23</v>
      </c>
      <c r="AE497">
        <v>27</v>
      </c>
      <c r="AF497">
        <v>0</v>
      </c>
      <c r="AG497">
        <v>11</v>
      </c>
      <c r="AH497">
        <v>16</v>
      </c>
      <c r="AI497">
        <v>5</v>
      </c>
      <c r="AJ497">
        <v>0</v>
      </c>
      <c r="AK497">
        <v>0</v>
      </c>
      <c r="AL497">
        <v>18</v>
      </c>
      <c r="AM497">
        <v>10</v>
      </c>
      <c r="AN497">
        <v>6</v>
      </c>
      <c r="AO497">
        <v>0</v>
      </c>
      <c r="AP497">
        <v>0</v>
      </c>
      <c r="AQ497">
        <v>0</v>
      </c>
      <c r="AR497">
        <v>7</v>
      </c>
      <c r="AS497">
        <v>1</v>
      </c>
      <c r="AT497">
        <v>10</v>
      </c>
      <c r="AU497">
        <v>5</v>
      </c>
      <c r="AV497">
        <v>0</v>
      </c>
      <c r="AW497">
        <v>0</v>
      </c>
      <c r="AX497">
        <v>11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10</v>
      </c>
      <c r="BF497">
        <v>1</v>
      </c>
      <c r="BG497">
        <v>0</v>
      </c>
      <c r="BH497">
        <v>0</v>
      </c>
      <c r="BI497">
        <v>4</v>
      </c>
      <c r="BJ497">
        <v>1</v>
      </c>
      <c r="BK497">
        <v>4</v>
      </c>
      <c r="BL497">
        <v>97</v>
      </c>
      <c r="BM497">
        <v>24</v>
      </c>
      <c r="BN497">
        <v>0</v>
      </c>
      <c r="BO497">
        <v>0</v>
      </c>
      <c r="BP497">
        <v>3</v>
      </c>
      <c r="BQ497">
        <v>1</v>
      </c>
      <c r="BR497">
        <v>69</v>
      </c>
      <c r="BS497">
        <v>5</v>
      </c>
      <c r="BT497">
        <v>0</v>
      </c>
      <c r="BU497">
        <v>5</v>
      </c>
      <c r="BV497">
        <v>5002</v>
      </c>
      <c r="BW497">
        <v>0</v>
      </c>
      <c r="BX497">
        <v>5002</v>
      </c>
      <c r="BY497">
        <v>0</v>
      </c>
      <c r="BZ497">
        <v>0</v>
      </c>
      <c r="CA497">
        <v>0</v>
      </c>
      <c r="CB497">
        <v>0</v>
      </c>
      <c r="CC497">
        <v>0</v>
      </c>
      <c r="CD497" t="s">
        <v>58</v>
      </c>
    </row>
    <row r="498" spans="1:82">
      <c r="A498"/>
      <c r="B498" s="10"/>
      <c r="C498" s="6"/>
      <c r="D498" s="10"/>
      <c r="E498" s="59"/>
      <c r="F498" s="59"/>
      <c r="G498" s="59"/>
      <c r="H498" s="59"/>
      <c r="I498" s="59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</row>
    <row r="499" spans="1:82">
      <c r="A499" s="34" t="s">
        <v>3</v>
      </c>
      <c r="B499" s="34">
        <f>COUNTIF(C471:C496,"WT")</f>
        <v>11</v>
      </c>
      <c r="C499" s="63"/>
      <c r="D499" s="22" t="s">
        <v>41</v>
      </c>
      <c r="E499" s="24">
        <f>AVERAGE(E474:E477,E479,E484,E486:E487,E490:E491,E495)</f>
        <v>9.8484848484848477</v>
      </c>
      <c r="F499" s="24">
        <f t="shared" ref="F499:BQ499" si="252">AVERAGE(F474:F477,F479,F484,F486:F487,F490:F491,F495)</f>
        <v>6.8181818181818183</v>
      </c>
      <c r="G499" s="24">
        <f t="shared" si="252"/>
        <v>38.636363636363633</v>
      </c>
      <c r="H499" s="24">
        <f t="shared" si="252"/>
        <v>21.212121212121215</v>
      </c>
      <c r="I499" s="24">
        <f t="shared" si="252"/>
        <v>0.38636363636363635</v>
      </c>
      <c r="J499" s="24">
        <f t="shared" si="252"/>
        <v>12</v>
      </c>
      <c r="K499" s="24">
        <f t="shared" si="252"/>
        <v>1.1818181818181819</v>
      </c>
      <c r="L499" s="24">
        <f>AVERAGE(L474:L477,L479,L484,L486:L487,L490:L491,L495)</f>
        <v>0.81818181818181823</v>
      </c>
      <c r="M499" s="24">
        <f t="shared" si="252"/>
        <v>4.6363636363636367</v>
      </c>
      <c r="N499" s="24">
        <f t="shared" si="252"/>
        <v>2.5454545454545454</v>
      </c>
      <c r="O499" s="24">
        <f t="shared" si="252"/>
        <v>2.6363636363636362</v>
      </c>
      <c r="P499" s="24">
        <f t="shared" si="252"/>
        <v>823.17153684545451</v>
      </c>
      <c r="Q499" s="24">
        <f t="shared" si="252"/>
        <v>715.5151515454545</v>
      </c>
      <c r="R499" s="24">
        <f t="shared" si="252"/>
        <v>644.8469697090909</v>
      </c>
      <c r="S499" s="24">
        <f t="shared" si="252"/>
        <v>780.42575753636368</v>
      </c>
      <c r="T499" s="24">
        <f t="shared" si="252"/>
        <v>330.48508465181817</v>
      </c>
      <c r="U499" s="24">
        <f t="shared" si="252"/>
        <v>267.33787878545456</v>
      </c>
      <c r="V499" s="24">
        <f t="shared" si="252"/>
        <v>432.00151513636359</v>
      </c>
      <c r="W499" s="24">
        <f t="shared" si="252"/>
        <v>320.46317395727272</v>
      </c>
      <c r="X499" s="24">
        <f t="shared" si="252"/>
        <v>376.25757575818187</v>
      </c>
      <c r="Y499" s="24">
        <f t="shared" si="252"/>
        <v>167.83787879636364</v>
      </c>
      <c r="Z499" s="24">
        <f t="shared" si="252"/>
        <v>341.78557654090906</v>
      </c>
      <c r="AA499" s="24">
        <f t="shared" si="252"/>
        <v>414.51363636363635</v>
      </c>
      <c r="AB499" s="24">
        <f t="shared" si="252"/>
        <v>217.35757575727274</v>
      </c>
      <c r="AC499" s="24">
        <f t="shared" si="252"/>
        <v>56.272727272727273</v>
      </c>
      <c r="AD499" s="24">
        <f t="shared" si="252"/>
        <v>21.727272727272727</v>
      </c>
      <c r="AE499" s="24">
        <f t="shared" si="252"/>
        <v>23</v>
      </c>
      <c r="AF499" s="24">
        <f t="shared" si="252"/>
        <v>11.545454545454545</v>
      </c>
      <c r="AG499" s="24">
        <f t="shared" si="252"/>
        <v>16.181818181818183</v>
      </c>
      <c r="AH499" s="24">
        <f t="shared" si="252"/>
        <v>13.272727272727273</v>
      </c>
      <c r="AI499" s="24">
        <f t="shared" si="252"/>
        <v>3.2727272727272729</v>
      </c>
      <c r="AJ499" s="24">
        <f t="shared" si="252"/>
        <v>0.18181818181818182</v>
      </c>
      <c r="AK499" s="24">
        <f t="shared" si="252"/>
        <v>1.4545454545454546</v>
      </c>
      <c r="AL499" s="24">
        <f t="shared" si="252"/>
        <v>21.90909090909091</v>
      </c>
      <c r="AM499" s="24">
        <f t="shared" si="252"/>
        <v>10.636363636363637</v>
      </c>
      <c r="AN499" s="24">
        <f t="shared" si="252"/>
        <v>3.4545454545454546</v>
      </c>
      <c r="AO499" s="24">
        <f t="shared" si="252"/>
        <v>0.45454545454545453</v>
      </c>
      <c r="AP499" s="24">
        <f t="shared" si="252"/>
        <v>0</v>
      </c>
      <c r="AQ499" s="24">
        <f t="shared" si="252"/>
        <v>0.54545454545454541</v>
      </c>
      <c r="AR499" s="24">
        <f t="shared" si="252"/>
        <v>6.6363636363636367</v>
      </c>
      <c r="AS499" s="24">
        <f t="shared" si="252"/>
        <v>4.4545454545454541</v>
      </c>
      <c r="AT499" s="24">
        <f t="shared" si="252"/>
        <v>7</v>
      </c>
      <c r="AU499" s="24">
        <f t="shared" si="252"/>
        <v>1.3636363636363635</v>
      </c>
      <c r="AV499" s="24">
        <f t="shared" si="252"/>
        <v>0.18181818181818182</v>
      </c>
      <c r="AW499" s="24">
        <f t="shared" si="252"/>
        <v>0.54545454545454541</v>
      </c>
      <c r="AX499" s="24">
        <f t="shared" si="252"/>
        <v>9.454545454545455</v>
      </c>
      <c r="AY499" s="24">
        <f t="shared" si="252"/>
        <v>1.0909090909090908</v>
      </c>
      <c r="AZ499" s="24">
        <f t="shared" si="252"/>
        <v>2.8181818181818183</v>
      </c>
      <c r="BA499" s="24">
        <f t="shared" si="252"/>
        <v>1.4545454545454546</v>
      </c>
      <c r="BB499" s="24">
        <f t="shared" si="252"/>
        <v>0</v>
      </c>
      <c r="BC499" s="24">
        <f t="shared" si="252"/>
        <v>0.36363636363636365</v>
      </c>
      <c r="BD499" s="24">
        <f t="shared" si="252"/>
        <v>5.8181818181818183</v>
      </c>
      <c r="BE499" s="24">
        <f t="shared" si="252"/>
        <v>17.90909090909091</v>
      </c>
      <c r="BF499" s="24">
        <f t="shared" si="252"/>
        <v>3</v>
      </c>
      <c r="BG499" s="24">
        <f t="shared" si="252"/>
        <v>9.0909090909090912E-2</v>
      </c>
      <c r="BH499" s="24">
        <f t="shared" si="252"/>
        <v>0</v>
      </c>
      <c r="BI499" s="24">
        <f t="shared" si="252"/>
        <v>3.1818181818181817</v>
      </c>
      <c r="BJ499" s="24">
        <f t="shared" si="252"/>
        <v>5.7272727272727275</v>
      </c>
      <c r="BK499" s="24">
        <f t="shared" si="252"/>
        <v>5.9090909090909092</v>
      </c>
      <c r="BL499" s="24">
        <f t="shared" si="252"/>
        <v>182.45454545454547</v>
      </c>
      <c r="BM499" s="24">
        <f t="shared" si="252"/>
        <v>52.454545454545453</v>
      </c>
      <c r="BN499" s="24">
        <f t="shared" si="252"/>
        <v>16.818181818181817</v>
      </c>
      <c r="BO499" s="24">
        <f t="shared" si="252"/>
        <v>1.3636363636363635</v>
      </c>
      <c r="BP499" s="24">
        <f t="shared" si="252"/>
        <v>11.454545454545455</v>
      </c>
      <c r="BQ499" s="24">
        <f t="shared" si="252"/>
        <v>11.090909090909092</v>
      </c>
      <c r="BR499" s="24">
        <f t="shared" ref="BR499:BX499" si="253">AVERAGE(BR474:BR477,BR479,BR484,BR486:BR487,BR490:BR491,BR495)</f>
        <v>89.272727272727266</v>
      </c>
      <c r="BS499" s="24">
        <f t="shared" si="253"/>
        <v>2.6363636363636362</v>
      </c>
      <c r="BT499" s="24">
        <f t="shared" si="253"/>
        <v>1</v>
      </c>
      <c r="BU499" s="24">
        <f t="shared" si="253"/>
        <v>1.6363636363636365</v>
      </c>
      <c r="BV499" s="24">
        <f t="shared" si="253"/>
        <v>1586.090909090909</v>
      </c>
      <c r="BW499" s="24">
        <f t="shared" si="253"/>
        <v>853.09090909090912</v>
      </c>
      <c r="BX499" s="24">
        <f t="shared" si="253"/>
        <v>733</v>
      </c>
      <c r="BY499" s="24" t="e">
        <f>AVERAGE(BY474:BY477,#REF!,#REF!,#REF!,BY489:BY490,#REF!)</f>
        <v>#REF!</v>
      </c>
      <c r="BZ499" s="24" t="e">
        <f>AVERAGE(BZ474:BZ477,#REF!,#REF!,#REF!,BZ489:BZ490,#REF!)</f>
        <v>#REF!</v>
      </c>
      <c r="CA499" s="24" t="e">
        <f>AVERAGE(CA474:CA477,#REF!,#REF!,#REF!,CA489:CA490,#REF!)</f>
        <v>#REF!</v>
      </c>
      <c r="CB499" s="24" t="e">
        <f>AVERAGE(CB474:CB477,#REF!,#REF!,#REF!,CB489:CB490,#REF!)</f>
        <v>#REF!</v>
      </c>
      <c r="CC499" s="24" t="e">
        <f>AVERAGE(CC474:CC477,#REF!,#REF!,#REF!,CC489:CC490,#REF!)</f>
        <v>#REF!</v>
      </c>
    </row>
    <row r="500" spans="1:82">
      <c r="A500" s="35" t="s">
        <v>179</v>
      </c>
      <c r="B500" s="34">
        <f>COUNTIF(C471:C496,"+ve")</f>
        <v>12</v>
      </c>
      <c r="C500" s="63"/>
      <c r="D500" s="18" t="s">
        <v>41</v>
      </c>
      <c r="E500" s="27">
        <f>AVERAGE(E478,E480:E483,E485,E488:E489,E492:E494,E496:E497)</f>
        <v>8.9743589743589745</v>
      </c>
      <c r="F500" s="27">
        <f t="shared" ref="F500:BQ500" si="254">AVERAGE(F478,F480:F483,F485,F488:F489,F492:F494,F496:F497)</f>
        <v>1.9230769230769229</v>
      </c>
      <c r="G500" s="27">
        <f t="shared" si="254"/>
        <v>44.230769230769219</v>
      </c>
      <c r="H500" s="27">
        <f t="shared" si="254"/>
        <v>25</v>
      </c>
      <c r="I500" s="27">
        <f t="shared" si="254"/>
        <v>0.44230769230769229</v>
      </c>
      <c r="J500" s="27">
        <f t="shared" si="254"/>
        <v>12</v>
      </c>
      <c r="K500" s="27">
        <f t="shared" si="254"/>
        <v>1.0769230769230769</v>
      </c>
      <c r="L500" s="27">
        <f t="shared" si="254"/>
        <v>0.23076923076923078</v>
      </c>
      <c r="M500" s="27">
        <f t="shared" si="254"/>
        <v>5.3076923076923075</v>
      </c>
      <c r="N500" s="27">
        <f t="shared" si="254"/>
        <v>3</v>
      </c>
      <c r="O500" s="27">
        <f t="shared" si="254"/>
        <v>2.3846153846153846</v>
      </c>
      <c r="P500" s="27">
        <f t="shared" si="254"/>
        <v>820.04343426923083</v>
      </c>
      <c r="Q500" s="27">
        <f t="shared" si="254"/>
        <v>610.38461538461536</v>
      </c>
      <c r="R500" s="27">
        <f t="shared" si="254"/>
        <v>738.86923075384607</v>
      </c>
      <c r="S500" s="27">
        <f t="shared" si="254"/>
        <v>727.88333337692302</v>
      </c>
      <c r="T500" s="27">
        <f t="shared" si="254"/>
        <v>314.27014929000001</v>
      </c>
      <c r="U500" s="27">
        <f t="shared" si="254"/>
        <v>255.26153844461538</v>
      </c>
      <c r="V500" s="27">
        <f t="shared" si="254"/>
        <v>357.92692306923078</v>
      </c>
      <c r="W500" s="27">
        <f t="shared" si="254"/>
        <v>1114.5531912561537</v>
      </c>
      <c r="X500" s="27">
        <f t="shared" si="254"/>
        <v>1268.7653846184617</v>
      </c>
      <c r="Y500" s="27">
        <f t="shared" si="254"/>
        <v>811.76025638538465</v>
      </c>
      <c r="Z500" s="27">
        <f t="shared" si="254"/>
        <v>522.56418305</v>
      </c>
      <c r="AA500" s="27">
        <f t="shared" si="254"/>
        <v>606.94743589692303</v>
      </c>
      <c r="AB500" s="27">
        <f t="shared" si="254"/>
        <v>226.08461538461538</v>
      </c>
      <c r="AC500" s="27">
        <f t="shared" si="254"/>
        <v>62.615384615384613</v>
      </c>
      <c r="AD500" s="27">
        <f t="shared" si="254"/>
        <v>25.692307692307693</v>
      </c>
      <c r="AE500" s="27">
        <f t="shared" si="254"/>
        <v>28.076923076923077</v>
      </c>
      <c r="AF500" s="27">
        <f t="shared" si="254"/>
        <v>8.8461538461538467</v>
      </c>
      <c r="AG500" s="27">
        <f t="shared" si="254"/>
        <v>16.692307692307693</v>
      </c>
      <c r="AH500" s="27">
        <f t="shared" si="254"/>
        <v>18</v>
      </c>
      <c r="AI500" s="27">
        <f t="shared" si="254"/>
        <v>4.5384615384615383</v>
      </c>
      <c r="AJ500" s="27">
        <f t="shared" si="254"/>
        <v>0.23076923076923078</v>
      </c>
      <c r="AK500" s="27">
        <f t="shared" si="254"/>
        <v>3.1538461538461537</v>
      </c>
      <c r="AL500" s="27">
        <f t="shared" si="254"/>
        <v>20</v>
      </c>
      <c r="AM500" s="27">
        <f t="shared" si="254"/>
        <v>10.923076923076923</v>
      </c>
      <c r="AN500" s="27">
        <f t="shared" si="254"/>
        <v>7.3076923076923075</v>
      </c>
      <c r="AO500" s="27">
        <f t="shared" si="254"/>
        <v>0.23076923076923078</v>
      </c>
      <c r="AP500" s="27">
        <f t="shared" si="254"/>
        <v>0</v>
      </c>
      <c r="AQ500" s="27">
        <f t="shared" si="254"/>
        <v>0.92307692307692313</v>
      </c>
      <c r="AR500" s="27">
        <f t="shared" si="254"/>
        <v>6.3076923076923075</v>
      </c>
      <c r="AS500" s="27">
        <f t="shared" si="254"/>
        <v>4</v>
      </c>
      <c r="AT500" s="27">
        <f t="shared" si="254"/>
        <v>7.615384615384615</v>
      </c>
      <c r="AU500" s="27">
        <f t="shared" si="254"/>
        <v>3.4615384615384617</v>
      </c>
      <c r="AV500" s="27">
        <f t="shared" si="254"/>
        <v>0.23076923076923078</v>
      </c>
      <c r="AW500" s="27">
        <f t="shared" si="254"/>
        <v>1.3076923076923077</v>
      </c>
      <c r="AX500" s="27">
        <f t="shared" si="254"/>
        <v>11.461538461538462</v>
      </c>
      <c r="AY500" s="27">
        <f t="shared" si="254"/>
        <v>1.7692307692307692</v>
      </c>
      <c r="AZ500" s="27">
        <f t="shared" si="254"/>
        <v>3.0769230769230771</v>
      </c>
      <c r="BA500" s="27">
        <f t="shared" si="254"/>
        <v>0.84615384615384615</v>
      </c>
      <c r="BB500" s="27">
        <f t="shared" si="254"/>
        <v>0</v>
      </c>
      <c r="BC500" s="27">
        <f t="shared" si="254"/>
        <v>0.92307692307692313</v>
      </c>
      <c r="BD500" s="27">
        <f t="shared" si="254"/>
        <v>2.2307692307692308</v>
      </c>
      <c r="BE500" s="27">
        <f t="shared" si="254"/>
        <v>13.307692307692308</v>
      </c>
      <c r="BF500" s="27">
        <f t="shared" si="254"/>
        <v>1.5384615384615385</v>
      </c>
      <c r="BG500" s="27">
        <f t="shared" si="254"/>
        <v>0.30769230769230771</v>
      </c>
      <c r="BH500" s="27">
        <f t="shared" si="254"/>
        <v>0.38461538461538464</v>
      </c>
      <c r="BI500" s="27">
        <f t="shared" si="254"/>
        <v>3.3076923076923075</v>
      </c>
      <c r="BJ500" s="27">
        <f t="shared" si="254"/>
        <v>5.2307692307692308</v>
      </c>
      <c r="BK500" s="27">
        <f t="shared" si="254"/>
        <v>2.5384615384615383</v>
      </c>
      <c r="BL500" s="27">
        <f t="shared" si="254"/>
        <v>280.30769230769232</v>
      </c>
      <c r="BM500" s="27">
        <f t="shared" si="254"/>
        <v>53.07692307692308</v>
      </c>
      <c r="BN500" s="27">
        <f t="shared" si="254"/>
        <v>15.384615384615385</v>
      </c>
      <c r="BO500" s="27">
        <f t="shared" si="254"/>
        <v>3</v>
      </c>
      <c r="BP500" s="27">
        <f t="shared" si="254"/>
        <v>9.0769230769230766</v>
      </c>
      <c r="BQ500" s="27">
        <f t="shared" si="254"/>
        <v>94</v>
      </c>
      <c r="BR500" s="27">
        <f t="shared" ref="BR500:BX500" si="255">AVERAGE(BR478,BR480:BR483,BR485,BR488:BR489,BR492:BR494,BR496:BR497)</f>
        <v>105.76923076923077</v>
      </c>
      <c r="BS500" s="27">
        <f t="shared" si="255"/>
        <v>2.3846153846153846</v>
      </c>
      <c r="BT500" s="27">
        <f t="shared" si="255"/>
        <v>0.69230769230769229</v>
      </c>
      <c r="BU500" s="27">
        <f t="shared" si="255"/>
        <v>1.6923076923076923</v>
      </c>
      <c r="BV500" s="27">
        <f t="shared" si="255"/>
        <v>1464.7692307692307</v>
      </c>
      <c r="BW500" s="27">
        <f t="shared" si="255"/>
        <v>531.61538461538464</v>
      </c>
      <c r="BX500" s="27">
        <f t="shared" si="255"/>
        <v>933.15384615384619</v>
      </c>
      <c r="BY500" s="27" t="e">
        <f>AVERAGE(#REF!,BY480:BY483,#REF!,BY487:BY488,BY491:BY493,BY495:BY496)</f>
        <v>#REF!</v>
      </c>
      <c r="BZ500" s="27" t="e">
        <f>AVERAGE(#REF!,BZ480:BZ483,#REF!,BZ487:BZ488,BZ491:BZ493,BZ495:BZ496)</f>
        <v>#REF!</v>
      </c>
      <c r="CA500" s="27" t="e">
        <f>AVERAGE(#REF!,CA480:CA483,#REF!,CA487:CA488,CA491:CA493,CA495:CA496)</f>
        <v>#REF!</v>
      </c>
      <c r="CB500" s="27" t="e">
        <f>AVERAGE(#REF!,CB480:CB483,#REF!,CB487:CB488,CB491:CB493,CB495:CB496)</f>
        <v>#REF!</v>
      </c>
      <c r="CC500" s="27" t="e">
        <f>AVERAGE(#REF!,CC480:CC483,#REF!,CC487:CC488,CC491:CC493,CC495:CC496)</f>
        <v>#REF!</v>
      </c>
    </row>
    <row r="501" spans="1:82">
      <c r="A501" s="63"/>
      <c r="B501" s="63"/>
      <c r="C501" s="63"/>
      <c r="D501" s="22" t="s">
        <v>43</v>
      </c>
      <c r="E501" s="24">
        <f>STDEV(E474:E477,E479,E484,E486:E487,E490:E491,E495)/SQRT($B499)</f>
        <v>5.1269467623298892</v>
      </c>
      <c r="F501" s="24">
        <f t="shared" ref="F501:BQ501" si="256">STDEV(F474:F477,F479,F484,F486:F487,F490:F491,F495)/SQRT($B499)</f>
        <v>2.7103854272724726</v>
      </c>
      <c r="G501" s="24">
        <f t="shared" si="256"/>
        <v>4.0937139654867636</v>
      </c>
      <c r="H501" s="24">
        <f t="shared" si="256"/>
        <v>3.6173746625191869</v>
      </c>
      <c r="I501" s="24">
        <f t="shared" si="256"/>
        <v>4.0937139654867553E-2</v>
      </c>
      <c r="J501" s="24">
        <f t="shared" si="256"/>
        <v>0</v>
      </c>
      <c r="K501" s="24">
        <f t="shared" si="256"/>
        <v>0.61523361147958655</v>
      </c>
      <c r="L501" s="24">
        <f t="shared" si="256"/>
        <v>0.32524625127269668</v>
      </c>
      <c r="M501" s="24">
        <f t="shared" si="256"/>
        <v>0.49124567585841067</v>
      </c>
      <c r="N501" s="24">
        <f t="shared" si="256"/>
        <v>0.43408495950230269</v>
      </c>
      <c r="O501" s="24">
        <f t="shared" si="256"/>
        <v>0.54393728369642158</v>
      </c>
      <c r="P501" s="24">
        <f t="shared" si="256"/>
        <v>160.95154912383589</v>
      </c>
      <c r="Q501" s="24">
        <f t="shared" si="256"/>
        <v>306.9619242939753</v>
      </c>
      <c r="R501" s="24">
        <f t="shared" si="256"/>
        <v>97.89346169230096</v>
      </c>
      <c r="S501" s="24">
        <f t="shared" si="256"/>
        <v>204.52924539694922</v>
      </c>
      <c r="T501" s="24">
        <f t="shared" si="256"/>
        <v>95.284329804023798</v>
      </c>
      <c r="U501" s="24">
        <f t="shared" si="256"/>
        <v>78.054634391808889</v>
      </c>
      <c r="V501" s="24">
        <f t="shared" si="256"/>
        <v>129.23539150055402</v>
      </c>
      <c r="W501" s="24">
        <f t="shared" si="256"/>
        <v>112.64944719421234</v>
      </c>
      <c r="X501" s="24">
        <f t="shared" si="256"/>
        <v>139.42167672618558</v>
      </c>
      <c r="Y501" s="24">
        <f t="shared" si="256"/>
        <v>31.812280372361162</v>
      </c>
      <c r="Z501" s="24">
        <f t="shared" si="256"/>
        <v>99.888601038934652</v>
      </c>
      <c r="AA501" s="24">
        <f t="shared" si="256"/>
        <v>132.49365711711101</v>
      </c>
      <c r="AB501" s="24">
        <f t="shared" si="256"/>
        <v>48.246916286270228</v>
      </c>
      <c r="AC501" s="24">
        <f t="shared" si="256"/>
        <v>6.8438305450183083</v>
      </c>
      <c r="AD501" s="24">
        <f t="shared" si="256"/>
        <v>1.6953997066442044</v>
      </c>
      <c r="AE501" s="24">
        <f t="shared" si="256"/>
        <v>3.4271642133773725</v>
      </c>
      <c r="AF501" s="24">
        <f t="shared" si="256"/>
        <v>2.523935009837674</v>
      </c>
      <c r="AG501" s="24">
        <f t="shared" si="256"/>
        <v>1.7623237852241969</v>
      </c>
      <c r="AH501" s="24">
        <f t="shared" si="256"/>
        <v>0.88513901415549745</v>
      </c>
      <c r="AI501" s="24">
        <f t="shared" si="256"/>
        <v>0.81006070581619871</v>
      </c>
      <c r="AJ501" s="24">
        <f t="shared" si="256"/>
        <v>0.12196734422726126</v>
      </c>
      <c r="AK501" s="24">
        <f t="shared" si="256"/>
        <v>0.8018573480436344</v>
      </c>
      <c r="AL501" s="24">
        <f t="shared" si="256"/>
        <v>4.3137297623761635</v>
      </c>
      <c r="AM501" s="24">
        <f t="shared" si="256"/>
        <v>0.71697251465928535</v>
      </c>
      <c r="AN501" s="24">
        <f t="shared" si="256"/>
        <v>0.69234300962399165</v>
      </c>
      <c r="AO501" s="24">
        <f t="shared" si="256"/>
        <v>0.1574591643244434</v>
      </c>
      <c r="AP501" s="24">
        <f t="shared" si="256"/>
        <v>0</v>
      </c>
      <c r="AQ501" s="24">
        <f t="shared" si="256"/>
        <v>0.36590203268178378</v>
      </c>
      <c r="AR501" s="24">
        <f t="shared" si="256"/>
        <v>1.5855754749543964</v>
      </c>
      <c r="AS501" s="24">
        <f t="shared" si="256"/>
        <v>1.2237322669428248</v>
      </c>
      <c r="AT501" s="24">
        <f t="shared" si="256"/>
        <v>0.82019953226472442</v>
      </c>
      <c r="AU501" s="24">
        <f t="shared" si="256"/>
        <v>0.4723774929733302</v>
      </c>
      <c r="AV501" s="24">
        <f t="shared" si="256"/>
        <v>0.12196734422726126</v>
      </c>
      <c r="AW501" s="24">
        <f t="shared" si="256"/>
        <v>0.45454545454545453</v>
      </c>
      <c r="AX501" s="24">
        <f t="shared" si="256"/>
        <v>1.7754059016750168</v>
      </c>
      <c r="AY501" s="24">
        <f t="shared" si="256"/>
        <v>0.3920701573245059</v>
      </c>
      <c r="AZ501" s="24">
        <f t="shared" si="256"/>
        <v>0.44350221518728983</v>
      </c>
      <c r="BA501" s="24">
        <f t="shared" si="256"/>
        <v>0.49292515315367125</v>
      </c>
      <c r="BB501" s="24">
        <f t="shared" si="256"/>
        <v>0</v>
      </c>
      <c r="BC501" s="24">
        <f t="shared" si="256"/>
        <v>0.20327890704543541</v>
      </c>
      <c r="BD501" s="24">
        <f t="shared" si="256"/>
        <v>1.9485107684783354</v>
      </c>
      <c r="BE501" s="24">
        <f t="shared" si="256"/>
        <v>3.4150856383633159</v>
      </c>
      <c r="BF501" s="24">
        <f t="shared" si="256"/>
        <v>1.243163121016122</v>
      </c>
      <c r="BG501" s="24">
        <f t="shared" si="256"/>
        <v>9.0909090909090912E-2</v>
      </c>
      <c r="BH501" s="24">
        <f t="shared" si="256"/>
        <v>0</v>
      </c>
      <c r="BI501" s="24">
        <f t="shared" si="256"/>
        <v>0.60027541888069735</v>
      </c>
      <c r="BJ501" s="24">
        <f t="shared" si="256"/>
        <v>1.036523113726489</v>
      </c>
      <c r="BK501" s="24">
        <f t="shared" si="256"/>
        <v>2.1803025038430937</v>
      </c>
      <c r="BL501" s="24">
        <f t="shared" si="256"/>
        <v>33.316215990623611</v>
      </c>
      <c r="BM501" s="24">
        <f t="shared" si="256"/>
        <v>12.832744789910505</v>
      </c>
      <c r="BN501" s="24">
        <f t="shared" si="256"/>
        <v>4.4534321428803283</v>
      </c>
      <c r="BO501" s="24">
        <f t="shared" si="256"/>
        <v>0.72954191446323202</v>
      </c>
      <c r="BP501" s="24">
        <f t="shared" si="256"/>
        <v>2.1078366176275547</v>
      </c>
      <c r="BQ501" s="24">
        <f t="shared" si="256"/>
        <v>3.1893417544136415</v>
      </c>
      <c r="BR501" s="24">
        <f t="shared" ref="BR501:BX501" si="257">STDEV(BR474:BR477,BR479,BR484,BR486:BR487,BR490:BR491,BR495)/SQRT($B499)</f>
        <v>17.492383230262828</v>
      </c>
      <c r="BS501" s="24">
        <f t="shared" si="257"/>
        <v>0.54393728369642158</v>
      </c>
      <c r="BT501" s="24">
        <f t="shared" si="257"/>
        <v>0.48617243480439776</v>
      </c>
      <c r="BU501" s="24">
        <f t="shared" si="257"/>
        <v>0.4723774929733302</v>
      </c>
      <c r="BV501" s="24">
        <f t="shared" si="257"/>
        <v>542.94006792220807</v>
      </c>
      <c r="BW501" s="24">
        <f t="shared" si="257"/>
        <v>471.34603105546091</v>
      </c>
      <c r="BX501" s="24">
        <f t="shared" si="257"/>
        <v>279.44877559548939</v>
      </c>
      <c r="BY501" s="24" t="e">
        <f>STDEV(BY474:BY477,#REF!,#REF!,#REF!,BY489:BY490,#REF!)/SQRT($B499)</f>
        <v>#REF!</v>
      </c>
      <c r="BZ501" s="24" t="e">
        <f>STDEV(BZ474:BZ477,#REF!,#REF!,#REF!,BZ489:BZ490,#REF!)/SQRT($B499)</f>
        <v>#REF!</v>
      </c>
      <c r="CA501" s="24" t="e">
        <f>STDEV(CA474:CA477,#REF!,#REF!,#REF!,CA489:CA490,#REF!)/SQRT($B499)</f>
        <v>#REF!</v>
      </c>
      <c r="CB501" s="24" t="e">
        <f>STDEV(CB474:CB477,#REF!,#REF!,#REF!,CB489:CB490,#REF!)/SQRT($B499)</f>
        <v>#REF!</v>
      </c>
      <c r="CC501" s="24" t="e">
        <f>STDEV(CC474:CC477,#REF!,#REF!,#REF!,CC489:CC490,#REF!)/SQRT($B499)</f>
        <v>#REF!</v>
      </c>
    </row>
    <row r="502" spans="1:82">
      <c r="A502" s="63"/>
      <c r="B502" s="2"/>
      <c r="C502" s="63"/>
      <c r="D502" s="18" t="s">
        <v>43</v>
      </c>
      <c r="E502" s="27">
        <f>STDEV(E478,E480:E483,E485,E488:E489,E492:E494,E496:E497)/SQRT($B500)</f>
        <v>4.2197473628486106</v>
      </c>
      <c r="F502" s="27">
        <f t="shared" ref="F502:BQ502" si="258">STDEV(F478,F480:F483,F485,F488:F489,F492:F494,F496:F497)/SQRT($B500)</f>
        <v>1.0549368407121527</v>
      </c>
      <c r="G502" s="27">
        <f t="shared" si="258"/>
        <v>2.4815319763540606</v>
      </c>
      <c r="H502" s="27">
        <f t="shared" si="258"/>
        <v>4.6064233199380551</v>
      </c>
      <c r="I502" s="27">
        <f t="shared" si="258"/>
        <v>2.481531976354048E-2</v>
      </c>
      <c r="J502" s="27">
        <f t="shared" si="258"/>
        <v>0</v>
      </c>
      <c r="K502" s="27">
        <f t="shared" si="258"/>
        <v>0.50636968354183332</v>
      </c>
      <c r="L502" s="27">
        <f t="shared" si="258"/>
        <v>0.12659242088545833</v>
      </c>
      <c r="M502" s="27">
        <f t="shared" si="258"/>
        <v>0.29778383716248552</v>
      </c>
      <c r="N502" s="27">
        <f t="shared" si="258"/>
        <v>0.55277079839256671</v>
      </c>
      <c r="O502" s="27">
        <f t="shared" si="258"/>
        <v>0.58379102923217818</v>
      </c>
      <c r="P502" s="27">
        <f t="shared" si="258"/>
        <v>147.06242157011337</v>
      </c>
      <c r="Q502" s="27">
        <f t="shared" si="258"/>
        <v>370.50726373261904</v>
      </c>
      <c r="R502" s="27">
        <f t="shared" si="258"/>
        <v>175.20383913085476</v>
      </c>
      <c r="S502" s="27">
        <f t="shared" si="258"/>
        <v>220.21653289716835</v>
      </c>
      <c r="T502" s="27">
        <f t="shared" si="258"/>
        <v>69.894844667147368</v>
      </c>
      <c r="U502" s="27">
        <f t="shared" si="258"/>
        <v>92.224309868929865</v>
      </c>
      <c r="V502" s="27">
        <f t="shared" si="258"/>
        <v>88.728126293343138</v>
      </c>
      <c r="W502" s="27">
        <f t="shared" si="258"/>
        <v>363.07521156218627</v>
      </c>
      <c r="X502" s="27">
        <f t="shared" si="258"/>
        <v>443.45833154652092</v>
      </c>
      <c r="Y502" s="27">
        <f t="shared" si="258"/>
        <v>341.74771581929093</v>
      </c>
      <c r="Z502" s="27">
        <f t="shared" si="258"/>
        <v>83.228024210908771</v>
      </c>
      <c r="AA502" s="27">
        <f t="shared" si="258"/>
        <v>98.10223860954622</v>
      </c>
      <c r="AB502" s="27">
        <f t="shared" si="258"/>
        <v>58.704201529733723</v>
      </c>
      <c r="AC502" s="27">
        <f t="shared" si="258"/>
        <v>12.601002198645013</v>
      </c>
      <c r="AD502" s="27">
        <f t="shared" si="258"/>
        <v>6.0706312771048871</v>
      </c>
      <c r="AE502" s="27">
        <f t="shared" si="258"/>
        <v>7.1486804711521756</v>
      </c>
      <c r="AF502" s="27">
        <f t="shared" si="258"/>
        <v>2.3887646558831581</v>
      </c>
      <c r="AG502" s="27">
        <f t="shared" si="258"/>
        <v>1.7965422629496095</v>
      </c>
      <c r="AH502" s="27">
        <f t="shared" si="258"/>
        <v>4.4284434185288077</v>
      </c>
      <c r="AI502" s="27">
        <f t="shared" si="258"/>
        <v>1.6270943111681935</v>
      </c>
      <c r="AJ502" s="27">
        <f t="shared" si="258"/>
        <v>0.1729581738875903</v>
      </c>
      <c r="AK502" s="27">
        <f t="shared" si="258"/>
        <v>1.5716505559714826</v>
      </c>
      <c r="AL502" s="27">
        <f t="shared" si="258"/>
        <v>6.3879226322456004</v>
      </c>
      <c r="AM502" s="27">
        <f t="shared" si="258"/>
        <v>0.5063696835418332</v>
      </c>
      <c r="AN502" s="27">
        <f t="shared" si="258"/>
        <v>4.2710014038224093</v>
      </c>
      <c r="AO502" s="27">
        <f t="shared" si="258"/>
        <v>0.1729581738875903</v>
      </c>
      <c r="AP502" s="27">
        <f t="shared" si="258"/>
        <v>0</v>
      </c>
      <c r="AQ502" s="27">
        <f t="shared" si="258"/>
        <v>0.63967807074186489</v>
      </c>
      <c r="AR502" s="27">
        <f t="shared" si="258"/>
        <v>1.8980421761815787</v>
      </c>
      <c r="AS502" s="27">
        <f t="shared" si="258"/>
        <v>1.3642254619787415</v>
      </c>
      <c r="AT502" s="27">
        <f t="shared" si="258"/>
        <v>0.70255942352924405</v>
      </c>
      <c r="AU502" s="27">
        <f t="shared" si="258"/>
        <v>1.5166455338059963</v>
      </c>
      <c r="AV502" s="27">
        <f t="shared" si="258"/>
        <v>0.1729581738875903</v>
      </c>
      <c r="AW502" s="27">
        <f t="shared" si="258"/>
        <v>0.93826535710420444</v>
      </c>
      <c r="AX502" s="27">
        <f t="shared" si="258"/>
        <v>4.7296572941026209</v>
      </c>
      <c r="AY502" s="27">
        <f t="shared" si="258"/>
        <v>1.0148470475468361</v>
      </c>
      <c r="AZ502" s="27">
        <f t="shared" si="258"/>
        <v>0.5585389977126145</v>
      </c>
      <c r="BA502" s="27">
        <f t="shared" si="258"/>
        <v>0.40562287229631733</v>
      </c>
      <c r="BB502" s="27">
        <f t="shared" si="258"/>
        <v>0</v>
      </c>
      <c r="BC502" s="27">
        <f t="shared" si="258"/>
        <v>0.50636968354183332</v>
      </c>
      <c r="BD502" s="27">
        <f t="shared" si="258"/>
        <v>0.85109281183603847</v>
      </c>
      <c r="BE502" s="27">
        <f t="shared" si="258"/>
        <v>1.3248931580855423</v>
      </c>
      <c r="BF502" s="27">
        <f t="shared" si="258"/>
        <v>0.56044853831780495</v>
      </c>
      <c r="BG502" s="27">
        <f t="shared" si="258"/>
        <v>0.18198807136638964</v>
      </c>
      <c r="BH502" s="27">
        <f t="shared" si="258"/>
        <v>0.40032038451271784</v>
      </c>
      <c r="BI502" s="27">
        <f t="shared" si="258"/>
        <v>0.67066111023849062</v>
      </c>
      <c r="BJ502" s="27">
        <f t="shared" si="258"/>
        <v>1.1127658618271246</v>
      </c>
      <c r="BK502" s="27">
        <f t="shared" si="258"/>
        <v>0.7131248197524811</v>
      </c>
      <c r="BL502" s="27">
        <f t="shared" si="258"/>
        <v>85.365015652993918</v>
      </c>
      <c r="BM502" s="27">
        <f t="shared" si="258"/>
        <v>17.345533181990152</v>
      </c>
      <c r="BN502" s="27">
        <f t="shared" si="258"/>
        <v>6.3830705576226983</v>
      </c>
      <c r="BO502" s="27">
        <f t="shared" si="258"/>
        <v>1.2801909579781015</v>
      </c>
      <c r="BP502" s="27">
        <f t="shared" si="258"/>
        <v>2.6548214484362078</v>
      </c>
      <c r="BQ502" s="27">
        <f t="shared" si="258"/>
        <v>46.300647943630338</v>
      </c>
      <c r="BR502" s="27">
        <f t="shared" ref="BR502:BX502" si="259">STDEV(BR478,BR480:BR483,BR485,BR488:BR489,BR492:BR494,BR496:BR497)/SQRT($B500)</f>
        <v>30.344813268624545</v>
      </c>
      <c r="BS502" s="27">
        <f t="shared" si="259"/>
        <v>0.58379102923217818</v>
      </c>
      <c r="BT502" s="27">
        <f t="shared" si="259"/>
        <v>0.32025630761017432</v>
      </c>
      <c r="BU502" s="27">
        <f t="shared" si="259"/>
        <v>0.63884243606671753</v>
      </c>
      <c r="BV502" s="27">
        <f t="shared" si="259"/>
        <v>496.59025074678232</v>
      </c>
      <c r="BW502" s="27">
        <f t="shared" si="259"/>
        <v>312.50894517111954</v>
      </c>
      <c r="BX502" s="27">
        <f t="shared" si="259"/>
        <v>435.37679795388874</v>
      </c>
      <c r="BY502" s="27" t="e">
        <f>STDEV(#REF!,BY480:BY483,#REF!,BY487:BY488,BY491:BY493,BY495:BY496)/SQRT($B500)</f>
        <v>#REF!</v>
      </c>
      <c r="BZ502" s="27" t="e">
        <f>STDEV(#REF!,BZ480:BZ483,#REF!,BZ487:BZ488,BZ491:BZ493,BZ495:BZ496)/SQRT($B500)</f>
        <v>#REF!</v>
      </c>
      <c r="CA502" s="27" t="e">
        <f>STDEV(#REF!,CA480:CA483,#REF!,CA487:CA488,CA491:CA493,CA495:CA496)/SQRT($B500)</f>
        <v>#REF!</v>
      </c>
      <c r="CB502" s="27" t="e">
        <f>STDEV(#REF!,CB480:CB483,#REF!,CB487:CB488,CB491:CB493,CB495:CB496)/SQRT($B500)</f>
        <v>#REF!</v>
      </c>
      <c r="CC502" s="27" t="e">
        <f>STDEV(#REF!,CC480:CC483,#REF!,CC487:CC488,CC491:CC493,CC495:CC496)/SQRT($B500)</f>
        <v>#REF!</v>
      </c>
    </row>
    <row r="507" spans="1:82">
      <c r="AE507" s="131"/>
      <c r="AF507" s="114"/>
      <c r="AG507" s="114"/>
      <c r="AH507" s="114"/>
      <c r="AI507" s="114"/>
    </row>
    <row r="508" spans="1:82">
      <c r="H508" s="105"/>
      <c r="I508" s="140"/>
      <c r="L508" s="144"/>
      <c r="AE508" s="105"/>
      <c r="AF508" s="105"/>
      <c r="AG508" s="105"/>
      <c r="AH508" s="131"/>
      <c r="AI508" s="114"/>
    </row>
    <row r="509" spans="1:82">
      <c r="G509" s="68"/>
      <c r="H509" s="68"/>
      <c r="I509" s="141"/>
      <c r="J509" s="68"/>
      <c r="K509" s="68"/>
      <c r="L509" s="141"/>
      <c r="M509" s="68"/>
      <c r="N509" s="68"/>
      <c r="O509" s="138"/>
      <c r="S509" s="135"/>
      <c r="T509" s="135"/>
      <c r="U509" s="135"/>
      <c r="AE509" s="105"/>
      <c r="AF509" s="105"/>
      <c r="AG509" s="105"/>
      <c r="AH509" s="105"/>
      <c r="AI509" s="105"/>
    </row>
    <row r="510" spans="1:82">
      <c r="G510" s="68"/>
      <c r="H510" s="68"/>
      <c r="I510" s="141"/>
      <c r="J510" s="68"/>
      <c r="K510" s="68"/>
      <c r="L510" s="141"/>
      <c r="M510" s="139"/>
      <c r="N510" s="139"/>
      <c r="O510" s="139"/>
      <c r="S510" s="136"/>
      <c r="T510" s="136"/>
      <c r="U510" s="136"/>
      <c r="AE510" s="105"/>
      <c r="AF510" s="105"/>
      <c r="AG510" s="105"/>
      <c r="AH510" s="130"/>
      <c r="AI510" s="130"/>
    </row>
    <row r="511" spans="1:82">
      <c r="G511" s="139"/>
      <c r="H511" s="139"/>
      <c r="I511" s="142"/>
      <c r="J511" s="139"/>
      <c r="K511" s="139"/>
      <c r="L511" s="142"/>
      <c r="M511" s="139"/>
      <c r="N511" s="139"/>
      <c r="O511" s="139"/>
      <c r="S511" s="136"/>
      <c r="T511" s="162"/>
      <c r="U511" s="162"/>
      <c r="AE511" s="105"/>
      <c r="AF511" s="105"/>
      <c r="AG511" s="105"/>
      <c r="AH511" s="130"/>
      <c r="AI511" s="130"/>
    </row>
    <row r="512" spans="1:82">
      <c r="G512" s="80"/>
      <c r="H512" s="80"/>
      <c r="I512" s="143"/>
      <c r="J512" s="80"/>
      <c r="K512" s="80"/>
      <c r="L512" s="143"/>
      <c r="M512" s="105"/>
      <c r="N512" s="130"/>
      <c r="O512" s="130"/>
      <c r="Q512" s="136"/>
      <c r="R512" s="136"/>
      <c r="S512" s="137"/>
      <c r="T512" s="137"/>
      <c r="U512" s="137"/>
      <c r="AE512" s="105"/>
      <c r="AF512" s="105"/>
      <c r="AG512" s="105"/>
      <c r="AH512" s="130"/>
      <c r="AI512" s="130"/>
    </row>
    <row r="513" spans="7:35">
      <c r="G513" s="80"/>
      <c r="H513" s="80"/>
      <c r="I513" s="143"/>
      <c r="J513" s="80"/>
      <c r="K513" s="80"/>
      <c r="L513" s="143"/>
      <c r="M513" s="105"/>
      <c r="N513" s="130"/>
      <c r="O513" s="130"/>
      <c r="Q513" s="136"/>
      <c r="R513" s="136"/>
      <c r="S513" s="137"/>
      <c r="T513" s="137"/>
      <c r="U513" s="137"/>
      <c r="AE513" s="105"/>
      <c r="AF513" s="105"/>
      <c r="AG513" s="105"/>
      <c r="AH513" s="130"/>
      <c r="AI513" s="130"/>
    </row>
    <row r="514" spans="7:35">
      <c r="G514" s="80"/>
      <c r="H514" s="80"/>
      <c r="I514" s="143"/>
      <c r="J514" s="80"/>
      <c r="K514" s="80"/>
      <c r="L514" s="143"/>
      <c r="M514" s="105"/>
      <c r="N514" s="130"/>
      <c r="O514" s="130"/>
      <c r="Q514" s="136"/>
      <c r="R514" s="136"/>
      <c r="S514" s="137"/>
      <c r="T514" s="137"/>
      <c r="U514" s="137"/>
    </row>
    <row r="515" spans="7:35">
      <c r="G515" s="80"/>
      <c r="H515" s="80"/>
      <c r="I515" s="143"/>
      <c r="J515" s="80"/>
      <c r="K515" s="80"/>
      <c r="L515" s="143"/>
      <c r="M515" s="105"/>
      <c r="N515" s="130"/>
      <c r="O515" s="130"/>
      <c r="Q515" s="136"/>
      <c r="R515" s="136"/>
      <c r="S515" s="137"/>
      <c r="T515" s="137"/>
      <c r="U515" s="137"/>
    </row>
    <row r="516" spans="7:35">
      <c r="R516" s="135"/>
      <c r="S516" s="135"/>
      <c r="T516" s="135"/>
      <c r="U516" s="135"/>
    </row>
    <row r="528" spans="7:35">
      <c r="H528" s="105"/>
      <c r="I528" s="140"/>
      <c r="L528" s="144"/>
    </row>
    <row r="529" spans="7:21">
      <c r="G529" s="68"/>
      <c r="H529" s="68"/>
      <c r="I529" s="141"/>
      <c r="J529" s="68"/>
      <c r="K529" s="68"/>
      <c r="L529" s="141"/>
      <c r="M529" s="68"/>
      <c r="N529" s="68"/>
      <c r="O529" s="138"/>
      <c r="S529" s="135"/>
      <c r="T529" s="135"/>
      <c r="U529" s="135"/>
    </row>
    <row r="530" spans="7:21">
      <c r="G530" s="68"/>
      <c r="H530" s="68"/>
      <c r="I530" s="141"/>
      <c r="J530" s="68"/>
      <c r="K530" s="68"/>
      <c r="L530" s="141"/>
      <c r="M530" s="139"/>
      <c r="N530" s="139"/>
      <c r="O530" s="139"/>
      <c r="S530" s="136"/>
      <c r="T530" s="136"/>
      <c r="U530" s="136"/>
    </row>
    <row r="531" spans="7:21">
      <c r="G531" s="139"/>
      <c r="H531" s="139"/>
      <c r="I531" s="142"/>
      <c r="J531" s="139"/>
      <c r="K531" s="139"/>
      <c r="L531" s="142"/>
      <c r="M531" s="139"/>
      <c r="N531" s="139"/>
      <c r="O531" s="139"/>
      <c r="S531" s="136"/>
      <c r="T531" s="162"/>
      <c r="U531" s="162"/>
    </row>
    <row r="532" spans="7:21">
      <c r="G532" s="80"/>
      <c r="H532" s="80"/>
      <c r="I532" s="143"/>
      <c r="J532" s="80"/>
      <c r="K532" s="80"/>
      <c r="L532" s="143"/>
      <c r="M532" s="105"/>
      <c r="N532" s="130"/>
      <c r="O532" s="130"/>
      <c r="Q532" s="136"/>
      <c r="R532" s="136"/>
      <c r="S532" s="137"/>
      <c r="T532" s="137"/>
      <c r="U532" s="137"/>
    </row>
    <row r="533" spans="7:21">
      <c r="G533" s="80"/>
      <c r="H533" s="80"/>
      <c r="I533" s="143"/>
      <c r="J533" s="80"/>
      <c r="K533" s="80"/>
      <c r="L533" s="143"/>
      <c r="M533" s="105"/>
      <c r="N533" s="130"/>
      <c r="O533" s="130"/>
      <c r="Q533" s="136"/>
      <c r="R533" s="136"/>
      <c r="S533" s="137"/>
      <c r="T533" s="137"/>
      <c r="U533" s="137"/>
    </row>
    <row r="534" spans="7:21">
      <c r="G534" s="80"/>
      <c r="H534" s="80"/>
      <c r="I534" s="143"/>
      <c r="J534" s="80"/>
      <c r="K534" s="80"/>
      <c r="L534" s="143"/>
      <c r="M534" s="105"/>
      <c r="N534" s="130"/>
      <c r="O534" s="130"/>
      <c r="Q534" s="136"/>
      <c r="R534" s="136"/>
      <c r="S534" s="137"/>
      <c r="T534" s="137"/>
      <c r="U534" s="137"/>
    </row>
    <row r="535" spans="7:21">
      <c r="G535" s="80"/>
      <c r="H535" s="80"/>
      <c r="I535" s="143"/>
      <c r="J535" s="80"/>
      <c r="K535" s="80"/>
      <c r="L535" s="143"/>
      <c r="M535" s="105"/>
      <c r="N535" s="130"/>
      <c r="O535" s="130"/>
      <c r="Q535" s="136"/>
      <c r="R535" s="136"/>
      <c r="S535" s="137"/>
      <c r="T535" s="137"/>
      <c r="U535" s="137"/>
    </row>
    <row r="547" spans="7:20">
      <c r="G547" s="68"/>
      <c r="H547" s="68"/>
      <c r="I547" s="141"/>
      <c r="J547" s="68"/>
      <c r="K547" s="68"/>
      <c r="L547" s="141"/>
      <c r="M547" s="68"/>
      <c r="N547" s="68"/>
      <c r="O547" s="138"/>
      <c r="R547" s="135"/>
      <c r="S547" s="135"/>
      <c r="T547" s="135"/>
    </row>
    <row r="548" spans="7:20">
      <c r="G548" s="68"/>
      <c r="H548" s="68"/>
      <c r="I548" s="141"/>
      <c r="J548" s="68"/>
      <c r="K548" s="68"/>
      <c r="L548" s="141"/>
      <c r="M548" s="139"/>
      <c r="N548" s="139"/>
      <c r="O548" s="139"/>
      <c r="R548" s="136"/>
      <c r="S548" s="136"/>
      <c r="T548" s="136"/>
    </row>
    <row r="549" spans="7:20">
      <c r="G549" s="139"/>
      <c r="H549" s="139"/>
      <c r="I549" s="142"/>
      <c r="J549" s="139"/>
      <c r="K549" s="139"/>
      <c r="L549" s="142"/>
      <c r="M549" s="139"/>
      <c r="N549" s="139"/>
      <c r="O549" s="139"/>
      <c r="R549" s="136"/>
      <c r="S549" s="162"/>
      <c r="T549" s="162"/>
    </row>
    <row r="550" spans="7:20">
      <c r="J550"/>
      <c r="R550" s="135"/>
      <c r="S550" s="135"/>
      <c r="T550" s="137"/>
    </row>
    <row r="551" spans="7:20">
      <c r="J551"/>
      <c r="R551" s="135"/>
      <c r="S551" s="135"/>
      <c r="T551" s="137"/>
    </row>
    <row r="552" spans="7:20">
      <c r="J552"/>
      <c r="R552" s="135"/>
      <c r="S552" s="135"/>
      <c r="T552" s="137"/>
    </row>
    <row r="553" spans="7:20">
      <c r="J553"/>
      <c r="R553" s="135"/>
      <c r="S553" s="135"/>
      <c r="T553" s="137"/>
    </row>
    <row r="554" spans="7:20">
      <c r="J554"/>
      <c r="R554" s="135"/>
      <c r="S554" s="135"/>
      <c r="T554" s="137"/>
    </row>
    <row r="555" spans="7:20">
      <c r="J555"/>
      <c r="R555" s="135"/>
      <c r="S555" s="135"/>
      <c r="T555" s="137"/>
    </row>
    <row r="556" spans="7:20">
      <c r="J556"/>
      <c r="R556" s="135"/>
      <c r="S556" s="135"/>
      <c r="T556" s="137"/>
    </row>
    <row r="557" spans="7:20">
      <c r="J557"/>
      <c r="R557" s="135"/>
      <c r="S557" s="135"/>
      <c r="T557" s="137"/>
    </row>
    <row r="558" spans="7:20">
      <c r="J558"/>
      <c r="R558" s="135"/>
      <c r="S558" s="135"/>
      <c r="T558" s="137"/>
    </row>
    <row r="559" spans="7:20">
      <c r="J559"/>
      <c r="R559" s="135"/>
      <c r="S559" s="135"/>
      <c r="T559" s="137"/>
    </row>
    <row r="560" spans="7:20">
      <c r="J560"/>
      <c r="R560" s="135"/>
      <c r="S560" s="135"/>
      <c r="T560" s="137"/>
    </row>
    <row r="561" spans="10:20">
      <c r="J561"/>
      <c r="R561" s="135"/>
      <c r="S561" s="135"/>
      <c r="T561" s="137"/>
    </row>
    <row r="562" spans="10:20">
      <c r="J562"/>
      <c r="R562" s="135"/>
      <c r="S562" s="135"/>
      <c r="T562" s="137"/>
    </row>
    <row r="563" spans="10:20">
      <c r="J563"/>
      <c r="R563" s="135"/>
      <c r="S563" s="135"/>
      <c r="T563" s="137"/>
    </row>
    <row r="564" spans="10:20">
      <c r="J564"/>
      <c r="R564" s="135"/>
      <c r="S564" s="135"/>
      <c r="T564" s="137"/>
    </row>
    <row r="565" spans="10:20">
      <c r="J565"/>
      <c r="R565" s="135"/>
      <c r="S565" s="135"/>
      <c r="T565" s="137"/>
    </row>
    <row r="566" spans="10:20">
      <c r="J566"/>
      <c r="R566" s="135"/>
      <c r="S566" s="135"/>
      <c r="T566" s="137"/>
    </row>
    <row r="567" spans="10:20">
      <c r="J567"/>
      <c r="R567" s="135"/>
      <c r="S567" s="135"/>
      <c r="T567" s="137"/>
    </row>
    <row r="568" spans="10:20">
      <c r="J568"/>
      <c r="R568" s="135"/>
      <c r="S568" s="135"/>
      <c r="T568" s="137"/>
    </row>
    <row r="569" spans="10:20">
      <c r="J569"/>
      <c r="R569" s="135"/>
      <c r="S569" s="135"/>
      <c r="T569" s="137"/>
    </row>
    <row r="570" spans="10:20">
      <c r="J570"/>
      <c r="R570" s="135"/>
      <c r="S570" s="135"/>
      <c r="T570" s="137"/>
    </row>
    <row r="571" spans="10:20">
      <c r="J571"/>
      <c r="R571" s="135"/>
      <c r="S571" s="135"/>
      <c r="T571" s="137"/>
    </row>
    <row r="572" spans="10:20">
      <c r="J572"/>
      <c r="R572" s="135"/>
      <c r="S572" s="135"/>
      <c r="T572" s="137"/>
    </row>
    <row r="573" spans="10:20">
      <c r="J573"/>
      <c r="R573" s="135"/>
      <c r="S573" s="135"/>
      <c r="T573" s="137"/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4:EX404"/>
  <sheetViews>
    <sheetView workbookViewId="0">
      <pane ySplit="5" topLeftCell="A334" activePane="bottomLeft" state="frozen"/>
      <selection pane="bottomLeft" activeCell="B349" sqref="B349:B371"/>
    </sheetView>
  </sheetViews>
  <sheetFormatPr baseColWidth="10" defaultColWidth="8.83203125" defaultRowHeight="12" x14ac:dyDescent="0"/>
  <cols>
    <col min="1" max="1" width="12.33203125" customWidth="1"/>
    <col min="6" max="6" width="10" customWidth="1"/>
    <col min="7" max="8" width="10.83203125" bestFit="1" customWidth="1"/>
    <col min="9" max="14" width="9.83203125" bestFit="1" customWidth="1"/>
    <col min="15" max="15" width="13.33203125" customWidth="1"/>
    <col min="16" max="16" width="10.5" bestFit="1" customWidth="1"/>
    <col min="17" max="17" width="9.83203125" bestFit="1" customWidth="1"/>
  </cols>
  <sheetData>
    <row r="4" spans="1:106">
      <c r="B4" s="63"/>
      <c r="C4" s="63"/>
      <c r="D4" s="63"/>
      <c r="E4" s="88" t="s">
        <v>155</v>
      </c>
      <c r="F4" s="88"/>
      <c r="G4" s="88"/>
      <c r="H4" s="88"/>
      <c r="I4" s="78" t="s">
        <v>108</v>
      </c>
      <c r="J4" s="88"/>
      <c r="K4" s="88" t="s">
        <v>101</v>
      </c>
      <c r="L4" s="88"/>
      <c r="M4" s="88"/>
      <c r="N4" s="88"/>
      <c r="O4" s="89" t="s">
        <v>102</v>
      </c>
      <c r="P4" s="90" t="s">
        <v>103</v>
      </c>
      <c r="Q4" s="89"/>
      <c r="R4" s="89"/>
      <c r="S4" s="89"/>
      <c r="T4" s="90" t="s">
        <v>104</v>
      </c>
      <c r="U4" s="89"/>
      <c r="V4" s="89"/>
      <c r="W4" s="90" t="s">
        <v>105</v>
      </c>
      <c r="X4" s="89"/>
      <c r="Y4" s="89"/>
      <c r="Z4" s="90" t="s">
        <v>106</v>
      </c>
      <c r="AA4" s="89"/>
      <c r="AB4" s="89"/>
      <c r="AC4" s="88" t="s">
        <v>107</v>
      </c>
      <c r="AD4" s="88"/>
      <c r="AE4" s="88"/>
      <c r="AF4" s="88"/>
      <c r="AG4" s="88" t="s">
        <v>114</v>
      </c>
      <c r="AH4" s="55"/>
      <c r="AI4" s="58"/>
      <c r="AJ4" s="58"/>
      <c r="AK4" s="55"/>
      <c r="AL4" s="55"/>
      <c r="AM4" s="93" t="s">
        <v>115</v>
      </c>
      <c r="AN4" s="55"/>
      <c r="AO4" s="55"/>
      <c r="AP4" s="91"/>
      <c r="AQ4" s="92"/>
      <c r="AR4" s="91"/>
      <c r="AS4" s="90" t="s">
        <v>116</v>
      </c>
      <c r="AT4" s="91"/>
      <c r="AU4" s="92"/>
      <c r="AV4" s="91"/>
      <c r="AW4" s="91"/>
      <c r="AX4" s="92"/>
      <c r="AY4" s="90" t="s">
        <v>117</v>
      </c>
      <c r="AZ4" s="89"/>
      <c r="BA4" s="90"/>
      <c r="BB4" s="89"/>
      <c r="BC4" s="89"/>
      <c r="BD4" s="88"/>
      <c r="BE4" s="88" t="s">
        <v>110</v>
      </c>
      <c r="BF4" s="88"/>
      <c r="BG4" s="88"/>
      <c r="BH4" s="88"/>
      <c r="BI4" s="88"/>
      <c r="BJ4" s="97"/>
      <c r="BK4" s="97"/>
      <c r="BL4" s="88" t="s">
        <v>56</v>
      </c>
      <c r="BM4" s="97"/>
      <c r="BN4" s="97"/>
      <c r="BO4" s="97"/>
      <c r="BP4" s="97"/>
      <c r="BQ4" s="97"/>
      <c r="BR4" s="97"/>
      <c r="BS4" s="98" t="s">
        <v>101</v>
      </c>
      <c r="BT4" s="98"/>
      <c r="BU4" s="98"/>
      <c r="BV4" s="98" t="s">
        <v>122</v>
      </c>
      <c r="BW4" s="99"/>
      <c r="BX4" s="97"/>
      <c r="BY4" s="38"/>
      <c r="BZ4" s="38"/>
      <c r="CA4" s="38"/>
      <c r="CB4" s="38"/>
      <c r="CC4" s="38"/>
      <c r="CD4" s="38"/>
      <c r="CE4" s="58" t="s">
        <v>111</v>
      </c>
    </row>
    <row r="5" spans="1:106">
      <c r="A5" s="78" t="s">
        <v>83</v>
      </c>
      <c r="B5" s="58" t="s">
        <v>86</v>
      </c>
      <c r="C5" s="78" t="s">
        <v>84</v>
      </c>
      <c r="D5" s="78" t="s">
        <v>85</v>
      </c>
      <c r="E5" s="53" t="s">
        <v>63</v>
      </c>
      <c r="F5" s="53" t="s">
        <v>64</v>
      </c>
      <c r="G5" s="53" t="s">
        <v>109</v>
      </c>
      <c r="H5" s="53" t="s">
        <v>96</v>
      </c>
      <c r="I5" s="53" t="s">
        <v>99</v>
      </c>
      <c r="J5" s="53" t="s">
        <v>62</v>
      </c>
      <c r="K5" s="53" t="s">
        <v>63</v>
      </c>
      <c r="L5" s="53" t="s">
        <v>64</v>
      </c>
      <c r="M5" s="53" t="s">
        <v>109</v>
      </c>
      <c r="N5" s="53" t="s">
        <v>96</v>
      </c>
      <c r="O5" s="54" t="s">
        <v>99</v>
      </c>
      <c r="P5" s="91" t="s">
        <v>108</v>
      </c>
      <c r="Q5" s="54" t="s">
        <v>64</v>
      </c>
      <c r="R5" s="54" t="s">
        <v>109</v>
      </c>
      <c r="S5" s="54" t="s">
        <v>96</v>
      </c>
      <c r="T5" s="91" t="s">
        <v>108</v>
      </c>
      <c r="U5" s="54" t="s">
        <v>109</v>
      </c>
      <c r="V5" s="54" t="s">
        <v>96</v>
      </c>
      <c r="W5" s="91" t="s">
        <v>108</v>
      </c>
      <c r="X5" s="54" t="s">
        <v>109</v>
      </c>
      <c r="Y5" s="54" t="s">
        <v>96</v>
      </c>
      <c r="Z5" s="91" t="s">
        <v>108</v>
      </c>
      <c r="AA5" s="54" t="s">
        <v>109</v>
      </c>
      <c r="AB5" s="54" t="s">
        <v>96</v>
      </c>
      <c r="AC5" s="91" t="s">
        <v>108</v>
      </c>
      <c r="AD5" s="91" t="s">
        <v>119</v>
      </c>
      <c r="AE5" s="53" t="s">
        <v>109</v>
      </c>
      <c r="AF5" s="53" t="s">
        <v>96</v>
      </c>
      <c r="AG5" s="58">
        <v>0</v>
      </c>
      <c r="AH5" s="58">
        <v>1</v>
      </c>
      <c r="AI5" s="58">
        <v>2</v>
      </c>
      <c r="AJ5" s="58">
        <v>3</v>
      </c>
      <c r="AK5" s="58">
        <v>4</v>
      </c>
      <c r="AL5" s="58">
        <v>5</v>
      </c>
      <c r="AM5" s="58">
        <v>0</v>
      </c>
      <c r="AN5" s="58">
        <v>1</v>
      </c>
      <c r="AO5" s="58">
        <v>2</v>
      </c>
      <c r="AP5" s="58">
        <v>3</v>
      </c>
      <c r="AQ5" s="58">
        <v>4</v>
      </c>
      <c r="AR5" s="58">
        <v>5</v>
      </c>
      <c r="AS5" s="58">
        <v>0</v>
      </c>
      <c r="AT5" s="58">
        <v>1</v>
      </c>
      <c r="AU5" s="58">
        <v>2</v>
      </c>
      <c r="AV5" s="58">
        <v>3</v>
      </c>
      <c r="AW5" s="58">
        <v>4</v>
      </c>
      <c r="AX5" s="58">
        <v>5</v>
      </c>
      <c r="AY5" s="58">
        <v>0</v>
      </c>
      <c r="AZ5" s="58">
        <v>1</v>
      </c>
      <c r="BA5" s="58">
        <v>2</v>
      </c>
      <c r="BB5" s="58">
        <v>3</v>
      </c>
      <c r="BC5" s="58">
        <v>4</v>
      </c>
      <c r="BD5" s="58">
        <v>5</v>
      </c>
      <c r="BE5" s="58" t="s">
        <v>112</v>
      </c>
      <c r="BF5" s="58">
        <v>0</v>
      </c>
      <c r="BG5" s="58">
        <v>1</v>
      </c>
      <c r="BH5" s="58">
        <v>2</v>
      </c>
      <c r="BI5" s="58">
        <v>3</v>
      </c>
      <c r="BJ5" s="58">
        <v>4</v>
      </c>
      <c r="BK5" s="58">
        <v>5</v>
      </c>
      <c r="BL5" s="58" t="s">
        <v>112</v>
      </c>
      <c r="BM5" s="58">
        <v>0</v>
      </c>
      <c r="BN5" s="58">
        <v>1</v>
      </c>
      <c r="BO5" s="58">
        <v>2</v>
      </c>
      <c r="BP5" s="58">
        <v>3</v>
      </c>
      <c r="BQ5" s="58">
        <v>4</v>
      </c>
      <c r="BR5" s="58">
        <v>5</v>
      </c>
      <c r="BS5" s="58" t="s">
        <v>108</v>
      </c>
      <c r="BT5" s="58" t="s">
        <v>65</v>
      </c>
      <c r="BU5" s="58" t="s">
        <v>66</v>
      </c>
      <c r="BV5" s="58" t="s">
        <v>108</v>
      </c>
      <c r="BW5" s="58" t="s">
        <v>65</v>
      </c>
      <c r="BX5" s="58" t="s">
        <v>66</v>
      </c>
      <c r="BY5" s="38"/>
      <c r="BZ5" s="38"/>
      <c r="CA5" s="38"/>
      <c r="CB5" s="38"/>
      <c r="CC5" s="38"/>
      <c r="CD5" s="38"/>
      <c r="CE5" s="58" t="s">
        <v>111</v>
      </c>
    </row>
    <row r="6" spans="1:106" ht="18">
      <c r="A6" s="158" t="s">
        <v>201</v>
      </c>
    </row>
    <row r="7" spans="1:106" s="152" customFormat="1" ht="16">
      <c r="A7" s="83" t="s">
        <v>147</v>
      </c>
      <c r="B7" s="66"/>
      <c r="C7" s="66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1"/>
      <c r="BT7" s="151"/>
    </row>
    <row r="8" spans="1:106" s="38" customFormat="1">
      <c r="A8" t="s">
        <v>158</v>
      </c>
      <c r="B8" s="10">
        <v>29</v>
      </c>
      <c r="C8" s="4" t="s">
        <v>3</v>
      </c>
      <c r="D8" s="10" t="s">
        <v>38</v>
      </c>
      <c r="E8" s="59">
        <f t="shared" ref="E8:H31" si="0">(K8/$J8)*100</f>
        <v>0</v>
      </c>
      <c r="F8" s="59">
        <f t="shared" si="0"/>
        <v>0</v>
      </c>
      <c r="G8" s="59">
        <f t="shared" si="0"/>
        <v>100</v>
      </c>
      <c r="H8" s="59">
        <f t="shared" si="0"/>
        <v>0</v>
      </c>
      <c r="I8" s="59">
        <f t="shared" ref="I8:I31" si="1">M8/J8</f>
        <v>1</v>
      </c>
      <c r="J8">
        <v>8</v>
      </c>
      <c r="K8">
        <v>0</v>
      </c>
      <c r="L8">
        <v>0</v>
      </c>
      <c r="M8">
        <v>8</v>
      </c>
      <c r="N8">
        <v>0</v>
      </c>
      <c r="O8">
        <v>1</v>
      </c>
      <c r="P8">
        <v>389.375</v>
      </c>
      <c r="Q8" t="s">
        <v>57</v>
      </c>
      <c r="R8">
        <v>389.375</v>
      </c>
      <c r="S8" t="s">
        <v>57</v>
      </c>
      <c r="T8">
        <v>84.625</v>
      </c>
      <c r="U8">
        <v>84.625</v>
      </c>
      <c r="V8" t="s">
        <v>57</v>
      </c>
      <c r="W8">
        <v>1612.625</v>
      </c>
      <c r="X8">
        <v>1612.625</v>
      </c>
      <c r="Y8" t="s">
        <v>57</v>
      </c>
      <c r="Z8">
        <v>113</v>
      </c>
      <c r="AA8">
        <v>113</v>
      </c>
      <c r="AB8" t="s">
        <v>57</v>
      </c>
      <c r="AC8">
        <v>83</v>
      </c>
      <c r="AD8">
        <v>28</v>
      </c>
      <c r="AE8">
        <v>43</v>
      </c>
      <c r="AF8">
        <v>12</v>
      </c>
      <c r="AG8">
        <v>23</v>
      </c>
      <c r="AH8">
        <v>10</v>
      </c>
      <c r="AI8">
        <v>6</v>
      </c>
      <c r="AJ8" t="s">
        <v>57</v>
      </c>
      <c r="AK8">
        <v>16</v>
      </c>
      <c r="AL8">
        <v>28</v>
      </c>
      <c r="AM8">
        <v>8</v>
      </c>
      <c r="AN8">
        <v>2</v>
      </c>
      <c r="AO8" t="s">
        <v>57</v>
      </c>
      <c r="AP8" t="s">
        <v>57</v>
      </c>
      <c r="AQ8">
        <v>4</v>
      </c>
      <c r="AR8">
        <v>14</v>
      </c>
      <c r="AS8">
        <v>14</v>
      </c>
      <c r="AT8">
        <v>8</v>
      </c>
      <c r="AU8">
        <v>6</v>
      </c>
      <c r="AV8" t="s">
        <v>57</v>
      </c>
      <c r="AW8">
        <v>6</v>
      </c>
      <c r="AX8">
        <v>9</v>
      </c>
      <c r="AY8">
        <v>1</v>
      </c>
      <c r="AZ8" t="s">
        <v>57</v>
      </c>
      <c r="BA8" t="s">
        <v>57</v>
      </c>
      <c r="BB8" t="s">
        <v>57</v>
      </c>
      <c r="BC8">
        <v>6</v>
      </c>
      <c r="BD8">
        <v>5</v>
      </c>
      <c r="BE8">
        <v>16</v>
      </c>
      <c r="BF8" t="s">
        <v>57</v>
      </c>
      <c r="BG8" t="s">
        <v>57</v>
      </c>
      <c r="BH8" t="s">
        <v>57</v>
      </c>
      <c r="BI8">
        <v>2</v>
      </c>
      <c r="BJ8">
        <v>8</v>
      </c>
      <c r="BK8">
        <v>6</v>
      </c>
      <c r="BL8">
        <v>89</v>
      </c>
      <c r="BM8">
        <v>5</v>
      </c>
      <c r="BN8" t="s">
        <v>57</v>
      </c>
      <c r="BO8" t="s">
        <v>57</v>
      </c>
      <c r="BP8">
        <v>15</v>
      </c>
      <c r="BQ8">
        <v>43</v>
      </c>
      <c r="BR8">
        <v>26</v>
      </c>
      <c r="BS8" t="s">
        <v>57</v>
      </c>
      <c r="BT8" t="s">
        <v>57</v>
      </c>
      <c r="BU8" t="s">
        <v>57</v>
      </c>
      <c r="BV8" t="s">
        <v>57</v>
      </c>
      <c r="BW8" t="s">
        <v>57</v>
      </c>
      <c r="BX8" t="s">
        <v>57</v>
      </c>
      <c r="BY8" t="s">
        <v>57</v>
      </c>
      <c r="BZ8" t="s">
        <v>57</v>
      </c>
      <c r="CA8" t="s">
        <v>57</v>
      </c>
      <c r="CB8" t="s">
        <v>57</v>
      </c>
      <c r="CC8" t="s">
        <v>57</v>
      </c>
      <c r="CD8" t="s">
        <v>58</v>
      </c>
      <c r="CE8" s="58" t="s">
        <v>111</v>
      </c>
      <c r="CG8" s="10">
        <f t="shared" ref="CG8:DB8" si="2">CG38</f>
        <v>0</v>
      </c>
      <c r="CH8" s="10">
        <f t="shared" si="2"/>
        <v>0</v>
      </c>
      <c r="CI8" s="59">
        <f t="shared" si="2"/>
        <v>0</v>
      </c>
      <c r="CJ8" s="59">
        <f t="shared" si="2"/>
        <v>0</v>
      </c>
      <c r="CK8" s="59">
        <f t="shared" si="2"/>
        <v>0</v>
      </c>
      <c r="CL8" s="59">
        <f t="shared" si="2"/>
        <v>0</v>
      </c>
      <c r="CM8" s="59">
        <f t="shared" si="2"/>
        <v>0</v>
      </c>
      <c r="CN8" s="95">
        <f t="shared" si="2"/>
        <v>0</v>
      </c>
      <c r="CO8" s="95">
        <f t="shared" si="2"/>
        <v>0</v>
      </c>
      <c r="CP8" s="95">
        <f t="shared" si="2"/>
        <v>0</v>
      </c>
      <c r="CQ8" s="95">
        <f t="shared" si="2"/>
        <v>0</v>
      </c>
      <c r="CR8" s="95">
        <f t="shared" si="2"/>
        <v>0</v>
      </c>
      <c r="CS8" s="59">
        <f t="shared" si="2"/>
        <v>0</v>
      </c>
      <c r="CT8" s="59">
        <f t="shared" si="2"/>
        <v>0</v>
      </c>
      <c r="CU8" s="59">
        <f t="shared" si="2"/>
        <v>0</v>
      </c>
      <c r="CV8" s="59">
        <f t="shared" si="2"/>
        <v>0</v>
      </c>
      <c r="CW8" s="59">
        <f t="shared" si="2"/>
        <v>0</v>
      </c>
      <c r="CX8" s="95">
        <f t="shared" si="2"/>
        <v>0</v>
      </c>
      <c r="CY8" s="95">
        <f t="shared" si="2"/>
        <v>0</v>
      </c>
      <c r="CZ8" s="95">
        <f t="shared" si="2"/>
        <v>0</v>
      </c>
      <c r="DA8" s="95">
        <f t="shared" si="2"/>
        <v>0</v>
      </c>
      <c r="DB8" s="95">
        <f t="shared" si="2"/>
        <v>0</v>
      </c>
    </row>
    <row r="9" spans="1:106" s="38" customFormat="1">
      <c r="A9" t="s">
        <v>180</v>
      </c>
      <c r="B9" s="10">
        <v>36</v>
      </c>
      <c r="C9" s="4" t="s">
        <v>3</v>
      </c>
      <c r="D9" s="10" t="s">
        <v>38</v>
      </c>
      <c r="E9" s="59">
        <f t="shared" si="0"/>
        <v>12.5</v>
      </c>
      <c r="F9" s="59">
        <f t="shared" si="0"/>
        <v>0</v>
      </c>
      <c r="G9" s="59">
        <f t="shared" si="0"/>
        <v>75</v>
      </c>
      <c r="H9" s="59">
        <f t="shared" si="0"/>
        <v>12.5</v>
      </c>
      <c r="I9" s="59">
        <f t="shared" si="1"/>
        <v>0.75</v>
      </c>
      <c r="J9">
        <v>8</v>
      </c>
      <c r="K9">
        <v>1</v>
      </c>
      <c r="L9">
        <v>0</v>
      </c>
      <c r="M9">
        <v>6</v>
      </c>
      <c r="N9">
        <v>1</v>
      </c>
      <c r="O9">
        <v>0.85714285700000004</v>
      </c>
      <c r="P9">
        <v>1809.5714290000001</v>
      </c>
      <c r="Q9" t="s">
        <v>57</v>
      </c>
      <c r="R9">
        <v>1839.833333</v>
      </c>
      <c r="S9">
        <v>1628</v>
      </c>
      <c r="T9">
        <v>381</v>
      </c>
      <c r="U9">
        <v>423.66666659999999</v>
      </c>
      <c r="V9">
        <v>125</v>
      </c>
      <c r="W9">
        <v>75.285714299999995</v>
      </c>
      <c r="X9">
        <v>68</v>
      </c>
      <c r="Y9">
        <v>119</v>
      </c>
      <c r="Z9">
        <v>1062.7142859999999</v>
      </c>
      <c r="AA9">
        <v>1169.166667</v>
      </c>
      <c r="AB9">
        <v>424</v>
      </c>
      <c r="AC9">
        <v>20</v>
      </c>
      <c r="AD9">
        <v>9</v>
      </c>
      <c r="AE9">
        <v>10</v>
      </c>
      <c r="AF9">
        <v>1</v>
      </c>
      <c r="AG9">
        <v>10</v>
      </c>
      <c r="AH9">
        <v>9</v>
      </c>
      <c r="AI9">
        <v>1</v>
      </c>
      <c r="AJ9" t="s">
        <v>57</v>
      </c>
      <c r="AK9" t="s">
        <v>57</v>
      </c>
      <c r="AL9" t="s">
        <v>57</v>
      </c>
      <c r="AM9">
        <v>7</v>
      </c>
      <c r="AN9">
        <v>2</v>
      </c>
      <c r="AO9" t="s">
        <v>57</v>
      </c>
      <c r="AP9" t="s">
        <v>57</v>
      </c>
      <c r="AQ9" t="s">
        <v>57</v>
      </c>
      <c r="AR9" t="s">
        <v>57</v>
      </c>
      <c r="AS9">
        <v>3</v>
      </c>
      <c r="AT9">
        <v>6</v>
      </c>
      <c r="AU9">
        <v>1</v>
      </c>
      <c r="AV9" t="s">
        <v>57</v>
      </c>
      <c r="AW9" t="s">
        <v>57</v>
      </c>
      <c r="AX9" t="s">
        <v>57</v>
      </c>
      <c r="AY9" t="s">
        <v>57</v>
      </c>
      <c r="AZ9">
        <v>1</v>
      </c>
      <c r="BA9" t="s">
        <v>57</v>
      </c>
      <c r="BB9" t="s">
        <v>57</v>
      </c>
      <c r="BC9" t="s">
        <v>57</v>
      </c>
      <c r="BD9" t="s">
        <v>57</v>
      </c>
      <c r="BE9">
        <v>10</v>
      </c>
      <c r="BF9">
        <v>2</v>
      </c>
      <c r="BG9">
        <v>1</v>
      </c>
      <c r="BH9" t="s">
        <v>57</v>
      </c>
      <c r="BI9">
        <v>6</v>
      </c>
      <c r="BJ9">
        <v>1</v>
      </c>
      <c r="BK9" t="s">
        <v>57</v>
      </c>
      <c r="BL9">
        <v>102</v>
      </c>
      <c r="BM9">
        <v>51</v>
      </c>
      <c r="BN9">
        <v>3</v>
      </c>
      <c r="BO9" t="s">
        <v>57</v>
      </c>
      <c r="BP9">
        <v>5</v>
      </c>
      <c r="BQ9">
        <v>1</v>
      </c>
      <c r="BR9">
        <v>42</v>
      </c>
      <c r="BS9" t="s">
        <v>57</v>
      </c>
      <c r="BT9" t="s">
        <v>57</v>
      </c>
      <c r="BU9" t="s">
        <v>57</v>
      </c>
      <c r="BV9" t="s">
        <v>57</v>
      </c>
      <c r="BW9" t="s">
        <v>57</v>
      </c>
      <c r="BX9" t="s">
        <v>57</v>
      </c>
      <c r="BY9" t="s">
        <v>57</v>
      </c>
      <c r="BZ9" t="s">
        <v>57</v>
      </c>
      <c r="CA9" t="s">
        <v>57</v>
      </c>
      <c r="CB9" t="s">
        <v>57</v>
      </c>
      <c r="CC9" t="s">
        <v>57</v>
      </c>
      <c r="CD9" t="s">
        <v>58</v>
      </c>
      <c r="CE9" s="58"/>
      <c r="CG9" s="10"/>
      <c r="CH9" s="10"/>
      <c r="CI9" s="59"/>
      <c r="CJ9" s="59"/>
      <c r="CK9" s="59"/>
      <c r="CL9" s="59"/>
      <c r="CM9" s="59"/>
      <c r="CN9" s="95"/>
      <c r="CO9" s="95"/>
      <c r="CP9" s="95"/>
      <c r="CQ9" s="95"/>
      <c r="CR9" s="95"/>
      <c r="CS9" s="59"/>
      <c r="CT9" s="59"/>
      <c r="CU9" s="59"/>
      <c r="CV9" s="59"/>
      <c r="CW9" s="59"/>
      <c r="CX9" s="95"/>
      <c r="CY9" s="95"/>
      <c r="CZ9" s="95"/>
      <c r="DA9" s="95"/>
      <c r="DB9" s="95"/>
    </row>
    <row r="10" spans="1:106" s="38" customFormat="1">
      <c r="A10" t="s">
        <v>159</v>
      </c>
      <c r="B10" s="10">
        <v>34</v>
      </c>
      <c r="C10" s="4" t="s">
        <v>3</v>
      </c>
      <c r="D10" s="10" t="s">
        <v>38</v>
      </c>
      <c r="E10" s="59">
        <f t="shared" si="0"/>
        <v>12.5</v>
      </c>
      <c r="F10" s="59">
        <f t="shared" si="0"/>
        <v>0</v>
      </c>
      <c r="G10" s="59">
        <f t="shared" si="0"/>
        <v>50</v>
      </c>
      <c r="H10" s="59">
        <f t="shared" si="0"/>
        <v>37.5</v>
      </c>
      <c r="I10" s="59">
        <f t="shared" si="1"/>
        <v>0.5</v>
      </c>
      <c r="J10">
        <v>8</v>
      </c>
      <c r="K10">
        <v>1</v>
      </c>
      <c r="L10">
        <v>0</v>
      </c>
      <c r="M10">
        <v>4</v>
      </c>
      <c r="N10">
        <v>3</v>
      </c>
      <c r="O10">
        <v>0.57142857140000003</v>
      </c>
      <c r="P10">
        <v>785</v>
      </c>
      <c r="Q10" t="s">
        <v>57</v>
      </c>
      <c r="R10">
        <v>691.25</v>
      </c>
      <c r="S10">
        <v>910</v>
      </c>
      <c r="T10">
        <v>532.14285710000001</v>
      </c>
      <c r="U10">
        <v>838.5</v>
      </c>
      <c r="V10">
        <v>123.66666669999999</v>
      </c>
      <c r="W10">
        <v>479.7142857</v>
      </c>
      <c r="X10">
        <v>664.75</v>
      </c>
      <c r="Y10">
        <v>233</v>
      </c>
      <c r="Z10">
        <v>146.7142857</v>
      </c>
      <c r="AA10">
        <v>110.75</v>
      </c>
      <c r="AB10">
        <v>194.66666670000001</v>
      </c>
      <c r="AC10">
        <v>24</v>
      </c>
      <c r="AD10">
        <v>12</v>
      </c>
      <c r="AE10">
        <v>9</v>
      </c>
      <c r="AF10">
        <v>3</v>
      </c>
      <c r="AG10">
        <v>8</v>
      </c>
      <c r="AH10">
        <v>12</v>
      </c>
      <c r="AI10">
        <v>1</v>
      </c>
      <c r="AJ10" t="s">
        <v>57</v>
      </c>
      <c r="AK10" t="s">
        <v>57</v>
      </c>
      <c r="AL10">
        <v>3</v>
      </c>
      <c r="AM10">
        <v>7</v>
      </c>
      <c r="AN10">
        <v>5</v>
      </c>
      <c r="AO10" t="s">
        <v>57</v>
      </c>
      <c r="AP10" t="s">
        <v>57</v>
      </c>
      <c r="AQ10" t="s">
        <v>57</v>
      </c>
      <c r="AR10" t="s">
        <v>57</v>
      </c>
      <c r="AS10">
        <v>1</v>
      </c>
      <c r="AT10">
        <v>4</v>
      </c>
      <c r="AU10">
        <v>1</v>
      </c>
      <c r="AV10" t="s">
        <v>57</v>
      </c>
      <c r="AW10" t="s">
        <v>57</v>
      </c>
      <c r="AX10">
        <v>3</v>
      </c>
      <c r="AY10" t="s">
        <v>57</v>
      </c>
      <c r="AZ10">
        <v>3</v>
      </c>
      <c r="BA10" t="s">
        <v>57</v>
      </c>
      <c r="BB10" t="s">
        <v>57</v>
      </c>
      <c r="BC10" t="s">
        <v>57</v>
      </c>
      <c r="BD10" t="s">
        <v>57</v>
      </c>
      <c r="BE10">
        <v>21</v>
      </c>
      <c r="BF10" t="s">
        <v>57</v>
      </c>
      <c r="BG10" t="s">
        <v>57</v>
      </c>
      <c r="BH10" t="s">
        <v>57</v>
      </c>
      <c r="BI10">
        <v>2</v>
      </c>
      <c r="BJ10">
        <v>9</v>
      </c>
      <c r="BK10">
        <v>10</v>
      </c>
      <c r="BL10">
        <v>181</v>
      </c>
      <c r="BM10">
        <v>47</v>
      </c>
      <c r="BN10">
        <v>12</v>
      </c>
      <c r="BO10" t="s">
        <v>57</v>
      </c>
      <c r="BP10">
        <v>9</v>
      </c>
      <c r="BQ10">
        <v>8</v>
      </c>
      <c r="BR10">
        <v>105</v>
      </c>
      <c r="BS10" t="s">
        <v>57</v>
      </c>
      <c r="BT10" t="s">
        <v>57</v>
      </c>
      <c r="BU10" t="s">
        <v>57</v>
      </c>
      <c r="BV10" t="s">
        <v>57</v>
      </c>
      <c r="BW10" t="s">
        <v>57</v>
      </c>
      <c r="BX10" t="s">
        <v>57</v>
      </c>
      <c r="BY10" t="s">
        <v>57</v>
      </c>
      <c r="BZ10" t="s">
        <v>57</v>
      </c>
      <c r="CA10" t="s">
        <v>57</v>
      </c>
      <c r="CB10" t="s">
        <v>57</v>
      </c>
      <c r="CC10" t="s">
        <v>57</v>
      </c>
      <c r="CD10" t="s">
        <v>58</v>
      </c>
      <c r="CE10" s="58" t="s">
        <v>111</v>
      </c>
      <c r="CG10" s="10">
        <f t="shared" ref="CG10:DB10" si="3">CG70</f>
        <v>0</v>
      </c>
      <c r="CH10" s="10" t="str">
        <f t="shared" si="3"/>
        <v>+ve</v>
      </c>
      <c r="CI10" s="59">
        <f t="shared" si="3"/>
        <v>1</v>
      </c>
      <c r="CJ10" s="59">
        <f t="shared" si="3"/>
        <v>0</v>
      </c>
      <c r="CK10" s="59">
        <f t="shared" si="3"/>
        <v>7</v>
      </c>
      <c r="CL10" s="59">
        <f t="shared" si="3"/>
        <v>0</v>
      </c>
      <c r="CM10" s="59">
        <f t="shared" si="3"/>
        <v>1</v>
      </c>
      <c r="CN10" s="95">
        <f t="shared" si="3"/>
        <v>440.57142850000002</v>
      </c>
      <c r="CO10" s="95">
        <f t="shared" si="3"/>
        <v>440.57142850000002</v>
      </c>
      <c r="CP10" s="95" t="str">
        <f t="shared" si="3"/>
        <v>.</v>
      </c>
      <c r="CQ10" s="95">
        <f t="shared" si="3"/>
        <v>68</v>
      </c>
      <c r="CR10" s="95" t="str">
        <f t="shared" si="3"/>
        <v>.</v>
      </c>
      <c r="CS10" s="59">
        <f t="shared" si="3"/>
        <v>879.14285710000001</v>
      </c>
      <c r="CT10" s="59" t="str">
        <f t="shared" si="3"/>
        <v>.</v>
      </c>
      <c r="CU10" s="59">
        <f t="shared" si="3"/>
        <v>9</v>
      </c>
      <c r="CV10" s="59">
        <f t="shared" si="3"/>
        <v>16</v>
      </c>
      <c r="CW10" s="59">
        <f t="shared" si="3"/>
        <v>3</v>
      </c>
      <c r="CX10" s="95">
        <f t="shared" si="3"/>
        <v>8</v>
      </c>
      <c r="CY10" s="95">
        <f t="shared" si="3"/>
        <v>81</v>
      </c>
      <c r="CZ10" s="95">
        <f t="shared" si="3"/>
        <v>0</v>
      </c>
      <c r="DA10" s="95">
        <f t="shared" si="3"/>
        <v>0</v>
      </c>
      <c r="DB10" s="95">
        <f t="shared" si="3"/>
        <v>8</v>
      </c>
    </row>
    <row r="11" spans="1:106" s="38" customFormat="1">
      <c r="A11" t="s">
        <v>160</v>
      </c>
      <c r="B11" s="10">
        <v>34</v>
      </c>
      <c r="C11" s="4" t="s">
        <v>3</v>
      </c>
      <c r="D11" s="10" t="s">
        <v>38</v>
      </c>
      <c r="E11" s="59">
        <f t="shared" si="0"/>
        <v>0</v>
      </c>
      <c r="F11" s="59">
        <f t="shared" si="0"/>
        <v>0</v>
      </c>
      <c r="G11" s="59">
        <f t="shared" si="0"/>
        <v>100</v>
      </c>
      <c r="H11" s="59">
        <f t="shared" si="0"/>
        <v>0</v>
      </c>
      <c r="I11" s="59">
        <f t="shared" si="1"/>
        <v>1</v>
      </c>
      <c r="J11">
        <v>8</v>
      </c>
      <c r="K11">
        <v>0</v>
      </c>
      <c r="L11">
        <v>0</v>
      </c>
      <c r="M11">
        <v>8</v>
      </c>
      <c r="N11">
        <v>0</v>
      </c>
      <c r="O11">
        <v>1</v>
      </c>
      <c r="P11">
        <v>531.625</v>
      </c>
      <c r="Q11" t="s">
        <v>57</v>
      </c>
      <c r="R11">
        <v>531.625</v>
      </c>
      <c r="S11" t="s">
        <v>57</v>
      </c>
      <c r="T11">
        <v>285.875</v>
      </c>
      <c r="U11">
        <v>285.875</v>
      </c>
      <c r="V11" t="s">
        <v>57</v>
      </c>
      <c r="W11">
        <v>77.75</v>
      </c>
      <c r="X11">
        <v>77.75</v>
      </c>
      <c r="Y11" t="s">
        <v>57</v>
      </c>
      <c r="Z11">
        <v>1318.25</v>
      </c>
      <c r="AA11">
        <v>1318.25</v>
      </c>
      <c r="AB11" t="s">
        <v>57</v>
      </c>
      <c r="AC11">
        <v>31</v>
      </c>
      <c r="AD11">
        <v>14</v>
      </c>
      <c r="AE11">
        <v>15</v>
      </c>
      <c r="AF11">
        <v>2</v>
      </c>
      <c r="AG11">
        <v>10</v>
      </c>
      <c r="AH11">
        <v>9</v>
      </c>
      <c r="AI11">
        <v>2</v>
      </c>
      <c r="AJ11" t="s">
        <v>57</v>
      </c>
      <c r="AK11" t="s">
        <v>57</v>
      </c>
      <c r="AL11">
        <v>10</v>
      </c>
      <c r="AM11">
        <v>8</v>
      </c>
      <c r="AN11">
        <v>1</v>
      </c>
      <c r="AO11" t="s">
        <v>57</v>
      </c>
      <c r="AP11" t="s">
        <v>57</v>
      </c>
      <c r="AQ11" t="s">
        <v>57</v>
      </c>
      <c r="AR11">
        <v>5</v>
      </c>
      <c r="AS11">
        <v>2</v>
      </c>
      <c r="AT11">
        <v>8</v>
      </c>
      <c r="AU11">
        <v>2</v>
      </c>
      <c r="AV11" t="s">
        <v>57</v>
      </c>
      <c r="AW11" t="s">
        <v>57</v>
      </c>
      <c r="AX11">
        <v>3</v>
      </c>
      <c r="AY11" t="s">
        <v>57</v>
      </c>
      <c r="AZ11" t="s">
        <v>57</v>
      </c>
      <c r="BA11" t="s">
        <v>57</v>
      </c>
      <c r="BB11" t="s">
        <v>57</v>
      </c>
      <c r="BC11" t="s">
        <v>57</v>
      </c>
      <c r="BD11">
        <v>2</v>
      </c>
      <c r="BE11">
        <v>8</v>
      </c>
      <c r="BF11" t="s">
        <v>57</v>
      </c>
      <c r="BG11" t="s">
        <v>57</v>
      </c>
      <c r="BH11" t="s">
        <v>57</v>
      </c>
      <c r="BI11">
        <v>8</v>
      </c>
      <c r="BJ11" t="s">
        <v>57</v>
      </c>
      <c r="BK11" t="s">
        <v>57</v>
      </c>
      <c r="BL11">
        <v>55</v>
      </c>
      <c r="BM11">
        <v>4</v>
      </c>
      <c r="BN11" t="s">
        <v>57</v>
      </c>
      <c r="BO11">
        <v>3</v>
      </c>
      <c r="BP11">
        <v>12</v>
      </c>
      <c r="BQ11" t="s">
        <v>57</v>
      </c>
      <c r="BR11">
        <v>36</v>
      </c>
      <c r="BS11" t="s">
        <v>57</v>
      </c>
      <c r="BT11" t="s">
        <v>57</v>
      </c>
      <c r="BU11" t="s">
        <v>57</v>
      </c>
      <c r="BV11" t="s">
        <v>57</v>
      </c>
      <c r="BW11" t="s">
        <v>57</v>
      </c>
      <c r="BX11" t="s">
        <v>57</v>
      </c>
      <c r="BY11" t="s">
        <v>57</v>
      </c>
      <c r="BZ11" t="s">
        <v>57</v>
      </c>
      <c r="CA11" t="s">
        <v>57</v>
      </c>
      <c r="CB11" t="s">
        <v>57</v>
      </c>
      <c r="CC11" t="s">
        <v>57</v>
      </c>
      <c r="CD11" t="s">
        <v>58</v>
      </c>
      <c r="CE11" s="58" t="s">
        <v>111</v>
      </c>
      <c r="CG11" s="10" t="e">
        <f>#REF!</f>
        <v>#REF!</v>
      </c>
      <c r="CH11" s="10" t="e">
        <f>#REF!</f>
        <v>#REF!</v>
      </c>
      <c r="CI11" s="59" t="e">
        <f>#REF!</f>
        <v>#REF!</v>
      </c>
      <c r="CJ11" s="59" t="e">
        <f>#REF!</f>
        <v>#REF!</v>
      </c>
      <c r="CK11" s="59" t="e">
        <f>#REF!</f>
        <v>#REF!</v>
      </c>
      <c r="CL11" s="59" t="e">
        <f>#REF!</f>
        <v>#REF!</v>
      </c>
      <c r="CM11" s="59" t="e">
        <f>#REF!</f>
        <v>#REF!</v>
      </c>
      <c r="CN11" s="95" t="e">
        <f>#REF!</f>
        <v>#REF!</v>
      </c>
      <c r="CO11" s="95" t="e">
        <f>#REF!</f>
        <v>#REF!</v>
      </c>
      <c r="CP11" s="95" t="e">
        <f>#REF!</f>
        <v>#REF!</v>
      </c>
      <c r="CQ11" s="95" t="e">
        <f>#REF!</f>
        <v>#REF!</v>
      </c>
      <c r="CR11" s="95" t="e">
        <f>#REF!</f>
        <v>#REF!</v>
      </c>
      <c r="CS11" s="59" t="e">
        <f>#REF!</f>
        <v>#REF!</v>
      </c>
      <c r="CT11" s="59" t="e">
        <f>#REF!</f>
        <v>#REF!</v>
      </c>
      <c r="CU11" s="59" t="e">
        <f>#REF!</f>
        <v>#REF!</v>
      </c>
      <c r="CV11" s="59" t="e">
        <f>#REF!</f>
        <v>#REF!</v>
      </c>
      <c r="CW11" s="59" t="e">
        <f>#REF!</f>
        <v>#REF!</v>
      </c>
      <c r="CX11" s="95" t="e">
        <f>#REF!</f>
        <v>#REF!</v>
      </c>
      <c r="CY11" s="95" t="e">
        <f>#REF!</f>
        <v>#REF!</v>
      </c>
      <c r="CZ11" s="95" t="e">
        <f>#REF!</f>
        <v>#REF!</v>
      </c>
      <c r="DA11" s="95" t="e">
        <f>#REF!</f>
        <v>#REF!</v>
      </c>
      <c r="DB11" s="95" t="e">
        <f>#REF!</f>
        <v>#REF!</v>
      </c>
    </row>
    <row r="12" spans="1:106" s="38" customFormat="1">
      <c r="A12" t="s">
        <v>181</v>
      </c>
      <c r="B12" s="10">
        <v>36</v>
      </c>
      <c r="C12" s="6" t="s">
        <v>2</v>
      </c>
      <c r="D12" s="10" t="s">
        <v>38</v>
      </c>
      <c r="E12" s="59">
        <f t="shared" si="0"/>
        <v>0</v>
      </c>
      <c r="F12" s="59">
        <f t="shared" si="0"/>
        <v>0</v>
      </c>
      <c r="G12" s="59">
        <f t="shared" si="0"/>
        <v>87.5</v>
      </c>
      <c r="H12" s="59">
        <f t="shared" si="0"/>
        <v>12.5</v>
      </c>
      <c r="I12" s="59">
        <f t="shared" si="1"/>
        <v>0.875</v>
      </c>
      <c r="J12">
        <v>8</v>
      </c>
      <c r="K12">
        <v>0</v>
      </c>
      <c r="L12">
        <v>0</v>
      </c>
      <c r="M12">
        <v>7</v>
      </c>
      <c r="N12">
        <v>1</v>
      </c>
      <c r="O12">
        <v>0.875</v>
      </c>
      <c r="P12">
        <v>618.25</v>
      </c>
      <c r="Q12" t="s">
        <v>57</v>
      </c>
      <c r="R12">
        <v>662</v>
      </c>
      <c r="S12">
        <v>312</v>
      </c>
      <c r="T12">
        <v>273.625</v>
      </c>
      <c r="U12">
        <v>124.1428571</v>
      </c>
      <c r="V12">
        <v>1320</v>
      </c>
      <c r="W12">
        <v>90.25</v>
      </c>
      <c r="X12">
        <v>84.428571430000005</v>
      </c>
      <c r="Y12">
        <v>131</v>
      </c>
      <c r="Z12">
        <v>1147.25</v>
      </c>
      <c r="AA12">
        <v>1183</v>
      </c>
      <c r="AB12">
        <v>897</v>
      </c>
      <c r="AC12">
        <v>50</v>
      </c>
      <c r="AD12">
        <v>18</v>
      </c>
      <c r="AE12">
        <v>13</v>
      </c>
      <c r="AF12">
        <v>19</v>
      </c>
      <c r="AG12">
        <v>21</v>
      </c>
      <c r="AH12">
        <v>9</v>
      </c>
      <c r="AI12">
        <v>3</v>
      </c>
      <c r="AJ12" t="s">
        <v>57</v>
      </c>
      <c r="AK12" t="s">
        <v>57</v>
      </c>
      <c r="AL12">
        <v>17</v>
      </c>
      <c r="AM12">
        <v>8</v>
      </c>
      <c r="AN12">
        <v>1</v>
      </c>
      <c r="AO12">
        <v>1</v>
      </c>
      <c r="AP12" t="s">
        <v>57</v>
      </c>
      <c r="AQ12" t="s">
        <v>57</v>
      </c>
      <c r="AR12">
        <v>8</v>
      </c>
      <c r="AS12">
        <v>4</v>
      </c>
      <c r="AT12">
        <v>7</v>
      </c>
      <c r="AU12" t="s">
        <v>57</v>
      </c>
      <c r="AV12" t="s">
        <v>57</v>
      </c>
      <c r="AW12" t="s">
        <v>57</v>
      </c>
      <c r="AX12">
        <v>2</v>
      </c>
      <c r="AY12">
        <v>9</v>
      </c>
      <c r="AZ12">
        <v>1</v>
      </c>
      <c r="BA12">
        <v>2</v>
      </c>
      <c r="BB12" t="s">
        <v>57</v>
      </c>
      <c r="BC12" t="s">
        <v>57</v>
      </c>
      <c r="BD12">
        <v>7</v>
      </c>
      <c r="BE12">
        <v>12</v>
      </c>
      <c r="BF12">
        <v>3</v>
      </c>
      <c r="BG12" t="s">
        <v>57</v>
      </c>
      <c r="BH12" t="s">
        <v>57</v>
      </c>
      <c r="BI12">
        <v>7</v>
      </c>
      <c r="BJ12">
        <v>1</v>
      </c>
      <c r="BK12">
        <v>1</v>
      </c>
      <c r="BL12" t="s">
        <v>57</v>
      </c>
      <c r="BM12" t="s">
        <v>57</v>
      </c>
      <c r="BN12" t="s">
        <v>57</v>
      </c>
      <c r="BO12" t="s">
        <v>57</v>
      </c>
      <c r="BP12" t="s">
        <v>57</v>
      </c>
      <c r="BQ12" t="s">
        <v>57</v>
      </c>
      <c r="BR12" t="s">
        <v>57</v>
      </c>
      <c r="BS12" t="s">
        <v>57</v>
      </c>
      <c r="BT12" t="s">
        <v>57</v>
      </c>
      <c r="BU12" t="s">
        <v>57</v>
      </c>
      <c r="BV12" t="s">
        <v>57</v>
      </c>
      <c r="BW12" t="s">
        <v>57</v>
      </c>
      <c r="BX12" t="s">
        <v>57</v>
      </c>
      <c r="BY12" t="s">
        <v>57</v>
      </c>
      <c r="BZ12" t="s">
        <v>57</v>
      </c>
      <c r="CA12" t="s">
        <v>57</v>
      </c>
      <c r="CB12" t="s">
        <v>57</v>
      </c>
      <c r="CC12" t="s">
        <v>57</v>
      </c>
      <c r="CD12" t="s">
        <v>58</v>
      </c>
      <c r="CE12" s="58"/>
      <c r="CG12" s="10"/>
      <c r="CH12" s="10"/>
      <c r="CI12" s="59"/>
      <c r="CJ12" s="59"/>
      <c r="CK12" s="59"/>
      <c r="CL12" s="59"/>
      <c r="CM12" s="59"/>
      <c r="CN12" s="95"/>
      <c r="CO12" s="95"/>
      <c r="CP12" s="95"/>
      <c r="CQ12" s="95"/>
      <c r="CR12" s="95"/>
      <c r="CS12" s="59"/>
      <c r="CT12" s="59"/>
      <c r="CU12" s="59"/>
      <c r="CV12" s="59"/>
      <c r="CW12" s="59"/>
      <c r="CX12" s="95"/>
      <c r="CY12" s="95"/>
      <c r="CZ12" s="95"/>
      <c r="DA12" s="95"/>
      <c r="DB12" s="95"/>
    </row>
    <row r="13" spans="1:106" s="38" customFormat="1">
      <c r="A13" t="s">
        <v>161</v>
      </c>
      <c r="B13" s="10">
        <v>35</v>
      </c>
      <c r="C13" s="4" t="s">
        <v>3</v>
      </c>
      <c r="D13" s="10" t="s">
        <v>38</v>
      </c>
      <c r="E13" s="59">
        <f t="shared" si="0"/>
        <v>0</v>
      </c>
      <c r="F13" s="59">
        <f t="shared" si="0"/>
        <v>0</v>
      </c>
      <c r="G13" s="59">
        <f t="shared" si="0"/>
        <v>62.5</v>
      </c>
      <c r="H13" s="59">
        <f t="shared" si="0"/>
        <v>37.5</v>
      </c>
      <c r="I13" s="59">
        <f t="shared" si="1"/>
        <v>0.625</v>
      </c>
      <c r="J13">
        <v>8</v>
      </c>
      <c r="K13">
        <v>0</v>
      </c>
      <c r="L13">
        <v>0</v>
      </c>
      <c r="M13">
        <v>5</v>
      </c>
      <c r="N13">
        <v>3</v>
      </c>
      <c r="O13">
        <v>0.625</v>
      </c>
      <c r="P13">
        <v>348.625</v>
      </c>
      <c r="Q13" t="s">
        <v>57</v>
      </c>
      <c r="R13">
        <v>454.4</v>
      </c>
      <c r="S13">
        <v>172.33333329999999</v>
      </c>
      <c r="T13">
        <v>248.375</v>
      </c>
      <c r="U13">
        <v>185.4</v>
      </c>
      <c r="V13">
        <v>353.33333340000001</v>
      </c>
      <c r="W13">
        <v>136</v>
      </c>
      <c r="X13">
        <v>153</v>
      </c>
      <c r="Y13">
        <v>107.66666669999999</v>
      </c>
      <c r="Z13">
        <v>323.375</v>
      </c>
      <c r="AA13">
        <v>306.39999999999998</v>
      </c>
      <c r="AB13">
        <v>351.66666659999999</v>
      </c>
      <c r="AC13">
        <v>31</v>
      </c>
      <c r="AD13">
        <v>15</v>
      </c>
      <c r="AE13">
        <v>13</v>
      </c>
      <c r="AF13">
        <v>3</v>
      </c>
      <c r="AG13">
        <v>8</v>
      </c>
      <c r="AH13">
        <v>14</v>
      </c>
      <c r="AI13">
        <v>2</v>
      </c>
      <c r="AJ13" t="s">
        <v>57</v>
      </c>
      <c r="AK13" t="s">
        <v>57</v>
      </c>
      <c r="AL13">
        <v>7</v>
      </c>
      <c r="AM13">
        <v>8</v>
      </c>
      <c r="AN13">
        <v>6</v>
      </c>
      <c r="AO13" t="s">
        <v>57</v>
      </c>
      <c r="AP13" t="s">
        <v>57</v>
      </c>
      <c r="AQ13" t="s">
        <v>57</v>
      </c>
      <c r="AR13">
        <v>1</v>
      </c>
      <c r="AS13" t="s">
        <v>57</v>
      </c>
      <c r="AT13">
        <v>5</v>
      </c>
      <c r="AU13">
        <v>2</v>
      </c>
      <c r="AV13" t="s">
        <v>57</v>
      </c>
      <c r="AW13" t="s">
        <v>57</v>
      </c>
      <c r="AX13">
        <v>6</v>
      </c>
      <c r="AY13" t="s">
        <v>57</v>
      </c>
      <c r="AZ13">
        <v>3</v>
      </c>
      <c r="BA13" t="s">
        <v>57</v>
      </c>
      <c r="BB13" t="s">
        <v>57</v>
      </c>
      <c r="BC13" t="s">
        <v>57</v>
      </c>
      <c r="BD13" t="s">
        <v>57</v>
      </c>
      <c r="BE13">
        <v>38</v>
      </c>
      <c r="BF13">
        <v>6</v>
      </c>
      <c r="BG13" t="s">
        <v>57</v>
      </c>
      <c r="BH13" t="s">
        <v>57</v>
      </c>
      <c r="BI13">
        <v>4</v>
      </c>
      <c r="BJ13">
        <v>4</v>
      </c>
      <c r="BK13">
        <v>24</v>
      </c>
      <c r="BL13">
        <v>84</v>
      </c>
      <c r="BM13">
        <v>25</v>
      </c>
      <c r="BN13">
        <v>3</v>
      </c>
      <c r="BO13" t="s">
        <v>57</v>
      </c>
      <c r="BP13">
        <v>20</v>
      </c>
      <c r="BQ13">
        <v>5</v>
      </c>
      <c r="BR13">
        <v>31</v>
      </c>
      <c r="BS13" t="s">
        <v>57</v>
      </c>
      <c r="BT13" t="s">
        <v>57</v>
      </c>
      <c r="BU13" t="s">
        <v>57</v>
      </c>
      <c r="BV13" t="s">
        <v>57</v>
      </c>
      <c r="BW13" t="s">
        <v>57</v>
      </c>
      <c r="BX13" t="s">
        <v>57</v>
      </c>
      <c r="BY13" t="s">
        <v>57</v>
      </c>
      <c r="BZ13" t="s">
        <v>57</v>
      </c>
      <c r="CA13" t="s">
        <v>57</v>
      </c>
      <c r="CB13" t="s">
        <v>57</v>
      </c>
      <c r="CC13" t="s">
        <v>57</v>
      </c>
      <c r="CD13" t="s">
        <v>58</v>
      </c>
      <c r="CE13" s="58" t="s">
        <v>111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06" s="38" customFormat="1">
      <c r="A14" t="s">
        <v>162</v>
      </c>
      <c r="B14" s="10">
        <v>34</v>
      </c>
      <c r="C14" s="6" t="s">
        <v>2</v>
      </c>
      <c r="D14" s="10" t="s">
        <v>38</v>
      </c>
      <c r="E14" s="59">
        <f t="shared" si="0"/>
        <v>0</v>
      </c>
      <c r="F14" s="59">
        <f t="shared" si="0"/>
        <v>0</v>
      </c>
      <c r="G14" s="59">
        <f t="shared" si="0"/>
        <v>100</v>
      </c>
      <c r="H14" s="59">
        <f t="shared" si="0"/>
        <v>0</v>
      </c>
      <c r="I14" s="59">
        <f t="shared" si="1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312.25</v>
      </c>
      <c r="Q14" t="s">
        <v>57</v>
      </c>
      <c r="R14">
        <v>312.25</v>
      </c>
      <c r="S14" t="s">
        <v>57</v>
      </c>
      <c r="T14">
        <v>58.25</v>
      </c>
      <c r="U14">
        <v>58.25</v>
      </c>
      <c r="V14" t="s">
        <v>57</v>
      </c>
      <c r="W14">
        <v>75.625</v>
      </c>
      <c r="X14">
        <v>75.625</v>
      </c>
      <c r="Y14" t="s">
        <v>57</v>
      </c>
      <c r="Z14">
        <v>1050.875</v>
      </c>
      <c r="AA14">
        <v>1050.875</v>
      </c>
      <c r="AB14" t="s">
        <v>57</v>
      </c>
      <c r="AC14">
        <v>34</v>
      </c>
      <c r="AD14">
        <v>18</v>
      </c>
      <c r="AE14">
        <v>14</v>
      </c>
      <c r="AF14">
        <v>2</v>
      </c>
      <c r="AG14">
        <v>8</v>
      </c>
      <c r="AH14">
        <v>11</v>
      </c>
      <c r="AI14">
        <v>1</v>
      </c>
      <c r="AJ14" t="s">
        <v>57</v>
      </c>
      <c r="AK14" t="s">
        <v>57</v>
      </c>
      <c r="AL14">
        <v>14</v>
      </c>
      <c r="AM14">
        <v>8</v>
      </c>
      <c r="AN14">
        <v>3</v>
      </c>
      <c r="AO14" t="s">
        <v>57</v>
      </c>
      <c r="AP14" t="s">
        <v>57</v>
      </c>
      <c r="AQ14" t="s">
        <v>57</v>
      </c>
      <c r="AR14">
        <v>7</v>
      </c>
      <c r="AS14" t="s">
        <v>57</v>
      </c>
      <c r="AT14">
        <v>8</v>
      </c>
      <c r="AU14">
        <v>1</v>
      </c>
      <c r="AV14" t="s">
        <v>57</v>
      </c>
      <c r="AW14" t="s">
        <v>57</v>
      </c>
      <c r="AX14">
        <v>5</v>
      </c>
      <c r="AY14" t="s">
        <v>57</v>
      </c>
      <c r="AZ14" t="s">
        <v>57</v>
      </c>
      <c r="BA14" t="s">
        <v>57</v>
      </c>
      <c r="BB14" t="s">
        <v>57</v>
      </c>
      <c r="BC14" t="s">
        <v>57</v>
      </c>
      <c r="BD14">
        <v>2</v>
      </c>
      <c r="BE14">
        <v>12</v>
      </c>
      <c r="BF14">
        <v>2</v>
      </c>
      <c r="BG14" t="s">
        <v>57</v>
      </c>
      <c r="BH14" t="s">
        <v>57</v>
      </c>
      <c r="BI14">
        <v>8</v>
      </c>
      <c r="BJ14" t="s">
        <v>57</v>
      </c>
      <c r="BK14">
        <v>2</v>
      </c>
      <c r="BL14">
        <v>109</v>
      </c>
      <c r="BM14">
        <v>21</v>
      </c>
      <c r="BN14" t="s">
        <v>57</v>
      </c>
      <c r="BO14">
        <v>5</v>
      </c>
      <c r="BP14">
        <v>14</v>
      </c>
      <c r="BQ14" t="s">
        <v>57</v>
      </c>
      <c r="BR14">
        <v>69</v>
      </c>
      <c r="BS14" t="s">
        <v>57</v>
      </c>
      <c r="BT14" t="s">
        <v>57</v>
      </c>
      <c r="BU14" t="s">
        <v>57</v>
      </c>
      <c r="BV14" t="s">
        <v>57</v>
      </c>
      <c r="BW14" t="s">
        <v>57</v>
      </c>
      <c r="BX14" t="s">
        <v>57</v>
      </c>
      <c r="BY14" t="s">
        <v>57</v>
      </c>
      <c r="BZ14" t="s">
        <v>57</v>
      </c>
      <c r="CA14" t="s">
        <v>57</v>
      </c>
      <c r="CB14" t="s">
        <v>57</v>
      </c>
      <c r="CC14" t="s">
        <v>57</v>
      </c>
      <c r="CD14" t="s">
        <v>58</v>
      </c>
      <c r="CE14" s="58" t="s">
        <v>111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06" s="38" customFormat="1">
      <c r="A15" t="s">
        <v>163</v>
      </c>
      <c r="B15" s="10">
        <v>29</v>
      </c>
      <c r="C15" s="6" t="s">
        <v>2</v>
      </c>
      <c r="D15" s="10" t="s">
        <v>38</v>
      </c>
      <c r="E15" s="59">
        <f t="shared" si="0"/>
        <v>12.5</v>
      </c>
      <c r="F15" s="59">
        <f t="shared" si="0"/>
        <v>0</v>
      </c>
      <c r="G15" s="59">
        <f t="shared" si="0"/>
        <v>87.5</v>
      </c>
      <c r="H15" s="59">
        <f t="shared" si="0"/>
        <v>0</v>
      </c>
      <c r="I15" s="59">
        <f t="shared" si="1"/>
        <v>0.875</v>
      </c>
      <c r="J15">
        <v>8</v>
      </c>
      <c r="K15">
        <v>1</v>
      </c>
      <c r="L15">
        <v>0</v>
      </c>
      <c r="M15">
        <v>7</v>
      </c>
      <c r="N15">
        <v>0</v>
      </c>
      <c r="O15">
        <v>1</v>
      </c>
      <c r="P15">
        <v>134.14285709999999</v>
      </c>
      <c r="Q15" t="s">
        <v>57</v>
      </c>
      <c r="R15">
        <v>134.14285709999999</v>
      </c>
      <c r="S15" t="s">
        <v>57</v>
      </c>
      <c r="T15">
        <v>41.857142850000002</v>
      </c>
      <c r="U15">
        <v>41.857142850000002</v>
      </c>
      <c r="V15" t="s">
        <v>57</v>
      </c>
      <c r="W15">
        <v>74.428571430000005</v>
      </c>
      <c r="X15">
        <v>74.428571430000005</v>
      </c>
      <c r="Y15" t="s">
        <v>57</v>
      </c>
      <c r="Z15">
        <v>1126.4285709999999</v>
      </c>
      <c r="AA15">
        <v>1126.4285709999999</v>
      </c>
      <c r="AB15" t="s">
        <v>57</v>
      </c>
      <c r="AC15">
        <v>31</v>
      </c>
      <c r="AD15">
        <v>8</v>
      </c>
      <c r="AE15">
        <v>23</v>
      </c>
      <c r="AF15" t="s">
        <v>57</v>
      </c>
      <c r="AG15">
        <v>7</v>
      </c>
      <c r="AH15">
        <v>7</v>
      </c>
      <c r="AI15">
        <v>11</v>
      </c>
      <c r="AJ15">
        <v>1</v>
      </c>
      <c r="AK15" t="s">
        <v>57</v>
      </c>
      <c r="AL15">
        <v>5</v>
      </c>
      <c r="AM15">
        <v>7</v>
      </c>
      <c r="AN15" t="s">
        <v>57</v>
      </c>
      <c r="AO15" t="s">
        <v>57</v>
      </c>
      <c r="AP15" t="s">
        <v>57</v>
      </c>
      <c r="AQ15" t="s">
        <v>57</v>
      </c>
      <c r="AR15">
        <v>1</v>
      </c>
      <c r="AS15" t="s">
        <v>57</v>
      </c>
      <c r="AT15">
        <v>7</v>
      </c>
      <c r="AU15">
        <v>11</v>
      </c>
      <c r="AV15">
        <v>1</v>
      </c>
      <c r="AW15" t="s">
        <v>57</v>
      </c>
      <c r="AX15">
        <v>4</v>
      </c>
      <c r="AY15" t="s">
        <v>57</v>
      </c>
      <c r="AZ15" t="s">
        <v>57</v>
      </c>
      <c r="BA15" t="s">
        <v>57</v>
      </c>
      <c r="BB15" t="s">
        <v>57</v>
      </c>
      <c r="BC15" t="s">
        <v>57</v>
      </c>
      <c r="BD15" t="s">
        <v>57</v>
      </c>
      <c r="BE15">
        <v>13</v>
      </c>
      <c r="BF15" t="s">
        <v>57</v>
      </c>
      <c r="BG15" t="s">
        <v>57</v>
      </c>
      <c r="BH15" t="s">
        <v>57</v>
      </c>
      <c r="BI15">
        <v>7</v>
      </c>
      <c r="BJ15" t="s">
        <v>57</v>
      </c>
      <c r="BK15">
        <v>6</v>
      </c>
      <c r="BL15">
        <v>70</v>
      </c>
      <c r="BM15">
        <v>6</v>
      </c>
      <c r="BN15" t="s">
        <v>57</v>
      </c>
      <c r="BO15" t="s">
        <v>57</v>
      </c>
      <c r="BP15">
        <v>12</v>
      </c>
      <c r="BQ15">
        <v>1</v>
      </c>
      <c r="BR15">
        <v>51</v>
      </c>
      <c r="BS15" t="s">
        <v>57</v>
      </c>
      <c r="BT15" t="s">
        <v>57</v>
      </c>
      <c r="BU15" t="s">
        <v>57</v>
      </c>
      <c r="BV15" t="s">
        <v>57</v>
      </c>
      <c r="BW15" t="s">
        <v>57</v>
      </c>
      <c r="BX15" t="s">
        <v>57</v>
      </c>
      <c r="BY15" t="s">
        <v>57</v>
      </c>
      <c r="BZ15" t="s">
        <v>57</v>
      </c>
      <c r="CA15" t="s">
        <v>57</v>
      </c>
      <c r="CB15" t="s">
        <v>57</v>
      </c>
      <c r="CC15" t="s">
        <v>57</v>
      </c>
      <c r="CD15" t="s">
        <v>58</v>
      </c>
      <c r="CE15" s="58" t="s">
        <v>111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06" s="38" customFormat="1">
      <c r="A16" t="s">
        <v>164</v>
      </c>
      <c r="B16" s="10">
        <v>29</v>
      </c>
      <c r="C16" s="6" t="s">
        <v>2</v>
      </c>
      <c r="D16" s="10" t="s">
        <v>38</v>
      </c>
      <c r="E16" s="59">
        <f t="shared" si="0"/>
        <v>0</v>
      </c>
      <c r="F16" s="59">
        <f t="shared" si="0"/>
        <v>0</v>
      </c>
      <c r="G16" s="59">
        <f t="shared" si="0"/>
        <v>100</v>
      </c>
      <c r="H16" s="59">
        <f t="shared" si="0"/>
        <v>0</v>
      </c>
      <c r="I16" s="59">
        <f t="shared" si="1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493.625</v>
      </c>
      <c r="Q16" t="s">
        <v>57</v>
      </c>
      <c r="R16">
        <v>493.625</v>
      </c>
      <c r="S16" t="s">
        <v>57</v>
      </c>
      <c r="T16">
        <v>100.625</v>
      </c>
      <c r="U16">
        <v>100.625</v>
      </c>
      <c r="V16" t="s">
        <v>57</v>
      </c>
      <c r="W16">
        <v>59</v>
      </c>
      <c r="X16">
        <v>59</v>
      </c>
      <c r="Y16" t="s">
        <v>57</v>
      </c>
      <c r="Z16">
        <v>537.375</v>
      </c>
      <c r="AA16">
        <v>537.375</v>
      </c>
      <c r="AB16" t="s">
        <v>57</v>
      </c>
      <c r="AC16">
        <v>44</v>
      </c>
      <c r="AD16">
        <v>14</v>
      </c>
      <c r="AE16">
        <v>27</v>
      </c>
      <c r="AF16">
        <v>3</v>
      </c>
      <c r="AG16">
        <v>17</v>
      </c>
      <c r="AH16">
        <v>10</v>
      </c>
      <c r="AI16">
        <v>3</v>
      </c>
      <c r="AJ16" t="s">
        <v>57</v>
      </c>
      <c r="AK16" t="s">
        <v>57</v>
      </c>
      <c r="AL16">
        <v>14</v>
      </c>
      <c r="AM16">
        <v>8</v>
      </c>
      <c r="AN16">
        <v>2</v>
      </c>
      <c r="AO16" t="s">
        <v>57</v>
      </c>
      <c r="AP16" t="s">
        <v>57</v>
      </c>
      <c r="AQ16" t="s">
        <v>57</v>
      </c>
      <c r="AR16">
        <v>4</v>
      </c>
      <c r="AS16">
        <v>9</v>
      </c>
      <c r="AT16">
        <v>8</v>
      </c>
      <c r="AU16">
        <v>3</v>
      </c>
      <c r="AV16" t="s">
        <v>57</v>
      </c>
      <c r="AW16" t="s">
        <v>57</v>
      </c>
      <c r="AX16">
        <v>7</v>
      </c>
      <c r="AY16" t="s">
        <v>57</v>
      </c>
      <c r="AZ16" t="s">
        <v>57</v>
      </c>
      <c r="BA16" t="s">
        <v>57</v>
      </c>
      <c r="BB16" t="s">
        <v>57</v>
      </c>
      <c r="BC16" t="s">
        <v>57</v>
      </c>
      <c r="BD16">
        <v>3</v>
      </c>
      <c r="BE16">
        <v>12</v>
      </c>
      <c r="BF16" t="s">
        <v>57</v>
      </c>
      <c r="BG16" t="s">
        <v>57</v>
      </c>
      <c r="BH16" t="s">
        <v>57</v>
      </c>
      <c r="BI16">
        <v>8</v>
      </c>
      <c r="BJ16" t="s">
        <v>57</v>
      </c>
      <c r="BK16">
        <v>4</v>
      </c>
      <c r="BL16">
        <v>80</v>
      </c>
      <c r="BM16">
        <v>22</v>
      </c>
      <c r="BN16" t="s">
        <v>57</v>
      </c>
      <c r="BO16">
        <v>3</v>
      </c>
      <c r="BP16">
        <v>5</v>
      </c>
      <c r="BQ16" t="s">
        <v>57</v>
      </c>
      <c r="BR16">
        <v>50</v>
      </c>
      <c r="BS16" t="s">
        <v>57</v>
      </c>
      <c r="BT16" t="s">
        <v>57</v>
      </c>
      <c r="BU16" t="s">
        <v>57</v>
      </c>
      <c r="BV16" t="s">
        <v>57</v>
      </c>
      <c r="BW16" t="s">
        <v>57</v>
      </c>
      <c r="BX16" t="s">
        <v>57</v>
      </c>
      <c r="BY16" t="s">
        <v>57</v>
      </c>
      <c r="BZ16" t="s">
        <v>57</v>
      </c>
      <c r="CA16" t="s">
        <v>57</v>
      </c>
      <c r="CB16" t="s">
        <v>57</v>
      </c>
      <c r="CC16" t="s">
        <v>57</v>
      </c>
      <c r="CD16" t="s">
        <v>58</v>
      </c>
      <c r="CE16" s="58" t="s">
        <v>111</v>
      </c>
      <c r="CG16" s="10" t="e">
        <f>#REF!</f>
        <v>#REF!</v>
      </c>
      <c r="CH16" s="10" t="e">
        <f>#REF!</f>
        <v>#REF!</v>
      </c>
      <c r="CI16" s="59" t="e">
        <f>#REF!</f>
        <v>#REF!</v>
      </c>
      <c r="CJ16" s="59" t="e">
        <f>#REF!</f>
        <v>#REF!</v>
      </c>
      <c r="CK16" s="59" t="e">
        <f>#REF!</f>
        <v>#REF!</v>
      </c>
      <c r="CL16" s="59" t="e">
        <f>#REF!</f>
        <v>#REF!</v>
      </c>
      <c r="CM16" s="59" t="e">
        <f>#REF!</f>
        <v>#REF!</v>
      </c>
      <c r="CN16" s="95" t="e">
        <f>#REF!</f>
        <v>#REF!</v>
      </c>
      <c r="CO16" s="95" t="e">
        <f>#REF!</f>
        <v>#REF!</v>
      </c>
      <c r="CP16" s="95" t="e">
        <f>#REF!</f>
        <v>#REF!</v>
      </c>
      <c r="CQ16" s="95" t="e">
        <f>#REF!</f>
        <v>#REF!</v>
      </c>
      <c r="CR16" s="95" t="e">
        <f>#REF!</f>
        <v>#REF!</v>
      </c>
      <c r="CS16" s="59" t="e">
        <f>#REF!</f>
        <v>#REF!</v>
      </c>
      <c r="CT16" s="59" t="e">
        <f>#REF!</f>
        <v>#REF!</v>
      </c>
      <c r="CU16" s="59" t="e">
        <f>#REF!</f>
        <v>#REF!</v>
      </c>
      <c r="CV16" s="59" t="e">
        <f>#REF!</f>
        <v>#REF!</v>
      </c>
      <c r="CW16" s="59" t="e">
        <f>#REF!</f>
        <v>#REF!</v>
      </c>
      <c r="CX16" s="95" t="e">
        <f>#REF!</f>
        <v>#REF!</v>
      </c>
      <c r="CY16" s="95" t="e">
        <f>#REF!</f>
        <v>#REF!</v>
      </c>
      <c r="CZ16" s="95" t="e">
        <f>#REF!</f>
        <v>#REF!</v>
      </c>
      <c r="DA16" s="95" t="e">
        <f>#REF!</f>
        <v>#REF!</v>
      </c>
      <c r="DB16" s="95" t="e">
        <f>#REF!</f>
        <v>#REF!</v>
      </c>
    </row>
    <row r="17" spans="1:106" s="38" customFormat="1">
      <c r="A17" t="s">
        <v>165</v>
      </c>
      <c r="B17" s="10">
        <v>29</v>
      </c>
      <c r="C17" s="6" t="s">
        <v>2</v>
      </c>
      <c r="D17" s="10" t="s">
        <v>38</v>
      </c>
      <c r="E17" s="59">
        <f t="shared" si="0"/>
        <v>0</v>
      </c>
      <c r="F17" s="59">
        <f t="shared" si="0"/>
        <v>0</v>
      </c>
      <c r="G17" s="59">
        <f t="shared" si="0"/>
        <v>100</v>
      </c>
      <c r="H17" s="59">
        <f t="shared" si="0"/>
        <v>0</v>
      </c>
      <c r="I17" s="59">
        <f t="shared" si="1"/>
        <v>1</v>
      </c>
      <c r="J17">
        <v>8</v>
      </c>
      <c r="K17">
        <v>0</v>
      </c>
      <c r="L17">
        <v>0</v>
      </c>
      <c r="M17">
        <v>8</v>
      </c>
      <c r="N17">
        <v>0</v>
      </c>
      <c r="O17">
        <v>1</v>
      </c>
      <c r="P17">
        <v>97.375</v>
      </c>
      <c r="Q17" t="s">
        <v>57</v>
      </c>
      <c r="R17">
        <v>97.375</v>
      </c>
      <c r="S17" t="s">
        <v>57</v>
      </c>
      <c r="T17">
        <v>79</v>
      </c>
      <c r="U17">
        <v>79</v>
      </c>
      <c r="V17" t="s">
        <v>57</v>
      </c>
      <c r="W17">
        <v>204.375</v>
      </c>
      <c r="X17">
        <v>204.375</v>
      </c>
      <c r="Y17" t="s">
        <v>57</v>
      </c>
      <c r="Z17">
        <v>560.125</v>
      </c>
      <c r="AA17">
        <v>560.125</v>
      </c>
      <c r="AB17" t="s">
        <v>57</v>
      </c>
      <c r="AC17">
        <v>26</v>
      </c>
      <c r="AD17">
        <v>9</v>
      </c>
      <c r="AE17">
        <v>13</v>
      </c>
      <c r="AF17">
        <v>4</v>
      </c>
      <c r="AG17">
        <v>8</v>
      </c>
      <c r="AH17">
        <v>8</v>
      </c>
      <c r="AI17" t="s">
        <v>57</v>
      </c>
      <c r="AJ17" t="s">
        <v>57</v>
      </c>
      <c r="AK17" t="s">
        <v>57</v>
      </c>
      <c r="AL17">
        <v>10</v>
      </c>
      <c r="AM17">
        <v>8</v>
      </c>
      <c r="AN17" t="s">
        <v>57</v>
      </c>
      <c r="AO17" t="s">
        <v>57</v>
      </c>
      <c r="AP17" t="s">
        <v>57</v>
      </c>
      <c r="AQ17" t="s">
        <v>57</v>
      </c>
      <c r="AR17">
        <v>1</v>
      </c>
      <c r="AS17" t="s">
        <v>57</v>
      </c>
      <c r="AT17">
        <v>8</v>
      </c>
      <c r="AU17" t="s">
        <v>57</v>
      </c>
      <c r="AV17" t="s">
        <v>57</v>
      </c>
      <c r="AW17" t="s">
        <v>57</v>
      </c>
      <c r="AX17">
        <v>5</v>
      </c>
      <c r="AY17" t="s">
        <v>57</v>
      </c>
      <c r="AZ17" t="s">
        <v>57</v>
      </c>
      <c r="BA17" t="s">
        <v>57</v>
      </c>
      <c r="BB17" t="s">
        <v>57</v>
      </c>
      <c r="BC17" t="s">
        <v>57</v>
      </c>
      <c r="BD17">
        <v>4</v>
      </c>
      <c r="BE17">
        <v>10</v>
      </c>
      <c r="BF17" t="s">
        <v>57</v>
      </c>
      <c r="BG17" t="s">
        <v>57</v>
      </c>
      <c r="BH17">
        <v>2</v>
      </c>
      <c r="BI17">
        <v>6</v>
      </c>
      <c r="BJ17">
        <v>2</v>
      </c>
      <c r="BK17" t="s">
        <v>57</v>
      </c>
      <c r="BL17">
        <v>84</v>
      </c>
      <c r="BM17">
        <v>7</v>
      </c>
      <c r="BN17" t="s">
        <v>57</v>
      </c>
      <c r="BO17">
        <v>9</v>
      </c>
      <c r="BP17" t="s">
        <v>57</v>
      </c>
      <c r="BQ17">
        <v>1</v>
      </c>
      <c r="BR17">
        <v>67</v>
      </c>
      <c r="BS17" t="s">
        <v>57</v>
      </c>
      <c r="BT17" t="s">
        <v>57</v>
      </c>
      <c r="BU17" t="s">
        <v>57</v>
      </c>
      <c r="BV17" t="s">
        <v>57</v>
      </c>
      <c r="BW17" t="s">
        <v>57</v>
      </c>
      <c r="BX17" t="s">
        <v>57</v>
      </c>
      <c r="BY17" t="s">
        <v>57</v>
      </c>
      <c r="BZ17" t="s">
        <v>57</v>
      </c>
      <c r="CA17" t="s">
        <v>57</v>
      </c>
      <c r="CB17" t="s">
        <v>57</v>
      </c>
      <c r="CC17" t="s">
        <v>57</v>
      </c>
      <c r="CD17" t="s">
        <v>58</v>
      </c>
      <c r="CE17" s="58" t="s">
        <v>111</v>
      </c>
      <c r="CG17" s="10" t="e">
        <f t="shared" ref="CG17:DB17" si="4">CG265</f>
        <v>#REF!</v>
      </c>
      <c r="CH17" s="10" t="e">
        <f t="shared" si="4"/>
        <v>#REF!</v>
      </c>
      <c r="CI17" s="59" t="e">
        <f t="shared" si="4"/>
        <v>#REF!</v>
      </c>
      <c r="CJ17" s="59" t="e">
        <f t="shared" si="4"/>
        <v>#REF!</v>
      </c>
      <c r="CK17" s="59" t="e">
        <f t="shared" si="4"/>
        <v>#REF!</v>
      </c>
      <c r="CL17" s="59" t="e">
        <f t="shared" si="4"/>
        <v>#REF!</v>
      </c>
      <c r="CM17" s="59" t="e">
        <f t="shared" si="4"/>
        <v>#REF!</v>
      </c>
      <c r="CN17" s="95" t="e">
        <f t="shared" si="4"/>
        <v>#REF!</v>
      </c>
      <c r="CO17" s="95" t="e">
        <f t="shared" si="4"/>
        <v>#REF!</v>
      </c>
      <c r="CP17" s="95" t="e">
        <f t="shared" si="4"/>
        <v>#REF!</v>
      </c>
      <c r="CQ17" s="95" t="e">
        <f t="shared" si="4"/>
        <v>#REF!</v>
      </c>
      <c r="CR17" s="95" t="e">
        <f t="shared" si="4"/>
        <v>#REF!</v>
      </c>
      <c r="CS17" s="59" t="e">
        <f t="shared" si="4"/>
        <v>#REF!</v>
      </c>
      <c r="CT17" s="59" t="e">
        <f t="shared" si="4"/>
        <v>#REF!</v>
      </c>
      <c r="CU17" s="59" t="e">
        <f t="shared" si="4"/>
        <v>#REF!</v>
      </c>
      <c r="CV17" s="59" t="e">
        <f t="shared" si="4"/>
        <v>#REF!</v>
      </c>
      <c r="CW17" s="59" t="e">
        <f t="shared" si="4"/>
        <v>#REF!</v>
      </c>
      <c r="CX17" s="95" t="e">
        <f t="shared" si="4"/>
        <v>#REF!</v>
      </c>
      <c r="CY17" s="95" t="e">
        <f t="shared" si="4"/>
        <v>#REF!</v>
      </c>
      <c r="CZ17" s="95" t="e">
        <f t="shared" si="4"/>
        <v>#REF!</v>
      </c>
      <c r="DA17" s="95" t="e">
        <f t="shared" si="4"/>
        <v>#REF!</v>
      </c>
      <c r="DB17" s="95" t="e">
        <f t="shared" si="4"/>
        <v>#REF!</v>
      </c>
    </row>
    <row r="18" spans="1:106" s="38" customFormat="1">
      <c r="A18" t="s">
        <v>166</v>
      </c>
      <c r="B18" s="10">
        <v>34</v>
      </c>
      <c r="C18" s="4" t="s">
        <v>3</v>
      </c>
      <c r="D18" s="10" t="s">
        <v>38</v>
      </c>
      <c r="E18" s="59">
        <f t="shared" si="0"/>
        <v>0</v>
      </c>
      <c r="F18" s="59">
        <f t="shared" si="0"/>
        <v>0</v>
      </c>
      <c r="G18" s="59">
        <f t="shared" si="0"/>
        <v>75</v>
      </c>
      <c r="H18" s="59">
        <f t="shared" si="0"/>
        <v>25</v>
      </c>
      <c r="I18" s="59">
        <f t="shared" si="1"/>
        <v>0.75</v>
      </c>
      <c r="J18">
        <v>8</v>
      </c>
      <c r="K18">
        <v>0</v>
      </c>
      <c r="L18">
        <v>0</v>
      </c>
      <c r="M18">
        <v>6</v>
      </c>
      <c r="N18">
        <v>2</v>
      </c>
      <c r="O18">
        <v>0.75</v>
      </c>
      <c r="P18">
        <v>773.125</v>
      </c>
      <c r="Q18" t="s">
        <v>57</v>
      </c>
      <c r="R18">
        <v>857.33333330000005</v>
      </c>
      <c r="S18">
        <v>520.5</v>
      </c>
      <c r="T18">
        <v>189.25</v>
      </c>
      <c r="U18">
        <v>196.66666670000001</v>
      </c>
      <c r="V18">
        <v>167</v>
      </c>
      <c r="W18">
        <v>1123.875</v>
      </c>
      <c r="X18">
        <v>1405.166667</v>
      </c>
      <c r="Y18">
        <v>280</v>
      </c>
      <c r="Z18">
        <v>42.875</v>
      </c>
      <c r="AA18">
        <v>51.5</v>
      </c>
      <c r="AB18">
        <v>17</v>
      </c>
      <c r="AC18">
        <v>32</v>
      </c>
      <c r="AD18">
        <v>13</v>
      </c>
      <c r="AE18">
        <v>15</v>
      </c>
      <c r="AF18">
        <v>4</v>
      </c>
      <c r="AG18">
        <v>19</v>
      </c>
      <c r="AH18">
        <v>11</v>
      </c>
      <c r="AI18">
        <v>2</v>
      </c>
      <c r="AJ18" t="s">
        <v>57</v>
      </c>
      <c r="AK18" t="s">
        <v>57</v>
      </c>
      <c r="AL18" t="s">
        <v>57</v>
      </c>
      <c r="AM18">
        <v>8</v>
      </c>
      <c r="AN18">
        <v>3</v>
      </c>
      <c r="AO18">
        <v>2</v>
      </c>
      <c r="AP18" t="s">
        <v>57</v>
      </c>
      <c r="AQ18" t="s">
        <v>57</v>
      </c>
      <c r="AR18" t="s">
        <v>57</v>
      </c>
      <c r="AS18">
        <v>9</v>
      </c>
      <c r="AT18">
        <v>6</v>
      </c>
      <c r="AU18" t="s">
        <v>57</v>
      </c>
      <c r="AV18" t="s">
        <v>57</v>
      </c>
      <c r="AW18" t="s">
        <v>57</v>
      </c>
      <c r="AX18" t="s">
        <v>57</v>
      </c>
      <c r="AY18">
        <v>2</v>
      </c>
      <c r="AZ18">
        <v>2</v>
      </c>
      <c r="BA18" t="s">
        <v>57</v>
      </c>
      <c r="BB18" t="s">
        <v>57</v>
      </c>
      <c r="BC18" t="s">
        <v>57</v>
      </c>
      <c r="BD18" t="s">
        <v>57</v>
      </c>
      <c r="BE18">
        <v>13</v>
      </c>
      <c r="BF18" t="s">
        <v>57</v>
      </c>
      <c r="BG18" t="s">
        <v>57</v>
      </c>
      <c r="BH18" t="s">
        <v>57</v>
      </c>
      <c r="BI18" t="s">
        <v>57</v>
      </c>
      <c r="BJ18">
        <v>8</v>
      </c>
      <c r="BK18">
        <v>5</v>
      </c>
      <c r="BL18">
        <v>230</v>
      </c>
      <c r="BM18">
        <v>60</v>
      </c>
      <c r="BN18">
        <v>8</v>
      </c>
      <c r="BO18">
        <v>7</v>
      </c>
      <c r="BP18">
        <v>12</v>
      </c>
      <c r="BQ18">
        <v>33</v>
      </c>
      <c r="BR18">
        <v>110</v>
      </c>
      <c r="BS18" t="s">
        <v>57</v>
      </c>
      <c r="BT18" t="s">
        <v>57</v>
      </c>
      <c r="BU18" t="s">
        <v>57</v>
      </c>
      <c r="BV18" t="s">
        <v>57</v>
      </c>
      <c r="BW18" t="s">
        <v>57</v>
      </c>
      <c r="BX18" t="s">
        <v>57</v>
      </c>
      <c r="BY18" t="s">
        <v>57</v>
      </c>
      <c r="BZ18" t="s">
        <v>57</v>
      </c>
      <c r="CA18" t="s">
        <v>57</v>
      </c>
      <c r="CB18" t="s">
        <v>57</v>
      </c>
      <c r="CC18" t="s">
        <v>57</v>
      </c>
      <c r="CD18" t="s">
        <v>58</v>
      </c>
      <c r="CE18" s="58" t="s">
        <v>111</v>
      </c>
      <c r="CG18" s="10"/>
      <c r="CH18" s="10"/>
    </row>
    <row r="19" spans="1:106" s="38" customFormat="1">
      <c r="A19" t="s">
        <v>167</v>
      </c>
      <c r="B19" s="10">
        <v>29</v>
      </c>
      <c r="C19" s="6" t="s">
        <v>2</v>
      </c>
      <c r="D19" s="10" t="s">
        <v>38</v>
      </c>
      <c r="E19" s="59">
        <f t="shared" si="0"/>
        <v>0</v>
      </c>
      <c r="F19" s="59">
        <f t="shared" si="0"/>
        <v>0</v>
      </c>
      <c r="G19" s="59">
        <f t="shared" si="0"/>
        <v>100</v>
      </c>
      <c r="H19" s="59">
        <f t="shared" si="0"/>
        <v>0</v>
      </c>
      <c r="I19" s="59">
        <f t="shared" si="1"/>
        <v>1</v>
      </c>
      <c r="J19">
        <v>8</v>
      </c>
      <c r="K19">
        <v>0</v>
      </c>
      <c r="L19">
        <v>0</v>
      </c>
      <c r="M19">
        <v>8</v>
      </c>
      <c r="N19">
        <v>0</v>
      </c>
      <c r="O19">
        <v>1</v>
      </c>
      <c r="P19">
        <v>155.625</v>
      </c>
      <c r="Q19" t="s">
        <v>57</v>
      </c>
      <c r="R19">
        <v>155.625</v>
      </c>
      <c r="S19" t="s">
        <v>57</v>
      </c>
      <c r="T19">
        <v>76.375</v>
      </c>
      <c r="U19">
        <v>76.375</v>
      </c>
      <c r="V19" t="s">
        <v>57</v>
      </c>
      <c r="W19">
        <v>714.625</v>
      </c>
      <c r="X19">
        <v>714.625</v>
      </c>
      <c r="Y19" t="s">
        <v>57</v>
      </c>
      <c r="Z19">
        <v>511.5</v>
      </c>
      <c r="AA19">
        <v>511.5</v>
      </c>
      <c r="AB19" t="s">
        <v>57</v>
      </c>
      <c r="AC19">
        <v>29</v>
      </c>
      <c r="AD19">
        <v>9</v>
      </c>
      <c r="AE19">
        <v>20</v>
      </c>
      <c r="AF19" t="s">
        <v>57</v>
      </c>
      <c r="AG19">
        <v>17</v>
      </c>
      <c r="AH19">
        <v>9</v>
      </c>
      <c r="AI19" t="s">
        <v>57</v>
      </c>
      <c r="AJ19" t="s">
        <v>57</v>
      </c>
      <c r="AK19">
        <v>3</v>
      </c>
      <c r="AL19" t="s">
        <v>57</v>
      </c>
      <c r="AM19">
        <v>8</v>
      </c>
      <c r="AN19">
        <v>1</v>
      </c>
      <c r="AO19" t="s">
        <v>57</v>
      </c>
      <c r="AP19" t="s">
        <v>57</v>
      </c>
      <c r="AQ19" t="s">
        <v>57</v>
      </c>
      <c r="AR19" t="s">
        <v>57</v>
      </c>
      <c r="AS19">
        <v>9</v>
      </c>
      <c r="AT19">
        <v>8</v>
      </c>
      <c r="AU19" t="s">
        <v>57</v>
      </c>
      <c r="AV19" t="s">
        <v>57</v>
      </c>
      <c r="AW19">
        <v>3</v>
      </c>
      <c r="AX19" t="s">
        <v>57</v>
      </c>
      <c r="AY19" t="s">
        <v>57</v>
      </c>
      <c r="AZ19" t="s">
        <v>57</v>
      </c>
      <c r="BA19" t="s">
        <v>57</v>
      </c>
      <c r="BB19" t="s">
        <v>57</v>
      </c>
      <c r="BC19" t="s">
        <v>57</v>
      </c>
      <c r="BD19" t="s">
        <v>57</v>
      </c>
      <c r="BE19">
        <v>13</v>
      </c>
      <c r="BF19" t="s">
        <v>57</v>
      </c>
      <c r="BG19">
        <v>1</v>
      </c>
      <c r="BH19">
        <v>4</v>
      </c>
      <c r="BI19">
        <v>4</v>
      </c>
      <c r="BJ19">
        <v>4</v>
      </c>
      <c r="BK19" t="s">
        <v>57</v>
      </c>
      <c r="BL19">
        <v>358</v>
      </c>
      <c r="BM19">
        <v>23</v>
      </c>
      <c r="BN19">
        <v>7</v>
      </c>
      <c r="BO19">
        <v>14</v>
      </c>
      <c r="BP19" t="s">
        <v>57</v>
      </c>
      <c r="BQ19">
        <v>51</v>
      </c>
      <c r="BR19">
        <v>263</v>
      </c>
      <c r="BS19" t="s">
        <v>57</v>
      </c>
      <c r="BT19" t="s">
        <v>57</v>
      </c>
      <c r="BU19" t="s">
        <v>57</v>
      </c>
      <c r="BV19" t="s">
        <v>57</v>
      </c>
      <c r="BW19" t="s">
        <v>57</v>
      </c>
      <c r="BX19" t="s">
        <v>57</v>
      </c>
      <c r="BY19" t="s">
        <v>57</v>
      </c>
      <c r="BZ19" t="s">
        <v>57</v>
      </c>
      <c r="CA19" t="s">
        <v>57</v>
      </c>
      <c r="CB19" t="s">
        <v>57</v>
      </c>
      <c r="CC19" t="s">
        <v>57</v>
      </c>
      <c r="CD19" t="s">
        <v>58</v>
      </c>
      <c r="CE19" s="58" t="s">
        <v>111</v>
      </c>
      <c r="CG19" s="10"/>
      <c r="CH19" s="10"/>
    </row>
    <row r="20" spans="1:106" s="38" customFormat="1">
      <c r="A20" t="s">
        <v>182</v>
      </c>
      <c r="B20" s="10">
        <v>37</v>
      </c>
      <c r="C20" s="4" t="s">
        <v>3</v>
      </c>
      <c r="D20" s="10" t="s">
        <v>38</v>
      </c>
      <c r="E20" s="59">
        <f t="shared" si="0"/>
        <v>0</v>
      </c>
      <c r="F20" s="59">
        <f t="shared" si="0"/>
        <v>0</v>
      </c>
      <c r="G20" s="59">
        <f t="shared" si="0"/>
        <v>75</v>
      </c>
      <c r="H20" s="59">
        <f t="shared" si="0"/>
        <v>25</v>
      </c>
      <c r="I20" s="59">
        <f t="shared" si="1"/>
        <v>0.75</v>
      </c>
      <c r="J20">
        <v>8</v>
      </c>
      <c r="K20">
        <v>0</v>
      </c>
      <c r="L20">
        <v>0</v>
      </c>
      <c r="M20">
        <v>6</v>
      </c>
      <c r="N20">
        <v>2</v>
      </c>
      <c r="O20">
        <v>0.75</v>
      </c>
      <c r="P20">
        <v>437.25</v>
      </c>
      <c r="Q20" t="s">
        <v>57</v>
      </c>
      <c r="R20">
        <v>490.16666659999999</v>
      </c>
      <c r="S20">
        <v>278.5</v>
      </c>
      <c r="T20">
        <v>345.625</v>
      </c>
      <c r="U20">
        <v>330.66666659999999</v>
      </c>
      <c r="V20">
        <v>390.5</v>
      </c>
      <c r="W20">
        <v>90.25</v>
      </c>
      <c r="X20">
        <v>87.333333339999996</v>
      </c>
      <c r="Y20">
        <v>99</v>
      </c>
      <c r="Z20">
        <v>844.375</v>
      </c>
      <c r="AA20">
        <v>945.83333330000005</v>
      </c>
      <c r="AB20">
        <v>540</v>
      </c>
      <c r="AC20">
        <v>37</v>
      </c>
      <c r="AD20">
        <v>17</v>
      </c>
      <c r="AE20">
        <v>10</v>
      </c>
      <c r="AF20">
        <v>10</v>
      </c>
      <c r="AG20">
        <v>10</v>
      </c>
      <c r="AH20">
        <v>13</v>
      </c>
      <c r="AI20">
        <v>3</v>
      </c>
      <c r="AJ20" t="s">
        <v>57</v>
      </c>
      <c r="AK20" t="s">
        <v>57</v>
      </c>
      <c r="AL20">
        <v>11</v>
      </c>
      <c r="AM20">
        <v>8</v>
      </c>
      <c r="AN20">
        <v>5</v>
      </c>
      <c r="AO20" t="s">
        <v>57</v>
      </c>
      <c r="AP20" t="s">
        <v>57</v>
      </c>
      <c r="AQ20" t="s">
        <v>57</v>
      </c>
      <c r="AR20">
        <v>4</v>
      </c>
      <c r="AS20" t="s">
        <v>57</v>
      </c>
      <c r="AT20">
        <v>6</v>
      </c>
      <c r="AU20">
        <v>3</v>
      </c>
      <c r="AV20" t="s">
        <v>57</v>
      </c>
      <c r="AW20" t="s">
        <v>57</v>
      </c>
      <c r="AX20">
        <v>1</v>
      </c>
      <c r="AY20">
        <v>2</v>
      </c>
      <c r="AZ20">
        <v>2</v>
      </c>
      <c r="BA20" t="s">
        <v>57</v>
      </c>
      <c r="BB20" t="s">
        <v>57</v>
      </c>
      <c r="BC20" t="s">
        <v>57</v>
      </c>
      <c r="BD20">
        <v>6</v>
      </c>
      <c r="BE20">
        <v>8</v>
      </c>
      <c r="BF20" t="s">
        <v>57</v>
      </c>
      <c r="BG20" t="s">
        <v>57</v>
      </c>
      <c r="BH20" t="s">
        <v>57</v>
      </c>
      <c r="BI20">
        <v>6</v>
      </c>
      <c r="BJ20">
        <v>2</v>
      </c>
      <c r="BK20" t="s">
        <v>57</v>
      </c>
      <c r="BL20" t="s">
        <v>57</v>
      </c>
      <c r="BM20" t="s">
        <v>57</v>
      </c>
      <c r="BN20" t="s">
        <v>57</v>
      </c>
      <c r="BO20" t="s">
        <v>57</v>
      </c>
      <c r="BP20" t="s">
        <v>57</v>
      </c>
      <c r="BQ20" t="s">
        <v>57</v>
      </c>
      <c r="BR20" t="s">
        <v>57</v>
      </c>
      <c r="BS20" t="s">
        <v>57</v>
      </c>
      <c r="BT20" t="s">
        <v>57</v>
      </c>
      <c r="BU20" t="s">
        <v>57</v>
      </c>
      <c r="BV20" t="s">
        <v>57</v>
      </c>
      <c r="BW20" t="s">
        <v>57</v>
      </c>
      <c r="BX20" t="s">
        <v>57</v>
      </c>
      <c r="BY20" t="s">
        <v>57</v>
      </c>
      <c r="BZ20" t="s">
        <v>57</v>
      </c>
      <c r="CA20" t="s">
        <v>57</v>
      </c>
      <c r="CB20" t="s">
        <v>57</v>
      </c>
      <c r="CC20" t="s">
        <v>57</v>
      </c>
      <c r="CD20" t="s">
        <v>58</v>
      </c>
      <c r="CE20" s="58"/>
      <c r="CG20" s="10"/>
      <c r="CH20" s="10"/>
    </row>
    <row r="21" spans="1:106" s="38" customFormat="1">
      <c r="A21" t="s">
        <v>168</v>
      </c>
      <c r="B21" s="10">
        <v>27</v>
      </c>
      <c r="C21" s="4" t="s">
        <v>3</v>
      </c>
      <c r="D21" s="10" t="s">
        <v>38</v>
      </c>
      <c r="E21" s="59">
        <f t="shared" si="0"/>
        <v>0</v>
      </c>
      <c r="F21" s="59">
        <f t="shared" si="0"/>
        <v>0</v>
      </c>
      <c r="G21" s="59">
        <f t="shared" si="0"/>
        <v>87.5</v>
      </c>
      <c r="H21" s="59">
        <f t="shared" si="0"/>
        <v>12.5</v>
      </c>
      <c r="I21" s="59">
        <f t="shared" si="1"/>
        <v>0.875</v>
      </c>
      <c r="J21">
        <v>8</v>
      </c>
      <c r="K21">
        <v>0</v>
      </c>
      <c r="L21">
        <v>0</v>
      </c>
      <c r="M21">
        <v>7</v>
      </c>
      <c r="N21">
        <v>1</v>
      </c>
      <c r="O21">
        <v>0.875</v>
      </c>
      <c r="P21">
        <v>236.125</v>
      </c>
      <c r="Q21" t="s">
        <v>57</v>
      </c>
      <c r="R21">
        <v>262.85714280000002</v>
      </c>
      <c r="S21">
        <v>49</v>
      </c>
      <c r="T21">
        <v>111</v>
      </c>
      <c r="U21">
        <v>108.8571429</v>
      </c>
      <c r="V21">
        <v>126</v>
      </c>
      <c r="W21">
        <v>283.375</v>
      </c>
      <c r="X21">
        <v>292.85714280000002</v>
      </c>
      <c r="Y21">
        <v>217</v>
      </c>
      <c r="Z21">
        <v>24.75</v>
      </c>
      <c r="AA21">
        <v>23.428571430000002</v>
      </c>
      <c r="AB21">
        <v>34</v>
      </c>
      <c r="AC21">
        <v>58</v>
      </c>
      <c r="AD21">
        <v>23</v>
      </c>
      <c r="AE21">
        <v>23</v>
      </c>
      <c r="AF21">
        <v>12</v>
      </c>
      <c r="AG21">
        <v>9</v>
      </c>
      <c r="AH21">
        <v>14</v>
      </c>
      <c r="AI21">
        <v>5</v>
      </c>
      <c r="AJ21">
        <v>1</v>
      </c>
      <c r="AK21">
        <v>14</v>
      </c>
      <c r="AL21">
        <v>15</v>
      </c>
      <c r="AM21">
        <v>8</v>
      </c>
      <c r="AN21">
        <v>6</v>
      </c>
      <c r="AO21" t="s">
        <v>57</v>
      </c>
      <c r="AP21" t="s">
        <v>57</v>
      </c>
      <c r="AQ21">
        <v>4</v>
      </c>
      <c r="AR21">
        <v>5</v>
      </c>
      <c r="AS21" t="s">
        <v>57</v>
      </c>
      <c r="AT21">
        <v>7</v>
      </c>
      <c r="AU21">
        <v>5</v>
      </c>
      <c r="AV21">
        <v>1</v>
      </c>
      <c r="AW21">
        <v>5</v>
      </c>
      <c r="AX21">
        <v>5</v>
      </c>
      <c r="AY21">
        <v>1</v>
      </c>
      <c r="AZ21">
        <v>1</v>
      </c>
      <c r="BA21" t="s">
        <v>57</v>
      </c>
      <c r="BB21" t="s">
        <v>57</v>
      </c>
      <c r="BC21">
        <v>5</v>
      </c>
      <c r="BD21">
        <v>5</v>
      </c>
      <c r="BE21">
        <v>19</v>
      </c>
      <c r="BF21" t="s">
        <v>57</v>
      </c>
      <c r="BG21" t="s">
        <v>57</v>
      </c>
      <c r="BH21" t="s">
        <v>57</v>
      </c>
      <c r="BI21">
        <v>4</v>
      </c>
      <c r="BJ21">
        <v>11</v>
      </c>
      <c r="BK21">
        <v>4</v>
      </c>
      <c r="BL21">
        <v>112</v>
      </c>
      <c r="BM21">
        <v>23</v>
      </c>
      <c r="BN21">
        <v>3</v>
      </c>
      <c r="BO21">
        <v>1</v>
      </c>
      <c r="BP21">
        <v>18</v>
      </c>
      <c r="BQ21">
        <v>24</v>
      </c>
      <c r="BR21">
        <v>43</v>
      </c>
      <c r="BS21" t="s">
        <v>57</v>
      </c>
      <c r="BT21" t="s">
        <v>57</v>
      </c>
      <c r="BU21" t="s">
        <v>57</v>
      </c>
      <c r="BV21" t="s">
        <v>57</v>
      </c>
      <c r="BW21" t="s">
        <v>57</v>
      </c>
      <c r="BX21" t="s">
        <v>57</v>
      </c>
      <c r="BY21" t="s">
        <v>57</v>
      </c>
      <c r="BZ21" t="s">
        <v>57</v>
      </c>
      <c r="CA21" t="s">
        <v>57</v>
      </c>
      <c r="CB21" t="s">
        <v>57</v>
      </c>
      <c r="CC21" t="s">
        <v>57</v>
      </c>
      <c r="CD21" t="s">
        <v>58</v>
      </c>
      <c r="CE21" s="58" t="s">
        <v>111</v>
      </c>
      <c r="CG21" s="10"/>
      <c r="CH21" s="10"/>
    </row>
    <row r="22" spans="1:106" s="38" customFormat="1">
      <c r="A22" t="s">
        <v>169</v>
      </c>
      <c r="B22" s="10">
        <v>35</v>
      </c>
      <c r="C22" s="6" t="s">
        <v>2</v>
      </c>
      <c r="D22" s="10" t="s">
        <v>38</v>
      </c>
      <c r="E22" s="59">
        <f t="shared" si="0"/>
        <v>0</v>
      </c>
      <c r="F22" s="59">
        <f t="shared" si="0"/>
        <v>0</v>
      </c>
      <c r="G22" s="59">
        <f t="shared" si="0"/>
        <v>87.5</v>
      </c>
      <c r="H22" s="59">
        <f t="shared" si="0"/>
        <v>12.5</v>
      </c>
      <c r="I22" s="59">
        <f t="shared" si="1"/>
        <v>0.875</v>
      </c>
      <c r="J22">
        <v>8</v>
      </c>
      <c r="K22">
        <v>0</v>
      </c>
      <c r="L22">
        <v>0</v>
      </c>
      <c r="M22">
        <v>7</v>
      </c>
      <c r="N22">
        <v>1</v>
      </c>
      <c r="O22">
        <v>0.875</v>
      </c>
      <c r="P22">
        <v>88.875</v>
      </c>
      <c r="Q22" t="s">
        <v>57</v>
      </c>
      <c r="R22">
        <v>86.857142870000004</v>
      </c>
      <c r="S22">
        <v>103</v>
      </c>
      <c r="T22">
        <v>55.375</v>
      </c>
      <c r="U22">
        <v>57.142857149999998</v>
      </c>
      <c r="V22">
        <v>43</v>
      </c>
      <c r="W22">
        <v>72.5</v>
      </c>
      <c r="X22">
        <v>62</v>
      </c>
      <c r="Y22">
        <v>146</v>
      </c>
      <c r="Z22">
        <v>869.125</v>
      </c>
      <c r="AA22">
        <v>949.28571439999996</v>
      </c>
      <c r="AB22">
        <v>308</v>
      </c>
      <c r="AC22">
        <v>49</v>
      </c>
      <c r="AD22">
        <v>19</v>
      </c>
      <c r="AE22">
        <v>22</v>
      </c>
      <c r="AF22">
        <v>8</v>
      </c>
      <c r="AG22">
        <v>13</v>
      </c>
      <c r="AH22">
        <v>9</v>
      </c>
      <c r="AI22" t="s">
        <v>57</v>
      </c>
      <c r="AJ22" t="s">
        <v>57</v>
      </c>
      <c r="AK22" t="s">
        <v>57</v>
      </c>
      <c r="AL22">
        <v>27</v>
      </c>
      <c r="AM22">
        <v>8</v>
      </c>
      <c r="AN22">
        <v>1</v>
      </c>
      <c r="AO22" t="s">
        <v>57</v>
      </c>
      <c r="AP22" t="s">
        <v>57</v>
      </c>
      <c r="AQ22" t="s">
        <v>57</v>
      </c>
      <c r="AR22">
        <v>10</v>
      </c>
      <c r="AS22">
        <v>1</v>
      </c>
      <c r="AT22">
        <v>7</v>
      </c>
      <c r="AU22" t="s">
        <v>57</v>
      </c>
      <c r="AV22" t="s">
        <v>57</v>
      </c>
      <c r="AW22" t="s">
        <v>57</v>
      </c>
      <c r="AX22">
        <v>14</v>
      </c>
      <c r="AY22">
        <v>4</v>
      </c>
      <c r="AZ22">
        <v>1</v>
      </c>
      <c r="BA22" t="s">
        <v>57</v>
      </c>
      <c r="BB22" t="s">
        <v>57</v>
      </c>
      <c r="BC22" t="s">
        <v>57</v>
      </c>
      <c r="BD22">
        <v>3</v>
      </c>
      <c r="BE22">
        <v>8</v>
      </c>
      <c r="BF22" t="s">
        <v>57</v>
      </c>
      <c r="BG22" t="s">
        <v>57</v>
      </c>
      <c r="BH22" t="s">
        <v>57</v>
      </c>
      <c r="BI22">
        <v>7</v>
      </c>
      <c r="BJ22">
        <v>1</v>
      </c>
      <c r="BK22" t="s">
        <v>57</v>
      </c>
      <c r="BL22">
        <v>74</v>
      </c>
      <c r="BM22">
        <v>3</v>
      </c>
      <c r="BN22" t="s">
        <v>57</v>
      </c>
      <c r="BO22">
        <v>3</v>
      </c>
      <c r="BP22">
        <v>17</v>
      </c>
      <c r="BQ22">
        <v>4</v>
      </c>
      <c r="BR22">
        <v>47</v>
      </c>
      <c r="BS22" t="s">
        <v>57</v>
      </c>
      <c r="BT22" t="s">
        <v>57</v>
      </c>
      <c r="BU22" t="s">
        <v>57</v>
      </c>
      <c r="BV22" t="s">
        <v>57</v>
      </c>
      <c r="BW22" t="s">
        <v>57</v>
      </c>
      <c r="BX22" t="s">
        <v>57</v>
      </c>
      <c r="BY22" t="s">
        <v>57</v>
      </c>
      <c r="BZ22" t="s">
        <v>57</v>
      </c>
      <c r="CA22" t="s">
        <v>57</v>
      </c>
      <c r="CB22" t="s">
        <v>57</v>
      </c>
      <c r="CC22" t="s">
        <v>57</v>
      </c>
      <c r="CD22" t="s">
        <v>58</v>
      </c>
      <c r="CE22" s="58" t="s">
        <v>111</v>
      </c>
      <c r="CG22" s="10"/>
      <c r="CH22" s="10"/>
    </row>
    <row r="23" spans="1:106" s="38" customFormat="1">
      <c r="A23" t="s">
        <v>170</v>
      </c>
      <c r="B23" s="10">
        <v>29</v>
      </c>
      <c r="C23" s="6" t="s">
        <v>2</v>
      </c>
      <c r="D23" s="10" t="s">
        <v>38</v>
      </c>
      <c r="E23" s="59">
        <f t="shared" si="0"/>
        <v>0</v>
      </c>
      <c r="F23" s="59">
        <f t="shared" si="0"/>
        <v>0</v>
      </c>
      <c r="G23" s="59">
        <f t="shared" si="0"/>
        <v>100</v>
      </c>
      <c r="H23" s="59">
        <f t="shared" si="0"/>
        <v>0</v>
      </c>
      <c r="I23" s="59">
        <f t="shared" si="1"/>
        <v>1</v>
      </c>
      <c r="J23">
        <v>8</v>
      </c>
      <c r="K23">
        <v>0</v>
      </c>
      <c r="L23">
        <v>0</v>
      </c>
      <c r="M23">
        <v>8</v>
      </c>
      <c r="N23">
        <v>0</v>
      </c>
      <c r="O23">
        <v>1</v>
      </c>
      <c r="P23">
        <v>72.375</v>
      </c>
      <c r="Q23" t="s">
        <v>57</v>
      </c>
      <c r="R23">
        <v>72.375</v>
      </c>
      <c r="S23" t="s">
        <v>57</v>
      </c>
      <c r="T23">
        <v>193.75</v>
      </c>
      <c r="U23">
        <v>193.75</v>
      </c>
      <c r="V23" t="s">
        <v>57</v>
      </c>
      <c r="W23">
        <v>135</v>
      </c>
      <c r="X23">
        <v>135</v>
      </c>
      <c r="Y23" t="s">
        <v>57</v>
      </c>
      <c r="Z23">
        <v>904.125</v>
      </c>
      <c r="AA23">
        <v>904.125</v>
      </c>
      <c r="AB23" t="s">
        <v>57</v>
      </c>
      <c r="AC23">
        <v>166</v>
      </c>
      <c r="AD23">
        <v>72</v>
      </c>
      <c r="AE23">
        <v>94</v>
      </c>
      <c r="AF23" t="s">
        <v>57</v>
      </c>
      <c r="AG23">
        <v>9</v>
      </c>
      <c r="AH23">
        <v>33</v>
      </c>
      <c r="AI23">
        <v>24</v>
      </c>
      <c r="AJ23">
        <v>3</v>
      </c>
      <c r="AK23" t="s">
        <v>57</v>
      </c>
      <c r="AL23">
        <v>97</v>
      </c>
      <c r="AM23">
        <v>8</v>
      </c>
      <c r="AN23">
        <v>25</v>
      </c>
      <c r="AO23">
        <v>2</v>
      </c>
      <c r="AP23" t="s">
        <v>57</v>
      </c>
      <c r="AQ23" t="s">
        <v>57</v>
      </c>
      <c r="AR23">
        <v>37</v>
      </c>
      <c r="AS23">
        <v>1</v>
      </c>
      <c r="AT23">
        <v>8</v>
      </c>
      <c r="AU23">
        <v>22</v>
      </c>
      <c r="AV23">
        <v>3</v>
      </c>
      <c r="AW23" t="s">
        <v>57</v>
      </c>
      <c r="AX23">
        <v>60</v>
      </c>
      <c r="AY23" t="s">
        <v>57</v>
      </c>
      <c r="AZ23" t="s">
        <v>57</v>
      </c>
      <c r="BA23" t="s">
        <v>57</v>
      </c>
      <c r="BB23" t="s">
        <v>57</v>
      </c>
      <c r="BC23" t="s">
        <v>57</v>
      </c>
      <c r="BD23" t="s">
        <v>57</v>
      </c>
      <c r="BE23">
        <v>9</v>
      </c>
      <c r="BF23" t="s">
        <v>57</v>
      </c>
      <c r="BG23" t="s">
        <v>57</v>
      </c>
      <c r="BH23" t="s">
        <v>57</v>
      </c>
      <c r="BI23">
        <v>7</v>
      </c>
      <c r="BJ23">
        <v>1</v>
      </c>
      <c r="BK23">
        <v>1</v>
      </c>
      <c r="BL23">
        <v>40</v>
      </c>
      <c r="BM23">
        <v>2</v>
      </c>
      <c r="BN23" t="s">
        <v>57</v>
      </c>
      <c r="BO23" t="s">
        <v>57</v>
      </c>
      <c r="BP23">
        <v>18</v>
      </c>
      <c r="BQ23">
        <v>2</v>
      </c>
      <c r="BR23">
        <v>18</v>
      </c>
      <c r="BS23" t="s">
        <v>57</v>
      </c>
      <c r="BT23" t="s">
        <v>57</v>
      </c>
      <c r="BU23" t="s">
        <v>57</v>
      </c>
      <c r="BV23" t="s">
        <v>57</v>
      </c>
      <c r="BW23" t="s">
        <v>57</v>
      </c>
      <c r="BX23" t="s">
        <v>57</v>
      </c>
      <c r="BY23" t="s">
        <v>57</v>
      </c>
      <c r="BZ23" t="s">
        <v>57</v>
      </c>
      <c r="CA23" t="s">
        <v>57</v>
      </c>
      <c r="CB23" t="s">
        <v>57</v>
      </c>
      <c r="CC23" t="s">
        <v>57</v>
      </c>
      <c r="CD23" t="s">
        <v>58</v>
      </c>
      <c r="CE23" s="58" t="s">
        <v>111</v>
      </c>
      <c r="CG23" s="10"/>
      <c r="CH23" s="10"/>
    </row>
    <row r="24" spans="1:106" s="38" customFormat="1">
      <c r="A24" t="s">
        <v>171</v>
      </c>
      <c r="B24" s="10">
        <v>34</v>
      </c>
      <c r="C24" s="4" t="s">
        <v>3</v>
      </c>
      <c r="D24" s="10" t="s">
        <v>38</v>
      </c>
      <c r="E24" s="59">
        <f t="shared" si="0"/>
        <v>0</v>
      </c>
      <c r="F24" s="59">
        <f t="shared" si="0"/>
        <v>0</v>
      </c>
      <c r="G24" s="59">
        <f t="shared" si="0"/>
        <v>100</v>
      </c>
      <c r="H24" s="59">
        <f t="shared" si="0"/>
        <v>0</v>
      </c>
      <c r="I24" s="59">
        <f t="shared" si="1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520.875</v>
      </c>
      <c r="Q24" t="s">
        <v>57</v>
      </c>
      <c r="R24">
        <v>520.875</v>
      </c>
      <c r="S24" t="s">
        <v>57</v>
      </c>
      <c r="T24">
        <v>153</v>
      </c>
      <c r="U24">
        <v>153</v>
      </c>
      <c r="V24" t="s">
        <v>57</v>
      </c>
      <c r="W24">
        <v>68.125</v>
      </c>
      <c r="X24">
        <v>68.125</v>
      </c>
      <c r="Y24" t="s">
        <v>57</v>
      </c>
      <c r="Z24">
        <v>436.875</v>
      </c>
      <c r="AA24">
        <v>436.875</v>
      </c>
      <c r="AB24" t="s">
        <v>57</v>
      </c>
      <c r="AC24">
        <v>51</v>
      </c>
      <c r="AD24">
        <v>16</v>
      </c>
      <c r="AE24">
        <v>31</v>
      </c>
      <c r="AF24">
        <v>4</v>
      </c>
      <c r="AG24">
        <v>15</v>
      </c>
      <c r="AH24">
        <v>9</v>
      </c>
      <c r="AI24" t="s">
        <v>57</v>
      </c>
      <c r="AJ24" t="s">
        <v>57</v>
      </c>
      <c r="AK24">
        <v>3</v>
      </c>
      <c r="AL24">
        <v>24</v>
      </c>
      <c r="AM24">
        <v>8</v>
      </c>
      <c r="AN24">
        <v>1</v>
      </c>
      <c r="AO24" t="s">
        <v>57</v>
      </c>
      <c r="AP24" t="s">
        <v>57</v>
      </c>
      <c r="AQ24">
        <v>2</v>
      </c>
      <c r="AR24">
        <v>5</v>
      </c>
      <c r="AS24">
        <v>7</v>
      </c>
      <c r="AT24">
        <v>8</v>
      </c>
      <c r="AU24" t="s">
        <v>57</v>
      </c>
      <c r="AV24" t="s">
        <v>57</v>
      </c>
      <c r="AW24">
        <v>1</v>
      </c>
      <c r="AX24">
        <v>15</v>
      </c>
      <c r="AY24" t="s">
        <v>57</v>
      </c>
      <c r="AZ24" t="s">
        <v>57</v>
      </c>
      <c r="BA24" t="s">
        <v>57</v>
      </c>
      <c r="BB24" t="s">
        <v>57</v>
      </c>
      <c r="BC24" t="s">
        <v>57</v>
      </c>
      <c r="BD24">
        <v>4</v>
      </c>
      <c r="BE24">
        <v>13</v>
      </c>
      <c r="BF24" t="s">
        <v>57</v>
      </c>
      <c r="BG24" t="s">
        <v>57</v>
      </c>
      <c r="BH24" t="s">
        <v>57</v>
      </c>
      <c r="BI24">
        <v>8</v>
      </c>
      <c r="BJ24">
        <v>1</v>
      </c>
      <c r="BK24">
        <v>4</v>
      </c>
      <c r="BL24">
        <v>143</v>
      </c>
      <c r="BM24">
        <v>53</v>
      </c>
      <c r="BN24">
        <v>8</v>
      </c>
      <c r="BO24">
        <v>13</v>
      </c>
      <c r="BP24">
        <v>3</v>
      </c>
      <c r="BQ24">
        <v>1</v>
      </c>
      <c r="BR24">
        <v>65</v>
      </c>
      <c r="BS24" t="s">
        <v>57</v>
      </c>
      <c r="BT24" t="s">
        <v>57</v>
      </c>
      <c r="BU24" t="s">
        <v>57</v>
      </c>
      <c r="BV24" t="s">
        <v>57</v>
      </c>
      <c r="BW24" t="s">
        <v>57</v>
      </c>
      <c r="BX24" t="s">
        <v>57</v>
      </c>
      <c r="BY24" t="s">
        <v>57</v>
      </c>
      <c r="BZ24" t="s">
        <v>57</v>
      </c>
      <c r="CA24" t="s">
        <v>57</v>
      </c>
      <c r="CB24" t="s">
        <v>57</v>
      </c>
      <c r="CC24" t="s">
        <v>57</v>
      </c>
      <c r="CD24" t="s">
        <v>58</v>
      </c>
      <c r="CE24" s="58" t="s">
        <v>111</v>
      </c>
      <c r="CG24" s="10"/>
      <c r="CH24" s="10"/>
    </row>
    <row r="25" spans="1:106" s="38" customFormat="1">
      <c r="A25" t="s">
        <v>172</v>
      </c>
      <c r="B25" s="10">
        <v>29</v>
      </c>
      <c r="C25" s="4" t="s">
        <v>3</v>
      </c>
      <c r="D25" s="10" t="s">
        <v>38</v>
      </c>
      <c r="E25" s="59">
        <f t="shared" si="0"/>
        <v>0</v>
      </c>
      <c r="F25" s="59">
        <f t="shared" si="0"/>
        <v>0</v>
      </c>
      <c r="G25" s="59">
        <f t="shared" si="0"/>
        <v>100</v>
      </c>
      <c r="H25" s="59">
        <f t="shared" si="0"/>
        <v>0</v>
      </c>
      <c r="I25" s="59">
        <f t="shared" si="1"/>
        <v>1</v>
      </c>
      <c r="J25">
        <v>8</v>
      </c>
      <c r="K25">
        <v>0</v>
      </c>
      <c r="L25">
        <v>0</v>
      </c>
      <c r="M25">
        <v>8</v>
      </c>
      <c r="N25">
        <v>0</v>
      </c>
      <c r="O25">
        <v>1</v>
      </c>
      <c r="P25">
        <v>201.25</v>
      </c>
      <c r="Q25" t="s">
        <v>57</v>
      </c>
      <c r="R25">
        <v>201.25</v>
      </c>
      <c r="S25" t="s">
        <v>57</v>
      </c>
      <c r="T25">
        <v>79.125</v>
      </c>
      <c r="U25">
        <v>79.125</v>
      </c>
      <c r="V25" t="s">
        <v>57</v>
      </c>
      <c r="W25">
        <v>50.625</v>
      </c>
      <c r="X25">
        <v>50.625</v>
      </c>
      <c r="Y25" t="s">
        <v>57</v>
      </c>
      <c r="Z25">
        <v>724.5</v>
      </c>
      <c r="AA25">
        <v>724.5</v>
      </c>
      <c r="AB25" t="s">
        <v>57</v>
      </c>
      <c r="AC25">
        <v>33</v>
      </c>
      <c r="AD25">
        <v>15</v>
      </c>
      <c r="AE25">
        <v>13</v>
      </c>
      <c r="AF25">
        <v>5</v>
      </c>
      <c r="AG25">
        <v>13</v>
      </c>
      <c r="AH25">
        <v>11</v>
      </c>
      <c r="AI25">
        <v>1</v>
      </c>
      <c r="AJ25" t="s">
        <v>57</v>
      </c>
      <c r="AK25" t="s">
        <v>57</v>
      </c>
      <c r="AL25">
        <v>8</v>
      </c>
      <c r="AM25">
        <v>8</v>
      </c>
      <c r="AN25">
        <v>3</v>
      </c>
      <c r="AO25" t="s">
        <v>57</v>
      </c>
      <c r="AP25" t="s">
        <v>57</v>
      </c>
      <c r="AQ25" t="s">
        <v>57</v>
      </c>
      <c r="AR25">
        <v>4</v>
      </c>
      <c r="AS25">
        <v>3</v>
      </c>
      <c r="AT25">
        <v>8</v>
      </c>
      <c r="AU25">
        <v>1</v>
      </c>
      <c r="AV25" t="s">
        <v>57</v>
      </c>
      <c r="AW25" t="s">
        <v>57</v>
      </c>
      <c r="AX25">
        <v>1</v>
      </c>
      <c r="AY25">
        <v>2</v>
      </c>
      <c r="AZ25" t="s">
        <v>57</v>
      </c>
      <c r="BA25" t="s">
        <v>57</v>
      </c>
      <c r="BB25" t="s">
        <v>57</v>
      </c>
      <c r="BC25" t="s">
        <v>57</v>
      </c>
      <c r="BD25">
        <v>3</v>
      </c>
      <c r="BE25">
        <v>8</v>
      </c>
      <c r="BF25" t="s">
        <v>57</v>
      </c>
      <c r="BG25" t="s">
        <v>57</v>
      </c>
      <c r="BH25" t="s">
        <v>57</v>
      </c>
      <c r="BI25">
        <v>8</v>
      </c>
      <c r="BJ25" t="s">
        <v>57</v>
      </c>
      <c r="BK25" t="s">
        <v>57</v>
      </c>
      <c r="BL25">
        <v>56</v>
      </c>
      <c r="BM25">
        <v>6</v>
      </c>
      <c r="BN25" t="s">
        <v>57</v>
      </c>
      <c r="BO25">
        <v>2</v>
      </c>
      <c r="BP25">
        <v>6</v>
      </c>
      <c r="BQ25" t="s">
        <v>57</v>
      </c>
      <c r="BR25">
        <v>42</v>
      </c>
      <c r="BS25" t="s">
        <v>57</v>
      </c>
      <c r="BT25" t="s">
        <v>57</v>
      </c>
      <c r="BU25" t="s">
        <v>57</v>
      </c>
      <c r="BV25" t="s">
        <v>57</v>
      </c>
      <c r="BW25" t="s">
        <v>57</v>
      </c>
      <c r="BX25" t="s">
        <v>57</v>
      </c>
      <c r="BY25" t="s">
        <v>57</v>
      </c>
      <c r="BZ25" t="s">
        <v>57</v>
      </c>
      <c r="CA25" t="s">
        <v>57</v>
      </c>
      <c r="CB25" t="s">
        <v>57</v>
      </c>
      <c r="CC25" t="s">
        <v>57</v>
      </c>
      <c r="CD25" t="s">
        <v>58</v>
      </c>
      <c r="CE25" s="58" t="s">
        <v>111</v>
      </c>
      <c r="CG25" s="10"/>
      <c r="CH25" s="10"/>
    </row>
    <row r="26" spans="1:106" s="38" customFormat="1">
      <c r="A26" t="s">
        <v>173</v>
      </c>
      <c r="B26" s="10">
        <v>29</v>
      </c>
      <c r="C26" s="6" t="s">
        <v>2</v>
      </c>
      <c r="D26" s="10" t="s">
        <v>38</v>
      </c>
      <c r="E26" s="59">
        <f t="shared" si="0"/>
        <v>0</v>
      </c>
      <c r="F26" s="59">
        <f t="shared" si="0"/>
        <v>0</v>
      </c>
      <c r="G26" s="59">
        <f t="shared" si="0"/>
        <v>87.5</v>
      </c>
      <c r="H26" s="59">
        <f t="shared" si="0"/>
        <v>12.5</v>
      </c>
      <c r="I26" s="59">
        <f t="shared" si="1"/>
        <v>0.875</v>
      </c>
      <c r="J26">
        <v>8</v>
      </c>
      <c r="K26">
        <v>0</v>
      </c>
      <c r="L26">
        <v>0</v>
      </c>
      <c r="M26">
        <v>7</v>
      </c>
      <c r="N26">
        <v>1</v>
      </c>
      <c r="O26">
        <v>0.875</v>
      </c>
      <c r="P26">
        <v>312</v>
      </c>
      <c r="Q26" t="s">
        <v>57</v>
      </c>
      <c r="R26">
        <v>282</v>
      </c>
      <c r="S26">
        <v>522</v>
      </c>
      <c r="T26">
        <v>128.5</v>
      </c>
      <c r="U26">
        <v>114.2857143</v>
      </c>
      <c r="V26">
        <v>228</v>
      </c>
      <c r="W26">
        <v>1551.375</v>
      </c>
      <c r="X26">
        <v>1400.857143</v>
      </c>
      <c r="Y26">
        <v>2605</v>
      </c>
      <c r="Z26">
        <v>36.375</v>
      </c>
      <c r="AA26">
        <v>33.428571429999998</v>
      </c>
      <c r="AB26">
        <v>57</v>
      </c>
      <c r="AC26">
        <v>39</v>
      </c>
      <c r="AD26">
        <v>17</v>
      </c>
      <c r="AE26">
        <v>20</v>
      </c>
      <c r="AF26">
        <v>2</v>
      </c>
      <c r="AG26">
        <v>9</v>
      </c>
      <c r="AH26">
        <v>13</v>
      </c>
      <c r="AI26" t="s">
        <v>57</v>
      </c>
      <c r="AJ26" t="s">
        <v>57</v>
      </c>
      <c r="AK26">
        <v>4</v>
      </c>
      <c r="AL26">
        <v>13</v>
      </c>
      <c r="AM26">
        <v>8</v>
      </c>
      <c r="AN26">
        <v>5</v>
      </c>
      <c r="AO26" t="s">
        <v>57</v>
      </c>
      <c r="AP26" t="s">
        <v>57</v>
      </c>
      <c r="AQ26" t="s">
        <v>57</v>
      </c>
      <c r="AR26">
        <v>4</v>
      </c>
      <c r="AS26">
        <v>1</v>
      </c>
      <c r="AT26">
        <v>7</v>
      </c>
      <c r="AU26" t="s">
        <v>57</v>
      </c>
      <c r="AV26" t="s">
        <v>57</v>
      </c>
      <c r="AW26">
        <v>3</v>
      </c>
      <c r="AX26">
        <v>9</v>
      </c>
      <c r="AY26" t="s">
        <v>57</v>
      </c>
      <c r="AZ26">
        <v>1</v>
      </c>
      <c r="BA26" t="s">
        <v>57</v>
      </c>
      <c r="BB26" t="s">
        <v>57</v>
      </c>
      <c r="BC26">
        <v>1</v>
      </c>
      <c r="BD26" t="s">
        <v>57</v>
      </c>
      <c r="BE26">
        <v>19</v>
      </c>
      <c r="BF26">
        <v>1</v>
      </c>
      <c r="BG26" t="s">
        <v>57</v>
      </c>
      <c r="BH26" t="s">
        <v>57</v>
      </c>
      <c r="BI26">
        <v>1</v>
      </c>
      <c r="BJ26">
        <v>8</v>
      </c>
      <c r="BK26">
        <v>9</v>
      </c>
      <c r="BL26">
        <v>58</v>
      </c>
      <c r="BM26">
        <v>6</v>
      </c>
      <c r="BN26" t="s">
        <v>57</v>
      </c>
      <c r="BO26">
        <v>6</v>
      </c>
      <c r="BP26">
        <v>10</v>
      </c>
      <c r="BQ26">
        <v>10</v>
      </c>
      <c r="BR26">
        <v>26</v>
      </c>
      <c r="BS26" t="s">
        <v>57</v>
      </c>
      <c r="BT26" t="s">
        <v>57</v>
      </c>
      <c r="BU26" t="s">
        <v>57</v>
      </c>
      <c r="BV26" t="s">
        <v>57</v>
      </c>
      <c r="BW26" t="s">
        <v>57</v>
      </c>
      <c r="BX26" t="s">
        <v>57</v>
      </c>
      <c r="BY26" t="s">
        <v>57</v>
      </c>
      <c r="BZ26" t="s">
        <v>57</v>
      </c>
      <c r="CA26" t="s">
        <v>57</v>
      </c>
      <c r="CB26" t="s">
        <v>57</v>
      </c>
      <c r="CC26" t="s">
        <v>57</v>
      </c>
      <c r="CD26" t="s">
        <v>58</v>
      </c>
      <c r="CE26" s="58" t="s">
        <v>111</v>
      </c>
      <c r="CG26" s="10"/>
      <c r="CH26" s="10"/>
    </row>
    <row r="27" spans="1:106" s="38" customFormat="1">
      <c r="A27" t="s">
        <v>174</v>
      </c>
      <c r="B27" s="10">
        <v>37</v>
      </c>
      <c r="C27" s="6" t="s">
        <v>2</v>
      </c>
      <c r="D27" s="10" t="s">
        <v>38</v>
      </c>
      <c r="E27" s="59">
        <f t="shared" si="0"/>
        <v>12.5</v>
      </c>
      <c r="F27" s="59">
        <f t="shared" si="0"/>
        <v>0</v>
      </c>
      <c r="G27" s="59">
        <f t="shared" si="0"/>
        <v>62.5</v>
      </c>
      <c r="H27" s="59">
        <f t="shared" si="0"/>
        <v>25</v>
      </c>
      <c r="I27" s="59">
        <f t="shared" si="1"/>
        <v>0.625</v>
      </c>
      <c r="J27">
        <v>8</v>
      </c>
      <c r="K27">
        <v>1</v>
      </c>
      <c r="L27">
        <v>0</v>
      </c>
      <c r="M27">
        <v>5</v>
      </c>
      <c r="N27">
        <v>2</v>
      </c>
      <c r="O27">
        <v>0.71428571429999999</v>
      </c>
      <c r="P27">
        <v>860.85714289999999</v>
      </c>
      <c r="Q27" t="s">
        <v>57</v>
      </c>
      <c r="R27">
        <v>858.2</v>
      </c>
      <c r="S27">
        <v>867.5</v>
      </c>
      <c r="T27">
        <v>524.71428560000004</v>
      </c>
      <c r="U27">
        <v>553.20000000000005</v>
      </c>
      <c r="V27">
        <v>453.5</v>
      </c>
      <c r="W27">
        <v>65.857142870000004</v>
      </c>
      <c r="X27">
        <v>74.400000009999999</v>
      </c>
      <c r="Y27">
        <v>44.5</v>
      </c>
      <c r="Z27">
        <v>791.42857149999998</v>
      </c>
      <c r="AA27">
        <v>929.59999989999994</v>
      </c>
      <c r="AB27">
        <v>446</v>
      </c>
      <c r="AC27">
        <v>19</v>
      </c>
      <c r="AD27">
        <v>10</v>
      </c>
      <c r="AE27">
        <v>7</v>
      </c>
      <c r="AF27">
        <v>2</v>
      </c>
      <c r="AG27">
        <v>9</v>
      </c>
      <c r="AH27">
        <v>10</v>
      </c>
      <c r="AI27" t="s">
        <v>57</v>
      </c>
      <c r="AJ27" t="s">
        <v>57</v>
      </c>
      <c r="AK27" t="s">
        <v>57</v>
      </c>
      <c r="AL27" t="s">
        <v>57</v>
      </c>
      <c r="AM27">
        <v>7</v>
      </c>
      <c r="AN27">
        <v>3</v>
      </c>
      <c r="AO27" t="s">
        <v>57</v>
      </c>
      <c r="AP27" t="s">
        <v>57</v>
      </c>
      <c r="AQ27" t="s">
        <v>57</v>
      </c>
      <c r="AR27" t="s">
        <v>57</v>
      </c>
      <c r="AS27">
        <v>2</v>
      </c>
      <c r="AT27">
        <v>5</v>
      </c>
      <c r="AU27" t="s">
        <v>57</v>
      </c>
      <c r="AV27" t="s">
        <v>57</v>
      </c>
      <c r="AW27" t="s">
        <v>57</v>
      </c>
      <c r="AX27" t="s">
        <v>57</v>
      </c>
      <c r="AY27" t="s">
        <v>57</v>
      </c>
      <c r="AZ27">
        <v>2</v>
      </c>
      <c r="BA27" t="s">
        <v>57</v>
      </c>
      <c r="BB27" t="s">
        <v>57</v>
      </c>
      <c r="BC27" t="s">
        <v>57</v>
      </c>
      <c r="BD27" t="s">
        <v>57</v>
      </c>
      <c r="BE27">
        <v>8</v>
      </c>
      <c r="BF27" t="s">
        <v>57</v>
      </c>
      <c r="BG27">
        <v>1</v>
      </c>
      <c r="BH27" t="s">
        <v>57</v>
      </c>
      <c r="BI27">
        <v>7</v>
      </c>
      <c r="BJ27" t="s">
        <v>57</v>
      </c>
      <c r="BK27" t="s">
        <v>57</v>
      </c>
      <c r="BL27">
        <v>296</v>
      </c>
      <c r="BM27">
        <v>94</v>
      </c>
      <c r="BN27">
        <v>39</v>
      </c>
      <c r="BO27">
        <v>12</v>
      </c>
      <c r="BP27">
        <v>21</v>
      </c>
      <c r="BQ27" t="s">
        <v>57</v>
      </c>
      <c r="BR27">
        <v>130</v>
      </c>
      <c r="BS27" t="s">
        <v>57</v>
      </c>
      <c r="BT27" t="s">
        <v>57</v>
      </c>
      <c r="BU27" t="s">
        <v>57</v>
      </c>
      <c r="BV27" t="s">
        <v>57</v>
      </c>
      <c r="BW27" t="s">
        <v>57</v>
      </c>
      <c r="BX27" t="s">
        <v>57</v>
      </c>
      <c r="BY27" t="s">
        <v>57</v>
      </c>
      <c r="BZ27" t="s">
        <v>57</v>
      </c>
      <c r="CA27" t="s">
        <v>57</v>
      </c>
      <c r="CB27" t="s">
        <v>57</v>
      </c>
      <c r="CC27" t="s">
        <v>57</v>
      </c>
      <c r="CD27" t="s">
        <v>58</v>
      </c>
      <c r="CE27" s="58" t="s">
        <v>111</v>
      </c>
      <c r="CG27" s="10"/>
      <c r="CH27" s="10"/>
    </row>
    <row r="28" spans="1:106" s="38" customFormat="1">
      <c r="A28" t="s">
        <v>183</v>
      </c>
      <c r="B28" s="10">
        <v>34</v>
      </c>
      <c r="C28" s="6" t="s">
        <v>2</v>
      </c>
      <c r="D28" s="10" t="s">
        <v>38</v>
      </c>
      <c r="E28" s="59">
        <f t="shared" si="0"/>
        <v>0</v>
      </c>
      <c r="F28" s="59">
        <f t="shared" si="0"/>
        <v>0</v>
      </c>
      <c r="G28" s="59">
        <f t="shared" si="0"/>
        <v>100</v>
      </c>
      <c r="H28" s="59">
        <f t="shared" si="0"/>
        <v>0</v>
      </c>
      <c r="I28" s="59">
        <f t="shared" si="1"/>
        <v>1</v>
      </c>
      <c r="J28">
        <v>8</v>
      </c>
      <c r="K28">
        <v>0</v>
      </c>
      <c r="L28">
        <v>0</v>
      </c>
      <c r="M28">
        <v>8</v>
      </c>
      <c r="N28">
        <v>0</v>
      </c>
      <c r="O28">
        <v>1</v>
      </c>
      <c r="P28">
        <v>1651.25</v>
      </c>
      <c r="Q28" t="s">
        <v>57</v>
      </c>
      <c r="R28">
        <v>1651.25</v>
      </c>
      <c r="S28" t="s">
        <v>57</v>
      </c>
      <c r="T28">
        <v>116.625</v>
      </c>
      <c r="U28">
        <v>116.625</v>
      </c>
      <c r="V28" t="s">
        <v>57</v>
      </c>
      <c r="W28">
        <v>117.75</v>
      </c>
      <c r="X28">
        <v>117.75</v>
      </c>
      <c r="Y28" t="s">
        <v>57</v>
      </c>
      <c r="Z28">
        <v>1038.125</v>
      </c>
      <c r="AA28">
        <v>1038.125</v>
      </c>
      <c r="AB28" t="s">
        <v>57</v>
      </c>
      <c r="AC28">
        <v>63</v>
      </c>
      <c r="AD28">
        <v>12</v>
      </c>
      <c r="AE28">
        <v>50</v>
      </c>
      <c r="AF28">
        <v>1</v>
      </c>
      <c r="AG28">
        <v>42</v>
      </c>
      <c r="AH28">
        <v>9</v>
      </c>
      <c r="AI28">
        <v>3</v>
      </c>
      <c r="AJ28" t="s">
        <v>57</v>
      </c>
      <c r="AK28" t="s">
        <v>57</v>
      </c>
      <c r="AL28">
        <v>9</v>
      </c>
      <c r="AM28">
        <v>8</v>
      </c>
      <c r="AN28">
        <v>1</v>
      </c>
      <c r="AO28" t="s">
        <v>57</v>
      </c>
      <c r="AP28" t="s">
        <v>57</v>
      </c>
      <c r="AQ28" t="s">
        <v>57</v>
      </c>
      <c r="AR28">
        <v>3</v>
      </c>
      <c r="AS28">
        <v>33</v>
      </c>
      <c r="AT28">
        <v>8</v>
      </c>
      <c r="AU28">
        <v>3</v>
      </c>
      <c r="AV28" t="s">
        <v>57</v>
      </c>
      <c r="AW28" t="s">
        <v>57</v>
      </c>
      <c r="AX28">
        <v>6</v>
      </c>
      <c r="AY28">
        <v>1</v>
      </c>
      <c r="AZ28" t="s">
        <v>57</v>
      </c>
      <c r="BA28" t="s">
        <v>57</v>
      </c>
      <c r="BB28" t="s">
        <v>57</v>
      </c>
      <c r="BC28" t="s">
        <v>57</v>
      </c>
      <c r="BD28" t="s">
        <v>57</v>
      </c>
      <c r="BE28">
        <v>10</v>
      </c>
      <c r="BF28">
        <v>1</v>
      </c>
      <c r="BG28" t="s">
        <v>57</v>
      </c>
      <c r="BH28" t="s">
        <v>57</v>
      </c>
      <c r="BI28">
        <v>8</v>
      </c>
      <c r="BJ28" t="s">
        <v>57</v>
      </c>
      <c r="BK28">
        <v>1</v>
      </c>
      <c r="BL28" t="s">
        <v>57</v>
      </c>
      <c r="BM28" t="s">
        <v>57</v>
      </c>
      <c r="BN28" t="s">
        <v>57</v>
      </c>
      <c r="BO28" t="s">
        <v>57</v>
      </c>
      <c r="BP28" t="s">
        <v>57</v>
      </c>
      <c r="BQ28" t="s">
        <v>57</v>
      </c>
      <c r="BR28" t="s">
        <v>57</v>
      </c>
      <c r="BS28" t="s">
        <v>57</v>
      </c>
      <c r="BT28" t="s">
        <v>57</v>
      </c>
      <c r="BU28" t="s">
        <v>57</v>
      </c>
      <c r="BV28" t="s">
        <v>57</v>
      </c>
      <c r="BW28" t="s">
        <v>57</v>
      </c>
      <c r="BX28" t="s">
        <v>57</v>
      </c>
      <c r="BY28" t="s">
        <v>57</v>
      </c>
      <c r="BZ28" t="s">
        <v>57</v>
      </c>
      <c r="CA28" t="s">
        <v>57</v>
      </c>
      <c r="CB28" t="s">
        <v>57</v>
      </c>
      <c r="CC28" t="s">
        <v>57</v>
      </c>
      <c r="CD28" t="s">
        <v>58</v>
      </c>
      <c r="CE28" s="58"/>
      <c r="CG28" s="10"/>
      <c r="CH28" s="10"/>
    </row>
    <row r="29" spans="1:106" s="38" customFormat="1">
      <c r="A29" t="s">
        <v>175</v>
      </c>
      <c r="B29" s="10">
        <v>34</v>
      </c>
      <c r="C29" s="4" t="s">
        <v>3</v>
      </c>
      <c r="D29" s="10" t="s">
        <v>38</v>
      </c>
      <c r="E29" s="59">
        <f t="shared" si="0"/>
        <v>0</v>
      </c>
      <c r="F29" s="59">
        <f t="shared" si="0"/>
        <v>0</v>
      </c>
      <c r="G29" s="59">
        <f t="shared" si="0"/>
        <v>87.5</v>
      </c>
      <c r="H29" s="59">
        <f t="shared" si="0"/>
        <v>12.5</v>
      </c>
      <c r="I29" s="59">
        <f t="shared" si="1"/>
        <v>0.875</v>
      </c>
      <c r="J29">
        <v>8</v>
      </c>
      <c r="K29">
        <v>0</v>
      </c>
      <c r="L29">
        <v>0</v>
      </c>
      <c r="M29">
        <v>7</v>
      </c>
      <c r="N29">
        <v>1</v>
      </c>
      <c r="O29">
        <v>0.875</v>
      </c>
      <c r="P29">
        <v>250</v>
      </c>
      <c r="Q29" t="s">
        <v>57</v>
      </c>
      <c r="R29">
        <v>229.57142859999999</v>
      </c>
      <c r="S29">
        <v>393</v>
      </c>
      <c r="T29">
        <v>117.5</v>
      </c>
      <c r="U29">
        <v>123.1428571</v>
      </c>
      <c r="V29">
        <v>78</v>
      </c>
      <c r="W29">
        <v>101.625</v>
      </c>
      <c r="X29">
        <v>101.4285714</v>
      </c>
      <c r="Y29">
        <v>103</v>
      </c>
      <c r="Z29">
        <v>282.25</v>
      </c>
      <c r="AA29">
        <v>307.14285719999998</v>
      </c>
      <c r="AB29">
        <v>108</v>
      </c>
      <c r="AC29">
        <v>39</v>
      </c>
      <c r="AD29">
        <v>14</v>
      </c>
      <c r="AE29">
        <v>22</v>
      </c>
      <c r="AF29">
        <v>3</v>
      </c>
      <c r="AG29">
        <v>14</v>
      </c>
      <c r="AH29">
        <v>9</v>
      </c>
      <c r="AI29">
        <v>2</v>
      </c>
      <c r="AJ29" t="s">
        <v>57</v>
      </c>
      <c r="AK29" t="s">
        <v>57</v>
      </c>
      <c r="AL29">
        <v>14</v>
      </c>
      <c r="AM29">
        <v>8</v>
      </c>
      <c r="AN29">
        <v>1</v>
      </c>
      <c r="AO29">
        <v>1</v>
      </c>
      <c r="AP29" t="s">
        <v>57</v>
      </c>
      <c r="AQ29" t="s">
        <v>57</v>
      </c>
      <c r="AR29">
        <v>4</v>
      </c>
      <c r="AS29">
        <v>6</v>
      </c>
      <c r="AT29">
        <v>7</v>
      </c>
      <c r="AU29">
        <v>1</v>
      </c>
      <c r="AV29" t="s">
        <v>57</v>
      </c>
      <c r="AW29" t="s">
        <v>57</v>
      </c>
      <c r="AX29">
        <v>8</v>
      </c>
      <c r="AY29" t="s">
        <v>57</v>
      </c>
      <c r="AZ29">
        <v>1</v>
      </c>
      <c r="BA29" t="s">
        <v>57</v>
      </c>
      <c r="BB29" t="s">
        <v>57</v>
      </c>
      <c r="BC29" t="s">
        <v>57</v>
      </c>
      <c r="BD29">
        <v>2</v>
      </c>
      <c r="BE29">
        <v>26</v>
      </c>
      <c r="BF29" t="s">
        <v>57</v>
      </c>
      <c r="BG29" t="s">
        <v>57</v>
      </c>
      <c r="BH29" t="s">
        <v>57</v>
      </c>
      <c r="BI29">
        <v>7</v>
      </c>
      <c r="BJ29">
        <v>1</v>
      </c>
      <c r="BK29">
        <v>18</v>
      </c>
      <c r="BL29">
        <v>118</v>
      </c>
      <c r="BM29">
        <v>17</v>
      </c>
      <c r="BN29" t="s">
        <v>57</v>
      </c>
      <c r="BO29" t="s">
        <v>57</v>
      </c>
      <c r="BP29">
        <v>18</v>
      </c>
      <c r="BQ29">
        <v>3</v>
      </c>
      <c r="BR29">
        <v>80</v>
      </c>
      <c r="BS29" t="s">
        <v>57</v>
      </c>
      <c r="BT29" t="s">
        <v>57</v>
      </c>
      <c r="BU29" t="s">
        <v>57</v>
      </c>
      <c r="BV29" t="s">
        <v>57</v>
      </c>
      <c r="BW29" t="s">
        <v>57</v>
      </c>
      <c r="BX29" t="s">
        <v>57</v>
      </c>
      <c r="BY29" t="s">
        <v>57</v>
      </c>
      <c r="BZ29" t="s">
        <v>57</v>
      </c>
      <c r="CA29" t="s">
        <v>57</v>
      </c>
      <c r="CB29" t="s">
        <v>57</v>
      </c>
      <c r="CC29" t="s">
        <v>57</v>
      </c>
      <c r="CD29" t="s">
        <v>58</v>
      </c>
      <c r="CE29" s="58" t="s">
        <v>111</v>
      </c>
      <c r="CG29" s="10"/>
      <c r="CH29" s="10"/>
    </row>
    <row r="30" spans="1:106" s="38" customFormat="1">
      <c r="A30" t="s">
        <v>176</v>
      </c>
      <c r="B30" s="10">
        <v>34</v>
      </c>
      <c r="C30" s="6" t="s">
        <v>2</v>
      </c>
      <c r="D30" s="10" t="s">
        <v>38</v>
      </c>
      <c r="E30" s="59">
        <f t="shared" si="0"/>
        <v>12.5</v>
      </c>
      <c r="F30" s="59">
        <f t="shared" si="0"/>
        <v>0</v>
      </c>
      <c r="G30" s="59">
        <f t="shared" si="0"/>
        <v>50</v>
      </c>
      <c r="H30" s="59">
        <f t="shared" si="0"/>
        <v>37.5</v>
      </c>
      <c r="I30" s="59">
        <f t="shared" si="1"/>
        <v>0.5</v>
      </c>
      <c r="J30">
        <v>8</v>
      </c>
      <c r="K30">
        <v>1</v>
      </c>
      <c r="L30">
        <v>0</v>
      </c>
      <c r="M30">
        <v>4</v>
      </c>
      <c r="N30">
        <v>3</v>
      </c>
      <c r="O30">
        <v>0.57142857140000003</v>
      </c>
      <c r="P30">
        <v>392.7142857</v>
      </c>
      <c r="Q30" t="s">
        <v>57</v>
      </c>
      <c r="R30">
        <v>561.25</v>
      </c>
      <c r="S30">
        <v>168</v>
      </c>
      <c r="T30">
        <v>318.2857143</v>
      </c>
      <c r="U30">
        <v>129.75</v>
      </c>
      <c r="V30">
        <v>569.66666669999995</v>
      </c>
      <c r="W30">
        <v>175.14285709999999</v>
      </c>
      <c r="X30">
        <v>83.25</v>
      </c>
      <c r="Y30">
        <v>297.66666659999999</v>
      </c>
      <c r="Z30">
        <v>540.28571439999996</v>
      </c>
      <c r="AA30">
        <v>771.5</v>
      </c>
      <c r="AB30">
        <v>232</v>
      </c>
      <c r="AC30">
        <v>27</v>
      </c>
      <c r="AD30">
        <v>9</v>
      </c>
      <c r="AE30">
        <v>8</v>
      </c>
      <c r="AF30">
        <v>10</v>
      </c>
      <c r="AG30">
        <v>10</v>
      </c>
      <c r="AH30">
        <v>7</v>
      </c>
      <c r="AI30">
        <v>3</v>
      </c>
      <c r="AJ30" t="s">
        <v>57</v>
      </c>
      <c r="AK30" t="s">
        <v>57</v>
      </c>
      <c r="AL30">
        <v>7</v>
      </c>
      <c r="AM30">
        <v>7</v>
      </c>
      <c r="AN30" t="s">
        <v>57</v>
      </c>
      <c r="AO30" t="s">
        <v>57</v>
      </c>
      <c r="AP30" t="s">
        <v>57</v>
      </c>
      <c r="AQ30" t="s">
        <v>57</v>
      </c>
      <c r="AR30">
        <v>2</v>
      </c>
      <c r="AS30">
        <v>2</v>
      </c>
      <c r="AT30">
        <v>4</v>
      </c>
      <c r="AU30">
        <v>2</v>
      </c>
      <c r="AV30" t="s">
        <v>57</v>
      </c>
      <c r="AW30" t="s">
        <v>57</v>
      </c>
      <c r="AX30" t="s">
        <v>57</v>
      </c>
      <c r="AY30">
        <v>1</v>
      </c>
      <c r="AZ30">
        <v>3</v>
      </c>
      <c r="BA30">
        <v>1</v>
      </c>
      <c r="BB30" t="s">
        <v>57</v>
      </c>
      <c r="BC30" t="s">
        <v>57</v>
      </c>
      <c r="BD30">
        <v>5</v>
      </c>
      <c r="BE30">
        <v>8</v>
      </c>
      <c r="BF30" t="s">
        <v>57</v>
      </c>
      <c r="BG30">
        <v>1</v>
      </c>
      <c r="BH30" t="s">
        <v>57</v>
      </c>
      <c r="BI30">
        <v>4</v>
      </c>
      <c r="BJ30">
        <v>3</v>
      </c>
      <c r="BK30" t="s">
        <v>57</v>
      </c>
      <c r="BL30">
        <v>230</v>
      </c>
      <c r="BM30">
        <v>76</v>
      </c>
      <c r="BN30">
        <v>16</v>
      </c>
      <c r="BO30">
        <v>3</v>
      </c>
      <c r="BP30">
        <v>23</v>
      </c>
      <c r="BQ30">
        <v>7</v>
      </c>
      <c r="BR30">
        <v>105</v>
      </c>
      <c r="BS30" t="s">
        <v>57</v>
      </c>
      <c r="BT30" t="s">
        <v>57</v>
      </c>
      <c r="BU30" t="s">
        <v>57</v>
      </c>
      <c r="BV30" t="s">
        <v>57</v>
      </c>
      <c r="BW30" t="s">
        <v>57</v>
      </c>
      <c r="BX30" t="s">
        <v>57</v>
      </c>
      <c r="BY30" t="s">
        <v>57</v>
      </c>
      <c r="BZ30" t="s">
        <v>57</v>
      </c>
      <c r="CA30" t="s">
        <v>57</v>
      </c>
      <c r="CB30" t="s">
        <v>57</v>
      </c>
      <c r="CC30" t="s">
        <v>57</v>
      </c>
      <c r="CD30" t="s">
        <v>58</v>
      </c>
      <c r="CE30" s="58" t="s">
        <v>111</v>
      </c>
      <c r="CG30" s="10"/>
      <c r="CH30" s="10"/>
    </row>
    <row r="31" spans="1:106" s="38" customFormat="1">
      <c r="A31" t="s">
        <v>177</v>
      </c>
      <c r="B31" s="10">
        <v>29</v>
      </c>
      <c r="C31" s="6" t="s">
        <v>2</v>
      </c>
      <c r="D31" s="10" t="s">
        <v>38</v>
      </c>
      <c r="E31" s="59">
        <f t="shared" si="0"/>
        <v>0</v>
      </c>
      <c r="F31" s="59">
        <f t="shared" si="0"/>
        <v>0</v>
      </c>
      <c r="G31" s="59">
        <f t="shared" si="0"/>
        <v>100</v>
      </c>
      <c r="H31" s="59">
        <f t="shared" si="0"/>
        <v>0</v>
      </c>
      <c r="I31" s="59">
        <f t="shared" si="1"/>
        <v>1</v>
      </c>
      <c r="J31">
        <v>8</v>
      </c>
      <c r="K31">
        <v>0</v>
      </c>
      <c r="L31">
        <v>0</v>
      </c>
      <c r="M31">
        <v>8</v>
      </c>
      <c r="N31">
        <v>0</v>
      </c>
      <c r="O31">
        <v>1</v>
      </c>
      <c r="P31">
        <v>190.375</v>
      </c>
      <c r="Q31" t="s">
        <v>57</v>
      </c>
      <c r="R31">
        <v>190.375</v>
      </c>
      <c r="S31" t="s">
        <v>57</v>
      </c>
      <c r="T31">
        <v>78.625</v>
      </c>
      <c r="U31">
        <v>78.625</v>
      </c>
      <c r="V31" t="s">
        <v>57</v>
      </c>
      <c r="W31">
        <v>106.75</v>
      </c>
      <c r="X31">
        <v>106.75</v>
      </c>
      <c r="Y31" t="s">
        <v>57</v>
      </c>
      <c r="Z31">
        <v>823.375</v>
      </c>
      <c r="AA31">
        <v>823.375</v>
      </c>
      <c r="AB31" t="s">
        <v>57</v>
      </c>
      <c r="AC31">
        <v>47</v>
      </c>
      <c r="AD31">
        <v>18</v>
      </c>
      <c r="AE31">
        <v>29</v>
      </c>
      <c r="AF31" t="s">
        <v>57</v>
      </c>
      <c r="AG31">
        <v>9</v>
      </c>
      <c r="AH31">
        <v>12</v>
      </c>
      <c r="AI31">
        <v>3</v>
      </c>
      <c r="AJ31" t="s">
        <v>57</v>
      </c>
      <c r="AK31" t="s">
        <v>57</v>
      </c>
      <c r="AL31">
        <v>23</v>
      </c>
      <c r="AM31">
        <v>8</v>
      </c>
      <c r="AN31">
        <v>4</v>
      </c>
      <c r="AO31" t="s">
        <v>57</v>
      </c>
      <c r="AP31" t="s">
        <v>57</v>
      </c>
      <c r="AQ31" t="s">
        <v>57</v>
      </c>
      <c r="AR31">
        <v>6</v>
      </c>
      <c r="AS31">
        <v>1</v>
      </c>
      <c r="AT31">
        <v>8</v>
      </c>
      <c r="AU31">
        <v>3</v>
      </c>
      <c r="AV31" t="s">
        <v>57</v>
      </c>
      <c r="AW31" t="s">
        <v>57</v>
      </c>
      <c r="AX31">
        <v>17</v>
      </c>
      <c r="AY31" t="s">
        <v>57</v>
      </c>
      <c r="AZ31" t="s">
        <v>57</v>
      </c>
      <c r="BA31" t="s">
        <v>57</v>
      </c>
      <c r="BB31" t="s">
        <v>57</v>
      </c>
      <c r="BC31" t="s">
        <v>57</v>
      </c>
      <c r="BD31" t="s">
        <v>57</v>
      </c>
      <c r="BE31">
        <v>9</v>
      </c>
      <c r="BF31" t="s">
        <v>57</v>
      </c>
      <c r="BG31" t="s">
        <v>57</v>
      </c>
      <c r="BH31" t="s">
        <v>57</v>
      </c>
      <c r="BI31">
        <v>8</v>
      </c>
      <c r="BJ31" t="s">
        <v>57</v>
      </c>
      <c r="BK31">
        <v>1</v>
      </c>
      <c r="BL31">
        <v>30</v>
      </c>
      <c r="BM31">
        <v>5</v>
      </c>
      <c r="BN31" t="s">
        <v>57</v>
      </c>
      <c r="BO31" t="s">
        <v>57</v>
      </c>
      <c r="BP31">
        <v>9</v>
      </c>
      <c r="BQ31" t="s">
        <v>57</v>
      </c>
      <c r="BR31">
        <v>16</v>
      </c>
      <c r="BS31" t="s">
        <v>57</v>
      </c>
      <c r="BT31" t="s">
        <v>57</v>
      </c>
      <c r="BU31" t="s">
        <v>57</v>
      </c>
      <c r="BV31" t="s">
        <v>57</v>
      </c>
      <c r="BW31" t="s">
        <v>57</v>
      </c>
      <c r="BX31" t="s">
        <v>57</v>
      </c>
      <c r="BY31" t="s">
        <v>57</v>
      </c>
      <c r="BZ31" t="s">
        <v>57</v>
      </c>
      <c r="CA31" t="s">
        <v>57</v>
      </c>
      <c r="CB31" t="s">
        <v>57</v>
      </c>
      <c r="CC31" t="s">
        <v>57</v>
      </c>
      <c r="CD31" t="s">
        <v>58</v>
      </c>
      <c r="CE31" s="58" t="s">
        <v>111</v>
      </c>
      <c r="CG31" s="10"/>
      <c r="CH31" s="10"/>
    </row>
    <row r="32" spans="1:106" s="38" customFormat="1">
      <c r="A32" s="63"/>
      <c r="C32" s="65"/>
      <c r="D32" s="65"/>
      <c r="E32" s="65"/>
      <c r="F32" s="65"/>
      <c r="G32" s="65"/>
      <c r="H32" s="65"/>
      <c r="I32" s="65"/>
      <c r="J32" s="65"/>
      <c r="K32" s="63"/>
      <c r="L32" s="63"/>
      <c r="M32" s="63"/>
      <c r="N32" s="63"/>
      <c r="O32" s="64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S32" s="63"/>
      <c r="AT32" s="63"/>
      <c r="AU32" s="63"/>
      <c r="CE32" s="58" t="s">
        <v>111</v>
      </c>
      <c r="CG32" s="10"/>
      <c r="CH32" s="10"/>
    </row>
    <row r="33" spans="1:154" s="38" customFormat="1">
      <c r="A33" s="34" t="s">
        <v>3</v>
      </c>
      <c r="B33" s="34">
        <f>COUNTIF(C5:C31,"WT")</f>
        <v>11</v>
      </c>
      <c r="C33" s="63"/>
      <c r="D33" s="22" t="s">
        <v>41</v>
      </c>
      <c r="E33" s="24">
        <f>AVERAGE(E8:E11,E13,E18,E20:E21,E24:E25,E29)</f>
        <v>2.2727272727272729</v>
      </c>
      <c r="F33" s="24">
        <f t="shared" ref="F33:BQ33" si="5">AVERAGE(F8:F11,F13,F18,F20:F21,F24:F25,F29)</f>
        <v>0</v>
      </c>
      <c r="G33" s="24">
        <f t="shared" si="5"/>
        <v>82.954545454545453</v>
      </c>
      <c r="H33" s="24">
        <f t="shared" si="5"/>
        <v>14.772727272727273</v>
      </c>
      <c r="I33" s="24">
        <f t="shared" si="5"/>
        <v>0.82954545454545459</v>
      </c>
      <c r="J33" s="24">
        <f t="shared" si="5"/>
        <v>8</v>
      </c>
      <c r="K33" s="24">
        <f t="shared" si="5"/>
        <v>0.18181818181818182</v>
      </c>
      <c r="L33" s="24">
        <f>AVERAGE(L8:L11,L13,L18,L20:L21,L24:L25,L29)</f>
        <v>0</v>
      </c>
      <c r="M33" s="24">
        <f t="shared" si="5"/>
        <v>6.6363636363636367</v>
      </c>
      <c r="N33" s="24">
        <f t="shared" si="5"/>
        <v>1.1818181818181819</v>
      </c>
      <c r="O33" s="24">
        <f t="shared" si="5"/>
        <v>0.84577922076363632</v>
      </c>
      <c r="P33" s="24">
        <f t="shared" si="5"/>
        <v>571.16558445454541</v>
      </c>
      <c r="Q33" s="24" t="e">
        <f t="shared" si="5"/>
        <v>#DIV/0!</v>
      </c>
      <c r="R33" s="24">
        <f t="shared" si="5"/>
        <v>588.04880948181824</v>
      </c>
      <c r="S33" s="24">
        <f t="shared" si="5"/>
        <v>564.47619047142859</v>
      </c>
      <c r="T33" s="24">
        <f t="shared" si="5"/>
        <v>229.77435064545455</v>
      </c>
      <c r="U33" s="24">
        <f t="shared" si="5"/>
        <v>255.41136362727275</v>
      </c>
      <c r="V33" s="24">
        <f t="shared" si="5"/>
        <v>194.78571430000002</v>
      </c>
      <c r="W33" s="24">
        <f t="shared" si="5"/>
        <v>372.65909090909093</v>
      </c>
      <c r="X33" s="24">
        <f t="shared" si="5"/>
        <v>416.51461041272722</v>
      </c>
      <c r="Y33" s="24">
        <f t="shared" si="5"/>
        <v>165.52380952857143</v>
      </c>
      <c r="Z33" s="24">
        <f t="shared" si="5"/>
        <v>483.60714288181822</v>
      </c>
      <c r="AA33" s="24">
        <f t="shared" si="5"/>
        <v>500.62240263000007</v>
      </c>
      <c r="AB33" s="24">
        <f t="shared" si="5"/>
        <v>238.47619047142857</v>
      </c>
      <c r="AC33" s="24">
        <f t="shared" si="5"/>
        <v>39.909090909090907</v>
      </c>
      <c r="AD33" s="24">
        <f t="shared" si="5"/>
        <v>16</v>
      </c>
      <c r="AE33" s="24">
        <f t="shared" si="5"/>
        <v>18.545454545454547</v>
      </c>
      <c r="AF33" s="24">
        <f t="shared" si="5"/>
        <v>5.3636363636363633</v>
      </c>
      <c r="AG33" s="24">
        <f t="shared" si="5"/>
        <v>12.636363636363637</v>
      </c>
      <c r="AH33" s="24">
        <f t="shared" si="5"/>
        <v>11</v>
      </c>
      <c r="AI33" s="24">
        <f t="shared" si="5"/>
        <v>2.5</v>
      </c>
      <c r="AJ33" s="24">
        <f t="shared" si="5"/>
        <v>1</v>
      </c>
      <c r="AK33" s="24">
        <f t="shared" si="5"/>
        <v>11</v>
      </c>
      <c r="AL33" s="24">
        <f t="shared" si="5"/>
        <v>13.333333333333334</v>
      </c>
      <c r="AM33" s="24">
        <f t="shared" si="5"/>
        <v>7.8181818181818183</v>
      </c>
      <c r="AN33" s="24">
        <f t="shared" si="5"/>
        <v>3.1818181818181817</v>
      </c>
      <c r="AO33" s="24">
        <f t="shared" si="5"/>
        <v>1.5</v>
      </c>
      <c r="AP33" s="24" t="e">
        <f t="shared" si="5"/>
        <v>#DIV/0!</v>
      </c>
      <c r="AQ33" s="24">
        <f t="shared" si="5"/>
        <v>3.3333333333333335</v>
      </c>
      <c r="AR33" s="24">
        <f t="shared" si="5"/>
        <v>5.25</v>
      </c>
      <c r="AS33" s="24">
        <f t="shared" si="5"/>
        <v>5.625</v>
      </c>
      <c r="AT33" s="24">
        <f t="shared" si="5"/>
        <v>6.6363636363636367</v>
      </c>
      <c r="AU33" s="24">
        <f t="shared" si="5"/>
        <v>2.4444444444444446</v>
      </c>
      <c r="AV33" s="24">
        <f t="shared" si="5"/>
        <v>1</v>
      </c>
      <c r="AW33" s="24">
        <f t="shared" si="5"/>
        <v>4</v>
      </c>
      <c r="AX33" s="24">
        <f t="shared" si="5"/>
        <v>5.666666666666667</v>
      </c>
      <c r="AY33" s="24">
        <f t="shared" si="5"/>
        <v>1.6</v>
      </c>
      <c r="AZ33" s="24">
        <f t="shared" si="5"/>
        <v>1.8571428571428572</v>
      </c>
      <c r="BA33" s="24" t="e">
        <f t="shared" si="5"/>
        <v>#DIV/0!</v>
      </c>
      <c r="BB33" s="24" t="e">
        <f t="shared" si="5"/>
        <v>#DIV/0!</v>
      </c>
      <c r="BC33" s="24">
        <f t="shared" si="5"/>
        <v>5.5</v>
      </c>
      <c r="BD33" s="24">
        <f t="shared" si="5"/>
        <v>3.8571428571428572</v>
      </c>
      <c r="BE33" s="24">
        <f t="shared" si="5"/>
        <v>16.363636363636363</v>
      </c>
      <c r="BF33" s="24">
        <f t="shared" si="5"/>
        <v>4</v>
      </c>
      <c r="BG33" s="24">
        <f t="shared" si="5"/>
        <v>1</v>
      </c>
      <c r="BH33" s="24" t="e">
        <f t="shared" si="5"/>
        <v>#DIV/0!</v>
      </c>
      <c r="BI33" s="24">
        <f t="shared" si="5"/>
        <v>5.5</v>
      </c>
      <c r="BJ33" s="24">
        <f t="shared" si="5"/>
        <v>5</v>
      </c>
      <c r="BK33" s="24">
        <f t="shared" si="5"/>
        <v>10.142857142857142</v>
      </c>
      <c r="BL33" s="24">
        <f t="shared" si="5"/>
        <v>117</v>
      </c>
      <c r="BM33" s="24">
        <f t="shared" si="5"/>
        <v>29.1</v>
      </c>
      <c r="BN33" s="24">
        <f t="shared" si="5"/>
        <v>6.166666666666667</v>
      </c>
      <c r="BO33" s="24">
        <f t="shared" si="5"/>
        <v>5.2</v>
      </c>
      <c r="BP33" s="24">
        <f t="shared" si="5"/>
        <v>11.8</v>
      </c>
      <c r="BQ33" s="24">
        <f t="shared" si="5"/>
        <v>14.75</v>
      </c>
      <c r="BR33" s="24">
        <f t="shared" ref="BR33:BX33" si="6">AVERAGE(BR8:BR11,BR13,BR18,BR20:BR21,BR24:BR25,BR29)</f>
        <v>58</v>
      </c>
      <c r="BS33" s="24" t="e">
        <f t="shared" si="6"/>
        <v>#DIV/0!</v>
      </c>
      <c r="BT33" s="24" t="e">
        <f t="shared" si="6"/>
        <v>#DIV/0!</v>
      </c>
      <c r="BU33" s="24" t="e">
        <f t="shared" si="6"/>
        <v>#DIV/0!</v>
      </c>
      <c r="BV33" s="24" t="e">
        <f t="shared" si="6"/>
        <v>#DIV/0!</v>
      </c>
      <c r="BW33" s="24" t="e">
        <f t="shared" si="6"/>
        <v>#DIV/0!</v>
      </c>
      <c r="BX33" s="24" t="e">
        <f t="shared" si="6"/>
        <v>#DIV/0!</v>
      </c>
      <c r="CE33" s="58" t="s">
        <v>111</v>
      </c>
      <c r="CG33" s="10"/>
      <c r="CH33" s="10"/>
    </row>
    <row r="34" spans="1:154" s="38" customFormat="1">
      <c r="A34" s="35" t="s">
        <v>179</v>
      </c>
      <c r="B34" s="34">
        <f>COUNTIF(C5:C31,"+ve")</f>
        <v>13</v>
      </c>
      <c r="C34" s="63"/>
      <c r="D34" s="18" t="s">
        <v>41</v>
      </c>
      <c r="E34" s="27">
        <f>AVERAGE(E12,E14:E17,E19,E22:E23,E26:E28,E30:E31)</f>
        <v>2.8846153846153846</v>
      </c>
      <c r="F34" s="27">
        <f t="shared" ref="F34:BQ34" si="7">AVERAGE(F12,F14:F17,F19,F22:F23,F26:F28,F30:F31)</f>
        <v>0</v>
      </c>
      <c r="G34" s="27">
        <f t="shared" si="7"/>
        <v>89.42307692307692</v>
      </c>
      <c r="H34" s="27">
        <f t="shared" si="7"/>
        <v>7.6923076923076925</v>
      </c>
      <c r="I34" s="27">
        <f t="shared" si="7"/>
        <v>0.89423076923076927</v>
      </c>
      <c r="J34" s="27">
        <f t="shared" si="7"/>
        <v>8</v>
      </c>
      <c r="K34" s="27">
        <f t="shared" si="7"/>
        <v>0.23076923076923078</v>
      </c>
      <c r="L34" s="27">
        <f t="shared" si="7"/>
        <v>0</v>
      </c>
      <c r="M34" s="27">
        <f t="shared" si="7"/>
        <v>7.1538461538461542</v>
      </c>
      <c r="N34" s="27">
        <f t="shared" si="7"/>
        <v>0.61538461538461542</v>
      </c>
      <c r="O34" s="27">
        <f t="shared" si="7"/>
        <v>0.91620879120769239</v>
      </c>
      <c r="P34" s="27">
        <f t="shared" si="7"/>
        <v>413.82417582307693</v>
      </c>
      <c r="Q34" s="27" t="e">
        <f t="shared" si="7"/>
        <v>#DIV/0!</v>
      </c>
      <c r="R34" s="27">
        <f t="shared" si="7"/>
        <v>427.48653845923076</v>
      </c>
      <c r="S34" s="27">
        <f t="shared" si="7"/>
        <v>394.5</v>
      </c>
      <c r="T34" s="27">
        <f t="shared" si="7"/>
        <v>157.35439559615386</v>
      </c>
      <c r="U34" s="27">
        <f t="shared" si="7"/>
        <v>132.58681318461538</v>
      </c>
      <c r="V34" s="27">
        <f t="shared" si="7"/>
        <v>522.83333333999997</v>
      </c>
      <c r="W34" s="27">
        <f t="shared" si="7"/>
        <v>264.82142856923076</v>
      </c>
      <c r="X34" s="27">
        <f t="shared" si="7"/>
        <v>245.57609891307692</v>
      </c>
      <c r="Y34" s="27">
        <f t="shared" si="7"/>
        <v>644.83333332000007</v>
      </c>
      <c r="Z34" s="27">
        <f t="shared" si="7"/>
        <v>764.33791206923092</v>
      </c>
      <c r="AA34" s="27">
        <f t="shared" si="7"/>
        <v>801.4417582100001</v>
      </c>
      <c r="AB34" s="27">
        <f t="shared" si="7"/>
        <v>388</v>
      </c>
      <c r="AC34" s="27">
        <f t="shared" si="7"/>
        <v>48</v>
      </c>
      <c r="AD34" s="27">
        <f t="shared" si="7"/>
        <v>17.923076923076923</v>
      </c>
      <c r="AE34" s="27">
        <f t="shared" si="7"/>
        <v>26.153846153846153</v>
      </c>
      <c r="AF34" s="27">
        <f t="shared" si="7"/>
        <v>5.666666666666667</v>
      </c>
      <c r="AG34" s="27">
        <f t="shared" si="7"/>
        <v>13.76923076923077</v>
      </c>
      <c r="AH34" s="27">
        <f t="shared" si="7"/>
        <v>11.307692307692308</v>
      </c>
      <c r="AI34" s="27">
        <f t="shared" si="7"/>
        <v>6.375</v>
      </c>
      <c r="AJ34" s="27">
        <f t="shared" si="7"/>
        <v>2</v>
      </c>
      <c r="AK34" s="27">
        <f t="shared" si="7"/>
        <v>3.5</v>
      </c>
      <c r="AL34" s="27">
        <f t="shared" si="7"/>
        <v>21.454545454545453</v>
      </c>
      <c r="AM34" s="27">
        <f t="shared" si="7"/>
        <v>7.7692307692307692</v>
      </c>
      <c r="AN34" s="27">
        <f t="shared" si="7"/>
        <v>4.5999999999999996</v>
      </c>
      <c r="AO34" s="27">
        <f t="shared" si="7"/>
        <v>1.5</v>
      </c>
      <c r="AP34" s="27" t="e">
        <f t="shared" si="7"/>
        <v>#DIV/0!</v>
      </c>
      <c r="AQ34" s="27" t="e">
        <f t="shared" si="7"/>
        <v>#DIV/0!</v>
      </c>
      <c r="AR34" s="27">
        <f t="shared" si="7"/>
        <v>7.5454545454545459</v>
      </c>
      <c r="AS34" s="27">
        <f t="shared" si="7"/>
        <v>6.3</v>
      </c>
      <c r="AT34" s="27">
        <f t="shared" si="7"/>
        <v>7.1538461538461542</v>
      </c>
      <c r="AU34" s="27">
        <f t="shared" si="7"/>
        <v>6.4285714285714288</v>
      </c>
      <c r="AV34" s="27">
        <f t="shared" si="7"/>
        <v>2</v>
      </c>
      <c r="AW34" s="27">
        <f t="shared" si="7"/>
        <v>3</v>
      </c>
      <c r="AX34" s="27">
        <f t="shared" si="7"/>
        <v>12.9</v>
      </c>
      <c r="AY34" s="27">
        <f t="shared" si="7"/>
        <v>3.75</v>
      </c>
      <c r="AZ34" s="27">
        <f t="shared" si="7"/>
        <v>1.6</v>
      </c>
      <c r="BA34" s="27">
        <f t="shared" si="7"/>
        <v>1.5</v>
      </c>
      <c r="BB34" s="27" t="e">
        <f t="shared" si="7"/>
        <v>#DIV/0!</v>
      </c>
      <c r="BC34" s="27">
        <f t="shared" si="7"/>
        <v>1</v>
      </c>
      <c r="BD34" s="27">
        <f t="shared" si="7"/>
        <v>4</v>
      </c>
      <c r="BE34" s="27">
        <f t="shared" si="7"/>
        <v>11</v>
      </c>
      <c r="BF34" s="27">
        <f t="shared" si="7"/>
        <v>1.75</v>
      </c>
      <c r="BG34" s="27">
        <f t="shared" si="7"/>
        <v>1</v>
      </c>
      <c r="BH34" s="27">
        <f t="shared" si="7"/>
        <v>3</v>
      </c>
      <c r="BI34" s="27">
        <f t="shared" si="7"/>
        <v>6.3076923076923075</v>
      </c>
      <c r="BJ34" s="27">
        <f t="shared" si="7"/>
        <v>2.8571428571428572</v>
      </c>
      <c r="BK34" s="27">
        <f t="shared" si="7"/>
        <v>3.125</v>
      </c>
      <c r="BL34" s="27">
        <f t="shared" si="7"/>
        <v>129.90909090909091</v>
      </c>
      <c r="BM34" s="27">
        <f t="shared" si="7"/>
        <v>24.09090909090909</v>
      </c>
      <c r="BN34" s="27">
        <f t="shared" si="7"/>
        <v>20.666666666666668</v>
      </c>
      <c r="BO34" s="27">
        <f t="shared" si="7"/>
        <v>6.875</v>
      </c>
      <c r="BP34" s="27">
        <f t="shared" si="7"/>
        <v>14.333333333333334</v>
      </c>
      <c r="BQ34" s="27">
        <f t="shared" si="7"/>
        <v>10.857142857142858</v>
      </c>
      <c r="BR34" s="27">
        <f t="shared" ref="BR34:BX34" si="8">AVERAGE(BR12,BR14:BR17,BR19,BR22:BR23,BR26:BR28,BR30:BR31)</f>
        <v>76.545454545454547</v>
      </c>
      <c r="BS34" s="27" t="e">
        <f t="shared" si="8"/>
        <v>#DIV/0!</v>
      </c>
      <c r="BT34" s="27" t="e">
        <f t="shared" si="8"/>
        <v>#DIV/0!</v>
      </c>
      <c r="BU34" s="27" t="e">
        <f t="shared" si="8"/>
        <v>#DIV/0!</v>
      </c>
      <c r="BV34" s="27" t="e">
        <f t="shared" si="8"/>
        <v>#DIV/0!</v>
      </c>
      <c r="BW34" s="27" t="e">
        <f t="shared" si="8"/>
        <v>#DIV/0!</v>
      </c>
      <c r="BX34" s="27" t="e">
        <f t="shared" si="8"/>
        <v>#DIV/0!</v>
      </c>
      <c r="CE34" s="58" t="s">
        <v>111</v>
      </c>
      <c r="CG34" s="10"/>
      <c r="CH34" s="10"/>
    </row>
    <row r="35" spans="1:154" s="38" customFormat="1">
      <c r="A35" s="63"/>
      <c r="B35" s="63"/>
      <c r="C35" s="63"/>
      <c r="D35" s="22" t="s">
        <v>43</v>
      </c>
      <c r="E35" s="24">
        <f>STDEV(E8:E11,E13,E18,E20:E21,E24:E25,E29)/SQRT($B33)</f>
        <v>1.5245918028407659</v>
      </c>
      <c r="F35" s="24">
        <f t="shared" ref="F35:BQ35" si="9">STDEV(F8:F11,F13,F18,F20:F21,F24:F25,F29)/SQRT($B33)</f>
        <v>0</v>
      </c>
      <c r="G35" s="24">
        <f t="shared" si="9"/>
        <v>5.1325408139255586</v>
      </c>
      <c r="H35" s="24">
        <f t="shared" si="9"/>
        <v>4.4011174388720642</v>
      </c>
      <c r="I35" s="24">
        <f t="shared" si="9"/>
        <v>5.1325408139255548E-2</v>
      </c>
      <c r="J35" s="24">
        <f t="shared" si="9"/>
        <v>0</v>
      </c>
      <c r="K35" s="24">
        <f t="shared" si="9"/>
        <v>0.12196734422726126</v>
      </c>
      <c r="L35" s="24">
        <f t="shared" si="9"/>
        <v>0</v>
      </c>
      <c r="M35" s="24">
        <f t="shared" si="9"/>
        <v>0.41060326511404438</v>
      </c>
      <c r="N35" s="24">
        <f t="shared" si="9"/>
        <v>0.35208939510976517</v>
      </c>
      <c r="O35" s="24">
        <f t="shared" si="9"/>
        <v>4.6644896094894396E-2</v>
      </c>
      <c r="P35" s="24">
        <f t="shared" si="9"/>
        <v>137.41102830177971</v>
      </c>
      <c r="Q35" s="24" t="e">
        <f t="shared" si="9"/>
        <v>#DIV/0!</v>
      </c>
      <c r="R35" s="24">
        <f t="shared" si="9"/>
        <v>138.45275771945842</v>
      </c>
      <c r="S35" s="24">
        <f t="shared" si="9"/>
        <v>164.36663058551559</v>
      </c>
      <c r="T35" s="24">
        <f t="shared" si="9"/>
        <v>43.612290972698773</v>
      </c>
      <c r="U35" s="24">
        <f t="shared" si="9"/>
        <v>66.943135835228901</v>
      </c>
      <c r="V35" s="24">
        <f t="shared" si="9"/>
        <v>37.439206778358219</v>
      </c>
      <c r="W35" s="24">
        <f t="shared" si="9"/>
        <v>156.73789427005582</v>
      </c>
      <c r="X35" s="24">
        <f t="shared" si="9"/>
        <v>171.98252629688503</v>
      </c>
      <c r="Y35" s="24">
        <f t="shared" si="9"/>
        <v>22.748356741296572</v>
      </c>
      <c r="Z35" s="24">
        <f t="shared" si="9"/>
        <v>132.94635555835984</v>
      </c>
      <c r="AA35" s="24">
        <f t="shared" si="9"/>
        <v>140.605740952014</v>
      </c>
      <c r="AB35" s="24">
        <f t="shared" si="9"/>
        <v>61.293296579603918</v>
      </c>
      <c r="AC35" s="24">
        <f t="shared" si="9"/>
        <v>5.4229387293984743</v>
      </c>
      <c r="AD35" s="24">
        <f t="shared" si="9"/>
        <v>1.589739830057965</v>
      </c>
      <c r="AE35" s="24">
        <f t="shared" si="9"/>
        <v>3.1747974491257245</v>
      </c>
      <c r="AF35" s="24">
        <f t="shared" si="9"/>
        <v>1.2080993883912883</v>
      </c>
      <c r="AG35" s="24">
        <f t="shared" si="9"/>
        <v>1.4539771617108912</v>
      </c>
      <c r="AH35" s="24">
        <f t="shared" si="9"/>
        <v>0.60302268915552726</v>
      </c>
      <c r="AI35" s="24">
        <f t="shared" si="9"/>
        <v>0.5173748811807235</v>
      </c>
      <c r="AJ35" s="24" t="e">
        <f t="shared" si="9"/>
        <v>#DIV/0!</v>
      </c>
      <c r="AK35" s="24">
        <f t="shared" si="9"/>
        <v>2.1105794120443453</v>
      </c>
      <c r="AL35" s="24">
        <f t="shared" si="9"/>
        <v>2.4401937329944636</v>
      </c>
      <c r="AM35" s="24">
        <f t="shared" si="9"/>
        <v>0.12196734422726124</v>
      </c>
      <c r="AN35" s="24">
        <f t="shared" si="9"/>
        <v>0.60027541888069735</v>
      </c>
      <c r="AO35" s="24">
        <f t="shared" si="9"/>
        <v>0.21320071635561044</v>
      </c>
      <c r="AP35" s="24" t="e">
        <f t="shared" si="9"/>
        <v>#DIV/0!</v>
      </c>
      <c r="AQ35" s="24">
        <f t="shared" si="9"/>
        <v>0.34815531191139554</v>
      </c>
      <c r="AR35" s="24">
        <f t="shared" si="9"/>
        <v>1.136753179985784</v>
      </c>
      <c r="AS35" s="24">
        <f t="shared" si="9"/>
        <v>1.3086872573928188</v>
      </c>
      <c r="AT35" s="24">
        <f t="shared" si="9"/>
        <v>0.41060326511404438</v>
      </c>
      <c r="AU35" s="24">
        <f t="shared" si="9"/>
        <v>0.56631004821305331</v>
      </c>
      <c r="AV35" s="24" t="e">
        <f t="shared" si="9"/>
        <v>#DIV/0!</v>
      </c>
      <c r="AW35" s="24">
        <f t="shared" si="9"/>
        <v>0.79772403521746571</v>
      </c>
      <c r="AX35" s="24">
        <f t="shared" si="9"/>
        <v>1.3568010505999364</v>
      </c>
      <c r="AY35" s="24">
        <f t="shared" si="9"/>
        <v>0.16514456476895406</v>
      </c>
      <c r="AZ35" s="24">
        <f t="shared" si="9"/>
        <v>0.27128043348732989</v>
      </c>
      <c r="BA35" s="24" t="e">
        <f t="shared" si="9"/>
        <v>#DIV/0!</v>
      </c>
      <c r="BB35" s="24" t="e">
        <f t="shared" si="9"/>
        <v>#DIV/0!</v>
      </c>
      <c r="BC35" s="24">
        <f t="shared" si="9"/>
        <v>0.21320071635561044</v>
      </c>
      <c r="BD35" s="24">
        <f t="shared" si="9"/>
        <v>0.4744557145911778</v>
      </c>
      <c r="BE35" s="24">
        <f t="shared" si="9"/>
        <v>2.8002361175532298</v>
      </c>
      <c r="BF35" s="24">
        <f t="shared" si="9"/>
        <v>0.85280286542244177</v>
      </c>
      <c r="BG35" s="24" t="e">
        <f t="shared" si="9"/>
        <v>#DIV/0!</v>
      </c>
      <c r="BH35" s="24" t="e">
        <f t="shared" si="9"/>
        <v>#DIV/0!</v>
      </c>
      <c r="BI35" s="24">
        <f t="shared" si="9"/>
        <v>0.714213560569253</v>
      </c>
      <c r="BJ35" s="24">
        <f t="shared" si="9"/>
        <v>1.2060453783110545</v>
      </c>
      <c r="BK35" s="24">
        <f t="shared" si="9"/>
        <v>2.3768362689404268</v>
      </c>
      <c r="BL35" s="24">
        <f t="shared" si="9"/>
        <v>16.584646666435347</v>
      </c>
      <c r="BM35" s="24">
        <f t="shared" si="9"/>
        <v>6.5681355071590932</v>
      </c>
      <c r="BN35" s="24">
        <f t="shared" si="9"/>
        <v>1.1348474733984246</v>
      </c>
      <c r="BO35" s="24">
        <f t="shared" si="9"/>
        <v>1.4832396974191329</v>
      </c>
      <c r="BP35" s="24">
        <f t="shared" si="9"/>
        <v>1.7967422820991403</v>
      </c>
      <c r="BQ35" s="24">
        <f t="shared" si="9"/>
        <v>4.9326634621843848</v>
      </c>
      <c r="BR35" s="24">
        <f t="shared" ref="BR35:BX35" si="10">STDEV(BR8:BR11,BR13,BR18,BR20:BR21,BR24:BR25,BR29)/SQRT($B33)</f>
        <v>9.222283071479918</v>
      </c>
      <c r="BS35" s="24" t="e">
        <f t="shared" si="10"/>
        <v>#DIV/0!</v>
      </c>
      <c r="BT35" s="24" t="e">
        <f t="shared" si="10"/>
        <v>#DIV/0!</v>
      </c>
      <c r="BU35" s="24" t="e">
        <f t="shared" si="10"/>
        <v>#DIV/0!</v>
      </c>
      <c r="BV35" s="24" t="e">
        <f t="shared" si="10"/>
        <v>#DIV/0!</v>
      </c>
      <c r="BW35" s="24" t="e">
        <f t="shared" si="10"/>
        <v>#DIV/0!</v>
      </c>
      <c r="BX35" s="24" t="e">
        <f t="shared" si="10"/>
        <v>#DIV/0!</v>
      </c>
      <c r="CE35" s="58" t="s">
        <v>111</v>
      </c>
      <c r="CG35" s="10"/>
      <c r="CH35" s="10"/>
    </row>
    <row r="36" spans="1:154" s="38" customFormat="1">
      <c r="A36" s="63"/>
      <c r="B36" s="2"/>
      <c r="C36" s="63"/>
      <c r="D36" s="18" t="s">
        <v>43</v>
      </c>
      <c r="E36" s="27">
        <f>STDEV(E12,E14:E17,E19,E22:E23,E26:E28,E30:E31)/SQRT($B34)</f>
        <v>1.5203257981578746</v>
      </c>
      <c r="F36" s="27">
        <f t="shared" ref="F36:BQ36" si="11">STDEV(F12,F14:F17,F19,F22:F23,F26:F28,F30:F31)/SQRT($B34)</f>
        <v>0</v>
      </c>
      <c r="G36" s="27">
        <f t="shared" si="11"/>
        <v>4.4411559168432762</v>
      </c>
      <c r="H36" s="27">
        <f t="shared" si="11"/>
        <v>3.3308669376324564</v>
      </c>
      <c r="I36" s="27">
        <f t="shared" si="11"/>
        <v>4.4411559168432806E-2</v>
      </c>
      <c r="J36" s="27">
        <f t="shared" si="11"/>
        <v>0</v>
      </c>
      <c r="K36" s="27">
        <f t="shared" si="11"/>
        <v>0.12162606385262997</v>
      </c>
      <c r="L36" s="27">
        <f t="shared" si="11"/>
        <v>0</v>
      </c>
      <c r="M36" s="27">
        <f t="shared" si="11"/>
        <v>0.35529247334746245</v>
      </c>
      <c r="N36" s="27">
        <f t="shared" si="11"/>
        <v>0.26646935501059649</v>
      </c>
      <c r="O36" s="27">
        <f t="shared" si="11"/>
        <v>3.7630844868776533E-2</v>
      </c>
      <c r="P36" s="27">
        <f t="shared" si="11"/>
        <v>121.88392735462178</v>
      </c>
      <c r="Q36" s="27" t="e">
        <f t="shared" si="11"/>
        <v>#DIV/0!</v>
      </c>
      <c r="R36" s="27">
        <f t="shared" si="11"/>
        <v>123.0516808945865</v>
      </c>
      <c r="S36" s="27">
        <f t="shared" si="11"/>
        <v>85.829213244406745</v>
      </c>
      <c r="T36" s="27">
        <f t="shared" si="11"/>
        <v>38.718398282121257</v>
      </c>
      <c r="U36" s="27">
        <f t="shared" si="11"/>
        <v>36.754541023905936</v>
      </c>
      <c r="V36" s="27">
        <f t="shared" si="11"/>
        <v>135.84789917205845</v>
      </c>
      <c r="W36" s="27">
        <f t="shared" si="11"/>
        <v>117.51067159729101</v>
      </c>
      <c r="X36" s="27">
        <f t="shared" si="11"/>
        <v>107.79025173990368</v>
      </c>
      <c r="Y36" s="27">
        <f t="shared" si="11"/>
        <v>304.96019776867996</v>
      </c>
      <c r="Z36" s="27">
        <f t="shared" si="11"/>
        <v>87.954158561681908</v>
      </c>
      <c r="AA36" s="27">
        <f t="shared" si="11"/>
        <v>88.488675309234949</v>
      </c>
      <c r="AB36" s="27">
        <f t="shared" si="11"/>
        <v>88.005900151856082</v>
      </c>
      <c r="AC36" s="27">
        <f t="shared" si="11"/>
        <v>10.397238292092958</v>
      </c>
      <c r="AD36" s="27">
        <f t="shared" si="11"/>
        <v>4.6526275158010399</v>
      </c>
      <c r="AE36" s="27">
        <f t="shared" si="11"/>
        <v>6.4418962746548658</v>
      </c>
      <c r="AF36" s="27">
        <f t="shared" si="11"/>
        <v>1.6231498343083997</v>
      </c>
      <c r="AG36" s="27">
        <f t="shared" si="11"/>
        <v>2.6412745712906762</v>
      </c>
      <c r="AH36" s="27">
        <f t="shared" si="11"/>
        <v>1.8721460857714678</v>
      </c>
      <c r="AI36" s="27">
        <f t="shared" si="11"/>
        <v>2.1429029299137579</v>
      </c>
      <c r="AJ36" s="27">
        <f t="shared" si="11"/>
        <v>0.39223227027636809</v>
      </c>
      <c r="AK36" s="27">
        <f t="shared" si="11"/>
        <v>0.19611613513818404</v>
      </c>
      <c r="AL36" s="27">
        <f t="shared" si="11"/>
        <v>7.1837033907027656</v>
      </c>
      <c r="AM36" s="27">
        <f t="shared" si="11"/>
        <v>0.12162606385262997</v>
      </c>
      <c r="AN36" s="27">
        <f t="shared" si="11"/>
        <v>2.0263225078903178</v>
      </c>
      <c r="AO36" s="27">
        <f t="shared" si="11"/>
        <v>0.19611613513818404</v>
      </c>
      <c r="AP36" s="27" t="e">
        <f t="shared" si="11"/>
        <v>#DIV/0!</v>
      </c>
      <c r="AQ36" s="27" t="e">
        <f t="shared" si="11"/>
        <v>#DIV/0!</v>
      </c>
      <c r="AR36" s="27">
        <f t="shared" si="11"/>
        <v>2.8266959139974341</v>
      </c>
      <c r="AS36" s="27">
        <f t="shared" si="11"/>
        <v>2.7457815352493431</v>
      </c>
      <c r="AT36" s="27">
        <f t="shared" si="11"/>
        <v>0.35529247334746245</v>
      </c>
      <c r="AU36" s="27">
        <f t="shared" si="11"/>
        <v>2.111368148352025</v>
      </c>
      <c r="AV36" s="27">
        <f t="shared" si="11"/>
        <v>0.39223227027636809</v>
      </c>
      <c r="AW36" s="27">
        <f t="shared" si="11"/>
        <v>0</v>
      </c>
      <c r="AX36" s="27">
        <f t="shared" si="11"/>
        <v>4.7653485715681922</v>
      </c>
      <c r="AY36" s="27">
        <f t="shared" si="11"/>
        <v>1.0469736606781692</v>
      </c>
      <c r="AZ36" s="27">
        <f t="shared" si="11"/>
        <v>0.24806946917841688</v>
      </c>
      <c r="BA36" s="27">
        <f t="shared" si="11"/>
        <v>0.19611613513818404</v>
      </c>
      <c r="BB36" s="27" t="e">
        <f t="shared" si="11"/>
        <v>#DIV/0!</v>
      </c>
      <c r="BC36" s="27" t="e">
        <f t="shared" si="11"/>
        <v>#DIV/0!</v>
      </c>
      <c r="BD36" s="27">
        <f t="shared" si="11"/>
        <v>0.49613893835683381</v>
      </c>
      <c r="BE36" s="27">
        <f t="shared" si="11"/>
        <v>0.84731854573632348</v>
      </c>
      <c r="BF36" s="27">
        <f t="shared" si="11"/>
        <v>0.26554250227189719</v>
      </c>
      <c r="BG36" s="27">
        <f t="shared" si="11"/>
        <v>0</v>
      </c>
      <c r="BH36" s="27">
        <f t="shared" si="11"/>
        <v>0.39223227027636809</v>
      </c>
      <c r="BI36" s="27">
        <f t="shared" si="11"/>
        <v>0.58160493447250006</v>
      </c>
      <c r="BJ36" s="27">
        <f t="shared" si="11"/>
        <v>0.70581052568553981</v>
      </c>
      <c r="BK36" s="27">
        <f t="shared" si="11"/>
        <v>0.83122443776278976</v>
      </c>
      <c r="BL36" s="27">
        <f t="shared" si="11"/>
        <v>30.961130605835574</v>
      </c>
      <c r="BM36" s="27">
        <f t="shared" si="11"/>
        <v>8.7005345065289355</v>
      </c>
      <c r="BN36" s="27">
        <f t="shared" si="11"/>
        <v>4.5769769443070123</v>
      </c>
      <c r="BO36" s="27">
        <f t="shared" si="11"/>
        <v>1.1992442675230153</v>
      </c>
      <c r="BP36" s="27">
        <f t="shared" si="11"/>
        <v>1.6408253082847342</v>
      </c>
      <c r="BQ36" s="27">
        <f t="shared" si="11"/>
        <v>4.9959690711319427</v>
      </c>
      <c r="BR36" s="27">
        <f t="shared" ref="BR36:BX36" si="12">STDEV(BR12,BR14:BR17,BR19,BR22:BR23,BR26:BR28,BR30:BR31)/SQRT($B34)</f>
        <v>19.701371930504127</v>
      </c>
      <c r="BS36" s="27" t="e">
        <f t="shared" si="12"/>
        <v>#DIV/0!</v>
      </c>
      <c r="BT36" s="27" t="e">
        <f t="shared" si="12"/>
        <v>#DIV/0!</v>
      </c>
      <c r="BU36" s="27" t="e">
        <f t="shared" si="12"/>
        <v>#DIV/0!</v>
      </c>
      <c r="BV36" s="27" t="e">
        <f t="shared" si="12"/>
        <v>#DIV/0!</v>
      </c>
      <c r="BW36" s="27" t="e">
        <f t="shared" si="12"/>
        <v>#DIV/0!</v>
      </c>
      <c r="BX36" s="27" t="e">
        <f t="shared" si="12"/>
        <v>#DIV/0!</v>
      </c>
      <c r="CE36" s="58" t="s">
        <v>111</v>
      </c>
      <c r="CG36" s="10"/>
      <c r="CH36" s="10"/>
    </row>
    <row r="37" spans="1:154" s="38" customFormat="1">
      <c r="A37" s="63"/>
      <c r="B37" s="2"/>
      <c r="C37" s="63"/>
      <c r="D37" s="18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CE37" s="58"/>
      <c r="CG37" s="10"/>
      <c r="CH37" s="10"/>
    </row>
    <row r="38" spans="1:154" s="152" customFormat="1" ht="16">
      <c r="A38" s="83" t="s">
        <v>148</v>
      </c>
      <c r="B38" s="66"/>
      <c r="C38" s="66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1"/>
      <c r="BT38" s="151"/>
    </row>
    <row r="39" spans="1:154" s="38" customFormat="1">
      <c r="A39" t="s">
        <v>158</v>
      </c>
      <c r="B39" s="10">
        <v>29</v>
      </c>
      <c r="C39" s="4" t="s">
        <v>3</v>
      </c>
      <c r="D39" s="10" t="s">
        <v>38</v>
      </c>
      <c r="E39" s="59">
        <f t="shared" ref="E39:H62" si="13">(K39/$J39)*100</f>
        <v>0</v>
      </c>
      <c r="F39" s="59">
        <f t="shared" si="13"/>
        <v>0</v>
      </c>
      <c r="G39" s="59">
        <f t="shared" si="13"/>
        <v>100</v>
      </c>
      <c r="H39" s="59">
        <f t="shared" si="13"/>
        <v>0</v>
      </c>
      <c r="I39" s="59">
        <f t="shared" ref="I39:I62" si="14">M39/J39</f>
        <v>1</v>
      </c>
      <c r="J39">
        <v>8</v>
      </c>
      <c r="K39">
        <v>0</v>
      </c>
      <c r="L39">
        <v>0</v>
      </c>
      <c r="M39">
        <v>8</v>
      </c>
      <c r="N39">
        <v>0</v>
      </c>
      <c r="O39">
        <v>1</v>
      </c>
      <c r="P39">
        <v>378.125</v>
      </c>
      <c r="Q39" t="s">
        <v>57</v>
      </c>
      <c r="R39">
        <v>378.125</v>
      </c>
      <c r="S39" t="s">
        <v>57</v>
      </c>
      <c r="T39">
        <v>81.375</v>
      </c>
      <c r="U39">
        <v>81.375</v>
      </c>
      <c r="V39" t="s">
        <v>57</v>
      </c>
      <c r="W39">
        <v>913</v>
      </c>
      <c r="X39">
        <v>913</v>
      </c>
      <c r="Y39" t="s">
        <v>57</v>
      </c>
      <c r="Z39">
        <v>130.75</v>
      </c>
      <c r="AA39">
        <v>130.75</v>
      </c>
      <c r="AB39" t="s">
        <v>57</v>
      </c>
      <c r="AC39">
        <v>38</v>
      </c>
      <c r="AD39">
        <v>15</v>
      </c>
      <c r="AE39">
        <v>18</v>
      </c>
      <c r="AF39">
        <v>5</v>
      </c>
      <c r="AG39">
        <v>12</v>
      </c>
      <c r="AH39">
        <v>11</v>
      </c>
      <c r="AI39">
        <v>1</v>
      </c>
      <c r="AJ39" t="s">
        <v>57</v>
      </c>
      <c r="AK39" t="s">
        <v>57</v>
      </c>
      <c r="AL39">
        <v>14</v>
      </c>
      <c r="AM39">
        <v>8</v>
      </c>
      <c r="AN39">
        <v>3</v>
      </c>
      <c r="AO39" t="s">
        <v>57</v>
      </c>
      <c r="AP39" t="s">
        <v>57</v>
      </c>
      <c r="AQ39" t="s">
        <v>57</v>
      </c>
      <c r="AR39">
        <v>4</v>
      </c>
      <c r="AS39">
        <v>4</v>
      </c>
      <c r="AT39">
        <v>8</v>
      </c>
      <c r="AU39">
        <v>1</v>
      </c>
      <c r="AV39" t="s">
        <v>57</v>
      </c>
      <c r="AW39" t="s">
        <v>57</v>
      </c>
      <c r="AX39">
        <v>5</v>
      </c>
      <c r="AY39" t="s">
        <v>57</v>
      </c>
      <c r="AZ39" t="s">
        <v>57</v>
      </c>
      <c r="BA39" t="s">
        <v>57</v>
      </c>
      <c r="BB39" t="s">
        <v>57</v>
      </c>
      <c r="BC39" t="s">
        <v>57</v>
      </c>
      <c r="BD39">
        <v>5</v>
      </c>
      <c r="BE39">
        <v>8</v>
      </c>
      <c r="BF39" t="s">
        <v>57</v>
      </c>
      <c r="BG39" t="s">
        <v>57</v>
      </c>
      <c r="BH39" t="s">
        <v>57</v>
      </c>
      <c r="BI39" t="s">
        <v>57</v>
      </c>
      <c r="BJ39">
        <v>8</v>
      </c>
      <c r="BK39" t="s">
        <v>57</v>
      </c>
      <c r="BL39">
        <v>52</v>
      </c>
      <c r="BM39">
        <v>2</v>
      </c>
      <c r="BN39" t="s">
        <v>57</v>
      </c>
      <c r="BO39">
        <v>1</v>
      </c>
      <c r="BP39">
        <v>11</v>
      </c>
      <c r="BQ39" t="s">
        <v>57</v>
      </c>
      <c r="BR39">
        <v>38</v>
      </c>
      <c r="BS39" t="s">
        <v>57</v>
      </c>
      <c r="BT39" t="s">
        <v>57</v>
      </c>
      <c r="BU39" t="s">
        <v>57</v>
      </c>
      <c r="BV39" t="s">
        <v>57</v>
      </c>
      <c r="BW39" t="s">
        <v>57</v>
      </c>
      <c r="BX39" t="s">
        <v>57</v>
      </c>
      <c r="BY39" t="s">
        <v>57</v>
      </c>
      <c r="BZ39" t="s">
        <v>57</v>
      </c>
      <c r="CA39" t="s">
        <v>57</v>
      </c>
      <c r="CB39" t="s">
        <v>57</v>
      </c>
      <c r="CC39" t="s">
        <v>57</v>
      </c>
      <c r="CD39" t="s">
        <v>58</v>
      </c>
      <c r="CE39" s="58" t="s">
        <v>111</v>
      </c>
      <c r="CG39" s="10">
        <f>$W$1</f>
        <v>0</v>
      </c>
      <c r="CH39" s="10">
        <f>C7</f>
        <v>0</v>
      </c>
      <c r="CI39" s="59">
        <f t="shared" ref="CI39:CN39" si="15">K39</f>
        <v>0</v>
      </c>
      <c r="CJ39" s="59">
        <f t="shared" si="15"/>
        <v>0</v>
      </c>
      <c r="CK39" s="59">
        <f t="shared" si="15"/>
        <v>8</v>
      </c>
      <c r="CL39" s="59">
        <f t="shared" si="15"/>
        <v>0</v>
      </c>
      <c r="CM39" s="59">
        <f t="shared" si="15"/>
        <v>1</v>
      </c>
      <c r="CN39" s="59">
        <f t="shared" si="15"/>
        <v>378.125</v>
      </c>
      <c r="CO39" s="59">
        <f>R39</f>
        <v>378.125</v>
      </c>
      <c r="CP39" s="59" t="str">
        <f>S39</f>
        <v>.</v>
      </c>
      <c r="CQ39" s="59">
        <f>U39</f>
        <v>81.375</v>
      </c>
      <c r="CR39" s="59" t="str">
        <f>V39</f>
        <v>.</v>
      </c>
      <c r="CS39" s="59">
        <f>X39</f>
        <v>913</v>
      </c>
      <c r="CT39" s="59" t="str">
        <f>Y39</f>
        <v>.</v>
      </c>
      <c r="CU39" s="59">
        <f>AD39</f>
        <v>15</v>
      </c>
      <c r="CV39" s="59">
        <f>AE39</f>
        <v>18</v>
      </c>
      <c r="CW39" s="59">
        <f>AF39</f>
        <v>5</v>
      </c>
      <c r="CX39" s="59">
        <f>BE39</f>
        <v>8</v>
      </c>
      <c r="CY39" s="59">
        <f>BL39</f>
        <v>52</v>
      </c>
      <c r="CZ39" s="95">
        <f t="shared" ref="CZ39:DE39" si="16">K46</f>
        <v>0</v>
      </c>
      <c r="DA39" s="95">
        <f t="shared" si="16"/>
        <v>0</v>
      </c>
      <c r="DB39" s="95">
        <f t="shared" si="16"/>
        <v>8</v>
      </c>
      <c r="DC39" s="95">
        <f t="shared" si="16"/>
        <v>0</v>
      </c>
      <c r="DD39" s="95">
        <f t="shared" si="16"/>
        <v>1</v>
      </c>
      <c r="DE39" s="95">
        <f t="shared" si="16"/>
        <v>178.875</v>
      </c>
      <c r="DF39" s="95">
        <f>R46</f>
        <v>178.875</v>
      </c>
      <c r="DG39" s="95" t="str">
        <f>S46</f>
        <v>.</v>
      </c>
      <c r="DH39" s="95">
        <f>U46</f>
        <v>51.375</v>
      </c>
      <c r="DI39" s="95" t="str">
        <f>V46</f>
        <v>.</v>
      </c>
      <c r="DJ39" s="95">
        <f>X46</f>
        <v>68.125</v>
      </c>
      <c r="DK39" s="95" t="str">
        <f>Y46</f>
        <v>.</v>
      </c>
      <c r="DL39" s="95">
        <f>AD46</f>
        <v>13</v>
      </c>
      <c r="DM39" s="95">
        <f>AE46</f>
        <v>27</v>
      </c>
      <c r="DN39" s="95" t="str">
        <f>AF46</f>
        <v>.</v>
      </c>
      <c r="DO39" s="95">
        <f>BE46</f>
        <v>12</v>
      </c>
      <c r="DP39" s="95">
        <f>BL46</f>
        <v>32</v>
      </c>
      <c r="DQ39" s="59">
        <f t="shared" ref="DQ39:DV39" si="17">K47</f>
        <v>0</v>
      </c>
      <c r="DR39" s="59">
        <f t="shared" si="17"/>
        <v>0</v>
      </c>
      <c r="DS39" s="59">
        <f t="shared" si="17"/>
        <v>8</v>
      </c>
      <c r="DT39" s="59">
        <f t="shared" si="17"/>
        <v>0</v>
      </c>
      <c r="DU39" s="59">
        <f t="shared" si="17"/>
        <v>1</v>
      </c>
      <c r="DV39" s="59">
        <f t="shared" si="17"/>
        <v>369.125</v>
      </c>
      <c r="DW39" s="59">
        <f>R47</f>
        <v>369.125</v>
      </c>
      <c r="DX39" s="59" t="str">
        <f>S47</f>
        <v>.</v>
      </c>
      <c r="DY39" s="59">
        <f>U47</f>
        <v>70.875</v>
      </c>
      <c r="DZ39" s="59" t="str">
        <f>V47</f>
        <v>.</v>
      </c>
      <c r="EA39" s="59">
        <f>X47</f>
        <v>139.875</v>
      </c>
      <c r="EB39" s="59" t="str">
        <f>Y47</f>
        <v>.</v>
      </c>
      <c r="EC39" s="59">
        <f>AD47</f>
        <v>15</v>
      </c>
      <c r="ED39" s="59">
        <f>AE47</f>
        <v>22</v>
      </c>
      <c r="EE39" s="59">
        <f>AF47</f>
        <v>5</v>
      </c>
      <c r="EF39" s="59">
        <f>BE47</f>
        <v>15</v>
      </c>
      <c r="EG39" s="59">
        <f>BL47</f>
        <v>86</v>
      </c>
      <c r="EH39" s="95">
        <f t="shared" ref="EH39:EM39" si="18">K48</f>
        <v>0</v>
      </c>
      <c r="EI39" s="95">
        <f t="shared" si="18"/>
        <v>0</v>
      </c>
      <c r="EJ39" s="95">
        <f t="shared" si="18"/>
        <v>8</v>
      </c>
      <c r="EK39" s="95">
        <f t="shared" si="18"/>
        <v>0</v>
      </c>
      <c r="EL39" s="95">
        <f t="shared" si="18"/>
        <v>1</v>
      </c>
      <c r="EM39" s="95">
        <f t="shared" si="18"/>
        <v>273.25</v>
      </c>
      <c r="EN39" s="95">
        <f>R48</f>
        <v>273.25</v>
      </c>
      <c r="EO39" s="95" t="str">
        <f>S48</f>
        <v>.</v>
      </c>
      <c r="EP39" s="95">
        <f>U48</f>
        <v>154</v>
      </c>
      <c r="EQ39" s="95" t="str">
        <f>V48</f>
        <v>.</v>
      </c>
      <c r="ER39" s="95">
        <f>X48</f>
        <v>201.125</v>
      </c>
      <c r="ES39" s="95" t="str">
        <f>Y48</f>
        <v>.</v>
      </c>
      <c r="ET39" s="95">
        <f>AD48</f>
        <v>16</v>
      </c>
      <c r="EU39" s="95">
        <f>AE48</f>
        <v>10</v>
      </c>
      <c r="EV39" s="95" t="str">
        <f>AF48</f>
        <v>.</v>
      </c>
      <c r="EW39" s="95">
        <f>BE48</f>
        <v>9</v>
      </c>
      <c r="EX39" s="95">
        <f>BL48</f>
        <v>93</v>
      </c>
    </row>
    <row r="40" spans="1:154" s="38" customFormat="1">
      <c r="A40" t="s">
        <v>180</v>
      </c>
      <c r="B40" s="10">
        <v>36</v>
      </c>
      <c r="C40" s="4" t="s">
        <v>3</v>
      </c>
      <c r="D40" s="10" t="s">
        <v>38</v>
      </c>
      <c r="E40" s="59">
        <f t="shared" si="13"/>
        <v>75</v>
      </c>
      <c r="F40" s="59">
        <f t="shared" si="13"/>
        <v>12.5</v>
      </c>
      <c r="G40" s="59">
        <f t="shared" si="13"/>
        <v>0</v>
      </c>
      <c r="H40" s="59">
        <f t="shared" si="13"/>
        <v>12.5</v>
      </c>
      <c r="I40" s="59">
        <f t="shared" si="14"/>
        <v>0</v>
      </c>
      <c r="J40">
        <v>8</v>
      </c>
      <c r="K40">
        <v>6</v>
      </c>
      <c r="L40">
        <v>1</v>
      </c>
      <c r="M40">
        <v>0</v>
      </c>
      <c r="N40">
        <v>1</v>
      </c>
      <c r="O40">
        <v>0</v>
      </c>
      <c r="P40">
        <v>2324</v>
      </c>
      <c r="Q40">
        <v>1468</v>
      </c>
      <c r="R40" t="s">
        <v>57</v>
      </c>
      <c r="S40">
        <v>3180</v>
      </c>
      <c r="T40">
        <v>471</v>
      </c>
      <c r="U40" t="s">
        <v>57</v>
      </c>
      <c r="V40">
        <v>471</v>
      </c>
      <c r="W40">
        <v>77</v>
      </c>
      <c r="X40" t="s">
        <v>57</v>
      </c>
      <c r="Y40">
        <v>77</v>
      </c>
      <c r="Z40">
        <v>296</v>
      </c>
      <c r="AA40" t="s">
        <v>57</v>
      </c>
      <c r="AB40">
        <v>296</v>
      </c>
      <c r="AC40">
        <v>4</v>
      </c>
      <c r="AD40">
        <v>2</v>
      </c>
      <c r="AE40" t="s">
        <v>57</v>
      </c>
      <c r="AF40">
        <v>2</v>
      </c>
      <c r="AG40">
        <v>3</v>
      </c>
      <c r="AH40">
        <v>1</v>
      </c>
      <c r="AI40" t="s">
        <v>57</v>
      </c>
      <c r="AJ40" t="s">
        <v>57</v>
      </c>
      <c r="AK40" t="s">
        <v>57</v>
      </c>
      <c r="AL40" t="s">
        <v>57</v>
      </c>
      <c r="AM40">
        <v>2</v>
      </c>
      <c r="AN40" t="s">
        <v>57</v>
      </c>
      <c r="AO40" t="s">
        <v>57</v>
      </c>
      <c r="AP40" t="s">
        <v>57</v>
      </c>
      <c r="AQ40" t="s">
        <v>57</v>
      </c>
      <c r="AR40" t="s">
        <v>57</v>
      </c>
      <c r="AS40" t="s">
        <v>57</v>
      </c>
      <c r="AT40" t="s">
        <v>57</v>
      </c>
      <c r="AU40" t="s">
        <v>57</v>
      </c>
      <c r="AV40" t="s">
        <v>57</v>
      </c>
      <c r="AW40" t="s">
        <v>57</v>
      </c>
      <c r="AX40" t="s">
        <v>57</v>
      </c>
      <c r="AY40">
        <v>1</v>
      </c>
      <c r="AZ40">
        <v>1</v>
      </c>
      <c r="BA40" t="s">
        <v>57</v>
      </c>
      <c r="BB40" t="s">
        <v>57</v>
      </c>
      <c r="BC40" t="s">
        <v>57</v>
      </c>
      <c r="BD40" t="s">
        <v>57</v>
      </c>
      <c r="BE40">
        <v>2</v>
      </c>
      <c r="BF40" t="s">
        <v>57</v>
      </c>
      <c r="BG40" t="s">
        <v>57</v>
      </c>
      <c r="BH40" t="s">
        <v>57</v>
      </c>
      <c r="BI40" t="s">
        <v>57</v>
      </c>
      <c r="BJ40">
        <v>1</v>
      </c>
      <c r="BK40">
        <v>1</v>
      </c>
      <c r="BL40">
        <v>241</v>
      </c>
      <c r="BM40">
        <v>76</v>
      </c>
      <c r="BN40">
        <v>7</v>
      </c>
      <c r="BO40" t="s">
        <v>57</v>
      </c>
      <c r="BP40" t="s">
        <v>57</v>
      </c>
      <c r="BQ40" t="s">
        <v>57</v>
      </c>
      <c r="BR40">
        <v>158</v>
      </c>
      <c r="BS40" t="s">
        <v>57</v>
      </c>
      <c r="BT40" t="s">
        <v>57</v>
      </c>
      <c r="BU40" t="s">
        <v>57</v>
      </c>
      <c r="BV40" t="s">
        <v>57</v>
      </c>
      <c r="BW40" t="s">
        <v>57</v>
      </c>
      <c r="BX40" t="s">
        <v>57</v>
      </c>
      <c r="BY40" t="s">
        <v>57</v>
      </c>
      <c r="BZ40" t="s">
        <v>57</v>
      </c>
      <c r="CA40" t="s">
        <v>57</v>
      </c>
      <c r="CB40" t="s">
        <v>57</v>
      </c>
      <c r="CC40" t="s">
        <v>57</v>
      </c>
      <c r="CD40" t="s">
        <v>58</v>
      </c>
      <c r="CE40" s="58"/>
      <c r="CG40" s="10"/>
      <c r="CH40" s="10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</row>
    <row r="41" spans="1:154" s="38" customFormat="1">
      <c r="A41" t="s">
        <v>159</v>
      </c>
      <c r="B41" s="10">
        <v>34</v>
      </c>
      <c r="C41" s="4" t="s">
        <v>3</v>
      </c>
      <c r="D41" s="10" t="s">
        <v>38</v>
      </c>
      <c r="E41" s="59">
        <f t="shared" si="13"/>
        <v>87.5</v>
      </c>
      <c r="F41" s="59">
        <f t="shared" si="13"/>
        <v>0</v>
      </c>
      <c r="G41" s="59">
        <f t="shared" si="13"/>
        <v>0</v>
      </c>
      <c r="H41" s="59">
        <f t="shared" si="13"/>
        <v>12.5</v>
      </c>
      <c r="I41" s="59">
        <f t="shared" si="14"/>
        <v>0</v>
      </c>
      <c r="J41">
        <v>8</v>
      </c>
      <c r="K41">
        <v>7</v>
      </c>
      <c r="L41">
        <v>0</v>
      </c>
      <c r="M41">
        <v>0</v>
      </c>
      <c r="N41">
        <v>1</v>
      </c>
      <c r="O41">
        <v>0</v>
      </c>
      <c r="P41">
        <v>2957</v>
      </c>
      <c r="Q41" t="s">
        <v>57</v>
      </c>
      <c r="R41" t="s">
        <v>57</v>
      </c>
      <c r="S41">
        <v>2957</v>
      </c>
      <c r="T41">
        <v>1580</v>
      </c>
      <c r="U41" t="s">
        <v>57</v>
      </c>
      <c r="V41">
        <v>1580</v>
      </c>
      <c r="W41">
        <v>258</v>
      </c>
      <c r="X41" t="s">
        <v>57</v>
      </c>
      <c r="Y41">
        <v>258</v>
      </c>
      <c r="Z41">
        <v>322</v>
      </c>
      <c r="AA41" t="s">
        <v>57</v>
      </c>
      <c r="AB41">
        <v>322</v>
      </c>
      <c r="AC41">
        <v>6</v>
      </c>
      <c r="AD41">
        <v>3</v>
      </c>
      <c r="AE41">
        <v>1</v>
      </c>
      <c r="AF41">
        <v>2</v>
      </c>
      <c r="AG41">
        <v>1</v>
      </c>
      <c r="AH41">
        <v>3</v>
      </c>
      <c r="AI41" t="s">
        <v>57</v>
      </c>
      <c r="AJ41" t="s">
        <v>57</v>
      </c>
      <c r="AK41" t="s">
        <v>57</v>
      </c>
      <c r="AL41">
        <v>2</v>
      </c>
      <c r="AM41">
        <v>1</v>
      </c>
      <c r="AN41">
        <v>2</v>
      </c>
      <c r="AO41" t="s">
        <v>57</v>
      </c>
      <c r="AP41" t="s">
        <v>57</v>
      </c>
      <c r="AQ41" t="s">
        <v>57</v>
      </c>
      <c r="AR41" t="s">
        <v>57</v>
      </c>
      <c r="AS41" t="s">
        <v>57</v>
      </c>
      <c r="AT41" t="s">
        <v>57</v>
      </c>
      <c r="AU41" t="s">
        <v>57</v>
      </c>
      <c r="AV41" t="s">
        <v>57</v>
      </c>
      <c r="AW41" t="s">
        <v>57</v>
      </c>
      <c r="AX41">
        <v>1</v>
      </c>
      <c r="AY41" t="s">
        <v>57</v>
      </c>
      <c r="AZ41">
        <v>1</v>
      </c>
      <c r="BA41" t="s">
        <v>57</v>
      </c>
      <c r="BB41" t="s">
        <v>57</v>
      </c>
      <c r="BC41" t="s">
        <v>57</v>
      </c>
      <c r="BD41">
        <v>1</v>
      </c>
      <c r="BE41">
        <v>6</v>
      </c>
      <c r="BF41">
        <v>2</v>
      </c>
      <c r="BG41" t="s">
        <v>57</v>
      </c>
      <c r="BH41" t="s">
        <v>57</v>
      </c>
      <c r="BI41" t="s">
        <v>57</v>
      </c>
      <c r="BJ41">
        <v>1</v>
      </c>
      <c r="BK41">
        <v>3</v>
      </c>
      <c r="BL41">
        <v>362</v>
      </c>
      <c r="BM41">
        <v>142</v>
      </c>
      <c r="BN41">
        <v>3</v>
      </c>
      <c r="BO41" t="s">
        <v>57</v>
      </c>
      <c r="BP41">
        <v>1</v>
      </c>
      <c r="BQ41">
        <v>2</v>
      </c>
      <c r="BR41">
        <v>214</v>
      </c>
      <c r="BS41" t="s">
        <v>57</v>
      </c>
      <c r="BT41" t="s">
        <v>57</v>
      </c>
      <c r="BU41" t="s">
        <v>57</v>
      </c>
      <c r="BV41" t="s">
        <v>57</v>
      </c>
      <c r="BW41" t="s">
        <v>57</v>
      </c>
      <c r="BX41" t="s">
        <v>57</v>
      </c>
      <c r="BY41" t="s">
        <v>57</v>
      </c>
      <c r="BZ41" t="s">
        <v>57</v>
      </c>
      <c r="CA41" t="s">
        <v>57</v>
      </c>
      <c r="CB41" t="s">
        <v>57</v>
      </c>
      <c r="CC41" t="s">
        <v>57</v>
      </c>
      <c r="CD41" t="s">
        <v>58</v>
      </c>
      <c r="CE41" s="58" t="s">
        <v>111</v>
      </c>
      <c r="CG41" s="10">
        <f t="shared" ref="CG41:ER41" si="19">CG71</f>
        <v>0</v>
      </c>
      <c r="CH41" s="10">
        <f t="shared" si="19"/>
        <v>0</v>
      </c>
      <c r="CI41" s="59">
        <f t="shared" si="19"/>
        <v>0</v>
      </c>
      <c r="CJ41" s="59">
        <f t="shared" si="19"/>
        <v>0</v>
      </c>
      <c r="CK41" s="59">
        <f t="shared" si="19"/>
        <v>0</v>
      </c>
      <c r="CL41" s="59">
        <f t="shared" si="19"/>
        <v>0</v>
      </c>
      <c r="CM41" s="59">
        <f t="shared" si="19"/>
        <v>0</v>
      </c>
      <c r="CN41" s="59">
        <f t="shared" si="19"/>
        <v>0</v>
      </c>
      <c r="CO41" s="59">
        <f t="shared" si="19"/>
        <v>0</v>
      </c>
      <c r="CP41" s="59">
        <f t="shared" si="19"/>
        <v>0</v>
      </c>
      <c r="CQ41" s="59">
        <f t="shared" si="19"/>
        <v>0</v>
      </c>
      <c r="CR41" s="59">
        <f t="shared" si="19"/>
        <v>0</v>
      </c>
      <c r="CS41" s="59">
        <f t="shared" si="19"/>
        <v>0</v>
      </c>
      <c r="CT41" s="59">
        <f t="shared" si="19"/>
        <v>0</v>
      </c>
      <c r="CU41" s="59">
        <f t="shared" si="19"/>
        <v>0</v>
      </c>
      <c r="CV41" s="59">
        <f t="shared" si="19"/>
        <v>0</v>
      </c>
      <c r="CW41" s="59">
        <f t="shared" si="19"/>
        <v>0</v>
      </c>
      <c r="CX41" s="59">
        <f t="shared" si="19"/>
        <v>0</v>
      </c>
      <c r="CY41" s="59">
        <f t="shared" si="19"/>
        <v>0</v>
      </c>
      <c r="CZ41" s="95">
        <f t="shared" si="19"/>
        <v>0</v>
      </c>
      <c r="DA41" s="95">
        <f t="shared" si="19"/>
        <v>0</v>
      </c>
      <c r="DB41" s="95">
        <f t="shared" si="19"/>
        <v>0</v>
      </c>
      <c r="DC41" s="95">
        <f t="shared" si="19"/>
        <v>0</v>
      </c>
      <c r="DD41" s="95">
        <f t="shared" si="19"/>
        <v>0</v>
      </c>
      <c r="DE41" s="95">
        <f t="shared" si="19"/>
        <v>0</v>
      </c>
      <c r="DF41" s="95">
        <f t="shared" si="19"/>
        <v>0</v>
      </c>
      <c r="DG41" s="95">
        <f t="shared" si="19"/>
        <v>0</v>
      </c>
      <c r="DH41" s="95">
        <f t="shared" si="19"/>
        <v>0</v>
      </c>
      <c r="DI41" s="95">
        <f t="shared" si="19"/>
        <v>0</v>
      </c>
      <c r="DJ41" s="95">
        <f t="shared" si="19"/>
        <v>0</v>
      </c>
      <c r="DK41" s="95">
        <f t="shared" si="19"/>
        <v>0</v>
      </c>
      <c r="DL41" s="95">
        <f t="shared" si="19"/>
        <v>0</v>
      </c>
      <c r="DM41" s="95">
        <f t="shared" si="19"/>
        <v>0</v>
      </c>
      <c r="DN41" s="95">
        <f t="shared" si="19"/>
        <v>0</v>
      </c>
      <c r="DO41" s="95">
        <f t="shared" si="19"/>
        <v>0</v>
      </c>
      <c r="DP41" s="95">
        <f t="shared" si="19"/>
        <v>0</v>
      </c>
      <c r="DQ41" s="59">
        <f t="shared" si="19"/>
        <v>0</v>
      </c>
      <c r="DR41" s="59">
        <f t="shared" si="19"/>
        <v>0</v>
      </c>
      <c r="DS41" s="59">
        <f t="shared" si="19"/>
        <v>0</v>
      </c>
      <c r="DT41" s="59">
        <f t="shared" si="19"/>
        <v>0</v>
      </c>
      <c r="DU41" s="59">
        <f t="shared" si="19"/>
        <v>0</v>
      </c>
      <c r="DV41" s="59">
        <f t="shared" si="19"/>
        <v>0</v>
      </c>
      <c r="DW41" s="59">
        <f t="shared" si="19"/>
        <v>0</v>
      </c>
      <c r="DX41" s="59">
        <f t="shared" si="19"/>
        <v>0</v>
      </c>
      <c r="DY41" s="59">
        <f t="shared" si="19"/>
        <v>0</v>
      </c>
      <c r="DZ41" s="59">
        <f t="shared" si="19"/>
        <v>0</v>
      </c>
      <c r="EA41" s="59">
        <f t="shared" si="19"/>
        <v>0</v>
      </c>
      <c r="EB41" s="59">
        <f t="shared" si="19"/>
        <v>0</v>
      </c>
      <c r="EC41" s="59">
        <f t="shared" si="19"/>
        <v>0</v>
      </c>
      <c r="ED41" s="59">
        <f t="shared" si="19"/>
        <v>0</v>
      </c>
      <c r="EE41" s="59">
        <f t="shared" si="19"/>
        <v>0</v>
      </c>
      <c r="EF41" s="59">
        <f t="shared" si="19"/>
        <v>0</v>
      </c>
      <c r="EG41" s="59">
        <f t="shared" si="19"/>
        <v>0</v>
      </c>
      <c r="EH41" s="95">
        <f t="shared" si="19"/>
        <v>0</v>
      </c>
      <c r="EI41" s="95">
        <f t="shared" si="19"/>
        <v>0</v>
      </c>
      <c r="EJ41" s="95">
        <f t="shared" si="19"/>
        <v>0</v>
      </c>
      <c r="EK41" s="95">
        <f t="shared" si="19"/>
        <v>0</v>
      </c>
      <c r="EL41" s="95">
        <f t="shared" si="19"/>
        <v>0</v>
      </c>
      <c r="EM41" s="95">
        <f t="shared" si="19"/>
        <v>0</v>
      </c>
      <c r="EN41" s="95">
        <f t="shared" si="19"/>
        <v>0</v>
      </c>
      <c r="EO41" s="95">
        <f t="shared" si="19"/>
        <v>0</v>
      </c>
      <c r="EP41" s="95">
        <f t="shared" si="19"/>
        <v>0</v>
      </c>
      <c r="EQ41" s="95">
        <f t="shared" si="19"/>
        <v>0</v>
      </c>
      <c r="ER41" s="95">
        <f t="shared" si="19"/>
        <v>0</v>
      </c>
      <c r="ES41" s="95">
        <f t="shared" ref="ES41:EX41" si="20">ES71</f>
        <v>0</v>
      </c>
      <c r="ET41" s="95">
        <f t="shared" si="20"/>
        <v>0</v>
      </c>
      <c r="EU41" s="95">
        <f t="shared" si="20"/>
        <v>0</v>
      </c>
      <c r="EV41" s="95">
        <f t="shared" si="20"/>
        <v>0</v>
      </c>
      <c r="EW41" s="95">
        <f t="shared" si="20"/>
        <v>0</v>
      </c>
      <c r="EX41" s="95">
        <f t="shared" si="20"/>
        <v>0</v>
      </c>
    </row>
    <row r="42" spans="1:154" s="38" customFormat="1">
      <c r="A42" t="s">
        <v>160</v>
      </c>
      <c r="B42" s="10">
        <v>34</v>
      </c>
      <c r="C42" s="4" t="s">
        <v>3</v>
      </c>
      <c r="D42" s="10" t="s">
        <v>38</v>
      </c>
      <c r="E42" s="59">
        <f t="shared" si="13"/>
        <v>12.5</v>
      </c>
      <c r="F42" s="59">
        <f t="shared" si="13"/>
        <v>0</v>
      </c>
      <c r="G42" s="59">
        <f t="shared" si="13"/>
        <v>50</v>
      </c>
      <c r="H42" s="59">
        <f t="shared" si="13"/>
        <v>37.5</v>
      </c>
      <c r="I42" s="59">
        <f t="shared" si="14"/>
        <v>0.5</v>
      </c>
      <c r="J42">
        <v>8</v>
      </c>
      <c r="K42">
        <v>1</v>
      </c>
      <c r="L42">
        <v>0</v>
      </c>
      <c r="M42">
        <v>4</v>
      </c>
      <c r="N42">
        <v>3</v>
      </c>
      <c r="O42">
        <v>0.57142857140000003</v>
      </c>
      <c r="P42">
        <v>1260.2857140000001</v>
      </c>
      <c r="Q42" t="s">
        <v>57</v>
      </c>
      <c r="R42">
        <v>1686.25</v>
      </c>
      <c r="S42">
        <v>692.33333330000005</v>
      </c>
      <c r="T42">
        <v>535.28571439999996</v>
      </c>
      <c r="U42">
        <v>606.75</v>
      </c>
      <c r="V42">
        <v>440</v>
      </c>
      <c r="W42">
        <v>99.428571430000005</v>
      </c>
      <c r="X42">
        <v>98.75</v>
      </c>
      <c r="Y42">
        <v>100.33333330000001</v>
      </c>
      <c r="Z42">
        <v>576.42857149999998</v>
      </c>
      <c r="AA42">
        <v>776.25</v>
      </c>
      <c r="AB42">
        <v>310</v>
      </c>
      <c r="AC42">
        <v>19</v>
      </c>
      <c r="AD42">
        <v>8</v>
      </c>
      <c r="AE42">
        <v>6</v>
      </c>
      <c r="AF42">
        <v>5</v>
      </c>
      <c r="AG42">
        <v>11</v>
      </c>
      <c r="AH42">
        <v>7</v>
      </c>
      <c r="AI42" t="s">
        <v>57</v>
      </c>
      <c r="AJ42" t="s">
        <v>57</v>
      </c>
      <c r="AK42" t="s">
        <v>57</v>
      </c>
      <c r="AL42">
        <v>1</v>
      </c>
      <c r="AM42">
        <v>7</v>
      </c>
      <c r="AN42" t="s">
        <v>57</v>
      </c>
      <c r="AO42" t="s">
        <v>57</v>
      </c>
      <c r="AP42" t="s">
        <v>57</v>
      </c>
      <c r="AQ42" t="s">
        <v>57</v>
      </c>
      <c r="AR42">
        <v>1</v>
      </c>
      <c r="AS42">
        <v>2</v>
      </c>
      <c r="AT42">
        <v>4</v>
      </c>
      <c r="AU42" t="s">
        <v>57</v>
      </c>
      <c r="AV42" t="s">
        <v>57</v>
      </c>
      <c r="AW42" t="s">
        <v>57</v>
      </c>
      <c r="AX42" t="s">
        <v>57</v>
      </c>
      <c r="AY42">
        <v>2</v>
      </c>
      <c r="AZ42">
        <v>3</v>
      </c>
      <c r="BA42" t="s">
        <v>57</v>
      </c>
      <c r="BB42" t="s">
        <v>57</v>
      </c>
      <c r="BC42" t="s">
        <v>57</v>
      </c>
      <c r="BD42" t="s">
        <v>57</v>
      </c>
      <c r="BE42">
        <v>7</v>
      </c>
      <c r="BF42" t="s">
        <v>57</v>
      </c>
      <c r="BG42" t="s">
        <v>57</v>
      </c>
      <c r="BH42" t="s">
        <v>57</v>
      </c>
      <c r="BI42">
        <v>4</v>
      </c>
      <c r="BJ42">
        <v>3</v>
      </c>
      <c r="BK42" t="s">
        <v>57</v>
      </c>
      <c r="BL42">
        <v>213</v>
      </c>
      <c r="BM42">
        <v>86</v>
      </c>
      <c r="BN42">
        <v>9</v>
      </c>
      <c r="BO42" t="s">
        <v>57</v>
      </c>
      <c r="BP42">
        <v>11</v>
      </c>
      <c r="BQ42">
        <v>1</v>
      </c>
      <c r="BR42">
        <v>106</v>
      </c>
      <c r="BS42" t="s">
        <v>57</v>
      </c>
      <c r="BT42" t="s">
        <v>57</v>
      </c>
      <c r="BU42" t="s">
        <v>57</v>
      </c>
      <c r="BV42" t="s">
        <v>57</v>
      </c>
      <c r="BW42" t="s">
        <v>57</v>
      </c>
      <c r="BX42" t="s">
        <v>57</v>
      </c>
      <c r="BY42" t="s">
        <v>57</v>
      </c>
      <c r="BZ42" t="s">
        <v>57</v>
      </c>
      <c r="CA42" t="s">
        <v>57</v>
      </c>
      <c r="CB42" t="s">
        <v>57</v>
      </c>
      <c r="CC42" t="s">
        <v>57</v>
      </c>
      <c r="CD42" t="s">
        <v>58</v>
      </c>
      <c r="CE42" s="58" t="s">
        <v>111</v>
      </c>
      <c r="CG42" s="10">
        <f t="shared" ref="CG42:ER42" si="21">CG103</f>
        <v>0</v>
      </c>
      <c r="CH42" s="10">
        <f t="shared" si="21"/>
        <v>0</v>
      </c>
      <c r="CI42" s="59">
        <f t="shared" si="21"/>
        <v>0</v>
      </c>
      <c r="CJ42" s="59">
        <f t="shared" si="21"/>
        <v>0</v>
      </c>
      <c r="CK42" s="59">
        <f t="shared" si="21"/>
        <v>0</v>
      </c>
      <c r="CL42" s="59">
        <f t="shared" si="21"/>
        <v>0</v>
      </c>
      <c r="CM42" s="59">
        <f t="shared" si="21"/>
        <v>0</v>
      </c>
      <c r="CN42" s="59">
        <f t="shared" si="21"/>
        <v>0</v>
      </c>
      <c r="CO42" s="59">
        <f t="shared" si="21"/>
        <v>0</v>
      </c>
      <c r="CP42" s="59">
        <f t="shared" si="21"/>
        <v>0</v>
      </c>
      <c r="CQ42" s="59">
        <f t="shared" si="21"/>
        <v>0</v>
      </c>
      <c r="CR42" s="59">
        <f t="shared" si="21"/>
        <v>0</v>
      </c>
      <c r="CS42" s="59">
        <f t="shared" si="21"/>
        <v>0</v>
      </c>
      <c r="CT42" s="59">
        <f t="shared" si="21"/>
        <v>0</v>
      </c>
      <c r="CU42" s="59">
        <f t="shared" si="21"/>
        <v>0</v>
      </c>
      <c r="CV42" s="59">
        <f t="shared" si="21"/>
        <v>0</v>
      </c>
      <c r="CW42" s="59">
        <f t="shared" si="21"/>
        <v>0</v>
      </c>
      <c r="CX42" s="59">
        <f t="shared" si="21"/>
        <v>0</v>
      </c>
      <c r="CY42" s="59">
        <f t="shared" si="21"/>
        <v>0</v>
      </c>
      <c r="CZ42" s="95">
        <f t="shared" si="21"/>
        <v>0</v>
      </c>
      <c r="DA42" s="95">
        <f t="shared" si="21"/>
        <v>0</v>
      </c>
      <c r="DB42" s="95">
        <f t="shared" si="21"/>
        <v>0</v>
      </c>
      <c r="DC42" s="95">
        <f t="shared" si="21"/>
        <v>0</v>
      </c>
      <c r="DD42" s="95">
        <f t="shared" si="21"/>
        <v>0</v>
      </c>
      <c r="DE42" s="95">
        <f t="shared" si="21"/>
        <v>0</v>
      </c>
      <c r="DF42" s="95">
        <f t="shared" si="21"/>
        <v>0</v>
      </c>
      <c r="DG42" s="95">
        <f t="shared" si="21"/>
        <v>0</v>
      </c>
      <c r="DH42" s="95">
        <f t="shared" si="21"/>
        <v>0</v>
      </c>
      <c r="DI42" s="95">
        <f t="shared" si="21"/>
        <v>0</v>
      </c>
      <c r="DJ42" s="95">
        <f t="shared" si="21"/>
        <v>0</v>
      </c>
      <c r="DK42" s="95">
        <f t="shared" si="21"/>
        <v>0</v>
      </c>
      <c r="DL42" s="95">
        <f t="shared" si="21"/>
        <v>0</v>
      </c>
      <c r="DM42" s="95">
        <f t="shared" si="21"/>
        <v>0</v>
      </c>
      <c r="DN42" s="95">
        <f t="shared" si="21"/>
        <v>0</v>
      </c>
      <c r="DO42" s="95">
        <f t="shared" si="21"/>
        <v>0</v>
      </c>
      <c r="DP42" s="95">
        <f t="shared" si="21"/>
        <v>0</v>
      </c>
      <c r="DQ42" s="59">
        <f t="shared" si="21"/>
        <v>0</v>
      </c>
      <c r="DR42" s="59">
        <f t="shared" si="21"/>
        <v>0</v>
      </c>
      <c r="DS42" s="59">
        <f t="shared" si="21"/>
        <v>0</v>
      </c>
      <c r="DT42" s="59">
        <f t="shared" si="21"/>
        <v>0</v>
      </c>
      <c r="DU42" s="59">
        <f t="shared" si="21"/>
        <v>0</v>
      </c>
      <c r="DV42" s="59">
        <f t="shared" si="21"/>
        <v>0</v>
      </c>
      <c r="DW42" s="59">
        <f t="shared" si="21"/>
        <v>0</v>
      </c>
      <c r="DX42" s="59">
        <f t="shared" si="21"/>
        <v>0</v>
      </c>
      <c r="DY42" s="59">
        <f t="shared" si="21"/>
        <v>0</v>
      </c>
      <c r="DZ42" s="59">
        <f t="shared" si="21"/>
        <v>0</v>
      </c>
      <c r="EA42" s="59">
        <f t="shared" si="21"/>
        <v>0</v>
      </c>
      <c r="EB42" s="59">
        <f t="shared" si="21"/>
        <v>0</v>
      </c>
      <c r="EC42" s="59">
        <f t="shared" si="21"/>
        <v>0</v>
      </c>
      <c r="ED42" s="59">
        <f t="shared" si="21"/>
        <v>0</v>
      </c>
      <c r="EE42" s="59">
        <f t="shared" si="21"/>
        <v>0</v>
      </c>
      <c r="EF42" s="59">
        <f t="shared" si="21"/>
        <v>0</v>
      </c>
      <c r="EG42" s="59">
        <f t="shared" si="21"/>
        <v>0</v>
      </c>
      <c r="EH42" s="95">
        <f t="shared" si="21"/>
        <v>0</v>
      </c>
      <c r="EI42" s="95">
        <f t="shared" si="21"/>
        <v>0</v>
      </c>
      <c r="EJ42" s="95">
        <f t="shared" si="21"/>
        <v>0</v>
      </c>
      <c r="EK42" s="95">
        <f t="shared" si="21"/>
        <v>0</v>
      </c>
      <c r="EL42" s="95">
        <f t="shared" si="21"/>
        <v>0</v>
      </c>
      <c r="EM42" s="95">
        <f t="shared" si="21"/>
        <v>0</v>
      </c>
      <c r="EN42" s="95">
        <f t="shared" si="21"/>
        <v>0</v>
      </c>
      <c r="EO42" s="95">
        <f t="shared" si="21"/>
        <v>0</v>
      </c>
      <c r="EP42" s="95">
        <f t="shared" si="21"/>
        <v>0</v>
      </c>
      <c r="EQ42" s="95">
        <f t="shared" si="21"/>
        <v>0</v>
      </c>
      <c r="ER42" s="95">
        <f t="shared" si="21"/>
        <v>0</v>
      </c>
      <c r="ES42" s="95">
        <f t="shared" ref="ES42:EX42" si="22">ES103</f>
        <v>0</v>
      </c>
      <c r="ET42" s="95">
        <f t="shared" si="22"/>
        <v>0</v>
      </c>
      <c r="EU42" s="95">
        <f t="shared" si="22"/>
        <v>0</v>
      </c>
      <c r="EV42" s="95">
        <f t="shared" si="22"/>
        <v>0</v>
      </c>
      <c r="EW42" s="95">
        <f t="shared" si="22"/>
        <v>0</v>
      </c>
      <c r="EX42" s="95">
        <f t="shared" si="22"/>
        <v>0</v>
      </c>
    </row>
    <row r="43" spans="1:154" s="38" customFormat="1">
      <c r="A43" t="s">
        <v>181</v>
      </c>
      <c r="B43" s="10">
        <v>36</v>
      </c>
      <c r="C43" s="6" t="s">
        <v>2</v>
      </c>
      <c r="D43" s="10" t="s">
        <v>38</v>
      </c>
      <c r="E43" s="59">
        <f t="shared" si="13"/>
        <v>0</v>
      </c>
      <c r="F43" s="59">
        <f t="shared" si="13"/>
        <v>0</v>
      </c>
      <c r="G43" s="59">
        <f t="shared" si="13"/>
        <v>75</v>
      </c>
      <c r="H43" s="59">
        <f t="shared" si="13"/>
        <v>25</v>
      </c>
      <c r="I43" s="59">
        <f t="shared" si="14"/>
        <v>0.75</v>
      </c>
      <c r="J43">
        <v>8</v>
      </c>
      <c r="K43">
        <v>0</v>
      </c>
      <c r="L43">
        <v>0</v>
      </c>
      <c r="M43">
        <v>6</v>
      </c>
      <c r="N43">
        <v>2</v>
      </c>
      <c r="O43">
        <v>0.75</v>
      </c>
      <c r="P43">
        <v>557.5</v>
      </c>
      <c r="Q43" t="s">
        <v>57</v>
      </c>
      <c r="R43">
        <v>338.33333340000001</v>
      </c>
      <c r="S43">
        <v>1215</v>
      </c>
      <c r="T43">
        <v>342.625</v>
      </c>
      <c r="U43">
        <v>275.66666659999999</v>
      </c>
      <c r="V43">
        <v>543.5</v>
      </c>
      <c r="W43">
        <v>141</v>
      </c>
      <c r="X43">
        <v>137</v>
      </c>
      <c r="Y43">
        <v>153</v>
      </c>
      <c r="Z43">
        <v>936.25</v>
      </c>
      <c r="AA43">
        <v>1113.5</v>
      </c>
      <c r="AB43">
        <v>404.5</v>
      </c>
      <c r="AC43">
        <v>45</v>
      </c>
      <c r="AD43">
        <v>13</v>
      </c>
      <c r="AE43">
        <v>20</v>
      </c>
      <c r="AF43">
        <v>12</v>
      </c>
      <c r="AG43">
        <v>17</v>
      </c>
      <c r="AH43">
        <v>8</v>
      </c>
      <c r="AI43">
        <v>3</v>
      </c>
      <c r="AJ43" t="s">
        <v>57</v>
      </c>
      <c r="AK43" t="s">
        <v>57</v>
      </c>
      <c r="AL43">
        <v>17</v>
      </c>
      <c r="AM43">
        <v>8</v>
      </c>
      <c r="AN43" t="s">
        <v>57</v>
      </c>
      <c r="AO43" t="s">
        <v>57</v>
      </c>
      <c r="AP43" t="s">
        <v>57</v>
      </c>
      <c r="AQ43" t="s">
        <v>57</v>
      </c>
      <c r="AR43">
        <v>5</v>
      </c>
      <c r="AS43">
        <v>6</v>
      </c>
      <c r="AT43">
        <v>6</v>
      </c>
      <c r="AU43">
        <v>2</v>
      </c>
      <c r="AV43" t="s">
        <v>57</v>
      </c>
      <c r="AW43" t="s">
        <v>57</v>
      </c>
      <c r="AX43">
        <v>6</v>
      </c>
      <c r="AY43">
        <v>3</v>
      </c>
      <c r="AZ43">
        <v>2</v>
      </c>
      <c r="BA43">
        <v>1</v>
      </c>
      <c r="BB43" t="s">
        <v>57</v>
      </c>
      <c r="BC43" t="s">
        <v>57</v>
      </c>
      <c r="BD43">
        <v>6</v>
      </c>
      <c r="BE43">
        <v>8</v>
      </c>
      <c r="BF43" t="s">
        <v>57</v>
      </c>
      <c r="BG43" t="s">
        <v>57</v>
      </c>
      <c r="BH43" t="s">
        <v>57</v>
      </c>
      <c r="BI43">
        <v>5</v>
      </c>
      <c r="BJ43">
        <v>3</v>
      </c>
      <c r="BK43" t="s">
        <v>57</v>
      </c>
      <c r="BL43" t="s">
        <v>57</v>
      </c>
      <c r="BM43" t="s">
        <v>57</v>
      </c>
      <c r="BN43" t="s">
        <v>57</v>
      </c>
      <c r="BO43" t="s">
        <v>57</v>
      </c>
      <c r="BP43" t="s">
        <v>57</v>
      </c>
      <c r="BQ43" t="s">
        <v>57</v>
      </c>
      <c r="BR43" t="s">
        <v>57</v>
      </c>
      <c r="BS43" t="s">
        <v>57</v>
      </c>
      <c r="BT43" t="s">
        <v>57</v>
      </c>
      <c r="BU43" t="s">
        <v>57</v>
      </c>
      <c r="BV43" t="s">
        <v>57</v>
      </c>
      <c r="BW43" t="s">
        <v>57</v>
      </c>
      <c r="BX43" t="s">
        <v>57</v>
      </c>
      <c r="BY43" t="s">
        <v>57</v>
      </c>
      <c r="BZ43" t="s">
        <v>57</v>
      </c>
      <c r="CA43" t="s">
        <v>57</v>
      </c>
      <c r="CB43" t="s">
        <v>57</v>
      </c>
      <c r="CC43" t="s">
        <v>57</v>
      </c>
      <c r="CD43" t="s">
        <v>58</v>
      </c>
      <c r="CE43" s="58"/>
      <c r="CG43" s="10"/>
      <c r="CH43" s="10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</row>
    <row r="44" spans="1:154" s="38" customFormat="1">
      <c r="A44" t="s">
        <v>161</v>
      </c>
      <c r="B44" s="10">
        <v>35</v>
      </c>
      <c r="C44" s="4" t="s">
        <v>3</v>
      </c>
      <c r="D44" s="10" t="s">
        <v>38</v>
      </c>
      <c r="E44" s="59">
        <f t="shared" si="13"/>
        <v>0</v>
      </c>
      <c r="F44" s="59">
        <f t="shared" si="13"/>
        <v>0</v>
      </c>
      <c r="G44" s="59">
        <f t="shared" si="13"/>
        <v>75</v>
      </c>
      <c r="H44" s="59">
        <f t="shared" si="13"/>
        <v>25</v>
      </c>
      <c r="I44" s="59">
        <f t="shared" si="14"/>
        <v>0.75</v>
      </c>
      <c r="J44">
        <v>8</v>
      </c>
      <c r="K44">
        <v>0</v>
      </c>
      <c r="L44">
        <v>0</v>
      </c>
      <c r="M44">
        <v>6</v>
      </c>
      <c r="N44">
        <v>2</v>
      </c>
      <c r="O44">
        <v>0.75</v>
      </c>
      <c r="P44">
        <v>640</v>
      </c>
      <c r="Q44" t="s">
        <v>57</v>
      </c>
      <c r="R44">
        <v>760.16666669999995</v>
      </c>
      <c r="S44">
        <v>279.5</v>
      </c>
      <c r="T44">
        <v>252.25</v>
      </c>
      <c r="U44">
        <v>228.5</v>
      </c>
      <c r="V44">
        <v>323.5</v>
      </c>
      <c r="W44">
        <v>117.625</v>
      </c>
      <c r="X44">
        <v>118.16666669999999</v>
      </c>
      <c r="Y44">
        <v>116</v>
      </c>
      <c r="Z44">
        <v>238.25</v>
      </c>
      <c r="AA44">
        <v>226.83333329999999</v>
      </c>
      <c r="AB44">
        <v>272.5</v>
      </c>
      <c r="AC44">
        <v>34</v>
      </c>
      <c r="AD44">
        <v>12</v>
      </c>
      <c r="AE44">
        <v>17</v>
      </c>
      <c r="AF44">
        <v>5</v>
      </c>
      <c r="AG44">
        <v>12</v>
      </c>
      <c r="AH44">
        <v>12</v>
      </c>
      <c r="AI44">
        <v>7</v>
      </c>
      <c r="AJ44" t="s">
        <v>57</v>
      </c>
      <c r="AK44" t="s">
        <v>57</v>
      </c>
      <c r="AL44">
        <v>3</v>
      </c>
      <c r="AM44">
        <v>8</v>
      </c>
      <c r="AN44">
        <v>4</v>
      </c>
      <c r="AO44" t="s">
        <v>57</v>
      </c>
      <c r="AP44" t="s">
        <v>57</v>
      </c>
      <c r="AQ44" t="s">
        <v>57</v>
      </c>
      <c r="AR44" t="s">
        <v>57</v>
      </c>
      <c r="AS44">
        <v>4</v>
      </c>
      <c r="AT44">
        <v>6</v>
      </c>
      <c r="AU44">
        <v>4</v>
      </c>
      <c r="AV44" t="s">
        <v>57</v>
      </c>
      <c r="AW44" t="s">
        <v>57</v>
      </c>
      <c r="AX44">
        <v>3</v>
      </c>
      <c r="AY44" t="s">
        <v>57</v>
      </c>
      <c r="AZ44">
        <v>2</v>
      </c>
      <c r="BA44">
        <v>3</v>
      </c>
      <c r="BB44" t="s">
        <v>57</v>
      </c>
      <c r="BC44" t="s">
        <v>57</v>
      </c>
      <c r="BD44" t="s">
        <v>57</v>
      </c>
      <c r="BE44">
        <v>31</v>
      </c>
      <c r="BF44" t="s">
        <v>57</v>
      </c>
      <c r="BG44" t="s">
        <v>57</v>
      </c>
      <c r="BH44" t="s">
        <v>57</v>
      </c>
      <c r="BI44">
        <v>5</v>
      </c>
      <c r="BJ44">
        <v>8</v>
      </c>
      <c r="BK44">
        <v>18</v>
      </c>
      <c r="BL44">
        <v>64</v>
      </c>
      <c r="BM44">
        <v>19</v>
      </c>
      <c r="BN44" t="s">
        <v>57</v>
      </c>
      <c r="BO44" t="s">
        <v>57</v>
      </c>
      <c r="BP44">
        <v>13</v>
      </c>
      <c r="BQ44">
        <v>10</v>
      </c>
      <c r="BR44">
        <v>22</v>
      </c>
      <c r="BS44" t="s">
        <v>57</v>
      </c>
      <c r="BT44" t="s">
        <v>57</v>
      </c>
      <c r="BU44" t="s">
        <v>57</v>
      </c>
      <c r="BV44" t="s">
        <v>57</v>
      </c>
      <c r="BW44" t="s">
        <v>57</v>
      </c>
      <c r="BX44" t="s">
        <v>57</v>
      </c>
      <c r="BY44" t="s">
        <v>57</v>
      </c>
      <c r="BZ44" t="s">
        <v>57</v>
      </c>
      <c r="CA44" t="s">
        <v>57</v>
      </c>
      <c r="CB44" t="s">
        <v>57</v>
      </c>
      <c r="CC44" t="s">
        <v>57</v>
      </c>
      <c r="CD44" t="s">
        <v>58</v>
      </c>
      <c r="CE44" s="58" t="s">
        <v>111</v>
      </c>
      <c r="CG44" s="10">
        <f t="shared" ref="CG44:ER44" si="23">CG135</f>
        <v>0</v>
      </c>
      <c r="CH44" s="10">
        <f t="shared" si="23"/>
        <v>0</v>
      </c>
      <c r="CI44" s="59">
        <f t="shared" si="23"/>
        <v>0</v>
      </c>
      <c r="CJ44" s="59">
        <f t="shared" si="23"/>
        <v>0</v>
      </c>
      <c r="CK44" s="59">
        <f t="shared" si="23"/>
        <v>0</v>
      </c>
      <c r="CL44" s="59">
        <f t="shared" si="23"/>
        <v>0</v>
      </c>
      <c r="CM44" s="59">
        <f t="shared" si="23"/>
        <v>0</v>
      </c>
      <c r="CN44" s="59">
        <f t="shared" si="23"/>
        <v>0</v>
      </c>
      <c r="CO44" s="59">
        <f t="shared" si="23"/>
        <v>0</v>
      </c>
      <c r="CP44" s="59">
        <f t="shared" si="23"/>
        <v>0</v>
      </c>
      <c r="CQ44" s="59">
        <f t="shared" si="23"/>
        <v>0</v>
      </c>
      <c r="CR44" s="59">
        <f t="shared" si="23"/>
        <v>0</v>
      </c>
      <c r="CS44" s="59">
        <f t="shared" si="23"/>
        <v>0</v>
      </c>
      <c r="CT44" s="59">
        <f t="shared" si="23"/>
        <v>0</v>
      </c>
      <c r="CU44" s="59">
        <f t="shared" si="23"/>
        <v>0</v>
      </c>
      <c r="CV44" s="59">
        <f t="shared" si="23"/>
        <v>0</v>
      </c>
      <c r="CW44" s="59">
        <f t="shared" si="23"/>
        <v>0</v>
      </c>
      <c r="CX44" s="59">
        <f t="shared" si="23"/>
        <v>0</v>
      </c>
      <c r="CY44" s="59">
        <f t="shared" si="23"/>
        <v>0</v>
      </c>
      <c r="CZ44" s="95">
        <f t="shared" si="23"/>
        <v>0</v>
      </c>
      <c r="DA44" s="95">
        <f t="shared" si="23"/>
        <v>0</v>
      </c>
      <c r="DB44" s="95">
        <f t="shared" si="23"/>
        <v>0</v>
      </c>
      <c r="DC44" s="95">
        <f t="shared" si="23"/>
        <v>0</v>
      </c>
      <c r="DD44" s="95">
        <f t="shared" si="23"/>
        <v>0</v>
      </c>
      <c r="DE44" s="95">
        <f t="shared" si="23"/>
        <v>0</v>
      </c>
      <c r="DF44" s="95">
        <f t="shared" si="23"/>
        <v>0</v>
      </c>
      <c r="DG44" s="95">
        <f t="shared" si="23"/>
        <v>0</v>
      </c>
      <c r="DH44" s="95">
        <f t="shared" si="23"/>
        <v>0</v>
      </c>
      <c r="DI44" s="95">
        <f t="shared" si="23"/>
        <v>0</v>
      </c>
      <c r="DJ44" s="95">
        <f t="shared" si="23"/>
        <v>0</v>
      </c>
      <c r="DK44" s="95">
        <f t="shared" si="23"/>
        <v>0</v>
      </c>
      <c r="DL44" s="95">
        <f t="shared" si="23"/>
        <v>0</v>
      </c>
      <c r="DM44" s="95">
        <f t="shared" si="23"/>
        <v>0</v>
      </c>
      <c r="DN44" s="95">
        <f t="shared" si="23"/>
        <v>0</v>
      </c>
      <c r="DO44" s="95">
        <f t="shared" si="23"/>
        <v>0</v>
      </c>
      <c r="DP44" s="95">
        <f t="shared" si="23"/>
        <v>0</v>
      </c>
      <c r="DQ44" s="59">
        <f t="shared" si="23"/>
        <v>0</v>
      </c>
      <c r="DR44" s="59">
        <f t="shared" si="23"/>
        <v>0</v>
      </c>
      <c r="DS44" s="59">
        <f t="shared" si="23"/>
        <v>0</v>
      </c>
      <c r="DT44" s="59">
        <f t="shared" si="23"/>
        <v>0</v>
      </c>
      <c r="DU44" s="59">
        <f t="shared" si="23"/>
        <v>0</v>
      </c>
      <c r="DV44" s="59">
        <f t="shared" si="23"/>
        <v>0</v>
      </c>
      <c r="DW44" s="59">
        <f t="shared" si="23"/>
        <v>0</v>
      </c>
      <c r="DX44" s="59">
        <f t="shared" si="23"/>
        <v>0</v>
      </c>
      <c r="DY44" s="59">
        <f t="shared" si="23"/>
        <v>0</v>
      </c>
      <c r="DZ44" s="59">
        <f t="shared" si="23"/>
        <v>0</v>
      </c>
      <c r="EA44" s="59">
        <f t="shared" si="23"/>
        <v>0</v>
      </c>
      <c r="EB44" s="59">
        <f t="shared" si="23"/>
        <v>0</v>
      </c>
      <c r="EC44" s="59">
        <f t="shared" si="23"/>
        <v>0</v>
      </c>
      <c r="ED44" s="59">
        <f t="shared" si="23"/>
        <v>0</v>
      </c>
      <c r="EE44" s="59">
        <f t="shared" si="23"/>
        <v>0</v>
      </c>
      <c r="EF44" s="59">
        <f t="shared" si="23"/>
        <v>0</v>
      </c>
      <c r="EG44" s="59">
        <f t="shared" si="23"/>
        <v>0</v>
      </c>
      <c r="EH44" s="95">
        <f t="shared" si="23"/>
        <v>0</v>
      </c>
      <c r="EI44" s="95">
        <f t="shared" si="23"/>
        <v>0</v>
      </c>
      <c r="EJ44" s="95">
        <f t="shared" si="23"/>
        <v>0</v>
      </c>
      <c r="EK44" s="95">
        <f t="shared" si="23"/>
        <v>0</v>
      </c>
      <c r="EL44" s="95">
        <f t="shared" si="23"/>
        <v>0</v>
      </c>
      <c r="EM44" s="95">
        <f t="shared" si="23"/>
        <v>0</v>
      </c>
      <c r="EN44" s="95">
        <f t="shared" si="23"/>
        <v>0</v>
      </c>
      <c r="EO44" s="95">
        <f t="shared" si="23"/>
        <v>0</v>
      </c>
      <c r="EP44" s="95">
        <f t="shared" si="23"/>
        <v>0</v>
      </c>
      <c r="EQ44" s="95">
        <f t="shared" si="23"/>
        <v>0</v>
      </c>
      <c r="ER44" s="95">
        <f t="shared" si="23"/>
        <v>0</v>
      </c>
      <c r="ES44" s="95">
        <f t="shared" ref="ES44:EX44" si="24">ES135</f>
        <v>0</v>
      </c>
      <c r="ET44" s="95">
        <f t="shared" si="24"/>
        <v>0</v>
      </c>
      <c r="EU44" s="95">
        <f t="shared" si="24"/>
        <v>0</v>
      </c>
      <c r="EV44" s="95">
        <f t="shared" si="24"/>
        <v>0</v>
      </c>
      <c r="EW44" s="95">
        <f t="shared" si="24"/>
        <v>0</v>
      </c>
      <c r="EX44" s="95">
        <f t="shared" si="24"/>
        <v>0</v>
      </c>
    </row>
    <row r="45" spans="1:154" s="38" customFormat="1">
      <c r="A45" t="s">
        <v>162</v>
      </c>
      <c r="B45" s="10">
        <v>34</v>
      </c>
      <c r="C45" s="6" t="s">
        <v>2</v>
      </c>
      <c r="D45" s="10" t="s">
        <v>38</v>
      </c>
      <c r="E45" s="59">
        <f t="shared" si="13"/>
        <v>25</v>
      </c>
      <c r="F45" s="59">
        <f t="shared" si="13"/>
        <v>0</v>
      </c>
      <c r="G45" s="59">
        <f t="shared" si="13"/>
        <v>50</v>
      </c>
      <c r="H45" s="59">
        <f t="shared" si="13"/>
        <v>25</v>
      </c>
      <c r="I45" s="59">
        <f t="shared" si="14"/>
        <v>0.5</v>
      </c>
      <c r="J45">
        <v>8</v>
      </c>
      <c r="K45">
        <v>2</v>
      </c>
      <c r="L45">
        <v>0</v>
      </c>
      <c r="M45">
        <v>4</v>
      </c>
      <c r="N45">
        <v>2</v>
      </c>
      <c r="O45">
        <v>0.66666666669999997</v>
      </c>
      <c r="P45">
        <v>366.5</v>
      </c>
      <c r="Q45" t="s">
        <v>57</v>
      </c>
      <c r="R45">
        <v>426.5</v>
      </c>
      <c r="S45">
        <v>246.5</v>
      </c>
      <c r="T45">
        <v>96</v>
      </c>
      <c r="U45">
        <v>77.75</v>
      </c>
      <c r="V45">
        <v>132.5</v>
      </c>
      <c r="W45">
        <v>230.16666670000001</v>
      </c>
      <c r="X45">
        <v>87.75</v>
      </c>
      <c r="Y45">
        <v>515</v>
      </c>
      <c r="Z45">
        <v>870.33333330000005</v>
      </c>
      <c r="AA45">
        <v>1108</v>
      </c>
      <c r="AB45">
        <v>395</v>
      </c>
      <c r="AC45">
        <v>25</v>
      </c>
      <c r="AD45">
        <v>11</v>
      </c>
      <c r="AE45">
        <v>10</v>
      </c>
      <c r="AF45">
        <v>4</v>
      </c>
      <c r="AG45">
        <v>6</v>
      </c>
      <c r="AH45">
        <v>7</v>
      </c>
      <c r="AI45">
        <v>1</v>
      </c>
      <c r="AJ45" t="s">
        <v>57</v>
      </c>
      <c r="AK45" t="s">
        <v>57</v>
      </c>
      <c r="AL45">
        <v>11</v>
      </c>
      <c r="AM45">
        <v>6</v>
      </c>
      <c r="AN45">
        <v>1</v>
      </c>
      <c r="AO45">
        <v>1</v>
      </c>
      <c r="AP45" t="s">
        <v>57</v>
      </c>
      <c r="AQ45" t="s">
        <v>57</v>
      </c>
      <c r="AR45">
        <v>3</v>
      </c>
      <c r="AS45" t="s">
        <v>57</v>
      </c>
      <c r="AT45">
        <v>4</v>
      </c>
      <c r="AU45" t="s">
        <v>57</v>
      </c>
      <c r="AV45" t="s">
        <v>57</v>
      </c>
      <c r="AW45" t="s">
        <v>57</v>
      </c>
      <c r="AX45">
        <v>6</v>
      </c>
      <c r="AY45" t="s">
        <v>57</v>
      </c>
      <c r="AZ45">
        <v>2</v>
      </c>
      <c r="BA45" t="s">
        <v>57</v>
      </c>
      <c r="BB45" t="s">
        <v>57</v>
      </c>
      <c r="BC45" t="s">
        <v>57</v>
      </c>
      <c r="BD45">
        <v>2</v>
      </c>
      <c r="BE45">
        <v>15</v>
      </c>
      <c r="BF45">
        <v>6</v>
      </c>
      <c r="BG45" t="s">
        <v>57</v>
      </c>
      <c r="BH45" t="s">
        <v>57</v>
      </c>
      <c r="BI45">
        <v>4</v>
      </c>
      <c r="BJ45">
        <v>2</v>
      </c>
      <c r="BK45">
        <v>3</v>
      </c>
      <c r="BL45">
        <v>161</v>
      </c>
      <c r="BM45">
        <v>26</v>
      </c>
      <c r="BN45" t="s">
        <v>57</v>
      </c>
      <c r="BO45">
        <v>2</v>
      </c>
      <c r="BP45">
        <v>10</v>
      </c>
      <c r="BQ45">
        <v>9</v>
      </c>
      <c r="BR45">
        <v>114</v>
      </c>
      <c r="BS45" t="s">
        <v>57</v>
      </c>
      <c r="BT45" t="s">
        <v>57</v>
      </c>
      <c r="BU45" t="s">
        <v>57</v>
      </c>
      <c r="BV45" t="s">
        <v>57</v>
      </c>
      <c r="BW45" t="s">
        <v>57</v>
      </c>
      <c r="BX45" t="s">
        <v>57</v>
      </c>
      <c r="BY45" t="s">
        <v>57</v>
      </c>
      <c r="BZ45" t="s">
        <v>57</v>
      </c>
      <c r="CA45" t="s">
        <v>57</v>
      </c>
      <c r="CB45" t="s">
        <v>57</v>
      </c>
      <c r="CC45" t="s">
        <v>57</v>
      </c>
      <c r="CD45" t="s">
        <v>58</v>
      </c>
      <c r="CE45" s="58" t="s">
        <v>111</v>
      </c>
      <c r="CG45" s="10">
        <f t="shared" ref="CG45:ER45" si="25">CG166</f>
        <v>0</v>
      </c>
      <c r="CH45" s="10">
        <f t="shared" si="25"/>
        <v>0</v>
      </c>
      <c r="CI45" s="59">
        <f t="shared" si="25"/>
        <v>0</v>
      </c>
      <c r="CJ45" s="59">
        <f t="shared" si="25"/>
        <v>0</v>
      </c>
      <c r="CK45" s="59">
        <f t="shared" si="25"/>
        <v>0</v>
      </c>
      <c r="CL45" s="59">
        <f t="shared" si="25"/>
        <v>0</v>
      </c>
      <c r="CM45" s="59">
        <f t="shared" si="25"/>
        <v>0</v>
      </c>
      <c r="CN45" s="59">
        <f t="shared" si="25"/>
        <v>0</v>
      </c>
      <c r="CO45" s="59">
        <f t="shared" si="25"/>
        <v>0</v>
      </c>
      <c r="CP45" s="59">
        <f t="shared" si="25"/>
        <v>0</v>
      </c>
      <c r="CQ45" s="59">
        <f t="shared" si="25"/>
        <v>0</v>
      </c>
      <c r="CR45" s="59">
        <f t="shared" si="25"/>
        <v>0</v>
      </c>
      <c r="CS45" s="59">
        <f t="shared" si="25"/>
        <v>0</v>
      </c>
      <c r="CT45" s="59">
        <f t="shared" si="25"/>
        <v>0</v>
      </c>
      <c r="CU45" s="59">
        <f t="shared" si="25"/>
        <v>0</v>
      </c>
      <c r="CV45" s="59">
        <f t="shared" si="25"/>
        <v>0</v>
      </c>
      <c r="CW45" s="59">
        <f t="shared" si="25"/>
        <v>0</v>
      </c>
      <c r="CX45" s="59">
        <f t="shared" si="25"/>
        <v>0</v>
      </c>
      <c r="CY45" s="59">
        <f t="shared" si="25"/>
        <v>0</v>
      </c>
      <c r="CZ45" s="95">
        <f t="shared" si="25"/>
        <v>0</v>
      </c>
      <c r="DA45" s="95">
        <f t="shared" si="25"/>
        <v>0</v>
      </c>
      <c r="DB45" s="95">
        <f t="shared" si="25"/>
        <v>0</v>
      </c>
      <c r="DC45" s="95">
        <f t="shared" si="25"/>
        <v>0</v>
      </c>
      <c r="DD45" s="95">
        <f t="shared" si="25"/>
        <v>0</v>
      </c>
      <c r="DE45" s="95">
        <f t="shared" si="25"/>
        <v>0</v>
      </c>
      <c r="DF45" s="95">
        <f t="shared" si="25"/>
        <v>0</v>
      </c>
      <c r="DG45" s="95">
        <f t="shared" si="25"/>
        <v>0</v>
      </c>
      <c r="DH45" s="95">
        <f t="shared" si="25"/>
        <v>0</v>
      </c>
      <c r="DI45" s="95">
        <f t="shared" si="25"/>
        <v>0</v>
      </c>
      <c r="DJ45" s="95">
        <f t="shared" si="25"/>
        <v>0</v>
      </c>
      <c r="DK45" s="95">
        <f t="shared" si="25"/>
        <v>0</v>
      </c>
      <c r="DL45" s="95">
        <f t="shared" si="25"/>
        <v>0</v>
      </c>
      <c r="DM45" s="95">
        <f t="shared" si="25"/>
        <v>0</v>
      </c>
      <c r="DN45" s="95">
        <f t="shared" si="25"/>
        <v>0</v>
      </c>
      <c r="DO45" s="95">
        <f t="shared" si="25"/>
        <v>0</v>
      </c>
      <c r="DP45" s="95">
        <f t="shared" si="25"/>
        <v>0</v>
      </c>
      <c r="DQ45" s="59">
        <f t="shared" si="25"/>
        <v>0</v>
      </c>
      <c r="DR45" s="59">
        <f t="shared" si="25"/>
        <v>0</v>
      </c>
      <c r="DS45" s="59">
        <f t="shared" si="25"/>
        <v>0</v>
      </c>
      <c r="DT45" s="59">
        <f t="shared" si="25"/>
        <v>0</v>
      </c>
      <c r="DU45" s="59">
        <f t="shared" si="25"/>
        <v>0</v>
      </c>
      <c r="DV45" s="59">
        <f t="shared" si="25"/>
        <v>0</v>
      </c>
      <c r="DW45" s="59">
        <f t="shared" si="25"/>
        <v>0</v>
      </c>
      <c r="DX45" s="59">
        <f t="shared" si="25"/>
        <v>0</v>
      </c>
      <c r="DY45" s="59">
        <f t="shared" si="25"/>
        <v>0</v>
      </c>
      <c r="DZ45" s="59">
        <f t="shared" si="25"/>
        <v>0</v>
      </c>
      <c r="EA45" s="59">
        <f t="shared" si="25"/>
        <v>0</v>
      </c>
      <c r="EB45" s="59">
        <f t="shared" si="25"/>
        <v>0</v>
      </c>
      <c r="EC45" s="59">
        <f t="shared" si="25"/>
        <v>0</v>
      </c>
      <c r="ED45" s="59">
        <f t="shared" si="25"/>
        <v>0</v>
      </c>
      <c r="EE45" s="59">
        <f t="shared" si="25"/>
        <v>0</v>
      </c>
      <c r="EF45" s="59">
        <f t="shared" si="25"/>
        <v>0</v>
      </c>
      <c r="EG45" s="59">
        <f t="shared" si="25"/>
        <v>0</v>
      </c>
      <c r="EH45" s="95">
        <f t="shared" si="25"/>
        <v>0</v>
      </c>
      <c r="EI45" s="95">
        <f t="shared" si="25"/>
        <v>0</v>
      </c>
      <c r="EJ45" s="95">
        <f t="shared" si="25"/>
        <v>0</v>
      </c>
      <c r="EK45" s="95">
        <f t="shared" si="25"/>
        <v>0</v>
      </c>
      <c r="EL45" s="95">
        <f t="shared" si="25"/>
        <v>0</v>
      </c>
      <c r="EM45" s="95">
        <f t="shared" si="25"/>
        <v>0</v>
      </c>
      <c r="EN45" s="95">
        <f t="shared" si="25"/>
        <v>0</v>
      </c>
      <c r="EO45" s="95">
        <f t="shared" si="25"/>
        <v>0</v>
      </c>
      <c r="EP45" s="95">
        <f t="shared" si="25"/>
        <v>0</v>
      </c>
      <c r="EQ45" s="95">
        <f t="shared" si="25"/>
        <v>0</v>
      </c>
      <c r="ER45" s="95">
        <f t="shared" si="25"/>
        <v>0</v>
      </c>
      <c r="ES45" s="95">
        <f t="shared" ref="ES45:EX45" si="26">ES166</f>
        <v>0</v>
      </c>
      <c r="ET45" s="95">
        <f t="shared" si="26"/>
        <v>0</v>
      </c>
      <c r="EU45" s="95">
        <f t="shared" si="26"/>
        <v>0</v>
      </c>
      <c r="EV45" s="95">
        <f t="shared" si="26"/>
        <v>0</v>
      </c>
      <c r="EW45" s="95">
        <f t="shared" si="26"/>
        <v>0</v>
      </c>
      <c r="EX45" s="95">
        <f t="shared" si="26"/>
        <v>0</v>
      </c>
    </row>
    <row r="46" spans="1:154" s="38" customFormat="1">
      <c r="A46" t="s">
        <v>163</v>
      </c>
      <c r="B46" s="10">
        <v>29</v>
      </c>
      <c r="C46" s="6" t="s">
        <v>2</v>
      </c>
      <c r="D46" s="10" t="s">
        <v>38</v>
      </c>
      <c r="E46" s="59">
        <f t="shared" si="13"/>
        <v>0</v>
      </c>
      <c r="F46" s="59">
        <f t="shared" si="13"/>
        <v>0</v>
      </c>
      <c r="G46" s="59">
        <f t="shared" si="13"/>
        <v>100</v>
      </c>
      <c r="H46" s="59">
        <f t="shared" si="13"/>
        <v>0</v>
      </c>
      <c r="I46" s="59">
        <f t="shared" si="14"/>
        <v>1</v>
      </c>
      <c r="J46">
        <v>8</v>
      </c>
      <c r="K46">
        <v>0</v>
      </c>
      <c r="L46">
        <v>0</v>
      </c>
      <c r="M46">
        <v>8</v>
      </c>
      <c r="N46">
        <v>0</v>
      </c>
      <c r="O46">
        <v>1</v>
      </c>
      <c r="P46">
        <v>178.875</v>
      </c>
      <c r="Q46" t="s">
        <v>57</v>
      </c>
      <c r="R46">
        <v>178.875</v>
      </c>
      <c r="S46" t="s">
        <v>57</v>
      </c>
      <c r="T46">
        <v>51.375</v>
      </c>
      <c r="U46">
        <v>51.375</v>
      </c>
      <c r="V46" t="s">
        <v>57</v>
      </c>
      <c r="W46">
        <v>68.125</v>
      </c>
      <c r="X46">
        <v>68.125</v>
      </c>
      <c r="Y46" t="s">
        <v>57</v>
      </c>
      <c r="Z46">
        <v>1020.375</v>
      </c>
      <c r="AA46">
        <v>1020.375</v>
      </c>
      <c r="AB46" t="s">
        <v>57</v>
      </c>
      <c r="AC46">
        <v>40</v>
      </c>
      <c r="AD46">
        <v>13</v>
      </c>
      <c r="AE46">
        <v>27</v>
      </c>
      <c r="AF46" t="s">
        <v>57</v>
      </c>
      <c r="AG46">
        <v>8</v>
      </c>
      <c r="AH46">
        <v>11</v>
      </c>
      <c r="AI46">
        <v>17</v>
      </c>
      <c r="AJ46" t="s">
        <v>57</v>
      </c>
      <c r="AK46" t="s">
        <v>57</v>
      </c>
      <c r="AL46">
        <v>4</v>
      </c>
      <c r="AM46">
        <v>8</v>
      </c>
      <c r="AN46">
        <v>3</v>
      </c>
      <c r="AO46" t="s">
        <v>57</v>
      </c>
      <c r="AP46" t="s">
        <v>57</v>
      </c>
      <c r="AQ46" t="s">
        <v>57</v>
      </c>
      <c r="AR46">
        <v>2</v>
      </c>
      <c r="AS46" t="s">
        <v>57</v>
      </c>
      <c r="AT46">
        <v>8</v>
      </c>
      <c r="AU46">
        <v>17</v>
      </c>
      <c r="AV46" t="s">
        <v>57</v>
      </c>
      <c r="AW46" t="s">
        <v>57</v>
      </c>
      <c r="AX46">
        <v>2</v>
      </c>
      <c r="AY46" t="s">
        <v>57</v>
      </c>
      <c r="AZ46" t="s">
        <v>57</v>
      </c>
      <c r="BA46" t="s">
        <v>57</v>
      </c>
      <c r="BB46" t="s">
        <v>57</v>
      </c>
      <c r="BC46" t="s">
        <v>57</v>
      </c>
      <c r="BD46" t="s">
        <v>57</v>
      </c>
      <c r="BE46">
        <v>12</v>
      </c>
      <c r="BF46">
        <v>2</v>
      </c>
      <c r="BG46" t="s">
        <v>57</v>
      </c>
      <c r="BH46" t="s">
        <v>57</v>
      </c>
      <c r="BI46">
        <v>8</v>
      </c>
      <c r="BJ46" t="s">
        <v>57</v>
      </c>
      <c r="BK46">
        <v>2</v>
      </c>
      <c r="BL46">
        <v>32</v>
      </c>
      <c r="BM46">
        <v>7</v>
      </c>
      <c r="BN46" t="s">
        <v>57</v>
      </c>
      <c r="BO46" t="s">
        <v>57</v>
      </c>
      <c r="BP46">
        <v>10</v>
      </c>
      <c r="BQ46" t="s">
        <v>57</v>
      </c>
      <c r="BR46">
        <v>15</v>
      </c>
      <c r="BS46" t="s">
        <v>57</v>
      </c>
      <c r="BT46" t="s">
        <v>57</v>
      </c>
      <c r="BU46" t="s">
        <v>57</v>
      </c>
      <c r="BV46" t="s">
        <v>57</v>
      </c>
      <c r="BW46" t="s">
        <v>57</v>
      </c>
      <c r="BX46" t="s">
        <v>57</v>
      </c>
      <c r="BY46" t="s">
        <v>57</v>
      </c>
      <c r="BZ46" t="s">
        <v>57</v>
      </c>
      <c r="CA46" t="s">
        <v>57</v>
      </c>
      <c r="CB46" t="s">
        <v>57</v>
      </c>
      <c r="CC46" t="s">
        <v>57</v>
      </c>
      <c r="CD46" t="s">
        <v>58</v>
      </c>
      <c r="CE46" s="58" t="s">
        <v>111</v>
      </c>
      <c r="CG46" s="10">
        <f t="shared" ref="CG46:ER46" si="27">CG197</f>
        <v>0</v>
      </c>
      <c r="CH46" s="10">
        <f t="shared" si="27"/>
        <v>0</v>
      </c>
      <c r="CI46" s="59">
        <f t="shared" si="27"/>
        <v>0</v>
      </c>
      <c r="CJ46" s="59">
        <f t="shared" si="27"/>
        <v>0</v>
      </c>
      <c r="CK46" s="59">
        <f t="shared" si="27"/>
        <v>0</v>
      </c>
      <c r="CL46" s="59">
        <f t="shared" si="27"/>
        <v>0</v>
      </c>
      <c r="CM46" s="59">
        <f t="shared" si="27"/>
        <v>0</v>
      </c>
      <c r="CN46" s="59">
        <f t="shared" si="27"/>
        <v>0</v>
      </c>
      <c r="CO46" s="59">
        <f t="shared" si="27"/>
        <v>0</v>
      </c>
      <c r="CP46" s="59">
        <f t="shared" si="27"/>
        <v>0</v>
      </c>
      <c r="CQ46" s="59">
        <f t="shared" si="27"/>
        <v>0</v>
      </c>
      <c r="CR46" s="59">
        <f t="shared" si="27"/>
        <v>0</v>
      </c>
      <c r="CS46" s="59">
        <f t="shared" si="27"/>
        <v>0</v>
      </c>
      <c r="CT46" s="59">
        <f t="shared" si="27"/>
        <v>0</v>
      </c>
      <c r="CU46" s="59">
        <f t="shared" si="27"/>
        <v>0</v>
      </c>
      <c r="CV46" s="59">
        <f t="shared" si="27"/>
        <v>0</v>
      </c>
      <c r="CW46" s="59">
        <f t="shared" si="27"/>
        <v>0</v>
      </c>
      <c r="CX46" s="59">
        <f t="shared" si="27"/>
        <v>0</v>
      </c>
      <c r="CY46" s="59">
        <f t="shared" si="27"/>
        <v>0</v>
      </c>
      <c r="CZ46" s="95">
        <f t="shared" si="27"/>
        <v>0</v>
      </c>
      <c r="DA46" s="95">
        <f t="shared" si="27"/>
        <v>0</v>
      </c>
      <c r="DB46" s="95">
        <f t="shared" si="27"/>
        <v>0</v>
      </c>
      <c r="DC46" s="95">
        <f t="shared" si="27"/>
        <v>0</v>
      </c>
      <c r="DD46" s="95">
        <f t="shared" si="27"/>
        <v>0</v>
      </c>
      <c r="DE46" s="95">
        <f t="shared" si="27"/>
        <v>0</v>
      </c>
      <c r="DF46" s="95">
        <f t="shared" si="27"/>
        <v>0</v>
      </c>
      <c r="DG46" s="95">
        <f t="shared" si="27"/>
        <v>0</v>
      </c>
      <c r="DH46" s="95">
        <f t="shared" si="27"/>
        <v>0</v>
      </c>
      <c r="DI46" s="95">
        <f t="shared" si="27"/>
        <v>0</v>
      </c>
      <c r="DJ46" s="95">
        <f t="shared" si="27"/>
        <v>0</v>
      </c>
      <c r="DK46" s="95">
        <f t="shared" si="27"/>
        <v>0</v>
      </c>
      <c r="DL46" s="95">
        <f t="shared" si="27"/>
        <v>0</v>
      </c>
      <c r="DM46" s="95">
        <f t="shared" si="27"/>
        <v>0</v>
      </c>
      <c r="DN46" s="95">
        <f t="shared" si="27"/>
        <v>0</v>
      </c>
      <c r="DO46" s="95">
        <f t="shared" si="27"/>
        <v>0</v>
      </c>
      <c r="DP46" s="95">
        <f t="shared" si="27"/>
        <v>0</v>
      </c>
      <c r="DQ46" s="59">
        <f t="shared" si="27"/>
        <v>0</v>
      </c>
      <c r="DR46" s="59">
        <f t="shared" si="27"/>
        <v>0</v>
      </c>
      <c r="DS46" s="59">
        <f t="shared" si="27"/>
        <v>0</v>
      </c>
      <c r="DT46" s="59">
        <f t="shared" si="27"/>
        <v>0</v>
      </c>
      <c r="DU46" s="59">
        <f t="shared" si="27"/>
        <v>0</v>
      </c>
      <c r="DV46" s="59">
        <f t="shared" si="27"/>
        <v>0</v>
      </c>
      <c r="DW46" s="59">
        <f t="shared" si="27"/>
        <v>0</v>
      </c>
      <c r="DX46" s="59">
        <f t="shared" si="27"/>
        <v>0</v>
      </c>
      <c r="DY46" s="59">
        <f t="shared" si="27"/>
        <v>0</v>
      </c>
      <c r="DZ46" s="59">
        <f t="shared" si="27"/>
        <v>0</v>
      </c>
      <c r="EA46" s="59">
        <f t="shared" si="27"/>
        <v>0</v>
      </c>
      <c r="EB46" s="59">
        <f t="shared" si="27"/>
        <v>0</v>
      </c>
      <c r="EC46" s="59">
        <f t="shared" si="27"/>
        <v>0</v>
      </c>
      <c r="ED46" s="59">
        <f t="shared" si="27"/>
        <v>0</v>
      </c>
      <c r="EE46" s="59">
        <f t="shared" si="27"/>
        <v>0</v>
      </c>
      <c r="EF46" s="59">
        <f t="shared" si="27"/>
        <v>0</v>
      </c>
      <c r="EG46" s="59">
        <f t="shared" si="27"/>
        <v>0</v>
      </c>
      <c r="EH46" s="95">
        <f t="shared" si="27"/>
        <v>0</v>
      </c>
      <c r="EI46" s="95">
        <f t="shared" si="27"/>
        <v>0</v>
      </c>
      <c r="EJ46" s="95">
        <f t="shared" si="27"/>
        <v>0</v>
      </c>
      <c r="EK46" s="95">
        <f t="shared" si="27"/>
        <v>0</v>
      </c>
      <c r="EL46" s="95">
        <f t="shared" si="27"/>
        <v>0</v>
      </c>
      <c r="EM46" s="95">
        <f t="shared" si="27"/>
        <v>0</v>
      </c>
      <c r="EN46" s="95">
        <f t="shared" si="27"/>
        <v>0</v>
      </c>
      <c r="EO46" s="95">
        <f t="shared" si="27"/>
        <v>0</v>
      </c>
      <c r="EP46" s="95">
        <f t="shared" si="27"/>
        <v>0</v>
      </c>
      <c r="EQ46" s="95">
        <f t="shared" si="27"/>
        <v>0</v>
      </c>
      <c r="ER46" s="95">
        <f t="shared" si="27"/>
        <v>0</v>
      </c>
      <c r="ES46" s="95">
        <f t="shared" ref="ES46:EX46" si="28">ES197</f>
        <v>0</v>
      </c>
      <c r="ET46" s="95">
        <f t="shared" si="28"/>
        <v>0</v>
      </c>
      <c r="EU46" s="95">
        <f t="shared" si="28"/>
        <v>0</v>
      </c>
      <c r="EV46" s="95">
        <f t="shared" si="28"/>
        <v>0</v>
      </c>
      <c r="EW46" s="95">
        <f t="shared" si="28"/>
        <v>0</v>
      </c>
      <c r="EX46" s="95">
        <f t="shared" si="28"/>
        <v>0</v>
      </c>
    </row>
    <row r="47" spans="1:154" s="38" customFormat="1">
      <c r="A47" t="s">
        <v>164</v>
      </c>
      <c r="B47" s="10">
        <v>29</v>
      </c>
      <c r="C47" s="6" t="s">
        <v>2</v>
      </c>
      <c r="D47" s="10" t="s">
        <v>38</v>
      </c>
      <c r="E47" s="59">
        <f t="shared" si="13"/>
        <v>0</v>
      </c>
      <c r="F47" s="59">
        <f t="shared" si="13"/>
        <v>0</v>
      </c>
      <c r="G47" s="59">
        <f t="shared" si="13"/>
        <v>100</v>
      </c>
      <c r="H47" s="59">
        <f t="shared" si="13"/>
        <v>0</v>
      </c>
      <c r="I47" s="59">
        <f t="shared" si="14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369.125</v>
      </c>
      <c r="Q47" t="s">
        <v>57</v>
      </c>
      <c r="R47">
        <v>369.125</v>
      </c>
      <c r="S47" t="s">
        <v>57</v>
      </c>
      <c r="T47">
        <v>70.875</v>
      </c>
      <c r="U47">
        <v>70.875</v>
      </c>
      <c r="V47" t="s">
        <v>57</v>
      </c>
      <c r="W47">
        <v>139.875</v>
      </c>
      <c r="X47">
        <v>139.875</v>
      </c>
      <c r="Y47" t="s">
        <v>57</v>
      </c>
      <c r="Z47">
        <v>413.125</v>
      </c>
      <c r="AA47">
        <v>413.125</v>
      </c>
      <c r="AB47" t="s">
        <v>57</v>
      </c>
      <c r="AC47">
        <v>42</v>
      </c>
      <c r="AD47">
        <v>15</v>
      </c>
      <c r="AE47">
        <v>22</v>
      </c>
      <c r="AF47">
        <v>5</v>
      </c>
      <c r="AG47">
        <v>9</v>
      </c>
      <c r="AH47">
        <v>10</v>
      </c>
      <c r="AI47">
        <v>4</v>
      </c>
      <c r="AJ47" t="s">
        <v>57</v>
      </c>
      <c r="AK47">
        <v>1</v>
      </c>
      <c r="AL47">
        <v>18</v>
      </c>
      <c r="AM47">
        <v>8</v>
      </c>
      <c r="AN47">
        <v>2</v>
      </c>
      <c r="AO47" t="s">
        <v>57</v>
      </c>
      <c r="AP47" t="s">
        <v>57</v>
      </c>
      <c r="AQ47">
        <v>1</v>
      </c>
      <c r="AR47">
        <v>4</v>
      </c>
      <c r="AS47">
        <v>1</v>
      </c>
      <c r="AT47">
        <v>8</v>
      </c>
      <c r="AU47">
        <v>4</v>
      </c>
      <c r="AV47" t="s">
        <v>57</v>
      </c>
      <c r="AW47" t="s">
        <v>57</v>
      </c>
      <c r="AX47">
        <v>9</v>
      </c>
      <c r="AY47" t="s">
        <v>57</v>
      </c>
      <c r="AZ47" t="s">
        <v>57</v>
      </c>
      <c r="BA47" t="s">
        <v>57</v>
      </c>
      <c r="BB47" t="s">
        <v>57</v>
      </c>
      <c r="BC47" t="s">
        <v>57</v>
      </c>
      <c r="BD47">
        <v>5</v>
      </c>
      <c r="BE47">
        <v>15</v>
      </c>
      <c r="BF47" t="s">
        <v>57</v>
      </c>
      <c r="BG47" t="s">
        <v>57</v>
      </c>
      <c r="BH47" t="s">
        <v>57</v>
      </c>
      <c r="BI47">
        <v>6</v>
      </c>
      <c r="BJ47">
        <v>5</v>
      </c>
      <c r="BK47">
        <v>4</v>
      </c>
      <c r="BL47">
        <v>86</v>
      </c>
      <c r="BM47">
        <v>31</v>
      </c>
      <c r="BN47" t="s">
        <v>57</v>
      </c>
      <c r="BO47">
        <v>3</v>
      </c>
      <c r="BP47">
        <v>5</v>
      </c>
      <c r="BQ47">
        <v>3</v>
      </c>
      <c r="BR47">
        <v>44</v>
      </c>
      <c r="BS47" t="s">
        <v>57</v>
      </c>
      <c r="BT47" t="s">
        <v>57</v>
      </c>
      <c r="BU47" t="s">
        <v>57</v>
      </c>
      <c r="BV47" t="s">
        <v>57</v>
      </c>
      <c r="BW47" t="s">
        <v>57</v>
      </c>
      <c r="BX47" t="s">
        <v>57</v>
      </c>
      <c r="BY47" t="s">
        <v>57</v>
      </c>
      <c r="BZ47" t="s">
        <v>57</v>
      </c>
      <c r="CA47" t="s">
        <v>57</v>
      </c>
      <c r="CB47" t="s">
        <v>57</v>
      </c>
      <c r="CC47" t="s">
        <v>57</v>
      </c>
      <c r="CD47" t="s">
        <v>58</v>
      </c>
      <c r="CE47" s="58" t="s">
        <v>111</v>
      </c>
      <c r="CG47" s="10">
        <f t="shared" ref="CG47:ER47" si="29">CG229</f>
        <v>0</v>
      </c>
      <c r="CH47" s="10">
        <f t="shared" si="29"/>
        <v>0</v>
      </c>
      <c r="CI47" s="59">
        <f t="shared" si="29"/>
        <v>0</v>
      </c>
      <c r="CJ47" s="59">
        <f t="shared" si="29"/>
        <v>0</v>
      </c>
      <c r="CK47" s="59">
        <f t="shared" si="29"/>
        <v>0</v>
      </c>
      <c r="CL47" s="59">
        <f t="shared" si="29"/>
        <v>0</v>
      </c>
      <c r="CM47" s="59">
        <f t="shared" si="29"/>
        <v>0</v>
      </c>
      <c r="CN47" s="59">
        <f t="shared" si="29"/>
        <v>0</v>
      </c>
      <c r="CO47" s="59">
        <f t="shared" si="29"/>
        <v>0</v>
      </c>
      <c r="CP47" s="59">
        <f t="shared" si="29"/>
        <v>0</v>
      </c>
      <c r="CQ47" s="59">
        <f t="shared" si="29"/>
        <v>0</v>
      </c>
      <c r="CR47" s="59">
        <f t="shared" si="29"/>
        <v>0</v>
      </c>
      <c r="CS47" s="59">
        <f t="shared" si="29"/>
        <v>0</v>
      </c>
      <c r="CT47" s="59">
        <f t="shared" si="29"/>
        <v>0</v>
      </c>
      <c r="CU47" s="59">
        <f t="shared" si="29"/>
        <v>0</v>
      </c>
      <c r="CV47" s="59">
        <f t="shared" si="29"/>
        <v>0</v>
      </c>
      <c r="CW47" s="59">
        <f t="shared" si="29"/>
        <v>0</v>
      </c>
      <c r="CX47" s="59">
        <f t="shared" si="29"/>
        <v>0</v>
      </c>
      <c r="CY47" s="59">
        <f t="shared" si="29"/>
        <v>0</v>
      </c>
      <c r="CZ47" s="95">
        <f t="shared" si="29"/>
        <v>0</v>
      </c>
      <c r="DA47" s="95">
        <f t="shared" si="29"/>
        <v>0</v>
      </c>
      <c r="DB47" s="95">
        <f t="shared" si="29"/>
        <v>0</v>
      </c>
      <c r="DC47" s="95">
        <f t="shared" si="29"/>
        <v>0</v>
      </c>
      <c r="DD47" s="95">
        <f t="shared" si="29"/>
        <v>0</v>
      </c>
      <c r="DE47" s="95">
        <f t="shared" si="29"/>
        <v>0</v>
      </c>
      <c r="DF47" s="95">
        <f t="shared" si="29"/>
        <v>0</v>
      </c>
      <c r="DG47" s="95">
        <f t="shared" si="29"/>
        <v>0</v>
      </c>
      <c r="DH47" s="95">
        <f t="shared" si="29"/>
        <v>0</v>
      </c>
      <c r="DI47" s="95">
        <f t="shared" si="29"/>
        <v>0</v>
      </c>
      <c r="DJ47" s="95">
        <f t="shared" si="29"/>
        <v>0</v>
      </c>
      <c r="DK47" s="95">
        <f t="shared" si="29"/>
        <v>0</v>
      </c>
      <c r="DL47" s="95">
        <f t="shared" si="29"/>
        <v>0</v>
      </c>
      <c r="DM47" s="95">
        <f t="shared" si="29"/>
        <v>0</v>
      </c>
      <c r="DN47" s="95">
        <f t="shared" si="29"/>
        <v>0</v>
      </c>
      <c r="DO47" s="95">
        <f t="shared" si="29"/>
        <v>0</v>
      </c>
      <c r="DP47" s="95">
        <f t="shared" si="29"/>
        <v>0</v>
      </c>
      <c r="DQ47" s="59">
        <f t="shared" si="29"/>
        <v>0</v>
      </c>
      <c r="DR47" s="59">
        <f t="shared" si="29"/>
        <v>0</v>
      </c>
      <c r="DS47" s="59">
        <f t="shared" si="29"/>
        <v>0</v>
      </c>
      <c r="DT47" s="59">
        <f t="shared" si="29"/>
        <v>0</v>
      </c>
      <c r="DU47" s="59">
        <f t="shared" si="29"/>
        <v>0</v>
      </c>
      <c r="DV47" s="59">
        <f t="shared" si="29"/>
        <v>0</v>
      </c>
      <c r="DW47" s="59">
        <f t="shared" si="29"/>
        <v>0</v>
      </c>
      <c r="DX47" s="59">
        <f t="shared" si="29"/>
        <v>0</v>
      </c>
      <c r="DY47" s="59">
        <f t="shared" si="29"/>
        <v>0</v>
      </c>
      <c r="DZ47" s="59">
        <f t="shared" si="29"/>
        <v>0</v>
      </c>
      <c r="EA47" s="59">
        <f t="shared" si="29"/>
        <v>0</v>
      </c>
      <c r="EB47" s="59">
        <f t="shared" si="29"/>
        <v>0</v>
      </c>
      <c r="EC47" s="59">
        <f t="shared" si="29"/>
        <v>0</v>
      </c>
      <c r="ED47" s="59">
        <f t="shared" si="29"/>
        <v>0</v>
      </c>
      <c r="EE47" s="59">
        <f t="shared" si="29"/>
        <v>0</v>
      </c>
      <c r="EF47" s="59">
        <f t="shared" si="29"/>
        <v>0</v>
      </c>
      <c r="EG47" s="59">
        <f t="shared" si="29"/>
        <v>0</v>
      </c>
      <c r="EH47" s="95">
        <f t="shared" si="29"/>
        <v>0</v>
      </c>
      <c r="EI47" s="95">
        <f t="shared" si="29"/>
        <v>0</v>
      </c>
      <c r="EJ47" s="95">
        <f t="shared" si="29"/>
        <v>0</v>
      </c>
      <c r="EK47" s="95">
        <f t="shared" si="29"/>
        <v>0</v>
      </c>
      <c r="EL47" s="95">
        <f t="shared" si="29"/>
        <v>0</v>
      </c>
      <c r="EM47" s="95">
        <f t="shared" si="29"/>
        <v>0</v>
      </c>
      <c r="EN47" s="95">
        <f t="shared" si="29"/>
        <v>0</v>
      </c>
      <c r="EO47" s="95">
        <f t="shared" si="29"/>
        <v>0</v>
      </c>
      <c r="EP47" s="95">
        <f t="shared" si="29"/>
        <v>0</v>
      </c>
      <c r="EQ47" s="95">
        <f t="shared" si="29"/>
        <v>0</v>
      </c>
      <c r="ER47" s="95">
        <f t="shared" si="29"/>
        <v>0</v>
      </c>
      <c r="ES47" s="95">
        <f t="shared" ref="ES47:EX47" si="30">ES229</f>
        <v>0</v>
      </c>
      <c r="ET47" s="95">
        <f t="shared" si="30"/>
        <v>0</v>
      </c>
      <c r="EU47" s="95">
        <f t="shared" si="30"/>
        <v>0</v>
      </c>
      <c r="EV47" s="95">
        <f t="shared" si="30"/>
        <v>0</v>
      </c>
      <c r="EW47" s="95">
        <f t="shared" si="30"/>
        <v>0</v>
      </c>
      <c r="EX47" s="95">
        <f t="shared" si="30"/>
        <v>0</v>
      </c>
    </row>
    <row r="48" spans="1:154" s="38" customFormat="1">
      <c r="A48" t="s">
        <v>165</v>
      </c>
      <c r="B48" s="10">
        <v>29</v>
      </c>
      <c r="C48" s="6" t="s">
        <v>2</v>
      </c>
      <c r="D48" s="10" t="s">
        <v>38</v>
      </c>
      <c r="E48" s="59">
        <f t="shared" si="13"/>
        <v>0</v>
      </c>
      <c r="F48" s="59">
        <f t="shared" si="13"/>
        <v>0</v>
      </c>
      <c r="G48" s="59">
        <f t="shared" si="13"/>
        <v>100</v>
      </c>
      <c r="H48" s="59">
        <f t="shared" si="13"/>
        <v>0</v>
      </c>
      <c r="I48" s="59">
        <f t="shared" si="14"/>
        <v>1</v>
      </c>
      <c r="J48">
        <v>8</v>
      </c>
      <c r="K48">
        <v>0</v>
      </c>
      <c r="L48">
        <v>0</v>
      </c>
      <c r="M48">
        <v>8</v>
      </c>
      <c r="N48">
        <v>0</v>
      </c>
      <c r="O48">
        <v>1</v>
      </c>
      <c r="P48">
        <v>273.25</v>
      </c>
      <c r="Q48" t="s">
        <v>57</v>
      </c>
      <c r="R48">
        <v>273.25</v>
      </c>
      <c r="S48" t="s">
        <v>57</v>
      </c>
      <c r="T48">
        <v>154</v>
      </c>
      <c r="U48">
        <v>154</v>
      </c>
      <c r="V48" t="s">
        <v>57</v>
      </c>
      <c r="W48">
        <v>201.125</v>
      </c>
      <c r="X48">
        <v>201.125</v>
      </c>
      <c r="Y48" t="s">
        <v>57</v>
      </c>
      <c r="Z48">
        <v>574.75</v>
      </c>
      <c r="AA48">
        <v>574.75</v>
      </c>
      <c r="AB48" t="s">
        <v>57</v>
      </c>
      <c r="AC48">
        <v>26</v>
      </c>
      <c r="AD48">
        <v>16</v>
      </c>
      <c r="AE48">
        <v>10</v>
      </c>
      <c r="AF48" t="s">
        <v>57</v>
      </c>
      <c r="AG48">
        <v>9</v>
      </c>
      <c r="AH48">
        <v>12</v>
      </c>
      <c r="AI48">
        <v>1</v>
      </c>
      <c r="AJ48" t="s">
        <v>57</v>
      </c>
      <c r="AK48" t="s">
        <v>57</v>
      </c>
      <c r="AL48">
        <v>4</v>
      </c>
      <c r="AM48">
        <v>8</v>
      </c>
      <c r="AN48">
        <v>4</v>
      </c>
      <c r="AO48" t="s">
        <v>57</v>
      </c>
      <c r="AP48" t="s">
        <v>57</v>
      </c>
      <c r="AQ48" t="s">
        <v>57</v>
      </c>
      <c r="AR48">
        <v>4</v>
      </c>
      <c r="AS48">
        <v>1</v>
      </c>
      <c r="AT48">
        <v>8</v>
      </c>
      <c r="AU48">
        <v>1</v>
      </c>
      <c r="AV48" t="s">
        <v>57</v>
      </c>
      <c r="AW48" t="s">
        <v>57</v>
      </c>
      <c r="AX48" t="s">
        <v>57</v>
      </c>
      <c r="AY48" t="s">
        <v>57</v>
      </c>
      <c r="AZ48" t="s">
        <v>57</v>
      </c>
      <c r="BA48" t="s">
        <v>57</v>
      </c>
      <c r="BB48" t="s">
        <v>57</v>
      </c>
      <c r="BC48" t="s">
        <v>57</v>
      </c>
      <c r="BD48" t="s">
        <v>57</v>
      </c>
      <c r="BE48">
        <v>9</v>
      </c>
      <c r="BF48" t="s">
        <v>57</v>
      </c>
      <c r="BG48" t="s">
        <v>57</v>
      </c>
      <c r="BH48">
        <v>1</v>
      </c>
      <c r="BI48">
        <v>6</v>
      </c>
      <c r="BJ48">
        <v>2</v>
      </c>
      <c r="BK48" t="s">
        <v>57</v>
      </c>
      <c r="BL48">
        <v>93</v>
      </c>
      <c r="BM48">
        <v>19</v>
      </c>
      <c r="BN48">
        <v>1</v>
      </c>
      <c r="BO48">
        <v>7</v>
      </c>
      <c r="BP48" t="s">
        <v>57</v>
      </c>
      <c r="BQ48">
        <v>4</v>
      </c>
      <c r="BR48">
        <v>62</v>
      </c>
      <c r="BS48" t="s">
        <v>57</v>
      </c>
      <c r="BT48" t="s">
        <v>57</v>
      </c>
      <c r="BU48" t="s">
        <v>57</v>
      </c>
      <c r="BV48" t="s">
        <v>57</v>
      </c>
      <c r="BW48" t="s">
        <v>57</v>
      </c>
      <c r="BX48" t="s">
        <v>57</v>
      </c>
      <c r="BY48" t="s">
        <v>57</v>
      </c>
      <c r="BZ48" t="s">
        <v>57</v>
      </c>
      <c r="CA48" t="s">
        <v>57</v>
      </c>
      <c r="CB48" t="s">
        <v>57</v>
      </c>
      <c r="CC48" t="s">
        <v>57</v>
      </c>
      <c r="CD48" t="s">
        <v>58</v>
      </c>
      <c r="CE48" s="58" t="s">
        <v>111</v>
      </c>
      <c r="CG48" s="10" t="e">
        <f t="shared" ref="CG48:ER48" si="31">CG266</f>
        <v>#REF!</v>
      </c>
      <c r="CH48" s="10" t="e">
        <f t="shared" si="31"/>
        <v>#REF!</v>
      </c>
      <c r="CI48" s="59" t="e">
        <f t="shared" si="31"/>
        <v>#REF!</v>
      </c>
      <c r="CJ48" s="59" t="e">
        <f t="shared" si="31"/>
        <v>#REF!</v>
      </c>
      <c r="CK48" s="59" t="e">
        <f t="shared" si="31"/>
        <v>#REF!</v>
      </c>
      <c r="CL48" s="59" t="e">
        <f t="shared" si="31"/>
        <v>#REF!</v>
      </c>
      <c r="CM48" s="59" t="e">
        <f t="shared" si="31"/>
        <v>#REF!</v>
      </c>
      <c r="CN48" s="59" t="e">
        <f t="shared" si="31"/>
        <v>#REF!</v>
      </c>
      <c r="CO48" s="59" t="e">
        <f t="shared" si="31"/>
        <v>#REF!</v>
      </c>
      <c r="CP48" s="59" t="e">
        <f t="shared" si="31"/>
        <v>#REF!</v>
      </c>
      <c r="CQ48" s="59" t="e">
        <f t="shared" si="31"/>
        <v>#REF!</v>
      </c>
      <c r="CR48" s="59" t="e">
        <f t="shared" si="31"/>
        <v>#REF!</v>
      </c>
      <c r="CS48" s="59" t="e">
        <f t="shared" si="31"/>
        <v>#REF!</v>
      </c>
      <c r="CT48" s="59" t="e">
        <f t="shared" si="31"/>
        <v>#REF!</v>
      </c>
      <c r="CU48" s="59" t="e">
        <f t="shared" si="31"/>
        <v>#REF!</v>
      </c>
      <c r="CV48" s="59" t="e">
        <f t="shared" si="31"/>
        <v>#REF!</v>
      </c>
      <c r="CW48" s="59" t="e">
        <f t="shared" si="31"/>
        <v>#REF!</v>
      </c>
      <c r="CX48" s="59" t="e">
        <f t="shared" si="31"/>
        <v>#REF!</v>
      </c>
      <c r="CY48" s="59" t="e">
        <f t="shared" si="31"/>
        <v>#REF!</v>
      </c>
      <c r="CZ48" s="95" t="e">
        <f t="shared" si="31"/>
        <v>#REF!</v>
      </c>
      <c r="DA48" s="95" t="e">
        <f t="shared" si="31"/>
        <v>#REF!</v>
      </c>
      <c r="DB48" s="95" t="e">
        <f t="shared" si="31"/>
        <v>#REF!</v>
      </c>
      <c r="DC48" s="95">
        <f t="shared" si="31"/>
        <v>0</v>
      </c>
      <c r="DD48" s="95">
        <f t="shared" si="31"/>
        <v>0</v>
      </c>
      <c r="DE48" s="95">
        <f t="shared" si="31"/>
        <v>0</v>
      </c>
      <c r="DF48" s="95">
        <f t="shared" si="31"/>
        <v>0</v>
      </c>
      <c r="DG48" s="95">
        <f t="shared" si="31"/>
        <v>0</v>
      </c>
      <c r="DH48" s="95">
        <f t="shared" si="31"/>
        <v>0</v>
      </c>
      <c r="DI48" s="95">
        <f t="shared" si="31"/>
        <v>0</v>
      </c>
      <c r="DJ48" s="95">
        <f t="shared" si="31"/>
        <v>0</v>
      </c>
      <c r="DK48" s="95">
        <f t="shared" si="31"/>
        <v>0</v>
      </c>
      <c r="DL48" s="95">
        <f t="shared" si="31"/>
        <v>0</v>
      </c>
      <c r="DM48" s="95">
        <f t="shared" si="31"/>
        <v>0</v>
      </c>
      <c r="DN48" s="95">
        <f t="shared" si="31"/>
        <v>0</v>
      </c>
      <c r="DO48" s="95">
        <f t="shared" si="31"/>
        <v>0</v>
      </c>
      <c r="DP48" s="95">
        <f t="shared" si="31"/>
        <v>0</v>
      </c>
      <c r="DQ48" s="59">
        <f t="shared" si="31"/>
        <v>0</v>
      </c>
      <c r="DR48" s="59">
        <f t="shared" si="31"/>
        <v>0</v>
      </c>
      <c r="DS48" s="59">
        <f t="shared" si="31"/>
        <v>0</v>
      </c>
      <c r="DT48" s="59">
        <f t="shared" si="31"/>
        <v>0</v>
      </c>
      <c r="DU48" s="59">
        <f t="shared" si="31"/>
        <v>0</v>
      </c>
      <c r="DV48" s="59">
        <f t="shared" si="31"/>
        <v>0</v>
      </c>
      <c r="DW48" s="59">
        <f t="shared" si="31"/>
        <v>0</v>
      </c>
      <c r="DX48" s="59">
        <f t="shared" si="31"/>
        <v>0</v>
      </c>
      <c r="DY48" s="59">
        <f t="shared" si="31"/>
        <v>0</v>
      </c>
      <c r="DZ48" s="59">
        <f t="shared" si="31"/>
        <v>0</v>
      </c>
      <c r="EA48" s="59">
        <f t="shared" si="31"/>
        <v>0</v>
      </c>
      <c r="EB48" s="59">
        <f t="shared" si="31"/>
        <v>0</v>
      </c>
      <c r="EC48" s="59">
        <f t="shared" si="31"/>
        <v>0</v>
      </c>
      <c r="ED48" s="59">
        <f t="shared" si="31"/>
        <v>0</v>
      </c>
      <c r="EE48" s="59">
        <f t="shared" si="31"/>
        <v>0</v>
      </c>
      <c r="EF48" s="59">
        <f t="shared" si="31"/>
        <v>0</v>
      </c>
      <c r="EG48" s="59">
        <f t="shared" si="31"/>
        <v>0</v>
      </c>
      <c r="EH48" s="95">
        <f t="shared" si="31"/>
        <v>0</v>
      </c>
      <c r="EI48" s="95">
        <f t="shared" si="31"/>
        <v>0</v>
      </c>
      <c r="EJ48" s="95">
        <f t="shared" si="31"/>
        <v>0</v>
      </c>
      <c r="EK48" s="95">
        <f t="shared" si="31"/>
        <v>0</v>
      </c>
      <c r="EL48" s="95">
        <f t="shared" si="31"/>
        <v>0</v>
      </c>
      <c r="EM48" s="95">
        <f t="shared" si="31"/>
        <v>0</v>
      </c>
      <c r="EN48" s="95">
        <f t="shared" si="31"/>
        <v>0</v>
      </c>
      <c r="EO48" s="95">
        <f t="shared" si="31"/>
        <v>0</v>
      </c>
      <c r="EP48" s="95">
        <f t="shared" si="31"/>
        <v>0</v>
      </c>
      <c r="EQ48" s="95">
        <f t="shared" si="31"/>
        <v>0</v>
      </c>
      <c r="ER48" s="95">
        <f t="shared" si="31"/>
        <v>0</v>
      </c>
      <c r="ES48" s="95">
        <f t="shared" ref="ES48:EX48" si="32">ES266</f>
        <v>0</v>
      </c>
      <c r="ET48" s="95">
        <f t="shared" si="32"/>
        <v>0</v>
      </c>
      <c r="EU48" s="95">
        <f t="shared" si="32"/>
        <v>0</v>
      </c>
      <c r="EV48" s="95">
        <f t="shared" si="32"/>
        <v>0</v>
      </c>
      <c r="EW48" s="95">
        <f t="shared" si="32"/>
        <v>0</v>
      </c>
      <c r="EX48" s="95">
        <f t="shared" si="32"/>
        <v>0</v>
      </c>
    </row>
    <row r="49" spans="1:86" s="38" customFormat="1">
      <c r="A49" t="s">
        <v>166</v>
      </c>
      <c r="B49" s="10">
        <v>34</v>
      </c>
      <c r="C49" s="4" t="s">
        <v>3</v>
      </c>
      <c r="D49" s="10" t="s">
        <v>38</v>
      </c>
      <c r="E49" s="59">
        <f t="shared" si="13"/>
        <v>12.5</v>
      </c>
      <c r="F49" s="59">
        <f t="shared" si="13"/>
        <v>12.5</v>
      </c>
      <c r="G49" s="59">
        <f t="shared" si="13"/>
        <v>62.5</v>
      </c>
      <c r="H49" s="59">
        <f t="shared" si="13"/>
        <v>12.5</v>
      </c>
      <c r="I49" s="59">
        <f t="shared" si="14"/>
        <v>0.625</v>
      </c>
      <c r="J49">
        <v>8</v>
      </c>
      <c r="K49">
        <v>1</v>
      </c>
      <c r="L49">
        <v>1</v>
      </c>
      <c r="M49">
        <v>5</v>
      </c>
      <c r="N49">
        <v>1</v>
      </c>
      <c r="O49">
        <v>0.83333333330000003</v>
      </c>
      <c r="P49">
        <v>2271.7142859999999</v>
      </c>
      <c r="Q49">
        <v>3871</v>
      </c>
      <c r="R49">
        <v>2159.1999999999998</v>
      </c>
      <c r="S49">
        <v>1235</v>
      </c>
      <c r="T49">
        <v>90.5</v>
      </c>
      <c r="U49">
        <v>84.599999990000001</v>
      </c>
      <c r="V49">
        <v>120</v>
      </c>
      <c r="W49">
        <v>1992.666667</v>
      </c>
      <c r="X49">
        <v>1767.2</v>
      </c>
      <c r="Y49">
        <v>3120</v>
      </c>
      <c r="Z49">
        <v>38.666666669999998</v>
      </c>
      <c r="AA49">
        <v>45.2</v>
      </c>
      <c r="AB49">
        <v>6</v>
      </c>
      <c r="AC49">
        <v>21</v>
      </c>
      <c r="AD49">
        <v>8</v>
      </c>
      <c r="AE49">
        <v>9</v>
      </c>
      <c r="AF49">
        <v>4</v>
      </c>
      <c r="AG49">
        <v>14</v>
      </c>
      <c r="AH49">
        <v>6</v>
      </c>
      <c r="AI49">
        <v>1</v>
      </c>
      <c r="AJ49" t="s">
        <v>57</v>
      </c>
      <c r="AK49" t="s">
        <v>57</v>
      </c>
      <c r="AL49" t="s">
        <v>57</v>
      </c>
      <c r="AM49">
        <v>7</v>
      </c>
      <c r="AN49" t="s">
        <v>57</v>
      </c>
      <c r="AO49">
        <v>1</v>
      </c>
      <c r="AP49" t="s">
        <v>57</v>
      </c>
      <c r="AQ49" t="s">
        <v>57</v>
      </c>
      <c r="AR49" t="s">
        <v>57</v>
      </c>
      <c r="AS49">
        <v>4</v>
      </c>
      <c r="AT49">
        <v>5</v>
      </c>
      <c r="AU49" t="s">
        <v>57</v>
      </c>
      <c r="AV49" t="s">
        <v>57</v>
      </c>
      <c r="AW49" t="s">
        <v>57</v>
      </c>
      <c r="AX49" t="s">
        <v>57</v>
      </c>
      <c r="AY49">
        <v>3</v>
      </c>
      <c r="AZ49">
        <v>1</v>
      </c>
      <c r="BA49" t="s">
        <v>57</v>
      </c>
      <c r="BB49" t="s">
        <v>57</v>
      </c>
      <c r="BC49" t="s">
        <v>57</v>
      </c>
      <c r="BD49" t="s">
        <v>57</v>
      </c>
      <c r="BE49">
        <v>10</v>
      </c>
      <c r="BF49">
        <v>2</v>
      </c>
      <c r="BG49" t="s">
        <v>57</v>
      </c>
      <c r="BH49" t="s">
        <v>57</v>
      </c>
      <c r="BI49">
        <v>1</v>
      </c>
      <c r="BJ49">
        <v>6</v>
      </c>
      <c r="BK49">
        <v>1</v>
      </c>
      <c r="BL49">
        <v>514</v>
      </c>
      <c r="BM49">
        <v>168</v>
      </c>
      <c r="BN49">
        <v>18</v>
      </c>
      <c r="BO49">
        <v>12</v>
      </c>
      <c r="BP49">
        <v>8</v>
      </c>
      <c r="BQ49">
        <v>110</v>
      </c>
      <c r="BR49">
        <v>198</v>
      </c>
      <c r="BS49" t="s">
        <v>57</v>
      </c>
      <c r="BT49" t="s">
        <v>57</v>
      </c>
      <c r="BU49" t="s">
        <v>57</v>
      </c>
      <c r="BV49" t="s">
        <v>57</v>
      </c>
      <c r="BW49" t="s">
        <v>57</v>
      </c>
      <c r="BX49" t="s">
        <v>57</v>
      </c>
      <c r="BY49" t="s">
        <v>57</v>
      </c>
      <c r="BZ49" t="s">
        <v>57</v>
      </c>
      <c r="CA49" t="s">
        <v>57</v>
      </c>
      <c r="CB49" t="s">
        <v>57</v>
      </c>
      <c r="CC49" t="s">
        <v>57</v>
      </c>
      <c r="CD49" t="s">
        <v>58</v>
      </c>
      <c r="CG49" s="10"/>
      <c r="CH49" s="10"/>
    </row>
    <row r="50" spans="1:86" s="38" customFormat="1">
      <c r="A50" t="s">
        <v>167</v>
      </c>
      <c r="B50" s="10">
        <v>29</v>
      </c>
      <c r="C50" s="6" t="s">
        <v>2</v>
      </c>
      <c r="D50" s="10" t="s">
        <v>38</v>
      </c>
      <c r="E50" s="59">
        <f t="shared" si="13"/>
        <v>0</v>
      </c>
      <c r="F50" s="59">
        <f t="shared" si="13"/>
        <v>0</v>
      </c>
      <c r="G50" s="59">
        <f t="shared" si="13"/>
        <v>87.5</v>
      </c>
      <c r="H50" s="59">
        <f t="shared" si="13"/>
        <v>12.5</v>
      </c>
      <c r="I50" s="59">
        <f t="shared" si="14"/>
        <v>0.875</v>
      </c>
      <c r="J50">
        <v>8</v>
      </c>
      <c r="K50">
        <v>0</v>
      </c>
      <c r="L50">
        <v>0</v>
      </c>
      <c r="M50">
        <v>7</v>
      </c>
      <c r="N50">
        <v>1</v>
      </c>
      <c r="O50">
        <v>0.875</v>
      </c>
      <c r="P50">
        <v>181.125</v>
      </c>
      <c r="Q50" t="s">
        <v>57</v>
      </c>
      <c r="R50">
        <v>187.14285709999999</v>
      </c>
      <c r="S50">
        <v>139</v>
      </c>
      <c r="T50">
        <v>141.75</v>
      </c>
      <c r="U50">
        <v>113.1428571</v>
      </c>
      <c r="V50">
        <v>342</v>
      </c>
      <c r="W50">
        <v>1371.125</v>
      </c>
      <c r="X50">
        <v>1556</v>
      </c>
      <c r="Y50">
        <v>77</v>
      </c>
      <c r="Z50">
        <v>409.375</v>
      </c>
      <c r="AA50">
        <v>420.57142850000002</v>
      </c>
      <c r="AB50">
        <v>331</v>
      </c>
      <c r="AC50">
        <v>20</v>
      </c>
      <c r="AD50">
        <v>10</v>
      </c>
      <c r="AE50">
        <v>8</v>
      </c>
      <c r="AF50">
        <v>2</v>
      </c>
      <c r="AG50">
        <v>9</v>
      </c>
      <c r="AH50">
        <v>9</v>
      </c>
      <c r="AI50">
        <v>1</v>
      </c>
      <c r="AJ50" t="s">
        <v>57</v>
      </c>
      <c r="AK50">
        <v>1</v>
      </c>
      <c r="AL50" t="s">
        <v>57</v>
      </c>
      <c r="AM50">
        <v>8</v>
      </c>
      <c r="AN50">
        <v>1</v>
      </c>
      <c r="AO50" t="s">
        <v>57</v>
      </c>
      <c r="AP50" t="s">
        <v>57</v>
      </c>
      <c r="AQ50">
        <v>1</v>
      </c>
      <c r="AR50" t="s">
        <v>57</v>
      </c>
      <c r="AS50">
        <v>1</v>
      </c>
      <c r="AT50">
        <v>7</v>
      </c>
      <c r="AU50" t="s">
        <v>57</v>
      </c>
      <c r="AV50" t="s">
        <v>57</v>
      </c>
      <c r="AW50" t="s">
        <v>57</v>
      </c>
      <c r="AX50" t="s">
        <v>57</v>
      </c>
      <c r="AY50" t="s">
        <v>57</v>
      </c>
      <c r="AZ50">
        <v>1</v>
      </c>
      <c r="BA50">
        <v>1</v>
      </c>
      <c r="BB50" t="s">
        <v>57</v>
      </c>
      <c r="BC50" t="s">
        <v>57</v>
      </c>
      <c r="BD50" t="s">
        <v>57</v>
      </c>
      <c r="BE50">
        <v>14</v>
      </c>
      <c r="BF50" t="s">
        <v>57</v>
      </c>
      <c r="BG50">
        <v>2</v>
      </c>
      <c r="BH50">
        <v>4</v>
      </c>
      <c r="BI50">
        <v>3</v>
      </c>
      <c r="BJ50">
        <v>5</v>
      </c>
      <c r="BK50" t="s">
        <v>57</v>
      </c>
      <c r="BL50">
        <v>406</v>
      </c>
      <c r="BM50">
        <v>29</v>
      </c>
      <c r="BN50">
        <v>9</v>
      </c>
      <c r="BO50">
        <v>15</v>
      </c>
      <c r="BP50" t="s">
        <v>57</v>
      </c>
      <c r="BQ50">
        <v>140</v>
      </c>
      <c r="BR50">
        <v>213</v>
      </c>
      <c r="BS50" t="s">
        <v>57</v>
      </c>
      <c r="BT50" t="s">
        <v>57</v>
      </c>
      <c r="BU50" t="s">
        <v>57</v>
      </c>
      <c r="BV50" t="s">
        <v>57</v>
      </c>
      <c r="BW50" t="s">
        <v>57</v>
      </c>
      <c r="BX50" t="s">
        <v>57</v>
      </c>
      <c r="BY50" t="s">
        <v>57</v>
      </c>
      <c r="BZ50" t="s">
        <v>57</v>
      </c>
      <c r="CA50" t="s">
        <v>57</v>
      </c>
      <c r="CB50" t="s">
        <v>57</v>
      </c>
      <c r="CC50" t="s">
        <v>57</v>
      </c>
      <c r="CD50" t="s">
        <v>58</v>
      </c>
      <c r="CE50" s="58" t="s">
        <v>111</v>
      </c>
      <c r="CG50" s="10"/>
      <c r="CH50" s="10"/>
    </row>
    <row r="51" spans="1:86" s="38" customFormat="1">
      <c r="A51" t="s">
        <v>182</v>
      </c>
      <c r="B51" s="10">
        <v>37</v>
      </c>
      <c r="C51" s="4" t="s">
        <v>3</v>
      </c>
      <c r="D51" s="10" t="s">
        <v>38</v>
      </c>
      <c r="E51" s="59">
        <f t="shared" si="13"/>
        <v>50</v>
      </c>
      <c r="F51" s="59">
        <f t="shared" si="13"/>
        <v>12.5</v>
      </c>
      <c r="G51" s="59">
        <f t="shared" si="13"/>
        <v>25</v>
      </c>
      <c r="H51" s="59">
        <f t="shared" si="13"/>
        <v>12.5</v>
      </c>
      <c r="I51" s="59">
        <f t="shared" si="14"/>
        <v>0.25</v>
      </c>
      <c r="J51">
        <v>8</v>
      </c>
      <c r="K51">
        <v>4</v>
      </c>
      <c r="L51">
        <v>1</v>
      </c>
      <c r="M51">
        <v>2</v>
      </c>
      <c r="N51">
        <v>1</v>
      </c>
      <c r="O51">
        <v>0.66666666669999997</v>
      </c>
      <c r="P51">
        <v>825.25</v>
      </c>
      <c r="Q51">
        <v>884</v>
      </c>
      <c r="R51">
        <v>746.5</v>
      </c>
      <c r="S51">
        <v>924</v>
      </c>
      <c r="T51">
        <v>1617.666667</v>
      </c>
      <c r="U51">
        <v>1567.5</v>
      </c>
      <c r="V51">
        <v>1718</v>
      </c>
      <c r="W51">
        <v>203</v>
      </c>
      <c r="X51">
        <v>264</v>
      </c>
      <c r="Y51">
        <v>81</v>
      </c>
      <c r="Z51">
        <v>638</v>
      </c>
      <c r="AA51">
        <v>811</v>
      </c>
      <c r="AB51">
        <v>292</v>
      </c>
      <c r="AC51">
        <v>29</v>
      </c>
      <c r="AD51">
        <v>8</v>
      </c>
      <c r="AE51">
        <v>13</v>
      </c>
      <c r="AF51">
        <v>8</v>
      </c>
      <c r="AG51">
        <v>5</v>
      </c>
      <c r="AH51">
        <v>6</v>
      </c>
      <c r="AI51">
        <v>6</v>
      </c>
      <c r="AJ51">
        <v>1</v>
      </c>
      <c r="AK51">
        <v>2</v>
      </c>
      <c r="AL51">
        <v>9</v>
      </c>
      <c r="AM51">
        <v>4</v>
      </c>
      <c r="AN51">
        <v>3</v>
      </c>
      <c r="AO51" t="s">
        <v>57</v>
      </c>
      <c r="AP51" t="s">
        <v>57</v>
      </c>
      <c r="AQ51" t="s">
        <v>57</v>
      </c>
      <c r="AR51">
        <v>1</v>
      </c>
      <c r="AS51">
        <v>1</v>
      </c>
      <c r="AT51">
        <v>2</v>
      </c>
      <c r="AU51">
        <v>5</v>
      </c>
      <c r="AV51">
        <v>1</v>
      </c>
      <c r="AW51">
        <v>2</v>
      </c>
      <c r="AX51">
        <v>2</v>
      </c>
      <c r="AY51" t="s">
        <v>57</v>
      </c>
      <c r="AZ51">
        <v>1</v>
      </c>
      <c r="BA51">
        <v>1</v>
      </c>
      <c r="BB51" t="s">
        <v>57</v>
      </c>
      <c r="BC51" t="s">
        <v>57</v>
      </c>
      <c r="BD51">
        <v>6</v>
      </c>
      <c r="BE51">
        <v>23</v>
      </c>
      <c r="BF51">
        <v>15</v>
      </c>
      <c r="BG51" t="s">
        <v>57</v>
      </c>
      <c r="BH51" t="s">
        <v>57</v>
      </c>
      <c r="BI51">
        <v>1</v>
      </c>
      <c r="BJ51">
        <v>2</v>
      </c>
      <c r="BK51">
        <v>5</v>
      </c>
      <c r="BL51" t="s">
        <v>57</v>
      </c>
      <c r="BM51" t="s">
        <v>57</v>
      </c>
      <c r="BN51" t="s">
        <v>57</v>
      </c>
      <c r="BO51" t="s">
        <v>57</v>
      </c>
      <c r="BP51" t="s">
        <v>57</v>
      </c>
      <c r="BQ51" t="s">
        <v>57</v>
      </c>
      <c r="BR51" t="s">
        <v>57</v>
      </c>
      <c r="BS51" t="s">
        <v>57</v>
      </c>
      <c r="BT51" t="s">
        <v>57</v>
      </c>
      <c r="BU51" t="s">
        <v>57</v>
      </c>
      <c r="BV51" t="s">
        <v>57</v>
      </c>
      <c r="BW51" t="s">
        <v>57</v>
      </c>
      <c r="BX51" t="s">
        <v>57</v>
      </c>
      <c r="BY51" t="s">
        <v>57</v>
      </c>
      <c r="BZ51" t="s">
        <v>57</v>
      </c>
      <c r="CA51" t="s">
        <v>57</v>
      </c>
      <c r="CB51" t="s">
        <v>57</v>
      </c>
      <c r="CC51" t="s">
        <v>57</v>
      </c>
      <c r="CD51" t="s">
        <v>58</v>
      </c>
      <c r="CE51" s="58"/>
      <c r="CG51" s="10"/>
      <c r="CH51" s="10"/>
    </row>
    <row r="52" spans="1:86" s="38" customFormat="1">
      <c r="A52" t="s">
        <v>168</v>
      </c>
      <c r="B52" s="10">
        <v>27</v>
      </c>
      <c r="C52" s="4" t="s">
        <v>3</v>
      </c>
      <c r="D52" s="10" t="s">
        <v>38</v>
      </c>
      <c r="E52" s="59">
        <f t="shared" si="13"/>
        <v>0</v>
      </c>
      <c r="F52" s="59">
        <f t="shared" si="13"/>
        <v>0</v>
      </c>
      <c r="G52" s="59">
        <f t="shared" si="13"/>
        <v>87.5</v>
      </c>
      <c r="H52" s="59">
        <f t="shared" si="13"/>
        <v>12.5</v>
      </c>
      <c r="I52" s="59">
        <f t="shared" si="14"/>
        <v>0.875</v>
      </c>
      <c r="J52">
        <v>8</v>
      </c>
      <c r="K52">
        <v>0</v>
      </c>
      <c r="L52">
        <v>0</v>
      </c>
      <c r="M52">
        <v>7</v>
      </c>
      <c r="N52">
        <v>1</v>
      </c>
      <c r="O52">
        <v>0.875</v>
      </c>
      <c r="P52">
        <v>382.875</v>
      </c>
      <c r="Q52" t="s">
        <v>57</v>
      </c>
      <c r="R52">
        <v>430.85714280000002</v>
      </c>
      <c r="S52">
        <v>47</v>
      </c>
      <c r="T52">
        <v>140.375</v>
      </c>
      <c r="U52">
        <v>105</v>
      </c>
      <c r="V52">
        <v>388</v>
      </c>
      <c r="W52">
        <v>247.75</v>
      </c>
      <c r="X52">
        <v>261.85714280000002</v>
      </c>
      <c r="Y52">
        <v>149</v>
      </c>
      <c r="Z52">
        <v>23</v>
      </c>
      <c r="AA52">
        <v>20.14285714</v>
      </c>
      <c r="AB52">
        <v>43</v>
      </c>
      <c r="AC52">
        <v>40</v>
      </c>
      <c r="AD52">
        <v>14</v>
      </c>
      <c r="AE52">
        <v>17</v>
      </c>
      <c r="AF52">
        <v>9</v>
      </c>
      <c r="AG52">
        <v>10</v>
      </c>
      <c r="AH52">
        <v>11</v>
      </c>
      <c r="AI52">
        <v>2</v>
      </c>
      <c r="AJ52" t="s">
        <v>57</v>
      </c>
      <c r="AK52">
        <v>7</v>
      </c>
      <c r="AL52">
        <v>10</v>
      </c>
      <c r="AM52">
        <v>8</v>
      </c>
      <c r="AN52">
        <v>3</v>
      </c>
      <c r="AO52" t="s">
        <v>57</v>
      </c>
      <c r="AP52" t="s">
        <v>57</v>
      </c>
      <c r="AQ52">
        <v>1</v>
      </c>
      <c r="AR52">
        <v>2</v>
      </c>
      <c r="AS52">
        <v>1</v>
      </c>
      <c r="AT52">
        <v>7</v>
      </c>
      <c r="AU52">
        <v>2</v>
      </c>
      <c r="AV52" t="s">
        <v>57</v>
      </c>
      <c r="AW52">
        <v>4</v>
      </c>
      <c r="AX52">
        <v>3</v>
      </c>
      <c r="AY52">
        <v>1</v>
      </c>
      <c r="AZ52">
        <v>1</v>
      </c>
      <c r="BA52" t="s">
        <v>57</v>
      </c>
      <c r="BB52" t="s">
        <v>57</v>
      </c>
      <c r="BC52">
        <v>2</v>
      </c>
      <c r="BD52">
        <v>5</v>
      </c>
      <c r="BE52">
        <v>25</v>
      </c>
      <c r="BF52">
        <v>2</v>
      </c>
      <c r="BG52" t="s">
        <v>57</v>
      </c>
      <c r="BH52" t="s">
        <v>57</v>
      </c>
      <c r="BI52">
        <v>4</v>
      </c>
      <c r="BJ52">
        <v>13</v>
      </c>
      <c r="BK52">
        <v>6</v>
      </c>
      <c r="BL52">
        <v>100</v>
      </c>
      <c r="BM52">
        <v>25</v>
      </c>
      <c r="BN52">
        <v>6</v>
      </c>
      <c r="BO52" t="s">
        <v>57</v>
      </c>
      <c r="BP52">
        <v>19</v>
      </c>
      <c r="BQ52">
        <v>22</v>
      </c>
      <c r="BR52">
        <v>28</v>
      </c>
      <c r="BS52" t="s">
        <v>57</v>
      </c>
      <c r="BT52" t="s">
        <v>57</v>
      </c>
      <c r="BU52" t="s">
        <v>57</v>
      </c>
      <c r="BV52" t="s">
        <v>57</v>
      </c>
      <c r="BW52" t="s">
        <v>57</v>
      </c>
      <c r="BX52" t="s">
        <v>57</v>
      </c>
      <c r="BY52" t="s">
        <v>57</v>
      </c>
      <c r="BZ52" t="s">
        <v>57</v>
      </c>
      <c r="CA52" t="s">
        <v>57</v>
      </c>
      <c r="CB52" t="s">
        <v>57</v>
      </c>
      <c r="CC52" t="s">
        <v>57</v>
      </c>
      <c r="CD52" t="s">
        <v>58</v>
      </c>
      <c r="CG52" s="10"/>
      <c r="CH52" s="10"/>
    </row>
    <row r="53" spans="1:86" s="38" customFormat="1">
      <c r="A53" t="s">
        <v>169</v>
      </c>
      <c r="B53" s="10">
        <v>35</v>
      </c>
      <c r="C53" s="6" t="s">
        <v>2</v>
      </c>
      <c r="D53" s="10" t="s">
        <v>38</v>
      </c>
      <c r="E53" s="59">
        <f t="shared" si="13"/>
        <v>0</v>
      </c>
      <c r="F53" s="59">
        <f t="shared" si="13"/>
        <v>0</v>
      </c>
      <c r="G53" s="59">
        <f t="shared" si="13"/>
        <v>100</v>
      </c>
      <c r="H53" s="59">
        <f t="shared" si="13"/>
        <v>0</v>
      </c>
      <c r="I53" s="59">
        <f t="shared" si="14"/>
        <v>1</v>
      </c>
      <c r="J53">
        <v>8</v>
      </c>
      <c r="K53">
        <v>0</v>
      </c>
      <c r="L53">
        <v>0</v>
      </c>
      <c r="M53">
        <v>8</v>
      </c>
      <c r="N53">
        <v>0</v>
      </c>
      <c r="O53">
        <v>1</v>
      </c>
      <c r="P53">
        <v>1113.375</v>
      </c>
      <c r="Q53" t="s">
        <v>57</v>
      </c>
      <c r="R53">
        <v>1113.375</v>
      </c>
      <c r="S53" t="s">
        <v>57</v>
      </c>
      <c r="T53">
        <v>74.125</v>
      </c>
      <c r="U53">
        <v>74.125</v>
      </c>
      <c r="V53" t="s">
        <v>57</v>
      </c>
      <c r="W53">
        <v>198.5</v>
      </c>
      <c r="X53">
        <v>198.5</v>
      </c>
      <c r="Y53" t="s">
        <v>57</v>
      </c>
      <c r="Z53">
        <v>631.25</v>
      </c>
      <c r="AA53">
        <v>631.25</v>
      </c>
      <c r="AB53" t="s">
        <v>57</v>
      </c>
      <c r="AC53">
        <v>20</v>
      </c>
      <c r="AD53">
        <v>8</v>
      </c>
      <c r="AE53">
        <v>9</v>
      </c>
      <c r="AF53">
        <v>3</v>
      </c>
      <c r="AG53">
        <v>12</v>
      </c>
      <c r="AH53">
        <v>8</v>
      </c>
      <c r="AI53" t="s">
        <v>57</v>
      </c>
      <c r="AJ53" t="s">
        <v>57</v>
      </c>
      <c r="AK53" t="s">
        <v>57</v>
      </c>
      <c r="AL53" t="s">
        <v>57</v>
      </c>
      <c r="AM53">
        <v>8</v>
      </c>
      <c r="AN53" t="s">
        <v>57</v>
      </c>
      <c r="AO53" t="s">
        <v>57</v>
      </c>
      <c r="AP53" t="s">
        <v>57</v>
      </c>
      <c r="AQ53" t="s">
        <v>57</v>
      </c>
      <c r="AR53" t="s">
        <v>57</v>
      </c>
      <c r="AS53">
        <v>1</v>
      </c>
      <c r="AT53">
        <v>8</v>
      </c>
      <c r="AU53" t="s">
        <v>57</v>
      </c>
      <c r="AV53" t="s">
        <v>57</v>
      </c>
      <c r="AW53" t="s">
        <v>57</v>
      </c>
      <c r="AX53" t="s">
        <v>57</v>
      </c>
      <c r="AY53">
        <v>3</v>
      </c>
      <c r="AZ53" t="s">
        <v>57</v>
      </c>
      <c r="BA53" t="s">
        <v>57</v>
      </c>
      <c r="BB53" t="s">
        <v>57</v>
      </c>
      <c r="BC53" t="s">
        <v>57</v>
      </c>
      <c r="BD53" t="s">
        <v>57</v>
      </c>
      <c r="BE53">
        <v>9</v>
      </c>
      <c r="BF53">
        <v>1</v>
      </c>
      <c r="BG53" t="s">
        <v>57</v>
      </c>
      <c r="BH53" t="s">
        <v>57</v>
      </c>
      <c r="BI53">
        <v>7</v>
      </c>
      <c r="BJ53">
        <v>1</v>
      </c>
      <c r="BK53" t="s">
        <v>57</v>
      </c>
      <c r="BL53">
        <v>115</v>
      </c>
      <c r="BM53">
        <v>41</v>
      </c>
      <c r="BN53">
        <v>1</v>
      </c>
      <c r="BO53">
        <v>8</v>
      </c>
      <c r="BP53">
        <v>17</v>
      </c>
      <c r="BQ53">
        <v>13</v>
      </c>
      <c r="BR53">
        <v>35</v>
      </c>
      <c r="BS53" t="s">
        <v>57</v>
      </c>
      <c r="BT53" t="s">
        <v>57</v>
      </c>
      <c r="BU53" t="s">
        <v>57</v>
      </c>
      <c r="BV53" t="s">
        <v>57</v>
      </c>
      <c r="BW53" t="s">
        <v>57</v>
      </c>
      <c r="BX53" t="s">
        <v>57</v>
      </c>
      <c r="BY53" t="s">
        <v>57</v>
      </c>
      <c r="BZ53" t="s">
        <v>57</v>
      </c>
      <c r="CA53" t="s">
        <v>57</v>
      </c>
      <c r="CB53" t="s">
        <v>57</v>
      </c>
      <c r="CC53" t="s">
        <v>57</v>
      </c>
      <c r="CD53" t="s">
        <v>58</v>
      </c>
      <c r="CG53" s="10"/>
      <c r="CH53" s="10"/>
    </row>
    <row r="54" spans="1:86" s="38" customFormat="1">
      <c r="A54" t="s">
        <v>170</v>
      </c>
      <c r="B54" s="10">
        <v>29</v>
      </c>
      <c r="C54" s="6" t="s">
        <v>2</v>
      </c>
      <c r="D54" s="10" t="s">
        <v>38</v>
      </c>
      <c r="E54" s="59">
        <f t="shared" si="13"/>
        <v>0</v>
      </c>
      <c r="F54" s="59">
        <f t="shared" si="13"/>
        <v>0</v>
      </c>
      <c r="G54" s="59">
        <f t="shared" si="13"/>
        <v>100</v>
      </c>
      <c r="H54" s="59">
        <f t="shared" si="13"/>
        <v>0</v>
      </c>
      <c r="I54" s="59">
        <f t="shared" si="14"/>
        <v>1</v>
      </c>
      <c r="J54">
        <v>8</v>
      </c>
      <c r="K54">
        <v>0</v>
      </c>
      <c r="L54">
        <v>0</v>
      </c>
      <c r="M54">
        <v>8</v>
      </c>
      <c r="N54">
        <v>0</v>
      </c>
      <c r="O54">
        <v>1</v>
      </c>
      <c r="P54">
        <v>147.25</v>
      </c>
      <c r="Q54" t="s">
        <v>57</v>
      </c>
      <c r="R54">
        <v>147.25</v>
      </c>
      <c r="S54" t="s">
        <v>57</v>
      </c>
      <c r="T54">
        <v>138.125</v>
      </c>
      <c r="U54">
        <v>138.125</v>
      </c>
      <c r="V54" t="s">
        <v>57</v>
      </c>
      <c r="W54">
        <v>89.375</v>
      </c>
      <c r="X54">
        <v>89.375</v>
      </c>
      <c r="Y54" t="s">
        <v>57</v>
      </c>
      <c r="Z54">
        <v>1007.375</v>
      </c>
      <c r="AA54">
        <v>1007.375</v>
      </c>
      <c r="AB54" t="s">
        <v>57</v>
      </c>
      <c r="AC54">
        <v>162</v>
      </c>
      <c r="AD54">
        <v>78</v>
      </c>
      <c r="AE54">
        <v>84</v>
      </c>
      <c r="AF54" t="s">
        <v>57</v>
      </c>
      <c r="AG54">
        <v>21</v>
      </c>
      <c r="AH54">
        <v>31</v>
      </c>
      <c r="AI54">
        <v>19</v>
      </c>
      <c r="AJ54">
        <v>3</v>
      </c>
      <c r="AK54" t="s">
        <v>57</v>
      </c>
      <c r="AL54">
        <v>88</v>
      </c>
      <c r="AM54">
        <v>8</v>
      </c>
      <c r="AN54">
        <v>23</v>
      </c>
      <c r="AO54">
        <v>6</v>
      </c>
      <c r="AP54">
        <v>1</v>
      </c>
      <c r="AQ54" t="s">
        <v>57</v>
      </c>
      <c r="AR54">
        <v>40</v>
      </c>
      <c r="AS54">
        <v>13</v>
      </c>
      <c r="AT54">
        <v>8</v>
      </c>
      <c r="AU54">
        <v>13</v>
      </c>
      <c r="AV54">
        <v>2</v>
      </c>
      <c r="AW54" t="s">
        <v>57</v>
      </c>
      <c r="AX54">
        <v>48</v>
      </c>
      <c r="AY54" t="s">
        <v>57</v>
      </c>
      <c r="AZ54" t="s">
        <v>57</v>
      </c>
      <c r="BA54" t="s">
        <v>57</v>
      </c>
      <c r="BB54" t="s">
        <v>57</v>
      </c>
      <c r="BC54" t="s">
        <v>57</v>
      </c>
      <c r="BD54" t="s">
        <v>57</v>
      </c>
      <c r="BE54">
        <v>8</v>
      </c>
      <c r="BF54" t="s">
        <v>57</v>
      </c>
      <c r="BG54" t="s">
        <v>57</v>
      </c>
      <c r="BH54" t="s">
        <v>57</v>
      </c>
      <c r="BI54">
        <v>8</v>
      </c>
      <c r="BJ54" t="s">
        <v>57</v>
      </c>
      <c r="BK54" t="s">
        <v>57</v>
      </c>
      <c r="BL54">
        <v>33</v>
      </c>
      <c r="BM54">
        <v>3</v>
      </c>
      <c r="BN54" t="s">
        <v>57</v>
      </c>
      <c r="BO54" t="s">
        <v>57</v>
      </c>
      <c r="BP54">
        <v>15</v>
      </c>
      <c r="BQ54">
        <v>2</v>
      </c>
      <c r="BR54">
        <v>13</v>
      </c>
      <c r="BS54" t="s">
        <v>57</v>
      </c>
      <c r="BT54" t="s">
        <v>57</v>
      </c>
      <c r="BU54" t="s">
        <v>57</v>
      </c>
      <c r="BV54" t="s">
        <v>57</v>
      </c>
      <c r="BW54" t="s">
        <v>57</v>
      </c>
      <c r="BX54" t="s">
        <v>57</v>
      </c>
      <c r="BY54" t="s">
        <v>57</v>
      </c>
      <c r="BZ54" t="s">
        <v>57</v>
      </c>
      <c r="CA54" t="s">
        <v>57</v>
      </c>
      <c r="CB54" t="s">
        <v>57</v>
      </c>
      <c r="CC54" t="s">
        <v>57</v>
      </c>
      <c r="CD54" t="s">
        <v>58</v>
      </c>
      <c r="CE54" s="58" t="s">
        <v>111</v>
      </c>
      <c r="CG54" s="10"/>
      <c r="CH54" s="10"/>
    </row>
    <row r="55" spans="1:86" s="38" customFormat="1">
      <c r="A55" t="s">
        <v>171</v>
      </c>
      <c r="B55" s="10">
        <v>34</v>
      </c>
      <c r="C55" s="4" t="s">
        <v>3</v>
      </c>
      <c r="D55" s="10" t="s">
        <v>38</v>
      </c>
      <c r="E55" s="59">
        <f t="shared" si="13"/>
        <v>25</v>
      </c>
      <c r="F55" s="59">
        <f t="shared" si="13"/>
        <v>0</v>
      </c>
      <c r="G55" s="59">
        <f t="shared" si="13"/>
        <v>75</v>
      </c>
      <c r="H55" s="59">
        <f t="shared" si="13"/>
        <v>0</v>
      </c>
      <c r="I55" s="59">
        <f t="shared" si="14"/>
        <v>0.75</v>
      </c>
      <c r="J55">
        <v>8</v>
      </c>
      <c r="K55">
        <v>2</v>
      </c>
      <c r="L55">
        <v>0</v>
      </c>
      <c r="M55">
        <v>6</v>
      </c>
      <c r="N55">
        <v>0</v>
      </c>
      <c r="O55">
        <v>1</v>
      </c>
      <c r="P55">
        <v>831.16666669999995</v>
      </c>
      <c r="Q55" t="s">
        <v>57</v>
      </c>
      <c r="R55">
        <v>831.16666669999995</v>
      </c>
      <c r="S55" t="s">
        <v>57</v>
      </c>
      <c r="T55">
        <v>305.33333340000001</v>
      </c>
      <c r="U55">
        <v>305.33333340000001</v>
      </c>
      <c r="V55" t="s">
        <v>57</v>
      </c>
      <c r="W55">
        <v>91.166666660000004</v>
      </c>
      <c r="X55">
        <v>91.166666660000004</v>
      </c>
      <c r="Y55" t="s">
        <v>57</v>
      </c>
      <c r="Z55">
        <v>232.5</v>
      </c>
      <c r="AA55">
        <v>232.5</v>
      </c>
      <c r="AB55" t="s">
        <v>57</v>
      </c>
      <c r="AC55">
        <v>21</v>
      </c>
      <c r="AD55">
        <v>8</v>
      </c>
      <c r="AE55">
        <v>12</v>
      </c>
      <c r="AF55">
        <v>1</v>
      </c>
      <c r="AG55">
        <v>11</v>
      </c>
      <c r="AH55">
        <v>6</v>
      </c>
      <c r="AI55">
        <v>1</v>
      </c>
      <c r="AJ55" t="s">
        <v>57</v>
      </c>
      <c r="AK55">
        <v>3</v>
      </c>
      <c r="AL55" t="s">
        <v>57</v>
      </c>
      <c r="AM55">
        <v>6</v>
      </c>
      <c r="AN55" t="s">
        <v>57</v>
      </c>
      <c r="AO55" t="s">
        <v>57</v>
      </c>
      <c r="AP55" t="s">
        <v>57</v>
      </c>
      <c r="AQ55">
        <v>2</v>
      </c>
      <c r="AR55" t="s">
        <v>57</v>
      </c>
      <c r="AS55">
        <v>5</v>
      </c>
      <c r="AT55">
        <v>6</v>
      </c>
      <c r="AU55">
        <v>1</v>
      </c>
      <c r="AV55" t="s">
        <v>57</v>
      </c>
      <c r="AW55" t="s">
        <v>57</v>
      </c>
      <c r="AX55" t="s">
        <v>57</v>
      </c>
      <c r="AY55" t="s">
        <v>57</v>
      </c>
      <c r="AZ55" t="s">
        <v>57</v>
      </c>
      <c r="BA55" t="s">
        <v>57</v>
      </c>
      <c r="BB55" t="s">
        <v>57</v>
      </c>
      <c r="BC55">
        <v>1</v>
      </c>
      <c r="BD55" t="s">
        <v>57</v>
      </c>
      <c r="BE55">
        <v>20</v>
      </c>
      <c r="BF55" t="s">
        <v>57</v>
      </c>
      <c r="BG55" t="s">
        <v>57</v>
      </c>
      <c r="BH55" t="s">
        <v>57</v>
      </c>
      <c r="BI55">
        <v>6</v>
      </c>
      <c r="BJ55">
        <v>1</v>
      </c>
      <c r="BK55">
        <v>13</v>
      </c>
      <c r="BL55">
        <v>68</v>
      </c>
      <c r="BM55">
        <v>19</v>
      </c>
      <c r="BN55">
        <v>16</v>
      </c>
      <c r="BO55">
        <v>3</v>
      </c>
      <c r="BP55">
        <v>4</v>
      </c>
      <c r="BQ55">
        <v>3</v>
      </c>
      <c r="BR55">
        <v>23</v>
      </c>
      <c r="BS55" t="s">
        <v>57</v>
      </c>
      <c r="BT55" t="s">
        <v>57</v>
      </c>
      <c r="BU55" t="s">
        <v>57</v>
      </c>
      <c r="BV55" t="s">
        <v>57</v>
      </c>
      <c r="BW55" t="s">
        <v>57</v>
      </c>
      <c r="BX55" t="s">
        <v>57</v>
      </c>
      <c r="BY55" t="s">
        <v>57</v>
      </c>
      <c r="BZ55" t="s">
        <v>57</v>
      </c>
      <c r="CA55" t="s">
        <v>57</v>
      </c>
      <c r="CB55" t="s">
        <v>57</v>
      </c>
      <c r="CC55" t="s">
        <v>57</v>
      </c>
      <c r="CD55" t="s">
        <v>58</v>
      </c>
      <c r="CG55" s="10"/>
      <c r="CH55" s="10"/>
    </row>
    <row r="56" spans="1:86" s="38" customFormat="1">
      <c r="A56" t="s">
        <v>172</v>
      </c>
      <c r="B56" s="10">
        <v>29</v>
      </c>
      <c r="C56" s="4" t="s">
        <v>3</v>
      </c>
      <c r="D56" s="10" t="s">
        <v>38</v>
      </c>
      <c r="E56" s="59">
        <f t="shared" si="13"/>
        <v>0</v>
      </c>
      <c r="F56" s="59">
        <f t="shared" si="13"/>
        <v>0</v>
      </c>
      <c r="G56" s="59">
        <f t="shared" si="13"/>
        <v>50</v>
      </c>
      <c r="H56" s="59">
        <f t="shared" si="13"/>
        <v>50</v>
      </c>
      <c r="I56" s="59">
        <f t="shared" si="14"/>
        <v>0.5</v>
      </c>
      <c r="J56">
        <v>8</v>
      </c>
      <c r="K56">
        <v>0</v>
      </c>
      <c r="L56">
        <v>0</v>
      </c>
      <c r="M56">
        <v>4</v>
      </c>
      <c r="N56">
        <v>4</v>
      </c>
      <c r="O56">
        <v>0.5</v>
      </c>
      <c r="P56">
        <v>361.5</v>
      </c>
      <c r="Q56" t="s">
        <v>57</v>
      </c>
      <c r="R56">
        <v>334.25</v>
      </c>
      <c r="S56">
        <v>388.75</v>
      </c>
      <c r="T56">
        <v>148.5</v>
      </c>
      <c r="U56">
        <v>171</v>
      </c>
      <c r="V56">
        <v>126</v>
      </c>
      <c r="W56">
        <v>73.125</v>
      </c>
      <c r="X56">
        <v>54.5</v>
      </c>
      <c r="Y56">
        <v>91.75</v>
      </c>
      <c r="Z56">
        <v>579</v>
      </c>
      <c r="AA56">
        <v>825</v>
      </c>
      <c r="AB56">
        <v>333</v>
      </c>
      <c r="AC56">
        <v>22</v>
      </c>
      <c r="AD56">
        <v>9</v>
      </c>
      <c r="AE56">
        <v>9</v>
      </c>
      <c r="AF56">
        <v>4</v>
      </c>
      <c r="AG56">
        <v>12</v>
      </c>
      <c r="AH56">
        <v>9</v>
      </c>
      <c r="AI56">
        <v>1</v>
      </c>
      <c r="AJ56" t="s">
        <v>57</v>
      </c>
      <c r="AK56" t="s">
        <v>57</v>
      </c>
      <c r="AL56" t="s">
        <v>57</v>
      </c>
      <c r="AM56">
        <v>8</v>
      </c>
      <c r="AN56">
        <v>1</v>
      </c>
      <c r="AO56" t="s">
        <v>57</v>
      </c>
      <c r="AP56" t="s">
        <v>57</v>
      </c>
      <c r="AQ56" t="s">
        <v>57</v>
      </c>
      <c r="AR56" t="s">
        <v>57</v>
      </c>
      <c r="AS56">
        <v>4</v>
      </c>
      <c r="AT56">
        <v>4</v>
      </c>
      <c r="AU56">
        <v>1</v>
      </c>
      <c r="AV56" t="s">
        <v>57</v>
      </c>
      <c r="AW56" t="s">
        <v>57</v>
      </c>
      <c r="AX56" t="s">
        <v>57</v>
      </c>
      <c r="AY56" t="s">
        <v>57</v>
      </c>
      <c r="AZ56">
        <v>4</v>
      </c>
      <c r="BA56" t="s">
        <v>57</v>
      </c>
      <c r="BB56" t="s">
        <v>57</v>
      </c>
      <c r="BC56" t="s">
        <v>57</v>
      </c>
      <c r="BD56" t="s">
        <v>57</v>
      </c>
      <c r="BE56">
        <v>8</v>
      </c>
      <c r="BF56" t="s">
        <v>57</v>
      </c>
      <c r="BG56" t="s">
        <v>57</v>
      </c>
      <c r="BH56" t="s">
        <v>57</v>
      </c>
      <c r="BI56">
        <v>4</v>
      </c>
      <c r="BJ56">
        <v>4</v>
      </c>
      <c r="BK56" t="s">
        <v>57</v>
      </c>
      <c r="BL56">
        <v>100</v>
      </c>
      <c r="BM56">
        <v>17</v>
      </c>
      <c r="BN56">
        <v>2</v>
      </c>
      <c r="BO56">
        <v>1</v>
      </c>
      <c r="BP56">
        <v>3</v>
      </c>
      <c r="BQ56">
        <v>2</v>
      </c>
      <c r="BR56">
        <v>75</v>
      </c>
      <c r="BS56" t="s">
        <v>57</v>
      </c>
      <c r="BT56" t="s">
        <v>57</v>
      </c>
      <c r="BU56" t="s">
        <v>57</v>
      </c>
      <c r="BV56" t="s">
        <v>57</v>
      </c>
      <c r="BW56" t="s">
        <v>57</v>
      </c>
      <c r="BX56" t="s">
        <v>57</v>
      </c>
      <c r="BY56" t="s">
        <v>57</v>
      </c>
      <c r="BZ56" t="s">
        <v>57</v>
      </c>
      <c r="CA56" t="s">
        <v>57</v>
      </c>
      <c r="CB56" t="s">
        <v>57</v>
      </c>
      <c r="CC56" t="s">
        <v>57</v>
      </c>
      <c r="CD56" t="s">
        <v>58</v>
      </c>
      <c r="CE56" s="58" t="s">
        <v>111</v>
      </c>
      <c r="CG56" s="10"/>
      <c r="CH56" s="10"/>
    </row>
    <row r="57" spans="1:86" s="38" customFormat="1">
      <c r="A57" t="s">
        <v>173</v>
      </c>
      <c r="B57" s="10">
        <v>29</v>
      </c>
      <c r="C57" s="6" t="s">
        <v>2</v>
      </c>
      <c r="D57" s="10" t="s">
        <v>38</v>
      </c>
      <c r="E57" s="59">
        <f t="shared" si="13"/>
        <v>12.5</v>
      </c>
      <c r="F57" s="59">
        <f t="shared" si="13"/>
        <v>0</v>
      </c>
      <c r="G57" s="59">
        <f t="shared" si="13"/>
        <v>62.5</v>
      </c>
      <c r="H57" s="59">
        <f t="shared" si="13"/>
        <v>25</v>
      </c>
      <c r="I57" s="59">
        <f t="shared" si="14"/>
        <v>0.625</v>
      </c>
      <c r="J57">
        <v>8</v>
      </c>
      <c r="K57">
        <v>1</v>
      </c>
      <c r="L57">
        <v>0</v>
      </c>
      <c r="M57">
        <v>5</v>
      </c>
      <c r="N57">
        <v>2</v>
      </c>
      <c r="O57">
        <v>0.71428571429999999</v>
      </c>
      <c r="P57">
        <v>2172.7142859999999</v>
      </c>
      <c r="Q57" t="s">
        <v>57</v>
      </c>
      <c r="R57">
        <v>2120.1999999999998</v>
      </c>
      <c r="S57">
        <v>2304</v>
      </c>
      <c r="T57">
        <v>551.57142850000002</v>
      </c>
      <c r="U57">
        <v>458.4</v>
      </c>
      <c r="V57">
        <v>784.5</v>
      </c>
      <c r="W57">
        <v>1461.142857</v>
      </c>
      <c r="X57">
        <v>1709.8</v>
      </c>
      <c r="Y57">
        <v>839.5</v>
      </c>
      <c r="Z57">
        <v>25.428571430000002</v>
      </c>
      <c r="AA57">
        <v>28</v>
      </c>
      <c r="AB57">
        <v>19</v>
      </c>
      <c r="AC57">
        <v>17</v>
      </c>
      <c r="AD57">
        <v>9</v>
      </c>
      <c r="AE57">
        <v>5</v>
      </c>
      <c r="AF57">
        <v>3</v>
      </c>
      <c r="AG57">
        <v>7</v>
      </c>
      <c r="AH57">
        <v>9</v>
      </c>
      <c r="AI57">
        <v>1</v>
      </c>
      <c r="AJ57" t="s">
        <v>57</v>
      </c>
      <c r="AK57" t="s">
        <v>57</v>
      </c>
      <c r="AL57" t="s">
        <v>57</v>
      </c>
      <c r="AM57">
        <v>7</v>
      </c>
      <c r="AN57">
        <v>2</v>
      </c>
      <c r="AO57" t="s">
        <v>57</v>
      </c>
      <c r="AP57" t="s">
        <v>57</v>
      </c>
      <c r="AQ57" t="s">
        <v>57</v>
      </c>
      <c r="AR57" t="s">
        <v>57</v>
      </c>
      <c r="AS57" t="s">
        <v>57</v>
      </c>
      <c r="AT57">
        <v>5</v>
      </c>
      <c r="AU57" t="s">
        <v>57</v>
      </c>
      <c r="AV57" t="s">
        <v>57</v>
      </c>
      <c r="AW57" t="s">
        <v>57</v>
      </c>
      <c r="AX57" t="s">
        <v>57</v>
      </c>
      <c r="AY57" t="s">
        <v>57</v>
      </c>
      <c r="AZ57">
        <v>2</v>
      </c>
      <c r="BA57">
        <v>1</v>
      </c>
      <c r="BB57" t="s">
        <v>57</v>
      </c>
      <c r="BC57" t="s">
        <v>57</v>
      </c>
      <c r="BD57" t="s">
        <v>57</v>
      </c>
      <c r="BE57">
        <v>10</v>
      </c>
      <c r="BF57" t="s">
        <v>57</v>
      </c>
      <c r="BG57" t="s">
        <v>57</v>
      </c>
      <c r="BH57" t="s">
        <v>57</v>
      </c>
      <c r="BI57" t="s">
        <v>57</v>
      </c>
      <c r="BJ57">
        <v>7</v>
      </c>
      <c r="BK57">
        <v>3</v>
      </c>
      <c r="BL57">
        <v>37</v>
      </c>
      <c r="BM57">
        <v>1</v>
      </c>
      <c r="BN57" t="s">
        <v>57</v>
      </c>
      <c r="BO57" t="s">
        <v>57</v>
      </c>
      <c r="BP57">
        <v>8</v>
      </c>
      <c r="BQ57">
        <v>3</v>
      </c>
      <c r="BR57">
        <v>25</v>
      </c>
      <c r="BS57" t="s">
        <v>57</v>
      </c>
      <c r="BT57" t="s">
        <v>57</v>
      </c>
      <c r="BU57" t="s">
        <v>57</v>
      </c>
      <c r="BV57" t="s">
        <v>57</v>
      </c>
      <c r="BW57" t="s">
        <v>57</v>
      </c>
      <c r="BX57" t="s">
        <v>57</v>
      </c>
      <c r="BY57" t="s">
        <v>57</v>
      </c>
      <c r="BZ57" t="s">
        <v>57</v>
      </c>
      <c r="CA57" t="s">
        <v>57</v>
      </c>
      <c r="CB57" t="s">
        <v>57</v>
      </c>
      <c r="CC57" t="s">
        <v>57</v>
      </c>
      <c r="CD57" t="s">
        <v>58</v>
      </c>
      <c r="CE57" s="58" t="s">
        <v>111</v>
      </c>
      <c r="CG57" s="10"/>
      <c r="CH57" s="10"/>
    </row>
    <row r="58" spans="1:86" s="38" customFormat="1">
      <c r="A58" t="s">
        <v>174</v>
      </c>
      <c r="B58" s="10">
        <v>37</v>
      </c>
      <c r="C58" s="6" t="s">
        <v>2</v>
      </c>
      <c r="D58" s="10" t="s">
        <v>38</v>
      </c>
      <c r="E58" s="59">
        <f t="shared" si="13"/>
        <v>37.5</v>
      </c>
      <c r="F58" s="59">
        <f t="shared" si="13"/>
        <v>0</v>
      </c>
      <c r="G58" s="59">
        <f t="shared" si="13"/>
        <v>37.5</v>
      </c>
      <c r="H58" s="59">
        <f t="shared" si="13"/>
        <v>25</v>
      </c>
      <c r="I58" s="59">
        <f t="shared" si="14"/>
        <v>0.375</v>
      </c>
      <c r="J58">
        <v>8</v>
      </c>
      <c r="K58">
        <v>3</v>
      </c>
      <c r="L58">
        <v>0</v>
      </c>
      <c r="M58">
        <v>3</v>
      </c>
      <c r="N58">
        <v>2</v>
      </c>
      <c r="O58">
        <v>0.60000000009999999</v>
      </c>
      <c r="P58">
        <v>2512.1999999999998</v>
      </c>
      <c r="Q58" t="s">
        <v>57</v>
      </c>
      <c r="R58">
        <v>2867.333333</v>
      </c>
      <c r="S58">
        <v>1979.5</v>
      </c>
      <c r="T58">
        <v>1141</v>
      </c>
      <c r="U58">
        <v>864.33333330000005</v>
      </c>
      <c r="V58">
        <v>1556</v>
      </c>
      <c r="W58">
        <v>1769.4</v>
      </c>
      <c r="X58">
        <v>130</v>
      </c>
      <c r="Y58">
        <v>4228.5</v>
      </c>
      <c r="Z58">
        <v>342.4</v>
      </c>
      <c r="AA58">
        <v>525.66666669999995</v>
      </c>
      <c r="AB58">
        <v>67.5</v>
      </c>
      <c r="AC58">
        <v>18</v>
      </c>
      <c r="AD58">
        <v>5</v>
      </c>
      <c r="AE58">
        <v>6</v>
      </c>
      <c r="AF58">
        <v>7</v>
      </c>
      <c r="AG58">
        <v>10</v>
      </c>
      <c r="AH58">
        <v>5</v>
      </c>
      <c r="AI58">
        <v>1</v>
      </c>
      <c r="AJ58" t="s">
        <v>57</v>
      </c>
      <c r="AK58" t="s">
        <v>57</v>
      </c>
      <c r="AL58">
        <v>2</v>
      </c>
      <c r="AM58">
        <v>5</v>
      </c>
      <c r="AN58" t="s">
        <v>57</v>
      </c>
      <c r="AO58" t="s">
        <v>57</v>
      </c>
      <c r="AP58" t="s">
        <v>57</v>
      </c>
      <c r="AQ58" t="s">
        <v>57</v>
      </c>
      <c r="AR58" t="s">
        <v>57</v>
      </c>
      <c r="AS58">
        <v>3</v>
      </c>
      <c r="AT58">
        <v>3</v>
      </c>
      <c r="AU58" t="s">
        <v>57</v>
      </c>
      <c r="AV58" t="s">
        <v>57</v>
      </c>
      <c r="AW58" t="s">
        <v>57</v>
      </c>
      <c r="AX58" t="s">
        <v>57</v>
      </c>
      <c r="AY58">
        <v>2</v>
      </c>
      <c r="AZ58">
        <v>2</v>
      </c>
      <c r="BA58">
        <v>1</v>
      </c>
      <c r="BB58" t="s">
        <v>57</v>
      </c>
      <c r="BC58" t="s">
        <v>57</v>
      </c>
      <c r="BD58">
        <v>2</v>
      </c>
      <c r="BE58">
        <v>6</v>
      </c>
      <c r="BF58">
        <v>1</v>
      </c>
      <c r="BG58" t="s">
        <v>57</v>
      </c>
      <c r="BH58" t="s">
        <v>57</v>
      </c>
      <c r="BI58">
        <v>3</v>
      </c>
      <c r="BJ58">
        <v>2</v>
      </c>
      <c r="BK58" t="s">
        <v>57</v>
      </c>
      <c r="BL58">
        <v>465</v>
      </c>
      <c r="BM58">
        <v>184</v>
      </c>
      <c r="BN58">
        <v>54</v>
      </c>
      <c r="BO58">
        <v>1</v>
      </c>
      <c r="BP58">
        <v>9</v>
      </c>
      <c r="BQ58">
        <v>79</v>
      </c>
      <c r="BR58">
        <v>138</v>
      </c>
      <c r="BS58" t="s">
        <v>57</v>
      </c>
      <c r="BT58" t="s">
        <v>57</v>
      </c>
      <c r="BU58" t="s">
        <v>57</v>
      </c>
      <c r="BV58" t="s">
        <v>57</v>
      </c>
      <c r="BW58" t="s">
        <v>57</v>
      </c>
      <c r="BX58" t="s">
        <v>57</v>
      </c>
      <c r="BY58" t="s">
        <v>57</v>
      </c>
      <c r="BZ58" t="s">
        <v>57</v>
      </c>
      <c r="CA58" t="s">
        <v>57</v>
      </c>
      <c r="CB58" t="s">
        <v>57</v>
      </c>
      <c r="CC58" t="s">
        <v>57</v>
      </c>
      <c r="CD58" t="s">
        <v>58</v>
      </c>
      <c r="CG58" s="10"/>
      <c r="CH58" s="10"/>
    </row>
    <row r="59" spans="1:86" s="38" customFormat="1">
      <c r="A59" t="s">
        <v>183</v>
      </c>
      <c r="B59" s="10">
        <v>34</v>
      </c>
      <c r="C59" s="6" t="s">
        <v>2</v>
      </c>
      <c r="D59" s="10" t="s">
        <v>38</v>
      </c>
      <c r="E59" s="59">
        <f t="shared" si="13"/>
        <v>37.5</v>
      </c>
      <c r="F59" s="59">
        <f t="shared" si="13"/>
        <v>0</v>
      </c>
      <c r="G59" s="59">
        <f t="shared" si="13"/>
        <v>62.5</v>
      </c>
      <c r="H59" s="59">
        <f t="shared" si="13"/>
        <v>0</v>
      </c>
      <c r="I59" s="59">
        <f t="shared" si="14"/>
        <v>0.625</v>
      </c>
      <c r="J59">
        <v>8</v>
      </c>
      <c r="K59">
        <v>3</v>
      </c>
      <c r="L59">
        <v>0</v>
      </c>
      <c r="M59">
        <v>5</v>
      </c>
      <c r="N59">
        <v>0</v>
      </c>
      <c r="O59">
        <v>1</v>
      </c>
      <c r="P59">
        <v>934.40000010000006</v>
      </c>
      <c r="Q59" t="s">
        <v>57</v>
      </c>
      <c r="R59">
        <v>934.40000010000006</v>
      </c>
      <c r="S59" t="s">
        <v>57</v>
      </c>
      <c r="T59">
        <v>156.4</v>
      </c>
      <c r="U59">
        <v>156.4</v>
      </c>
      <c r="V59" t="s">
        <v>57</v>
      </c>
      <c r="W59">
        <v>113.2</v>
      </c>
      <c r="X59">
        <v>113.2</v>
      </c>
      <c r="Y59" t="s">
        <v>57</v>
      </c>
      <c r="Z59">
        <v>654</v>
      </c>
      <c r="AA59">
        <v>654</v>
      </c>
      <c r="AB59" t="s">
        <v>57</v>
      </c>
      <c r="AC59">
        <v>31</v>
      </c>
      <c r="AD59">
        <v>11</v>
      </c>
      <c r="AE59">
        <v>17</v>
      </c>
      <c r="AF59">
        <v>3</v>
      </c>
      <c r="AG59">
        <v>17</v>
      </c>
      <c r="AH59">
        <v>7</v>
      </c>
      <c r="AI59">
        <v>1</v>
      </c>
      <c r="AJ59" t="s">
        <v>57</v>
      </c>
      <c r="AK59" t="s">
        <v>57</v>
      </c>
      <c r="AL59">
        <v>6</v>
      </c>
      <c r="AM59">
        <v>5</v>
      </c>
      <c r="AN59">
        <v>2</v>
      </c>
      <c r="AO59" t="s">
        <v>57</v>
      </c>
      <c r="AP59" t="s">
        <v>57</v>
      </c>
      <c r="AQ59" t="s">
        <v>57</v>
      </c>
      <c r="AR59">
        <v>4</v>
      </c>
      <c r="AS59">
        <v>10</v>
      </c>
      <c r="AT59">
        <v>5</v>
      </c>
      <c r="AU59">
        <v>1</v>
      </c>
      <c r="AV59" t="s">
        <v>57</v>
      </c>
      <c r="AW59" t="s">
        <v>57</v>
      </c>
      <c r="AX59">
        <v>1</v>
      </c>
      <c r="AY59">
        <v>2</v>
      </c>
      <c r="AZ59" t="s">
        <v>57</v>
      </c>
      <c r="BA59" t="s">
        <v>57</v>
      </c>
      <c r="BB59" t="s">
        <v>57</v>
      </c>
      <c r="BC59" t="s">
        <v>57</v>
      </c>
      <c r="BD59">
        <v>1</v>
      </c>
      <c r="BE59">
        <v>7</v>
      </c>
      <c r="BF59" t="s">
        <v>57</v>
      </c>
      <c r="BG59" t="s">
        <v>57</v>
      </c>
      <c r="BH59" t="s">
        <v>57</v>
      </c>
      <c r="BI59">
        <v>5</v>
      </c>
      <c r="BJ59" t="s">
        <v>57</v>
      </c>
      <c r="BK59">
        <v>2</v>
      </c>
      <c r="BL59" t="s">
        <v>57</v>
      </c>
      <c r="BM59" t="s">
        <v>57</v>
      </c>
      <c r="BN59" t="s">
        <v>57</v>
      </c>
      <c r="BO59" t="s">
        <v>57</v>
      </c>
      <c r="BP59" t="s">
        <v>57</v>
      </c>
      <c r="BQ59" t="s">
        <v>57</v>
      </c>
      <c r="BR59" t="s">
        <v>57</v>
      </c>
      <c r="BS59" t="s">
        <v>57</v>
      </c>
      <c r="BT59" t="s">
        <v>57</v>
      </c>
      <c r="BU59" t="s">
        <v>57</v>
      </c>
      <c r="BV59" t="s">
        <v>57</v>
      </c>
      <c r="BW59" t="s">
        <v>57</v>
      </c>
      <c r="BX59" t="s">
        <v>57</v>
      </c>
      <c r="BY59" t="s">
        <v>57</v>
      </c>
      <c r="BZ59" t="s">
        <v>57</v>
      </c>
      <c r="CA59" t="s">
        <v>57</v>
      </c>
      <c r="CB59" t="s">
        <v>57</v>
      </c>
      <c r="CC59" t="s">
        <v>57</v>
      </c>
      <c r="CD59" t="s">
        <v>58</v>
      </c>
      <c r="CG59" s="10"/>
      <c r="CH59" s="10"/>
    </row>
    <row r="60" spans="1:86" s="38" customFormat="1">
      <c r="A60" t="s">
        <v>175</v>
      </c>
      <c r="B60" s="10">
        <v>34</v>
      </c>
      <c r="C60" s="4" t="s">
        <v>3</v>
      </c>
      <c r="D60" s="10" t="s">
        <v>38</v>
      </c>
      <c r="E60" s="59">
        <f t="shared" si="13"/>
        <v>0</v>
      </c>
      <c r="F60" s="59">
        <f t="shared" si="13"/>
        <v>0</v>
      </c>
      <c r="G60" s="59">
        <f t="shared" si="13"/>
        <v>100</v>
      </c>
      <c r="H60" s="59">
        <f t="shared" si="13"/>
        <v>0</v>
      </c>
      <c r="I60" s="59">
        <f t="shared" si="14"/>
        <v>1</v>
      </c>
      <c r="J60">
        <v>8</v>
      </c>
      <c r="K60">
        <v>0</v>
      </c>
      <c r="L60">
        <v>0</v>
      </c>
      <c r="M60">
        <v>8</v>
      </c>
      <c r="N60">
        <v>0</v>
      </c>
      <c r="O60">
        <v>1</v>
      </c>
      <c r="P60">
        <v>242.5</v>
      </c>
      <c r="Q60" t="s">
        <v>57</v>
      </c>
      <c r="R60">
        <v>242.5</v>
      </c>
      <c r="S60" t="s">
        <v>57</v>
      </c>
      <c r="T60">
        <v>187.625</v>
      </c>
      <c r="U60">
        <v>187.625</v>
      </c>
      <c r="V60" t="s">
        <v>57</v>
      </c>
      <c r="W60">
        <v>94.25</v>
      </c>
      <c r="X60">
        <v>94.25</v>
      </c>
      <c r="Y60" t="s">
        <v>57</v>
      </c>
      <c r="Z60">
        <v>215.125</v>
      </c>
      <c r="AA60">
        <v>215.125</v>
      </c>
      <c r="AB60" t="s">
        <v>57</v>
      </c>
      <c r="AC60">
        <v>26</v>
      </c>
      <c r="AD60">
        <v>14</v>
      </c>
      <c r="AE60">
        <v>12</v>
      </c>
      <c r="AF60" t="s">
        <v>57</v>
      </c>
      <c r="AG60">
        <v>10</v>
      </c>
      <c r="AH60">
        <v>11</v>
      </c>
      <c r="AI60" t="s">
        <v>57</v>
      </c>
      <c r="AJ60" t="s">
        <v>57</v>
      </c>
      <c r="AK60" t="s">
        <v>57</v>
      </c>
      <c r="AL60">
        <v>5</v>
      </c>
      <c r="AM60">
        <v>8</v>
      </c>
      <c r="AN60">
        <v>3</v>
      </c>
      <c r="AO60" t="s">
        <v>57</v>
      </c>
      <c r="AP60" t="s">
        <v>57</v>
      </c>
      <c r="AQ60" t="s">
        <v>57</v>
      </c>
      <c r="AR60">
        <v>3</v>
      </c>
      <c r="AS60">
        <v>2</v>
      </c>
      <c r="AT60">
        <v>8</v>
      </c>
      <c r="AU60" t="s">
        <v>57</v>
      </c>
      <c r="AV60" t="s">
        <v>57</v>
      </c>
      <c r="AW60" t="s">
        <v>57</v>
      </c>
      <c r="AX60">
        <v>2</v>
      </c>
      <c r="AY60" t="s">
        <v>57</v>
      </c>
      <c r="AZ60" t="s">
        <v>57</v>
      </c>
      <c r="BA60" t="s">
        <v>57</v>
      </c>
      <c r="BB60" t="s">
        <v>57</v>
      </c>
      <c r="BC60" t="s">
        <v>57</v>
      </c>
      <c r="BD60" t="s">
        <v>57</v>
      </c>
      <c r="BE60">
        <v>34</v>
      </c>
      <c r="BF60" t="s">
        <v>57</v>
      </c>
      <c r="BG60" t="s">
        <v>57</v>
      </c>
      <c r="BH60" t="s">
        <v>57</v>
      </c>
      <c r="BI60">
        <v>8</v>
      </c>
      <c r="BJ60">
        <v>2</v>
      </c>
      <c r="BK60">
        <v>24</v>
      </c>
      <c r="BL60">
        <v>78</v>
      </c>
      <c r="BM60">
        <v>14</v>
      </c>
      <c r="BN60" t="s">
        <v>57</v>
      </c>
      <c r="BO60" t="s">
        <v>57</v>
      </c>
      <c r="BP60">
        <v>19</v>
      </c>
      <c r="BQ60">
        <v>7</v>
      </c>
      <c r="BR60">
        <v>38</v>
      </c>
      <c r="BS60" t="s">
        <v>57</v>
      </c>
      <c r="BT60" t="s">
        <v>57</v>
      </c>
      <c r="BU60" t="s">
        <v>57</v>
      </c>
      <c r="BV60" t="s">
        <v>57</v>
      </c>
      <c r="BW60" t="s">
        <v>57</v>
      </c>
      <c r="BX60" t="s">
        <v>57</v>
      </c>
      <c r="BY60" t="s">
        <v>57</v>
      </c>
      <c r="BZ60" t="s">
        <v>57</v>
      </c>
      <c r="CA60" t="s">
        <v>57</v>
      </c>
      <c r="CB60" t="s">
        <v>57</v>
      </c>
      <c r="CC60" t="s">
        <v>57</v>
      </c>
      <c r="CD60" t="s">
        <v>58</v>
      </c>
      <c r="CE60" s="58" t="s">
        <v>111</v>
      </c>
      <c r="CG60" s="10"/>
      <c r="CH60" s="10"/>
    </row>
    <row r="61" spans="1:86" s="38" customFormat="1">
      <c r="A61" t="s">
        <v>176</v>
      </c>
      <c r="B61" s="10">
        <v>34</v>
      </c>
      <c r="C61" s="6" t="s">
        <v>2</v>
      </c>
      <c r="D61" s="10" t="s">
        <v>38</v>
      </c>
      <c r="E61" s="59">
        <f t="shared" si="13"/>
        <v>50</v>
      </c>
      <c r="F61" s="59">
        <f t="shared" si="13"/>
        <v>0</v>
      </c>
      <c r="G61" s="59">
        <f t="shared" si="13"/>
        <v>37.5</v>
      </c>
      <c r="H61" s="59">
        <f t="shared" si="13"/>
        <v>12.5</v>
      </c>
      <c r="I61" s="59">
        <f t="shared" si="14"/>
        <v>0.375</v>
      </c>
      <c r="J61">
        <v>8</v>
      </c>
      <c r="K61">
        <v>4</v>
      </c>
      <c r="L61">
        <v>0</v>
      </c>
      <c r="M61">
        <v>3</v>
      </c>
      <c r="N61">
        <v>1</v>
      </c>
      <c r="O61">
        <v>0.75</v>
      </c>
      <c r="P61">
        <v>1479.5</v>
      </c>
      <c r="Q61" t="s">
        <v>57</v>
      </c>
      <c r="R61">
        <v>1468</v>
      </c>
      <c r="S61">
        <v>1514</v>
      </c>
      <c r="T61">
        <v>311</v>
      </c>
      <c r="U61">
        <v>310.66666659999999</v>
      </c>
      <c r="V61">
        <v>312</v>
      </c>
      <c r="W61">
        <v>148.25</v>
      </c>
      <c r="X61">
        <v>148.33333329999999</v>
      </c>
      <c r="Y61">
        <v>148</v>
      </c>
      <c r="Z61">
        <v>583.75</v>
      </c>
      <c r="AA61">
        <v>708.33333330000005</v>
      </c>
      <c r="AB61">
        <v>210</v>
      </c>
      <c r="AC61">
        <v>22</v>
      </c>
      <c r="AD61">
        <v>10</v>
      </c>
      <c r="AE61">
        <v>6</v>
      </c>
      <c r="AF61">
        <v>6</v>
      </c>
      <c r="AG61">
        <v>10</v>
      </c>
      <c r="AH61">
        <v>9</v>
      </c>
      <c r="AI61">
        <v>2</v>
      </c>
      <c r="AJ61" t="s">
        <v>57</v>
      </c>
      <c r="AK61" t="s">
        <v>57</v>
      </c>
      <c r="AL61">
        <v>1</v>
      </c>
      <c r="AM61">
        <v>4</v>
      </c>
      <c r="AN61">
        <v>5</v>
      </c>
      <c r="AO61" t="s">
        <v>57</v>
      </c>
      <c r="AP61" t="s">
        <v>57</v>
      </c>
      <c r="AQ61" t="s">
        <v>57</v>
      </c>
      <c r="AR61">
        <v>1</v>
      </c>
      <c r="AS61">
        <v>1</v>
      </c>
      <c r="AT61">
        <v>3</v>
      </c>
      <c r="AU61">
        <v>2</v>
      </c>
      <c r="AV61" t="s">
        <v>57</v>
      </c>
      <c r="AW61" t="s">
        <v>57</v>
      </c>
      <c r="AX61" t="s">
        <v>57</v>
      </c>
      <c r="AY61">
        <v>5</v>
      </c>
      <c r="AZ61">
        <v>1</v>
      </c>
      <c r="BA61" t="s">
        <v>57</v>
      </c>
      <c r="BB61" t="s">
        <v>57</v>
      </c>
      <c r="BC61" t="s">
        <v>57</v>
      </c>
      <c r="BD61" t="s">
        <v>57</v>
      </c>
      <c r="BE61">
        <v>9</v>
      </c>
      <c r="BF61">
        <v>4</v>
      </c>
      <c r="BG61" t="s">
        <v>57</v>
      </c>
      <c r="BH61" t="s">
        <v>57</v>
      </c>
      <c r="BI61">
        <v>2</v>
      </c>
      <c r="BJ61">
        <v>2</v>
      </c>
      <c r="BK61">
        <v>1</v>
      </c>
      <c r="BL61">
        <v>358</v>
      </c>
      <c r="BM61">
        <v>154</v>
      </c>
      <c r="BN61">
        <v>1</v>
      </c>
      <c r="BO61" t="s">
        <v>57</v>
      </c>
      <c r="BP61">
        <v>14</v>
      </c>
      <c r="BQ61">
        <v>8</v>
      </c>
      <c r="BR61">
        <v>181</v>
      </c>
      <c r="BS61" t="s">
        <v>57</v>
      </c>
      <c r="BT61" t="s">
        <v>57</v>
      </c>
      <c r="BU61" t="s">
        <v>57</v>
      </c>
      <c r="BV61" t="s">
        <v>57</v>
      </c>
      <c r="BW61" t="s">
        <v>57</v>
      </c>
      <c r="BX61" t="s">
        <v>57</v>
      </c>
      <c r="BY61" t="s">
        <v>57</v>
      </c>
      <c r="BZ61" t="s">
        <v>57</v>
      </c>
      <c r="CA61" t="s">
        <v>57</v>
      </c>
      <c r="CB61" t="s">
        <v>57</v>
      </c>
      <c r="CC61" t="s">
        <v>57</v>
      </c>
      <c r="CD61" t="s">
        <v>58</v>
      </c>
      <c r="CE61" s="58" t="s">
        <v>111</v>
      </c>
      <c r="CG61" s="10"/>
      <c r="CH61" s="10"/>
    </row>
    <row r="62" spans="1:86" s="38" customFormat="1">
      <c r="A62" t="s">
        <v>177</v>
      </c>
      <c r="B62" s="10">
        <v>29</v>
      </c>
      <c r="C62" s="6" t="s">
        <v>2</v>
      </c>
      <c r="D62" s="10" t="s">
        <v>38</v>
      </c>
      <c r="E62" s="59">
        <f t="shared" si="13"/>
        <v>37.5</v>
      </c>
      <c r="F62" s="59">
        <f t="shared" si="13"/>
        <v>0</v>
      </c>
      <c r="G62" s="59">
        <f t="shared" si="13"/>
        <v>62.5</v>
      </c>
      <c r="H62" s="59">
        <f t="shared" si="13"/>
        <v>0</v>
      </c>
      <c r="I62" s="59">
        <f t="shared" si="14"/>
        <v>0.625</v>
      </c>
      <c r="J62">
        <v>8</v>
      </c>
      <c r="K62">
        <v>3</v>
      </c>
      <c r="L62">
        <v>0</v>
      </c>
      <c r="M62">
        <v>5</v>
      </c>
      <c r="N62">
        <v>0</v>
      </c>
      <c r="O62">
        <v>1</v>
      </c>
      <c r="P62">
        <v>625.40000010000006</v>
      </c>
      <c r="Q62" t="s">
        <v>57</v>
      </c>
      <c r="R62">
        <v>625.40000010000006</v>
      </c>
      <c r="S62" t="s">
        <v>57</v>
      </c>
      <c r="T62">
        <v>205.6</v>
      </c>
      <c r="U62">
        <v>205.6</v>
      </c>
      <c r="V62" t="s">
        <v>57</v>
      </c>
      <c r="W62">
        <v>287.2</v>
      </c>
      <c r="X62">
        <v>287.2</v>
      </c>
      <c r="Y62" t="s">
        <v>57</v>
      </c>
      <c r="Z62">
        <v>726.2</v>
      </c>
      <c r="AA62">
        <v>726.2</v>
      </c>
      <c r="AB62" t="s">
        <v>57</v>
      </c>
      <c r="AC62">
        <v>16</v>
      </c>
      <c r="AD62">
        <v>5</v>
      </c>
      <c r="AE62">
        <v>11</v>
      </c>
      <c r="AF62" t="s">
        <v>57</v>
      </c>
      <c r="AG62">
        <v>6</v>
      </c>
      <c r="AH62">
        <v>5</v>
      </c>
      <c r="AI62">
        <v>4</v>
      </c>
      <c r="AJ62" t="s">
        <v>57</v>
      </c>
      <c r="AK62" t="s">
        <v>57</v>
      </c>
      <c r="AL62">
        <v>1</v>
      </c>
      <c r="AM62">
        <v>5</v>
      </c>
      <c r="AN62" t="s">
        <v>57</v>
      </c>
      <c r="AO62" t="s">
        <v>57</v>
      </c>
      <c r="AP62" t="s">
        <v>57</v>
      </c>
      <c r="AQ62" t="s">
        <v>57</v>
      </c>
      <c r="AR62" t="s">
        <v>57</v>
      </c>
      <c r="AS62">
        <v>1</v>
      </c>
      <c r="AT62">
        <v>5</v>
      </c>
      <c r="AU62">
        <v>4</v>
      </c>
      <c r="AV62" t="s">
        <v>57</v>
      </c>
      <c r="AW62" t="s">
        <v>57</v>
      </c>
      <c r="AX62">
        <v>1</v>
      </c>
      <c r="AY62" t="s">
        <v>57</v>
      </c>
      <c r="AZ62" t="s">
        <v>57</v>
      </c>
      <c r="BA62" t="s">
        <v>57</v>
      </c>
      <c r="BB62" t="s">
        <v>57</v>
      </c>
      <c r="BC62" t="s">
        <v>57</v>
      </c>
      <c r="BD62" t="s">
        <v>57</v>
      </c>
      <c r="BE62">
        <v>12</v>
      </c>
      <c r="BF62">
        <v>3</v>
      </c>
      <c r="BG62" t="s">
        <v>57</v>
      </c>
      <c r="BH62" t="s">
        <v>57</v>
      </c>
      <c r="BI62">
        <v>3</v>
      </c>
      <c r="BJ62">
        <v>2</v>
      </c>
      <c r="BK62">
        <v>4</v>
      </c>
      <c r="BL62">
        <v>106</v>
      </c>
      <c r="BM62">
        <v>34</v>
      </c>
      <c r="BN62">
        <v>1</v>
      </c>
      <c r="BO62" t="s">
        <v>57</v>
      </c>
      <c r="BP62">
        <v>3</v>
      </c>
      <c r="BQ62">
        <v>3</v>
      </c>
      <c r="BR62">
        <v>65</v>
      </c>
      <c r="BS62" t="s">
        <v>57</v>
      </c>
      <c r="BT62" t="s">
        <v>57</v>
      </c>
      <c r="BU62" t="s">
        <v>57</v>
      </c>
      <c r="BV62" t="s">
        <v>57</v>
      </c>
      <c r="BW62" t="s">
        <v>57</v>
      </c>
      <c r="BX62" t="s">
        <v>57</v>
      </c>
      <c r="BY62" t="s">
        <v>57</v>
      </c>
      <c r="BZ62" t="s">
        <v>57</v>
      </c>
      <c r="CA62" t="s">
        <v>57</v>
      </c>
      <c r="CB62" t="s">
        <v>57</v>
      </c>
      <c r="CC62" t="s">
        <v>57</v>
      </c>
      <c r="CD62" t="s">
        <v>58</v>
      </c>
      <c r="CE62" s="58" t="s">
        <v>111</v>
      </c>
      <c r="CG62" s="10"/>
      <c r="CH62" s="10"/>
    </row>
    <row r="63" spans="1:86" s="38" customFormat="1">
      <c r="A63" s="63"/>
      <c r="C63" s="65"/>
      <c r="D63" s="65"/>
      <c r="E63" s="65"/>
      <c r="F63" s="65"/>
      <c r="G63" s="65"/>
      <c r="H63" s="65"/>
      <c r="I63" s="65"/>
      <c r="J63" s="65"/>
      <c r="K63" s="63"/>
      <c r="L63" s="63"/>
      <c r="M63" s="63"/>
      <c r="N63" s="63"/>
      <c r="O63" s="64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S63" s="63"/>
      <c r="AT63" s="63"/>
      <c r="AU63" s="63"/>
      <c r="CE63" s="58" t="s">
        <v>111</v>
      </c>
      <c r="CG63" s="10"/>
      <c r="CH63" s="10"/>
    </row>
    <row r="64" spans="1:86" s="38" customFormat="1">
      <c r="A64" s="34" t="s">
        <v>3</v>
      </c>
      <c r="B64" s="34">
        <f>COUNTIF(C36:C62,"WT")</f>
        <v>11</v>
      </c>
      <c r="C64" s="63"/>
      <c r="D64" s="22" t="s">
        <v>41</v>
      </c>
      <c r="E64" s="24">
        <f>AVERAGE(E39:E42,E44,E49,E51:E52,E55:E56,E60)</f>
        <v>23.863636363636363</v>
      </c>
      <c r="F64" s="24">
        <f t="shared" ref="F64:BQ64" si="33">AVERAGE(F39:F42,F44,F49,F51:F52,F55:F56,F60)</f>
        <v>3.4090909090909092</v>
      </c>
      <c r="G64" s="24">
        <f t="shared" si="33"/>
        <v>56.81818181818182</v>
      </c>
      <c r="H64" s="24">
        <f t="shared" si="33"/>
        <v>15.909090909090908</v>
      </c>
      <c r="I64" s="24">
        <f>AVERAGE(I39:I42,I44,I49,I51:I52,I55:I56,I60)</f>
        <v>0.56818181818181823</v>
      </c>
      <c r="J64" s="24">
        <f t="shared" si="33"/>
        <v>8</v>
      </c>
      <c r="K64" s="24">
        <f t="shared" si="33"/>
        <v>1.9090909090909092</v>
      </c>
      <c r="L64" s="24">
        <f t="shared" si="33"/>
        <v>0.27272727272727271</v>
      </c>
      <c r="M64" s="24">
        <f t="shared" si="33"/>
        <v>4.5454545454545459</v>
      </c>
      <c r="N64" s="24">
        <f t="shared" si="33"/>
        <v>1.2727272727272727</v>
      </c>
      <c r="O64" s="24">
        <f t="shared" si="33"/>
        <v>0.65422077921818189</v>
      </c>
      <c r="P64" s="24">
        <f t="shared" si="33"/>
        <v>1134.037878790909</v>
      </c>
      <c r="Q64" s="24">
        <f t="shared" si="33"/>
        <v>2074.3333333333335</v>
      </c>
      <c r="R64" s="24">
        <f t="shared" si="33"/>
        <v>841.00171957777775</v>
      </c>
      <c r="S64" s="24">
        <f t="shared" si="33"/>
        <v>1212.9479166625001</v>
      </c>
      <c r="T64" s="24">
        <f t="shared" si="33"/>
        <v>491.81006498181819</v>
      </c>
      <c r="U64" s="24">
        <f t="shared" si="33"/>
        <v>370.85370370999999</v>
      </c>
      <c r="V64" s="24">
        <f t="shared" si="33"/>
        <v>645.8125</v>
      </c>
      <c r="W64" s="24">
        <f t="shared" si="33"/>
        <v>378.81926409909084</v>
      </c>
      <c r="X64" s="24">
        <f t="shared" si="33"/>
        <v>406.98783068444442</v>
      </c>
      <c r="Y64" s="24">
        <f t="shared" si="33"/>
        <v>499.13541666250001</v>
      </c>
      <c r="Z64" s="24">
        <f t="shared" si="33"/>
        <v>299.06547619727274</v>
      </c>
      <c r="AA64" s="24">
        <f t="shared" si="33"/>
        <v>364.75568782666664</v>
      </c>
      <c r="AB64" s="24">
        <f t="shared" si="33"/>
        <v>234.3125</v>
      </c>
      <c r="AC64" s="24">
        <f t="shared" si="33"/>
        <v>23.636363636363637</v>
      </c>
      <c r="AD64" s="24">
        <f t="shared" si="33"/>
        <v>9.1818181818181817</v>
      </c>
      <c r="AE64" s="24">
        <f t="shared" si="33"/>
        <v>11.4</v>
      </c>
      <c r="AF64" s="24">
        <f t="shared" si="33"/>
        <v>4.5</v>
      </c>
      <c r="AG64" s="24">
        <f t="shared" si="33"/>
        <v>9.1818181818181817</v>
      </c>
      <c r="AH64" s="24">
        <f t="shared" si="33"/>
        <v>7.5454545454545459</v>
      </c>
      <c r="AI64" s="24">
        <f t="shared" si="33"/>
        <v>2.7142857142857144</v>
      </c>
      <c r="AJ64" s="24">
        <f t="shared" si="33"/>
        <v>1</v>
      </c>
      <c r="AK64" s="24">
        <f t="shared" si="33"/>
        <v>4</v>
      </c>
      <c r="AL64" s="24">
        <f t="shared" si="33"/>
        <v>6.2857142857142856</v>
      </c>
      <c r="AM64" s="24">
        <f t="shared" si="33"/>
        <v>6.0909090909090908</v>
      </c>
      <c r="AN64" s="24">
        <f t="shared" si="33"/>
        <v>2.7142857142857144</v>
      </c>
      <c r="AO64" s="24">
        <f t="shared" si="33"/>
        <v>1</v>
      </c>
      <c r="AP64" s="24" t="e">
        <f t="shared" si="33"/>
        <v>#DIV/0!</v>
      </c>
      <c r="AQ64" s="24">
        <f t="shared" si="33"/>
        <v>1.5</v>
      </c>
      <c r="AR64" s="24">
        <f t="shared" si="33"/>
        <v>2.2000000000000002</v>
      </c>
      <c r="AS64" s="24">
        <f t="shared" si="33"/>
        <v>3</v>
      </c>
      <c r="AT64" s="24">
        <f t="shared" si="33"/>
        <v>5.5555555555555554</v>
      </c>
      <c r="AU64" s="24">
        <f t="shared" si="33"/>
        <v>2.3333333333333335</v>
      </c>
      <c r="AV64" s="24">
        <f t="shared" si="33"/>
        <v>1</v>
      </c>
      <c r="AW64" s="24">
        <f t="shared" si="33"/>
        <v>3</v>
      </c>
      <c r="AX64" s="24">
        <f t="shared" si="33"/>
        <v>2.6666666666666665</v>
      </c>
      <c r="AY64" s="24">
        <f t="shared" si="33"/>
        <v>1.75</v>
      </c>
      <c r="AZ64" s="24">
        <f t="shared" si="33"/>
        <v>1.75</v>
      </c>
      <c r="BA64" s="24">
        <f t="shared" si="33"/>
        <v>2</v>
      </c>
      <c r="BB64" s="24" t="e">
        <f t="shared" si="33"/>
        <v>#DIV/0!</v>
      </c>
      <c r="BC64" s="24">
        <f t="shared" si="33"/>
        <v>1.5</v>
      </c>
      <c r="BD64" s="24">
        <f t="shared" si="33"/>
        <v>4.25</v>
      </c>
      <c r="BE64" s="24">
        <f t="shared" si="33"/>
        <v>15.818181818181818</v>
      </c>
      <c r="BF64" s="24">
        <f t="shared" si="33"/>
        <v>5.25</v>
      </c>
      <c r="BG64" s="24" t="e">
        <f t="shared" si="33"/>
        <v>#DIV/0!</v>
      </c>
      <c r="BH64" s="24" t="e">
        <f t="shared" si="33"/>
        <v>#DIV/0!</v>
      </c>
      <c r="BI64" s="24">
        <f t="shared" si="33"/>
        <v>4.125</v>
      </c>
      <c r="BJ64" s="24">
        <f t="shared" si="33"/>
        <v>4.4545454545454541</v>
      </c>
      <c r="BK64" s="24">
        <f t="shared" si="33"/>
        <v>8.875</v>
      </c>
      <c r="BL64" s="24">
        <f t="shared" si="33"/>
        <v>179.2</v>
      </c>
      <c r="BM64" s="24">
        <f t="shared" si="33"/>
        <v>56.8</v>
      </c>
      <c r="BN64" s="24">
        <f t="shared" si="33"/>
        <v>8.7142857142857135</v>
      </c>
      <c r="BO64" s="24">
        <f t="shared" si="33"/>
        <v>4.25</v>
      </c>
      <c r="BP64" s="24">
        <f t="shared" si="33"/>
        <v>9.8888888888888893</v>
      </c>
      <c r="BQ64" s="24">
        <f t="shared" si="33"/>
        <v>19.625</v>
      </c>
      <c r="BR64" s="24">
        <f t="shared" ref="BR64:BX64" si="34">AVERAGE(BR39:BR42,BR44,BR49,BR51:BR52,BR55:BR56,BR60)</f>
        <v>90</v>
      </c>
      <c r="BS64" s="24" t="e">
        <f t="shared" si="34"/>
        <v>#DIV/0!</v>
      </c>
      <c r="BT64" s="24" t="e">
        <f t="shared" si="34"/>
        <v>#DIV/0!</v>
      </c>
      <c r="BU64" s="24" t="e">
        <f t="shared" si="34"/>
        <v>#DIV/0!</v>
      </c>
      <c r="BV64" s="24" t="e">
        <f t="shared" si="34"/>
        <v>#DIV/0!</v>
      </c>
      <c r="BW64" s="24" t="e">
        <f t="shared" si="34"/>
        <v>#DIV/0!</v>
      </c>
      <c r="BX64" s="24" t="e">
        <f t="shared" si="34"/>
        <v>#DIV/0!</v>
      </c>
      <c r="CE64" s="58" t="s">
        <v>111</v>
      </c>
      <c r="CG64" s="10"/>
      <c r="CH64" s="10"/>
    </row>
    <row r="65" spans="1:154" s="38" customFormat="1">
      <c r="A65" s="35" t="s">
        <v>179</v>
      </c>
      <c r="B65" s="34">
        <f>COUNTIF(C36:C62,"+ve")</f>
        <v>13</v>
      </c>
      <c r="C65" s="63"/>
      <c r="D65" s="18" t="s">
        <v>41</v>
      </c>
      <c r="E65" s="27">
        <f>AVERAGE(E43,E45:E48,E50,E53:E54,E57:E59,E61:E62)</f>
        <v>15.384615384615385</v>
      </c>
      <c r="F65" s="27">
        <f t="shared" ref="F65:BQ65" si="35">AVERAGE(F43,F45:F48,F50,F53:F54,F57:F59,F61:F62)</f>
        <v>0</v>
      </c>
      <c r="G65" s="27">
        <f t="shared" si="35"/>
        <v>75</v>
      </c>
      <c r="H65" s="27">
        <f t="shared" si="35"/>
        <v>9.615384615384615</v>
      </c>
      <c r="I65" s="27">
        <f t="shared" si="35"/>
        <v>0.75</v>
      </c>
      <c r="J65" s="27">
        <f t="shared" si="35"/>
        <v>8</v>
      </c>
      <c r="K65" s="27">
        <f t="shared" si="35"/>
        <v>1.2307692307692308</v>
      </c>
      <c r="L65" s="27">
        <f t="shared" si="35"/>
        <v>0</v>
      </c>
      <c r="M65" s="27">
        <f t="shared" si="35"/>
        <v>6</v>
      </c>
      <c r="N65" s="27">
        <f t="shared" si="35"/>
        <v>0.76923076923076927</v>
      </c>
      <c r="O65" s="27">
        <f t="shared" si="35"/>
        <v>0.87353479854615379</v>
      </c>
      <c r="P65" s="27">
        <f t="shared" si="35"/>
        <v>839.32417586153849</v>
      </c>
      <c r="Q65" s="27" t="e">
        <f t="shared" si="35"/>
        <v>#DIV/0!</v>
      </c>
      <c r="R65" s="27">
        <f t="shared" si="35"/>
        <v>849.93727105384619</v>
      </c>
      <c r="S65" s="27">
        <f t="shared" si="35"/>
        <v>1233</v>
      </c>
      <c r="T65" s="27">
        <f t="shared" si="35"/>
        <v>264.18818680769232</v>
      </c>
      <c r="U65" s="27">
        <f t="shared" si="35"/>
        <v>226.9584248923077</v>
      </c>
      <c r="V65" s="27">
        <f t="shared" si="35"/>
        <v>611.75</v>
      </c>
      <c r="W65" s="27">
        <f t="shared" si="35"/>
        <v>478.34496336153836</v>
      </c>
      <c r="X65" s="27">
        <f t="shared" si="35"/>
        <v>374.32948717692307</v>
      </c>
      <c r="Y65" s="27">
        <f t="shared" si="35"/>
        <v>993.5</v>
      </c>
      <c r="Z65" s="27">
        <f t="shared" si="35"/>
        <v>630.3547619023077</v>
      </c>
      <c r="AA65" s="27">
        <f t="shared" si="35"/>
        <v>687.0112637307692</v>
      </c>
      <c r="AB65" s="27">
        <f t="shared" si="35"/>
        <v>237.83333333333334</v>
      </c>
      <c r="AC65" s="27">
        <f t="shared" si="35"/>
        <v>37.230769230769234</v>
      </c>
      <c r="AD65" s="27">
        <f t="shared" si="35"/>
        <v>15.692307692307692</v>
      </c>
      <c r="AE65" s="27">
        <f t="shared" si="35"/>
        <v>18.076923076923077</v>
      </c>
      <c r="AF65" s="27">
        <f t="shared" si="35"/>
        <v>5</v>
      </c>
      <c r="AG65" s="27">
        <f t="shared" si="35"/>
        <v>10.846153846153847</v>
      </c>
      <c r="AH65" s="27">
        <f t="shared" si="35"/>
        <v>10.076923076923077</v>
      </c>
      <c r="AI65" s="27">
        <f t="shared" si="35"/>
        <v>4.583333333333333</v>
      </c>
      <c r="AJ65" s="27">
        <f t="shared" si="35"/>
        <v>3</v>
      </c>
      <c r="AK65" s="27">
        <f t="shared" si="35"/>
        <v>1</v>
      </c>
      <c r="AL65" s="27">
        <f t="shared" si="35"/>
        <v>15.2</v>
      </c>
      <c r="AM65" s="27">
        <f t="shared" si="35"/>
        <v>6.7692307692307692</v>
      </c>
      <c r="AN65" s="27">
        <f t="shared" si="35"/>
        <v>4.7777777777777777</v>
      </c>
      <c r="AO65" s="27">
        <f t="shared" si="35"/>
        <v>3.5</v>
      </c>
      <c r="AP65" s="27">
        <f t="shared" si="35"/>
        <v>1</v>
      </c>
      <c r="AQ65" s="27">
        <f t="shared" si="35"/>
        <v>1</v>
      </c>
      <c r="AR65" s="27">
        <f t="shared" si="35"/>
        <v>7.875</v>
      </c>
      <c r="AS65" s="27">
        <f t="shared" si="35"/>
        <v>3.8</v>
      </c>
      <c r="AT65" s="27">
        <f t="shared" si="35"/>
        <v>6</v>
      </c>
      <c r="AU65" s="27">
        <f t="shared" si="35"/>
        <v>5.5</v>
      </c>
      <c r="AV65" s="27">
        <f t="shared" si="35"/>
        <v>2</v>
      </c>
      <c r="AW65" s="27" t="e">
        <f t="shared" si="35"/>
        <v>#DIV/0!</v>
      </c>
      <c r="AX65" s="27">
        <f t="shared" si="35"/>
        <v>10.428571428571429</v>
      </c>
      <c r="AY65" s="27">
        <f t="shared" si="35"/>
        <v>3</v>
      </c>
      <c r="AZ65" s="27">
        <f t="shared" si="35"/>
        <v>1.6666666666666667</v>
      </c>
      <c r="BA65" s="27">
        <f t="shared" si="35"/>
        <v>1</v>
      </c>
      <c r="BB65" s="27" t="e">
        <f t="shared" si="35"/>
        <v>#DIV/0!</v>
      </c>
      <c r="BC65" s="27" t="e">
        <f t="shared" si="35"/>
        <v>#DIV/0!</v>
      </c>
      <c r="BD65" s="27">
        <f t="shared" si="35"/>
        <v>3.2</v>
      </c>
      <c r="BE65" s="27">
        <f t="shared" si="35"/>
        <v>10.307692307692308</v>
      </c>
      <c r="BF65" s="27">
        <f t="shared" si="35"/>
        <v>2.8333333333333335</v>
      </c>
      <c r="BG65" s="27">
        <f t="shared" si="35"/>
        <v>2</v>
      </c>
      <c r="BH65" s="27">
        <f t="shared" si="35"/>
        <v>2.5</v>
      </c>
      <c r="BI65" s="27">
        <f t="shared" si="35"/>
        <v>5</v>
      </c>
      <c r="BJ65" s="27">
        <f t="shared" si="35"/>
        <v>3.1</v>
      </c>
      <c r="BK65" s="27">
        <f t="shared" si="35"/>
        <v>2.7142857142857144</v>
      </c>
      <c r="BL65" s="27">
        <f t="shared" si="35"/>
        <v>172</v>
      </c>
      <c r="BM65" s="27">
        <f t="shared" si="35"/>
        <v>48.090909090909093</v>
      </c>
      <c r="BN65" s="27">
        <f t="shared" si="35"/>
        <v>11.166666666666666</v>
      </c>
      <c r="BO65" s="27">
        <f t="shared" si="35"/>
        <v>6</v>
      </c>
      <c r="BP65" s="27">
        <f t="shared" si="35"/>
        <v>10.111111111111111</v>
      </c>
      <c r="BQ65" s="27">
        <f t="shared" si="35"/>
        <v>26.4</v>
      </c>
      <c r="BR65" s="27">
        <f t="shared" ref="BR65:BX65" si="36">AVERAGE(BR43,BR45:BR48,BR50,BR53:BR54,BR57:BR59,BR61:BR62)</f>
        <v>82.272727272727266</v>
      </c>
      <c r="BS65" s="27" t="e">
        <f t="shared" si="36"/>
        <v>#DIV/0!</v>
      </c>
      <c r="BT65" s="27" t="e">
        <f t="shared" si="36"/>
        <v>#DIV/0!</v>
      </c>
      <c r="BU65" s="27" t="e">
        <f t="shared" si="36"/>
        <v>#DIV/0!</v>
      </c>
      <c r="BV65" s="27" t="e">
        <f t="shared" si="36"/>
        <v>#DIV/0!</v>
      </c>
      <c r="BW65" s="27" t="e">
        <f t="shared" si="36"/>
        <v>#DIV/0!</v>
      </c>
      <c r="BX65" s="27" t="e">
        <f t="shared" si="36"/>
        <v>#DIV/0!</v>
      </c>
      <c r="CE65" s="58" t="s">
        <v>111</v>
      </c>
      <c r="CG65" s="10"/>
      <c r="CH65" s="10"/>
    </row>
    <row r="66" spans="1:154" s="38" customFormat="1">
      <c r="A66" s="63"/>
      <c r="B66" s="63"/>
      <c r="C66" s="63"/>
      <c r="D66" s="22" t="s">
        <v>43</v>
      </c>
      <c r="E66" s="24">
        <f>STDEV(E39:E42,E44,E49,E51:E52,E55:E56,E60)/SQRT($B64)</f>
        <v>9.7489139043305535</v>
      </c>
      <c r="F66" s="24">
        <f t="shared" ref="F66:BQ66" si="37">STDEV(F39:F42,F44,F49,F51:F52,F55:F56,F60)/SQRT($B64)</f>
        <v>1.7604469755488257</v>
      </c>
      <c r="G66" s="24">
        <f t="shared" si="37"/>
        <v>10.840218197919835</v>
      </c>
      <c r="H66" s="24">
        <f t="shared" si="37"/>
        <v>4.794323434029315</v>
      </c>
      <c r="I66" s="24">
        <f t="shared" si="37"/>
        <v>0.10840218197919838</v>
      </c>
      <c r="J66" s="24">
        <f t="shared" si="37"/>
        <v>0</v>
      </c>
      <c r="K66" s="24">
        <f t="shared" si="37"/>
        <v>0.77991311234644423</v>
      </c>
      <c r="L66" s="24">
        <f t="shared" si="37"/>
        <v>0.14083575804390605</v>
      </c>
      <c r="M66" s="24">
        <f t="shared" si="37"/>
        <v>0.867217455833587</v>
      </c>
      <c r="N66" s="24">
        <f t="shared" si="37"/>
        <v>0.38354587472234519</v>
      </c>
      <c r="O66" s="24">
        <f t="shared" si="37"/>
        <v>0.11018543846710613</v>
      </c>
      <c r="P66" s="24">
        <f t="shared" si="37"/>
        <v>286.16437955472918</v>
      </c>
      <c r="Q66" s="24">
        <f t="shared" si="37"/>
        <v>477.3289634978579</v>
      </c>
      <c r="R66" s="24">
        <f t="shared" si="37"/>
        <v>198.43501386779755</v>
      </c>
      <c r="S66" s="24">
        <f t="shared" si="37"/>
        <v>363.53406151015082</v>
      </c>
      <c r="T66" s="24">
        <f t="shared" si="37"/>
        <v>170.81621916370557</v>
      </c>
      <c r="U66" s="24">
        <f t="shared" si="37"/>
        <v>143.89462970247311</v>
      </c>
      <c r="V66" s="24">
        <f t="shared" si="37"/>
        <v>191.10909948467699</v>
      </c>
      <c r="W66" s="24">
        <f t="shared" si="37"/>
        <v>177.0231236968018</v>
      </c>
      <c r="X66" s="24">
        <f t="shared" si="37"/>
        <v>173.46593035734952</v>
      </c>
      <c r="Y66" s="24">
        <f t="shared" si="37"/>
        <v>319.7910544897095</v>
      </c>
      <c r="Z66" s="24">
        <f t="shared" si="37"/>
        <v>64.542508909300381</v>
      </c>
      <c r="AA66" s="24">
        <f t="shared" si="37"/>
        <v>101.95934852795773</v>
      </c>
      <c r="AB66" s="24">
        <f t="shared" si="37"/>
        <v>39.555233247608683</v>
      </c>
      <c r="AC66" s="24">
        <f t="shared" si="37"/>
        <v>3.5039529035666597</v>
      </c>
      <c r="AD66" s="24">
        <f t="shared" si="37"/>
        <v>1.292060945777445</v>
      </c>
      <c r="AE66" s="24">
        <f t="shared" si="37"/>
        <v>1.6155807036793337</v>
      </c>
      <c r="AF66" s="24">
        <f t="shared" si="37"/>
        <v>0.76870611478580742</v>
      </c>
      <c r="AG66" s="24">
        <f t="shared" si="37"/>
        <v>1.2707777276368402</v>
      </c>
      <c r="AH66" s="24">
        <f t="shared" si="37"/>
        <v>1.0817799840468014</v>
      </c>
      <c r="AI66" s="24">
        <f t="shared" si="37"/>
        <v>0.79227875631347566</v>
      </c>
      <c r="AJ66" s="24" t="e">
        <f t="shared" si="37"/>
        <v>#DIV/0!</v>
      </c>
      <c r="AK66" s="24">
        <f t="shared" si="37"/>
        <v>0.79772403521746571</v>
      </c>
      <c r="AL66" s="24">
        <f t="shared" si="37"/>
        <v>1.4534628005401833</v>
      </c>
      <c r="AM66" s="24">
        <f t="shared" si="37"/>
        <v>0.77991311234644434</v>
      </c>
      <c r="AN66" s="24">
        <f t="shared" si="37"/>
        <v>0.28679449480609331</v>
      </c>
      <c r="AO66" s="24" t="e">
        <f t="shared" si="37"/>
        <v>#DIV/0!</v>
      </c>
      <c r="AP66" s="24" t="e">
        <f t="shared" si="37"/>
        <v>#DIV/0!</v>
      </c>
      <c r="AQ66" s="24">
        <f t="shared" si="37"/>
        <v>0.21320071635561044</v>
      </c>
      <c r="AR66" s="24">
        <f t="shared" si="37"/>
        <v>0.39312269655344823</v>
      </c>
      <c r="AS66" s="24">
        <f t="shared" si="37"/>
        <v>0.45226701686664544</v>
      </c>
      <c r="AT66" s="24">
        <f t="shared" si="37"/>
        <v>0.60511289538532909</v>
      </c>
      <c r="AU66" s="24">
        <f t="shared" si="37"/>
        <v>0.52800367308180618</v>
      </c>
      <c r="AV66" s="24" t="e">
        <f t="shared" si="37"/>
        <v>#DIV/0!</v>
      </c>
      <c r="AW66" s="24">
        <f t="shared" si="37"/>
        <v>0.42640143271122088</v>
      </c>
      <c r="AX66" s="24">
        <f t="shared" si="37"/>
        <v>0.41194292043554981</v>
      </c>
      <c r="AY66" s="24">
        <f t="shared" si="37"/>
        <v>0.28867513459481287</v>
      </c>
      <c r="AZ66" s="24">
        <f t="shared" si="37"/>
        <v>0.35125008665710444</v>
      </c>
      <c r="BA66" s="24">
        <f t="shared" si="37"/>
        <v>0.42640143271122088</v>
      </c>
      <c r="BB66" s="24" t="e">
        <f t="shared" si="37"/>
        <v>#DIV/0!</v>
      </c>
      <c r="BC66" s="24">
        <f t="shared" si="37"/>
        <v>0.21320071635561044</v>
      </c>
      <c r="BD66" s="24">
        <f t="shared" si="37"/>
        <v>0.66855792342152154</v>
      </c>
      <c r="BE66" s="24">
        <f t="shared" si="37"/>
        <v>3.3515754282485823</v>
      </c>
      <c r="BF66" s="24">
        <f t="shared" si="37"/>
        <v>1.9598237397554636</v>
      </c>
      <c r="BG66" s="24" t="e">
        <f t="shared" si="37"/>
        <v>#DIV/0!</v>
      </c>
      <c r="BH66" s="24" t="e">
        <f t="shared" si="37"/>
        <v>#DIV/0!</v>
      </c>
      <c r="BI66" s="24">
        <f t="shared" si="37"/>
        <v>0.71054213799755039</v>
      </c>
      <c r="BJ66" s="24">
        <f t="shared" si="37"/>
        <v>1.1705758983868997</v>
      </c>
      <c r="BK66" s="24">
        <f t="shared" si="37"/>
        <v>2.5757989556136289</v>
      </c>
      <c r="BL66" s="24">
        <f t="shared" si="37"/>
        <v>46.609445438026867</v>
      </c>
      <c r="BM66" s="24">
        <f t="shared" si="37"/>
        <v>17.733606742025383</v>
      </c>
      <c r="BN66" s="24">
        <f t="shared" si="37"/>
        <v>1.8563101696342252</v>
      </c>
      <c r="BO66" s="24">
        <f t="shared" si="37"/>
        <v>1.5835326828252574</v>
      </c>
      <c r="BP66" s="24">
        <f t="shared" si="37"/>
        <v>1.9739464649439322</v>
      </c>
      <c r="BQ66" s="24">
        <f t="shared" si="37"/>
        <v>11.206372839049761</v>
      </c>
      <c r="BR66" s="24">
        <f t="shared" ref="BR66:BX66" si="38">STDEV(BR39:BR42,BR44,BR49,BR51:BR52,BR55:BR56,BR60)/SQRT($B64)</f>
        <v>22.58765194087292</v>
      </c>
      <c r="BS66" s="24" t="e">
        <f t="shared" si="38"/>
        <v>#DIV/0!</v>
      </c>
      <c r="BT66" s="24" t="e">
        <f t="shared" si="38"/>
        <v>#DIV/0!</v>
      </c>
      <c r="BU66" s="24" t="e">
        <f t="shared" si="38"/>
        <v>#DIV/0!</v>
      </c>
      <c r="BV66" s="24" t="e">
        <f t="shared" si="38"/>
        <v>#DIV/0!</v>
      </c>
      <c r="BW66" s="24" t="e">
        <f t="shared" si="38"/>
        <v>#DIV/0!</v>
      </c>
      <c r="BX66" s="24" t="e">
        <f t="shared" si="38"/>
        <v>#DIV/0!</v>
      </c>
      <c r="CE66" s="58" t="s">
        <v>111</v>
      </c>
      <c r="CG66" s="10"/>
      <c r="CH66" s="10"/>
    </row>
    <row r="67" spans="1:154" s="38" customFormat="1">
      <c r="A67" s="63"/>
      <c r="B67" s="2"/>
      <c r="C67" s="63"/>
      <c r="D67" s="18" t="s">
        <v>43</v>
      </c>
      <c r="E67" s="27">
        <f>STDEV(E43,E45:E48,E50,E53:E54,E57:E59,E61:E62)/SQRT($B65)</f>
        <v>5.3247588864859452</v>
      </c>
      <c r="F67" s="27">
        <f t="shared" ref="F67:BQ67" si="39">STDEV(F43,F45:F48,F50,F53:F54,F57:F59,F61:F62)/SQRT($B65)</f>
        <v>0</v>
      </c>
      <c r="G67" s="27">
        <f t="shared" si="39"/>
        <v>6.7877623668421068</v>
      </c>
      <c r="H67" s="27">
        <f t="shared" si="39"/>
        <v>3.2131310345774713</v>
      </c>
      <c r="I67" s="27">
        <f t="shared" si="39"/>
        <v>6.7877623668421067E-2</v>
      </c>
      <c r="J67" s="27">
        <f t="shared" si="39"/>
        <v>0</v>
      </c>
      <c r="K67" s="27">
        <f t="shared" si="39"/>
        <v>0.42598071091887568</v>
      </c>
      <c r="L67" s="27">
        <f t="shared" si="39"/>
        <v>0</v>
      </c>
      <c r="M67" s="27">
        <f t="shared" si="39"/>
        <v>0.54302098934736853</v>
      </c>
      <c r="N67" s="27">
        <f t="shared" si="39"/>
        <v>0.25705048276619774</v>
      </c>
      <c r="O67" s="27">
        <f t="shared" si="39"/>
        <v>4.2776547517904981E-2</v>
      </c>
      <c r="P67" s="27">
        <f t="shared" si="39"/>
        <v>216.45564703775224</v>
      </c>
      <c r="Q67" s="27" t="e">
        <f t="shared" si="39"/>
        <v>#DIV/0!</v>
      </c>
      <c r="R67" s="27">
        <f t="shared" si="39"/>
        <v>234.52875488958196</v>
      </c>
      <c r="S67" s="27">
        <f t="shared" si="39"/>
        <v>246.62667208681097</v>
      </c>
      <c r="T67" s="27">
        <f t="shared" si="39"/>
        <v>82.620457000244443</v>
      </c>
      <c r="U67" s="27">
        <f t="shared" si="39"/>
        <v>62.100378306797374</v>
      </c>
      <c r="V67" s="27">
        <f t="shared" si="39"/>
        <v>142.41890404988106</v>
      </c>
      <c r="W67" s="27">
        <f t="shared" si="39"/>
        <v>169.33692512708438</v>
      </c>
      <c r="X67" s="27">
        <f t="shared" si="39"/>
        <v>155.98479653799788</v>
      </c>
      <c r="Y67" s="27">
        <f t="shared" si="39"/>
        <v>446.85544040034318</v>
      </c>
      <c r="Z67" s="27">
        <f t="shared" si="39"/>
        <v>80.276214853585358</v>
      </c>
      <c r="AA67" s="27">
        <f t="shared" si="39"/>
        <v>87.633133130747936</v>
      </c>
      <c r="AB67" s="27">
        <f t="shared" si="39"/>
        <v>46.216103309649604</v>
      </c>
      <c r="AC67" s="27">
        <f t="shared" si="39"/>
        <v>10.750166275490363</v>
      </c>
      <c r="AD67" s="27">
        <f t="shared" si="39"/>
        <v>5.2737674649307147</v>
      </c>
      <c r="AE67" s="27">
        <f t="shared" si="39"/>
        <v>5.8138445932648652</v>
      </c>
      <c r="AF67" s="27">
        <f t="shared" si="39"/>
        <v>0.85485041426511033</v>
      </c>
      <c r="AG67" s="27">
        <f t="shared" si="39"/>
        <v>1.2951890954217489</v>
      </c>
      <c r="AH67" s="27">
        <f t="shared" si="39"/>
        <v>1.8343640638481973</v>
      </c>
      <c r="AI67" s="27">
        <f t="shared" si="39"/>
        <v>1.7718006065235978</v>
      </c>
      <c r="AJ67" s="27" t="e">
        <f t="shared" si="39"/>
        <v>#DIV/0!</v>
      </c>
      <c r="AK67" s="27">
        <f t="shared" si="39"/>
        <v>0</v>
      </c>
      <c r="AL67" s="27">
        <f t="shared" si="39"/>
        <v>7.3039036512681736</v>
      </c>
      <c r="AM67" s="27">
        <f t="shared" si="39"/>
        <v>0.42598071091887535</v>
      </c>
      <c r="AN67" s="27">
        <f t="shared" si="39"/>
        <v>1.9304133563814063</v>
      </c>
      <c r="AO67" s="27">
        <f t="shared" si="39"/>
        <v>0.98058067569092022</v>
      </c>
      <c r="AP67" s="27" t="e">
        <f t="shared" si="39"/>
        <v>#DIV/0!</v>
      </c>
      <c r="AQ67" s="27">
        <f t="shared" si="39"/>
        <v>0</v>
      </c>
      <c r="AR67" s="27">
        <f t="shared" si="39"/>
        <v>3.6175320954399921</v>
      </c>
      <c r="AS67" s="27">
        <f t="shared" si="39"/>
        <v>1.2250937518633833</v>
      </c>
      <c r="AT67" s="27">
        <f t="shared" si="39"/>
        <v>0.54302098934736853</v>
      </c>
      <c r="AU67" s="27">
        <f t="shared" si="39"/>
        <v>1.6837947722821909</v>
      </c>
      <c r="AV67" s="27" t="e">
        <f t="shared" si="39"/>
        <v>#DIV/0!</v>
      </c>
      <c r="AW67" s="27" t="e">
        <f t="shared" si="39"/>
        <v>#DIV/0!</v>
      </c>
      <c r="AX67" s="27">
        <f t="shared" si="39"/>
        <v>4.6708510805687027</v>
      </c>
      <c r="AY67" s="27">
        <f t="shared" si="39"/>
        <v>0.33968311024337872</v>
      </c>
      <c r="AZ67" s="27">
        <f t="shared" si="39"/>
        <v>0.14322297480788654</v>
      </c>
      <c r="BA67" s="27">
        <f t="shared" si="39"/>
        <v>0</v>
      </c>
      <c r="BB67" s="27" t="e">
        <f t="shared" si="39"/>
        <v>#DIV/0!</v>
      </c>
      <c r="BC67" s="27" t="e">
        <f t="shared" si="39"/>
        <v>#DIV/0!</v>
      </c>
      <c r="BD67" s="27">
        <f t="shared" si="39"/>
        <v>0.60128068448808625</v>
      </c>
      <c r="BE67" s="27">
        <f t="shared" si="39"/>
        <v>0.83500817886839895</v>
      </c>
      <c r="BF67" s="27">
        <f t="shared" si="39"/>
        <v>0.53827835711979888</v>
      </c>
      <c r="BG67" s="27" t="e">
        <f t="shared" si="39"/>
        <v>#DIV/0!</v>
      </c>
      <c r="BH67" s="27">
        <f t="shared" si="39"/>
        <v>0.58834840541455202</v>
      </c>
      <c r="BI67" s="27">
        <f t="shared" si="39"/>
        <v>0.56716692576200323</v>
      </c>
      <c r="BJ67" s="27">
        <f t="shared" si="39"/>
        <v>0.53027971976738963</v>
      </c>
      <c r="BK67" s="27">
        <f t="shared" si="39"/>
        <v>0.30860669992418388</v>
      </c>
      <c r="BL67" s="27">
        <f t="shared" si="39"/>
        <v>44.177091174220429</v>
      </c>
      <c r="BM67" s="27">
        <f t="shared" si="39"/>
        <v>17.06704180823133</v>
      </c>
      <c r="BN67" s="27">
        <f t="shared" si="39"/>
        <v>5.8871873045601637</v>
      </c>
      <c r="BO67" s="27">
        <f t="shared" si="39"/>
        <v>1.4464811413591581</v>
      </c>
      <c r="BP67" s="27">
        <f t="shared" si="39"/>
        <v>1.2743357579270951</v>
      </c>
      <c r="BQ67" s="27">
        <f t="shared" si="39"/>
        <v>12.821056398732797</v>
      </c>
      <c r="BR67" s="27">
        <f t="shared" ref="BR67:BX67" si="40">STDEV(BR43,BR45:BR48,BR50,BR53:BR54,BR57:BR59,BR61:BR62)/SQRT($B65)</f>
        <v>19.207807270478853</v>
      </c>
      <c r="BS67" s="27" t="e">
        <f t="shared" si="40"/>
        <v>#DIV/0!</v>
      </c>
      <c r="BT67" s="27" t="e">
        <f t="shared" si="40"/>
        <v>#DIV/0!</v>
      </c>
      <c r="BU67" s="27" t="e">
        <f t="shared" si="40"/>
        <v>#DIV/0!</v>
      </c>
      <c r="BV67" s="27" t="e">
        <f t="shared" si="40"/>
        <v>#DIV/0!</v>
      </c>
      <c r="BW67" s="27" t="e">
        <f t="shared" si="40"/>
        <v>#DIV/0!</v>
      </c>
      <c r="BX67" s="27" t="e">
        <f t="shared" si="40"/>
        <v>#DIV/0!</v>
      </c>
      <c r="CE67" s="58" t="s">
        <v>111</v>
      </c>
      <c r="CG67" s="10"/>
      <c r="CH67" s="10"/>
    </row>
    <row r="68" spans="1:154" s="38" customFormat="1">
      <c r="A68" s="63"/>
      <c r="B68" s="2"/>
      <c r="C68" s="63"/>
      <c r="D68" s="18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CE68" s="58"/>
      <c r="CG68" s="10"/>
      <c r="CH68" s="10"/>
    </row>
    <row r="69" spans="1:154" s="152" customFormat="1" ht="16">
      <c r="A69" s="83" t="s">
        <v>149</v>
      </c>
      <c r="B69" s="66"/>
      <c r="C69" s="66"/>
      <c r="I69" s="160"/>
      <c r="BT69" s="151"/>
    </row>
    <row r="70" spans="1:154" s="38" customFormat="1">
      <c r="A70" t="s">
        <v>158</v>
      </c>
      <c r="B70" s="10">
        <v>29</v>
      </c>
      <c r="C70" s="4" t="s">
        <v>3</v>
      </c>
      <c r="D70" s="10" t="s">
        <v>38</v>
      </c>
      <c r="E70" s="59">
        <f t="shared" ref="E70:H93" si="41">(K70/$J70)*100</f>
        <v>12.5</v>
      </c>
      <c r="F70" s="59">
        <f t="shared" si="41"/>
        <v>0</v>
      </c>
      <c r="G70" s="59">
        <f t="shared" si="41"/>
        <v>87.5</v>
      </c>
      <c r="H70" s="59">
        <f t="shared" si="41"/>
        <v>0</v>
      </c>
      <c r="I70" s="59">
        <f t="shared" ref="I70:I93" si="42">M70/J70</f>
        <v>0.875</v>
      </c>
      <c r="J70">
        <v>8</v>
      </c>
      <c r="K70">
        <v>1</v>
      </c>
      <c r="L70">
        <v>0</v>
      </c>
      <c r="M70">
        <v>7</v>
      </c>
      <c r="N70">
        <v>0</v>
      </c>
      <c r="O70">
        <v>1</v>
      </c>
      <c r="P70">
        <v>440.57142850000002</v>
      </c>
      <c r="Q70" t="s">
        <v>57</v>
      </c>
      <c r="R70">
        <v>440.57142850000002</v>
      </c>
      <c r="S70" t="s">
        <v>57</v>
      </c>
      <c r="T70">
        <v>68</v>
      </c>
      <c r="U70">
        <v>68</v>
      </c>
      <c r="V70" t="s">
        <v>57</v>
      </c>
      <c r="W70">
        <v>879.14285710000001</v>
      </c>
      <c r="X70">
        <v>879.14285710000001</v>
      </c>
      <c r="Y70" t="s">
        <v>57</v>
      </c>
      <c r="Z70">
        <v>121.4285714</v>
      </c>
      <c r="AA70">
        <v>121.4285714</v>
      </c>
      <c r="AB70" t="s">
        <v>57</v>
      </c>
      <c r="AC70">
        <v>28</v>
      </c>
      <c r="AD70">
        <v>9</v>
      </c>
      <c r="AE70">
        <v>16</v>
      </c>
      <c r="AF70">
        <v>3</v>
      </c>
      <c r="AG70">
        <v>16</v>
      </c>
      <c r="AH70">
        <v>7</v>
      </c>
      <c r="AI70">
        <v>1</v>
      </c>
      <c r="AJ70" t="s">
        <v>57</v>
      </c>
      <c r="AK70" t="s">
        <v>57</v>
      </c>
      <c r="AL70">
        <v>4</v>
      </c>
      <c r="AM70">
        <v>7</v>
      </c>
      <c r="AN70" t="s">
        <v>57</v>
      </c>
      <c r="AO70" t="s">
        <v>57</v>
      </c>
      <c r="AP70" t="s">
        <v>57</v>
      </c>
      <c r="AQ70" t="s">
        <v>57</v>
      </c>
      <c r="AR70">
        <v>2</v>
      </c>
      <c r="AS70">
        <v>8</v>
      </c>
      <c r="AT70">
        <v>7</v>
      </c>
      <c r="AU70">
        <v>1</v>
      </c>
      <c r="AV70" t="s">
        <v>57</v>
      </c>
      <c r="AW70" t="s">
        <v>57</v>
      </c>
      <c r="AX70" t="s">
        <v>57</v>
      </c>
      <c r="AY70">
        <v>1</v>
      </c>
      <c r="AZ70" t="s">
        <v>57</v>
      </c>
      <c r="BA70" t="s">
        <v>57</v>
      </c>
      <c r="BB70" t="s">
        <v>57</v>
      </c>
      <c r="BC70" t="s">
        <v>57</v>
      </c>
      <c r="BD70">
        <v>2</v>
      </c>
      <c r="BE70">
        <v>8</v>
      </c>
      <c r="BF70" t="s">
        <v>57</v>
      </c>
      <c r="BG70" t="s">
        <v>57</v>
      </c>
      <c r="BH70" t="s">
        <v>57</v>
      </c>
      <c r="BI70" t="s">
        <v>57</v>
      </c>
      <c r="BJ70">
        <v>7</v>
      </c>
      <c r="BK70">
        <v>1</v>
      </c>
      <c r="BL70">
        <v>81</v>
      </c>
      <c r="BM70">
        <v>2</v>
      </c>
      <c r="BN70" t="s">
        <v>57</v>
      </c>
      <c r="BO70">
        <v>3</v>
      </c>
      <c r="BP70">
        <v>16</v>
      </c>
      <c r="BQ70">
        <v>1</v>
      </c>
      <c r="BR70">
        <v>59</v>
      </c>
      <c r="BS70" t="s">
        <v>57</v>
      </c>
      <c r="BT70" t="s">
        <v>57</v>
      </c>
      <c r="BU70" t="s">
        <v>57</v>
      </c>
      <c r="BV70" t="s">
        <v>57</v>
      </c>
      <c r="BW70" t="s">
        <v>57</v>
      </c>
      <c r="BX70" t="s">
        <v>57</v>
      </c>
      <c r="BY70" t="s">
        <v>57</v>
      </c>
      <c r="BZ70" t="s">
        <v>57</v>
      </c>
      <c r="CA70" t="s">
        <v>57</v>
      </c>
      <c r="CB70" t="s">
        <v>57</v>
      </c>
      <c r="CC70" t="s">
        <v>57</v>
      </c>
      <c r="CD70" t="s">
        <v>58</v>
      </c>
      <c r="CE70" s="58" t="s">
        <v>111</v>
      </c>
      <c r="CG70" s="10">
        <f>$W$1</f>
        <v>0</v>
      </c>
      <c r="CH70" s="10" t="str">
        <f>C46</f>
        <v>+ve</v>
      </c>
      <c r="CI70" s="59">
        <f t="shared" ref="CI70:CN70" si="43">K70</f>
        <v>1</v>
      </c>
      <c r="CJ70" s="59">
        <f t="shared" si="43"/>
        <v>0</v>
      </c>
      <c r="CK70" s="59">
        <f t="shared" si="43"/>
        <v>7</v>
      </c>
      <c r="CL70" s="59">
        <f t="shared" si="43"/>
        <v>0</v>
      </c>
      <c r="CM70" s="59">
        <f t="shared" si="43"/>
        <v>1</v>
      </c>
      <c r="CN70" s="59">
        <f t="shared" si="43"/>
        <v>440.57142850000002</v>
      </c>
      <c r="CO70" s="59">
        <f>R70</f>
        <v>440.57142850000002</v>
      </c>
      <c r="CP70" s="59" t="str">
        <f>S70</f>
        <v>.</v>
      </c>
      <c r="CQ70" s="59">
        <f>U70</f>
        <v>68</v>
      </c>
      <c r="CR70" s="59" t="str">
        <f>V70</f>
        <v>.</v>
      </c>
      <c r="CS70" s="59">
        <f>X70</f>
        <v>879.14285710000001</v>
      </c>
      <c r="CT70" s="59" t="str">
        <f>Y70</f>
        <v>.</v>
      </c>
      <c r="CU70" s="59">
        <f>AD70</f>
        <v>9</v>
      </c>
      <c r="CV70" s="59">
        <f>AE70</f>
        <v>16</v>
      </c>
      <c r="CW70" s="59">
        <f>AF70</f>
        <v>3</v>
      </c>
      <c r="CX70" s="59">
        <f>BE70</f>
        <v>8</v>
      </c>
      <c r="CY70" s="59">
        <f>BL70</f>
        <v>81</v>
      </c>
      <c r="CZ70" s="95">
        <f t="shared" ref="CZ70:DE70" si="44">K77</f>
        <v>0</v>
      </c>
      <c r="DA70" s="95">
        <f t="shared" si="44"/>
        <v>0</v>
      </c>
      <c r="DB70" s="95">
        <f t="shared" si="44"/>
        <v>8</v>
      </c>
      <c r="DC70" s="95">
        <f t="shared" si="44"/>
        <v>0</v>
      </c>
      <c r="DD70" s="95">
        <f t="shared" si="44"/>
        <v>1</v>
      </c>
      <c r="DE70" s="95">
        <f t="shared" si="44"/>
        <v>648.625</v>
      </c>
      <c r="DF70" s="95">
        <f>R77</f>
        <v>648.625</v>
      </c>
      <c r="DG70" s="95" t="str">
        <f>S77</f>
        <v>.</v>
      </c>
      <c r="DH70" s="95">
        <f>U77</f>
        <v>113.125</v>
      </c>
      <c r="DI70" s="95" t="str">
        <f>V77</f>
        <v>.</v>
      </c>
      <c r="DJ70" s="95">
        <f>X77</f>
        <v>100.75</v>
      </c>
      <c r="DK70" s="95" t="str">
        <f>Y77</f>
        <v>.</v>
      </c>
      <c r="DL70" s="95">
        <f>AD77</f>
        <v>11</v>
      </c>
      <c r="DM70" s="95">
        <f>AE77</f>
        <v>17</v>
      </c>
      <c r="DN70" s="95" t="str">
        <f>AF77</f>
        <v>.</v>
      </c>
      <c r="DO70" s="95">
        <f>BE77</f>
        <v>11</v>
      </c>
      <c r="DP70" s="95">
        <f>BL77</f>
        <v>53</v>
      </c>
      <c r="DQ70" s="59">
        <f t="shared" ref="DQ70:DV70" si="45">K78</f>
        <v>0</v>
      </c>
      <c r="DR70" s="59">
        <f t="shared" si="45"/>
        <v>0</v>
      </c>
      <c r="DS70" s="59">
        <f t="shared" si="45"/>
        <v>7</v>
      </c>
      <c r="DT70" s="59">
        <f t="shared" si="45"/>
        <v>1</v>
      </c>
      <c r="DU70" s="59">
        <f t="shared" si="45"/>
        <v>0.875</v>
      </c>
      <c r="DV70" s="59">
        <f t="shared" si="45"/>
        <v>760.5</v>
      </c>
      <c r="DW70" s="59">
        <f>R78</f>
        <v>780.28571439999996</v>
      </c>
      <c r="DX70" s="59">
        <f>S78</f>
        <v>622</v>
      </c>
      <c r="DY70" s="59">
        <f>U78</f>
        <v>136.2857143</v>
      </c>
      <c r="DZ70" s="59">
        <f>V78</f>
        <v>239</v>
      </c>
      <c r="EA70" s="59">
        <f>X78</f>
        <v>174.42857140000001</v>
      </c>
      <c r="EB70" s="59">
        <f>Y78</f>
        <v>163</v>
      </c>
      <c r="EC70" s="59">
        <f>AD78</f>
        <v>8</v>
      </c>
      <c r="ED70" s="59">
        <f>AE78</f>
        <v>9</v>
      </c>
      <c r="EE70" s="59">
        <f>AF78</f>
        <v>2</v>
      </c>
      <c r="EF70" s="59">
        <f>BE78</f>
        <v>17</v>
      </c>
      <c r="EG70" s="59">
        <f>BL78</f>
        <v>89</v>
      </c>
      <c r="EH70" s="95">
        <f t="shared" ref="EH70:EM70" si="46">K79</f>
        <v>0</v>
      </c>
      <c r="EI70" s="95">
        <f t="shared" si="46"/>
        <v>1</v>
      </c>
      <c r="EJ70" s="95">
        <f t="shared" si="46"/>
        <v>5</v>
      </c>
      <c r="EK70" s="95">
        <f t="shared" si="46"/>
        <v>2</v>
      </c>
      <c r="EL70" s="95">
        <f t="shared" si="46"/>
        <v>0.71428571429999999</v>
      </c>
      <c r="EM70" s="95">
        <f t="shared" si="46"/>
        <v>577.875</v>
      </c>
      <c r="EN70" s="95">
        <f>R79</f>
        <v>626.79999999999995</v>
      </c>
      <c r="EO70" s="95">
        <f>S79</f>
        <v>707</v>
      </c>
      <c r="EP70" s="95">
        <f>U79</f>
        <v>90</v>
      </c>
      <c r="EQ70" s="95">
        <f>V79</f>
        <v>704.5</v>
      </c>
      <c r="ER70" s="95">
        <f>X79</f>
        <v>36.799999999999997</v>
      </c>
      <c r="ES70" s="95">
        <f>Y79</f>
        <v>199</v>
      </c>
      <c r="ET70" s="95">
        <f>AD79</f>
        <v>9</v>
      </c>
      <c r="EU70" s="95">
        <f>AE79</f>
        <v>5</v>
      </c>
      <c r="EV70" s="95">
        <f>AF79</f>
        <v>4</v>
      </c>
      <c r="EW70" s="95">
        <f>BE79</f>
        <v>7</v>
      </c>
      <c r="EX70" s="95">
        <f>BL79</f>
        <v>139</v>
      </c>
    </row>
    <row r="71" spans="1:154" s="38" customFormat="1">
      <c r="A71" t="s">
        <v>180</v>
      </c>
      <c r="B71" s="10">
        <v>36</v>
      </c>
      <c r="C71" s="4" t="s">
        <v>3</v>
      </c>
      <c r="D71" s="10" t="s">
        <v>38</v>
      </c>
      <c r="E71" s="59">
        <f t="shared" si="41"/>
        <v>62.5</v>
      </c>
      <c r="F71" s="59">
        <f t="shared" si="41"/>
        <v>12.5</v>
      </c>
      <c r="G71" s="59">
        <f t="shared" si="41"/>
        <v>12.5</v>
      </c>
      <c r="H71" s="59">
        <f t="shared" si="41"/>
        <v>12.5</v>
      </c>
      <c r="I71" s="59">
        <f t="shared" si="42"/>
        <v>0.125</v>
      </c>
      <c r="J71">
        <v>8</v>
      </c>
      <c r="K71">
        <v>5</v>
      </c>
      <c r="L71">
        <v>1</v>
      </c>
      <c r="M71">
        <v>1</v>
      </c>
      <c r="N71">
        <v>1</v>
      </c>
      <c r="O71">
        <v>0.5</v>
      </c>
      <c r="P71">
        <v>1142.333333</v>
      </c>
      <c r="Q71">
        <v>1077</v>
      </c>
      <c r="R71">
        <v>2095</v>
      </c>
      <c r="S71">
        <v>255</v>
      </c>
      <c r="T71">
        <v>508</v>
      </c>
      <c r="U71">
        <v>168</v>
      </c>
      <c r="V71">
        <v>848</v>
      </c>
      <c r="W71">
        <v>798</v>
      </c>
      <c r="X71">
        <v>92</v>
      </c>
      <c r="Y71">
        <v>1504</v>
      </c>
      <c r="Z71">
        <v>535</v>
      </c>
      <c r="AA71">
        <v>1056</v>
      </c>
      <c r="AB71">
        <v>14</v>
      </c>
      <c r="AC71">
        <v>9</v>
      </c>
      <c r="AD71">
        <v>4</v>
      </c>
      <c r="AE71">
        <v>2</v>
      </c>
      <c r="AF71">
        <v>3</v>
      </c>
      <c r="AG71">
        <v>6</v>
      </c>
      <c r="AH71">
        <v>3</v>
      </c>
      <c r="AI71" t="s">
        <v>57</v>
      </c>
      <c r="AJ71" t="s">
        <v>57</v>
      </c>
      <c r="AK71" t="s">
        <v>57</v>
      </c>
      <c r="AL71" t="s">
        <v>57</v>
      </c>
      <c r="AM71">
        <v>3</v>
      </c>
      <c r="AN71">
        <v>1</v>
      </c>
      <c r="AO71" t="s">
        <v>57</v>
      </c>
      <c r="AP71" t="s">
        <v>57</v>
      </c>
      <c r="AQ71" t="s">
        <v>57</v>
      </c>
      <c r="AR71" t="s">
        <v>57</v>
      </c>
      <c r="AS71">
        <v>1</v>
      </c>
      <c r="AT71">
        <v>1</v>
      </c>
      <c r="AU71" t="s">
        <v>57</v>
      </c>
      <c r="AV71" t="s">
        <v>57</v>
      </c>
      <c r="AW71" t="s">
        <v>57</v>
      </c>
      <c r="AX71" t="s">
        <v>57</v>
      </c>
      <c r="AY71">
        <v>2</v>
      </c>
      <c r="AZ71">
        <v>1</v>
      </c>
      <c r="BA71" t="s">
        <v>57</v>
      </c>
      <c r="BB71" t="s">
        <v>57</v>
      </c>
      <c r="BC71" t="s">
        <v>57</v>
      </c>
      <c r="BD71" t="s">
        <v>57</v>
      </c>
      <c r="BE71">
        <v>5</v>
      </c>
      <c r="BF71">
        <v>3</v>
      </c>
      <c r="BG71" t="s">
        <v>57</v>
      </c>
      <c r="BH71" t="s">
        <v>57</v>
      </c>
      <c r="BI71">
        <v>1</v>
      </c>
      <c r="BJ71">
        <v>1</v>
      </c>
      <c r="BK71" t="s">
        <v>57</v>
      </c>
      <c r="BL71">
        <v>189</v>
      </c>
      <c r="BM71">
        <v>48</v>
      </c>
      <c r="BN71">
        <v>4</v>
      </c>
      <c r="BO71" t="s">
        <v>57</v>
      </c>
      <c r="BP71">
        <v>2</v>
      </c>
      <c r="BQ71">
        <v>10</v>
      </c>
      <c r="BR71">
        <v>125</v>
      </c>
      <c r="BS71" t="s">
        <v>57</v>
      </c>
      <c r="BT71" t="s">
        <v>57</v>
      </c>
      <c r="BU71" t="s">
        <v>57</v>
      </c>
      <c r="BV71" t="s">
        <v>57</v>
      </c>
      <c r="BW71" t="s">
        <v>57</v>
      </c>
      <c r="BX71" t="s">
        <v>57</v>
      </c>
      <c r="BY71" t="s">
        <v>57</v>
      </c>
      <c r="BZ71" t="s">
        <v>57</v>
      </c>
      <c r="CA71" t="s">
        <v>57</v>
      </c>
      <c r="CB71" t="s">
        <v>57</v>
      </c>
      <c r="CC71" t="s">
        <v>57</v>
      </c>
      <c r="CD71" t="s">
        <v>58</v>
      </c>
      <c r="CE71" s="58"/>
      <c r="CG71" s="10"/>
      <c r="CH71" s="10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</row>
    <row r="72" spans="1:154" s="38" customFormat="1">
      <c r="A72" t="s">
        <v>159</v>
      </c>
      <c r="B72" s="10">
        <v>34</v>
      </c>
      <c r="C72" s="4" t="s">
        <v>3</v>
      </c>
      <c r="D72" s="10" t="s">
        <v>38</v>
      </c>
      <c r="E72" s="59">
        <f t="shared" si="41"/>
        <v>75</v>
      </c>
      <c r="F72" s="59">
        <f t="shared" si="41"/>
        <v>0</v>
      </c>
      <c r="G72" s="59">
        <f t="shared" si="41"/>
        <v>25</v>
      </c>
      <c r="H72" s="59">
        <f t="shared" si="41"/>
        <v>0</v>
      </c>
      <c r="I72" s="59">
        <f t="shared" si="42"/>
        <v>0.25</v>
      </c>
      <c r="J72">
        <v>8</v>
      </c>
      <c r="K72">
        <v>6</v>
      </c>
      <c r="L72">
        <v>0</v>
      </c>
      <c r="M72">
        <v>2</v>
      </c>
      <c r="N72">
        <v>0</v>
      </c>
      <c r="O72">
        <v>1</v>
      </c>
      <c r="P72">
        <v>1594.5</v>
      </c>
      <c r="Q72" t="s">
        <v>57</v>
      </c>
      <c r="R72">
        <v>1594.5</v>
      </c>
      <c r="S72" t="s">
        <v>57</v>
      </c>
      <c r="T72">
        <v>339.5</v>
      </c>
      <c r="U72">
        <v>339.5</v>
      </c>
      <c r="V72" t="s">
        <v>57</v>
      </c>
      <c r="W72">
        <v>1191.5</v>
      </c>
      <c r="X72">
        <v>1191.5</v>
      </c>
      <c r="Y72" t="s">
        <v>57</v>
      </c>
      <c r="Z72">
        <v>25</v>
      </c>
      <c r="AA72">
        <v>25</v>
      </c>
      <c r="AB72" t="s">
        <v>57</v>
      </c>
      <c r="AC72">
        <v>7</v>
      </c>
      <c r="AD72">
        <v>3</v>
      </c>
      <c r="AE72">
        <v>3</v>
      </c>
      <c r="AF72">
        <v>1</v>
      </c>
      <c r="AG72">
        <v>3</v>
      </c>
      <c r="AH72">
        <v>3</v>
      </c>
      <c r="AI72">
        <v>1</v>
      </c>
      <c r="AJ72" t="s">
        <v>57</v>
      </c>
      <c r="AK72" t="s">
        <v>57</v>
      </c>
      <c r="AL72" t="s">
        <v>57</v>
      </c>
      <c r="AM72">
        <v>2</v>
      </c>
      <c r="AN72">
        <v>1</v>
      </c>
      <c r="AO72" t="s">
        <v>57</v>
      </c>
      <c r="AP72" t="s">
        <v>57</v>
      </c>
      <c r="AQ72" t="s">
        <v>57</v>
      </c>
      <c r="AR72" t="s">
        <v>57</v>
      </c>
      <c r="AS72" t="s">
        <v>57</v>
      </c>
      <c r="AT72">
        <v>2</v>
      </c>
      <c r="AU72">
        <v>1</v>
      </c>
      <c r="AV72" t="s">
        <v>57</v>
      </c>
      <c r="AW72" t="s">
        <v>57</v>
      </c>
      <c r="AX72" t="s">
        <v>57</v>
      </c>
      <c r="AY72">
        <v>1</v>
      </c>
      <c r="AZ72" t="s">
        <v>57</v>
      </c>
      <c r="BA72" t="s">
        <v>57</v>
      </c>
      <c r="BB72" t="s">
        <v>57</v>
      </c>
      <c r="BC72" t="s">
        <v>57</v>
      </c>
      <c r="BD72" t="s">
        <v>57</v>
      </c>
      <c r="BE72">
        <v>4</v>
      </c>
      <c r="BF72" t="s">
        <v>57</v>
      </c>
      <c r="BG72" t="s">
        <v>57</v>
      </c>
      <c r="BH72" t="s">
        <v>57</v>
      </c>
      <c r="BI72" t="s">
        <v>57</v>
      </c>
      <c r="BJ72">
        <v>2</v>
      </c>
      <c r="BK72">
        <v>2</v>
      </c>
      <c r="BL72">
        <v>355</v>
      </c>
      <c r="BM72">
        <v>129</v>
      </c>
      <c r="BN72">
        <v>1</v>
      </c>
      <c r="BO72" t="s">
        <v>57</v>
      </c>
      <c r="BP72">
        <v>6</v>
      </c>
      <c r="BQ72">
        <v>4</v>
      </c>
      <c r="BR72">
        <v>215</v>
      </c>
      <c r="BS72" t="s">
        <v>57</v>
      </c>
      <c r="BT72" t="s">
        <v>57</v>
      </c>
      <c r="BU72" t="s">
        <v>57</v>
      </c>
      <c r="BV72" t="s">
        <v>57</v>
      </c>
      <c r="BW72" t="s">
        <v>57</v>
      </c>
      <c r="BX72" t="s">
        <v>57</v>
      </c>
      <c r="BY72" t="s">
        <v>57</v>
      </c>
      <c r="BZ72" t="s">
        <v>57</v>
      </c>
      <c r="CA72" t="s">
        <v>57</v>
      </c>
      <c r="CB72" t="s">
        <v>57</v>
      </c>
      <c r="CC72" t="s">
        <v>57</v>
      </c>
      <c r="CD72" t="s">
        <v>58</v>
      </c>
      <c r="CG72" s="10"/>
      <c r="CH72" s="10"/>
    </row>
    <row r="73" spans="1:154" s="38" customFormat="1">
      <c r="A73" t="s">
        <v>160</v>
      </c>
      <c r="B73" s="10">
        <v>34</v>
      </c>
      <c r="C73" s="4" t="s">
        <v>3</v>
      </c>
      <c r="D73" s="10" t="s">
        <v>38</v>
      </c>
      <c r="E73" s="59">
        <f t="shared" si="41"/>
        <v>50</v>
      </c>
      <c r="F73" s="59">
        <f t="shared" si="41"/>
        <v>0</v>
      </c>
      <c r="G73" s="59">
        <f t="shared" si="41"/>
        <v>37.5</v>
      </c>
      <c r="H73" s="59">
        <f t="shared" si="41"/>
        <v>12.5</v>
      </c>
      <c r="I73" s="59">
        <f t="shared" si="42"/>
        <v>0.375</v>
      </c>
      <c r="J73">
        <v>8</v>
      </c>
      <c r="K73">
        <v>4</v>
      </c>
      <c r="L73">
        <v>0</v>
      </c>
      <c r="M73">
        <v>3</v>
      </c>
      <c r="N73">
        <v>1</v>
      </c>
      <c r="O73">
        <v>0.75</v>
      </c>
      <c r="P73">
        <v>518.25</v>
      </c>
      <c r="Q73" t="s">
        <v>57</v>
      </c>
      <c r="R73">
        <v>556.66666669999995</v>
      </c>
      <c r="S73">
        <v>403</v>
      </c>
      <c r="T73">
        <v>599.25</v>
      </c>
      <c r="U73">
        <v>187.66666670000001</v>
      </c>
      <c r="V73">
        <v>1834</v>
      </c>
      <c r="W73">
        <v>5950.75</v>
      </c>
      <c r="X73">
        <v>7494</v>
      </c>
      <c r="Y73">
        <v>1321</v>
      </c>
      <c r="Z73">
        <v>534.5</v>
      </c>
      <c r="AA73">
        <v>602.66666669999995</v>
      </c>
      <c r="AB73">
        <v>330</v>
      </c>
      <c r="AC73">
        <v>17</v>
      </c>
      <c r="AD73">
        <v>7</v>
      </c>
      <c r="AE73">
        <v>7</v>
      </c>
      <c r="AF73">
        <v>3</v>
      </c>
      <c r="AG73">
        <v>6</v>
      </c>
      <c r="AH73">
        <v>4</v>
      </c>
      <c r="AI73" t="s">
        <v>57</v>
      </c>
      <c r="AJ73" t="s">
        <v>57</v>
      </c>
      <c r="AK73">
        <v>5</v>
      </c>
      <c r="AL73">
        <v>2</v>
      </c>
      <c r="AM73">
        <v>4</v>
      </c>
      <c r="AN73" t="s">
        <v>57</v>
      </c>
      <c r="AO73" t="s">
        <v>57</v>
      </c>
      <c r="AP73" t="s">
        <v>57</v>
      </c>
      <c r="AQ73">
        <v>3</v>
      </c>
      <c r="AR73" t="s">
        <v>57</v>
      </c>
      <c r="AS73">
        <v>1</v>
      </c>
      <c r="AT73">
        <v>3</v>
      </c>
      <c r="AU73" t="s">
        <v>57</v>
      </c>
      <c r="AV73" t="s">
        <v>57</v>
      </c>
      <c r="AW73">
        <v>2</v>
      </c>
      <c r="AX73">
        <v>1</v>
      </c>
      <c r="AY73">
        <v>1</v>
      </c>
      <c r="AZ73">
        <v>1</v>
      </c>
      <c r="BA73" t="s">
        <v>57</v>
      </c>
      <c r="BB73" t="s">
        <v>57</v>
      </c>
      <c r="BC73" t="s">
        <v>57</v>
      </c>
      <c r="BD73">
        <v>1</v>
      </c>
      <c r="BE73">
        <v>9</v>
      </c>
      <c r="BF73">
        <v>1</v>
      </c>
      <c r="BG73" t="s">
        <v>57</v>
      </c>
      <c r="BH73" t="s">
        <v>57</v>
      </c>
      <c r="BI73" t="s">
        <v>57</v>
      </c>
      <c r="BJ73">
        <v>4</v>
      </c>
      <c r="BK73">
        <v>4</v>
      </c>
      <c r="BL73">
        <v>366</v>
      </c>
      <c r="BM73">
        <v>50</v>
      </c>
      <c r="BN73">
        <v>12</v>
      </c>
      <c r="BO73" t="s">
        <v>57</v>
      </c>
      <c r="BP73">
        <v>7</v>
      </c>
      <c r="BQ73">
        <v>147</v>
      </c>
      <c r="BR73">
        <v>150</v>
      </c>
      <c r="BS73" t="s">
        <v>57</v>
      </c>
      <c r="BT73" t="s">
        <v>57</v>
      </c>
      <c r="BU73" t="s">
        <v>57</v>
      </c>
      <c r="BV73" t="s">
        <v>57</v>
      </c>
      <c r="BW73" t="s">
        <v>57</v>
      </c>
      <c r="BX73" t="s">
        <v>57</v>
      </c>
      <c r="BY73" t="s">
        <v>57</v>
      </c>
      <c r="BZ73" t="s">
        <v>57</v>
      </c>
      <c r="CA73" t="s">
        <v>57</v>
      </c>
      <c r="CB73" t="s">
        <v>57</v>
      </c>
      <c r="CC73" t="s">
        <v>57</v>
      </c>
      <c r="CD73" t="s">
        <v>58</v>
      </c>
      <c r="CG73" s="10"/>
      <c r="CH73" s="10"/>
    </row>
    <row r="74" spans="1:154" s="38" customFormat="1">
      <c r="A74" t="s">
        <v>181</v>
      </c>
      <c r="B74" s="10">
        <v>36</v>
      </c>
      <c r="C74" s="6" t="s">
        <v>2</v>
      </c>
      <c r="D74" s="10" t="s">
        <v>38</v>
      </c>
      <c r="E74" s="59">
        <f t="shared" si="41"/>
        <v>100</v>
      </c>
      <c r="F74" s="59">
        <f t="shared" si="41"/>
        <v>0</v>
      </c>
      <c r="G74" s="59">
        <f t="shared" si="41"/>
        <v>0</v>
      </c>
      <c r="H74" s="59">
        <f t="shared" si="41"/>
        <v>0</v>
      </c>
      <c r="I74" s="59">
        <f t="shared" si="42"/>
        <v>0</v>
      </c>
      <c r="J74">
        <v>8</v>
      </c>
      <c r="K74">
        <v>8</v>
      </c>
      <c r="L74">
        <v>0</v>
      </c>
      <c r="M74">
        <v>0</v>
      </c>
      <c r="N74">
        <v>0</v>
      </c>
      <c r="O74">
        <v>0</v>
      </c>
      <c r="P74" t="s">
        <v>57</v>
      </c>
      <c r="Q74" t="s">
        <v>57</v>
      </c>
      <c r="R74" t="s">
        <v>57</v>
      </c>
      <c r="S74" t="s">
        <v>57</v>
      </c>
      <c r="T74" t="s">
        <v>57</v>
      </c>
      <c r="U74" t="s">
        <v>57</v>
      </c>
      <c r="V74" t="s">
        <v>57</v>
      </c>
      <c r="W74" t="s">
        <v>57</v>
      </c>
      <c r="X74" t="s">
        <v>57</v>
      </c>
      <c r="Y74" t="s">
        <v>57</v>
      </c>
      <c r="Z74" t="s">
        <v>57</v>
      </c>
      <c r="AA74" t="s">
        <v>57</v>
      </c>
      <c r="AB74" t="s">
        <v>57</v>
      </c>
      <c r="AC74">
        <v>33</v>
      </c>
      <c r="AD74">
        <v>7</v>
      </c>
      <c r="AE74">
        <v>12</v>
      </c>
      <c r="AF74">
        <v>14</v>
      </c>
      <c r="AG74">
        <v>7</v>
      </c>
      <c r="AH74" t="s">
        <v>57</v>
      </c>
      <c r="AI74" t="s">
        <v>57</v>
      </c>
      <c r="AJ74" t="s">
        <v>57</v>
      </c>
      <c r="AK74" t="s">
        <v>57</v>
      </c>
      <c r="AL74">
        <v>26</v>
      </c>
      <c r="AM74" t="s">
        <v>57</v>
      </c>
      <c r="AN74" t="s">
        <v>57</v>
      </c>
      <c r="AO74" t="s">
        <v>57</v>
      </c>
      <c r="AP74" t="s">
        <v>57</v>
      </c>
      <c r="AQ74" t="s">
        <v>57</v>
      </c>
      <c r="AR74">
        <v>7</v>
      </c>
      <c r="AS74">
        <v>4</v>
      </c>
      <c r="AT74" t="s">
        <v>57</v>
      </c>
      <c r="AU74" t="s">
        <v>57</v>
      </c>
      <c r="AV74" t="s">
        <v>57</v>
      </c>
      <c r="AW74" t="s">
        <v>57</v>
      </c>
      <c r="AX74">
        <v>8</v>
      </c>
      <c r="AY74">
        <v>3</v>
      </c>
      <c r="AZ74" t="s">
        <v>57</v>
      </c>
      <c r="BA74" t="s">
        <v>57</v>
      </c>
      <c r="BB74" t="s">
        <v>57</v>
      </c>
      <c r="BC74" t="s">
        <v>57</v>
      </c>
      <c r="BD74">
        <v>11</v>
      </c>
      <c r="BE74">
        <v>8</v>
      </c>
      <c r="BF74">
        <v>1</v>
      </c>
      <c r="BG74" t="s">
        <v>57</v>
      </c>
      <c r="BH74" t="s">
        <v>57</v>
      </c>
      <c r="BI74" t="s">
        <v>57</v>
      </c>
      <c r="BJ74" t="s">
        <v>57</v>
      </c>
      <c r="BK74">
        <v>7</v>
      </c>
      <c r="BL74" t="s">
        <v>57</v>
      </c>
      <c r="BM74" t="s">
        <v>57</v>
      </c>
      <c r="BN74" t="s">
        <v>57</v>
      </c>
      <c r="BO74" t="s">
        <v>57</v>
      </c>
      <c r="BP74" t="s">
        <v>57</v>
      </c>
      <c r="BQ74" t="s">
        <v>57</v>
      </c>
      <c r="BR74" t="s">
        <v>57</v>
      </c>
      <c r="BS74" t="s">
        <v>57</v>
      </c>
      <c r="BT74" t="s">
        <v>57</v>
      </c>
      <c r="BU74" t="s">
        <v>57</v>
      </c>
      <c r="BV74" t="s">
        <v>57</v>
      </c>
      <c r="BW74" t="s">
        <v>57</v>
      </c>
      <c r="BX74" t="s">
        <v>57</v>
      </c>
      <c r="BY74" t="s">
        <v>57</v>
      </c>
      <c r="BZ74" t="s">
        <v>57</v>
      </c>
      <c r="CA74" t="s">
        <v>57</v>
      </c>
      <c r="CB74" t="s">
        <v>57</v>
      </c>
      <c r="CC74" t="s">
        <v>57</v>
      </c>
      <c r="CD74" t="s">
        <v>58</v>
      </c>
      <c r="CG74" s="10"/>
      <c r="CH74" s="10"/>
    </row>
    <row r="75" spans="1:154" s="38" customFormat="1">
      <c r="A75" t="s">
        <v>161</v>
      </c>
      <c r="B75" s="10">
        <v>35</v>
      </c>
      <c r="C75" s="4" t="s">
        <v>3</v>
      </c>
      <c r="D75" s="10" t="s">
        <v>38</v>
      </c>
      <c r="E75" s="59">
        <f t="shared" si="41"/>
        <v>0</v>
      </c>
      <c r="F75" s="59">
        <f t="shared" si="41"/>
        <v>12.5</v>
      </c>
      <c r="G75" s="59">
        <f t="shared" si="41"/>
        <v>75</v>
      </c>
      <c r="H75" s="59">
        <f t="shared" si="41"/>
        <v>12.5</v>
      </c>
      <c r="I75" s="59">
        <f t="shared" si="42"/>
        <v>0.75</v>
      </c>
      <c r="J75">
        <v>8</v>
      </c>
      <c r="K75">
        <v>0</v>
      </c>
      <c r="L75">
        <v>1</v>
      </c>
      <c r="M75">
        <v>6</v>
      </c>
      <c r="N75">
        <v>1</v>
      </c>
      <c r="O75">
        <v>0.85714285700000004</v>
      </c>
      <c r="P75">
        <v>1155.125</v>
      </c>
      <c r="Q75">
        <v>1324</v>
      </c>
      <c r="R75">
        <v>670.66666669999995</v>
      </c>
      <c r="S75">
        <v>3893</v>
      </c>
      <c r="T75">
        <v>330.2857143</v>
      </c>
      <c r="U75">
        <v>343.66666659999999</v>
      </c>
      <c r="V75">
        <v>250</v>
      </c>
      <c r="W75">
        <v>206.7142857</v>
      </c>
      <c r="X75">
        <v>218</v>
      </c>
      <c r="Y75">
        <v>139</v>
      </c>
      <c r="Z75">
        <v>96.428571430000005</v>
      </c>
      <c r="AA75">
        <v>84.333333339999996</v>
      </c>
      <c r="AB75">
        <v>169</v>
      </c>
      <c r="AC75">
        <v>15</v>
      </c>
      <c r="AD75">
        <v>8</v>
      </c>
      <c r="AE75">
        <v>6</v>
      </c>
      <c r="AF75">
        <v>1</v>
      </c>
      <c r="AG75">
        <v>8</v>
      </c>
      <c r="AH75">
        <v>7</v>
      </c>
      <c r="AI75" t="s">
        <v>57</v>
      </c>
      <c r="AJ75" t="s">
        <v>57</v>
      </c>
      <c r="AK75" t="s">
        <v>57</v>
      </c>
      <c r="AL75" t="s">
        <v>57</v>
      </c>
      <c r="AM75">
        <v>8</v>
      </c>
      <c r="AN75" t="s">
        <v>57</v>
      </c>
      <c r="AO75" t="s">
        <v>57</v>
      </c>
      <c r="AP75" t="s">
        <v>57</v>
      </c>
      <c r="AQ75" t="s">
        <v>57</v>
      </c>
      <c r="AR75" t="s">
        <v>57</v>
      </c>
      <c r="AS75" t="s">
        <v>57</v>
      </c>
      <c r="AT75">
        <v>6</v>
      </c>
      <c r="AU75" t="s">
        <v>57</v>
      </c>
      <c r="AV75" t="s">
        <v>57</v>
      </c>
      <c r="AW75" t="s">
        <v>57</v>
      </c>
      <c r="AX75" t="s">
        <v>57</v>
      </c>
      <c r="AY75" t="s">
        <v>57</v>
      </c>
      <c r="AZ75">
        <v>1</v>
      </c>
      <c r="BA75" t="s">
        <v>57</v>
      </c>
      <c r="BB75" t="s">
        <v>57</v>
      </c>
      <c r="BC75" t="s">
        <v>57</v>
      </c>
      <c r="BD75" t="s">
        <v>57</v>
      </c>
      <c r="BE75">
        <v>17</v>
      </c>
      <c r="BF75" t="s">
        <v>57</v>
      </c>
      <c r="BG75" t="s">
        <v>57</v>
      </c>
      <c r="BH75" t="s">
        <v>57</v>
      </c>
      <c r="BI75">
        <v>4</v>
      </c>
      <c r="BJ75">
        <v>7</v>
      </c>
      <c r="BK75">
        <v>6</v>
      </c>
      <c r="BL75">
        <v>210</v>
      </c>
      <c r="BM75">
        <v>57</v>
      </c>
      <c r="BN75">
        <v>19</v>
      </c>
      <c r="BO75">
        <v>2</v>
      </c>
      <c r="BP75">
        <v>22</v>
      </c>
      <c r="BQ75">
        <v>25</v>
      </c>
      <c r="BR75">
        <v>85</v>
      </c>
      <c r="BS75" t="s">
        <v>57</v>
      </c>
      <c r="BT75" t="s">
        <v>57</v>
      </c>
      <c r="BU75" t="s">
        <v>57</v>
      </c>
      <c r="BV75" t="s">
        <v>57</v>
      </c>
      <c r="BW75" t="s">
        <v>57</v>
      </c>
      <c r="BX75" t="s">
        <v>57</v>
      </c>
      <c r="BY75" t="s">
        <v>57</v>
      </c>
      <c r="BZ75" t="s">
        <v>57</v>
      </c>
      <c r="CA75" t="s">
        <v>57</v>
      </c>
      <c r="CB75" t="s">
        <v>57</v>
      </c>
      <c r="CC75" t="s">
        <v>57</v>
      </c>
      <c r="CD75" t="s">
        <v>58</v>
      </c>
      <c r="CG75" s="10"/>
      <c r="CH75" s="10"/>
    </row>
    <row r="76" spans="1:154" s="38" customFormat="1">
      <c r="A76" t="s">
        <v>162</v>
      </c>
      <c r="B76" s="10">
        <v>34</v>
      </c>
      <c r="C76" s="6" t="s">
        <v>2</v>
      </c>
      <c r="D76" s="10" t="s">
        <v>38</v>
      </c>
      <c r="E76" s="59">
        <f t="shared" si="41"/>
        <v>50</v>
      </c>
      <c r="F76" s="59">
        <f t="shared" si="41"/>
        <v>0</v>
      </c>
      <c r="G76" s="59">
        <f t="shared" si="41"/>
        <v>37.5</v>
      </c>
      <c r="H76" s="59">
        <f t="shared" si="41"/>
        <v>12.5</v>
      </c>
      <c r="I76" s="59">
        <f t="shared" si="42"/>
        <v>0.375</v>
      </c>
      <c r="J76">
        <v>8</v>
      </c>
      <c r="K76">
        <v>4</v>
      </c>
      <c r="L76">
        <v>0</v>
      </c>
      <c r="M76">
        <v>3</v>
      </c>
      <c r="N76">
        <v>1</v>
      </c>
      <c r="O76">
        <v>0.75</v>
      </c>
      <c r="P76">
        <v>2159.5</v>
      </c>
      <c r="Q76" t="s">
        <v>57</v>
      </c>
      <c r="R76">
        <v>2516</v>
      </c>
      <c r="S76">
        <v>1090</v>
      </c>
      <c r="T76">
        <v>546.25</v>
      </c>
      <c r="U76">
        <v>696.66666669999995</v>
      </c>
      <c r="V76">
        <v>95</v>
      </c>
      <c r="W76">
        <v>2566.25</v>
      </c>
      <c r="X76">
        <v>2770</v>
      </c>
      <c r="Y76">
        <v>1955</v>
      </c>
      <c r="Z76">
        <v>170.5</v>
      </c>
      <c r="AA76">
        <v>114.33333330000001</v>
      </c>
      <c r="AB76">
        <v>339</v>
      </c>
      <c r="AC76">
        <v>15</v>
      </c>
      <c r="AD76">
        <v>7</v>
      </c>
      <c r="AE76">
        <v>6</v>
      </c>
      <c r="AF76">
        <v>2</v>
      </c>
      <c r="AG76">
        <v>6</v>
      </c>
      <c r="AH76">
        <v>6</v>
      </c>
      <c r="AI76" t="s">
        <v>57</v>
      </c>
      <c r="AJ76">
        <v>1</v>
      </c>
      <c r="AK76">
        <v>1</v>
      </c>
      <c r="AL76">
        <v>1</v>
      </c>
      <c r="AM76">
        <v>4</v>
      </c>
      <c r="AN76">
        <v>2</v>
      </c>
      <c r="AO76" t="s">
        <v>57</v>
      </c>
      <c r="AP76" t="s">
        <v>57</v>
      </c>
      <c r="AQ76" t="s">
        <v>57</v>
      </c>
      <c r="AR76">
        <v>1</v>
      </c>
      <c r="AS76">
        <v>1</v>
      </c>
      <c r="AT76">
        <v>3</v>
      </c>
      <c r="AU76" t="s">
        <v>57</v>
      </c>
      <c r="AV76">
        <v>1</v>
      </c>
      <c r="AW76">
        <v>1</v>
      </c>
      <c r="AX76" t="s">
        <v>57</v>
      </c>
      <c r="AY76">
        <v>1</v>
      </c>
      <c r="AZ76">
        <v>1</v>
      </c>
      <c r="BA76" t="s">
        <v>57</v>
      </c>
      <c r="BB76" t="s">
        <v>57</v>
      </c>
      <c r="BC76" t="s">
        <v>57</v>
      </c>
      <c r="BD76" t="s">
        <v>57</v>
      </c>
      <c r="BE76">
        <v>15</v>
      </c>
      <c r="BF76">
        <v>9</v>
      </c>
      <c r="BG76" t="s">
        <v>57</v>
      </c>
      <c r="BH76" t="s">
        <v>57</v>
      </c>
      <c r="BI76" t="s">
        <v>57</v>
      </c>
      <c r="BJ76">
        <v>4</v>
      </c>
      <c r="BK76">
        <v>2</v>
      </c>
      <c r="BL76">
        <v>271</v>
      </c>
      <c r="BM76">
        <v>91</v>
      </c>
      <c r="BN76" t="s">
        <v>57</v>
      </c>
      <c r="BO76">
        <v>3</v>
      </c>
      <c r="BP76">
        <v>5</v>
      </c>
      <c r="BQ76">
        <v>49</v>
      </c>
      <c r="BR76">
        <v>123</v>
      </c>
      <c r="BS76" t="s">
        <v>57</v>
      </c>
      <c r="BT76" t="s">
        <v>57</v>
      </c>
      <c r="BU76" t="s">
        <v>57</v>
      </c>
      <c r="BV76" t="s">
        <v>57</v>
      </c>
      <c r="BW76" t="s">
        <v>57</v>
      </c>
      <c r="BX76" t="s">
        <v>57</v>
      </c>
      <c r="BY76" t="s">
        <v>57</v>
      </c>
      <c r="BZ76" t="s">
        <v>57</v>
      </c>
      <c r="CA76" t="s">
        <v>57</v>
      </c>
      <c r="CB76" t="s">
        <v>57</v>
      </c>
      <c r="CC76" t="s">
        <v>57</v>
      </c>
      <c r="CD76" t="s">
        <v>58</v>
      </c>
      <c r="CG76" s="10"/>
      <c r="CH76" s="10"/>
    </row>
    <row r="77" spans="1:154" s="10" customFormat="1">
      <c r="A77" t="s">
        <v>163</v>
      </c>
      <c r="B77" s="10">
        <v>29</v>
      </c>
      <c r="C77" s="6" t="s">
        <v>2</v>
      </c>
      <c r="D77" s="10" t="s">
        <v>38</v>
      </c>
      <c r="E77" s="59">
        <f t="shared" si="41"/>
        <v>0</v>
      </c>
      <c r="F77" s="59">
        <f t="shared" si="41"/>
        <v>0</v>
      </c>
      <c r="G77" s="59">
        <f t="shared" si="41"/>
        <v>100</v>
      </c>
      <c r="H77" s="59">
        <f t="shared" si="41"/>
        <v>0</v>
      </c>
      <c r="I77" s="59">
        <f t="shared" si="42"/>
        <v>1</v>
      </c>
      <c r="J77">
        <v>8</v>
      </c>
      <c r="K77">
        <v>0</v>
      </c>
      <c r="L77">
        <v>0</v>
      </c>
      <c r="M77">
        <v>8</v>
      </c>
      <c r="N77">
        <v>0</v>
      </c>
      <c r="O77">
        <v>1</v>
      </c>
      <c r="P77">
        <v>648.625</v>
      </c>
      <c r="Q77" t="s">
        <v>57</v>
      </c>
      <c r="R77">
        <v>648.625</v>
      </c>
      <c r="S77" t="s">
        <v>57</v>
      </c>
      <c r="T77">
        <v>113.125</v>
      </c>
      <c r="U77">
        <v>113.125</v>
      </c>
      <c r="V77" t="s">
        <v>57</v>
      </c>
      <c r="W77">
        <v>100.75</v>
      </c>
      <c r="X77">
        <v>100.75</v>
      </c>
      <c r="Y77" t="s">
        <v>57</v>
      </c>
      <c r="Z77">
        <v>547.5</v>
      </c>
      <c r="AA77">
        <v>547.5</v>
      </c>
      <c r="AB77" t="s">
        <v>57</v>
      </c>
      <c r="AC77">
        <v>28</v>
      </c>
      <c r="AD77">
        <v>11</v>
      </c>
      <c r="AE77">
        <v>17</v>
      </c>
      <c r="AF77" t="s">
        <v>57</v>
      </c>
      <c r="AG77">
        <v>8</v>
      </c>
      <c r="AH77">
        <v>11</v>
      </c>
      <c r="AI77">
        <v>9</v>
      </c>
      <c r="AJ77" t="s">
        <v>57</v>
      </c>
      <c r="AK77" t="s">
        <v>57</v>
      </c>
      <c r="AL77" t="s">
        <v>57</v>
      </c>
      <c r="AM77">
        <v>8</v>
      </c>
      <c r="AN77">
        <v>3</v>
      </c>
      <c r="AO77" t="s">
        <v>57</v>
      </c>
      <c r="AP77" t="s">
        <v>57</v>
      </c>
      <c r="AQ77" t="s">
        <v>57</v>
      </c>
      <c r="AR77" t="s">
        <v>57</v>
      </c>
      <c r="AS77" t="s">
        <v>57</v>
      </c>
      <c r="AT77">
        <v>8</v>
      </c>
      <c r="AU77">
        <v>9</v>
      </c>
      <c r="AV77" t="s">
        <v>57</v>
      </c>
      <c r="AW77" t="s">
        <v>57</v>
      </c>
      <c r="AX77" t="s">
        <v>57</v>
      </c>
      <c r="AY77" t="s">
        <v>57</v>
      </c>
      <c r="AZ77" t="s">
        <v>57</v>
      </c>
      <c r="BA77" t="s">
        <v>57</v>
      </c>
      <c r="BB77" t="s">
        <v>57</v>
      </c>
      <c r="BC77" t="s">
        <v>57</v>
      </c>
      <c r="BD77" t="s">
        <v>57</v>
      </c>
      <c r="BE77">
        <v>11</v>
      </c>
      <c r="BF77">
        <v>1</v>
      </c>
      <c r="BG77" t="s">
        <v>57</v>
      </c>
      <c r="BH77" t="s">
        <v>57</v>
      </c>
      <c r="BI77">
        <v>7</v>
      </c>
      <c r="BJ77">
        <v>1</v>
      </c>
      <c r="BK77">
        <v>2</v>
      </c>
      <c r="BL77">
        <v>53</v>
      </c>
      <c r="BM77">
        <v>24</v>
      </c>
      <c r="BN77" t="s">
        <v>57</v>
      </c>
      <c r="BO77" t="s">
        <v>57</v>
      </c>
      <c r="BP77">
        <v>11</v>
      </c>
      <c r="BQ77">
        <v>4</v>
      </c>
      <c r="BR77">
        <v>14</v>
      </c>
      <c r="BS77" t="s">
        <v>57</v>
      </c>
      <c r="BT77" t="s">
        <v>57</v>
      </c>
      <c r="BU77" t="s">
        <v>57</v>
      </c>
      <c r="BV77" t="s">
        <v>57</v>
      </c>
      <c r="BW77" t="s">
        <v>57</v>
      </c>
      <c r="BX77" t="s">
        <v>57</v>
      </c>
      <c r="BY77" t="s">
        <v>57</v>
      </c>
      <c r="BZ77" t="s">
        <v>57</v>
      </c>
      <c r="CA77" t="s">
        <v>57</v>
      </c>
      <c r="CB77" t="s">
        <v>57</v>
      </c>
      <c r="CC77" t="s">
        <v>57</v>
      </c>
      <c r="CD77" t="s">
        <v>58</v>
      </c>
      <c r="CE77" s="58" t="s">
        <v>111</v>
      </c>
      <c r="CF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</row>
    <row r="78" spans="1:154" s="10" customFormat="1">
      <c r="A78" t="s">
        <v>164</v>
      </c>
      <c r="B78" s="10">
        <v>29</v>
      </c>
      <c r="C78" s="6" t="s">
        <v>2</v>
      </c>
      <c r="D78" s="10" t="s">
        <v>38</v>
      </c>
      <c r="E78" s="59">
        <f t="shared" si="41"/>
        <v>0</v>
      </c>
      <c r="F78" s="59">
        <f t="shared" si="41"/>
        <v>0</v>
      </c>
      <c r="G78" s="59">
        <f t="shared" si="41"/>
        <v>87.5</v>
      </c>
      <c r="H78" s="59">
        <f t="shared" si="41"/>
        <v>12.5</v>
      </c>
      <c r="I78" s="59">
        <f t="shared" si="42"/>
        <v>0.875</v>
      </c>
      <c r="J78">
        <v>8</v>
      </c>
      <c r="K78">
        <v>0</v>
      </c>
      <c r="L78">
        <v>0</v>
      </c>
      <c r="M78">
        <v>7</v>
      </c>
      <c r="N78">
        <v>1</v>
      </c>
      <c r="O78">
        <v>0.875</v>
      </c>
      <c r="P78">
        <v>760.5</v>
      </c>
      <c r="Q78" t="s">
        <v>57</v>
      </c>
      <c r="R78">
        <v>780.28571439999996</v>
      </c>
      <c r="S78">
        <v>622</v>
      </c>
      <c r="T78">
        <v>149.125</v>
      </c>
      <c r="U78">
        <v>136.2857143</v>
      </c>
      <c r="V78">
        <v>239</v>
      </c>
      <c r="W78">
        <v>173</v>
      </c>
      <c r="X78">
        <v>174.42857140000001</v>
      </c>
      <c r="Y78">
        <v>163</v>
      </c>
      <c r="Z78">
        <v>319.25</v>
      </c>
      <c r="AA78">
        <v>341.2857143</v>
      </c>
      <c r="AB78">
        <v>165</v>
      </c>
      <c r="AC78">
        <v>19</v>
      </c>
      <c r="AD78">
        <v>8</v>
      </c>
      <c r="AE78">
        <v>9</v>
      </c>
      <c r="AF78">
        <v>2</v>
      </c>
      <c r="AG78">
        <v>9</v>
      </c>
      <c r="AH78">
        <v>8</v>
      </c>
      <c r="AI78">
        <v>1</v>
      </c>
      <c r="AJ78" t="s">
        <v>57</v>
      </c>
      <c r="AK78">
        <v>1</v>
      </c>
      <c r="AL78" t="s">
        <v>57</v>
      </c>
      <c r="AM78">
        <v>8</v>
      </c>
      <c r="AN78" t="s">
        <v>57</v>
      </c>
      <c r="AO78" t="s">
        <v>57</v>
      </c>
      <c r="AP78" t="s">
        <v>57</v>
      </c>
      <c r="AQ78" t="s">
        <v>57</v>
      </c>
      <c r="AR78" t="s">
        <v>57</v>
      </c>
      <c r="AS78">
        <v>1</v>
      </c>
      <c r="AT78">
        <v>7</v>
      </c>
      <c r="AU78">
        <v>1</v>
      </c>
      <c r="AV78" t="s">
        <v>57</v>
      </c>
      <c r="AW78" t="s">
        <v>57</v>
      </c>
      <c r="AX78" t="s">
        <v>57</v>
      </c>
      <c r="AY78" t="s">
        <v>57</v>
      </c>
      <c r="AZ78">
        <v>1</v>
      </c>
      <c r="BA78" t="s">
        <v>57</v>
      </c>
      <c r="BB78" t="s">
        <v>57</v>
      </c>
      <c r="BC78">
        <v>1</v>
      </c>
      <c r="BD78" t="s">
        <v>57</v>
      </c>
      <c r="BE78">
        <v>17</v>
      </c>
      <c r="BF78" t="s">
        <v>57</v>
      </c>
      <c r="BG78" t="s">
        <v>57</v>
      </c>
      <c r="BH78" t="s">
        <v>57</v>
      </c>
      <c r="BI78">
        <v>5</v>
      </c>
      <c r="BJ78">
        <v>4</v>
      </c>
      <c r="BK78">
        <v>8</v>
      </c>
      <c r="BL78">
        <v>89</v>
      </c>
      <c r="BM78">
        <v>28</v>
      </c>
      <c r="BN78" t="s">
        <v>57</v>
      </c>
      <c r="BO78">
        <v>1</v>
      </c>
      <c r="BP78">
        <v>7</v>
      </c>
      <c r="BQ78">
        <v>9</v>
      </c>
      <c r="BR78">
        <v>44</v>
      </c>
      <c r="BS78" t="s">
        <v>57</v>
      </c>
      <c r="BT78" t="s">
        <v>57</v>
      </c>
      <c r="BU78" t="s">
        <v>57</v>
      </c>
      <c r="BV78" t="s">
        <v>57</v>
      </c>
      <c r="BW78" t="s">
        <v>57</v>
      </c>
      <c r="BX78" t="s">
        <v>57</v>
      </c>
      <c r="BY78" t="s">
        <v>57</v>
      </c>
      <c r="BZ78" t="s">
        <v>57</v>
      </c>
      <c r="CA78" t="s">
        <v>57</v>
      </c>
      <c r="CB78" t="s">
        <v>57</v>
      </c>
      <c r="CC78" t="s">
        <v>57</v>
      </c>
      <c r="CD78" t="s">
        <v>58</v>
      </c>
      <c r="CE78" s="58" t="s">
        <v>111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165</v>
      </c>
      <c r="B79" s="10">
        <v>29</v>
      </c>
      <c r="C79" s="6" t="s">
        <v>2</v>
      </c>
      <c r="D79" s="10" t="s">
        <v>38</v>
      </c>
      <c r="E79" s="59">
        <f t="shared" si="41"/>
        <v>0</v>
      </c>
      <c r="F79" s="59">
        <f t="shared" si="41"/>
        <v>12.5</v>
      </c>
      <c r="G79" s="59">
        <f t="shared" si="41"/>
        <v>62.5</v>
      </c>
      <c r="H79" s="59">
        <f t="shared" si="41"/>
        <v>25</v>
      </c>
      <c r="I79" s="59">
        <f t="shared" si="42"/>
        <v>0.625</v>
      </c>
      <c r="J79">
        <v>8</v>
      </c>
      <c r="K79">
        <v>0</v>
      </c>
      <c r="L79">
        <v>1</v>
      </c>
      <c r="M79">
        <v>5</v>
      </c>
      <c r="N79">
        <v>2</v>
      </c>
      <c r="O79">
        <v>0.71428571429999999</v>
      </c>
      <c r="P79">
        <v>577.875</v>
      </c>
      <c r="Q79">
        <v>75</v>
      </c>
      <c r="R79">
        <v>626.79999999999995</v>
      </c>
      <c r="S79">
        <v>707</v>
      </c>
      <c r="T79">
        <v>265.57142850000002</v>
      </c>
      <c r="U79">
        <v>90</v>
      </c>
      <c r="V79">
        <v>704.5</v>
      </c>
      <c r="W79">
        <v>83.142857129999996</v>
      </c>
      <c r="X79">
        <v>36.799999999999997</v>
      </c>
      <c r="Y79">
        <v>199</v>
      </c>
      <c r="Z79">
        <v>490.57142850000002</v>
      </c>
      <c r="AA79">
        <v>586</v>
      </c>
      <c r="AB79">
        <v>252</v>
      </c>
      <c r="AC79">
        <v>18</v>
      </c>
      <c r="AD79">
        <v>9</v>
      </c>
      <c r="AE79">
        <v>5</v>
      </c>
      <c r="AF79">
        <v>4</v>
      </c>
      <c r="AG79">
        <v>8</v>
      </c>
      <c r="AH79">
        <v>8</v>
      </c>
      <c r="AI79">
        <v>2</v>
      </c>
      <c r="AJ79" t="s">
        <v>57</v>
      </c>
      <c r="AK79" t="s">
        <v>57</v>
      </c>
      <c r="AL79" t="s">
        <v>57</v>
      </c>
      <c r="AM79">
        <v>8</v>
      </c>
      <c r="AN79">
        <v>1</v>
      </c>
      <c r="AO79" t="s">
        <v>57</v>
      </c>
      <c r="AP79" t="s">
        <v>57</v>
      </c>
      <c r="AQ79" t="s">
        <v>57</v>
      </c>
      <c r="AR79" t="s">
        <v>57</v>
      </c>
      <c r="AS79" t="s">
        <v>57</v>
      </c>
      <c r="AT79">
        <v>5</v>
      </c>
      <c r="AU79" t="s">
        <v>57</v>
      </c>
      <c r="AV79" t="s">
        <v>57</v>
      </c>
      <c r="AW79" t="s">
        <v>57</v>
      </c>
      <c r="AX79" t="s">
        <v>57</v>
      </c>
      <c r="AY79" t="s">
        <v>57</v>
      </c>
      <c r="AZ79">
        <v>2</v>
      </c>
      <c r="BA79">
        <v>2</v>
      </c>
      <c r="BB79" t="s">
        <v>57</v>
      </c>
      <c r="BC79" t="s">
        <v>57</v>
      </c>
      <c r="BD79" t="s">
        <v>57</v>
      </c>
      <c r="BE79">
        <v>7</v>
      </c>
      <c r="BF79" t="s">
        <v>57</v>
      </c>
      <c r="BG79" t="s">
        <v>57</v>
      </c>
      <c r="BH79" t="s">
        <v>57</v>
      </c>
      <c r="BI79">
        <v>5</v>
      </c>
      <c r="BJ79">
        <v>2</v>
      </c>
      <c r="BK79" t="s">
        <v>57</v>
      </c>
      <c r="BL79">
        <v>139</v>
      </c>
      <c r="BM79">
        <v>25</v>
      </c>
      <c r="BN79">
        <v>31</v>
      </c>
      <c r="BO79">
        <v>4</v>
      </c>
      <c r="BP79">
        <v>2</v>
      </c>
      <c r="BQ79">
        <v>1</v>
      </c>
      <c r="BR79">
        <v>76</v>
      </c>
      <c r="BS79" t="s">
        <v>57</v>
      </c>
      <c r="BT79" t="s">
        <v>57</v>
      </c>
      <c r="BU79" t="s">
        <v>57</v>
      </c>
      <c r="BV79" t="s">
        <v>57</v>
      </c>
      <c r="BW79" t="s">
        <v>57</v>
      </c>
      <c r="BX79" t="s">
        <v>57</v>
      </c>
      <c r="BY79" t="s">
        <v>57</v>
      </c>
      <c r="BZ79" t="s">
        <v>57</v>
      </c>
      <c r="CA79" t="s">
        <v>57</v>
      </c>
      <c r="CB79" t="s">
        <v>57</v>
      </c>
      <c r="CC79" t="s">
        <v>57</v>
      </c>
      <c r="CD79" t="s">
        <v>58</v>
      </c>
      <c r="CE79" s="58" t="s">
        <v>111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 s="10" customFormat="1">
      <c r="A80" t="s">
        <v>166</v>
      </c>
      <c r="B80" s="10">
        <v>34</v>
      </c>
      <c r="C80" s="4" t="s">
        <v>3</v>
      </c>
      <c r="D80" s="10" t="s">
        <v>38</v>
      </c>
      <c r="E80" s="59">
        <f t="shared" si="41"/>
        <v>62.5</v>
      </c>
      <c r="F80" s="59">
        <f t="shared" si="41"/>
        <v>0</v>
      </c>
      <c r="G80" s="59">
        <f t="shared" si="41"/>
        <v>12.5</v>
      </c>
      <c r="H80" s="59">
        <f t="shared" si="41"/>
        <v>25</v>
      </c>
      <c r="I80" s="59">
        <f t="shared" si="42"/>
        <v>0.125</v>
      </c>
      <c r="J80">
        <v>8</v>
      </c>
      <c r="K80">
        <v>5</v>
      </c>
      <c r="L80">
        <v>0</v>
      </c>
      <c r="M80">
        <v>1</v>
      </c>
      <c r="N80">
        <v>2</v>
      </c>
      <c r="O80">
        <v>0.33333333339999999</v>
      </c>
      <c r="P80">
        <v>503.66666659999999</v>
      </c>
      <c r="Q80" t="s">
        <v>57</v>
      </c>
      <c r="R80">
        <v>81</v>
      </c>
      <c r="S80">
        <v>715</v>
      </c>
      <c r="T80">
        <v>106</v>
      </c>
      <c r="U80">
        <v>27</v>
      </c>
      <c r="V80">
        <v>145.5</v>
      </c>
      <c r="W80">
        <v>617.66666669999995</v>
      </c>
      <c r="X80">
        <v>651</v>
      </c>
      <c r="Y80">
        <v>601</v>
      </c>
      <c r="Z80">
        <v>110</v>
      </c>
      <c r="AA80">
        <v>20</v>
      </c>
      <c r="AB80">
        <v>155</v>
      </c>
      <c r="AC80">
        <v>12</v>
      </c>
      <c r="AD80">
        <v>3</v>
      </c>
      <c r="AE80">
        <v>3</v>
      </c>
      <c r="AF80">
        <v>6</v>
      </c>
      <c r="AG80">
        <v>9</v>
      </c>
      <c r="AH80">
        <v>3</v>
      </c>
      <c r="AI80" t="s">
        <v>57</v>
      </c>
      <c r="AJ80" t="s">
        <v>57</v>
      </c>
      <c r="AK80" t="s">
        <v>57</v>
      </c>
      <c r="AL80" t="s">
        <v>57</v>
      </c>
      <c r="AM80">
        <v>3</v>
      </c>
      <c r="AN80" t="s">
        <v>57</v>
      </c>
      <c r="AO80" t="s">
        <v>57</v>
      </c>
      <c r="AP80" t="s">
        <v>57</v>
      </c>
      <c r="AQ80" t="s">
        <v>57</v>
      </c>
      <c r="AR80" t="s">
        <v>57</v>
      </c>
      <c r="AS80">
        <v>2</v>
      </c>
      <c r="AT80">
        <v>1</v>
      </c>
      <c r="AU80" t="s">
        <v>57</v>
      </c>
      <c r="AV80" t="s">
        <v>57</v>
      </c>
      <c r="AW80" t="s">
        <v>57</v>
      </c>
      <c r="AX80" t="s">
        <v>57</v>
      </c>
      <c r="AY80">
        <v>4</v>
      </c>
      <c r="AZ80">
        <v>2</v>
      </c>
      <c r="BA80" t="s">
        <v>57</v>
      </c>
      <c r="BB80" t="s">
        <v>57</v>
      </c>
      <c r="BC80" t="s">
        <v>57</v>
      </c>
      <c r="BD80" t="s">
        <v>57</v>
      </c>
      <c r="BE80">
        <v>37</v>
      </c>
      <c r="BF80">
        <v>20</v>
      </c>
      <c r="BG80" t="s">
        <v>57</v>
      </c>
      <c r="BH80" t="s">
        <v>57</v>
      </c>
      <c r="BI80" t="s">
        <v>57</v>
      </c>
      <c r="BJ80">
        <v>3</v>
      </c>
      <c r="BK80">
        <v>14</v>
      </c>
      <c r="BL80">
        <v>577</v>
      </c>
      <c r="BM80">
        <v>205</v>
      </c>
      <c r="BN80">
        <v>1</v>
      </c>
      <c r="BO80">
        <v>1</v>
      </c>
      <c r="BP80">
        <v>6</v>
      </c>
      <c r="BQ80">
        <v>16</v>
      </c>
      <c r="BR80">
        <v>348</v>
      </c>
      <c r="BS80" t="s">
        <v>57</v>
      </c>
      <c r="BT80" t="s">
        <v>57</v>
      </c>
      <c r="BU80" t="s">
        <v>57</v>
      </c>
      <c r="BV80" t="s">
        <v>57</v>
      </c>
      <c r="BW80" t="s">
        <v>57</v>
      </c>
      <c r="BX80" t="s">
        <v>57</v>
      </c>
      <c r="BY80" t="s">
        <v>57</v>
      </c>
      <c r="BZ80" t="s">
        <v>57</v>
      </c>
      <c r="CA80" t="s">
        <v>57</v>
      </c>
      <c r="CB80" t="s">
        <v>57</v>
      </c>
      <c r="CC80" t="s">
        <v>57</v>
      </c>
      <c r="CD80" t="s">
        <v>58</v>
      </c>
      <c r="CF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</row>
    <row r="81" spans="1:154" s="10" customFormat="1">
      <c r="A81" t="s">
        <v>167</v>
      </c>
      <c r="B81" s="10">
        <v>29</v>
      </c>
      <c r="C81" s="6" t="s">
        <v>2</v>
      </c>
      <c r="D81" s="10" t="s">
        <v>38</v>
      </c>
      <c r="E81" s="59">
        <f t="shared" si="41"/>
        <v>12.5</v>
      </c>
      <c r="F81" s="59">
        <f t="shared" si="41"/>
        <v>0</v>
      </c>
      <c r="G81" s="59">
        <f t="shared" si="41"/>
        <v>87.5</v>
      </c>
      <c r="H81" s="59">
        <f t="shared" si="41"/>
        <v>0</v>
      </c>
      <c r="I81" s="59">
        <f t="shared" si="42"/>
        <v>0.875</v>
      </c>
      <c r="J81">
        <v>8</v>
      </c>
      <c r="K81">
        <v>1</v>
      </c>
      <c r="L81">
        <v>0</v>
      </c>
      <c r="M81">
        <v>7</v>
      </c>
      <c r="N81">
        <v>0</v>
      </c>
      <c r="O81">
        <v>1</v>
      </c>
      <c r="P81">
        <v>962.57142850000002</v>
      </c>
      <c r="Q81" t="s">
        <v>57</v>
      </c>
      <c r="R81">
        <v>962.57142850000002</v>
      </c>
      <c r="S81" t="s">
        <v>57</v>
      </c>
      <c r="T81">
        <v>137.57142859999999</v>
      </c>
      <c r="U81">
        <v>137.57142859999999</v>
      </c>
      <c r="V81" t="s">
        <v>57</v>
      </c>
      <c r="W81">
        <v>661.14285710000001</v>
      </c>
      <c r="X81">
        <v>661.14285710000001</v>
      </c>
      <c r="Y81" t="s">
        <v>57</v>
      </c>
      <c r="Z81">
        <v>532.57142850000002</v>
      </c>
      <c r="AA81">
        <v>532.57142850000002</v>
      </c>
      <c r="AB81" t="s">
        <v>57</v>
      </c>
      <c r="AC81">
        <v>19</v>
      </c>
      <c r="AD81">
        <v>10</v>
      </c>
      <c r="AE81">
        <v>9</v>
      </c>
      <c r="AF81" t="s">
        <v>57</v>
      </c>
      <c r="AG81">
        <v>8</v>
      </c>
      <c r="AH81">
        <v>10</v>
      </c>
      <c r="AI81" t="s">
        <v>57</v>
      </c>
      <c r="AJ81" t="s">
        <v>57</v>
      </c>
      <c r="AK81" t="s">
        <v>57</v>
      </c>
      <c r="AL81">
        <v>1</v>
      </c>
      <c r="AM81">
        <v>7</v>
      </c>
      <c r="AN81">
        <v>3</v>
      </c>
      <c r="AO81" t="s">
        <v>57</v>
      </c>
      <c r="AP81" t="s">
        <v>57</v>
      </c>
      <c r="AQ81" t="s">
        <v>57</v>
      </c>
      <c r="AR81" t="s">
        <v>57</v>
      </c>
      <c r="AS81">
        <v>1</v>
      </c>
      <c r="AT81">
        <v>7</v>
      </c>
      <c r="AU81" t="s">
        <v>57</v>
      </c>
      <c r="AV81" t="s">
        <v>57</v>
      </c>
      <c r="AW81" t="s">
        <v>57</v>
      </c>
      <c r="AX81">
        <v>1</v>
      </c>
      <c r="AY81" t="s">
        <v>57</v>
      </c>
      <c r="AZ81" t="s">
        <v>57</v>
      </c>
      <c r="BA81" t="s">
        <v>57</v>
      </c>
      <c r="BB81" t="s">
        <v>57</v>
      </c>
      <c r="BC81" t="s">
        <v>57</v>
      </c>
      <c r="BD81" t="s">
        <v>57</v>
      </c>
      <c r="BE81">
        <v>13</v>
      </c>
      <c r="BF81">
        <v>1</v>
      </c>
      <c r="BG81">
        <v>2</v>
      </c>
      <c r="BH81">
        <v>3</v>
      </c>
      <c r="BI81">
        <v>4</v>
      </c>
      <c r="BJ81">
        <v>3</v>
      </c>
      <c r="BK81" t="s">
        <v>57</v>
      </c>
      <c r="BL81">
        <v>328</v>
      </c>
      <c r="BM81">
        <v>87</v>
      </c>
      <c r="BN81">
        <v>9</v>
      </c>
      <c r="BO81">
        <v>12</v>
      </c>
      <c r="BP81">
        <v>2</v>
      </c>
      <c r="BQ81">
        <v>33</v>
      </c>
      <c r="BR81">
        <v>185</v>
      </c>
      <c r="BS81" t="s">
        <v>57</v>
      </c>
      <c r="BT81" t="s">
        <v>57</v>
      </c>
      <c r="BU81" t="s">
        <v>57</v>
      </c>
      <c r="BV81" t="s">
        <v>57</v>
      </c>
      <c r="BW81" t="s">
        <v>57</v>
      </c>
      <c r="BX81" t="s">
        <v>57</v>
      </c>
      <c r="BY81" t="s">
        <v>57</v>
      </c>
      <c r="BZ81" t="s">
        <v>57</v>
      </c>
      <c r="CA81" t="s">
        <v>57</v>
      </c>
      <c r="CB81" t="s">
        <v>57</v>
      </c>
      <c r="CC81" t="s">
        <v>57</v>
      </c>
      <c r="CD81" t="s">
        <v>58</v>
      </c>
      <c r="CE81" s="58" t="s">
        <v>111</v>
      </c>
      <c r="CF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</row>
    <row r="82" spans="1:154" s="10" customFormat="1">
      <c r="A82" t="s">
        <v>182</v>
      </c>
      <c r="B82" s="10">
        <v>37</v>
      </c>
      <c r="C82" s="4" t="s">
        <v>3</v>
      </c>
      <c r="D82" s="10" t="s">
        <v>38</v>
      </c>
      <c r="E82" s="59">
        <f t="shared" si="41"/>
        <v>100</v>
      </c>
      <c r="F82" s="59">
        <f t="shared" si="41"/>
        <v>0</v>
      </c>
      <c r="G82" s="59">
        <f t="shared" si="41"/>
        <v>0</v>
      </c>
      <c r="H82" s="59">
        <f t="shared" si="41"/>
        <v>0</v>
      </c>
      <c r="I82" s="59">
        <f t="shared" si="42"/>
        <v>0</v>
      </c>
      <c r="J82">
        <v>8</v>
      </c>
      <c r="K82">
        <v>8</v>
      </c>
      <c r="L82">
        <v>0</v>
      </c>
      <c r="M82">
        <v>0</v>
      </c>
      <c r="N82">
        <v>0</v>
      </c>
      <c r="O82">
        <v>0</v>
      </c>
      <c r="P82" t="s">
        <v>57</v>
      </c>
      <c r="Q82" t="s">
        <v>57</v>
      </c>
      <c r="R82" t="s">
        <v>57</v>
      </c>
      <c r="S82" t="s">
        <v>57</v>
      </c>
      <c r="T82" t="s">
        <v>57</v>
      </c>
      <c r="U82" t="s">
        <v>57</v>
      </c>
      <c r="V82" t="s">
        <v>57</v>
      </c>
      <c r="W82" t="s">
        <v>57</v>
      </c>
      <c r="X82" t="s">
        <v>57</v>
      </c>
      <c r="Y82" t="s">
        <v>57</v>
      </c>
      <c r="Z82" t="s">
        <v>57</v>
      </c>
      <c r="AA82" t="s">
        <v>57</v>
      </c>
      <c r="AB82" t="s">
        <v>57</v>
      </c>
      <c r="AC82">
        <v>12</v>
      </c>
      <c r="AD82">
        <v>2</v>
      </c>
      <c r="AE82">
        <v>3</v>
      </c>
      <c r="AF82">
        <v>7</v>
      </c>
      <c r="AG82">
        <v>4</v>
      </c>
      <c r="AH82" t="s">
        <v>57</v>
      </c>
      <c r="AI82" t="s">
        <v>57</v>
      </c>
      <c r="AJ82" t="s">
        <v>57</v>
      </c>
      <c r="AK82" t="s">
        <v>57</v>
      </c>
      <c r="AL82">
        <v>8</v>
      </c>
      <c r="AM82" t="s">
        <v>57</v>
      </c>
      <c r="AN82" t="s">
        <v>57</v>
      </c>
      <c r="AO82" t="s">
        <v>57</v>
      </c>
      <c r="AP82" t="s">
        <v>57</v>
      </c>
      <c r="AQ82" t="s">
        <v>57</v>
      </c>
      <c r="AR82">
        <v>2</v>
      </c>
      <c r="AS82" t="s">
        <v>57</v>
      </c>
      <c r="AT82" t="s">
        <v>57</v>
      </c>
      <c r="AU82" t="s">
        <v>57</v>
      </c>
      <c r="AV82" t="s">
        <v>57</v>
      </c>
      <c r="AW82" t="s">
        <v>57</v>
      </c>
      <c r="AX82">
        <v>3</v>
      </c>
      <c r="AY82">
        <v>4</v>
      </c>
      <c r="AZ82" t="s">
        <v>57</v>
      </c>
      <c r="BA82" t="s">
        <v>57</v>
      </c>
      <c r="BB82" t="s">
        <v>57</v>
      </c>
      <c r="BC82" t="s">
        <v>57</v>
      </c>
      <c r="BD82">
        <v>3</v>
      </c>
      <c r="BE82">
        <v>2</v>
      </c>
      <c r="BF82" t="s">
        <v>57</v>
      </c>
      <c r="BG82" t="s">
        <v>57</v>
      </c>
      <c r="BH82" t="s">
        <v>57</v>
      </c>
      <c r="BI82" t="s">
        <v>57</v>
      </c>
      <c r="BJ82" t="s">
        <v>57</v>
      </c>
      <c r="BK82">
        <v>2</v>
      </c>
      <c r="BL82" t="s">
        <v>57</v>
      </c>
      <c r="BM82" t="s">
        <v>57</v>
      </c>
      <c r="BN82" t="s">
        <v>57</v>
      </c>
      <c r="BO82" t="s">
        <v>57</v>
      </c>
      <c r="BP82" t="s">
        <v>57</v>
      </c>
      <c r="BQ82" t="s">
        <v>57</v>
      </c>
      <c r="BR82" t="s">
        <v>57</v>
      </c>
      <c r="BS82" t="s">
        <v>57</v>
      </c>
      <c r="BT82" t="s">
        <v>57</v>
      </c>
      <c r="BU82" t="s">
        <v>57</v>
      </c>
      <c r="BV82" t="s">
        <v>57</v>
      </c>
      <c r="BW82" t="s">
        <v>57</v>
      </c>
      <c r="BX82" t="s">
        <v>57</v>
      </c>
      <c r="BY82" t="s">
        <v>57</v>
      </c>
      <c r="BZ82" t="s">
        <v>57</v>
      </c>
      <c r="CA82" t="s">
        <v>57</v>
      </c>
      <c r="CB82" t="s">
        <v>57</v>
      </c>
      <c r="CC82" t="s">
        <v>57</v>
      </c>
      <c r="CD82" t="s">
        <v>58</v>
      </c>
      <c r="CE82" s="58"/>
      <c r="CF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</row>
    <row r="83" spans="1:154" s="10" customFormat="1">
      <c r="A83" t="s">
        <v>168</v>
      </c>
      <c r="B83" s="10">
        <v>27</v>
      </c>
      <c r="C83" s="4" t="s">
        <v>3</v>
      </c>
      <c r="D83" s="10" t="s">
        <v>38</v>
      </c>
      <c r="E83" s="59">
        <f t="shared" si="41"/>
        <v>0</v>
      </c>
      <c r="F83" s="59">
        <f t="shared" si="41"/>
        <v>12.5</v>
      </c>
      <c r="G83" s="59">
        <f t="shared" si="41"/>
        <v>50</v>
      </c>
      <c r="H83" s="59">
        <f t="shared" si="41"/>
        <v>37.5</v>
      </c>
      <c r="I83" s="59">
        <f t="shared" si="42"/>
        <v>0.5</v>
      </c>
      <c r="J83">
        <v>8</v>
      </c>
      <c r="K83">
        <v>0</v>
      </c>
      <c r="L83">
        <v>1</v>
      </c>
      <c r="M83">
        <v>4</v>
      </c>
      <c r="N83">
        <v>3</v>
      </c>
      <c r="O83">
        <v>0.57142857140000003</v>
      </c>
      <c r="P83">
        <v>637.5</v>
      </c>
      <c r="Q83">
        <v>154</v>
      </c>
      <c r="R83">
        <v>1067.25</v>
      </c>
      <c r="S83">
        <v>225.66666670000001</v>
      </c>
      <c r="T83">
        <v>228.57142859999999</v>
      </c>
      <c r="U83">
        <v>150.25</v>
      </c>
      <c r="V83">
        <v>333</v>
      </c>
      <c r="W83">
        <v>307.85714280000002</v>
      </c>
      <c r="X83">
        <v>418.25</v>
      </c>
      <c r="Y83">
        <v>160.66666670000001</v>
      </c>
      <c r="Z83">
        <v>33.857142850000002</v>
      </c>
      <c r="AA83">
        <v>32.5</v>
      </c>
      <c r="AB83">
        <v>35.666666669999998</v>
      </c>
      <c r="AC83">
        <v>35</v>
      </c>
      <c r="AD83">
        <v>15</v>
      </c>
      <c r="AE83">
        <v>13</v>
      </c>
      <c r="AF83">
        <v>7</v>
      </c>
      <c r="AG83">
        <v>10</v>
      </c>
      <c r="AH83">
        <v>11</v>
      </c>
      <c r="AI83">
        <v>1</v>
      </c>
      <c r="AJ83" t="s">
        <v>57</v>
      </c>
      <c r="AK83" t="s">
        <v>57</v>
      </c>
      <c r="AL83">
        <v>13</v>
      </c>
      <c r="AM83">
        <v>8</v>
      </c>
      <c r="AN83">
        <v>4</v>
      </c>
      <c r="AO83" t="s">
        <v>57</v>
      </c>
      <c r="AP83" t="s">
        <v>57</v>
      </c>
      <c r="AQ83" t="s">
        <v>57</v>
      </c>
      <c r="AR83">
        <v>3</v>
      </c>
      <c r="AS83">
        <v>1</v>
      </c>
      <c r="AT83">
        <v>4</v>
      </c>
      <c r="AU83">
        <v>1</v>
      </c>
      <c r="AV83" t="s">
        <v>57</v>
      </c>
      <c r="AW83" t="s">
        <v>57</v>
      </c>
      <c r="AX83">
        <v>7</v>
      </c>
      <c r="AY83">
        <v>1</v>
      </c>
      <c r="AZ83">
        <v>3</v>
      </c>
      <c r="BA83" t="s">
        <v>57</v>
      </c>
      <c r="BB83" t="s">
        <v>57</v>
      </c>
      <c r="BC83" t="s">
        <v>57</v>
      </c>
      <c r="BD83">
        <v>3</v>
      </c>
      <c r="BE83">
        <v>33</v>
      </c>
      <c r="BF83">
        <v>2</v>
      </c>
      <c r="BG83" t="s">
        <v>57</v>
      </c>
      <c r="BH83" t="s">
        <v>57</v>
      </c>
      <c r="BI83">
        <v>1</v>
      </c>
      <c r="BJ83">
        <v>7</v>
      </c>
      <c r="BK83">
        <v>23</v>
      </c>
      <c r="BL83">
        <v>120</v>
      </c>
      <c r="BM83">
        <v>37</v>
      </c>
      <c r="BN83">
        <v>5</v>
      </c>
      <c r="BO83">
        <v>1</v>
      </c>
      <c r="BP83">
        <v>17</v>
      </c>
      <c r="BQ83">
        <v>11</v>
      </c>
      <c r="BR83">
        <v>49</v>
      </c>
      <c r="BS83" t="s">
        <v>57</v>
      </c>
      <c r="BT83" t="s">
        <v>57</v>
      </c>
      <c r="BU83" t="s">
        <v>57</v>
      </c>
      <c r="BV83" t="s">
        <v>57</v>
      </c>
      <c r="BW83" t="s">
        <v>57</v>
      </c>
      <c r="BX83" t="s">
        <v>57</v>
      </c>
      <c r="BY83" t="s">
        <v>57</v>
      </c>
      <c r="BZ83" t="s">
        <v>57</v>
      </c>
      <c r="CA83" t="s">
        <v>57</v>
      </c>
      <c r="CB83" t="s">
        <v>57</v>
      </c>
      <c r="CC83" t="s">
        <v>57</v>
      </c>
      <c r="CD83" t="s">
        <v>58</v>
      </c>
      <c r="CF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</row>
    <row r="84" spans="1:154" s="38" customFormat="1">
      <c r="A84" t="s">
        <v>169</v>
      </c>
      <c r="B84" s="10">
        <v>35</v>
      </c>
      <c r="C84" s="6" t="s">
        <v>2</v>
      </c>
      <c r="D84" s="10" t="s">
        <v>38</v>
      </c>
      <c r="E84" s="59">
        <f t="shared" si="41"/>
        <v>75</v>
      </c>
      <c r="F84" s="59">
        <f t="shared" si="41"/>
        <v>0</v>
      </c>
      <c r="G84" s="59">
        <f t="shared" si="41"/>
        <v>12.5</v>
      </c>
      <c r="H84" s="59">
        <f t="shared" si="41"/>
        <v>12.5</v>
      </c>
      <c r="I84" s="59">
        <f t="shared" si="42"/>
        <v>0.125</v>
      </c>
      <c r="J84">
        <v>8</v>
      </c>
      <c r="K84">
        <v>6</v>
      </c>
      <c r="L84">
        <v>0</v>
      </c>
      <c r="M84">
        <v>1</v>
      </c>
      <c r="N84">
        <v>1</v>
      </c>
      <c r="O84">
        <v>0.5</v>
      </c>
      <c r="P84">
        <v>2221</v>
      </c>
      <c r="Q84" t="s">
        <v>57</v>
      </c>
      <c r="R84">
        <v>3996</v>
      </c>
      <c r="S84">
        <v>446</v>
      </c>
      <c r="T84">
        <v>186</v>
      </c>
      <c r="U84">
        <v>255</v>
      </c>
      <c r="V84">
        <v>117</v>
      </c>
      <c r="W84">
        <v>2685.5</v>
      </c>
      <c r="X84">
        <v>4214</v>
      </c>
      <c r="Y84">
        <v>1157</v>
      </c>
      <c r="Z84">
        <v>407.5</v>
      </c>
      <c r="AA84">
        <v>85</v>
      </c>
      <c r="AB84">
        <v>730</v>
      </c>
      <c r="AC84">
        <v>8</v>
      </c>
      <c r="AD84">
        <v>2</v>
      </c>
      <c r="AE84">
        <v>3</v>
      </c>
      <c r="AF84">
        <v>3</v>
      </c>
      <c r="AG84">
        <v>5</v>
      </c>
      <c r="AH84">
        <v>2</v>
      </c>
      <c r="AI84" t="s">
        <v>57</v>
      </c>
      <c r="AJ84" t="s">
        <v>57</v>
      </c>
      <c r="AK84" t="s">
        <v>57</v>
      </c>
      <c r="AL84">
        <v>1</v>
      </c>
      <c r="AM84">
        <v>2</v>
      </c>
      <c r="AN84" t="s">
        <v>57</v>
      </c>
      <c r="AO84" t="s">
        <v>57</v>
      </c>
      <c r="AP84" t="s">
        <v>57</v>
      </c>
      <c r="AQ84" t="s">
        <v>57</v>
      </c>
      <c r="AR84" t="s">
        <v>57</v>
      </c>
      <c r="AS84">
        <v>2</v>
      </c>
      <c r="AT84">
        <v>1</v>
      </c>
      <c r="AU84" t="s">
        <v>57</v>
      </c>
      <c r="AV84" t="s">
        <v>57</v>
      </c>
      <c r="AW84" t="s">
        <v>57</v>
      </c>
      <c r="AX84" t="s">
        <v>57</v>
      </c>
      <c r="AY84">
        <v>1</v>
      </c>
      <c r="AZ84">
        <v>1</v>
      </c>
      <c r="BA84" t="s">
        <v>57</v>
      </c>
      <c r="BB84" t="s">
        <v>57</v>
      </c>
      <c r="BC84" t="s">
        <v>57</v>
      </c>
      <c r="BD84">
        <v>1</v>
      </c>
      <c r="BE84">
        <v>9</v>
      </c>
      <c r="BF84">
        <v>3</v>
      </c>
      <c r="BG84" t="s">
        <v>57</v>
      </c>
      <c r="BH84" t="s">
        <v>57</v>
      </c>
      <c r="BI84" t="s">
        <v>57</v>
      </c>
      <c r="BJ84">
        <v>2</v>
      </c>
      <c r="BK84">
        <v>4</v>
      </c>
      <c r="BL84">
        <v>310</v>
      </c>
      <c r="BM84">
        <v>131</v>
      </c>
      <c r="BN84" t="s">
        <v>57</v>
      </c>
      <c r="BO84">
        <v>2</v>
      </c>
      <c r="BP84">
        <v>5</v>
      </c>
      <c r="BQ84">
        <v>28</v>
      </c>
      <c r="BR84">
        <v>144</v>
      </c>
      <c r="BS84" t="s">
        <v>57</v>
      </c>
      <c r="BT84" t="s">
        <v>57</v>
      </c>
      <c r="BU84" t="s">
        <v>57</v>
      </c>
      <c r="BV84" t="s">
        <v>57</v>
      </c>
      <c r="BW84" t="s">
        <v>57</v>
      </c>
      <c r="BX84" t="s">
        <v>57</v>
      </c>
      <c r="BY84" t="s">
        <v>57</v>
      </c>
      <c r="BZ84" t="s">
        <v>57</v>
      </c>
      <c r="CA84" t="s">
        <v>57</v>
      </c>
      <c r="CB84" t="s">
        <v>57</v>
      </c>
      <c r="CC84" t="s">
        <v>57</v>
      </c>
      <c r="CD84" t="s">
        <v>58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</row>
    <row r="85" spans="1:154" s="38" customFormat="1">
      <c r="A85" t="s">
        <v>170</v>
      </c>
      <c r="B85" s="10">
        <v>29</v>
      </c>
      <c r="C85" s="6" t="s">
        <v>2</v>
      </c>
      <c r="D85" s="10" t="s">
        <v>38</v>
      </c>
      <c r="E85" s="59">
        <f t="shared" si="41"/>
        <v>0</v>
      </c>
      <c r="F85" s="59">
        <f t="shared" si="41"/>
        <v>0</v>
      </c>
      <c r="G85" s="59">
        <f t="shared" si="41"/>
        <v>100</v>
      </c>
      <c r="H85" s="59">
        <f t="shared" si="41"/>
        <v>0</v>
      </c>
      <c r="I85" s="59">
        <f t="shared" si="42"/>
        <v>1</v>
      </c>
      <c r="J85">
        <v>8</v>
      </c>
      <c r="K85">
        <v>0</v>
      </c>
      <c r="L85">
        <v>0</v>
      </c>
      <c r="M85">
        <v>8</v>
      </c>
      <c r="N85">
        <v>0</v>
      </c>
      <c r="O85">
        <v>1</v>
      </c>
      <c r="P85">
        <v>405</v>
      </c>
      <c r="Q85" t="s">
        <v>57</v>
      </c>
      <c r="R85">
        <v>405</v>
      </c>
      <c r="S85" t="s">
        <v>57</v>
      </c>
      <c r="T85">
        <v>268.625</v>
      </c>
      <c r="U85">
        <v>268.625</v>
      </c>
      <c r="V85" t="s">
        <v>57</v>
      </c>
      <c r="W85">
        <v>107.625</v>
      </c>
      <c r="X85">
        <v>107.625</v>
      </c>
      <c r="Y85" t="s">
        <v>57</v>
      </c>
      <c r="Z85">
        <v>806.375</v>
      </c>
      <c r="AA85">
        <v>806.375</v>
      </c>
      <c r="AB85" t="s">
        <v>57</v>
      </c>
      <c r="AC85">
        <v>101</v>
      </c>
      <c r="AD85">
        <v>61</v>
      </c>
      <c r="AE85">
        <v>40</v>
      </c>
      <c r="AF85" t="s">
        <v>57</v>
      </c>
      <c r="AG85">
        <v>11</v>
      </c>
      <c r="AH85">
        <v>45</v>
      </c>
      <c r="AI85">
        <v>25</v>
      </c>
      <c r="AJ85">
        <v>9</v>
      </c>
      <c r="AK85" t="s">
        <v>57</v>
      </c>
      <c r="AL85">
        <v>11</v>
      </c>
      <c r="AM85">
        <v>8</v>
      </c>
      <c r="AN85">
        <v>37</v>
      </c>
      <c r="AO85">
        <v>8</v>
      </c>
      <c r="AP85">
        <v>1</v>
      </c>
      <c r="AQ85" t="s">
        <v>57</v>
      </c>
      <c r="AR85">
        <v>7</v>
      </c>
      <c r="AS85">
        <v>3</v>
      </c>
      <c r="AT85">
        <v>8</v>
      </c>
      <c r="AU85">
        <v>17</v>
      </c>
      <c r="AV85">
        <v>8</v>
      </c>
      <c r="AW85" t="s">
        <v>57</v>
      </c>
      <c r="AX85">
        <v>4</v>
      </c>
      <c r="AY85" t="s">
        <v>57</v>
      </c>
      <c r="AZ85" t="s">
        <v>57</v>
      </c>
      <c r="BA85" t="s">
        <v>57</v>
      </c>
      <c r="BB85" t="s">
        <v>57</v>
      </c>
      <c r="BC85" t="s">
        <v>57</v>
      </c>
      <c r="BD85" t="s">
        <v>57</v>
      </c>
      <c r="BE85">
        <v>8</v>
      </c>
      <c r="BF85" t="s">
        <v>57</v>
      </c>
      <c r="BG85" t="s">
        <v>57</v>
      </c>
      <c r="BH85" t="s">
        <v>57</v>
      </c>
      <c r="BI85">
        <v>8</v>
      </c>
      <c r="BJ85" t="s">
        <v>57</v>
      </c>
      <c r="BK85" t="s">
        <v>57</v>
      </c>
      <c r="BL85">
        <v>37</v>
      </c>
      <c r="BM85">
        <v>6</v>
      </c>
      <c r="BN85" t="s">
        <v>57</v>
      </c>
      <c r="BO85" t="s">
        <v>57</v>
      </c>
      <c r="BP85">
        <v>19</v>
      </c>
      <c r="BQ85" t="s">
        <v>57</v>
      </c>
      <c r="BR85">
        <v>12</v>
      </c>
      <c r="BS85" t="s">
        <v>57</v>
      </c>
      <c r="BT85" t="s">
        <v>57</v>
      </c>
      <c r="BU85" t="s">
        <v>57</v>
      </c>
      <c r="BV85" t="s">
        <v>57</v>
      </c>
      <c r="BW85" t="s">
        <v>57</v>
      </c>
      <c r="BX85" t="s">
        <v>57</v>
      </c>
      <c r="BY85" t="s">
        <v>57</v>
      </c>
      <c r="BZ85" t="s">
        <v>57</v>
      </c>
      <c r="CA85" t="s">
        <v>57</v>
      </c>
      <c r="CB85" t="s">
        <v>57</v>
      </c>
      <c r="CC85" t="s">
        <v>57</v>
      </c>
      <c r="CD85" t="s">
        <v>58</v>
      </c>
      <c r="CE85" s="58" t="s">
        <v>111</v>
      </c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</row>
    <row r="86" spans="1:154" s="38" customFormat="1">
      <c r="A86" t="s">
        <v>171</v>
      </c>
      <c r="B86" s="10">
        <v>34</v>
      </c>
      <c r="C86" s="4" t="s">
        <v>3</v>
      </c>
      <c r="D86" s="10" t="s">
        <v>38</v>
      </c>
      <c r="E86" s="59">
        <f t="shared" si="41"/>
        <v>12.5</v>
      </c>
      <c r="F86" s="59">
        <f t="shared" si="41"/>
        <v>0</v>
      </c>
      <c r="G86" s="59">
        <f t="shared" si="41"/>
        <v>87.5</v>
      </c>
      <c r="H86" s="59">
        <f t="shared" si="41"/>
        <v>0</v>
      </c>
      <c r="I86" s="59">
        <f t="shared" si="42"/>
        <v>0.875</v>
      </c>
      <c r="J86">
        <v>8</v>
      </c>
      <c r="K86">
        <v>1</v>
      </c>
      <c r="L86">
        <v>0</v>
      </c>
      <c r="M86">
        <v>7</v>
      </c>
      <c r="N86">
        <v>0</v>
      </c>
      <c r="O86">
        <v>1</v>
      </c>
      <c r="P86">
        <v>843.57142850000002</v>
      </c>
      <c r="Q86" t="s">
        <v>57</v>
      </c>
      <c r="R86">
        <v>843.57142850000002</v>
      </c>
      <c r="S86" t="s">
        <v>57</v>
      </c>
      <c r="T86">
        <v>311.7142857</v>
      </c>
      <c r="U86">
        <v>311.7142857</v>
      </c>
      <c r="V86" t="s">
        <v>57</v>
      </c>
      <c r="W86">
        <v>116.7142857</v>
      </c>
      <c r="X86">
        <v>116.7142857</v>
      </c>
      <c r="Y86" t="s">
        <v>57</v>
      </c>
      <c r="Z86">
        <v>401</v>
      </c>
      <c r="AA86">
        <v>401</v>
      </c>
      <c r="AB86" t="s">
        <v>57</v>
      </c>
      <c r="AC86">
        <v>26</v>
      </c>
      <c r="AD86">
        <v>8</v>
      </c>
      <c r="AE86">
        <v>15</v>
      </c>
      <c r="AF86">
        <v>3</v>
      </c>
      <c r="AG86">
        <v>13</v>
      </c>
      <c r="AH86">
        <v>8</v>
      </c>
      <c r="AI86">
        <v>1</v>
      </c>
      <c r="AJ86" t="s">
        <v>57</v>
      </c>
      <c r="AK86" t="s">
        <v>57</v>
      </c>
      <c r="AL86">
        <v>4</v>
      </c>
      <c r="AM86">
        <v>7</v>
      </c>
      <c r="AN86">
        <v>1</v>
      </c>
      <c r="AO86" t="s">
        <v>57</v>
      </c>
      <c r="AP86" t="s">
        <v>57</v>
      </c>
      <c r="AQ86" t="s">
        <v>57</v>
      </c>
      <c r="AR86" t="s">
        <v>57</v>
      </c>
      <c r="AS86">
        <v>6</v>
      </c>
      <c r="AT86">
        <v>7</v>
      </c>
      <c r="AU86">
        <v>1</v>
      </c>
      <c r="AV86" t="s">
        <v>57</v>
      </c>
      <c r="AW86" t="s">
        <v>57</v>
      </c>
      <c r="AX86">
        <v>1</v>
      </c>
      <c r="AY86" t="s">
        <v>57</v>
      </c>
      <c r="AZ86" t="s">
        <v>57</v>
      </c>
      <c r="BA86" t="s">
        <v>57</v>
      </c>
      <c r="BB86" t="s">
        <v>57</v>
      </c>
      <c r="BC86" t="s">
        <v>57</v>
      </c>
      <c r="BD86">
        <v>3</v>
      </c>
      <c r="BE86">
        <v>14</v>
      </c>
      <c r="BF86" t="s">
        <v>57</v>
      </c>
      <c r="BG86" t="s">
        <v>57</v>
      </c>
      <c r="BH86" t="s">
        <v>57</v>
      </c>
      <c r="BI86">
        <v>6</v>
      </c>
      <c r="BJ86">
        <v>3</v>
      </c>
      <c r="BK86">
        <v>5</v>
      </c>
      <c r="BL86">
        <v>74</v>
      </c>
      <c r="BM86">
        <v>25</v>
      </c>
      <c r="BN86">
        <v>7</v>
      </c>
      <c r="BO86">
        <v>6</v>
      </c>
      <c r="BP86">
        <v>3</v>
      </c>
      <c r="BQ86">
        <v>2</v>
      </c>
      <c r="BR86">
        <v>31</v>
      </c>
      <c r="BS86" t="s">
        <v>57</v>
      </c>
      <c r="BT86" t="s">
        <v>57</v>
      </c>
      <c r="BU86" t="s">
        <v>57</v>
      </c>
      <c r="BV86" t="s">
        <v>57</v>
      </c>
      <c r="BW86" t="s">
        <v>57</v>
      </c>
      <c r="BX86" t="s">
        <v>57</v>
      </c>
      <c r="BY86" t="s">
        <v>57</v>
      </c>
      <c r="BZ86" t="s">
        <v>57</v>
      </c>
      <c r="CA86" t="s">
        <v>57</v>
      </c>
      <c r="CB86" t="s">
        <v>57</v>
      </c>
      <c r="CC86" t="s">
        <v>57</v>
      </c>
      <c r="CD86" t="s">
        <v>58</v>
      </c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</row>
    <row r="87" spans="1:154" s="10" customFormat="1">
      <c r="A87" t="s">
        <v>172</v>
      </c>
      <c r="B87" s="10">
        <v>29</v>
      </c>
      <c r="C87" s="4" t="s">
        <v>3</v>
      </c>
      <c r="D87" s="10" t="s">
        <v>38</v>
      </c>
      <c r="E87" s="59">
        <f t="shared" si="41"/>
        <v>0</v>
      </c>
      <c r="F87" s="59">
        <f t="shared" si="41"/>
        <v>0</v>
      </c>
      <c r="G87" s="59">
        <f t="shared" si="41"/>
        <v>100</v>
      </c>
      <c r="H87" s="59">
        <f t="shared" si="41"/>
        <v>0</v>
      </c>
      <c r="I87" s="59">
        <f t="shared" si="42"/>
        <v>1</v>
      </c>
      <c r="J87">
        <v>8</v>
      </c>
      <c r="K87">
        <v>0</v>
      </c>
      <c r="L87">
        <v>0</v>
      </c>
      <c r="M87">
        <v>8</v>
      </c>
      <c r="N87">
        <v>0</v>
      </c>
      <c r="O87">
        <v>1</v>
      </c>
      <c r="P87">
        <v>816.75</v>
      </c>
      <c r="Q87" t="s">
        <v>57</v>
      </c>
      <c r="R87">
        <v>816.75</v>
      </c>
      <c r="S87" t="s">
        <v>57</v>
      </c>
      <c r="T87">
        <v>253.375</v>
      </c>
      <c r="U87">
        <v>253.375</v>
      </c>
      <c r="V87" t="s">
        <v>57</v>
      </c>
      <c r="W87">
        <v>64.625</v>
      </c>
      <c r="X87">
        <v>64.625</v>
      </c>
      <c r="Y87" t="s">
        <v>57</v>
      </c>
      <c r="Z87">
        <v>853</v>
      </c>
      <c r="AA87">
        <v>853</v>
      </c>
      <c r="AB87" t="s">
        <v>57</v>
      </c>
      <c r="AC87">
        <v>28</v>
      </c>
      <c r="AD87">
        <v>11</v>
      </c>
      <c r="AE87">
        <v>15</v>
      </c>
      <c r="AF87">
        <v>2</v>
      </c>
      <c r="AG87">
        <v>16</v>
      </c>
      <c r="AH87">
        <v>10</v>
      </c>
      <c r="AI87">
        <v>1</v>
      </c>
      <c r="AJ87" t="s">
        <v>57</v>
      </c>
      <c r="AK87" t="s">
        <v>57</v>
      </c>
      <c r="AL87">
        <v>1</v>
      </c>
      <c r="AM87">
        <v>8</v>
      </c>
      <c r="AN87">
        <v>2</v>
      </c>
      <c r="AO87" t="s">
        <v>57</v>
      </c>
      <c r="AP87" t="s">
        <v>57</v>
      </c>
      <c r="AQ87" t="s">
        <v>57</v>
      </c>
      <c r="AR87">
        <v>1</v>
      </c>
      <c r="AS87">
        <v>6</v>
      </c>
      <c r="AT87">
        <v>8</v>
      </c>
      <c r="AU87">
        <v>1</v>
      </c>
      <c r="AV87" t="s">
        <v>57</v>
      </c>
      <c r="AW87" t="s">
        <v>57</v>
      </c>
      <c r="AX87" t="s">
        <v>57</v>
      </c>
      <c r="AY87">
        <v>2</v>
      </c>
      <c r="AZ87" t="s">
        <v>57</v>
      </c>
      <c r="BA87" t="s">
        <v>57</v>
      </c>
      <c r="BB87" t="s">
        <v>57</v>
      </c>
      <c r="BC87" t="s">
        <v>57</v>
      </c>
      <c r="BD87" t="s">
        <v>57</v>
      </c>
      <c r="BE87">
        <v>8</v>
      </c>
      <c r="BF87" t="s">
        <v>57</v>
      </c>
      <c r="BG87" t="s">
        <v>57</v>
      </c>
      <c r="BH87" t="s">
        <v>57</v>
      </c>
      <c r="BI87">
        <v>8</v>
      </c>
      <c r="BJ87" t="s">
        <v>57</v>
      </c>
      <c r="BK87" t="s">
        <v>57</v>
      </c>
      <c r="BL87">
        <v>55</v>
      </c>
      <c r="BM87">
        <v>17</v>
      </c>
      <c r="BN87">
        <v>1</v>
      </c>
      <c r="BO87" t="s">
        <v>57</v>
      </c>
      <c r="BP87">
        <v>8</v>
      </c>
      <c r="BQ87" t="s">
        <v>57</v>
      </c>
      <c r="BR87">
        <v>29</v>
      </c>
      <c r="BS87" t="s">
        <v>57</v>
      </c>
      <c r="BT87" t="s">
        <v>57</v>
      </c>
      <c r="BU87" t="s">
        <v>57</v>
      </c>
      <c r="BV87" t="s">
        <v>57</v>
      </c>
      <c r="BW87" t="s">
        <v>57</v>
      </c>
      <c r="BX87" t="s">
        <v>57</v>
      </c>
      <c r="BY87" t="s">
        <v>57</v>
      </c>
      <c r="BZ87" t="s">
        <v>57</v>
      </c>
      <c r="CA87" t="s">
        <v>57</v>
      </c>
      <c r="CB87" t="s">
        <v>57</v>
      </c>
      <c r="CC87" t="s">
        <v>57</v>
      </c>
      <c r="CD87" t="s">
        <v>58</v>
      </c>
      <c r="CE87" s="58" t="s">
        <v>111</v>
      </c>
      <c r="CF87" s="38"/>
    </row>
    <row r="88" spans="1:154" s="10" customFormat="1">
      <c r="A88" t="s">
        <v>173</v>
      </c>
      <c r="B88" s="10">
        <v>29</v>
      </c>
      <c r="C88" s="6" t="s">
        <v>2</v>
      </c>
      <c r="D88" s="10" t="s">
        <v>38</v>
      </c>
      <c r="E88" s="59">
        <f t="shared" si="41"/>
        <v>62.5</v>
      </c>
      <c r="F88" s="59">
        <f t="shared" si="41"/>
        <v>0</v>
      </c>
      <c r="G88" s="59">
        <f t="shared" si="41"/>
        <v>25</v>
      </c>
      <c r="H88" s="59">
        <f t="shared" si="41"/>
        <v>12.5</v>
      </c>
      <c r="I88" s="59">
        <f t="shared" si="42"/>
        <v>0.25</v>
      </c>
      <c r="J88">
        <v>8</v>
      </c>
      <c r="K88">
        <v>5</v>
      </c>
      <c r="L88">
        <v>0</v>
      </c>
      <c r="M88">
        <v>2</v>
      </c>
      <c r="N88">
        <v>1</v>
      </c>
      <c r="O88">
        <v>0.66666666669999997</v>
      </c>
      <c r="P88">
        <v>542.33333330000005</v>
      </c>
      <c r="Q88" t="s">
        <v>57</v>
      </c>
      <c r="R88">
        <v>662</v>
      </c>
      <c r="S88">
        <v>303</v>
      </c>
      <c r="T88">
        <v>350</v>
      </c>
      <c r="U88">
        <v>295.5</v>
      </c>
      <c r="V88">
        <v>459</v>
      </c>
      <c r="W88">
        <v>1222.333333</v>
      </c>
      <c r="X88">
        <v>1472.5</v>
      </c>
      <c r="Y88">
        <v>722</v>
      </c>
      <c r="Z88">
        <v>23</v>
      </c>
      <c r="AA88">
        <v>29</v>
      </c>
      <c r="AB88">
        <v>11</v>
      </c>
      <c r="AC88">
        <v>10</v>
      </c>
      <c r="AD88">
        <v>6</v>
      </c>
      <c r="AE88">
        <v>3</v>
      </c>
      <c r="AF88">
        <v>1</v>
      </c>
      <c r="AG88">
        <v>3</v>
      </c>
      <c r="AH88">
        <v>5</v>
      </c>
      <c r="AI88">
        <v>1</v>
      </c>
      <c r="AJ88" t="s">
        <v>57</v>
      </c>
      <c r="AK88" t="s">
        <v>57</v>
      </c>
      <c r="AL88">
        <v>1</v>
      </c>
      <c r="AM88">
        <v>3</v>
      </c>
      <c r="AN88">
        <v>2</v>
      </c>
      <c r="AO88" t="s">
        <v>57</v>
      </c>
      <c r="AP88" t="s">
        <v>57</v>
      </c>
      <c r="AQ88" t="s">
        <v>57</v>
      </c>
      <c r="AR88">
        <v>1</v>
      </c>
      <c r="AS88" t="s">
        <v>57</v>
      </c>
      <c r="AT88">
        <v>2</v>
      </c>
      <c r="AU88">
        <v>1</v>
      </c>
      <c r="AV88" t="s">
        <v>57</v>
      </c>
      <c r="AW88" t="s">
        <v>57</v>
      </c>
      <c r="AX88" t="s">
        <v>57</v>
      </c>
      <c r="AY88" t="s">
        <v>57</v>
      </c>
      <c r="AZ88">
        <v>1</v>
      </c>
      <c r="BA88" t="s">
        <v>57</v>
      </c>
      <c r="BB88" t="s">
        <v>57</v>
      </c>
      <c r="BC88" t="s">
        <v>57</v>
      </c>
      <c r="BD88" t="s">
        <v>57</v>
      </c>
      <c r="BE88">
        <v>4</v>
      </c>
      <c r="BF88" t="s">
        <v>57</v>
      </c>
      <c r="BG88" t="s">
        <v>57</v>
      </c>
      <c r="BH88" t="s">
        <v>57</v>
      </c>
      <c r="BI88" t="s">
        <v>57</v>
      </c>
      <c r="BJ88">
        <v>3</v>
      </c>
      <c r="BK88">
        <v>1</v>
      </c>
      <c r="BL88">
        <v>16</v>
      </c>
      <c r="BM88">
        <v>1</v>
      </c>
      <c r="BN88" t="s">
        <v>57</v>
      </c>
      <c r="BO88" t="s">
        <v>57</v>
      </c>
      <c r="BP88">
        <v>1</v>
      </c>
      <c r="BQ88">
        <v>2</v>
      </c>
      <c r="BR88">
        <v>12</v>
      </c>
      <c r="BS88" t="s">
        <v>57</v>
      </c>
      <c r="BT88" t="s">
        <v>57</v>
      </c>
      <c r="BU88" t="s">
        <v>57</v>
      </c>
      <c r="BV88" t="s">
        <v>57</v>
      </c>
      <c r="BW88" t="s">
        <v>57</v>
      </c>
      <c r="BX88" t="s">
        <v>57</v>
      </c>
      <c r="BY88" t="s">
        <v>57</v>
      </c>
      <c r="BZ88" t="s">
        <v>57</v>
      </c>
      <c r="CA88" t="s">
        <v>57</v>
      </c>
      <c r="CB88" t="s">
        <v>57</v>
      </c>
      <c r="CC88" t="s">
        <v>57</v>
      </c>
      <c r="CD88" t="s">
        <v>58</v>
      </c>
      <c r="CE88" s="58" t="s">
        <v>111</v>
      </c>
      <c r="CF88" s="38"/>
    </row>
    <row r="89" spans="1:154" s="10" customFormat="1">
      <c r="A89" t="s">
        <v>174</v>
      </c>
      <c r="B89" s="10">
        <v>37</v>
      </c>
      <c r="C89" s="6" t="s">
        <v>2</v>
      </c>
      <c r="D89" s="10" t="s">
        <v>38</v>
      </c>
      <c r="E89" s="59">
        <f t="shared" si="41"/>
        <v>62.5</v>
      </c>
      <c r="F89" s="59">
        <f t="shared" si="41"/>
        <v>12.5</v>
      </c>
      <c r="G89" s="59">
        <f t="shared" si="41"/>
        <v>25</v>
      </c>
      <c r="H89" s="59">
        <f t="shared" si="41"/>
        <v>0</v>
      </c>
      <c r="I89" s="59">
        <f t="shared" si="42"/>
        <v>0.25</v>
      </c>
      <c r="J89">
        <v>8</v>
      </c>
      <c r="K89">
        <v>5</v>
      </c>
      <c r="L89">
        <v>1</v>
      </c>
      <c r="M89">
        <v>2</v>
      </c>
      <c r="N89">
        <v>0</v>
      </c>
      <c r="O89">
        <v>1</v>
      </c>
      <c r="P89">
        <v>1491</v>
      </c>
      <c r="Q89">
        <v>1987</v>
      </c>
      <c r="R89">
        <v>1243</v>
      </c>
      <c r="S89" t="s">
        <v>57</v>
      </c>
      <c r="T89">
        <v>980.5</v>
      </c>
      <c r="U89">
        <v>980.5</v>
      </c>
      <c r="V89" t="s">
        <v>57</v>
      </c>
      <c r="W89">
        <v>1275</v>
      </c>
      <c r="X89">
        <v>1275</v>
      </c>
      <c r="Y89" t="s">
        <v>57</v>
      </c>
      <c r="Z89">
        <v>26.5</v>
      </c>
      <c r="AA89">
        <v>26.5</v>
      </c>
      <c r="AB89" t="s">
        <v>57</v>
      </c>
      <c r="AC89">
        <v>12</v>
      </c>
      <c r="AD89">
        <v>4</v>
      </c>
      <c r="AE89">
        <v>7</v>
      </c>
      <c r="AF89">
        <v>1</v>
      </c>
      <c r="AG89">
        <v>6</v>
      </c>
      <c r="AH89">
        <v>3</v>
      </c>
      <c r="AI89">
        <v>1</v>
      </c>
      <c r="AJ89" t="s">
        <v>57</v>
      </c>
      <c r="AK89" t="s">
        <v>57</v>
      </c>
      <c r="AL89">
        <v>2</v>
      </c>
      <c r="AM89">
        <v>3</v>
      </c>
      <c r="AN89">
        <v>1</v>
      </c>
      <c r="AO89" t="s">
        <v>57</v>
      </c>
      <c r="AP89" t="s">
        <v>57</v>
      </c>
      <c r="AQ89" t="s">
        <v>57</v>
      </c>
      <c r="AR89" t="s">
        <v>57</v>
      </c>
      <c r="AS89">
        <v>3</v>
      </c>
      <c r="AT89">
        <v>2</v>
      </c>
      <c r="AU89">
        <v>1</v>
      </c>
      <c r="AV89" t="s">
        <v>57</v>
      </c>
      <c r="AW89" t="s">
        <v>57</v>
      </c>
      <c r="AX89">
        <v>1</v>
      </c>
      <c r="AY89" t="s">
        <v>57</v>
      </c>
      <c r="AZ89" t="s">
        <v>57</v>
      </c>
      <c r="BA89" t="s">
        <v>57</v>
      </c>
      <c r="BB89" t="s">
        <v>57</v>
      </c>
      <c r="BC89" t="s">
        <v>57</v>
      </c>
      <c r="BD89">
        <v>1</v>
      </c>
      <c r="BE89">
        <v>4</v>
      </c>
      <c r="BF89" t="s">
        <v>57</v>
      </c>
      <c r="BG89" t="s">
        <v>57</v>
      </c>
      <c r="BH89" t="s">
        <v>57</v>
      </c>
      <c r="BI89">
        <v>1</v>
      </c>
      <c r="BJ89">
        <v>1</v>
      </c>
      <c r="BK89">
        <v>2</v>
      </c>
      <c r="BL89">
        <v>502</v>
      </c>
      <c r="BM89">
        <v>173</v>
      </c>
      <c r="BN89">
        <v>26</v>
      </c>
      <c r="BO89">
        <v>3</v>
      </c>
      <c r="BP89">
        <v>7</v>
      </c>
      <c r="BQ89">
        <v>22</v>
      </c>
      <c r="BR89">
        <v>271</v>
      </c>
      <c r="BS89" t="s">
        <v>57</v>
      </c>
      <c r="BT89" t="s">
        <v>57</v>
      </c>
      <c r="BU89" t="s">
        <v>57</v>
      </c>
      <c r="BV89" t="s">
        <v>57</v>
      </c>
      <c r="BW89" t="s">
        <v>57</v>
      </c>
      <c r="BX89" t="s">
        <v>57</v>
      </c>
      <c r="BY89" t="s">
        <v>57</v>
      </c>
      <c r="BZ89" t="s">
        <v>57</v>
      </c>
      <c r="CA89" t="s">
        <v>57</v>
      </c>
      <c r="CB89" t="s">
        <v>57</v>
      </c>
      <c r="CC89" t="s">
        <v>57</v>
      </c>
      <c r="CD89" t="s">
        <v>58</v>
      </c>
      <c r="CF89" s="38"/>
    </row>
    <row r="90" spans="1:154" s="10" customFormat="1">
      <c r="A90" t="s">
        <v>183</v>
      </c>
      <c r="B90" s="10">
        <v>34</v>
      </c>
      <c r="C90" s="6" t="s">
        <v>2</v>
      </c>
      <c r="D90" s="10" t="s">
        <v>38</v>
      </c>
      <c r="E90" s="59">
        <f t="shared" si="41"/>
        <v>25</v>
      </c>
      <c r="F90" s="59">
        <f t="shared" si="41"/>
        <v>12.5</v>
      </c>
      <c r="G90" s="59">
        <f t="shared" si="41"/>
        <v>37.5</v>
      </c>
      <c r="H90" s="59">
        <f t="shared" si="41"/>
        <v>25</v>
      </c>
      <c r="I90" s="59">
        <f t="shared" si="42"/>
        <v>0.375</v>
      </c>
      <c r="J90">
        <v>8</v>
      </c>
      <c r="K90">
        <v>2</v>
      </c>
      <c r="L90">
        <v>1</v>
      </c>
      <c r="M90">
        <v>3</v>
      </c>
      <c r="N90">
        <v>2</v>
      </c>
      <c r="O90">
        <v>0.60000000009999999</v>
      </c>
      <c r="P90">
        <v>1110.5</v>
      </c>
      <c r="Q90">
        <v>1062</v>
      </c>
      <c r="R90">
        <v>463</v>
      </c>
      <c r="S90">
        <v>2106</v>
      </c>
      <c r="T90">
        <v>368.4</v>
      </c>
      <c r="U90">
        <v>327.33333340000001</v>
      </c>
      <c r="V90">
        <v>430</v>
      </c>
      <c r="W90">
        <v>208.2</v>
      </c>
      <c r="X90">
        <v>266.33333340000001</v>
      </c>
      <c r="Y90">
        <v>121</v>
      </c>
      <c r="Z90">
        <v>301.2</v>
      </c>
      <c r="AA90">
        <v>404</v>
      </c>
      <c r="AB90">
        <v>147</v>
      </c>
      <c r="AC90">
        <v>37</v>
      </c>
      <c r="AD90">
        <v>10</v>
      </c>
      <c r="AE90">
        <v>21</v>
      </c>
      <c r="AF90">
        <v>6</v>
      </c>
      <c r="AG90">
        <v>16</v>
      </c>
      <c r="AH90">
        <v>7</v>
      </c>
      <c r="AI90">
        <v>4</v>
      </c>
      <c r="AJ90">
        <v>2</v>
      </c>
      <c r="AK90" t="s">
        <v>57</v>
      </c>
      <c r="AL90">
        <v>8</v>
      </c>
      <c r="AM90">
        <v>6</v>
      </c>
      <c r="AN90">
        <v>2</v>
      </c>
      <c r="AO90" t="s">
        <v>57</v>
      </c>
      <c r="AP90" t="s">
        <v>57</v>
      </c>
      <c r="AQ90" t="s">
        <v>57</v>
      </c>
      <c r="AR90">
        <v>2</v>
      </c>
      <c r="AS90">
        <v>8</v>
      </c>
      <c r="AT90">
        <v>3</v>
      </c>
      <c r="AU90">
        <v>3</v>
      </c>
      <c r="AV90">
        <v>2</v>
      </c>
      <c r="AW90" t="s">
        <v>57</v>
      </c>
      <c r="AX90">
        <v>5</v>
      </c>
      <c r="AY90">
        <v>2</v>
      </c>
      <c r="AZ90">
        <v>2</v>
      </c>
      <c r="BA90">
        <v>1</v>
      </c>
      <c r="BB90" t="s">
        <v>57</v>
      </c>
      <c r="BC90" t="s">
        <v>57</v>
      </c>
      <c r="BD90">
        <v>1</v>
      </c>
      <c r="BE90">
        <v>6</v>
      </c>
      <c r="BF90" t="s">
        <v>57</v>
      </c>
      <c r="BG90" t="s">
        <v>57</v>
      </c>
      <c r="BH90" t="s">
        <v>57</v>
      </c>
      <c r="BI90">
        <v>2</v>
      </c>
      <c r="BJ90">
        <v>3</v>
      </c>
      <c r="BK90">
        <v>1</v>
      </c>
      <c r="BL90" t="s">
        <v>57</v>
      </c>
      <c r="BM90" t="s">
        <v>57</v>
      </c>
      <c r="BN90" t="s">
        <v>57</v>
      </c>
      <c r="BO90" t="s">
        <v>57</v>
      </c>
      <c r="BP90" t="s">
        <v>57</v>
      </c>
      <c r="BQ90" t="s">
        <v>57</v>
      </c>
      <c r="BR90" t="s">
        <v>57</v>
      </c>
      <c r="BS90" t="s">
        <v>57</v>
      </c>
      <c r="BT90" t="s">
        <v>57</v>
      </c>
      <c r="BU90" t="s">
        <v>57</v>
      </c>
      <c r="BV90" t="s">
        <v>57</v>
      </c>
      <c r="BW90" t="s">
        <v>57</v>
      </c>
      <c r="BX90" t="s">
        <v>57</v>
      </c>
      <c r="BY90" t="s">
        <v>57</v>
      </c>
      <c r="BZ90" t="s">
        <v>57</v>
      </c>
      <c r="CA90" t="s">
        <v>57</v>
      </c>
      <c r="CB90" t="s">
        <v>57</v>
      </c>
      <c r="CC90" t="s">
        <v>57</v>
      </c>
      <c r="CD90" t="s">
        <v>58</v>
      </c>
      <c r="CF90" s="38"/>
    </row>
    <row r="91" spans="1:154" s="10" customFormat="1">
      <c r="A91" t="s">
        <v>175</v>
      </c>
      <c r="B91" s="10">
        <v>34</v>
      </c>
      <c r="C91" s="4" t="s">
        <v>3</v>
      </c>
      <c r="D91" s="10" t="s">
        <v>38</v>
      </c>
      <c r="E91" s="59">
        <f t="shared" si="41"/>
        <v>25</v>
      </c>
      <c r="F91" s="59">
        <f t="shared" si="41"/>
        <v>12.5</v>
      </c>
      <c r="G91" s="59">
        <f t="shared" si="41"/>
        <v>50</v>
      </c>
      <c r="H91" s="59">
        <f t="shared" si="41"/>
        <v>12.5</v>
      </c>
      <c r="I91" s="59">
        <f t="shared" si="42"/>
        <v>0.5</v>
      </c>
      <c r="J91">
        <v>8</v>
      </c>
      <c r="K91">
        <v>2</v>
      </c>
      <c r="L91">
        <v>1</v>
      </c>
      <c r="M91">
        <v>4</v>
      </c>
      <c r="N91">
        <v>1</v>
      </c>
      <c r="O91">
        <v>0.8</v>
      </c>
      <c r="P91">
        <v>1838.166667</v>
      </c>
      <c r="Q91">
        <v>3487</v>
      </c>
      <c r="R91">
        <v>1388.75</v>
      </c>
      <c r="S91">
        <v>1987</v>
      </c>
      <c r="T91">
        <v>424.6</v>
      </c>
      <c r="U91">
        <v>141.5</v>
      </c>
      <c r="V91">
        <v>1557</v>
      </c>
      <c r="W91">
        <v>91.599999990000001</v>
      </c>
      <c r="X91">
        <v>87</v>
      </c>
      <c r="Y91">
        <v>110</v>
      </c>
      <c r="Z91">
        <v>204.8</v>
      </c>
      <c r="AA91">
        <v>241</v>
      </c>
      <c r="AB91">
        <v>60</v>
      </c>
      <c r="AC91">
        <v>16</v>
      </c>
      <c r="AD91">
        <v>6</v>
      </c>
      <c r="AE91">
        <v>7</v>
      </c>
      <c r="AF91">
        <v>3</v>
      </c>
      <c r="AG91">
        <v>11</v>
      </c>
      <c r="AH91">
        <v>5</v>
      </c>
      <c r="AI91" t="s">
        <v>57</v>
      </c>
      <c r="AJ91" t="s">
        <v>57</v>
      </c>
      <c r="AK91" t="s">
        <v>57</v>
      </c>
      <c r="AL91" t="s">
        <v>57</v>
      </c>
      <c r="AM91">
        <v>6</v>
      </c>
      <c r="AN91" t="s">
        <v>57</v>
      </c>
      <c r="AO91" t="s">
        <v>57</v>
      </c>
      <c r="AP91" t="s">
        <v>57</v>
      </c>
      <c r="AQ91" t="s">
        <v>57</v>
      </c>
      <c r="AR91" t="s">
        <v>57</v>
      </c>
      <c r="AS91">
        <v>3</v>
      </c>
      <c r="AT91">
        <v>4</v>
      </c>
      <c r="AU91" t="s">
        <v>57</v>
      </c>
      <c r="AV91" t="s">
        <v>57</v>
      </c>
      <c r="AW91" t="s">
        <v>57</v>
      </c>
      <c r="AX91" t="s">
        <v>57</v>
      </c>
      <c r="AY91">
        <v>2</v>
      </c>
      <c r="AZ91">
        <v>1</v>
      </c>
      <c r="BA91" t="s">
        <v>57</v>
      </c>
      <c r="BB91" t="s">
        <v>57</v>
      </c>
      <c r="BC91" t="s">
        <v>57</v>
      </c>
      <c r="BD91" t="s">
        <v>57</v>
      </c>
      <c r="BE91">
        <v>19</v>
      </c>
      <c r="BF91" t="s">
        <v>57</v>
      </c>
      <c r="BG91">
        <v>1</v>
      </c>
      <c r="BH91" t="s">
        <v>57</v>
      </c>
      <c r="BI91">
        <v>4</v>
      </c>
      <c r="BJ91">
        <v>1</v>
      </c>
      <c r="BK91">
        <v>13</v>
      </c>
      <c r="BL91">
        <v>258</v>
      </c>
      <c r="BM91">
        <v>101</v>
      </c>
      <c r="BN91">
        <v>18</v>
      </c>
      <c r="BO91" t="s">
        <v>57</v>
      </c>
      <c r="BP91">
        <v>12</v>
      </c>
      <c r="BQ91">
        <v>2</v>
      </c>
      <c r="BR91">
        <v>125</v>
      </c>
      <c r="BS91" t="s">
        <v>57</v>
      </c>
      <c r="BT91" t="s">
        <v>57</v>
      </c>
      <c r="BU91" t="s">
        <v>57</v>
      </c>
      <c r="BV91" t="s">
        <v>57</v>
      </c>
      <c r="BW91" t="s">
        <v>57</v>
      </c>
      <c r="BX91" t="s">
        <v>57</v>
      </c>
      <c r="BY91" t="s">
        <v>57</v>
      </c>
      <c r="BZ91" t="s">
        <v>57</v>
      </c>
      <c r="CA91" t="s">
        <v>57</v>
      </c>
      <c r="CB91" t="s">
        <v>57</v>
      </c>
      <c r="CC91" t="s">
        <v>57</v>
      </c>
      <c r="CD91" t="s">
        <v>58</v>
      </c>
      <c r="CE91" s="58" t="s">
        <v>111</v>
      </c>
      <c r="CF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</row>
    <row r="92" spans="1:154" s="38" customFormat="1">
      <c r="A92" t="s">
        <v>176</v>
      </c>
      <c r="B92" s="10">
        <v>34</v>
      </c>
      <c r="C92" s="6" t="s">
        <v>2</v>
      </c>
      <c r="D92" s="10" t="s">
        <v>38</v>
      </c>
      <c r="E92" s="59">
        <f t="shared" si="41"/>
        <v>62.5</v>
      </c>
      <c r="F92" s="59">
        <f t="shared" si="41"/>
        <v>0</v>
      </c>
      <c r="G92" s="59">
        <f t="shared" si="41"/>
        <v>37.5</v>
      </c>
      <c r="H92" s="59">
        <f t="shared" si="41"/>
        <v>0</v>
      </c>
      <c r="I92" s="59">
        <f t="shared" si="42"/>
        <v>0.375</v>
      </c>
      <c r="J92">
        <v>8</v>
      </c>
      <c r="K92">
        <v>5</v>
      </c>
      <c r="L92">
        <v>0</v>
      </c>
      <c r="M92">
        <v>3</v>
      </c>
      <c r="N92">
        <v>0</v>
      </c>
      <c r="O92">
        <v>1</v>
      </c>
      <c r="P92">
        <v>1175.333333</v>
      </c>
      <c r="Q92" t="s">
        <v>57</v>
      </c>
      <c r="R92">
        <v>1175.333333</v>
      </c>
      <c r="S92" t="s">
        <v>57</v>
      </c>
      <c r="T92">
        <v>98</v>
      </c>
      <c r="U92">
        <v>98</v>
      </c>
      <c r="V92" t="s">
        <v>57</v>
      </c>
      <c r="W92">
        <v>777.33333330000005</v>
      </c>
      <c r="X92">
        <v>777.33333330000005</v>
      </c>
      <c r="Y92" t="s">
        <v>57</v>
      </c>
      <c r="Z92">
        <v>529.33333330000005</v>
      </c>
      <c r="AA92">
        <v>529.33333330000005</v>
      </c>
      <c r="AB92" t="s">
        <v>57</v>
      </c>
      <c r="AC92">
        <v>11</v>
      </c>
      <c r="AD92">
        <v>3</v>
      </c>
      <c r="AE92">
        <v>5</v>
      </c>
      <c r="AF92">
        <v>3</v>
      </c>
      <c r="AG92">
        <v>6</v>
      </c>
      <c r="AH92">
        <v>3</v>
      </c>
      <c r="AI92">
        <v>2</v>
      </c>
      <c r="AJ92" t="s">
        <v>57</v>
      </c>
      <c r="AK92" t="s">
        <v>57</v>
      </c>
      <c r="AL92" t="s">
        <v>57</v>
      </c>
      <c r="AM92">
        <v>3</v>
      </c>
      <c r="AN92" t="s">
        <v>57</v>
      </c>
      <c r="AO92" t="s">
        <v>57</v>
      </c>
      <c r="AP92" t="s">
        <v>57</v>
      </c>
      <c r="AQ92" t="s">
        <v>57</v>
      </c>
      <c r="AR92" t="s">
        <v>57</v>
      </c>
      <c r="AS92" t="s">
        <v>57</v>
      </c>
      <c r="AT92">
        <v>3</v>
      </c>
      <c r="AU92">
        <v>2</v>
      </c>
      <c r="AV92" t="s">
        <v>57</v>
      </c>
      <c r="AW92" t="s">
        <v>57</v>
      </c>
      <c r="AX92" t="s">
        <v>57</v>
      </c>
      <c r="AY92">
        <v>3</v>
      </c>
      <c r="AZ92" t="s">
        <v>57</v>
      </c>
      <c r="BA92" t="s">
        <v>57</v>
      </c>
      <c r="BB92" t="s">
        <v>57</v>
      </c>
      <c r="BC92" t="s">
        <v>57</v>
      </c>
      <c r="BD92" t="s">
        <v>57</v>
      </c>
      <c r="BE92">
        <v>7</v>
      </c>
      <c r="BF92">
        <v>1</v>
      </c>
      <c r="BG92" t="s">
        <v>57</v>
      </c>
      <c r="BH92" t="s">
        <v>57</v>
      </c>
      <c r="BI92">
        <v>1</v>
      </c>
      <c r="BJ92">
        <v>2</v>
      </c>
      <c r="BK92">
        <v>3</v>
      </c>
      <c r="BL92">
        <v>486</v>
      </c>
      <c r="BM92">
        <v>182</v>
      </c>
      <c r="BN92" t="s">
        <v>57</v>
      </c>
      <c r="BO92" t="s">
        <v>57</v>
      </c>
      <c r="BP92">
        <v>14</v>
      </c>
      <c r="BQ92">
        <v>14</v>
      </c>
      <c r="BR92">
        <v>276</v>
      </c>
      <c r="BS92" t="s">
        <v>57</v>
      </c>
      <c r="BT92" t="s">
        <v>57</v>
      </c>
      <c r="BU92" t="s">
        <v>57</v>
      </c>
      <c r="BV92" t="s">
        <v>57</v>
      </c>
      <c r="BW92" t="s">
        <v>57</v>
      </c>
      <c r="BX92" t="s">
        <v>57</v>
      </c>
      <c r="BY92" t="s">
        <v>57</v>
      </c>
      <c r="BZ92" t="s">
        <v>57</v>
      </c>
      <c r="CA92" t="s">
        <v>57</v>
      </c>
      <c r="CB92" t="s">
        <v>57</v>
      </c>
      <c r="CC92" t="s">
        <v>57</v>
      </c>
      <c r="CD92" t="s">
        <v>58</v>
      </c>
      <c r="CE92" s="58" t="s">
        <v>111</v>
      </c>
      <c r="CG92" s="10"/>
      <c r="CH92" s="10"/>
    </row>
    <row r="93" spans="1:154" s="38" customFormat="1">
      <c r="A93" t="s">
        <v>177</v>
      </c>
      <c r="B93" s="10">
        <v>29</v>
      </c>
      <c r="C93" s="6" t="s">
        <v>2</v>
      </c>
      <c r="D93" s="10" t="s">
        <v>38</v>
      </c>
      <c r="E93" s="59">
        <f t="shared" si="41"/>
        <v>75</v>
      </c>
      <c r="F93" s="59">
        <f t="shared" si="41"/>
        <v>12.5</v>
      </c>
      <c r="G93" s="59">
        <f t="shared" si="41"/>
        <v>12.5</v>
      </c>
      <c r="H93" s="59">
        <f t="shared" si="41"/>
        <v>0</v>
      </c>
      <c r="I93" s="59">
        <f t="shared" si="42"/>
        <v>0.125</v>
      </c>
      <c r="J93">
        <v>8</v>
      </c>
      <c r="K93">
        <v>6</v>
      </c>
      <c r="L93">
        <v>1</v>
      </c>
      <c r="M93">
        <v>1</v>
      </c>
      <c r="N93">
        <v>0</v>
      </c>
      <c r="O93">
        <v>1</v>
      </c>
      <c r="P93">
        <v>2435</v>
      </c>
      <c r="Q93">
        <v>948</v>
      </c>
      <c r="R93">
        <v>3922</v>
      </c>
      <c r="S93" t="s">
        <v>57</v>
      </c>
      <c r="T93">
        <v>352</v>
      </c>
      <c r="U93">
        <v>352</v>
      </c>
      <c r="V93" t="s">
        <v>57</v>
      </c>
      <c r="W93">
        <v>897</v>
      </c>
      <c r="X93">
        <v>897</v>
      </c>
      <c r="Y93" t="s">
        <v>57</v>
      </c>
      <c r="Z93">
        <v>357</v>
      </c>
      <c r="AA93">
        <v>357</v>
      </c>
      <c r="AB93" t="s">
        <v>57</v>
      </c>
      <c r="AC93">
        <v>9</v>
      </c>
      <c r="AD93">
        <v>3</v>
      </c>
      <c r="AE93">
        <v>6</v>
      </c>
      <c r="AF93" t="s">
        <v>57</v>
      </c>
      <c r="AG93">
        <v>5</v>
      </c>
      <c r="AH93">
        <v>2</v>
      </c>
      <c r="AI93" t="s">
        <v>57</v>
      </c>
      <c r="AJ93" t="s">
        <v>57</v>
      </c>
      <c r="AK93" t="s">
        <v>57</v>
      </c>
      <c r="AL93">
        <v>2</v>
      </c>
      <c r="AM93">
        <v>2</v>
      </c>
      <c r="AN93">
        <v>1</v>
      </c>
      <c r="AO93" t="s">
        <v>57</v>
      </c>
      <c r="AP93" t="s">
        <v>57</v>
      </c>
      <c r="AQ93" t="s">
        <v>57</v>
      </c>
      <c r="AR93" t="s">
        <v>57</v>
      </c>
      <c r="AS93">
        <v>3</v>
      </c>
      <c r="AT93">
        <v>1</v>
      </c>
      <c r="AU93" t="s">
        <v>57</v>
      </c>
      <c r="AV93" t="s">
        <v>57</v>
      </c>
      <c r="AW93" t="s">
        <v>57</v>
      </c>
      <c r="AX93">
        <v>2</v>
      </c>
      <c r="AY93" t="s">
        <v>57</v>
      </c>
      <c r="AZ93" t="s">
        <v>57</v>
      </c>
      <c r="BA93" t="s">
        <v>57</v>
      </c>
      <c r="BB93" t="s">
        <v>57</v>
      </c>
      <c r="BC93" t="s">
        <v>57</v>
      </c>
      <c r="BD93" t="s">
        <v>57</v>
      </c>
      <c r="BE93">
        <v>7</v>
      </c>
      <c r="BF93">
        <v>4</v>
      </c>
      <c r="BG93" t="s">
        <v>57</v>
      </c>
      <c r="BH93" t="s">
        <v>57</v>
      </c>
      <c r="BI93" t="s">
        <v>57</v>
      </c>
      <c r="BJ93">
        <v>1</v>
      </c>
      <c r="BK93">
        <v>2</v>
      </c>
      <c r="BL93">
        <v>122</v>
      </c>
      <c r="BM93">
        <v>57</v>
      </c>
      <c r="BN93" t="s">
        <v>57</v>
      </c>
      <c r="BO93" t="s">
        <v>57</v>
      </c>
      <c r="BP93" t="s">
        <v>57</v>
      </c>
      <c r="BQ93" t="s">
        <v>57</v>
      </c>
      <c r="BR93">
        <v>65</v>
      </c>
      <c r="BS93" t="s">
        <v>57</v>
      </c>
      <c r="BT93" t="s">
        <v>57</v>
      </c>
      <c r="BU93" t="s">
        <v>57</v>
      </c>
      <c r="BV93" t="s">
        <v>57</v>
      </c>
      <c r="BW93" t="s">
        <v>57</v>
      </c>
      <c r="BX93" t="s">
        <v>57</v>
      </c>
      <c r="BY93" t="s">
        <v>57</v>
      </c>
      <c r="BZ93" t="s">
        <v>57</v>
      </c>
      <c r="CA93" t="s">
        <v>57</v>
      </c>
      <c r="CB93" t="s">
        <v>57</v>
      </c>
      <c r="CC93" t="s">
        <v>57</v>
      </c>
      <c r="CD93" t="s">
        <v>58</v>
      </c>
      <c r="CE93" s="58" t="s">
        <v>111</v>
      </c>
      <c r="CG93" s="10"/>
      <c r="CH93" s="10"/>
    </row>
    <row r="94" spans="1:154" s="10" customFormat="1">
      <c r="A94" s="63"/>
      <c r="B94" s="38"/>
      <c r="C94" s="65"/>
      <c r="D94" s="65"/>
      <c r="E94" s="65"/>
      <c r="F94" s="65"/>
      <c r="G94" s="65"/>
      <c r="H94" s="65"/>
      <c r="I94" s="65"/>
      <c r="J94" s="65"/>
      <c r="K94" s="63"/>
      <c r="L94" s="63"/>
      <c r="M94" s="63"/>
      <c r="N94" s="63"/>
      <c r="O94" s="64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38"/>
      <c r="AO94" s="38"/>
      <c r="AP94" s="38"/>
      <c r="AQ94" s="38"/>
      <c r="AR94" s="38"/>
      <c r="AS94" s="63"/>
      <c r="AT94" s="63"/>
      <c r="AU94" s="63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58" t="s">
        <v>111</v>
      </c>
      <c r="CF94" s="38"/>
    </row>
    <row r="95" spans="1:154" s="10" customFormat="1">
      <c r="A95" s="34" t="s">
        <v>3</v>
      </c>
      <c r="B95" s="34">
        <f>COUNTIF(C67:C93,"WT")</f>
        <v>11</v>
      </c>
      <c r="C95" s="63"/>
      <c r="D95" s="22" t="s">
        <v>41</v>
      </c>
      <c r="E95" s="24">
        <f>AVERAGE(E70:E73,E75,E80,E82:E83,E86:E87,E91)</f>
        <v>36.363636363636367</v>
      </c>
      <c r="F95" s="24">
        <f t="shared" ref="F95:BQ95" si="47">AVERAGE(F70:F73,F75,F80,F82:F83,F86:F87,F91)</f>
        <v>4.5454545454545459</v>
      </c>
      <c r="G95" s="24">
        <f t="shared" si="47"/>
        <v>48.863636363636367</v>
      </c>
      <c r="H95" s="24">
        <f t="shared" si="47"/>
        <v>10.227272727272727</v>
      </c>
      <c r="I95" s="24">
        <f t="shared" si="47"/>
        <v>0.48863636363636365</v>
      </c>
      <c r="J95" s="24">
        <f t="shared" si="47"/>
        <v>8</v>
      </c>
      <c r="K95" s="24">
        <f t="shared" si="47"/>
        <v>2.9090909090909092</v>
      </c>
      <c r="L95" s="24">
        <f t="shared" si="47"/>
        <v>0.36363636363636365</v>
      </c>
      <c r="M95" s="24">
        <f t="shared" si="47"/>
        <v>3.9090909090909092</v>
      </c>
      <c r="N95" s="24">
        <f t="shared" si="47"/>
        <v>0.81818181818181823</v>
      </c>
      <c r="O95" s="24">
        <f t="shared" si="47"/>
        <v>0.71017316016363641</v>
      </c>
      <c r="P95" s="24">
        <f t="shared" si="47"/>
        <v>949.04345236000006</v>
      </c>
      <c r="Q95" s="24">
        <f t="shared" si="47"/>
        <v>1510.5</v>
      </c>
      <c r="R95" s="24">
        <f t="shared" si="47"/>
        <v>955.47261904000004</v>
      </c>
      <c r="S95" s="24">
        <f t="shared" si="47"/>
        <v>1246.44444445</v>
      </c>
      <c r="T95" s="24">
        <f t="shared" si="47"/>
        <v>316.92964286</v>
      </c>
      <c r="U95" s="24">
        <f t="shared" si="47"/>
        <v>199.06726190000001</v>
      </c>
      <c r="V95" s="24">
        <f t="shared" si="47"/>
        <v>827.91666666666663</v>
      </c>
      <c r="W95" s="24">
        <f t="shared" si="47"/>
        <v>1022.4570237989998</v>
      </c>
      <c r="X95" s="24">
        <f t="shared" si="47"/>
        <v>1121.2232142799999</v>
      </c>
      <c r="Y95" s="24">
        <f t="shared" si="47"/>
        <v>639.27777778333336</v>
      </c>
      <c r="Z95" s="24">
        <f t="shared" si="47"/>
        <v>291.50142856800005</v>
      </c>
      <c r="AA95" s="24">
        <f t="shared" si="47"/>
        <v>343.69285714400002</v>
      </c>
      <c r="AB95" s="24">
        <f t="shared" si="47"/>
        <v>127.27777777833334</v>
      </c>
      <c r="AC95" s="24">
        <f t="shared" si="47"/>
        <v>18.636363636363637</v>
      </c>
      <c r="AD95" s="24">
        <f t="shared" si="47"/>
        <v>6.9090909090909092</v>
      </c>
      <c r="AE95" s="24">
        <f t="shared" si="47"/>
        <v>8.1818181818181817</v>
      </c>
      <c r="AF95" s="24">
        <f t="shared" si="47"/>
        <v>3.5454545454545454</v>
      </c>
      <c r="AG95" s="24">
        <f t="shared" si="47"/>
        <v>9.2727272727272734</v>
      </c>
      <c r="AH95" s="24">
        <f t="shared" si="47"/>
        <v>6.1</v>
      </c>
      <c r="AI95" s="24">
        <f t="shared" si="47"/>
        <v>1</v>
      </c>
      <c r="AJ95" s="24" t="e">
        <f t="shared" si="47"/>
        <v>#DIV/0!</v>
      </c>
      <c r="AK95" s="24">
        <f t="shared" si="47"/>
        <v>5</v>
      </c>
      <c r="AL95" s="24">
        <f t="shared" si="47"/>
        <v>5.333333333333333</v>
      </c>
      <c r="AM95" s="24">
        <f t="shared" si="47"/>
        <v>5.6</v>
      </c>
      <c r="AN95" s="24">
        <f t="shared" si="47"/>
        <v>1.8</v>
      </c>
      <c r="AO95" s="24" t="e">
        <f t="shared" si="47"/>
        <v>#DIV/0!</v>
      </c>
      <c r="AP95" s="24" t="e">
        <f t="shared" si="47"/>
        <v>#DIV/0!</v>
      </c>
      <c r="AQ95" s="24">
        <f t="shared" si="47"/>
        <v>3</v>
      </c>
      <c r="AR95" s="24">
        <f t="shared" si="47"/>
        <v>2</v>
      </c>
      <c r="AS95" s="24">
        <f t="shared" si="47"/>
        <v>3.5</v>
      </c>
      <c r="AT95" s="24">
        <f t="shared" si="47"/>
        <v>4.3</v>
      </c>
      <c r="AU95" s="24">
        <f t="shared" si="47"/>
        <v>1</v>
      </c>
      <c r="AV95" s="24" t="e">
        <f t="shared" si="47"/>
        <v>#DIV/0!</v>
      </c>
      <c r="AW95" s="24">
        <f t="shared" si="47"/>
        <v>2</v>
      </c>
      <c r="AX95" s="24">
        <f t="shared" si="47"/>
        <v>3</v>
      </c>
      <c r="AY95" s="24">
        <f t="shared" si="47"/>
        <v>2</v>
      </c>
      <c r="AZ95" s="24">
        <f t="shared" si="47"/>
        <v>1.5</v>
      </c>
      <c r="BA95" s="24" t="e">
        <f t="shared" si="47"/>
        <v>#DIV/0!</v>
      </c>
      <c r="BB95" s="24" t="e">
        <f t="shared" si="47"/>
        <v>#DIV/0!</v>
      </c>
      <c r="BC95" s="24" t="e">
        <f t="shared" si="47"/>
        <v>#DIV/0!</v>
      </c>
      <c r="BD95" s="24">
        <f t="shared" si="47"/>
        <v>2.4</v>
      </c>
      <c r="BE95" s="24">
        <f t="shared" si="47"/>
        <v>14.181818181818182</v>
      </c>
      <c r="BF95" s="24">
        <f t="shared" si="47"/>
        <v>6.5</v>
      </c>
      <c r="BG95" s="24">
        <f t="shared" si="47"/>
        <v>1</v>
      </c>
      <c r="BH95" s="24" t="e">
        <f t="shared" si="47"/>
        <v>#DIV/0!</v>
      </c>
      <c r="BI95" s="24">
        <f t="shared" si="47"/>
        <v>4</v>
      </c>
      <c r="BJ95" s="24">
        <f t="shared" si="47"/>
        <v>3.8888888888888888</v>
      </c>
      <c r="BK95" s="24">
        <f t="shared" si="47"/>
        <v>7.7777777777777777</v>
      </c>
      <c r="BL95" s="24">
        <f t="shared" si="47"/>
        <v>228.5</v>
      </c>
      <c r="BM95" s="24">
        <f t="shared" si="47"/>
        <v>67.099999999999994</v>
      </c>
      <c r="BN95" s="24">
        <f t="shared" si="47"/>
        <v>7.5555555555555554</v>
      </c>
      <c r="BO95" s="24">
        <f t="shared" si="47"/>
        <v>2.6</v>
      </c>
      <c r="BP95" s="24">
        <f t="shared" si="47"/>
        <v>9.9</v>
      </c>
      <c r="BQ95" s="24">
        <f t="shared" si="47"/>
        <v>24.222222222222221</v>
      </c>
      <c r="BR95" s="24">
        <f t="shared" ref="BR95:BX95" si="48">AVERAGE(BR70:BR73,BR75,BR80,BR82:BR83,BR86:BR87,BR91)</f>
        <v>121.6</v>
      </c>
      <c r="BS95" s="24" t="e">
        <f t="shared" si="48"/>
        <v>#DIV/0!</v>
      </c>
      <c r="BT95" s="24" t="e">
        <f t="shared" si="48"/>
        <v>#DIV/0!</v>
      </c>
      <c r="BU95" s="24" t="e">
        <f t="shared" si="48"/>
        <v>#DIV/0!</v>
      </c>
      <c r="BV95" s="24" t="e">
        <f t="shared" si="48"/>
        <v>#DIV/0!</v>
      </c>
      <c r="BW95" s="24" t="e">
        <f t="shared" si="48"/>
        <v>#DIV/0!</v>
      </c>
      <c r="BX95" s="24" t="e">
        <f t="shared" si="48"/>
        <v>#DIV/0!</v>
      </c>
      <c r="BY95" s="38"/>
      <c r="BZ95" s="38"/>
      <c r="CA95" s="38"/>
      <c r="CB95" s="38"/>
      <c r="CC95" s="38"/>
      <c r="CD95" s="38"/>
      <c r="CE95" s="58" t="s">
        <v>111</v>
      </c>
      <c r="CF95" s="38"/>
    </row>
    <row r="96" spans="1:154" s="10" customFormat="1">
      <c r="A96" s="35" t="s">
        <v>179</v>
      </c>
      <c r="B96" s="34">
        <f>COUNTIF(C67:C93,"+ve")</f>
        <v>13</v>
      </c>
      <c r="C96" s="63"/>
      <c r="D96" s="18" t="s">
        <v>41</v>
      </c>
      <c r="E96" s="27">
        <f>AVERAGE(E74,E76:E79,E81,E84:E85,E88:E90,E92:E93)</f>
        <v>40.384615384615387</v>
      </c>
      <c r="F96" s="27">
        <f t="shared" ref="F96:BQ96" si="49">AVERAGE(F74,F76:F79,F81,F84:F85,F88:F90,F92:F93)</f>
        <v>3.8461538461538463</v>
      </c>
      <c r="G96" s="27">
        <f t="shared" si="49"/>
        <v>48.07692307692308</v>
      </c>
      <c r="H96" s="27">
        <f t="shared" si="49"/>
        <v>7.6923076923076925</v>
      </c>
      <c r="I96" s="27">
        <f t="shared" si="49"/>
        <v>0.48076923076923078</v>
      </c>
      <c r="J96" s="27">
        <f t="shared" si="49"/>
        <v>8</v>
      </c>
      <c r="K96" s="27">
        <f t="shared" si="49"/>
        <v>3.2307692307692308</v>
      </c>
      <c r="L96" s="27">
        <f t="shared" si="49"/>
        <v>0.30769230769230771</v>
      </c>
      <c r="M96" s="27">
        <f t="shared" si="49"/>
        <v>3.8461538461538463</v>
      </c>
      <c r="N96" s="27">
        <f t="shared" si="49"/>
        <v>0.61538461538461542</v>
      </c>
      <c r="O96" s="27">
        <f t="shared" si="49"/>
        <v>0.77738095239230764</v>
      </c>
      <c r="P96" s="27">
        <f t="shared" si="49"/>
        <v>1207.4365079000002</v>
      </c>
      <c r="Q96" s="27">
        <f t="shared" si="49"/>
        <v>1018</v>
      </c>
      <c r="R96" s="27">
        <f t="shared" si="49"/>
        <v>1450.0512896583332</v>
      </c>
      <c r="S96" s="27">
        <f t="shared" si="49"/>
        <v>879</v>
      </c>
      <c r="T96" s="27">
        <f t="shared" si="49"/>
        <v>317.93065475833333</v>
      </c>
      <c r="U96" s="27">
        <f t="shared" si="49"/>
        <v>312.55059525000001</v>
      </c>
      <c r="V96" s="27">
        <f t="shared" si="49"/>
        <v>340.75</v>
      </c>
      <c r="W96" s="27">
        <f t="shared" si="49"/>
        <v>896.43978171083347</v>
      </c>
      <c r="X96" s="27">
        <f t="shared" si="49"/>
        <v>1062.7427579333335</v>
      </c>
      <c r="Y96" s="27">
        <f t="shared" si="49"/>
        <v>719.5</v>
      </c>
      <c r="Z96" s="27">
        <f t="shared" si="49"/>
        <v>375.94176585833333</v>
      </c>
      <c r="AA96" s="27">
        <f t="shared" si="49"/>
        <v>363.24156744999999</v>
      </c>
      <c r="AB96" s="27">
        <f t="shared" si="49"/>
        <v>274</v>
      </c>
      <c r="AC96" s="27">
        <f t="shared" si="49"/>
        <v>24.615384615384617</v>
      </c>
      <c r="AD96" s="27">
        <f t="shared" si="49"/>
        <v>10.846153846153847</v>
      </c>
      <c r="AE96" s="27">
        <f t="shared" si="49"/>
        <v>11</v>
      </c>
      <c r="AF96" s="27">
        <f t="shared" si="49"/>
        <v>4</v>
      </c>
      <c r="AG96" s="27">
        <f t="shared" si="49"/>
        <v>7.5384615384615383</v>
      </c>
      <c r="AH96" s="27">
        <f t="shared" si="49"/>
        <v>9.1666666666666661</v>
      </c>
      <c r="AI96" s="27">
        <f t="shared" si="49"/>
        <v>5.625</v>
      </c>
      <c r="AJ96" s="27">
        <f t="shared" si="49"/>
        <v>4</v>
      </c>
      <c r="AK96" s="27">
        <f t="shared" si="49"/>
        <v>1</v>
      </c>
      <c r="AL96" s="27">
        <f t="shared" si="49"/>
        <v>5.8888888888888893</v>
      </c>
      <c r="AM96" s="27">
        <f t="shared" si="49"/>
        <v>5.166666666666667</v>
      </c>
      <c r="AN96" s="27">
        <f t="shared" si="49"/>
        <v>5.7777777777777777</v>
      </c>
      <c r="AO96" s="27">
        <f t="shared" si="49"/>
        <v>8</v>
      </c>
      <c r="AP96" s="27">
        <f t="shared" si="49"/>
        <v>1</v>
      </c>
      <c r="AQ96" s="27" t="e">
        <f t="shared" si="49"/>
        <v>#DIV/0!</v>
      </c>
      <c r="AR96" s="27">
        <f t="shared" si="49"/>
        <v>3.6</v>
      </c>
      <c r="AS96" s="27">
        <f t="shared" si="49"/>
        <v>2.8888888888888888</v>
      </c>
      <c r="AT96" s="27">
        <f t="shared" si="49"/>
        <v>4.166666666666667</v>
      </c>
      <c r="AU96" s="27">
        <f t="shared" si="49"/>
        <v>4.8571428571428568</v>
      </c>
      <c r="AV96" s="27">
        <f t="shared" si="49"/>
        <v>3.6666666666666665</v>
      </c>
      <c r="AW96" s="27">
        <f t="shared" si="49"/>
        <v>1</v>
      </c>
      <c r="AX96" s="27">
        <f t="shared" si="49"/>
        <v>3.5</v>
      </c>
      <c r="AY96" s="27">
        <f t="shared" si="49"/>
        <v>2</v>
      </c>
      <c r="AZ96" s="27">
        <f t="shared" si="49"/>
        <v>1.3333333333333333</v>
      </c>
      <c r="BA96" s="27">
        <f t="shared" si="49"/>
        <v>1.5</v>
      </c>
      <c r="BB96" s="27" t="e">
        <f t="shared" si="49"/>
        <v>#DIV/0!</v>
      </c>
      <c r="BC96" s="27">
        <f t="shared" si="49"/>
        <v>1</v>
      </c>
      <c r="BD96" s="27">
        <f t="shared" si="49"/>
        <v>3.5</v>
      </c>
      <c r="BE96" s="27">
        <f t="shared" si="49"/>
        <v>8.9230769230769234</v>
      </c>
      <c r="BF96" s="27">
        <f t="shared" si="49"/>
        <v>2.8571428571428572</v>
      </c>
      <c r="BG96" s="27">
        <f t="shared" si="49"/>
        <v>2</v>
      </c>
      <c r="BH96" s="27">
        <f t="shared" si="49"/>
        <v>3</v>
      </c>
      <c r="BI96" s="27">
        <f t="shared" si="49"/>
        <v>4.125</v>
      </c>
      <c r="BJ96" s="27">
        <f t="shared" si="49"/>
        <v>2.3636363636363638</v>
      </c>
      <c r="BK96" s="27">
        <f t="shared" si="49"/>
        <v>3.2</v>
      </c>
      <c r="BL96" s="27">
        <f t="shared" si="49"/>
        <v>213.90909090909091</v>
      </c>
      <c r="BM96" s="27">
        <f t="shared" si="49"/>
        <v>73.181818181818187</v>
      </c>
      <c r="BN96" s="27">
        <f t="shared" si="49"/>
        <v>22</v>
      </c>
      <c r="BO96" s="27">
        <f t="shared" si="49"/>
        <v>4.166666666666667</v>
      </c>
      <c r="BP96" s="27">
        <f t="shared" si="49"/>
        <v>7.3</v>
      </c>
      <c r="BQ96" s="27">
        <f t="shared" si="49"/>
        <v>18</v>
      </c>
      <c r="BR96" s="27">
        <f t="shared" ref="BR96:BX96" si="50">AVERAGE(BR74,BR76:BR79,BR81,BR84:BR85,BR88:BR90,BR92:BR93)</f>
        <v>111.09090909090909</v>
      </c>
      <c r="BS96" s="27" t="e">
        <f t="shared" si="50"/>
        <v>#DIV/0!</v>
      </c>
      <c r="BT96" s="27" t="e">
        <f t="shared" si="50"/>
        <v>#DIV/0!</v>
      </c>
      <c r="BU96" s="27" t="e">
        <f t="shared" si="50"/>
        <v>#DIV/0!</v>
      </c>
      <c r="BV96" s="27" t="e">
        <f t="shared" si="50"/>
        <v>#DIV/0!</v>
      </c>
      <c r="BW96" s="27" t="e">
        <f t="shared" si="50"/>
        <v>#DIV/0!</v>
      </c>
      <c r="BX96" s="27" t="e">
        <f t="shared" si="50"/>
        <v>#DIV/0!</v>
      </c>
      <c r="BY96" s="38"/>
      <c r="BZ96" s="38"/>
      <c r="CA96" s="38"/>
      <c r="CB96" s="38"/>
      <c r="CC96" s="38"/>
      <c r="CD96" s="38"/>
      <c r="CE96" s="58" t="s">
        <v>111</v>
      </c>
      <c r="CF96" s="38"/>
    </row>
    <row r="97" spans="1:154" s="10" customFormat="1">
      <c r="A97" s="63"/>
      <c r="B97" s="63"/>
      <c r="C97" s="63"/>
      <c r="D97" s="22" t="s">
        <v>43</v>
      </c>
      <c r="E97" s="24">
        <f>STDEV(E70:E73,E75,E80,E82:E83,E86:E87,E91)/SQRT($B95)</f>
        <v>10.58710427168374</v>
      </c>
      <c r="F97" s="24">
        <f t="shared" ref="F97:BQ97" si="51">STDEV(F70:F73,F75,F80,F82:F83,F86:F87,F91)/SQRT($B95)</f>
        <v>1.9015000603047172</v>
      </c>
      <c r="G97" s="24">
        <f t="shared" si="51"/>
        <v>10.452074806879018</v>
      </c>
      <c r="H97" s="24">
        <f t="shared" si="51"/>
        <v>3.6997319536590241</v>
      </c>
      <c r="I97" s="24">
        <f t="shared" si="51"/>
        <v>0.10452074806879018</v>
      </c>
      <c r="J97" s="24">
        <f t="shared" si="51"/>
        <v>0</v>
      </c>
      <c r="K97" s="24">
        <f t="shared" si="51"/>
        <v>0.84696834173469937</v>
      </c>
      <c r="L97" s="24">
        <f t="shared" si="51"/>
        <v>0.15212000482437738</v>
      </c>
      <c r="M97" s="24">
        <f t="shared" si="51"/>
        <v>0.83616598455032143</v>
      </c>
      <c r="N97" s="24">
        <f t="shared" si="51"/>
        <v>0.29597855629272191</v>
      </c>
      <c r="O97" s="24">
        <f t="shared" si="51"/>
        <v>9.8950424184356942E-2</v>
      </c>
      <c r="P97" s="24">
        <f t="shared" si="51"/>
        <v>144.08041157420772</v>
      </c>
      <c r="Q97" s="24">
        <f t="shared" si="51"/>
        <v>425.31090232483302</v>
      </c>
      <c r="R97" s="24">
        <f t="shared" si="51"/>
        <v>180.03518663877702</v>
      </c>
      <c r="S97" s="24">
        <f t="shared" si="51"/>
        <v>438.41574137834624</v>
      </c>
      <c r="T97" s="24">
        <f t="shared" si="51"/>
        <v>49.931693225046537</v>
      </c>
      <c r="U97" s="24">
        <f t="shared" si="51"/>
        <v>33.310152083850198</v>
      </c>
      <c r="V97" s="24">
        <f t="shared" si="51"/>
        <v>216.95379517866067</v>
      </c>
      <c r="W97" s="24">
        <f t="shared" si="51"/>
        <v>534.95792738447881</v>
      </c>
      <c r="X97" s="24">
        <f t="shared" si="51"/>
        <v>685.05898240790498</v>
      </c>
      <c r="Y97" s="24">
        <f t="shared" si="51"/>
        <v>189.42191074102314</v>
      </c>
      <c r="Z97" s="24">
        <f t="shared" si="51"/>
        <v>83.512058942357797</v>
      </c>
      <c r="AA97" s="24">
        <f t="shared" si="51"/>
        <v>113.15157304162872</v>
      </c>
      <c r="AB97" s="24">
        <f t="shared" si="51"/>
        <v>35.510898407570615</v>
      </c>
      <c r="AC97" s="24">
        <f t="shared" si="51"/>
        <v>2.7577089544921072</v>
      </c>
      <c r="AD97" s="24">
        <f t="shared" si="51"/>
        <v>1.1790176608635252</v>
      </c>
      <c r="AE97" s="24">
        <f t="shared" si="51"/>
        <v>1.6614242620451878</v>
      </c>
      <c r="AF97" s="24">
        <f t="shared" si="51"/>
        <v>0.65176175741581532</v>
      </c>
      <c r="AG97" s="24">
        <f t="shared" si="51"/>
        <v>1.3422566418394</v>
      </c>
      <c r="AH97" s="24">
        <f t="shared" si="51"/>
        <v>0.89273159290443882</v>
      </c>
      <c r="AI97" s="24">
        <f t="shared" si="51"/>
        <v>0</v>
      </c>
      <c r="AJ97" s="24" t="e">
        <f t="shared" si="51"/>
        <v>#DIV/0!</v>
      </c>
      <c r="AK97" s="24" t="e">
        <f t="shared" si="51"/>
        <v>#DIV/0!</v>
      </c>
      <c r="AL97" s="24">
        <f t="shared" si="51"/>
        <v>1.3438975429922499</v>
      </c>
      <c r="AM97" s="24">
        <f t="shared" si="51"/>
        <v>0.71350606801267558</v>
      </c>
      <c r="AN97" s="24">
        <f t="shared" si="51"/>
        <v>0.39312269655344823</v>
      </c>
      <c r="AO97" s="24" t="e">
        <f t="shared" si="51"/>
        <v>#DIV/0!</v>
      </c>
      <c r="AP97" s="24" t="e">
        <f t="shared" si="51"/>
        <v>#DIV/0!</v>
      </c>
      <c r="AQ97" s="24" t="e">
        <f t="shared" si="51"/>
        <v>#DIV/0!</v>
      </c>
      <c r="AR97" s="24">
        <f t="shared" si="51"/>
        <v>0.24618298195866548</v>
      </c>
      <c r="AS97" s="24">
        <f t="shared" si="51"/>
        <v>0.83743578935862373</v>
      </c>
      <c r="AT97" s="24">
        <f t="shared" si="51"/>
        <v>0.77914742319454988</v>
      </c>
      <c r="AU97" s="24">
        <f t="shared" si="51"/>
        <v>0</v>
      </c>
      <c r="AV97" s="24" t="e">
        <f t="shared" si="51"/>
        <v>#DIV/0!</v>
      </c>
      <c r="AW97" s="24" t="e">
        <f t="shared" si="51"/>
        <v>#DIV/0!</v>
      </c>
      <c r="AX97" s="24">
        <f t="shared" si="51"/>
        <v>0.85280286542244177</v>
      </c>
      <c r="AY97" s="24">
        <f t="shared" si="51"/>
        <v>0.36927447293799814</v>
      </c>
      <c r="AZ97" s="24">
        <f t="shared" si="51"/>
        <v>0.2522624895547565</v>
      </c>
      <c r="BA97" s="24" t="e">
        <f t="shared" si="51"/>
        <v>#DIV/0!</v>
      </c>
      <c r="BB97" s="24" t="e">
        <f t="shared" si="51"/>
        <v>#DIV/0!</v>
      </c>
      <c r="BC97" s="24" t="e">
        <f t="shared" si="51"/>
        <v>#DIV/0!</v>
      </c>
      <c r="BD97" s="24">
        <f t="shared" si="51"/>
        <v>0.26967994498529679</v>
      </c>
      <c r="BE97" s="24">
        <f t="shared" si="51"/>
        <v>3.4975788556142189</v>
      </c>
      <c r="BF97" s="24">
        <f t="shared" si="51"/>
        <v>2.7247463045653304</v>
      </c>
      <c r="BG97" s="24" t="e">
        <f t="shared" si="51"/>
        <v>#DIV/0!</v>
      </c>
      <c r="BH97" s="24" t="e">
        <f t="shared" si="51"/>
        <v>#DIV/0!</v>
      </c>
      <c r="BI97" s="24">
        <f t="shared" si="51"/>
        <v>0.83120941459363351</v>
      </c>
      <c r="BJ97" s="24">
        <f t="shared" si="51"/>
        <v>0.76044909644421854</v>
      </c>
      <c r="BK97" s="24">
        <f t="shared" si="51"/>
        <v>2.2247460415730487</v>
      </c>
      <c r="BL97" s="24">
        <f t="shared" si="51"/>
        <v>49.912499193664665</v>
      </c>
      <c r="BM97" s="24">
        <f t="shared" si="51"/>
        <v>18.581760362834792</v>
      </c>
      <c r="BN97" s="24">
        <f t="shared" si="51"/>
        <v>2.1538079972200141</v>
      </c>
      <c r="BO97" s="24">
        <f t="shared" si="51"/>
        <v>0.62522723141997827</v>
      </c>
      <c r="BP97" s="24">
        <f t="shared" si="51"/>
        <v>1.9870794771434908</v>
      </c>
      <c r="BQ97" s="24">
        <f t="shared" si="51"/>
        <v>14.083983309369046</v>
      </c>
      <c r="BR97" s="24">
        <f t="shared" ref="BR97:BX97" si="52">STDEV(BR70:BR73,BR75,BR80,BR82:BR83,BR86:BR87,BR91)/SQRT($B95)</f>
        <v>29.834966943592423</v>
      </c>
      <c r="BS97" s="24" t="e">
        <f t="shared" si="52"/>
        <v>#DIV/0!</v>
      </c>
      <c r="BT97" s="24" t="e">
        <f t="shared" si="52"/>
        <v>#DIV/0!</v>
      </c>
      <c r="BU97" s="24" t="e">
        <f t="shared" si="52"/>
        <v>#DIV/0!</v>
      </c>
      <c r="BV97" s="24" t="e">
        <f t="shared" si="52"/>
        <v>#DIV/0!</v>
      </c>
      <c r="BW97" s="24" t="e">
        <f t="shared" si="52"/>
        <v>#DIV/0!</v>
      </c>
      <c r="BX97" s="24" t="e">
        <f t="shared" si="52"/>
        <v>#DIV/0!</v>
      </c>
      <c r="BY97" s="38"/>
      <c r="BZ97" s="38"/>
      <c r="CA97" s="38"/>
      <c r="CB97" s="38"/>
      <c r="CC97" s="38"/>
      <c r="CD97" s="38"/>
      <c r="CE97" s="58" t="s">
        <v>111</v>
      </c>
      <c r="CF97" s="38"/>
    </row>
    <row r="98" spans="1:154" s="10" customFormat="1">
      <c r="A98" s="63"/>
      <c r="B98" s="2"/>
      <c r="C98" s="63"/>
      <c r="D98" s="18" t="s">
        <v>43</v>
      </c>
      <c r="E98" s="27">
        <f>STDEV(E74,E76:E79,E81,E84:E85,E88:E90,E92:E93)/SQRT($B96)</f>
        <v>9.821508619259335</v>
      </c>
      <c r="F98" s="27">
        <f t="shared" ref="F98:BQ98" si="53">STDEV(F74,F76:F79,F81,F84:F85,F88:F90,F92:F93)/SQRT($B96)</f>
        <v>1.6654334688162282</v>
      </c>
      <c r="G98" s="27">
        <f t="shared" si="53"/>
        <v>9.7900797110905557</v>
      </c>
      <c r="H98" s="27">
        <f t="shared" si="53"/>
        <v>2.6623794432429726</v>
      </c>
      <c r="I98" s="27">
        <f t="shared" si="53"/>
        <v>9.7900797110905546E-2</v>
      </c>
      <c r="J98" s="27">
        <f t="shared" si="53"/>
        <v>0</v>
      </c>
      <c r="K98" s="27">
        <f t="shared" si="53"/>
        <v>0.78572068954074692</v>
      </c>
      <c r="L98" s="27">
        <f t="shared" si="53"/>
        <v>0.13323467750529824</v>
      </c>
      <c r="M98" s="27">
        <f t="shared" si="53"/>
        <v>0.78320637688724437</v>
      </c>
      <c r="N98" s="27">
        <f t="shared" si="53"/>
        <v>0.21299035545943784</v>
      </c>
      <c r="O98" s="27">
        <f t="shared" si="53"/>
        <v>8.1516029547250568E-2</v>
      </c>
      <c r="P98" s="27">
        <f t="shared" si="53"/>
        <v>197.64486148770658</v>
      </c>
      <c r="Q98" s="27">
        <f t="shared" si="53"/>
        <v>216.91579365841838</v>
      </c>
      <c r="R98" s="27">
        <f t="shared" si="53"/>
        <v>360.07622263845417</v>
      </c>
      <c r="S98" s="27">
        <f t="shared" si="53"/>
        <v>182.50175973861815</v>
      </c>
      <c r="T98" s="27">
        <f t="shared" si="53"/>
        <v>68.438224973039127</v>
      </c>
      <c r="U98" s="27">
        <f t="shared" si="53"/>
        <v>74.703465562667958</v>
      </c>
      <c r="V98" s="27">
        <f t="shared" si="53"/>
        <v>65.052981366078726</v>
      </c>
      <c r="W98" s="27">
        <f t="shared" si="53"/>
        <v>253.94661584572648</v>
      </c>
      <c r="X98" s="27">
        <f t="shared" si="53"/>
        <v>351.2407967905861</v>
      </c>
      <c r="Y98" s="27">
        <f t="shared" si="53"/>
        <v>202.16853213251409</v>
      </c>
      <c r="Z98" s="27">
        <f t="shared" si="53"/>
        <v>63.408186913906178</v>
      </c>
      <c r="AA98" s="27">
        <f t="shared" si="53"/>
        <v>70.108161133644671</v>
      </c>
      <c r="AB98" s="27">
        <f t="shared" si="53"/>
        <v>69.040010696139646</v>
      </c>
      <c r="AC98" s="27">
        <f t="shared" si="53"/>
        <v>6.862699683273398</v>
      </c>
      <c r="AD98" s="27">
        <f t="shared" si="53"/>
        <v>4.2589967427127569</v>
      </c>
      <c r="AE98" s="27">
        <f t="shared" si="53"/>
        <v>2.8329562343320847</v>
      </c>
      <c r="AF98" s="27">
        <f t="shared" si="53"/>
        <v>1.1266014242982163</v>
      </c>
      <c r="AG98" s="27">
        <f t="shared" si="53"/>
        <v>0.90309570591570909</v>
      </c>
      <c r="AH98" s="27">
        <f t="shared" si="53"/>
        <v>3.2405501849478431</v>
      </c>
      <c r="AI98" s="27">
        <f t="shared" si="53"/>
        <v>2.2963779410958578</v>
      </c>
      <c r="AJ98" s="27">
        <f t="shared" si="53"/>
        <v>1.2089410496539779</v>
      </c>
      <c r="AK98" s="27">
        <f t="shared" si="53"/>
        <v>0</v>
      </c>
      <c r="AL98" s="27">
        <f t="shared" si="53"/>
        <v>2.322318322961431</v>
      </c>
      <c r="AM98" s="27">
        <f t="shared" si="53"/>
        <v>0.70793043525864985</v>
      </c>
      <c r="AN98" s="27">
        <f t="shared" si="53"/>
        <v>3.2545169137493115</v>
      </c>
      <c r="AO98" s="27" t="e">
        <f t="shared" si="53"/>
        <v>#DIV/0!</v>
      </c>
      <c r="AP98" s="27" t="e">
        <f t="shared" si="53"/>
        <v>#DIV/0!</v>
      </c>
      <c r="AQ98" s="27" t="e">
        <f t="shared" si="53"/>
        <v>#DIV/0!</v>
      </c>
      <c r="AR98" s="27">
        <f t="shared" si="53"/>
        <v>0.86824314212445919</v>
      </c>
      <c r="AS98" s="27">
        <f t="shared" si="53"/>
        <v>0.61149948808778565</v>
      </c>
      <c r="AT98" s="27">
        <f t="shared" si="53"/>
        <v>0.74639772046112052</v>
      </c>
      <c r="AU98" s="27">
        <f t="shared" si="53"/>
        <v>1.6827066980023084</v>
      </c>
      <c r="AV98" s="27">
        <f t="shared" si="53"/>
        <v>1.0500305245868344</v>
      </c>
      <c r="AW98" s="27" t="e">
        <f t="shared" si="53"/>
        <v>#DIV/0!</v>
      </c>
      <c r="AX98" s="27">
        <f t="shared" si="53"/>
        <v>0.75955452531275003</v>
      </c>
      <c r="AY98" s="27">
        <f t="shared" si="53"/>
        <v>0.27735009811261457</v>
      </c>
      <c r="AZ98" s="27">
        <f t="shared" si="53"/>
        <v>0.14322297480788659</v>
      </c>
      <c r="BA98" s="27">
        <f t="shared" si="53"/>
        <v>0.19611613513818404</v>
      </c>
      <c r="BB98" s="27" t="e">
        <f t="shared" si="53"/>
        <v>#DIV/0!</v>
      </c>
      <c r="BC98" s="27" t="e">
        <f t="shared" si="53"/>
        <v>#DIV/0!</v>
      </c>
      <c r="BD98" s="27">
        <f t="shared" si="53"/>
        <v>1.386750490563073</v>
      </c>
      <c r="BE98" s="27">
        <f t="shared" si="53"/>
        <v>1.1120640226769969</v>
      </c>
      <c r="BF98" s="27">
        <f t="shared" si="53"/>
        <v>0.82319844366694339</v>
      </c>
      <c r="BG98" s="27" t="e">
        <f t="shared" si="53"/>
        <v>#DIV/0!</v>
      </c>
      <c r="BH98" s="27" t="e">
        <f t="shared" si="53"/>
        <v>#DIV/0!</v>
      </c>
      <c r="BI98" s="27">
        <f t="shared" si="53"/>
        <v>0.73286281941978204</v>
      </c>
      <c r="BJ98" s="27">
        <f t="shared" si="53"/>
        <v>0.31065011911070711</v>
      </c>
      <c r="BK98" s="27">
        <f t="shared" si="53"/>
        <v>0.67684537238549403</v>
      </c>
      <c r="BL98" s="27">
        <f t="shared" si="53"/>
        <v>48.718730333565603</v>
      </c>
      <c r="BM98" s="27">
        <f t="shared" si="53"/>
        <v>18.064763057833456</v>
      </c>
      <c r="BN98" s="27">
        <f t="shared" si="53"/>
        <v>3.1985573671218144</v>
      </c>
      <c r="BO98" s="27">
        <f t="shared" si="53"/>
        <v>1.1012813050354178</v>
      </c>
      <c r="BP98" s="27">
        <f t="shared" si="53"/>
        <v>1.6068762497626512</v>
      </c>
      <c r="BQ98" s="27">
        <f t="shared" si="53"/>
        <v>4.5361793479670833</v>
      </c>
      <c r="BR98" s="27">
        <f t="shared" ref="BR98:BX98" si="54">STDEV(BR74,BR76:BR79,BR81,BR84:BR85,BR88:BR90,BR92:BR93)/SQRT($B96)</f>
        <v>27.227659733173077</v>
      </c>
      <c r="BS98" s="27" t="e">
        <f t="shared" si="54"/>
        <v>#DIV/0!</v>
      </c>
      <c r="BT98" s="27" t="e">
        <f t="shared" si="54"/>
        <v>#DIV/0!</v>
      </c>
      <c r="BU98" s="27" t="e">
        <f t="shared" si="54"/>
        <v>#DIV/0!</v>
      </c>
      <c r="BV98" s="27" t="e">
        <f t="shared" si="54"/>
        <v>#DIV/0!</v>
      </c>
      <c r="BW98" s="27" t="e">
        <f t="shared" si="54"/>
        <v>#DIV/0!</v>
      </c>
      <c r="BX98" s="27" t="e">
        <f t="shared" si="54"/>
        <v>#DIV/0!</v>
      </c>
      <c r="BY98" s="38"/>
      <c r="BZ98" s="38"/>
      <c r="CA98" s="38"/>
      <c r="CB98" s="38"/>
      <c r="CC98" s="38"/>
      <c r="CD98" s="38"/>
      <c r="CE98" s="58" t="s">
        <v>111</v>
      </c>
      <c r="CF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</row>
    <row r="99" spans="1:154" s="114" customFormat="1">
      <c r="BT99" s="75"/>
    </row>
    <row r="100" spans="1:154" s="114" customFormat="1">
      <c r="BT100" s="75"/>
    </row>
    <row r="101" spans="1:154" ht="18">
      <c r="A101" s="158" t="s">
        <v>204</v>
      </c>
    </row>
    <row r="102" spans="1:154" s="152" customFormat="1" ht="16">
      <c r="A102" s="83" t="s">
        <v>147</v>
      </c>
      <c r="B102" s="66"/>
      <c r="C102" s="66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1"/>
      <c r="BT102" s="151"/>
    </row>
    <row r="103" spans="1:154" s="38" customFormat="1">
      <c r="A103" t="s">
        <v>158</v>
      </c>
      <c r="B103" s="10">
        <f>('E0-Last'!B103)-1</f>
        <v>33</v>
      </c>
      <c r="C103" s="4" t="s">
        <v>3</v>
      </c>
      <c r="D103" s="10" t="s">
        <v>38</v>
      </c>
      <c r="E103" s="59">
        <f>(K103/$J103)*100</f>
        <v>0</v>
      </c>
      <c r="F103" s="59">
        <f>(L103/$J103)*100</f>
        <v>0</v>
      </c>
      <c r="G103" s="59">
        <f>(M103/$J103)*100</f>
        <v>100</v>
      </c>
      <c r="H103" s="59">
        <f>(N103/$J103)*100</f>
        <v>0</v>
      </c>
      <c r="I103" s="59">
        <f>M103/J103</f>
        <v>1</v>
      </c>
      <c r="J103">
        <v>8</v>
      </c>
      <c r="K103">
        <v>0</v>
      </c>
      <c r="L103">
        <v>0</v>
      </c>
      <c r="M103">
        <v>8</v>
      </c>
      <c r="N103">
        <v>0</v>
      </c>
      <c r="O103">
        <v>1</v>
      </c>
      <c r="P103">
        <v>390.75</v>
      </c>
      <c r="Q103" t="s">
        <v>57</v>
      </c>
      <c r="R103">
        <v>390.75</v>
      </c>
      <c r="S103" t="s">
        <v>57</v>
      </c>
      <c r="T103">
        <v>173.125</v>
      </c>
      <c r="U103">
        <v>173.125</v>
      </c>
      <c r="V103" t="s">
        <v>57</v>
      </c>
      <c r="W103">
        <v>1039.375</v>
      </c>
      <c r="X103">
        <v>1039.375</v>
      </c>
      <c r="Y103" t="s">
        <v>57</v>
      </c>
      <c r="Z103">
        <v>165.125</v>
      </c>
      <c r="AA103">
        <v>165.125</v>
      </c>
      <c r="AB103" t="s">
        <v>57</v>
      </c>
      <c r="AC103">
        <v>48</v>
      </c>
      <c r="AD103">
        <v>22</v>
      </c>
      <c r="AE103">
        <v>17</v>
      </c>
      <c r="AF103">
        <v>9</v>
      </c>
      <c r="AG103">
        <v>14</v>
      </c>
      <c r="AH103">
        <v>11</v>
      </c>
      <c r="AI103">
        <v>1</v>
      </c>
      <c r="AJ103" t="s">
        <v>57</v>
      </c>
      <c r="AK103" t="s">
        <v>57</v>
      </c>
      <c r="AL103">
        <v>22</v>
      </c>
      <c r="AM103">
        <v>8</v>
      </c>
      <c r="AN103">
        <v>3</v>
      </c>
      <c r="AO103" t="s">
        <v>57</v>
      </c>
      <c r="AP103" t="s">
        <v>57</v>
      </c>
      <c r="AQ103" t="s">
        <v>57</v>
      </c>
      <c r="AR103">
        <v>11</v>
      </c>
      <c r="AS103">
        <v>6</v>
      </c>
      <c r="AT103">
        <v>8</v>
      </c>
      <c r="AU103">
        <v>1</v>
      </c>
      <c r="AV103" t="s">
        <v>57</v>
      </c>
      <c r="AW103" t="s">
        <v>57</v>
      </c>
      <c r="AX103">
        <v>2</v>
      </c>
      <c r="AY103" t="s">
        <v>57</v>
      </c>
      <c r="AZ103" t="s">
        <v>57</v>
      </c>
      <c r="BA103" t="s">
        <v>57</v>
      </c>
      <c r="BB103" t="s">
        <v>57</v>
      </c>
      <c r="BC103" t="s">
        <v>57</v>
      </c>
      <c r="BD103">
        <v>9</v>
      </c>
      <c r="BE103">
        <v>16</v>
      </c>
      <c r="BF103" t="s">
        <v>57</v>
      </c>
      <c r="BG103" t="s">
        <v>57</v>
      </c>
      <c r="BH103" t="s">
        <v>57</v>
      </c>
      <c r="BI103" t="s">
        <v>57</v>
      </c>
      <c r="BJ103">
        <v>8</v>
      </c>
      <c r="BK103">
        <v>8</v>
      </c>
      <c r="BL103">
        <v>106</v>
      </c>
      <c r="BM103">
        <v>24</v>
      </c>
      <c r="BN103">
        <v>2</v>
      </c>
      <c r="BO103">
        <v>1</v>
      </c>
      <c r="BP103">
        <v>13</v>
      </c>
      <c r="BQ103">
        <v>9</v>
      </c>
      <c r="BR103">
        <v>57</v>
      </c>
      <c r="BS103" t="s">
        <v>57</v>
      </c>
      <c r="BT103" t="s">
        <v>57</v>
      </c>
      <c r="BU103" t="s">
        <v>57</v>
      </c>
      <c r="BV103" t="s">
        <v>57</v>
      </c>
      <c r="BW103" t="s">
        <v>57</v>
      </c>
      <c r="BX103" t="s">
        <v>57</v>
      </c>
      <c r="BY103" t="s">
        <v>57</v>
      </c>
      <c r="BZ103" t="s">
        <v>57</v>
      </c>
      <c r="CA103" t="s">
        <v>57</v>
      </c>
      <c r="CB103" t="s">
        <v>57</v>
      </c>
      <c r="CC103" t="s">
        <v>57</v>
      </c>
      <c r="CD103" t="s">
        <v>58</v>
      </c>
      <c r="CE103" s="58"/>
      <c r="CG103" s="10">
        <f>CG133</f>
        <v>0</v>
      </c>
      <c r="CH103" s="10">
        <f t="shared" ref="CH103:DB103" si="55">CH133</f>
        <v>0</v>
      </c>
      <c r="CI103" s="59">
        <f t="shared" si="55"/>
        <v>0</v>
      </c>
      <c r="CJ103" s="59">
        <f t="shared" si="55"/>
        <v>0</v>
      </c>
      <c r="CK103" s="59">
        <f t="shared" si="55"/>
        <v>0</v>
      </c>
      <c r="CL103" s="59">
        <f t="shared" si="55"/>
        <v>0</v>
      </c>
      <c r="CM103" s="59">
        <f t="shared" si="55"/>
        <v>0</v>
      </c>
      <c r="CN103" s="95">
        <f t="shared" si="55"/>
        <v>0</v>
      </c>
      <c r="CO103" s="95">
        <f t="shared" si="55"/>
        <v>0</v>
      </c>
      <c r="CP103" s="95">
        <f t="shared" si="55"/>
        <v>0</v>
      </c>
      <c r="CQ103" s="95">
        <f t="shared" si="55"/>
        <v>0</v>
      </c>
      <c r="CR103" s="95">
        <f t="shared" si="55"/>
        <v>0</v>
      </c>
      <c r="CS103" s="59">
        <f t="shared" si="55"/>
        <v>0</v>
      </c>
      <c r="CT103" s="59">
        <f t="shared" si="55"/>
        <v>0</v>
      </c>
      <c r="CU103" s="59">
        <f t="shared" si="55"/>
        <v>0</v>
      </c>
      <c r="CV103" s="59">
        <f t="shared" si="55"/>
        <v>0</v>
      </c>
      <c r="CW103" s="59">
        <f t="shared" si="55"/>
        <v>0</v>
      </c>
      <c r="CX103" s="95">
        <f t="shared" si="55"/>
        <v>0</v>
      </c>
      <c r="CY103" s="95">
        <f t="shared" si="55"/>
        <v>0</v>
      </c>
      <c r="CZ103" s="95">
        <f t="shared" si="55"/>
        <v>0</v>
      </c>
      <c r="DA103" s="95">
        <f t="shared" si="55"/>
        <v>0</v>
      </c>
      <c r="DB103" s="95">
        <f t="shared" si="55"/>
        <v>0</v>
      </c>
    </row>
    <row r="104" spans="1:154" s="38" customFormat="1">
      <c r="A104" t="s">
        <v>180</v>
      </c>
      <c r="B104" s="10">
        <f>('E0-Last'!B104)-1</f>
        <v>35</v>
      </c>
      <c r="C104" s="4" t="s">
        <v>3</v>
      </c>
      <c r="D104" s="10" t="s">
        <v>38</v>
      </c>
      <c r="E104" s="59">
        <f t="shared" ref="E104:H126" si="56">(K104/$J104)*100</f>
        <v>37.5</v>
      </c>
      <c r="F104" s="59">
        <f t="shared" si="56"/>
        <v>12.5</v>
      </c>
      <c r="G104" s="59">
        <f t="shared" si="56"/>
        <v>25</v>
      </c>
      <c r="H104" s="59">
        <f t="shared" si="56"/>
        <v>25</v>
      </c>
      <c r="I104" s="59">
        <f t="shared" ref="I104:I126" si="57">M104/J104</f>
        <v>0.25</v>
      </c>
      <c r="J104">
        <v>8</v>
      </c>
      <c r="K104">
        <v>3</v>
      </c>
      <c r="L104">
        <v>1</v>
      </c>
      <c r="M104">
        <v>2</v>
      </c>
      <c r="N104">
        <v>2</v>
      </c>
      <c r="O104">
        <v>0.5</v>
      </c>
      <c r="P104">
        <v>1002.6</v>
      </c>
      <c r="Q104">
        <v>454</v>
      </c>
      <c r="R104">
        <v>1326</v>
      </c>
      <c r="S104">
        <v>953.5</v>
      </c>
      <c r="T104">
        <v>801.75</v>
      </c>
      <c r="U104">
        <v>881.5</v>
      </c>
      <c r="V104">
        <v>722</v>
      </c>
      <c r="W104">
        <v>101</v>
      </c>
      <c r="X104">
        <v>76.5</v>
      </c>
      <c r="Y104">
        <v>125.5</v>
      </c>
      <c r="Z104">
        <v>654</v>
      </c>
      <c r="AA104">
        <v>958.5</v>
      </c>
      <c r="AB104">
        <v>349.5</v>
      </c>
      <c r="AC104">
        <v>18</v>
      </c>
      <c r="AD104">
        <v>11</v>
      </c>
      <c r="AE104">
        <v>4</v>
      </c>
      <c r="AF104">
        <v>3</v>
      </c>
      <c r="AG104">
        <v>6</v>
      </c>
      <c r="AH104">
        <v>8</v>
      </c>
      <c r="AI104">
        <v>2</v>
      </c>
      <c r="AJ104" t="s">
        <v>57</v>
      </c>
      <c r="AK104" t="s">
        <v>57</v>
      </c>
      <c r="AL104">
        <v>2</v>
      </c>
      <c r="AM104">
        <v>5</v>
      </c>
      <c r="AN104">
        <v>4</v>
      </c>
      <c r="AO104">
        <v>2</v>
      </c>
      <c r="AP104" t="s">
        <v>57</v>
      </c>
      <c r="AQ104" t="s">
        <v>57</v>
      </c>
      <c r="AR104" t="s">
        <v>57</v>
      </c>
      <c r="AS104" t="s">
        <v>57</v>
      </c>
      <c r="AT104">
        <v>2</v>
      </c>
      <c r="AU104" t="s">
        <v>57</v>
      </c>
      <c r="AV104" t="s">
        <v>57</v>
      </c>
      <c r="AW104" t="s">
        <v>57</v>
      </c>
      <c r="AX104">
        <v>2</v>
      </c>
      <c r="AY104">
        <v>1</v>
      </c>
      <c r="AZ104">
        <v>2</v>
      </c>
      <c r="BA104" t="s">
        <v>57</v>
      </c>
      <c r="BB104" t="s">
        <v>57</v>
      </c>
      <c r="BC104" t="s">
        <v>57</v>
      </c>
      <c r="BD104" t="s">
        <v>57</v>
      </c>
      <c r="BE104">
        <v>5</v>
      </c>
      <c r="BF104">
        <v>1</v>
      </c>
      <c r="BG104" t="s">
        <v>57</v>
      </c>
      <c r="BH104" t="s">
        <v>57</v>
      </c>
      <c r="BI104">
        <v>2</v>
      </c>
      <c r="BJ104">
        <v>2</v>
      </c>
      <c r="BK104" t="s">
        <v>57</v>
      </c>
      <c r="BL104">
        <v>107</v>
      </c>
      <c r="BM104">
        <v>43</v>
      </c>
      <c r="BN104">
        <v>3</v>
      </c>
      <c r="BO104" t="s">
        <v>57</v>
      </c>
      <c r="BP104">
        <v>1</v>
      </c>
      <c r="BQ104">
        <v>2</v>
      </c>
      <c r="BR104">
        <v>58</v>
      </c>
      <c r="BS104" t="s">
        <v>57</v>
      </c>
      <c r="BT104" t="s">
        <v>57</v>
      </c>
      <c r="BU104" t="s">
        <v>57</v>
      </c>
      <c r="BV104" t="s">
        <v>57</v>
      </c>
      <c r="BW104" t="s">
        <v>57</v>
      </c>
      <c r="BX104" t="s">
        <v>57</v>
      </c>
      <c r="BY104" t="s">
        <v>57</v>
      </c>
      <c r="BZ104" t="s">
        <v>57</v>
      </c>
      <c r="CA104" t="s">
        <v>57</v>
      </c>
      <c r="CB104" t="s">
        <v>57</v>
      </c>
      <c r="CC104" t="s">
        <v>57</v>
      </c>
      <c r="CD104" t="s">
        <v>58</v>
      </c>
      <c r="CE104" s="58"/>
      <c r="CG104" s="10"/>
      <c r="CH104" s="10"/>
      <c r="CI104" s="59"/>
      <c r="CJ104" s="59"/>
      <c r="CK104" s="59"/>
      <c r="CL104" s="59"/>
      <c r="CM104" s="59"/>
      <c r="CN104" s="95"/>
      <c r="CO104" s="95"/>
      <c r="CP104" s="95"/>
      <c r="CQ104" s="95"/>
      <c r="CR104" s="95"/>
      <c r="CS104" s="59"/>
      <c r="CT104" s="59"/>
      <c r="CU104" s="59"/>
      <c r="CV104" s="59"/>
      <c r="CW104" s="59"/>
      <c r="CX104" s="95"/>
      <c r="CY104" s="95"/>
      <c r="CZ104" s="95"/>
      <c r="DA104" s="95"/>
      <c r="DB104" s="95"/>
    </row>
    <row r="105" spans="1:154" s="38" customFormat="1">
      <c r="A105" t="s">
        <v>159</v>
      </c>
      <c r="B105" s="10">
        <f>('E0-Last'!B105)-1</f>
        <v>34</v>
      </c>
      <c r="C105" s="4" t="s">
        <v>3</v>
      </c>
      <c r="D105" s="10" t="s">
        <v>38</v>
      </c>
      <c r="E105" s="59">
        <f t="shared" si="56"/>
        <v>37.5</v>
      </c>
      <c r="F105" s="59">
        <f t="shared" si="56"/>
        <v>0</v>
      </c>
      <c r="G105" s="59">
        <f t="shared" si="56"/>
        <v>25</v>
      </c>
      <c r="H105" s="59">
        <f t="shared" si="56"/>
        <v>37.5</v>
      </c>
      <c r="I105" s="59">
        <f t="shared" si="57"/>
        <v>0.25</v>
      </c>
      <c r="J105">
        <v>8</v>
      </c>
      <c r="K105">
        <v>3</v>
      </c>
      <c r="L105">
        <v>0</v>
      </c>
      <c r="M105">
        <v>2</v>
      </c>
      <c r="N105">
        <v>3</v>
      </c>
      <c r="O105">
        <v>0.4</v>
      </c>
      <c r="P105">
        <v>810.2</v>
      </c>
      <c r="Q105" t="s">
        <v>57</v>
      </c>
      <c r="R105">
        <v>1090</v>
      </c>
      <c r="S105">
        <v>623.66666669999995</v>
      </c>
      <c r="T105">
        <v>267.60000000000002</v>
      </c>
      <c r="U105">
        <v>344.5</v>
      </c>
      <c r="V105">
        <v>216.33333329999999</v>
      </c>
      <c r="W105">
        <v>407.6</v>
      </c>
      <c r="X105">
        <v>666.5</v>
      </c>
      <c r="Y105">
        <v>235</v>
      </c>
      <c r="Z105">
        <v>130.4</v>
      </c>
      <c r="AA105">
        <v>93</v>
      </c>
      <c r="AB105">
        <v>155.33333329999999</v>
      </c>
      <c r="AC105">
        <v>20</v>
      </c>
      <c r="AD105">
        <v>6</v>
      </c>
      <c r="AE105">
        <v>9</v>
      </c>
      <c r="AF105">
        <v>5</v>
      </c>
      <c r="AG105">
        <v>12</v>
      </c>
      <c r="AH105">
        <v>5</v>
      </c>
      <c r="AI105">
        <v>2</v>
      </c>
      <c r="AJ105" t="s">
        <v>57</v>
      </c>
      <c r="AK105" t="s">
        <v>57</v>
      </c>
      <c r="AL105">
        <v>1</v>
      </c>
      <c r="AM105">
        <v>5</v>
      </c>
      <c r="AN105" t="s">
        <v>57</v>
      </c>
      <c r="AO105">
        <v>1</v>
      </c>
      <c r="AP105" t="s">
        <v>57</v>
      </c>
      <c r="AQ105" t="s">
        <v>57</v>
      </c>
      <c r="AR105" t="s">
        <v>57</v>
      </c>
      <c r="AS105">
        <v>6</v>
      </c>
      <c r="AT105">
        <v>2</v>
      </c>
      <c r="AU105">
        <v>1</v>
      </c>
      <c r="AV105" t="s">
        <v>57</v>
      </c>
      <c r="AW105" t="s">
        <v>57</v>
      </c>
      <c r="AX105" t="s">
        <v>57</v>
      </c>
      <c r="AY105">
        <v>1</v>
      </c>
      <c r="AZ105">
        <v>3</v>
      </c>
      <c r="BA105" t="s">
        <v>57</v>
      </c>
      <c r="BB105" t="s">
        <v>57</v>
      </c>
      <c r="BC105" t="s">
        <v>57</v>
      </c>
      <c r="BD105">
        <v>1</v>
      </c>
      <c r="BE105">
        <v>7</v>
      </c>
      <c r="BF105" t="s">
        <v>57</v>
      </c>
      <c r="BG105" t="s">
        <v>57</v>
      </c>
      <c r="BH105" t="s">
        <v>57</v>
      </c>
      <c r="BI105">
        <v>1</v>
      </c>
      <c r="BJ105">
        <v>4</v>
      </c>
      <c r="BK105">
        <v>2</v>
      </c>
      <c r="BL105">
        <v>293</v>
      </c>
      <c r="BM105">
        <v>86</v>
      </c>
      <c r="BN105" t="s">
        <v>57</v>
      </c>
      <c r="BO105" t="s">
        <v>57</v>
      </c>
      <c r="BP105">
        <v>8</v>
      </c>
      <c r="BQ105">
        <v>2</v>
      </c>
      <c r="BR105">
        <v>197</v>
      </c>
      <c r="BS105" t="s">
        <v>57</v>
      </c>
      <c r="BT105" t="s">
        <v>57</v>
      </c>
      <c r="BU105" t="s">
        <v>57</v>
      </c>
      <c r="BV105" t="s">
        <v>57</v>
      </c>
      <c r="BW105" t="s">
        <v>57</v>
      </c>
      <c r="BX105" t="s">
        <v>57</v>
      </c>
      <c r="BY105" t="s">
        <v>57</v>
      </c>
      <c r="BZ105" t="s">
        <v>57</v>
      </c>
      <c r="CA105" t="s">
        <v>57</v>
      </c>
      <c r="CB105" t="s">
        <v>57</v>
      </c>
      <c r="CC105" t="s">
        <v>57</v>
      </c>
      <c r="CD105" t="s">
        <v>58</v>
      </c>
      <c r="CG105" s="10">
        <f>CG164</f>
        <v>0</v>
      </c>
      <c r="CH105" s="10">
        <f t="shared" ref="CH105:DB105" si="58">CH164</f>
        <v>0</v>
      </c>
      <c r="CI105" s="59">
        <f t="shared" si="58"/>
        <v>0</v>
      </c>
      <c r="CJ105" s="59">
        <f t="shared" si="58"/>
        <v>0</v>
      </c>
      <c r="CK105" s="59">
        <f t="shared" si="58"/>
        <v>0</v>
      </c>
      <c r="CL105" s="59">
        <f t="shared" si="58"/>
        <v>0</v>
      </c>
      <c r="CM105" s="59">
        <f t="shared" si="58"/>
        <v>0</v>
      </c>
      <c r="CN105" s="95">
        <f t="shared" si="58"/>
        <v>0</v>
      </c>
      <c r="CO105" s="95">
        <f t="shared" si="58"/>
        <v>0</v>
      </c>
      <c r="CP105" s="95">
        <f t="shared" si="58"/>
        <v>0</v>
      </c>
      <c r="CQ105" s="95">
        <f t="shared" si="58"/>
        <v>0</v>
      </c>
      <c r="CR105" s="95">
        <f t="shared" si="58"/>
        <v>0</v>
      </c>
      <c r="CS105" s="59">
        <f t="shared" si="58"/>
        <v>0</v>
      </c>
      <c r="CT105" s="59">
        <f t="shared" si="58"/>
        <v>0</v>
      </c>
      <c r="CU105" s="59">
        <f t="shared" si="58"/>
        <v>0</v>
      </c>
      <c r="CV105" s="59">
        <f t="shared" si="58"/>
        <v>0</v>
      </c>
      <c r="CW105" s="59">
        <f t="shared" si="58"/>
        <v>0</v>
      </c>
      <c r="CX105" s="95">
        <f t="shared" si="58"/>
        <v>0</v>
      </c>
      <c r="CY105" s="95">
        <f t="shared" si="58"/>
        <v>0</v>
      </c>
      <c r="CZ105" s="95">
        <f t="shared" si="58"/>
        <v>0</v>
      </c>
      <c r="DA105" s="95">
        <f t="shared" si="58"/>
        <v>0</v>
      </c>
      <c r="DB105" s="95">
        <f t="shared" si="58"/>
        <v>0</v>
      </c>
    </row>
    <row r="106" spans="1:154" s="38" customFormat="1">
      <c r="A106" t="s">
        <v>160</v>
      </c>
      <c r="B106" s="10">
        <f>('E0-Last'!B106)-1</f>
        <v>33</v>
      </c>
      <c r="C106" s="4" t="s">
        <v>3</v>
      </c>
      <c r="D106" s="10" t="s">
        <v>38</v>
      </c>
      <c r="E106" s="59">
        <f t="shared" si="56"/>
        <v>0</v>
      </c>
      <c r="F106" s="59">
        <f t="shared" si="56"/>
        <v>0</v>
      </c>
      <c r="G106" s="59">
        <f t="shared" si="56"/>
        <v>87.5</v>
      </c>
      <c r="H106" s="59">
        <f t="shared" si="56"/>
        <v>12.5</v>
      </c>
      <c r="I106" s="59">
        <f t="shared" si="57"/>
        <v>0.875</v>
      </c>
      <c r="J106">
        <v>8</v>
      </c>
      <c r="K106">
        <v>0</v>
      </c>
      <c r="L106">
        <v>0</v>
      </c>
      <c r="M106">
        <v>7</v>
      </c>
      <c r="N106">
        <v>1</v>
      </c>
      <c r="O106">
        <v>0.875</v>
      </c>
      <c r="P106">
        <v>285.75</v>
      </c>
      <c r="Q106" t="s">
        <v>57</v>
      </c>
      <c r="R106">
        <v>303.57142850000002</v>
      </c>
      <c r="S106">
        <v>161</v>
      </c>
      <c r="T106">
        <v>159.375</v>
      </c>
      <c r="U106">
        <v>162.2857143</v>
      </c>
      <c r="V106">
        <v>139</v>
      </c>
      <c r="W106">
        <v>82.875</v>
      </c>
      <c r="X106">
        <v>75.428571430000005</v>
      </c>
      <c r="Y106">
        <v>135</v>
      </c>
      <c r="Z106">
        <v>1129</v>
      </c>
      <c r="AA106">
        <v>1224.7142859999999</v>
      </c>
      <c r="AB106">
        <v>459</v>
      </c>
      <c r="AC106">
        <v>28</v>
      </c>
      <c r="AD106">
        <v>15</v>
      </c>
      <c r="AE106">
        <v>9</v>
      </c>
      <c r="AF106">
        <v>4</v>
      </c>
      <c r="AG106">
        <v>9</v>
      </c>
      <c r="AH106">
        <v>8</v>
      </c>
      <c r="AI106" t="s">
        <v>57</v>
      </c>
      <c r="AJ106" t="s">
        <v>57</v>
      </c>
      <c r="AK106" t="s">
        <v>57</v>
      </c>
      <c r="AL106">
        <v>11</v>
      </c>
      <c r="AM106">
        <v>8</v>
      </c>
      <c r="AN106" t="s">
        <v>57</v>
      </c>
      <c r="AO106" t="s">
        <v>57</v>
      </c>
      <c r="AP106" t="s">
        <v>57</v>
      </c>
      <c r="AQ106" t="s">
        <v>57</v>
      </c>
      <c r="AR106">
        <v>7</v>
      </c>
      <c r="AS106">
        <v>1</v>
      </c>
      <c r="AT106">
        <v>7</v>
      </c>
      <c r="AU106" t="s">
        <v>57</v>
      </c>
      <c r="AV106" t="s">
        <v>57</v>
      </c>
      <c r="AW106" t="s">
        <v>57</v>
      </c>
      <c r="AX106">
        <v>1</v>
      </c>
      <c r="AY106" t="s">
        <v>57</v>
      </c>
      <c r="AZ106">
        <v>1</v>
      </c>
      <c r="BA106" t="s">
        <v>57</v>
      </c>
      <c r="BB106" t="s">
        <v>57</v>
      </c>
      <c r="BC106" t="s">
        <v>57</v>
      </c>
      <c r="BD106">
        <v>3</v>
      </c>
      <c r="BE106">
        <v>9</v>
      </c>
      <c r="BF106" t="s">
        <v>57</v>
      </c>
      <c r="BG106" t="s">
        <v>57</v>
      </c>
      <c r="BH106" t="s">
        <v>57</v>
      </c>
      <c r="BI106">
        <v>7</v>
      </c>
      <c r="BJ106">
        <v>1</v>
      </c>
      <c r="BK106">
        <v>1</v>
      </c>
      <c r="BL106">
        <v>56</v>
      </c>
      <c r="BM106">
        <v>10</v>
      </c>
      <c r="BN106" t="s">
        <v>57</v>
      </c>
      <c r="BO106">
        <v>1</v>
      </c>
      <c r="BP106">
        <v>8</v>
      </c>
      <c r="BQ106">
        <v>1</v>
      </c>
      <c r="BR106">
        <v>36</v>
      </c>
      <c r="BS106" t="s">
        <v>57</v>
      </c>
      <c r="BT106" t="s">
        <v>57</v>
      </c>
      <c r="BU106" t="s">
        <v>57</v>
      </c>
      <c r="BV106" t="s">
        <v>57</v>
      </c>
      <c r="BW106" t="s">
        <v>57</v>
      </c>
      <c r="BX106" t="s">
        <v>57</v>
      </c>
      <c r="BY106" t="s">
        <v>57</v>
      </c>
      <c r="BZ106" t="s">
        <v>57</v>
      </c>
      <c r="CA106" t="s">
        <v>57</v>
      </c>
      <c r="CB106" t="s">
        <v>57</v>
      </c>
      <c r="CC106" t="s">
        <v>57</v>
      </c>
      <c r="CD106" t="s">
        <v>58</v>
      </c>
      <c r="CG106" s="10" t="e">
        <f>#REF!</f>
        <v>#REF!</v>
      </c>
      <c r="CH106" s="10" t="e">
        <f>#REF!</f>
        <v>#REF!</v>
      </c>
      <c r="CI106" s="59" t="e">
        <f>#REF!</f>
        <v>#REF!</v>
      </c>
      <c r="CJ106" s="59" t="e">
        <f>#REF!</f>
        <v>#REF!</v>
      </c>
      <c r="CK106" s="59" t="e">
        <f>#REF!</f>
        <v>#REF!</v>
      </c>
      <c r="CL106" s="59" t="e">
        <f>#REF!</f>
        <v>#REF!</v>
      </c>
      <c r="CM106" s="59" t="e">
        <f>#REF!</f>
        <v>#REF!</v>
      </c>
      <c r="CN106" s="95" t="e">
        <f>#REF!</f>
        <v>#REF!</v>
      </c>
      <c r="CO106" s="95" t="e">
        <f>#REF!</f>
        <v>#REF!</v>
      </c>
      <c r="CP106" s="95" t="e">
        <f>#REF!</f>
        <v>#REF!</v>
      </c>
      <c r="CQ106" s="95" t="e">
        <f>#REF!</f>
        <v>#REF!</v>
      </c>
      <c r="CR106" s="95" t="e">
        <f>#REF!</f>
        <v>#REF!</v>
      </c>
      <c r="CS106" s="59" t="e">
        <f>#REF!</f>
        <v>#REF!</v>
      </c>
      <c r="CT106" s="59" t="e">
        <f>#REF!</f>
        <v>#REF!</v>
      </c>
      <c r="CU106" s="59" t="e">
        <f>#REF!</f>
        <v>#REF!</v>
      </c>
      <c r="CV106" s="59" t="e">
        <f>#REF!</f>
        <v>#REF!</v>
      </c>
      <c r="CW106" s="59" t="e">
        <f>#REF!</f>
        <v>#REF!</v>
      </c>
      <c r="CX106" s="95" t="e">
        <f>#REF!</f>
        <v>#REF!</v>
      </c>
      <c r="CY106" s="95" t="e">
        <f>#REF!</f>
        <v>#REF!</v>
      </c>
      <c r="CZ106" s="95" t="e">
        <f>#REF!</f>
        <v>#REF!</v>
      </c>
      <c r="DA106" s="95" t="e">
        <f>#REF!</f>
        <v>#REF!</v>
      </c>
      <c r="DB106" s="95" t="e">
        <f>#REF!</f>
        <v>#REF!</v>
      </c>
    </row>
    <row r="107" spans="1:154" s="38" customFormat="1">
      <c r="A107" t="s">
        <v>181</v>
      </c>
      <c r="B107" s="10">
        <f>('E0-Last'!B107)-1</f>
        <v>28</v>
      </c>
      <c r="C107" s="6" t="s">
        <v>2</v>
      </c>
      <c r="D107" s="10" t="s">
        <v>38</v>
      </c>
      <c r="E107" s="59">
        <f t="shared" si="56"/>
        <v>0</v>
      </c>
      <c r="F107" s="59">
        <f t="shared" si="56"/>
        <v>0</v>
      </c>
      <c r="G107" s="59">
        <f t="shared" si="56"/>
        <v>37.5</v>
      </c>
      <c r="H107" s="59">
        <f t="shared" si="56"/>
        <v>62.5</v>
      </c>
      <c r="I107" s="59">
        <f t="shared" si="57"/>
        <v>0.375</v>
      </c>
      <c r="J107">
        <v>8</v>
      </c>
      <c r="K107">
        <v>0</v>
      </c>
      <c r="L107">
        <v>0</v>
      </c>
      <c r="M107">
        <v>3</v>
      </c>
      <c r="N107">
        <v>5</v>
      </c>
      <c r="O107">
        <v>0.375</v>
      </c>
      <c r="P107">
        <v>1154.625</v>
      </c>
      <c r="Q107" t="s">
        <v>57</v>
      </c>
      <c r="R107">
        <v>2206.666667</v>
      </c>
      <c r="S107">
        <v>523.40000010000006</v>
      </c>
      <c r="T107">
        <v>421</v>
      </c>
      <c r="U107">
        <v>140.33333329999999</v>
      </c>
      <c r="V107">
        <v>589.40000010000006</v>
      </c>
      <c r="W107">
        <v>135.375</v>
      </c>
      <c r="X107">
        <v>92</v>
      </c>
      <c r="Y107">
        <v>161.4</v>
      </c>
      <c r="Z107">
        <v>731.625</v>
      </c>
      <c r="AA107">
        <v>1154.666667</v>
      </c>
      <c r="AB107">
        <v>477.8</v>
      </c>
      <c r="AC107">
        <v>63</v>
      </c>
      <c r="AD107">
        <v>22</v>
      </c>
      <c r="AE107">
        <v>24</v>
      </c>
      <c r="AF107">
        <v>17</v>
      </c>
      <c r="AG107">
        <v>27</v>
      </c>
      <c r="AH107">
        <v>10</v>
      </c>
      <c r="AI107">
        <v>5</v>
      </c>
      <c r="AJ107" t="s">
        <v>57</v>
      </c>
      <c r="AK107" t="s">
        <v>57</v>
      </c>
      <c r="AL107">
        <v>21</v>
      </c>
      <c r="AM107">
        <v>8</v>
      </c>
      <c r="AN107">
        <v>2</v>
      </c>
      <c r="AO107">
        <v>4</v>
      </c>
      <c r="AP107" t="s">
        <v>57</v>
      </c>
      <c r="AQ107" t="s">
        <v>57</v>
      </c>
      <c r="AR107">
        <v>8</v>
      </c>
      <c r="AS107">
        <v>11</v>
      </c>
      <c r="AT107">
        <v>3</v>
      </c>
      <c r="AU107" t="s">
        <v>57</v>
      </c>
      <c r="AV107" t="s">
        <v>57</v>
      </c>
      <c r="AW107" t="s">
        <v>57</v>
      </c>
      <c r="AX107">
        <v>10</v>
      </c>
      <c r="AY107">
        <v>8</v>
      </c>
      <c r="AZ107">
        <v>5</v>
      </c>
      <c r="BA107">
        <v>1</v>
      </c>
      <c r="BB107" t="s">
        <v>57</v>
      </c>
      <c r="BC107" t="s">
        <v>57</v>
      </c>
      <c r="BD107">
        <v>3</v>
      </c>
      <c r="BE107">
        <v>8</v>
      </c>
      <c r="BF107" t="s">
        <v>57</v>
      </c>
      <c r="BG107" t="s">
        <v>57</v>
      </c>
      <c r="BH107" t="s">
        <v>57</v>
      </c>
      <c r="BI107">
        <v>3</v>
      </c>
      <c r="BJ107">
        <v>5</v>
      </c>
      <c r="BK107" t="s">
        <v>57</v>
      </c>
      <c r="BL107" t="s">
        <v>57</v>
      </c>
      <c r="BM107" t="s">
        <v>57</v>
      </c>
      <c r="BN107" t="s">
        <v>57</v>
      </c>
      <c r="BO107" t="s">
        <v>57</v>
      </c>
      <c r="BP107" t="s">
        <v>57</v>
      </c>
      <c r="BQ107" t="s">
        <v>57</v>
      </c>
      <c r="BR107" t="s">
        <v>57</v>
      </c>
      <c r="BS107" t="s">
        <v>57</v>
      </c>
      <c r="BT107" t="s">
        <v>57</v>
      </c>
      <c r="BU107" t="s">
        <v>57</v>
      </c>
      <c r="BV107" t="s">
        <v>57</v>
      </c>
      <c r="BW107" t="s">
        <v>57</v>
      </c>
      <c r="BX107" t="s">
        <v>57</v>
      </c>
      <c r="BY107" t="s">
        <v>57</v>
      </c>
      <c r="BZ107" t="s">
        <v>57</v>
      </c>
      <c r="CA107" t="s">
        <v>57</v>
      </c>
      <c r="CB107" t="s">
        <v>57</v>
      </c>
      <c r="CC107" t="s">
        <v>57</v>
      </c>
      <c r="CD107" t="s">
        <v>58</v>
      </c>
      <c r="CG107" s="10"/>
      <c r="CH107" s="10"/>
      <c r="CI107" s="59"/>
      <c r="CJ107" s="59"/>
      <c r="CK107" s="59"/>
      <c r="CL107" s="59"/>
      <c r="CM107" s="59"/>
      <c r="CN107" s="95"/>
      <c r="CO107" s="95"/>
      <c r="CP107" s="95"/>
      <c r="CQ107" s="95"/>
      <c r="CR107" s="95"/>
      <c r="CS107" s="59"/>
      <c r="CT107" s="59"/>
      <c r="CU107" s="59"/>
      <c r="CV107" s="59"/>
      <c r="CW107" s="59"/>
      <c r="CX107" s="95"/>
      <c r="CY107" s="95"/>
      <c r="CZ107" s="95"/>
      <c r="DA107" s="95"/>
      <c r="DB107" s="95"/>
    </row>
    <row r="108" spans="1:154" s="38" customFormat="1">
      <c r="A108" t="s">
        <v>161</v>
      </c>
      <c r="B108" s="10">
        <f>('E0-Last'!B108)-1</f>
        <v>28</v>
      </c>
      <c r="C108" s="4" t="s">
        <v>3</v>
      </c>
      <c r="D108" s="10" t="s">
        <v>38</v>
      </c>
      <c r="E108" s="59">
        <f t="shared" si="56"/>
        <v>0</v>
      </c>
      <c r="F108" s="59">
        <f t="shared" si="56"/>
        <v>12.5</v>
      </c>
      <c r="G108" s="59">
        <f t="shared" si="56"/>
        <v>37.5</v>
      </c>
      <c r="H108" s="59">
        <f t="shared" si="56"/>
        <v>50</v>
      </c>
      <c r="I108" s="59">
        <f t="shared" si="57"/>
        <v>0.375</v>
      </c>
      <c r="J108">
        <v>8</v>
      </c>
      <c r="K108">
        <v>0</v>
      </c>
      <c r="L108">
        <v>1</v>
      </c>
      <c r="M108">
        <v>3</v>
      </c>
      <c r="N108">
        <v>4</v>
      </c>
      <c r="O108">
        <v>0.42857142850000002</v>
      </c>
      <c r="P108">
        <v>725.375</v>
      </c>
      <c r="Q108">
        <v>1788</v>
      </c>
      <c r="R108">
        <v>463</v>
      </c>
      <c r="S108">
        <v>656.5</v>
      </c>
      <c r="T108">
        <v>303.42857149999998</v>
      </c>
      <c r="U108">
        <v>166.66666670000001</v>
      </c>
      <c r="V108">
        <v>406</v>
      </c>
      <c r="W108">
        <v>137.85714290000001</v>
      </c>
      <c r="X108">
        <v>104.66666669999999</v>
      </c>
      <c r="Y108">
        <v>162.75</v>
      </c>
      <c r="Z108">
        <v>277.57142850000002</v>
      </c>
      <c r="AA108">
        <v>390.66666659999999</v>
      </c>
      <c r="AB108">
        <v>192.75</v>
      </c>
      <c r="AC108">
        <v>49</v>
      </c>
      <c r="AD108">
        <v>28</v>
      </c>
      <c r="AE108">
        <v>13</v>
      </c>
      <c r="AF108">
        <v>8</v>
      </c>
      <c r="AG108">
        <v>12</v>
      </c>
      <c r="AH108">
        <v>23</v>
      </c>
      <c r="AI108">
        <v>6</v>
      </c>
      <c r="AJ108" t="s">
        <v>57</v>
      </c>
      <c r="AK108" t="s">
        <v>57</v>
      </c>
      <c r="AL108">
        <v>8</v>
      </c>
      <c r="AM108">
        <v>8</v>
      </c>
      <c r="AN108">
        <v>16</v>
      </c>
      <c r="AO108">
        <v>4</v>
      </c>
      <c r="AP108" t="s">
        <v>57</v>
      </c>
      <c r="AQ108" t="s">
        <v>57</v>
      </c>
      <c r="AR108" t="s">
        <v>57</v>
      </c>
      <c r="AS108">
        <v>4</v>
      </c>
      <c r="AT108">
        <v>3</v>
      </c>
      <c r="AU108">
        <v>1</v>
      </c>
      <c r="AV108" t="s">
        <v>57</v>
      </c>
      <c r="AW108" t="s">
        <v>57</v>
      </c>
      <c r="AX108">
        <v>5</v>
      </c>
      <c r="AY108" t="s">
        <v>57</v>
      </c>
      <c r="AZ108">
        <v>4</v>
      </c>
      <c r="BA108">
        <v>1</v>
      </c>
      <c r="BB108" t="s">
        <v>57</v>
      </c>
      <c r="BC108" t="s">
        <v>57</v>
      </c>
      <c r="BD108">
        <v>3</v>
      </c>
      <c r="BE108">
        <v>19</v>
      </c>
      <c r="BF108" t="s">
        <v>57</v>
      </c>
      <c r="BG108" t="s">
        <v>57</v>
      </c>
      <c r="BH108" t="s">
        <v>57</v>
      </c>
      <c r="BI108">
        <v>3</v>
      </c>
      <c r="BJ108">
        <v>4</v>
      </c>
      <c r="BK108">
        <v>12</v>
      </c>
      <c r="BL108">
        <v>120</v>
      </c>
      <c r="BM108">
        <v>10</v>
      </c>
      <c r="BN108">
        <v>13</v>
      </c>
      <c r="BO108" t="s">
        <v>57</v>
      </c>
      <c r="BP108">
        <v>9</v>
      </c>
      <c r="BQ108">
        <v>14</v>
      </c>
      <c r="BR108">
        <v>74</v>
      </c>
      <c r="BS108" t="s">
        <v>57</v>
      </c>
      <c r="BT108" t="s">
        <v>57</v>
      </c>
      <c r="BU108" t="s">
        <v>57</v>
      </c>
      <c r="BV108" t="s">
        <v>57</v>
      </c>
      <c r="BW108" t="s">
        <v>57</v>
      </c>
      <c r="BX108" t="s">
        <v>57</v>
      </c>
      <c r="BY108" t="s">
        <v>57</v>
      </c>
      <c r="BZ108" t="s">
        <v>57</v>
      </c>
      <c r="CA108" t="s">
        <v>57</v>
      </c>
      <c r="CB108" t="s">
        <v>57</v>
      </c>
      <c r="CC108" t="s">
        <v>57</v>
      </c>
      <c r="CD108" t="s">
        <v>58</v>
      </c>
      <c r="CG108" s="10" t="e">
        <f>#REF!</f>
        <v>#REF!</v>
      </c>
      <c r="CH108" s="10" t="e">
        <f>#REF!</f>
        <v>#REF!</v>
      </c>
      <c r="CI108" s="59" t="e">
        <f>#REF!</f>
        <v>#REF!</v>
      </c>
      <c r="CJ108" s="59" t="e">
        <f>#REF!</f>
        <v>#REF!</v>
      </c>
      <c r="CK108" s="59" t="e">
        <f>#REF!</f>
        <v>#REF!</v>
      </c>
      <c r="CL108" s="59" t="e">
        <f>#REF!</f>
        <v>#REF!</v>
      </c>
      <c r="CM108" s="59" t="e">
        <f>#REF!</f>
        <v>#REF!</v>
      </c>
      <c r="CN108" s="95" t="e">
        <f>#REF!</f>
        <v>#REF!</v>
      </c>
      <c r="CO108" s="95" t="e">
        <f>#REF!</f>
        <v>#REF!</v>
      </c>
      <c r="CP108" s="95" t="e">
        <f>#REF!</f>
        <v>#REF!</v>
      </c>
      <c r="CQ108" s="95" t="e">
        <f>#REF!</f>
        <v>#REF!</v>
      </c>
      <c r="CR108" s="95" t="e">
        <f>#REF!</f>
        <v>#REF!</v>
      </c>
      <c r="CS108" s="59" t="e">
        <f>#REF!</f>
        <v>#REF!</v>
      </c>
      <c r="CT108" s="59" t="e">
        <f>#REF!</f>
        <v>#REF!</v>
      </c>
      <c r="CU108" s="59" t="e">
        <f>#REF!</f>
        <v>#REF!</v>
      </c>
      <c r="CV108" s="59" t="e">
        <f>#REF!</f>
        <v>#REF!</v>
      </c>
      <c r="CW108" s="59" t="e">
        <f>#REF!</f>
        <v>#REF!</v>
      </c>
      <c r="CX108" s="95" t="e">
        <f>#REF!</f>
        <v>#REF!</v>
      </c>
      <c r="CY108" s="95" t="e">
        <f>#REF!</f>
        <v>#REF!</v>
      </c>
      <c r="CZ108" s="95" t="e">
        <f>#REF!</f>
        <v>#REF!</v>
      </c>
      <c r="DA108" s="95" t="e">
        <f>#REF!</f>
        <v>#REF!</v>
      </c>
      <c r="DB108" s="95" t="e">
        <f>#REF!</f>
        <v>#REF!</v>
      </c>
    </row>
    <row r="109" spans="1:154" s="38" customFormat="1">
      <c r="A109" t="s">
        <v>162</v>
      </c>
      <c r="B109" s="10">
        <f>('E0-Last'!B109)-1</f>
        <v>28</v>
      </c>
      <c r="C109" s="6" t="s">
        <v>2</v>
      </c>
      <c r="D109" s="10" t="s">
        <v>38</v>
      </c>
      <c r="E109" s="59">
        <f t="shared" si="56"/>
        <v>0</v>
      </c>
      <c r="F109" s="59">
        <f t="shared" si="56"/>
        <v>0</v>
      </c>
      <c r="G109" s="59">
        <f t="shared" si="56"/>
        <v>100</v>
      </c>
      <c r="H109" s="59">
        <f t="shared" si="56"/>
        <v>0</v>
      </c>
      <c r="I109" s="59">
        <f t="shared" si="57"/>
        <v>1</v>
      </c>
      <c r="J109">
        <v>8</v>
      </c>
      <c r="K109">
        <v>0</v>
      </c>
      <c r="L109">
        <v>0</v>
      </c>
      <c r="M109">
        <v>8</v>
      </c>
      <c r="N109">
        <v>0</v>
      </c>
      <c r="O109">
        <v>1</v>
      </c>
      <c r="P109">
        <v>365.75</v>
      </c>
      <c r="Q109" t="s">
        <v>57</v>
      </c>
      <c r="R109">
        <v>365.75</v>
      </c>
      <c r="S109" t="s">
        <v>57</v>
      </c>
      <c r="T109">
        <v>57.75</v>
      </c>
      <c r="U109">
        <v>57.75</v>
      </c>
      <c r="V109" t="s">
        <v>57</v>
      </c>
      <c r="W109">
        <v>616</v>
      </c>
      <c r="X109">
        <v>616</v>
      </c>
      <c r="Y109" t="s">
        <v>57</v>
      </c>
      <c r="Z109">
        <v>544.125</v>
      </c>
      <c r="AA109">
        <v>544.125</v>
      </c>
      <c r="AB109" t="s">
        <v>57</v>
      </c>
      <c r="AC109">
        <v>24</v>
      </c>
      <c r="AD109">
        <v>11</v>
      </c>
      <c r="AE109">
        <v>11</v>
      </c>
      <c r="AF109">
        <v>2</v>
      </c>
      <c r="AG109">
        <v>8</v>
      </c>
      <c r="AH109">
        <v>11</v>
      </c>
      <c r="AI109">
        <v>1</v>
      </c>
      <c r="AJ109" t="s">
        <v>57</v>
      </c>
      <c r="AK109" t="s">
        <v>57</v>
      </c>
      <c r="AL109">
        <v>4</v>
      </c>
      <c r="AM109">
        <v>8</v>
      </c>
      <c r="AN109">
        <v>3</v>
      </c>
      <c r="AO109" t="s">
        <v>57</v>
      </c>
      <c r="AP109" t="s">
        <v>57</v>
      </c>
      <c r="AQ109" t="s">
        <v>57</v>
      </c>
      <c r="AR109" t="s">
        <v>57</v>
      </c>
      <c r="AS109" t="s">
        <v>57</v>
      </c>
      <c r="AT109">
        <v>8</v>
      </c>
      <c r="AU109">
        <v>1</v>
      </c>
      <c r="AV109" t="s">
        <v>57</v>
      </c>
      <c r="AW109" t="s">
        <v>57</v>
      </c>
      <c r="AX109">
        <v>2</v>
      </c>
      <c r="AY109" t="s">
        <v>57</v>
      </c>
      <c r="AZ109" t="s">
        <v>57</v>
      </c>
      <c r="BA109" t="s">
        <v>57</v>
      </c>
      <c r="BB109" t="s">
        <v>57</v>
      </c>
      <c r="BC109" t="s">
        <v>57</v>
      </c>
      <c r="BD109">
        <v>2</v>
      </c>
      <c r="BE109">
        <v>9</v>
      </c>
      <c r="BF109" t="s">
        <v>57</v>
      </c>
      <c r="BG109" t="s">
        <v>57</v>
      </c>
      <c r="BH109" t="s">
        <v>57</v>
      </c>
      <c r="BI109">
        <v>1</v>
      </c>
      <c r="BJ109">
        <v>7</v>
      </c>
      <c r="BK109">
        <v>1</v>
      </c>
      <c r="BL109">
        <v>122</v>
      </c>
      <c r="BM109">
        <v>30</v>
      </c>
      <c r="BN109" t="s">
        <v>57</v>
      </c>
      <c r="BO109">
        <v>5</v>
      </c>
      <c r="BP109">
        <v>17</v>
      </c>
      <c r="BQ109" t="s">
        <v>57</v>
      </c>
      <c r="BR109">
        <v>70</v>
      </c>
      <c r="BS109" t="s">
        <v>57</v>
      </c>
      <c r="BT109" t="s">
        <v>57</v>
      </c>
      <c r="BU109" t="s">
        <v>57</v>
      </c>
      <c r="BV109" t="s">
        <v>57</v>
      </c>
      <c r="BW109" t="s">
        <v>57</v>
      </c>
      <c r="BX109" t="s">
        <v>57</v>
      </c>
      <c r="BY109" t="s">
        <v>57</v>
      </c>
      <c r="BZ109" t="s">
        <v>57</v>
      </c>
      <c r="CA109" t="s">
        <v>57</v>
      </c>
      <c r="CB109" t="s">
        <v>57</v>
      </c>
      <c r="CC109" t="s">
        <v>57</v>
      </c>
      <c r="CD109" t="s">
        <v>58</v>
      </c>
      <c r="CG109" s="10" t="e">
        <f>#REF!</f>
        <v>#REF!</v>
      </c>
      <c r="CH109" s="10" t="e">
        <f>#REF!</f>
        <v>#REF!</v>
      </c>
      <c r="CI109" s="59" t="e">
        <f>#REF!</f>
        <v>#REF!</v>
      </c>
      <c r="CJ109" s="59" t="e">
        <f>#REF!</f>
        <v>#REF!</v>
      </c>
      <c r="CK109" s="59" t="e">
        <f>#REF!</f>
        <v>#REF!</v>
      </c>
      <c r="CL109" s="59" t="e">
        <f>#REF!</f>
        <v>#REF!</v>
      </c>
      <c r="CM109" s="59" t="e">
        <f>#REF!</f>
        <v>#REF!</v>
      </c>
      <c r="CN109" s="95" t="e">
        <f>#REF!</f>
        <v>#REF!</v>
      </c>
      <c r="CO109" s="95" t="e">
        <f>#REF!</f>
        <v>#REF!</v>
      </c>
      <c r="CP109" s="95" t="e">
        <f>#REF!</f>
        <v>#REF!</v>
      </c>
      <c r="CQ109" s="95" t="e">
        <f>#REF!</f>
        <v>#REF!</v>
      </c>
      <c r="CR109" s="95" t="e">
        <f>#REF!</f>
        <v>#REF!</v>
      </c>
      <c r="CS109" s="59" t="e">
        <f>#REF!</f>
        <v>#REF!</v>
      </c>
      <c r="CT109" s="59" t="e">
        <f>#REF!</f>
        <v>#REF!</v>
      </c>
      <c r="CU109" s="59" t="e">
        <f>#REF!</f>
        <v>#REF!</v>
      </c>
      <c r="CV109" s="59" t="e">
        <f>#REF!</f>
        <v>#REF!</v>
      </c>
      <c r="CW109" s="59" t="e">
        <f>#REF!</f>
        <v>#REF!</v>
      </c>
      <c r="CX109" s="95" t="e">
        <f>#REF!</f>
        <v>#REF!</v>
      </c>
      <c r="CY109" s="95" t="e">
        <f>#REF!</f>
        <v>#REF!</v>
      </c>
      <c r="CZ109" s="95" t="e">
        <f>#REF!</f>
        <v>#REF!</v>
      </c>
      <c r="DA109" s="95" t="e">
        <f>#REF!</f>
        <v>#REF!</v>
      </c>
      <c r="DB109" s="95" t="e">
        <f>#REF!</f>
        <v>#REF!</v>
      </c>
    </row>
    <row r="110" spans="1:154" s="38" customFormat="1">
      <c r="A110" t="s">
        <v>163</v>
      </c>
      <c r="B110" s="10">
        <f>('E0-Last'!B110)-1</f>
        <v>33</v>
      </c>
      <c r="C110" s="6" t="s">
        <v>2</v>
      </c>
      <c r="D110" s="10" t="s">
        <v>38</v>
      </c>
      <c r="E110" s="59">
        <f t="shared" si="56"/>
        <v>0</v>
      </c>
      <c r="F110" s="59">
        <f t="shared" si="56"/>
        <v>0</v>
      </c>
      <c r="G110" s="59">
        <f t="shared" si="56"/>
        <v>100</v>
      </c>
      <c r="H110" s="59">
        <f t="shared" si="56"/>
        <v>0</v>
      </c>
      <c r="I110" s="59">
        <f t="shared" si="57"/>
        <v>1</v>
      </c>
      <c r="J110">
        <v>8</v>
      </c>
      <c r="K110">
        <v>0</v>
      </c>
      <c r="L110">
        <v>0</v>
      </c>
      <c r="M110">
        <v>8</v>
      </c>
      <c r="N110">
        <v>0</v>
      </c>
      <c r="O110">
        <v>1</v>
      </c>
      <c r="P110">
        <v>168</v>
      </c>
      <c r="Q110" t="s">
        <v>57</v>
      </c>
      <c r="R110">
        <v>168</v>
      </c>
      <c r="S110" t="s">
        <v>57</v>
      </c>
      <c r="T110">
        <v>39.25</v>
      </c>
      <c r="U110">
        <v>39.25</v>
      </c>
      <c r="V110" t="s">
        <v>57</v>
      </c>
      <c r="W110">
        <v>81.875</v>
      </c>
      <c r="X110">
        <v>81.875</v>
      </c>
      <c r="Y110" t="s">
        <v>57</v>
      </c>
      <c r="Z110">
        <v>1109.5</v>
      </c>
      <c r="AA110">
        <v>1109.5</v>
      </c>
      <c r="AB110" t="s">
        <v>57</v>
      </c>
      <c r="AC110">
        <v>40</v>
      </c>
      <c r="AD110">
        <v>9</v>
      </c>
      <c r="AE110">
        <v>31</v>
      </c>
      <c r="AF110" t="s">
        <v>57</v>
      </c>
      <c r="AG110">
        <v>11</v>
      </c>
      <c r="AH110">
        <v>9</v>
      </c>
      <c r="AI110">
        <v>19</v>
      </c>
      <c r="AJ110">
        <v>1</v>
      </c>
      <c r="AK110" t="s">
        <v>57</v>
      </c>
      <c r="AL110" t="s">
        <v>57</v>
      </c>
      <c r="AM110">
        <v>8</v>
      </c>
      <c r="AN110">
        <v>1</v>
      </c>
      <c r="AO110" t="s">
        <v>57</v>
      </c>
      <c r="AP110" t="s">
        <v>57</v>
      </c>
      <c r="AQ110" t="s">
        <v>57</v>
      </c>
      <c r="AR110" t="s">
        <v>57</v>
      </c>
      <c r="AS110">
        <v>3</v>
      </c>
      <c r="AT110">
        <v>8</v>
      </c>
      <c r="AU110">
        <v>19</v>
      </c>
      <c r="AV110">
        <v>1</v>
      </c>
      <c r="AW110" t="s">
        <v>57</v>
      </c>
      <c r="AX110" t="s">
        <v>57</v>
      </c>
      <c r="AY110" t="s">
        <v>57</v>
      </c>
      <c r="AZ110" t="s">
        <v>57</v>
      </c>
      <c r="BA110" t="s">
        <v>57</v>
      </c>
      <c r="BB110" t="s">
        <v>57</v>
      </c>
      <c r="BC110" t="s">
        <v>57</v>
      </c>
      <c r="BD110" t="s">
        <v>57</v>
      </c>
      <c r="BE110">
        <v>9</v>
      </c>
      <c r="BF110" t="s">
        <v>57</v>
      </c>
      <c r="BG110" t="s">
        <v>57</v>
      </c>
      <c r="BH110" t="s">
        <v>57</v>
      </c>
      <c r="BI110">
        <v>8</v>
      </c>
      <c r="BJ110" t="s">
        <v>57</v>
      </c>
      <c r="BK110">
        <v>1</v>
      </c>
      <c r="BL110">
        <v>50</v>
      </c>
      <c r="BM110">
        <v>7</v>
      </c>
      <c r="BN110" t="s">
        <v>57</v>
      </c>
      <c r="BO110" t="s">
        <v>57</v>
      </c>
      <c r="BP110">
        <v>18</v>
      </c>
      <c r="BQ110" t="s">
        <v>57</v>
      </c>
      <c r="BR110">
        <v>25</v>
      </c>
      <c r="BS110" t="s">
        <v>57</v>
      </c>
      <c r="BT110" t="s">
        <v>57</v>
      </c>
      <c r="BU110" t="s">
        <v>57</v>
      </c>
      <c r="BV110" t="s">
        <v>57</v>
      </c>
      <c r="BW110" t="s">
        <v>57</v>
      </c>
      <c r="BX110" t="s">
        <v>57</v>
      </c>
      <c r="BY110" t="s">
        <v>57</v>
      </c>
      <c r="BZ110" t="s">
        <v>57</v>
      </c>
      <c r="CA110" t="s">
        <v>57</v>
      </c>
      <c r="CB110" t="s">
        <v>57</v>
      </c>
      <c r="CC110" t="s">
        <v>57</v>
      </c>
      <c r="CD110" t="s">
        <v>58</v>
      </c>
      <c r="CG110" s="10" t="e">
        <f>#REF!</f>
        <v>#REF!</v>
      </c>
      <c r="CH110" s="10" t="e">
        <f>#REF!</f>
        <v>#REF!</v>
      </c>
      <c r="CI110" s="59" t="e">
        <f>#REF!</f>
        <v>#REF!</v>
      </c>
      <c r="CJ110" s="59" t="e">
        <f>#REF!</f>
        <v>#REF!</v>
      </c>
      <c r="CK110" s="59" t="e">
        <f>#REF!</f>
        <v>#REF!</v>
      </c>
      <c r="CL110" s="59" t="e">
        <f>#REF!</f>
        <v>#REF!</v>
      </c>
      <c r="CM110" s="59" t="e">
        <f>#REF!</f>
        <v>#REF!</v>
      </c>
      <c r="CN110" s="95" t="e">
        <f>#REF!</f>
        <v>#REF!</v>
      </c>
      <c r="CO110" s="95" t="e">
        <f>#REF!</f>
        <v>#REF!</v>
      </c>
      <c r="CP110" s="95" t="e">
        <f>#REF!</f>
        <v>#REF!</v>
      </c>
      <c r="CQ110" s="95" t="e">
        <f>#REF!</f>
        <v>#REF!</v>
      </c>
      <c r="CR110" s="95" t="e">
        <f>#REF!</f>
        <v>#REF!</v>
      </c>
      <c r="CS110" s="59" t="e">
        <f>#REF!</f>
        <v>#REF!</v>
      </c>
      <c r="CT110" s="59" t="e">
        <f>#REF!</f>
        <v>#REF!</v>
      </c>
      <c r="CU110" s="59" t="e">
        <f>#REF!</f>
        <v>#REF!</v>
      </c>
      <c r="CV110" s="59" t="e">
        <f>#REF!</f>
        <v>#REF!</v>
      </c>
      <c r="CW110" s="59" t="e">
        <f>#REF!</f>
        <v>#REF!</v>
      </c>
      <c r="CX110" s="95" t="e">
        <f>#REF!</f>
        <v>#REF!</v>
      </c>
      <c r="CY110" s="95" t="e">
        <f>#REF!</f>
        <v>#REF!</v>
      </c>
      <c r="CZ110" s="95" t="e">
        <f>#REF!</f>
        <v>#REF!</v>
      </c>
      <c r="DA110" s="95" t="e">
        <f>#REF!</f>
        <v>#REF!</v>
      </c>
      <c r="DB110" s="95" t="e">
        <f>#REF!</f>
        <v>#REF!</v>
      </c>
    </row>
    <row r="111" spans="1:154" s="38" customFormat="1">
      <c r="A111" t="s">
        <v>164</v>
      </c>
      <c r="B111" s="10">
        <f>('E0-Last'!B111)-1</f>
        <v>28</v>
      </c>
      <c r="C111" s="6" t="s">
        <v>2</v>
      </c>
      <c r="D111" s="10" t="s">
        <v>38</v>
      </c>
      <c r="E111" s="59">
        <f t="shared" si="56"/>
        <v>0</v>
      </c>
      <c r="F111" s="59">
        <f t="shared" si="56"/>
        <v>0</v>
      </c>
      <c r="G111" s="59">
        <f t="shared" si="56"/>
        <v>87.5</v>
      </c>
      <c r="H111" s="59">
        <f t="shared" si="56"/>
        <v>12.5</v>
      </c>
      <c r="I111" s="59">
        <f t="shared" si="57"/>
        <v>0.875</v>
      </c>
      <c r="J111">
        <v>8</v>
      </c>
      <c r="K111">
        <v>0</v>
      </c>
      <c r="L111">
        <v>0</v>
      </c>
      <c r="M111">
        <v>7</v>
      </c>
      <c r="N111">
        <v>1</v>
      </c>
      <c r="O111">
        <v>0.875</v>
      </c>
      <c r="P111">
        <v>372.875</v>
      </c>
      <c r="Q111" t="s">
        <v>57</v>
      </c>
      <c r="R111">
        <v>405.14285719999998</v>
      </c>
      <c r="S111">
        <v>147</v>
      </c>
      <c r="T111">
        <v>190.875</v>
      </c>
      <c r="U111">
        <v>172</v>
      </c>
      <c r="V111">
        <v>323</v>
      </c>
      <c r="W111">
        <v>104.25</v>
      </c>
      <c r="X111">
        <v>108.7142857</v>
      </c>
      <c r="Y111">
        <v>73</v>
      </c>
      <c r="Z111">
        <v>263.5</v>
      </c>
      <c r="AA111">
        <v>269.2857143</v>
      </c>
      <c r="AB111">
        <v>223</v>
      </c>
      <c r="AC111">
        <v>38</v>
      </c>
      <c r="AD111">
        <v>14</v>
      </c>
      <c r="AE111">
        <v>18</v>
      </c>
      <c r="AF111">
        <v>6</v>
      </c>
      <c r="AG111">
        <v>9</v>
      </c>
      <c r="AH111">
        <v>10</v>
      </c>
      <c r="AI111">
        <v>4</v>
      </c>
      <c r="AJ111">
        <v>1</v>
      </c>
      <c r="AK111">
        <v>3</v>
      </c>
      <c r="AL111">
        <v>11</v>
      </c>
      <c r="AM111">
        <v>8</v>
      </c>
      <c r="AN111">
        <v>2</v>
      </c>
      <c r="AO111" t="s">
        <v>57</v>
      </c>
      <c r="AP111" t="s">
        <v>57</v>
      </c>
      <c r="AQ111">
        <v>2</v>
      </c>
      <c r="AR111">
        <v>2</v>
      </c>
      <c r="AS111">
        <v>1</v>
      </c>
      <c r="AT111">
        <v>7</v>
      </c>
      <c r="AU111">
        <v>3</v>
      </c>
      <c r="AV111" t="s">
        <v>57</v>
      </c>
      <c r="AW111" t="s">
        <v>57</v>
      </c>
      <c r="AX111">
        <v>7</v>
      </c>
      <c r="AY111" t="s">
        <v>57</v>
      </c>
      <c r="AZ111">
        <v>1</v>
      </c>
      <c r="BA111">
        <v>1</v>
      </c>
      <c r="BB111">
        <v>1</v>
      </c>
      <c r="BC111">
        <v>1</v>
      </c>
      <c r="BD111">
        <v>2</v>
      </c>
      <c r="BE111">
        <v>16</v>
      </c>
      <c r="BF111">
        <v>1</v>
      </c>
      <c r="BG111" t="s">
        <v>57</v>
      </c>
      <c r="BH111" t="s">
        <v>57</v>
      </c>
      <c r="BI111">
        <v>6</v>
      </c>
      <c r="BJ111">
        <v>3</v>
      </c>
      <c r="BK111">
        <v>6</v>
      </c>
      <c r="BL111">
        <v>82</v>
      </c>
      <c r="BM111">
        <v>26</v>
      </c>
      <c r="BN111">
        <v>8</v>
      </c>
      <c r="BO111">
        <v>1</v>
      </c>
      <c r="BP111">
        <v>10</v>
      </c>
      <c r="BQ111">
        <v>1</v>
      </c>
      <c r="BR111">
        <v>36</v>
      </c>
      <c r="BS111" t="s">
        <v>57</v>
      </c>
      <c r="BT111" t="s">
        <v>57</v>
      </c>
      <c r="BU111" t="s">
        <v>57</v>
      </c>
      <c r="BV111" t="s">
        <v>57</v>
      </c>
      <c r="BW111" t="s">
        <v>57</v>
      </c>
      <c r="BX111" t="s">
        <v>57</v>
      </c>
      <c r="BY111" t="s">
        <v>57</v>
      </c>
      <c r="BZ111" t="s">
        <v>57</v>
      </c>
      <c r="CA111" t="s">
        <v>57</v>
      </c>
      <c r="CB111" t="s">
        <v>57</v>
      </c>
      <c r="CC111" t="s">
        <v>57</v>
      </c>
      <c r="CD111" t="s">
        <v>58</v>
      </c>
      <c r="CG111" s="10" t="e">
        <f>#REF!</f>
        <v>#REF!</v>
      </c>
      <c r="CH111" s="10" t="e">
        <f>#REF!</f>
        <v>#REF!</v>
      </c>
      <c r="CI111" s="59" t="e">
        <f>#REF!</f>
        <v>#REF!</v>
      </c>
      <c r="CJ111" s="59" t="e">
        <f>#REF!</f>
        <v>#REF!</v>
      </c>
      <c r="CK111" s="59" t="e">
        <f>#REF!</f>
        <v>#REF!</v>
      </c>
      <c r="CL111" s="59" t="e">
        <f>#REF!</f>
        <v>#REF!</v>
      </c>
      <c r="CM111" s="59" t="e">
        <f>#REF!</f>
        <v>#REF!</v>
      </c>
      <c r="CN111" s="95" t="e">
        <f>#REF!</f>
        <v>#REF!</v>
      </c>
      <c r="CO111" s="95" t="e">
        <f>#REF!</f>
        <v>#REF!</v>
      </c>
      <c r="CP111" s="95" t="e">
        <f>#REF!</f>
        <v>#REF!</v>
      </c>
      <c r="CQ111" s="95" t="e">
        <f>#REF!</f>
        <v>#REF!</v>
      </c>
      <c r="CR111" s="95" t="e">
        <f>#REF!</f>
        <v>#REF!</v>
      </c>
      <c r="CS111" s="59" t="e">
        <f>#REF!</f>
        <v>#REF!</v>
      </c>
      <c r="CT111" s="59" t="e">
        <f>#REF!</f>
        <v>#REF!</v>
      </c>
      <c r="CU111" s="59" t="e">
        <f>#REF!</f>
        <v>#REF!</v>
      </c>
      <c r="CV111" s="59" t="e">
        <f>#REF!</f>
        <v>#REF!</v>
      </c>
      <c r="CW111" s="59" t="e">
        <f>#REF!</f>
        <v>#REF!</v>
      </c>
      <c r="CX111" s="95" t="e">
        <f>#REF!</f>
        <v>#REF!</v>
      </c>
      <c r="CY111" s="95" t="e">
        <f>#REF!</f>
        <v>#REF!</v>
      </c>
      <c r="CZ111" s="95" t="e">
        <f>#REF!</f>
        <v>#REF!</v>
      </c>
      <c r="DA111" s="95" t="e">
        <f>#REF!</f>
        <v>#REF!</v>
      </c>
      <c r="DB111" s="95" t="e">
        <f>#REF!</f>
        <v>#REF!</v>
      </c>
    </row>
    <row r="112" spans="1:154" s="38" customFormat="1">
      <c r="A112" t="s">
        <v>165</v>
      </c>
      <c r="B112" s="10">
        <f>('E0-Last'!B112)-1</f>
        <v>36</v>
      </c>
      <c r="C112" s="6" t="s">
        <v>2</v>
      </c>
      <c r="D112" s="10" t="s">
        <v>38</v>
      </c>
      <c r="E112" s="59">
        <f t="shared" si="56"/>
        <v>0</v>
      </c>
      <c r="F112" s="59">
        <f t="shared" si="56"/>
        <v>0</v>
      </c>
      <c r="G112" s="59">
        <f t="shared" si="56"/>
        <v>100</v>
      </c>
      <c r="H112" s="59">
        <f t="shared" si="56"/>
        <v>0</v>
      </c>
      <c r="I112" s="59">
        <f t="shared" si="57"/>
        <v>1</v>
      </c>
      <c r="J112">
        <v>8</v>
      </c>
      <c r="K112">
        <v>0</v>
      </c>
      <c r="L112">
        <v>0</v>
      </c>
      <c r="M112">
        <v>8</v>
      </c>
      <c r="N112">
        <v>0</v>
      </c>
      <c r="O112">
        <v>1</v>
      </c>
      <c r="P112">
        <v>93.75</v>
      </c>
      <c r="Q112" t="s">
        <v>57</v>
      </c>
      <c r="R112">
        <v>93.75</v>
      </c>
      <c r="S112" t="s">
        <v>57</v>
      </c>
      <c r="T112">
        <v>100</v>
      </c>
      <c r="U112">
        <v>100</v>
      </c>
      <c r="V112" t="s">
        <v>57</v>
      </c>
      <c r="W112">
        <v>213.875</v>
      </c>
      <c r="X112">
        <v>213.875</v>
      </c>
      <c r="Y112" t="s">
        <v>57</v>
      </c>
      <c r="Z112">
        <v>562.125</v>
      </c>
      <c r="AA112">
        <v>562.125</v>
      </c>
      <c r="AB112" t="s">
        <v>57</v>
      </c>
      <c r="AC112">
        <v>28</v>
      </c>
      <c r="AD112">
        <v>12</v>
      </c>
      <c r="AE112">
        <v>15</v>
      </c>
      <c r="AF112">
        <v>1</v>
      </c>
      <c r="AG112">
        <v>10</v>
      </c>
      <c r="AH112">
        <v>9</v>
      </c>
      <c r="AI112">
        <v>1</v>
      </c>
      <c r="AJ112" t="s">
        <v>57</v>
      </c>
      <c r="AK112" t="s">
        <v>57</v>
      </c>
      <c r="AL112">
        <v>8</v>
      </c>
      <c r="AM112">
        <v>8</v>
      </c>
      <c r="AN112">
        <v>1</v>
      </c>
      <c r="AO112" t="s">
        <v>57</v>
      </c>
      <c r="AP112" t="s">
        <v>57</v>
      </c>
      <c r="AQ112" t="s">
        <v>57</v>
      </c>
      <c r="AR112">
        <v>3</v>
      </c>
      <c r="AS112">
        <v>2</v>
      </c>
      <c r="AT112">
        <v>8</v>
      </c>
      <c r="AU112">
        <v>1</v>
      </c>
      <c r="AV112" t="s">
        <v>57</v>
      </c>
      <c r="AW112" t="s">
        <v>57</v>
      </c>
      <c r="AX112">
        <v>4</v>
      </c>
      <c r="AY112" t="s">
        <v>57</v>
      </c>
      <c r="AZ112" t="s">
        <v>57</v>
      </c>
      <c r="BA112" t="s">
        <v>57</v>
      </c>
      <c r="BB112" t="s">
        <v>57</v>
      </c>
      <c r="BC112" t="s">
        <v>57</v>
      </c>
      <c r="BD112">
        <v>1</v>
      </c>
      <c r="BE112">
        <v>10</v>
      </c>
      <c r="BF112" t="s">
        <v>57</v>
      </c>
      <c r="BG112" t="s">
        <v>57</v>
      </c>
      <c r="BH112">
        <v>2</v>
      </c>
      <c r="BI112">
        <v>6</v>
      </c>
      <c r="BJ112">
        <v>2</v>
      </c>
      <c r="BK112" t="s">
        <v>57</v>
      </c>
      <c r="BL112">
        <v>92</v>
      </c>
      <c r="BM112">
        <v>4</v>
      </c>
      <c r="BN112">
        <v>1</v>
      </c>
      <c r="BO112">
        <v>10</v>
      </c>
      <c r="BP112" t="s">
        <v>57</v>
      </c>
      <c r="BQ112" t="s">
        <v>57</v>
      </c>
      <c r="BR112">
        <v>77</v>
      </c>
      <c r="BS112" t="s">
        <v>57</v>
      </c>
      <c r="BT112" t="s">
        <v>57</v>
      </c>
      <c r="BU112" t="s">
        <v>57</v>
      </c>
      <c r="BV112" t="s">
        <v>57</v>
      </c>
      <c r="BW112" t="s">
        <v>57</v>
      </c>
      <c r="BX112" t="s">
        <v>57</v>
      </c>
      <c r="BY112" t="s">
        <v>57</v>
      </c>
      <c r="BZ112" t="s">
        <v>57</v>
      </c>
      <c r="CA112" t="s">
        <v>57</v>
      </c>
      <c r="CB112" t="s">
        <v>57</v>
      </c>
      <c r="CC112" t="s">
        <v>57</v>
      </c>
      <c r="CD112" t="s">
        <v>58</v>
      </c>
      <c r="CG112" s="10">
        <f>CG357</f>
        <v>0</v>
      </c>
      <c r="CH112" s="10">
        <f t="shared" ref="CH112:DB112" si="59">CH357</f>
        <v>0</v>
      </c>
      <c r="CI112" s="59">
        <f t="shared" si="59"/>
        <v>0</v>
      </c>
      <c r="CJ112" s="59">
        <f t="shared" si="59"/>
        <v>0</v>
      </c>
      <c r="CK112" s="59">
        <f t="shared" si="59"/>
        <v>0</v>
      </c>
      <c r="CL112" s="59">
        <f t="shared" si="59"/>
        <v>0</v>
      </c>
      <c r="CM112" s="59">
        <f t="shared" si="59"/>
        <v>0</v>
      </c>
      <c r="CN112" s="95">
        <f t="shared" si="59"/>
        <v>0</v>
      </c>
      <c r="CO112" s="95">
        <f t="shared" si="59"/>
        <v>0</v>
      </c>
      <c r="CP112" s="95">
        <f t="shared" si="59"/>
        <v>0</v>
      </c>
      <c r="CQ112" s="95">
        <f t="shared" si="59"/>
        <v>0</v>
      </c>
      <c r="CR112" s="95">
        <f t="shared" si="59"/>
        <v>0</v>
      </c>
      <c r="CS112" s="59">
        <f t="shared" si="59"/>
        <v>0</v>
      </c>
      <c r="CT112" s="59">
        <f t="shared" si="59"/>
        <v>0</v>
      </c>
      <c r="CU112" s="59">
        <f t="shared" si="59"/>
        <v>0</v>
      </c>
      <c r="CV112" s="59">
        <f t="shared" si="59"/>
        <v>0</v>
      </c>
      <c r="CW112" s="59">
        <f t="shared" si="59"/>
        <v>0</v>
      </c>
      <c r="CX112" s="95">
        <f t="shared" si="59"/>
        <v>0</v>
      </c>
      <c r="CY112" s="95">
        <f t="shared" si="59"/>
        <v>0</v>
      </c>
      <c r="CZ112" s="95">
        <f t="shared" si="59"/>
        <v>0</v>
      </c>
      <c r="DA112" s="95">
        <f t="shared" si="59"/>
        <v>0</v>
      </c>
      <c r="DB112" s="95">
        <f t="shared" si="59"/>
        <v>0</v>
      </c>
    </row>
    <row r="113" spans="1:86" s="38" customFormat="1">
      <c r="A113" t="s">
        <v>166</v>
      </c>
      <c r="B113" s="10">
        <f>('E0-Last'!B113)-1</f>
        <v>26</v>
      </c>
      <c r="C113" s="4" t="s">
        <v>3</v>
      </c>
      <c r="D113" s="10" t="s">
        <v>38</v>
      </c>
      <c r="E113" s="59">
        <f t="shared" si="56"/>
        <v>0</v>
      </c>
      <c r="F113" s="59">
        <f t="shared" si="56"/>
        <v>0</v>
      </c>
      <c r="G113" s="59">
        <f t="shared" si="56"/>
        <v>87.5</v>
      </c>
      <c r="H113" s="59">
        <f t="shared" si="56"/>
        <v>12.5</v>
      </c>
      <c r="I113" s="59">
        <f t="shared" si="57"/>
        <v>0.875</v>
      </c>
      <c r="J113">
        <v>8</v>
      </c>
      <c r="K113">
        <v>0</v>
      </c>
      <c r="L113">
        <v>0</v>
      </c>
      <c r="M113">
        <v>7</v>
      </c>
      <c r="N113">
        <v>1</v>
      </c>
      <c r="O113">
        <v>0.875</v>
      </c>
      <c r="P113">
        <v>868</v>
      </c>
      <c r="Q113" t="s">
        <v>57</v>
      </c>
      <c r="R113">
        <v>790.14285710000001</v>
      </c>
      <c r="S113">
        <v>1413</v>
      </c>
      <c r="T113">
        <v>144.25</v>
      </c>
      <c r="U113">
        <v>77</v>
      </c>
      <c r="V113">
        <v>615</v>
      </c>
      <c r="W113">
        <v>1141</v>
      </c>
      <c r="X113">
        <v>1260.4285709999999</v>
      </c>
      <c r="Y113">
        <v>305</v>
      </c>
      <c r="Z113">
        <v>22.375</v>
      </c>
      <c r="AA113">
        <v>21.714285719999999</v>
      </c>
      <c r="AB113">
        <v>27</v>
      </c>
      <c r="AC113">
        <v>32</v>
      </c>
      <c r="AD113">
        <v>10</v>
      </c>
      <c r="AE113">
        <v>19</v>
      </c>
      <c r="AF113">
        <v>3</v>
      </c>
      <c r="AG113">
        <v>19</v>
      </c>
      <c r="AH113">
        <v>9</v>
      </c>
      <c r="AI113">
        <v>1</v>
      </c>
      <c r="AJ113" t="s">
        <v>57</v>
      </c>
      <c r="AK113" t="s">
        <v>57</v>
      </c>
      <c r="AL113">
        <v>3</v>
      </c>
      <c r="AM113">
        <v>8</v>
      </c>
      <c r="AN113">
        <v>1</v>
      </c>
      <c r="AO113">
        <v>1</v>
      </c>
      <c r="AP113" t="s">
        <v>57</v>
      </c>
      <c r="AQ113" t="s">
        <v>57</v>
      </c>
      <c r="AR113" t="s">
        <v>57</v>
      </c>
      <c r="AS113">
        <v>9</v>
      </c>
      <c r="AT113">
        <v>7</v>
      </c>
      <c r="AU113" t="s">
        <v>57</v>
      </c>
      <c r="AV113" t="s">
        <v>57</v>
      </c>
      <c r="AW113" t="s">
        <v>57</v>
      </c>
      <c r="AX113">
        <v>3</v>
      </c>
      <c r="AY113">
        <v>2</v>
      </c>
      <c r="AZ113">
        <v>1</v>
      </c>
      <c r="BA113" t="s">
        <v>57</v>
      </c>
      <c r="BB113" t="s">
        <v>57</v>
      </c>
      <c r="BC113" t="s">
        <v>57</v>
      </c>
      <c r="BD113" t="s">
        <v>57</v>
      </c>
      <c r="BE113">
        <v>20</v>
      </c>
      <c r="BF113">
        <v>1</v>
      </c>
      <c r="BG113" t="s">
        <v>57</v>
      </c>
      <c r="BH113" t="s">
        <v>57</v>
      </c>
      <c r="BI113" t="s">
        <v>57</v>
      </c>
      <c r="BJ113">
        <v>8</v>
      </c>
      <c r="BK113">
        <v>11</v>
      </c>
      <c r="BL113">
        <v>214</v>
      </c>
      <c r="BM113">
        <v>72</v>
      </c>
      <c r="BN113">
        <v>9</v>
      </c>
      <c r="BO113">
        <v>2</v>
      </c>
      <c r="BP113">
        <v>15</v>
      </c>
      <c r="BQ113">
        <v>4</v>
      </c>
      <c r="BR113">
        <v>112</v>
      </c>
      <c r="BS113" t="s">
        <v>57</v>
      </c>
      <c r="BT113" t="s">
        <v>57</v>
      </c>
      <c r="BU113" t="s">
        <v>57</v>
      </c>
      <c r="BV113" t="s">
        <v>57</v>
      </c>
      <c r="BW113" t="s">
        <v>57</v>
      </c>
      <c r="BX113" t="s">
        <v>57</v>
      </c>
      <c r="BY113" t="s">
        <v>57</v>
      </c>
      <c r="BZ113" t="s">
        <v>57</v>
      </c>
      <c r="CA113" t="s">
        <v>57</v>
      </c>
      <c r="CB113" t="s">
        <v>57</v>
      </c>
      <c r="CC113" t="s">
        <v>57</v>
      </c>
      <c r="CD113" t="s">
        <v>58</v>
      </c>
      <c r="CG113" s="10"/>
      <c r="CH113" s="10"/>
    </row>
    <row r="114" spans="1:86" s="38" customFormat="1">
      <c r="A114" t="s">
        <v>167</v>
      </c>
      <c r="B114" s="10">
        <f>('E0-Last'!B114)-1</f>
        <v>34</v>
      </c>
      <c r="C114" s="6" t="s">
        <v>2</v>
      </c>
      <c r="D114" s="10" t="s">
        <v>38</v>
      </c>
      <c r="E114" s="59">
        <f t="shared" si="56"/>
        <v>0</v>
      </c>
      <c r="F114" s="59">
        <f t="shared" si="56"/>
        <v>0</v>
      </c>
      <c r="G114" s="59">
        <f t="shared" si="56"/>
        <v>100</v>
      </c>
      <c r="H114" s="59">
        <f t="shared" si="56"/>
        <v>0</v>
      </c>
      <c r="I114" s="59">
        <f t="shared" si="57"/>
        <v>1</v>
      </c>
      <c r="J114">
        <v>8</v>
      </c>
      <c r="K114">
        <v>0</v>
      </c>
      <c r="L114">
        <v>0</v>
      </c>
      <c r="M114">
        <v>8</v>
      </c>
      <c r="N114">
        <v>0</v>
      </c>
      <c r="O114">
        <v>1</v>
      </c>
      <c r="P114">
        <v>203.875</v>
      </c>
      <c r="Q114" t="s">
        <v>57</v>
      </c>
      <c r="R114">
        <v>203.875</v>
      </c>
      <c r="S114" t="s">
        <v>57</v>
      </c>
      <c r="T114">
        <v>66.375</v>
      </c>
      <c r="U114">
        <v>66.375</v>
      </c>
      <c r="V114" t="s">
        <v>57</v>
      </c>
      <c r="W114">
        <v>1478.75</v>
      </c>
      <c r="X114">
        <v>1478.75</v>
      </c>
      <c r="Y114" t="s">
        <v>57</v>
      </c>
      <c r="Z114">
        <v>166.875</v>
      </c>
      <c r="AA114">
        <v>166.875</v>
      </c>
      <c r="AB114" t="s">
        <v>57</v>
      </c>
      <c r="AC114">
        <v>34</v>
      </c>
      <c r="AD114">
        <v>10</v>
      </c>
      <c r="AE114">
        <v>24</v>
      </c>
      <c r="AF114" t="s">
        <v>57</v>
      </c>
      <c r="AG114">
        <v>13</v>
      </c>
      <c r="AH114">
        <v>8</v>
      </c>
      <c r="AI114" t="s">
        <v>57</v>
      </c>
      <c r="AJ114" t="s">
        <v>57</v>
      </c>
      <c r="AK114">
        <v>3</v>
      </c>
      <c r="AL114">
        <v>10</v>
      </c>
      <c r="AM114">
        <v>8</v>
      </c>
      <c r="AN114" t="s">
        <v>57</v>
      </c>
      <c r="AO114" t="s">
        <v>57</v>
      </c>
      <c r="AP114" t="s">
        <v>57</v>
      </c>
      <c r="AQ114">
        <v>1</v>
      </c>
      <c r="AR114">
        <v>1</v>
      </c>
      <c r="AS114">
        <v>5</v>
      </c>
      <c r="AT114">
        <v>8</v>
      </c>
      <c r="AU114" t="s">
        <v>57</v>
      </c>
      <c r="AV114" t="s">
        <v>57</v>
      </c>
      <c r="AW114">
        <v>2</v>
      </c>
      <c r="AX114">
        <v>9</v>
      </c>
      <c r="AY114" t="s">
        <v>57</v>
      </c>
      <c r="AZ114" t="s">
        <v>57</v>
      </c>
      <c r="BA114" t="s">
        <v>57</v>
      </c>
      <c r="BB114" t="s">
        <v>57</v>
      </c>
      <c r="BC114" t="s">
        <v>57</v>
      </c>
      <c r="BD114" t="s">
        <v>57</v>
      </c>
      <c r="BE114">
        <v>15</v>
      </c>
      <c r="BF114" t="s">
        <v>57</v>
      </c>
      <c r="BG114" t="s">
        <v>57</v>
      </c>
      <c r="BH114">
        <v>7</v>
      </c>
      <c r="BI114">
        <v>1</v>
      </c>
      <c r="BJ114">
        <v>7</v>
      </c>
      <c r="BK114" t="s">
        <v>57</v>
      </c>
      <c r="BL114">
        <v>379</v>
      </c>
      <c r="BM114">
        <v>26</v>
      </c>
      <c r="BN114" t="s">
        <v>57</v>
      </c>
      <c r="BO114">
        <v>19</v>
      </c>
      <c r="BP114" t="s">
        <v>57</v>
      </c>
      <c r="BQ114">
        <v>105</v>
      </c>
      <c r="BR114">
        <v>229</v>
      </c>
      <c r="BS114" t="s">
        <v>57</v>
      </c>
      <c r="BT114" t="s">
        <v>57</v>
      </c>
      <c r="BU114" t="s">
        <v>57</v>
      </c>
      <c r="BV114" t="s">
        <v>57</v>
      </c>
      <c r="BW114" t="s">
        <v>57</v>
      </c>
      <c r="BX114" t="s">
        <v>57</v>
      </c>
      <c r="BY114" t="s">
        <v>57</v>
      </c>
      <c r="BZ114" t="s">
        <v>57</v>
      </c>
      <c r="CA114" t="s">
        <v>57</v>
      </c>
      <c r="CB114" t="s">
        <v>57</v>
      </c>
      <c r="CC114" t="s">
        <v>57</v>
      </c>
      <c r="CD114" t="s">
        <v>58</v>
      </c>
      <c r="CG114" s="10"/>
      <c r="CH114" s="10"/>
    </row>
    <row r="115" spans="1:86" s="38" customFormat="1">
      <c r="A115" t="s">
        <v>182</v>
      </c>
      <c r="B115" s="10">
        <f>('E0-Last'!B115)-1</f>
        <v>28</v>
      </c>
      <c r="C115" s="4" t="s">
        <v>3</v>
      </c>
      <c r="D115" s="10" t="s">
        <v>38</v>
      </c>
      <c r="E115" s="59">
        <f t="shared" si="56"/>
        <v>0</v>
      </c>
      <c r="F115" s="59">
        <f t="shared" si="56"/>
        <v>0</v>
      </c>
      <c r="G115" s="59">
        <f t="shared" si="56"/>
        <v>62.5</v>
      </c>
      <c r="H115" s="59">
        <f t="shared" si="56"/>
        <v>37.5</v>
      </c>
      <c r="I115" s="59">
        <f t="shared" si="57"/>
        <v>0.625</v>
      </c>
      <c r="J115">
        <v>8</v>
      </c>
      <c r="K115">
        <v>0</v>
      </c>
      <c r="L115">
        <v>0</v>
      </c>
      <c r="M115">
        <v>5</v>
      </c>
      <c r="N115">
        <v>3</v>
      </c>
      <c r="O115">
        <v>0.625</v>
      </c>
      <c r="P115">
        <v>316.375</v>
      </c>
      <c r="Q115" t="s">
        <v>57</v>
      </c>
      <c r="R115">
        <v>343.2</v>
      </c>
      <c r="S115">
        <v>271.66666659999999</v>
      </c>
      <c r="T115">
        <v>309.25</v>
      </c>
      <c r="U115">
        <v>183.8</v>
      </c>
      <c r="V115">
        <v>518.33333330000005</v>
      </c>
      <c r="W115">
        <v>85.625</v>
      </c>
      <c r="X115">
        <v>63.400000009999999</v>
      </c>
      <c r="Y115">
        <v>122.66666669999999</v>
      </c>
      <c r="Z115">
        <v>766.125</v>
      </c>
      <c r="AA115">
        <v>953.40000010000006</v>
      </c>
      <c r="AB115">
        <v>454</v>
      </c>
      <c r="AC115">
        <v>52</v>
      </c>
      <c r="AD115">
        <v>19</v>
      </c>
      <c r="AE115">
        <v>15</v>
      </c>
      <c r="AF115">
        <v>18</v>
      </c>
      <c r="AG115">
        <v>10</v>
      </c>
      <c r="AH115">
        <v>13</v>
      </c>
      <c r="AI115">
        <v>8</v>
      </c>
      <c r="AJ115" t="s">
        <v>57</v>
      </c>
      <c r="AK115" t="s">
        <v>57</v>
      </c>
      <c r="AL115">
        <v>21</v>
      </c>
      <c r="AM115">
        <v>8</v>
      </c>
      <c r="AN115">
        <v>5</v>
      </c>
      <c r="AO115" t="s">
        <v>57</v>
      </c>
      <c r="AP115" t="s">
        <v>57</v>
      </c>
      <c r="AQ115" t="s">
        <v>57</v>
      </c>
      <c r="AR115">
        <v>6</v>
      </c>
      <c r="AS115" t="s">
        <v>57</v>
      </c>
      <c r="AT115">
        <v>5</v>
      </c>
      <c r="AU115">
        <v>4</v>
      </c>
      <c r="AV115" t="s">
        <v>57</v>
      </c>
      <c r="AW115" t="s">
        <v>57</v>
      </c>
      <c r="AX115">
        <v>6</v>
      </c>
      <c r="AY115">
        <v>2</v>
      </c>
      <c r="AZ115">
        <v>3</v>
      </c>
      <c r="BA115">
        <v>4</v>
      </c>
      <c r="BB115" t="s">
        <v>57</v>
      </c>
      <c r="BC115" t="s">
        <v>57</v>
      </c>
      <c r="BD115">
        <v>9</v>
      </c>
      <c r="BE115">
        <v>8</v>
      </c>
      <c r="BF115" t="s">
        <v>57</v>
      </c>
      <c r="BG115" t="s">
        <v>57</v>
      </c>
      <c r="BH115" t="s">
        <v>57</v>
      </c>
      <c r="BI115">
        <v>5</v>
      </c>
      <c r="BJ115">
        <v>3</v>
      </c>
      <c r="BK115" t="s">
        <v>57</v>
      </c>
      <c r="BL115" t="s">
        <v>57</v>
      </c>
      <c r="BM115" t="s">
        <v>57</v>
      </c>
      <c r="BN115" t="s">
        <v>57</v>
      </c>
      <c r="BO115" t="s">
        <v>57</v>
      </c>
      <c r="BP115" t="s">
        <v>57</v>
      </c>
      <c r="BQ115" t="s">
        <v>57</v>
      </c>
      <c r="BR115" t="s">
        <v>57</v>
      </c>
      <c r="BS115" t="s">
        <v>57</v>
      </c>
      <c r="BT115" t="s">
        <v>57</v>
      </c>
      <c r="BU115" t="s">
        <v>57</v>
      </c>
      <c r="BV115" t="s">
        <v>57</v>
      </c>
      <c r="BW115" t="s">
        <v>57</v>
      </c>
      <c r="BX115" t="s">
        <v>57</v>
      </c>
      <c r="BY115" t="s">
        <v>57</v>
      </c>
      <c r="BZ115" t="s">
        <v>57</v>
      </c>
      <c r="CA115" t="s">
        <v>57</v>
      </c>
      <c r="CB115" t="s">
        <v>57</v>
      </c>
      <c r="CC115" t="s">
        <v>57</v>
      </c>
      <c r="CD115" t="s">
        <v>58</v>
      </c>
      <c r="CG115" s="10"/>
      <c r="CH115" s="10"/>
    </row>
    <row r="116" spans="1:86" s="38" customFormat="1">
      <c r="A116" t="s">
        <v>168</v>
      </c>
      <c r="B116" s="10">
        <f>('E0-Last'!B116)-1</f>
        <v>33</v>
      </c>
      <c r="C116" s="4" t="s">
        <v>3</v>
      </c>
      <c r="D116" s="10" t="s">
        <v>38</v>
      </c>
      <c r="E116" s="59">
        <f t="shared" si="56"/>
        <v>0</v>
      </c>
      <c r="F116" s="59">
        <f t="shared" si="56"/>
        <v>0</v>
      </c>
      <c r="G116" s="59">
        <f t="shared" si="56"/>
        <v>62.5</v>
      </c>
      <c r="H116" s="59">
        <f t="shared" si="56"/>
        <v>37.5</v>
      </c>
      <c r="I116" s="59">
        <f t="shared" si="57"/>
        <v>0.625</v>
      </c>
      <c r="J116">
        <v>8</v>
      </c>
      <c r="K116">
        <v>0</v>
      </c>
      <c r="L116">
        <v>0</v>
      </c>
      <c r="M116">
        <v>5</v>
      </c>
      <c r="N116">
        <v>3</v>
      </c>
      <c r="O116">
        <v>0.625</v>
      </c>
      <c r="P116">
        <v>324.5</v>
      </c>
      <c r="Q116" t="s">
        <v>57</v>
      </c>
      <c r="R116">
        <v>328.4</v>
      </c>
      <c r="S116">
        <v>318</v>
      </c>
      <c r="T116">
        <v>123.375</v>
      </c>
      <c r="U116">
        <v>92.599999990000001</v>
      </c>
      <c r="V116">
        <v>174.66666670000001</v>
      </c>
      <c r="W116">
        <v>382</v>
      </c>
      <c r="X116">
        <v>533.20000000000005</v>
      </c>
      <c r="Y116">
        <v>130</v>
      </c>
      <c r="Z116">
        <v>31.5</v>
      </c>
      <c r="AA116">
        <v>33.799999999999997</v>
      </c>
      <c r="AB116">
        <v>27.666666660000001</v>
      </c>
      <c r="AC116">
        <v>72</v>
      </c>
      <c r="AD116">
        <v>25</v>
      </c>
      <c r="AE116">
        <v>34</v>
      </c>
      <c r="AF116">
        <v>13</v>
      </c>
      <c r="AG116">
        <v>9</v>
      </c>
      <c r="AH116">
        <v>13</v>
      </c>
      <c r="AI116">
        <v>8</v>
      </c>
      <c r="AJ116">
        <v>2</v>
      </c>
      <c r="AK116">
        <v>6</v>
      </c>
      <c r="AL116">
        <v>34</v>
      </c>
      <c r="AM116">
        <v>8</v>
      </c>
      <c r="AN116">
        <v>5</v>
      </c>
      <c r="AO116">
        <v>2</v>
      </c>
      <c r="AP116" t="s">
        <v>57</v>
      </c>
      <c r="AQ116">
        <v>2</v>
      </c>
      <c r="AR116">
        <v>8</v>
      </c>
      <c r="AS116">
        <v>1</v>
      </c>
      <c r="AT116">
        <v>5</v>
      </c>
      <c r="AU116">
        <v>5</v>
      </c>
      <c r="AV116">
        <v>2</v>
      </c>
      <c r="AW116" t="s">
        <v>57</v>
      </c>
      <c r="AX116">
        <v>21</v>
      </c>
      <c r="AY116" t="s">
        <v>57</v>
      </c>
      <c r="AZ116">
        <v>3</v>
      </c>
      <c r="BA116">
        <v>1</v>
      </c>
      <c r="BB116" t="s">
        <v>57</v>
      </c>
      <c r="BC116">
        <v>4</v>
      </c>
      <c r="BD116">
        <v>5</v>
      </c>
      <c r="BE116">
        <v>23</v>
      </c>
      <c r="BF116">
        <v>1</v>
      </c>
      <c r="BG116" t="s">
        <v>57</v>
      </c>
      <c r="BH116" t="s">
        <v>57</v>
      </c>
      <c r="BI116">
        <v>1</v>
      </c>
      <c r="BJ116">
        <v>9</v>
      </c>
      <c r="BK116">
        <v>12</v>
      </c>
      <c r="BL116">
        <v>134</v>
      </c>
      <c r="BM116">
        <v>36</v>
      </c>
      <c r="BN116">
        <v>7</v>
      </c>
      <c r="BO116">
        <v>9</v>
      </c>
      <c r="BP116">
        <v>26</v>
      </c>
      <c r="BQ116">
        <v>9</v>
      </c>
      <c r="BR116">
        <v>47</v>
      </c>
      <c r="BS116" t="s">
        <v>57</v>
      </c>
      <c r="BT116" t="s">
        <v>57</v>
      </c>
      <c r="BU116" t="s">
        <v>57</v>
      </c>
      <c r="BV116" t="s">
        <v>57</v>
      </c>
      <c r="BW116" t="s">
        <v>57</v>
      </c>
      <c r="BX116" t="s">
        <v>57</v>
      </c>
      <c r="BY116" t="s">
        <v>57</v>
      </c>
      <c r="BZ116" t="s">
        <v>57</v>
      </c>
      <c r="CA116" t="s">
        <v>57</v>
      </c>
      <c r="CB116" t="s">
        <v>57</v>
      </c>
      <c r="CC116" t="s">
        <v>57</v>
      </c>
      <c r="CD116" t="s">
        <v>58</v>
      </c>
      <c r="CG116" s="10"/>
      <c r="CH116" s="10"/>
    </row>
    <row r="117" spans="1:86" s="38" customFormat="1">
      <c r="A117" t="s">
        <v>169</v>
      </c>
      <c r="B117" s="10">
        <f>('E0-Last'!B117)-1</f>
        <v>28</v>
      </c>
      <c r="C117" s="6" t="s">
        <v>2</v>
      </c>
      <c r="D117" s="10" t="s">
        <v>38</v>
      </c>
      <c r="E117" s="59">
        <f t="shared" si="56"/>
        <v>0</v>
      </c>
      <c r="F117" s="59">
        <f t="shared" si="56"/>
        <v>0</v>
      </c>
      <c r="G117" s="59">
        <f t="shared" si="56"/>
        <v>100</v>
      </c>
      <c r="H117" s="59">
        <f t="shared" si="56"/>
        <v>0</v>
      </c>
      <c r="I117" s="59">
        <f t="shared" si="57"/>
        <v>1</v>
      </c>
      <c r="J117">
        <v>8</v>
      </c>
      <c r="K117">
        <v>0</v>
      </c>
      <c r="L117">
        <v>0</v>
      </c>
      <c r="M117">
        <v>8</v>
      </c>
      <c r="N117">
        <v>0</v>
      </c>
      <c r="O117">
        <v>1</v>
      </c>
      <c r="P117">
        <v>170.625</v>
      </c>
      <c r="Q117" t="s">
        <v>57</v>
      </c>
      <c r="R117">
        <v>170.625</v>
      </c>
      <c r="S117" t="s">
        <v>57</v>
      </c>
      <c r="T117">
        <v>81.625</v>
      </c>
      <c r="U117">
        <v>81.625</v>
      </c>
      <c r="V117" t="s">
        <v>57</v>
      </c>
      <c r="W117">
        <v>197.75</v>
      </c>
      <c r="X117">
        <v>197.75</v>
      </c>
      <c r="Y117" t="s">
        <v>57</v>
      </c>
      <c r="Z117">
        <v>888</v>
      </c>
      <c r="AA117">
        <v>888</v>
      </c>
      <c r="AB117" t="s">
        <v>57</v>
      </c>
      <c r="AC117">
        <v>43</v>
      </c>
      <c r="AD117">
        <v>18</v>
      </c>
      <c r="AE117">
        <v>24</v>
      </c>
      <c r="AF117">
        <v>1</v>
      </c>
      <c r="AG117">
        <v>10</v>
      </c>
      <c r="AH117">
        <v>9</v>
      </c>
      <c r="AI117" t="s">
        <v>57</v>
      </c>
      <c r="AJ117" t="s">
        <v>57</v>
      </c>
      <c r="AK117" t="s">
        <v>57</v>
      </c>
      <c r="AL117">
        <v>24</v>
      </c>
      <c r="AM117">
        <v>8</v>
      </c>
      <c r="AN117">
        <v>1</v>
      </c>
      <c r="AO117" t="s">
        <v>57</v>
      </c>
      <c r="AP117" t="s">
        <v>57</v>
      </c>
      <c r="AQ117" t="s">
        <v>57</v>
      </c>
      <c r="AR117">
        <v>9</v>
      </c>
      <c r="AS117">
        <v>2</v>
      </c>
      <c r="AT117">
        <v>8</v>
      </c>
      <c r="AU117" t="s">
        <v>57</v>
      </c>
      <c r="AV117" t="s">
        <v>57</v>
      </c>
      <c r="AW117" t="s">
        <v>57</v>
      </c>
      <c r="AX117">
        <v>14</v>
      </c>
      <c r="AY117" t="s">
        <v>57</v>
      </c>
      <c r="AZ117" t="s">
        <v>57</v>
      </c>
      <c r="BA117" t="s">
        <v>57</v>
      </c>
      <c r="BB117" t="s">
        <v>57</v>
      </c>
      <c r="BC117" t="s">
        <v>57</v>
      </c>
      <c r="BD117">
        <v>1</v>
      </c>
      <c r="BE117">
        <v>9</v>
      </c>
      <c r="BF117">
        <v>1</v>
      </c>
      <c r="BG117" t="s">
        <v>57</v>
      </c>
      <c r="BH117" t="s">
        <v>57</v>
      </c>
      <c r="BI117">
        <v>6</v>
      </c>
      <c r="BJ117">
        <v>2</v>
      </c>
      <c r="BK117" t="s">
        <v>57</v>
      </c>
      <c r="BL117">
        <v>108</v>
      </c>
      <c r="BM117">
        <v>7</v>
      </c>
      <c r="BN117">
        <v>2</v>
      </c>
      <c r="BO117">
        <v>3</v>
      </c>
      <c r="BP117">
        <v>21</v>
      </c>
      <c r="BQ117" t="s">
        <v>57</v>
      </c>
      <c r="BR117">
        <v>75</v>
      </c>
      <c r="BS117" t="s">
        <v>57</v>
      </c>
      <c r="BT117" t="s">
        <v>57</v>
      </c>
      <c r="BU117" t="s">
        <v>57</v>
      </c>
      <c r="BV117" t="s">
        <v>57</v>
      </c>
      <c r="BW117" t="s">
        <v>57</v>
      </c>
      <c r="BX117" t="s">
        <v>57</v>
      </c>
      <c r="BY117" t="s">
        <v>57</v>
      </c>
      <c r="BZ117" t="s">
        <v>57</v>
      </c>
      <c r="CA117" t="s">
        <v>57</v>
      </c>
      <c r="CB117" t="s">
        <v>57</v>
      </c>
      <c r="CC117" t="s">
        <v>57</v>
      </c>
      <c r="CD117" t="s">
        <v>58</v>
      </c>
      <c r="CG117" s="10"/>
      <c r="CH117" s="10"/>
    </row>
    <row r="118" spans="1:86" s="38" customFormat="1">
      <c r="A118" t="s">
        <v>170</v>
      </c>
      <c r="B118" s="10">
        <f>('E0-Last'!B118)-1</f>
        <v>28</v>
      </c>
      <c r="C118" s="6" t="s">
        <v>2</v>
      </c>
      <c r="D118" s="10" t="s">
        <v>38</v>
      </c>
      <c r="E118" s="59">
        <f t="shared" si="56"/>
        <v>0</v>
      </c>
      <c r="F118" s="59">
        <f t="shared" si="56"/>
        <v>0</v>
      </c>
      <c r="G118" s="59">
        <f t="shared" si="56"/>
        <v>100</v>
      </c>
      <c r="H118" s="59">
        <f t="shared" si="56"/>
        <v>0</v>
      </c>
      <c r="I118" s="59">
        <f t="shared" si="57"/>
        <v>1</v>
      </c>
      <c r="J118">
        <v>8</v>
      </c>
      <c r="K118">
        <v>0</v>
      </c>
      <c r="L118">
        <v>0</v>
      </c>
      <c r="M118">
        <v>8</v>
      </c>
      <c r="N118">
        <v>0</v>
      </c>
      <c r="O118">
        <v>1</v>
      </c>
      <c r="P118">
        <v>121.375</v>
      </c>
      <c r="Q118" t="s">
        <v>57</v>
      </c>
      <c r="R118">
        <v>121.375</v>
      </c>
      <c r="S118" t="s">
        <v>57</v>
      </c>
      <c r="T118">
        <v>203.25</v>
      </c>
      <c r="U118">
        <v>203.25</v>
      </c>
      <c r="V118" t="s">
        <v>57</v>
      </c>
      <c r="W118">
        <v>129</v>
      </c>
      <c r="X118">
        <v>129</v>
      </c>
      <c r="Y118" t="s">
        <v>57</v>
      </c>
      <c r="Z118">
        <v>852.375</v>
      </c>
      <c r="AA118">
        <v>852.375</v>
      </c>
      <c r="AB118" t="s">
        <v>57</v>
      </c>
      <c r="AC118">
        <v>180</v>
      </c>
      <c r="AD118">
        <v>74</v>
      </c>
      <c r="AE118">
        <v>106</v>
      </c>
      <c r="AF118" t="s">
        <v>57</v>
      </c>
      <c r="AG118">
        <v>23</v>
      </c>
      <c r="AH118">
        <v>37</v>
      </c>
      <c r="AI118">
        <v>21</v>
      </c>
      <c r="AJ118">
        <v>12</v>
      </c>
      <c r="AK118" t="s">
        <v>57</v>
      </c>
      <c r="AL118">
        <v>87</v>
      </c>
      <c r="AM118">
        <v>8</v>
      </c>
      <c r="AN118">
        <v>29</v>
      </c>
      <c r="AO118">
        <v>4</v>
      </c>
      <c r="AP118" t="s">
        <v>57</v>
      </c>
      <c r="AQ118" t="s">
        <v>57</v>
      </c>
      <c r="AR118">
        <v>33</v>
      </c>
      <c r="AS118">
        <v>15</v>
      </c>
      <c r="AT118">
        <v>8</v>
      </c>
      <c r="AU118">
        <v>17</v>
      </c>
      <c r="AV118">
        <v>12</v>
      </c>
      <c r="AW118" t="s">
        <v>57</v>
      </c>
      <c r="AX118">
        <v>54</v>
      </c>
      <c r="AY118" t="s">
        <v>57</v>
      </c>
      <c r="AZ118" t="s">
        <v>57</v>
      </c>
      <c r="BA118" t="s">
        <v>57</v>
      </c>
      <c r="BB118" t="s">
        <v>57</v>
      </c>
      <c r="BC118" t="s">
        <v>57</v>
      </c>
      <c r="BD118" t="s">
        <v>57</v>
      </c>
      <c r="BE118">
        <v>8</v>
      </c>
      <c r="BF118" t="s">
        <v>57</v>
      </c>
      <c r="BG118" t="s">
        <v>57</v>
      </c>
      <c r="BH118" t="s">
        <v>57</v>
      </c>
      <c r="BI118">
        <v>7</v>
      </c>
      <c r="BJ118">
        <v>1</v>
      </c>
      <c r="BK118" t="s">
        <v>57</v>
      </c>
      <c r="BL118">
        <v>33</v>
      </c>
      <c r="BM118">
        <v>2</v>
      </c>
      <c r="BN118">
        <v>1</v>
      </c>
      <c r="BO118" t="s">
        <v>57</v>
      </c>
      <c r="BP118">
        <v>10</v>
      </c>
      <c r="BQ118">
        <v>1</v>
      </c>
      <c r="BR118">
        <v>19</v>
      </c>
      <c r="BS118" t="s">
        <v>57</v>
      </c>
      <c r="BT118" t="s">
        <v>57</v>
      </c>
      <c r="BU118" t="s">
        <v>57</v>
      </c>
      <c r="BV118" t="s">
        <v>57</v>
      </c>
      <c r="BW118" t="s">
        <v>57</v>
      </c>
      <c r="BX118" t="s">
        <v>57</v>
      </c>
      <c r="BY118" t="s">
        <v>57</v>
      </c>
      <c r="BZ118" t="s">
        <v>57</v>
      </c>
      <c r="CA118" t="s">
        <v>57</v>
      </c>
      <c r="CB118" t="s">
        <v>57</v>
      </c>
      <c r="CC118" t="s">
        <v>57</v>
      </c>
      <c r="CD118" t="s">
        <v>58</v>
      </c>
      <c r="CG118" s="10"/>
      <c r="CH118" s="10"/>
    </row>
    <row r="119" spans="1:86" s="38" customFormat="1">
      <c r="A119" t="s">
        <v>171</v>
      </c>
      <c r="B119" s="10">
        <f>('E0-Last'!B119)-1</f>
        <v>36</v>
      </c>
      <c r="C119" s="4" t="s">
        <v>3</v>
      </c>
      <c r="D119" s="10" t="s">
        <v>38</v>
      </c>
      <c r="E119" s="59">
        <f t="shared" si="56"/>
        <v>0</v>
      </c>
      <c r="F119" s="59">
        <f t="shared" si="56"/>
        <v>0</v>
      </c>
      <c r="G119" s="59">
        <f t="shared" si="56"/>
        <v>100</v>
      </c>
      <c r="H119" s="59">
        <f t="shared" si="56"/>
        <v>0</v>
      </c>
      <c r="I119" s="59">
        <f t="shared" si="57"/>
        <v>1</v>
      </c>
      <c r="J119">
        <v>8</v>
      </c>
      <c r="K119">
        <v>0</v>
      </c>
      <c r="L119">
        <v>0</v>
      </c>
      <c r="M119">
        <v>8</v>
      </c>
      <c r="N119">
        <v>0</v>
      </c>
      <c r="O119">
        <v>1</v>
      </c>
      <c r="P119">
        <v>305.875</v>
      </c>
      <c r="Q119" t="s">
        <v>57</v>
      </c>
      <c r="R119">
        <v>305.875</v>
      </c>
      <c r="S119" t="s">
        <v>57</v>
      </c>
      <c r="T119">
        <v>230.75</v>
      </c>
      <c r="U119">
        <v>230.75</v>
      </c>
      <c r="V119" t="s">
        <v>57</v>
      </c>
      <c r="W119">
        <v>96.625</v>
      </c>
      <c r="X119">
        <v>96.625</v>
      </c>
      <c r="Y119" t="s">
        <v>57</v>
      </c>
      <c r="Z119">
        <v>128.875</v>
      </c>
      <c r="AA119">
        <v>128.875</v>
      </c>
      <c r="AB119" t="s">
        <v>57</v>
      </c>
      <c r="AC119">
        <v>42</v>
      </c>
      <c r="AD119">
        <v>17</v>
      </c>
      <c r="AE119">
        <v>24</v>
      </c>
      <c r="AF119">
        <v>1</v>
      </c>
      <c r="AG119">
        <v>14</v>
      </c>
      <c r="AH119">
        <v>8</v>
      </c>
      <c r="AI119" t="s">
        <v>57</v>
      </c>
      <c r="AJ119" t="s">
        <v>57</v>
      </c>
      <c r="AK119">
        <v>10</v>
      </c>
      <c r="AL119">
        <v>10</v>
      </c>
      <c r="AM119">
        <v>8</v>
      </c>
      <c r="AN119" t="s">
        <v>57</v>
      </c>
      <c r="AO119" t="s">
        <v>57</v>
      </c>
      <c r="AP119" t="s">
        <v>57</v>
      </c>
      <c r="AQ119">
        <v>5</v>
      </c>
      <c r="AR119">
        <v>4</v>
      </c>
      <c r="AS119">
        <v>6</v>
      </c>
      <c r="AT119">
        <v>8</v>
      </c>
      <c r="AU119" t="s">
        <v>57</v>
      </c>
      <c r="AV119" t="s">
        <v>57</v>
      </c>
      <c r="AW119">
        <v>4</v>
      </c>
      <c r="AX119">
        <v>6</v>
      </c>
      <c r="AY119" t="s">
        <v>57</v>
      </c>
      <c r="AZ119" t="s">
        <v>57</v>
      </c>
      <c r="BA119" t="s">
        <v>57</v>
      </c>
      <c r="BB119" t="s">
        <v>57</v>
      </c>
      <c r="BC119">
        <v>1</v>
      </c>
      <c r="BD119" t="s">
        <v>57</v>
      </c>
      <c r="BE119">
        <v>19</v>
      </c>
      <c r="BF119" t="s">
        <v>57</v>
      </c>
      <c r="BG119" t="s">
        <v>57</v>
      </c>
      <c r="BH119" t="s">
        <v>57</v>
      </c>
      <c r="BI119">
        <v>7</v>
      </c>
      <c r="BJ119">
        <v>8</v>
      </c>
      <c r="BK119">
        <v>4</v>
      </c>
      <c r="BL119">
        <v>71</v>
      </c>
      <c r="BM119">
        <v>25</v>
      </c>
      <c r="BN119">
        <v>12</v>
      </c>
      <c r="BO119">
        <v>7</v>
      </c>
      <c r="BP119">
        <v>6</v>
      </c>
      <c r="BQ119">
        <v>14</v>
      </c>
      <c r="BR119">
        <v>7</v>
      </c>
      <c r="BS119" t="s">
        <v>57</v>
      </c>
      <c r="BT119" t="s">
        <v>57</v>
      </c>
      <c r="BU119" t="s">
        <v>57</v>
      </c>
      <c r="BV119" t="s">
        <v>57</v>
      </c>
      <c r="BW119" t="s">
        <v>57</v>
      </c>
      <c r="BX119" t="s">
        <v>57</v>
      </c>
      <c r="BY119" t="s">
        <v>57</v>
      </c>
      <c r="BZ119" t="s">
        <v>57</v>
      </c>
      <c r="CA119" t="s">
        <v>57</v>
      </c>
      <c r="CB119" t="s">
        <v>57</v>
      </c>
      <c r="CC119" t="s">
        <v>57</v>
      </c>
      <c r="CD119" t="s">
        <v>58</v>
      </c>
      <c r="CG119" s="10"/>
      <c r="CH119" s="10"/>
    </row>
    <row r="120" spans="1:86" s="38" customFormat="1">
      <c r="A120" t="s">
        <v>172</v>
      </c>
      <c r="B120" s="10">
        <f>('E0-Last'!B120)-1</f>
        <v>33</v>
      </c>
      <c r="C120" s="4" t="s">
        <v>3</v>
      </c>
      <c r="D120" s="10" t="s">
        <v>38</v>
      </c>
      <c r="E120" s="59">
        <f t="shared" si="56"/>
        <v>0</v>
      </c>
      <c r="F120" s="59">
        <f t="shared" si="56"/>
        <v>0</v>
      </c>
      <c r="G120" s="59">
        <f t="shared" si="56"/>
        <v>75</v>
      </c>
      <c r="H120" s="59">
        <f t="shared" si="56"/>
        <v>25</v>
      </c>
      <c r="I120" s="59">
        <f t="shared" si="57"/>
        <v>0.75</v>
      </c>
      <c r="J120">
        <v>8</v>
      </c>
      <c r="K120">
        <v>0</v>
      </c>
      <c r="L120">
        <v>0</v>
      </c>
      <c r="M120">
        <v>6</v>
      </c>
      <c r="N120">
        <v>2</v>
      </c>
      <c r="O120">
        <v>0.75</v>
      </c>
      <c r="P120">
        <v>175.625</v>
      </c>
      <c r="Q120" t="s">
        <v>57</v>
      </c>
      <c r="R120">
        <v>194.66666670000001</v>
      </c>
      <c r="S120">
        <v>118.5</v>
      </c>
      <c r="T120">
        <v>57.75</v>
      </c>
      <c r="U120">
        <v>51.166666669999998</v>
      </c>
      <c r="V120">
        <v>77.5</v>
      </c>
      <c r="W120">
        <v>48.875</v>
      </c>
      <c r="X120">
        <v>40.666666669999998</v>
      </c>
      <c r="Y120">
        <v>73.5</v>
      </c>
      <c r="Z120">
        <v>669</v>
      </c>
      <c r="AA120">
        <v>798.33333330000005</v>
      </c>
      <c r="AB120">
        <v>281</v>
      </c>
      <c r="AC120">
        <v>33</v>
      </c>
      <c r="AD120">
        <v>15</v>
      </c>
      <c r="AE120">
        <v>16</v>
      </c>
      <c r="AF120">
        <v>2</v>
      </c>
      <c r="AG120">
        <v>8</v>
      </c>
      <c r="AH120">
        <v>11</v>
      </c>
      <c r="AI120">
        <v>1</v>
      </c>
      <c r="AJ120" t="s">
        <v>57</v>
      </c>
      <c r="AK120" t="s">
        <v>57</v>
      </c>
      <c r="AL120">
        <v>13</v>
      </c>
      <c r="AM120">
        <v>8</v>
      </c>
      <c r="AN120">
        <v>3</v>
      </c>
      <c r="AO120">
        <v>1</v>
      </c>
      <c r="AP120" t="s">
        <v>57</v>
      </c>
      <c r="AQ120" t="s">
        <v>57</v>
      </c>
      <c r="AR120">
        <v>3</v>
      </c>
      <c r="AS120" t="s">
        <v>57</v>
      </c>
      <c r="AT120">
        <v>6</v>
      </c>
      <c r="AU120" t="s">
        <v>57</v>
      </c>
      <c r="AV120" t="s">
        <v>57</v>
      </c>
      <c r="AW120" t="s">
        <v>57</v>
      </c>
      <c r="AX120">
        <v>10</v>
      </c>
      <c r="AY120" t="s">
        <v>57</v>
      </c>
      <c r="AZ120">
        <v>2</v>
      </c>
      <c r="BA120" t="s">
        <v>57</v>
      </c>
      <c r="BB120" t="s">
        <v>57</v>
      </c>
      <c r="BC120" t="s">
        <v>57</v>
      </c>
      <c r="BD120" t="s">
        <v>57</v>
      </c>
      <c r="BE120">
        <v>9</v>
      </c>
      <c r="BF120" t="s">
        <v>57</v>
      </c>
      <c r="BG120" t="s">
        <v>57</v>
      </c>
      <c r="BH120" t="s">
        <v>57</v>
      </c>
      <c r="BI120">
        <v>6</v>
      </c>
      <c r="BJ120">
        <v>2</v>
      </c>
      <c r="BK120">
        <v>1</v>
      </c>
      <c r="BL120">
        <v>102</v>
      </c>
      <c r="BM120">
        <v>16</v>
      </c>
      <c r="BN120" t="s">
        <v>57</v>
      </c>
      <c r="BO120">
        <v>3</v>
      </c>
      <c r="BP120">
        <v>9</v>
      </c>
      <c r="BQ120" t="s">
        <v>57</v>
      </c>
      <c r="BR120">
        <v>74</v>
      </c>
      <c r="BS120" t="s">
        <v>57</v>
      </c>
      <c r="BT120" t="s">
        <v>57</v>
      </c>
      <c r="BU120" t="s">
        <v>57</v>
      </c>
      <c r="BV120" t="s">
        <v>57</v>
      </c>
      <c r="BW120" t="s">
        <v>57</v>
      </c>
      <c r="BX120" t="s">
        <v>57</v>
      </c>
      <c r="BY120" t="s">
        <v>57</v>
      </c>
      <c r="BZ120" t="s">
        <v>57</v>
      </c>
      <c r="CA120" t="s">
        <v>57</v>
      </c>
      <c r="CB120" t="s">
        <v>57</v>
      </c>
      <c r="CC120" t="s">
        <v>57</v>
      </c>
      <c r="CD120" t="s">
        <v>58</v>
      </c>
      <c r="CG120" s="10"/>
      <c r="CH120" s="10"/>
    </row>
    <row r="121" spans="1:86" s="38" customFormat="1">
      <c r="A121" t="s">
        <v>173</v>
      </c>
      <c r="B121" s="10">
        <f>('E0-Last'!B121)-1</f>
        <v>33</v>
      </c>
      <c r="C121" s="6" t="s">
        <v>2</v>
      </c>
      <c r="D121" s="10" t="s">
        <v>38</v>
      </c>
      <c r="E121" s="59">
        <f t="shared" si="56"/>
        <v>0</v>
      </c>
      <c r="F121" s="59">
        <f t="shared" si="56"/>
        <v>0</v>
      </c>
      <c r="G121" s="59">
        <f t="shared" si="56"/>
        <v>87.5</v>
      </c>
      <c r="H121" s="59">
        <f t="shared" si="56"/>
        <v>12.5</v>
      </c>
      <c r="I121" s="59">
        <f t="shared" si="57"/>
        <v>0.875</v>
      </c>
      <c r="J121">
        <v>8</v>
      </c>
      <c r="K121">
        <v>0</v>
      </c>
      <c r="L121">
        <v>0</v>
      </c>
      <c r="M121">
        <v>7</v>
      </c>
      <c r="N121">
        <v>1</v>
      </c>
      <c r="O121">
        <v>0.875</v>
      </c>
      <c r="P121">
        <v>380.75</v>
      </c>
      <c r="Q121" t="s">
        <v>57</v>
      </c>
      <c r="R121">
        <v>353.42857149999998</v>
      </c>
      <c r="S121">
        <v>572</v>
      </c>
      <c r="T121">
        <v>117.625</v>
      </c>
      <c r="U121">
        <v>74.714285700000005</v>
      </c>
      <c r="V121">
        <v>418</v>
      </c>
      <c r="W121">
        <v>894.5</v>
      </c>
      <c r="X121">
        <v>944.42857149999998</v>
      </c>
      <c r="Y121">
        <v>545</v>
      </c>
      <c r="Z121">
        <v>30.75</v>
      </c>
      <c r="AA121">
        <v>30.571428569999998</v>
      </c>
      <c r="AB121">
        <v>32</v>
      </c>
      <c r="AC121">
        <v>34</v>
      </c>
      <c r="AD121">
        <v>15</v>
      </c>
      <c r="AE121">
        <v>16</v>
      </c>
      <c r="AF121">
        <v>3</v>
      </c>
      <c r="AG121">
        <v>10</v>
      </c>
      <c r="AH121">
        <v>8</v>
      </c>
      <c r="AI121">
        <v>1</v>
      </c>
      <c r="AJ121" t="s">
        <v>57</v>
      </c>
      <c r="AK121" t="s">
        <v>57</v>
      </c>
      <c r="AL121">
        <v>15</v>
      </c>
      <c r="AM121">
        <v>8</v>
      </c>
      <c r="AN121" t="s">
        <v>57</v>
      </c>
      <c r="AO121">
        <v>1</v>
      </c>
      <c r="AP121" t="s">
        <v>57</v>
      </c>
      <c r="AQ121" t="s">
        <v>57</v>
      </c>
      <c r="AR121">
        <v>6</v>
      </c>
      <c r="AS121">
        <v>2</v>
      </c>
      <c r="AT121">
        <v>7</v>
      </c>
      <c r="AU121" t="s">
        <v>57</v>
      </c>
      <c r="AV121" t="s">
        <v>57</v>
      </c>
      <c r="AW121" t="s">
        <v>57</v>
      </c>
      <c r="AX121">
        <v>7</v>
      </c>
      <c r="AY121" t="s">
        <v>57</v>
      </c>
      <c r="AZ121">
        <v>1</v>
      </c>
      <c r="BA121" t="s">
        <v>57</v>
      </c>
      <c r="BB121" t="s">
        <v>57</v>
      </c>
      <c r="BC121" t="s">
        <v>57</v>
      </c>
      <c r="BD121">
        <v>2</v>
      </c>
      <c r="BE121">
        <v>23</v>
      </c>
      <c r="BF121" t="s">
        <v>57</v>
      </c>
      <c r="BG121">
        <v>1</v>
      </c>
      <c r="BH121" t="s">
        <v>57</v>
      </c>
      <c r="BI121">
        <v>3</v>
      </c>
      <c r="BJ121">
        <v>12</v>
      </c>
      <c r="BK121">
        <v>7</v>
      </c>
      <c r="BL121">
        <v>73</v>
      </c>
      <c r="BM121">
        <v>22</v>
      </c>
      <c r="BN121">
        <v>3</v>
      </c>
      <c r="BO121">
        <v>11</v>
      </c>
      <c r="BP121">
        <v>2</v>
      </c>
      <c r="BQ121">
        <v>3</v>
      </c>
      <c r="BR121">
        <v>32</v>
      </c>
      <c r="BS121" t="s">
        <v>57</v>
      </c>
      <c r="BT121" t="s">
        <v>57</v>
      </c>
      <c r="BU121" t="s">
        <v>57</v>
      </c>
      <c r="BV121" t="s">
        <v>57</v>
      </c>
      <c r="BW121" t="s">
        <v>57</v>
      </c>
      <c r="BX121" t="s">
        <v>57</v>
      </c>
      <c r="BY121" t="s">
        <v>57</v>
      </c>
      <c r="BZ121" t="s">
        <v>57</v>
      </c>
      <c r="CA121" t="s">
        <v>57</v>
      </c>
      <c r="CB121" t="s">
        <v>57</v>
      </c>
      <c r="CC121" t="s">
        <v>57</v>
      </c>
      <c r="CD121" t="s">
        <v>58</v>
      </c>
      <c r="CG121" s="10"/>
      <c r="CH121" s="10"/>
    </row>
    <row r="122" spans="1:86" s="38" customFormat="1">
      <c r="A122" t="s">
        <v>174</v>
      </c>
      <c r="B122" s="10">
        <f>('E0-Last'!B122)-1</f>
        <v>33</v>
      </c>
      <c r="C122" s="6" t="s">
        <v>2</v>
      </c>
      <c r="D122" s="10" t="s">
        <v>38</v>
      </c>
      <c r="E122" s="59">
        <f t="shared" si="56"/>
        <v>0</v>
      </c>
      <c r="F122" s="59">
        <f t="shared" si="56"/>
        <v>12.5</v>
      </c>
      <c r="G122" s="59">
        <f t="shared" si="56"/>
        <v>50</v>
      </c>
      <c r="H122" s="59">
        <f t="shared" si="56"/>
        <v>37.5</v>
      </c>
      <c r="I122" s="59">
        <f t="shared" si="57"/>
        <v>0.5</v>
      </c>
      <c r="J122">
        <v>8</v>
      </c>
      <c r="K122">
        <v>0</v>
      </c>
      <c r="L122">
        <v>1</v>
      </c>
      <c r="M122">
        <v>4</v>
      </c>
      <c r="N122">
        <v>3</v>
      </c>
      <c r="O122">
        <v>0.57142857140000003</v>
      </c>
      <c r="P122">
        <v>616.375</v>
      </c>
      <c r="Q122">
        <v>419</v>
      </c>
      <c r="R122">
        <v>774</v>
      </c>
      <c r="S122">
        <v>472</v>
      </c>
      <c r="T122">
        <v>553.42857149999998</v>
      </c>
      <c r="U122">
        <v>866.25</v>
      </c>
      <c r="V122">
        <v>136.33333329999999</v>
      </c>
      <c r="W122">
        <v>71.428571430000005</v>
      </c>
      <c r="X122">
        <v>80.5</v>
      </c>
      <c r="Y122">
        <v>59.333333330000002</v>
      </c>
      <c r="Z122">
        <v>713.57142850000002</v>
      </c>
      <c r="AA122">
        <v>956.5</v>
      </c>
      <c r="AB122">
        <v>389.66666659999999</v>
      </c>
      <c r="AC122">
        <v>19</v>
      </c>
      <c r="AD122">
        <v>9</v>
      </c>
      <c r="AE122">
        <v>5</v>
      </c>
      <c r="AF122">
        <v>5</v>
      </c>
      <c r="AG122">
        <v>10</v>
      </c>
      <c r="AH122">
        <v>8</v>
      </c>
      <c r="AI122" t="s">
        <v>57</v>
      </c>
      <c r="AJ122" t="s">
        <v>57</v>
      </c>
      <c r="AK122" t="s">
        <v>57</v>
      </c>
      <c r="AL122">
        <v>1</v>
      </c>
      <c r="AM122">
        <v>8</v>
      </c>
      <c r="AN122">
        <v>1</v>
      </c>
      <c r="AO122" t="s">
        <v>57</v>
      </c>
      <c r="AP122" t="s">
        <v>57</v>
      </c>
      <c r="AQ122" t="s">
        <v>57</v>
      </c>
      <c r="AR122" t="s">
        <v>57</v>
      </c>
      <c r="AS122">
        <v>1</v>
      </c>
      <c r="AT122">
        <v>4</v>
      </c>
      <c r="AU122" t="s">
        <v>57</v>
      </c>
      <c r="AV122" t="s">
        <v>57</v>
      </c>
      <c r="AW122" t="s">
        <v>57</v>
      </c>
      <c r="AX122" t="s">
        <v>57</v>
      </c>
      <c r="AY122">
        <v>1</v>
      </c>
      <c r="AZ122">
        <v>3</v>
      </c>
      <c r="BA122" t="s">
        <v>57</v>
      </c>
      <c r="BB122" t="s">
        <v>57</v>
      </c>
      <c r="BC122" t="s">
        <v>57</v>
      </c>
      <c r="BD122">
        <v>1</v>
      </c>
      <c r="BE122">
        <v>7</v>
      </c>
      <c r="BF122" t="s">
        <v>57</v>
      </c>
      <c r="BG122" t="s">
        <v>57</v>
      </c>
      <c r="BH122" t="s">
        <v>57</v>
      </c>
      <c r="BI122">
        <v>5</v>
      </c>
      <c r="BJ122">
        <v>2</v>
      </c>
      <c r="BK122" t="s">
        <v>57</v>
      </c>
      <c r="BL122">
        <v>241</v>
      </c>
      <c r="BM122">
        <v>43</v>
      </c>
      <c r="BN122">
        <v>72</v>
      </c>
      <c r="BO122">
        <v>9</v>
      </c>
      <c r="BP122">
        <v>9</v>
      </c>
      <c r="BQ122">
        <v>1</v>
      </c>
      <c r="BR122">
        <v>107</v>
      </c>
      <c r="BS122" t="s">
        <v>57</v>
      </c>
      <c r="BT122" t="s">
        <v>57</v>
      </c>
      <c r="BU122" t="s">
        <v>57</v>
      </c>
      <c r="BV122" t="s">
        <v>57</v>
      </c>
      <c r="BW122" t="s">
        <v>57</v>
      </c>
      <c r="BX122" t="s">
        <v>57</v>
      </c>
      <c r="BY122" t="s">
        <v>57</v>
      </c>
      <c r="BZ122" t="s">
        <v>57</v>
      </c>
      <c r="CA122" t="s">
        <v>57</v>
      </c>
      <c r="CB122" t="s">
        <v>57</v>
      </c>
      <c r="CC122" t="s">
        <v>57</v>
      </c>
      <c r="CD122" t="s">
        <v>58</v>
      </c>
      <c r="CG122" s="10"/>
      <c r="CH122" s="10"/>
    </row>
    <row r="123" spans="1:86" s="38" customFormat="1">
      <c r="A123" t="s">
        <v>183</v>
      </c>
      <c r="B123" s="10">
        <f>('E0-Last'!B123)-1</f>
        <v>28</v>
      </c>
      <c r="C123" s="6" t="s">
        <v>2</v>
      </c>
      <c r="D123" s="10" t="s">
        <v>38</v>
      </c>
      <c r="E123" s="59">
        <f t="shared" si="56"/>
        <v>12.5</v>
      </c>
      <c r="F123" s="59">
        <f t="shared" si="56"/>
        <v>0</v>
      </c>
      <c r="G123" s="59">
        <f t="shared" si="56"/>
        <v>75</v>
      </c>
      <c r="H123" s="59">
        <f t="shared" si="56"/>
        <v>12.5</v>
      </c>
      <c r="I123" s="59">
        <f t="shared" si="57"/>
        <v>0.75</v>
      </c>
      <c r="J123">
        <v>8</v>
      </c>
      <c r="K123">
        <v>1</v>
      </c>
      <c r="L123">
        <v>0</v>
      </c>
      <c r="M123">
        <v>6</v>
      </c>
      <c r="N123">
        <v>1</v>
      </c>
      <c r="O123">
        <v>0.85714285700000004</v>
      </c>
      <c r="P123">
        <v>646.71428560000004</v>
      </c>
      <c r="Q123" t="s">
        <v>57</v>
      </c>
      <c r="R123">
        <v>657.66666669999995</v>
      </c>
      <c r="S123">
        <v>581</v>
      </c>
      <c r="T123">
        <v>131.14285709999999</v>
      </c>
      <c r="U123">
        <v>141.66666670000001</v>
      </c>
      <c r="V123">
        <v>68</v>
      </c>
      <c r="W123">
        <v>251.85714290000001</v>
      </c>
      <c r="X123">
        <v>234</v>
      </c>
      <c r="Y123">
        <v>359</v>
      </c>
      <c r="Z123">
        <v>733.14285710000001</v>
      </c>
      <c r="AA123">
        <v>818.16666669999995</v>
      </c>
      <c r="AB123">
        <v>223</v>
      </c>
      <c r="AC123">
        <v>46</v>
      </c>
      <c r="AD123">
        <v>12</v>
      </c>
      <c r="AE123">
        <v>31</v>
      </c>
      <c r="AF123">
        <v>3</v>
      </c>
      <c r="AG123">
        <v>19</v>
      </c>
      <c r="AH123">
        <v>9</v>
      </c>
      <c r="AI123">
        <v>2</v>
      </c>
      <c r="AJ123" t="s">
        <v>57</v>
      </c>
      <c r="AK123" t="s">
        <v>57</v>
      </c>
      <c r="AL123">
        <v>16</v>
      </c>
      <c r="AM123">
        <v>7</v>
      </c>
      <c r="AN123">
        <v>2</v>
      </c>
      <c r="AO123" t="s">
        <v>57</v>
      </c>
      <c r="AP123" t="s">
        <v>57</v>
      </c>
      <c r="AQ123" t="s">
        <v>57</v>
      </c>
      <c r="AR123">
        <v>3</v>
      </c>
      <c r="AS123">
        <v>10</v>
      </c>
      <c r="AT123">
        <v>6</v>
      </c>
      <c r="AU123">
        <v>2</v>
      </c>
      <c r="AV123" t="s">
        <v>57</v>
      </c>
      <c r="AW123" t="s">
        <v>57</v>
      </c>
      <c r="AX123">
        <v>13</v>
      </c>
      <c r="AY123">
        <v>2</v>
      </c>
      <c r="AZ123">
        <v>1</v>
      </c>
      <c r="BA123" t="s">
        <v>57</v>
      </c>
      <c r="BB123" t="s">
        <v>57</v>
      </c>
      <c r="BC123" t="s">
        <v>57</v>
      </c>
      <c r="BD123" t="s">
        <v>57</v>
      </c>
      <c r="BE123">
        <v>7</v>
      </c>
      <c r="BF123" t="s">
        <v>57</v>
      </c>
      <c r="BG123" t="s">
        <v>57</v>
      </c>
      <c r="BH123" t="s">
        <v>57</v>
      </c>
      <c r="BI123">
        <v>5</v>
      </c>
      <c r="BJ123">
        <v>2</v>
      </c>
      <c r="BK123" t="s">
        <v>57</v>
      </c>
      <c r="BL123" t="s">
        <v>57</v>
      </c>
      <c r="BM123" t="s">
        <v>57</v>
      </c>
      <c r="BN123" t="s">
        <v>57</v>
      </c>
      <c r="BO123" t="s">
        <v>57</v>
      </c>
      <c r="BP123" t="s">
        <v>57</v>
      </c>
      <c r="BQ123" t="s">
        <v>57</v>
      </c>
      <c r="BR123" t="s">
        <v>57</v>
      </c>
      <c r="BS123" t="s">
        <v>57</v>
      </c>
      <c r="BT123" t="s">
        <v>57</v>
      </c>
      <c r="BU123" t="s">
        <v>57</v>
      </c>
      <c r="BV123" t="s">
        <v>57</v>
      </c>
      <c r="BW123" t="s">
        <v>57</v>
      </c>
      <c r="BX123" t="s">
        <v>57</v>
      </c>
      <c r="BY123" t="s">
        <v>57</v>
      </c>
      <c r="BZ123" t="s">
        <v>57</v>
      </c>
      <c r="CA123" t="s">
        <v>57</v>
      </c>
      <c r="CB123" t="s">
        <v>57</v>
      </c>
      <c r="CC123" t="s">
        <v>57</v>
      </c>
      <c r="CD123" t="s">
        <v>58</v>
      </c>
      <c r="CG123" s="10"/>
      <c r="CH123" s="10"/>
    </row>
    <row r="124" spans="1:86" s="38" customFormat="1">
      <c r="A124" t="s">
        <v>175</v>
      </c>
      <c r="B124" s="10">
        <f>('E0-Last'!B124)-1</f>
        <v>-1</v>
      </c>
      <c r="C124" s="4" t="s">
        <v>3</v>
      </c>
      <c r="D124" s="10" t="s">
        <v>38</v>
      </c>
      <c r="E124" s="59">
        <f t="shared" si="56"/>
        <v>0</v>
      </c>
      <c r="F124" s="59">
        <f t="shared" si="56"/>
        <v>0</v>
      </c>
      <c r="G124" s="59">
        <f t="shared" si="56"/>
        <v>87.5</v>
      </c>
      <c r="H124" s="59">
        <f t="shared" si="56"/>
        <v>12.5</v>
      </c>
      <c r="I124" s="59">
        <f t="shared" si="57"/>
        <v>0.875</v>
      </c>
      <c r="J124">
        <v>8</v>
      </c>
      <c r="K124">
        <v>0</v>
      </c>
      <c r="L124">
        <v>0</v>
      </c>
      <c r="M124">
        <v>7</v>
      </c>
      <c r="N124">
        <v>1</v>
      </c>
      <c r="O124">
        <v>0.875</v>
      </c>
      <c r="P124">
        <v>253.125</v>
      </c>
      <c r="Q124" t="s">
        <v>57</v>
      </c>
      <c r="R124">
        <v>250</v>
      </c>
      <c r="S124">
        <v>275</v>
      </c>
      <c r="T124">
        <v>59.625</v>
      </c>
      <c r="U124">
        <v>58</v>
      </c>
      <c r="V124">
        <v>71</v>
      </c>
      <c r="W124">
        <v>108.25</v>
      </c>
      <c r="X124">
        <v>107.5714286</v>
      </c>
      <c r="Y124">
        <v>113</v>
      </c>
      <c r="Z124">
        <v>85.25</v>
      </c>
      <c r="AA124">
        <v>89.714285700000005</v>
      </c>
      <c r="AB124">
        <v>54</v>
      </c>
      <c r="AC124">
        <v>35</v>
      </c>
      <c r="AD124">
        <v>12</v>
      </c>
      <c r="AE124">
        <v>21</v>
      </c>
      <c r="AF124">
        <v>2</v>
      </c>
      <c r="AG124">
        <v>13</v>
      </c>
      <c r="AH124">
        <v>8</v>
      </c>
      <c r="AI124">
        <v>2</v>
      </c>
      <c r="AJ124" t="s">
        <v>57</v>
      </c>
      <c r="AK124">
        <v>8</v>
      </c>
      <c r="AL124">
        <v>4</v>
      </c>
      <c r="AM124">
        <v>8</v>
      </c>
      <c r="AN124" t="s">
        <v>57</v>
      </c>
      <c r="AO124">
        <v>1</v>
      </c>
      <c r="AP124" t="s">
        <v>57</v>
      </c>
      <c r="AQ124">
        <v>3</v>
      </c>
      <c r="AR124" t="s">
        <v>57</v>
      </c>
      <c r="AS124">
        <v>5</v>
      </c>
      <c r="AT124">
        <v>7</v>
      </c>
      <c r="AU124">
        <v>1</v>
      </c>
      <c r="AV124" t="s">
        <v>57</v>
      </c>
      <c r="AW124">
        <v>5</v>
      </c>
      <c r="AX124">
        <v>3</v>
      </c>
      <c r="AY124" t="s">
        <v>57</v>
      </c>
      <c r="AZ124">
        <v>1</v>
      </c>
      <c r="BA124" t="s">
        <v>57</v>
      </c>
      <c r="BB124" t="s">
        <v>57</v>
      </c>
      <c r="BC124" t="s">
        <v>57</v>
      </c>
      <c r="BD124">
        <v>1</v>
      </c>
      <c r="BE124">
        <v>33</v>
      </c>
      <c r="BF124" t="s">
        <v>57</v>
      </c>
      <c r="BG124" t="s">
        <v>57</v>
      </c>
      <c r="BH124" t="s">
        <v>57</v>
      </c>
      <c r="BI124">
        <v>7</v>
      </c>
      <c r="BJ124">
        <v>14</v>
      </c>
      <c r="BK124">
        <v>12</v>
      </c>
      <c r="BL124">
        <v>62</v>
      </c>
      <c r="BM124">
        <v>9</v>
      </c>
      <c r="BN124" t="s">
        <v>57</v>
      </c>
      <c r="BO124" t="s">
        <v>57</v>
      </c>
      <c r="BP124">
        <v>16</v>
      </c>
      <c r="BQ124">
        <v>11</v>
      </c>
      <c r="BR124">
        <v>26</v>
      </c>
      <c r="BS124" t="s">
        <v>57</v>
      </c>
      <c r="BT124" t="s">
        <v>57</v>
      </c>
      <c r="BU124" t="s">
        <v>57</v>
      </c>
      <c r="BV124" t="s">
        <v>57</v>
      </c>
      <c r="BW124" t="s">
        <v>57</v>
      </c>
      <c r="BX124" t="s">
        <v>57</v>
      </c>
      <c r="BY124" t="s">
        <v>57</v>
      </c>
      <c r="BZ124" t="s">
        <v>57</v>
      </c>
      <c r="CA124" t="s">
        <v>57</v>
      </c>
      <c r="CB124" t="s">
        <v>57</v>
      </c>
      <c r="CC124" t="s">
        <v>57</v>
      </c>
      <c r="CD124" t="s">
        <v>58</v>
      </c>
      <c r="CG124" s="10"/>
      <c r="CH124" s="10"/>
    </row>
    <row r="125" spans="1:86" s="38" customFormat="1">
      <c r="A125" t="s">
        <v>176</v>
      </c>
      <c r="B125" s="10">
        <f>('E0-Last'!B125)-1</f>
        <v>10</v>
      </c>
      <c r="C125" s="6" t="s">
        <v>2</v>
      </c>
      <c r="D125" s="10" t="s">
        <v>38</v>
      </c>
      <c r="E125" s="59">
        <f t="shared" si="56"/>
        <v>12.5</v>
      </c>
      <c r="F125" s="59">
        <f t="shared" si="56"/>
        <v>0</v>
      </c>
      <c r="G125" s="59">
        <f t="shared" si="56"/>
        <v>87.5</v>
      </c>
      <c r="H125" s="59">
        <f t="shared" si="56"/>
        <v>0</v>
      </c>
      <c r="I125" s="59">
        <f t="shared" si="57"/>
        <v>0.875</v>
      </c>
      <c r="J125">
        <v>8</v>
      </c>
      <c r="K125">
        <v>1</v>
      </c>
      <c r="L125">
        <v>0</v>
      </c>
      <c r="M125">
        <v>7</v>
      </c>
      <c r="N125">
        <v>0</v>
      </c>
      <c r="O125">
        <v>1</v>
      </c>
      <c r="P125">
        <v>573.14285710000001</v>
      </c>
      <c r="Q125" t="s">
        <v>57</v>
      </c>
      <c r="R125">
        <v>573.14285710000001</v>
      </c>
      <c r="S125" t="s">
        <v>57</v>
      </c>
      <c r="T125">
        <v>157.85714290000001</v>
      </c>
      <c r="U125">
        <v>157.85714290000001</v>
      </c>
      <c r="V125" t="s">
        <v>57</v>
      </c>
      <c r="W125">
        <v>138.42857140000001</v>
      </c>
      <c r="X125">
        <v>138.42857140000001</v>
      </c>
      <c r="Y125" t="s">
        <v>57</v>
      </c>
      <c r="Z125">
        <v>720.85714289999999</v>
      </c>
      <c r="AA125">
        <v>720.85714289999999</v>
      </c>
      <c r="AB125" t="s">
        <v>57</v>
      </c>
      <c r="AC125">
        <v>43</v>
      </c>
      <c r="AD125">
        <v>14</v>
      </c>
      <c r="AE125">
        <v>23</v>
      </c>
      <c r="AF125">
        <v>6</v>
      </c>
      <c r="AG125">
        <v>11</v>
      </c>
      <c r="AH125">
        <v>10</v>
      </c>
      <c r="AI125">
        <v>1</v>
      </c>
      <c r="AJ125" t="s">
        <v>57</v>
      </c>
      <c r="AK125" t="s">
        <v>57</v>
      </c>
      <c r="AL125">
        <v>21</v>
      </c>
      <c r="AM125">
        <v>7</v>
      </c>
      <c r="AN125">
        <v>3</v>
      </c>
      <c r="AO125" t="s">
        <v>57</v>
      </c>
      <c r="AP125" t="s">
        <v>57</v>
      </c>
      <c r="AQ125" t="s">
        <v>57</v>
      </c>
      <c r="AR125">
        <v>4</v>
      </c>
      <c r="AS125">
        <v>1</v>
      </c>
      <c r="AT125">
        <v>7</v>
      </c>
      <c r="AU125">
        <v>1</v>
      </c>
      <c r="AV125" t="s">
        <v>57</v>
      </c>
      <c r="AW125" t="s">
        <v>57</v>
      </c>
      <c r="AX125">
        <v>14</v>
      </c>
      <c r="AY125">
        <v>3</v>
      </c>
      <c r="AZ125" t="s">
        <v>57</v>
      </c>
      <c r="BA125" t="s">
        <v>57</v>
      </c>
      <c r="BB125" t="s">
        <v>57</v>
      </c>
      <c r="BC125" t="s">
        <v>57</v>
      </c>
      <c r="BD125">
        <v>3</v>
      </c>
      <c r="BE125">
        <v>9</v>
      </c>
      <c r="BF125" t="s">
        <v>57</v>
      </c>
      <c r="BG125" t="s">
        <v>57</v>
      </c>
      <c r="BH125" t="s">
        <v>57</v>
      </c>
      <c r="BI125">
        <v>6</v>
      </c>
      <c r="BJ125">
        <v>1</v>
      </c>
      <c r="BK125">
        <v>2</v>
      </c>
      <c r="BL125">
        <v>213</v>
      </c>
      <c r="BM125">
        <v>72</v>
      </c>
      <c r="BN125" t="s">
        <v>57</v>
      </c>
      <c r="BO125">
        <v>3</v>
      </c>
      <c r="BP125">
        <v>26</v>
      </c>
      <c r="BQ125" t="s">
        <v>57</v>
      </c>
      <c r="BR125">
        <v>112</v>
      </c>
      <c r="BS125" t="s">
        <v>57</v>
      </c>
      <c r="BT125" t="s">
        <v>57</v>
      </c>
      <c r="BU125" t="s">
        <v>57</v>
      </c>
      <c r="BV125" t="s">
        <v>57</v>
      </c>
      <c r="BW125" t="s">
        <v>57</v>
      </c>
      <c r="BX125" t="s">
        <v>57</v>
      </c>
      <c r="BY125" t="s">
        <v>57</v>
      </c>
      <c r="BZ125" t="s">
        <v>57</v>
      </c>
      <c r="CA125" t="s">
        <v>57</v>
      </c>
      <c r="CB125" t="s">
        <v>57</v>
      </c>
      <c r="CC125" t="s">
        <v>57</v>
      </c>
      <c r="CD125" t="s">
        <v>58</v>
      </c>
      <c r="CG125" s="10"/>
      <c r="CH125" s="10"/>
    </row>
    <row r="126" spans="1:86" s="38" customFormat="1">
      <c r="A126" t="s">
        <v>177</v>
      </c>
      <c r="B126" s="10">
        <f>('E0-Last'!B126)-1</f>
        <v>12</v>
      </c>
      <c r="C126" s="6" t="s">
        <v>2</v>
      </c>
      <c r="D126" s="10" t="s">
        <v>38</v>
      </c>
      <c r="E126" s="59">
        <f t="shared" si="56"/>
        <v>0</v>
      </c>
      <c r="F126" s="59">
        <f t="shared" si="56"/>
        <v>0</v>
      </c>
      <c r="G126" s="59">
        <f t="shared" si="56"/>
        <v>100</v>
      </c>
      <c r="H126" s="59">
        <f t="shared" si="56"/>
        <v>0</v>
      </c>
      <c r="I126" s="59">
        <f t="shared" si="57"/>
        <v>1</v>
      </c>
      <c r="J126">
        <v>8</v>
      </c>
      <c r="K126">
        <v>0</v>
      </c>
      <c r="L126">
        <v>0</v>
      </c>
      <c r="M126">
        <v>8</v>
      </c>
      <c r="N126">
        <v>0</v>
      </c>
      <c r="O126">
        <v>1</v>
      </c>
      <c r="P126">
        <v>175.375</v>
      </c>
      <c r="Q126" t="s">
        <v>57</v>
      </c>
      <c r="R126">
        <v>175.375</v>
      </c>
      <c r="S126" t="s">
        <v>57</v>
      </c>
      <c r="T126">
        <v>103.5</v>
      </c>
      <c r="U126">
        <v>103.5</v>
      </c>
      <c r="V126" t="s">
        <v>57</v>
      </c>
      <c r="W126">
        <v>120.5</v>
      </c>
      <c r="X126">
        <v>120.5</v>
      </c>
      <c r="Y126" t="s">
        <v>57</v>
      </c>
      <c r="Z126">
        <v>945.875</v>
      </c>
      <c r="AA126">
        <v>945.875</v>
      </c>
      <c r="AB126" t="s">
        <v>57</v>
      </c>
      <c r="AC126">
        <v>57</v>
      </c>
      <c r="AD126">
        <v>21</v>
      </c>
      <c r="AE126">
        <v>36</v>
      </c>
      <c r="AF126" t="s">
        <v>57</v>
      </c>
      <c r="AG126">
        <v>15</v>
      </c>
      <c r="AH126">
        <v>12</v>
      </c>
      <c r="AI126">
        <v>3</v>
      </c>
      <c r="AJ126" t="s">
        <v>57</v>
      </c>
      <c r="AK126" t="s">
        <v>57</v>
      </c>
      <c r="AL126">
        <v>27</v>
      </c>
      <c r="AM126">
        <v>8</v>
      </c>
      <c r="AN126">
        <v>4</v>
      </c>
      <c r="AO126" t="s">
        <v>57</v>
      </c>
      <c r="AP126" t="s">
        <v>57</v>
      </c>
      <c r="AQ126" t="s">
        <v>57</v>
      </c>
      <c r="AR126">
        <v>9</v>
      </c>
      <c r="AS126">
        <v>7</v>
      </c>
      <c r="AT126">
        <v>8</v>
      </c>
      <c r="AU126">
        <v>3</v>
      </c>
      <c r="AV126" t="s">
        <v>57</v>
      </c>
      <c r="AW126" t="s">
        <v>57</v>
      </c>
      <c r="AX126">
        <v>18</v>
      </c>
      <c r="AY126" t="s">
        <v>57</v>
      </c>
      <c r="AZ126" t="s">
        <v>57</v>
      </c>
      <c r="BA126" t="s">
        <v>57</v>
      </c>
      <c r="BB126" t="s">
        <v>57</v>
      </c>
      <c r="BC126" t="s">
        <v>57</v>
      </c>
      <c r="BD126" t="s">
        <v>57</v>
      </c>
      <c r="BE126">
        <v>8</v>
      </c>
      <c r="BF126" t="s">
        <v>57</v>
      </c>
      <c r="BG126" t="s">
        <v>57</v>
      </c>
      <c r="BH126" t="s">
        <v>57</v>
      </c>
      <c r="BI126">
        <v>7</v>
      </c>
      <c r="BJ126">
        <v>1</v>
      </c>
      <c r="BK126" t="s">
        <v>57</v>
      </c>
      <c r="BL126">
        <v>33</v>
      </c>
      <c r="BM126" t="s">
        <v>57</v>
      </c>
      <c r="BN126" t="s">
        <v>57</v>
      </c>
      <c r="BO126" t="s">
        <v>57</v>
      </c>
      <c r="BP126">
        <v>14</v>
      </c>
      <c r="BQ126">
        <v>1</v>
      </c>
      <c r="BR126">
        <v>18</v>
      </c>
      <c r="BS126" t="s">
        <v>57</v>
      </c>
      <c r="BT126" t="s">
        <v>57</v>
      </c>
      <c r="BU126" t="s">
        <v>57</v>
      </c>
      <c r="BV126" t="s">
        <v>57</v>
      </c>
      <c r="BW126" t="s">
        <v>57</v>
      </c>
      <c r="BX126" t="s">
        <v>57</v>
      </c>
      <c r="BY126" t="s">
        <v>57</v>
      </c>
      <c r="BZ126" t="s">
        <v>57</v>
      </c>
      <c r="CA126" t="s">
        <v>57</v>
      </c>
      <c r="CB126" t="s">
        <v>57</v>
      </c>
      <c r="CC126" t="s">
        <v>57</v>
      </c>
      <c r="CD126" t="s">
        <v>58</v>
      </c>
      <c r="CG126" s="10"/>
      <c r="CH126" s="10"/>
    </row>
    <row r="127" spans="1:86" s="38" customFormat="1">
      <c r="A127"/>
      <c r="B127" s="10"/>
      <c r="C127" s="6"/>
      <c r="D127" s="10"/>
      <c r="E127" s="59"/>
      <c r="F127" s="59"/>
      <c r="G127" s="59"/>
      <c r="H127" s="59"/>
      <c r="I127" s="59"/>
      <c r="CG127" s="10"/>
      <c r="CH127" s="10"/>
    </row>
    <row r="128" spans="1:86" s="38" customFormat="1">
      <c r="A128" s="34" t="s">
        <v>3</v>
      </c>
      <c r="B128" s="34">
        <f>COUNTIF(C100:C125,"WT")</f>
        <v>11</v>
      </c>
      <c r="C128" s="63"/>
      <c r="D128" s="22" t="s">
        <v>41</v>
      </c>
      <c r="E128" s="24">
        <f>AVERAGE(E103:E106,E108,E113,E115:E116,E119:E120,E124)</f>
        <v>6.8181818181818183</v>
      </c>
      <c r="F128" s="24">
        <f t="shared" ref="F128:BQ128" si="60">AVERAGE(F103:F106,F108,F113,F115:F116,F119:F120,F124)</f>
        <v>2.2727272727272729</v>
      </c>
      <c r="G128" s="24">
        <f t="shared" si="60"/>
        <v>68.181818181818187</v>
      </c>
      <c r="H128" s="24">
        <f t="shared" si="60"/>
        <v>22.727272727272727</v>
      </c>
      <c r="I128" s="24">
        <f t="shared" si="60"/>
        <v>0.68181818181818177</v>
      </c>
      <c r="J128" s="24">
        <f t="shared" si="60"/>
        <v>8</v>
      </c>
      <c r="K128" s="24">
        <f t="shared" si="60"/>
        <v>0.54545454545454541</v>
      </c>
      <c r="L128" s="24">
        <f>AVERAGE(L103:L106,L108,L113,L115:L116,L119:L120,L124)</f>
        <v>0.18181818181818182</v>
      </c>
      <c r="M128" s="24">
        <f t="shared" si="60"/>
        <v>5.4545454545454541</v>
      </c>
      <c r="N128" s="24">
        <f t="shared" si="60"/>
        <v>1.8181818181818181</v>
      </c>
      <c r="O128" s="24">
        <f t="shared" si="60"/>
        <v>0.72305194804545458</v>
      </c>
      <c r="P128" s="24">
        <f t="shared" si="60"/>
        <v>496.19772727272726</v>
      </c>
      <c r="Q128" s="24">
        <f t="shared" si="60"/>
        <v>1121</v>
      </c>
      <c r="R128" s="24">
        <f t="shared" si="60"/>
        <v>525.96417748181818</v>
      </c>
      <c r="S128" s="24">
        <f t="shared" si="60"/>
        <v>532.31481481111109</v>
      </c>
      <c r="T128" s="24">
        <f t="shared" si="60"/>
        <v>239.11623377272727</v>
      </c>
      <c r="U128" s="24">
        <f t="shared" si="60"/>
        <v>220.12673160545452</v>
      </c>
      <c r="V128" s="24">
        <f t="shared" si="60"/>
        <v>326.64814814444446</v>
      </c>
      <c r="W128" s="24">
        <f t="shared" si="60"/>
        <v>330.09837662727273</v>
      </c>
      <c r="X128" s="24">
        <f t="shared" si="60"/>
        <v>369.48744585545455</v>
      </c>
      <c r="Y128" s="24">
        <f t="shared" si="60"/>
        <v>155.82407407777777</v>
      </c>
      <c r="Z128" s="24">
        <f t="shared" si="60"/>
        <v>369.02012986363638</v>
      </c>
      <c r="AA128" s="24">
        <f t="shared" si="60"/>
        <v>441.62207794727277</v>
      </c>
      <c r="AB128" s="24">
        <f t="shared" si="60"/>
        <v>222.24999999555556</v>
      </c>
      <c r="AC128" s="24">
        <f t="shared" si="60"/>
        <v>39</v>
      </c>
      <c r="AD128" s="24">
        <f t="shared" si="60"/>
        <v>16.363636363636363</v>
      </c>
      <c r="AE128" s="24">
        <f t="shared" si="60"/>
        <v>16.454545454545453</v>
      </c>
      <c r="AF128" s="24">
        <f t="shared" si="60"/>
        <v>6.1818181818181817</v>
      </c>
      <c r="AG128" s="24">
        <f t="shared" si="60"/>
        <v>11.454545454545455</v>
      </c>
      <c r="AH128" s="24">
        <f t="shared" si="60"/>
        <v>10.636363636363637</v>
      </c>
      <c r="AI128" s="24">
        <f t="shared" si="60"/>
        <v>3.4444444444444446</v>
      </c>
      <c r="AJ128" s="24">
        <f t="shared" si="60"/>
        <v>2</v>
      </c>
      <c r="AK128" s="24">
        <f t="shared" si="60"/>
        <v>8</v>
      </c>
      <c r="AL128" s="24">
        <f t="shared" si="60"/>
        <v>11.727272727272727</v>
      </c>
      <c r="AM128" s="24">
        <f t="shared" si="60"/>
        <v>7.4545454545454541</v>
      </c>
      <c r="AN128" s="24">
        <f t="shared" si="60"/>
        <v>5.2857142857142856</v>
      </c>
      <c r="AO128" s="24">
        <f t="shared" si="60"/>
        <v>1.7142857142857142</v>
      </c>
      <c r="AP128" s="24" t="e">
        <f t="shared" si="60"/>
        <v>#DIV/0!</v>
      </c>
      <c r="AQ128" s="24">
        <f t="shared" si="60"/>
        <v>3.3333333333333335</v>
      </c>
      <c r="AR128" s="24">
        <f t="shared" si="60"/>
        <v>6.5</v>
      </c>
      <c r="AS128" s="24">
        <f t="shared" si="60"/>
        <v>4.75</v>
      </c>
      <c r="AT128" s="24">
        <f t="shared" si="60"/>
        <v>5.4545454545454541</v>
      </c>
      <c r="AU128" s="24">
        <f t="shared" si="60"/>
        <v>2.1666666666666665</v>
      </c>
      <c r="AV128" s="24">
        <f t="shared" si="60"/>
        <v>2</v>
      </c>
      <c r="AW128" s="24">
        <f t="shared" si="60"/>
        <v>4.5</v>
      </c>
      <c r="AX128" s="24">
        <f t="shared" si="60"/>
        <v>5.9</v>
      </c>
      <c r="AY128" s="24">
        <f t="shared" si="60"/>
        <v>1.5</v>
      </c>
      <c r="AZ128" s="24">
        <f t="shared" si="60"/>
        <v>2.2222222222222223</v>
      </c>
      <c r="BA128" s="24">
        <f t="shared" si="60"/>
        <v>2</v>
      </c>
      <c r="BB128" s="24" t="e">
        <f t="shared" si="60"/>
        <v>#DIV/0!</v>
      </c>
      <c r="BC128" s="24">
        <f t="shared" si="60"/>
        <v>2.5</v>
      </c>
      <c r="BD128" s="24">
        <f t="shared" si="60"/>
        <v>4.4285714285714288</v>
      </c>
      <c r="BE128" s="24">
        <f t="shared" si="60"/>
        <v>15.272727272727273</v>
      </c>
      <c r="BF128" s="24">
        <f t="shared" si="60"/>
        <v>1</v>
      </c>
      <c r="BG128" s="24" t="e">
        <f t="shared" si="60"/>
        <v>#DIV/0!</v>
      </c>
      <c r="BH128" s="24" t="e">
        <f t="shared" si="60"/>
        <v>#DIV/0!</v>
      </c>
      <c r="BI128" s="24">
        <f t="shared" si="60"/>
        <v>4.333333333333333</v>
      </c>
      <c r="BJ128" s="24">
        <f t="shared" si="60"/>
        <v>5.7272727272727275</v>
      </c>
      <c r="BK128" s="24">
        <f t="shared" si="60"/>
        <v>7</v>
      </c>
      <c r="BL128" s="24">
        <f t="shared" si="60"/>
        <v>126.5</v>
      </c>
      <c r="BM128" s="24">
        <f t="shared" si="60"/>
        <v>33.1</v>
      </c>
      <c r="BN128" s="24">
        <f t="shared" si="60"/>
        <v>7.666666666666667</v>
      </c>
      <c r="BO128" s="24">
        <f t="shared" si="60"/>
        <v>3.8333333333333335</v>
      </c>
      <c r="BP128" s="24">
        <f t="shared" si="60"/>
        <v>11.1</v>
      </c>
      <c r="BQ128" s="24">
        <f t="shared" si="60"/>
        <v>7.333333333333333</v>
      </c>
      <c r="BR128" s="24">
        <f t="shared" ref="BR128:BX128" si="61">AVERAGE(BR103:BR106,BR108,BR113,BR115:BR116,BR119:BR120,BR124)</f>
        <v>68.8</v>
      </c>
      <c r="BS128" s="24" t="e">
        <f t="shared" si="61"/>
        <v>#DIV/0!</v>
      </c>
      <c r="BT128" s="24" t="e">
        <f t="shared" si="61"/>
        <v>#DIV/0!</v>
      </c>
      <c r="BU128" s="24" t="e">
        <f t="shared" si="61"/>
        <v>#DIV/0!</v>
      </c>
      <c r="BV128" s="24" t="e">
        <f t="shared" si="61"/>
        <v>#DIV/0!</v>
      </c>
      <c r="BW128" s="24" t="e">
        <f t="shared" si="61"/>
        <v>#DIV/0!</v>
      </c>
      <c r="BX128" s="24" t="e">
        <f t="shared" si="61"/>
        <v>#DIV/0!</v>
      </c>
      <c r="BY128" s="24" t="e">
        <f>AVERAGE(BY103:BY106,BY108,BY113,BY115:BY116,BY119:BY120,BY124)</f>
        <v>#DIV/0!</v>
      </c>
      <c r="BZ128" s="24" t="e">
        <f>AVERAGE(BZ103:BZ106,BZ108,BZ113,BZ115:BZ116,BZ119:BZ120,BZ124)</f>
        <v>#DIV/0!</v>
      </c>
      <c r="CA128" s="24" t="e">
        <f>AVERAGE(CA103:CA106,CA108,CA113,CA115:CA116,CA119:CA120,CA124)</f>
        <v>#DIV/0!</v>
      </c>
      <c r="CB128" s="24" t="e">
        <f>AVERAGE(CB103:CB106,CB108,CB113,CB115:CB116,CB119:CB120,CB124)</f>
        <v>#DIV/0!</v>
      </c>
      <c r="CC128" s="24" t="e">
        <f>AVERAGE(CC103:CC106,CC108,CC113,CC115:CC116,CC119:CC120,CC124)</f>
        <v>#DIV/0!</v>
      </c>
      <c r="CG128" s="10"/>
      <c r="CH128" s="10"/>
    </row>
    <row r="129" spans="1:106" s="38" customFormat="1">
      <c r="A129" s="35" t="s">
        <v>179</v>
      </c>
      <c r="B129" s="34">
        <f>COUNTIF(C100:C125,"+ve")</f>
        <v>12</v>
      </c>
      <c r="C129" s="63"/>
      <c r="D129" s="18" t="s">
        <v>41</v>
      </c>
      <c r="E129" s="27">
        <f>AVERAGE(E107,E109:E112,E114,E117:E118,E121:E123,E125:E126)</f>
        <v>1.9230769230769231</v>
      </c>
      <c r="F129" s="27">
        <f t="shared" ref="F129:BQ129" si="62">AVERAGE(F107,F109:F112,F114,F117:F118,F121:F123,F125:F126)</f>
        <v>0.96153846153846156</v>
      </c>
      <c r="G129" s="27">
        <f t="shared" si="62"/>
        <v>86.538461538461533</v>
      </c>
      <c r="H129" s="27">
        <f t="shared" si="62"/>
        <v>10.576923076923077</v>
      </c>
      <c r="I129" s="27">
        <f t="shared" si="62"/>
        <v>0.86538461538461542</v>
      </c>
      <c r="J129" s="27">
        <f t="shared" si="62"/>
        <v>8</v>
      </c>
      <c r="K129" s="27">
        <f t="shared" si="62"/>
        <v>0.15384615384615385</v>
      </c>
      <c r="L129" s="27">
        <f t="shared" si="62"/>
        <v>7.6923076923076927E-2</v>
      </c>
      <c r="M129" s="27">
        <f t="shared" si="62"/>
        <v>6.9230769230769234</v>
      </c>
      <c r="N129" s="27">
        <f t="shared" si="62"/>
        <v>0.84615384615384615</v>
      </c>
      <c r="O129" s="27">
        <f t="shared" si="62"/>
        <v>0.8887362637230769</v>
      </c>
      <c r="P129" s="27">
        <f t="shared" si="62"/>
        <v>387.94093405384615</v>
      </c>
      <c r="Q129" s="27">
        <f t="shared" si="62"/>
        <v>419</v>
      </c>
      <c r="R129" s="27">
        <f t="shared" si="62"/>
        <v>482.21520150000003</v>
      </c>
      <c r="S129" s="27">
        <f t="shared" si="62"/>
        <v>459.08000002</v>
      </c>
      <c r="T129" s="27">
        <f t="shared" si="62"/>
        <v>171.05219780769232</v>
      </c>
      <c r="U129" s="27">
        <f t="shared" si="62"/>
        <v>169.58241758461537</v>
      </c>
      <c r="V129" s="27">
        <f t="shared" si="62"/>
        <v>306.94666668000002</v>
      </c>
      <c r="W129" s="27">
        <f t="shared" si="62"/>
        <v>341.04532967153841</v>
      </c>
      <c r="X129" s="27">
        <f t="shared" si="62"/>
        <v>341.21703296923079</v>
      </c>
      <c r="Y129" s="27">
        <f t="shared" si="62"/>
        <v>239.54666666599996</v>
      </c>
      <c r="Z129" s="27">
        <f t="shared" si="62"/>
        <v>635.56318680769232</v>
      </c>
      <c r="AA129" s="27">
        <f t="shared" si="62"/>
        <v>693.7632784207691</v>
      </c>
      <c r="AB129" s="27">
        <f t="shared" si="62"/>
        <v>269.09333331999994</v>
      </c>
      <c r="AC129" s="27">
        <f t="shared" si="62"/>
        <v>49.92307692307692</v>
      </c>
      <c r="AD129" s="27">
        <f t="shared" si="62"/>
        <v>18.53846153846154</v>
      </c>
      <c r="AE129" s="27">
        <f t="shared" si="62"/>
        <v>28</v>
      </c>
      <c r="AF129" s="27">
        <f t="shared" si="62"/>
        <v>4.8888888888888893</v>
      </c>
      <c r="AG129" s="27">
        <f t="shared" si="62"/>
        <v>13.538461538461538</v>
      </c>
      <c r="AH129" s="27">
        <f t="shared" si="62"/>
        <v>11.538461538461538</v>
      </c>
      <c r="AI129" s="27">
        <f t="shared" si="62"/>
        <v>5.8</v>
      </c>
      <c r="AJ129" s="27">
        <f t="shared" si="62"/>
        <v>4.666666666666667</v>
      </c>
      <c r="AK129" s="27">
        <f t="shared" si="62"/>
        <v>3</v>
      </c>
      <c r="AL129" s="27">
        <f t="shared" si="62"/>
        <v>20.416666666666668</v>
      </c>
      <c r="AM129" s="27">
        <f t="shared" si="62"/>
        <v>7.8461538461538458</v>
      </c>
      <c r="AN129" s="27">
        <f t="shared" si="62"/>
        <v>4.4545454545454541</v>
      </c>
      <c r="AO129" s="27">
        <f t="shared" si="62"/>
        <v>3</v>
      </c>
      <c r="AP129" s="27" t="e">
        <f t="shared" si="62"/>
        <v>#DIV/0!</v>
      </c>
      <c r="AQ129" s="27">
        <f t="shared" si="62"/>
        <v>1.5</v>
      </c>
      <c r="AR129" s="27">
        <f t="shared" si="62"/>
        <v>7.8</v>
      </c>
      <c r="AS129" s="27">
        <f t="shared" si="62"/>
        <v>5</v>
      </c>
      <c r="AT129" s="27">
        <f t="shared" si="62"/>
        <v>6.9230769230769234</v>
      </c>
      <c r="AU129" s="27">
        <f t="shared" si="62"/>
        <v>5.875</v>
      </c>
      <c r="AV129" s="27">
        <f t="shared" si="62"/>
        <v>6.5</v>
      </c>
      <c r="AW129" s="27">
        <f t="shared" si="62"/>
        <v>2</v>
      </c>
      <c r="AX129" s="27">
        <f t="shared" si="62"/>
        <v>13.818181818181818</v>
      </c>
      <c r="AY129" s="27">
        <f t="shared" si="62"/>
        <v>3.5</v>
      </c>
      <c r="AZ129" s="27">
        <f t="shared" si="62"/>
        <v>2.2000000000000002</v>
      </c>
      <c r="BA129" s="27">
        <f t="shared" si="62"/>
        <v>1</v>
      </c>
      <c r="BB129" s="27">
        <f t="shared" si="62"/>
        <v>1</v>
      </c>
      <c r="BC129" s="27">
        <f t="shared" si="62"/>
        <v>1</v>
      </c>
      <c r="BD129" s="27">
        <f t="shared" si="62"/>
        <v>1.875</v>
      </c>
      <c r="BE129" s="27">
        <f t="shared" si="62"/>
        <v>10.615384615384615</v>
      </c>
      <c r="BF129" s="27">
        <f t="shared" si="62"/>
        <v>1</v>
      </c>
      <c r="BG129" s="27">
        <f t="shared" si="62"/>
        <v>1</v>
      </c>
      <c r="BH129" s="27">
        <f t="shared" si="62"/>
        <v>4.5</v>
      </c>
      <c r="BI129" s="27">
        <f t="shared" si="62"/>
        <v>4.9230769230769234</v>
      </c>
      <c r="BJ129" s="27">
        <f t="shared" si="62"/>
        <v>3.75</v>
      </c>
      <c r="BK129" s="27">
        <f t="shared" si="62"/>
        <v>3.4</v>
      </c>
      <c r="BL129" s="27">
        <f t="shared" si="62"/>
        <v>129.63636363636363</v>
      </c>
      <c r="BM129" s="27">
        <f t="shared" si="62"/>
        <v>23.9</v>
      </c>
      <c r="BN129" s="27">
        <f t="shared" si="62"/>
        <v>14.5</v>
      </c>
      <c r="BO129" s="27">
        <f t="shared" si="62"/>
        <v>7.625</v>
      </c>
      <c r="BP129" s="27">
        <f t="shared" si="62"/>
        <v>14.111111111111111</v>
      </c>
      <c r="BQ129" s="27">
        <f t="shared" si="62"/>
        <v>18.666666666666668</v>
      </c>
      <c r="BR129" s="27">
        <f t="shared" ref="BR129:BX129" si="63">AVERAGE(BR107,BR109:BR112,BR114,BR117:BR118,BR121:BR123,BR125:BR126)</f>
        <v>72.727272727272734</v>
      </c>
      <c r="BS129" s="27" t="e">
        <f t="shared" si="63"/>
        <v>#DIV/0!</v>
      </c>
      <c r="BT129" s="27" t="e">
        <f t="shared" si="63"/>
        <v>#DIV/0!</v>
      </c>
      <c r="BU129" s="27" t="e">
        <f t="shared" si="63"/>
        <v>#DIV/0!</v>
      </c>
      <c r="BV129" s="27" t="e">
        <f t="shared" si="63"/>
        <v>#DIV/0!</v>
      </c>
      <c r="BW129" s="27" t="e">
        <f t="shared" si="63"/>
        <v>#DIV/0!</v>
      </c>
      <c r="BX129" s="27" t="e">
        <f t="shared" si="63"/>
        <v>#DIV/0!</v>
      </c>
      <c r="BY129" s="27" t="e">
        <f>AVERAGE(BY107,BY109:BY112,BY114,BY117:BY118,BY121:BY123,BY125:BY126)</f>
        <v>#DIV/0!</v>
      </c>
      <c r="BZ129" s="27" t="e">
        <f>AVERAGE(BZ107,BZ109:BZ112,BZ114,BZ117:BZ118,BZ121:BZ123,BZ125:BZ126)</f>
        <v>#DIV/0!</v>
      </c>
      <c r="CA129" s="27" t="e">
        <f>AVERAGE(CA107,CA109:CA112,CA114,CA117:CA118,CA121:CA123,CA125:CA126)</f>
        <v>#DIV/0!</v>
      </c>
      <c r="CB129" s="27" t="e">
        <f>AVERAGE(CB107,CB109:CB112,CB114,CB117:CB118,CB121:CB123,CB125:CB126)</f>
        <v>#DIV/0!</v>
      </c>
      <c r="CC129" s="27" t="e">
        <f>AVERAGE(CC107,CC109:CC112,CC114,CC117:CC118,CC121:CC123,CC125:CC126)</f>
        <v>#DIV/0!</v>
      </c>
      <c r="CG129" s="10"/>
      <c r="CH129" s="10"/>
    </row>
    <row r="130" spans="1:106" s="38" customFormat="1">
      <c r="A130" s="63"/>
      <c r="B130" s="63"/>
      <c r="C130" s="63"/>
      <c r="D130" s="22" t="s">
        <v>43</v>
      </c>
      <c r="E130" s="24">
        <f>STDEV(E103:E106,E108,E113,E115:E116,E119:E120,E124)/SQRT($B128)</f>
        <v>4.5737754085222972</v>
      </c>
      <c r="F130" s="24">
        <f t="shared" ref="F130:BQ130" si="64">STDEV(F103:F106,F108,F113,F115:F116,F119:F120,F124)/SQRT($B128)</f>
        <v>1.5245918028407659</v>
      </c>
      <c r="G130" s="24">
        <f t="shared" si="64"/>
        <v>8.4885679077195881</v>
      </c>
      <c r="H130" s="24">
        <f t="shared" si="64"/>
        <v>5.0051626239875544</v>
      </c>
      <c r="I130" s="24">
        <f t="shared" si="64"/>
        <v>8.4885679077195922E-2</v>
      </c>
      <c r="J130" s="24">
        <f t="shared" si="64"/>
        <v>0</v>
      </c>
      <c r="K130" s="24">
        <f t="shared" si="64"/>
        <v>0.36590203268178378</v>
      </c>
      <c r="L130" s="24">
        <f t="shared" si="64"/>
        <v>0.12196734422726126</v>
      </c>
      <c r="M130" s="24">
        <f t="shared" si="64"/>
        <v>0.67908543261756737</v>
      </c>
      <c r="N130" s="24">
        <f t="shared" si="64"/>
        <v>0.4004130099190043</v>
      </c>
      <c r="O130" s="24">
        <f t="shared" si="64"/>
        <v>6.6295012429356398E-2</v>
      </c>
      <c r="P130" s="24">
        <f t="shared" si="64"/>
        <v>88.476889538670008</v>
      </c>
      <c r="Q130" s="24">
        <f t="shared" si="64"/>
        <v>284.40975561838434</v>
      </c>
      <c r="R130" s="24">
        <f t="shared" si="64"/>
        <v>113.07591416796825</v>
      </c>
      <c r="S130" s="24">
        <f t="shared" si="64"/>
        <v>129.068651582992</v>
      </c>
      <c r="T130" s="24">
        <f t="shared" si="64"/>
        <v>62.137154176894072</v>
      </c>
      <c r="U130" s="24">
        <f t="shared" si="64"/>
        <v>70.987158193047279</v>
      </c>
      <c r="V130" s="24">
        <f t="shared" si="64"/>
        <v>73.885671494031953</v>
      </c>
      <c r="W130" s="24">
        <f t="shared" si="64"/>
        <v>119.18196731743602</v>
      </c>
      <c r="X130" s="24">
        <f t="shared" si="64"/>
        <v>132.96795701791061</v>
      </c>
      <c r="Y130" s="24">
        <f t="shared" si="64"/>
        <v>21.400110200310436</v>
      </c>
      <c r="Z130" s="24">
        <f t="shared" si="64"/>
        <v>112.23419666965896</v>
      </c>
      <c r="AA130" s="24">
        <f t="shared" si="64"/>
        <v>135.99570265440767</v>
      </c>
      <c r="AB130" s="24">
        <f t="shared" si="64"/>
        <v>52.119196744310031</v>
      </c>
      <c r="AC130" s="24">
        <f t="shared" si="64"/>
        <v>4.7405408207004474</v>
      </c>
      <c r="AD130" s="24">
        <f t="shared" si="64"/>
        <v>2.0193280938008127</v>
      </c>
      <c r="AE130" s="24">
        <f t="shared" si="64"/>
        <v>2.4729946379518983</v>
      </c>
      <c r="AF130" s="24">
        <f t="shared" si="64"/>
        <v>1.611426143165126</v>
      </c>
      <c r="AG130" s="24">
        <f t="shared" si="64"/>
        <v>1.0817799840468014</v>
      </c>
      <c r="AH130" s="24">
        <f t="shared" si="64"/>
        <v>1.4350972553215355</v>
      </c>
      <c r="AI130" s="24">
        <f t="shared" si="64"/>
        <v>0.90592884417434838</v>
      </c>
      <c r="AJ130" s="24" t="e">
        <f t="shared" si="64"/>
        <v>#DIV/0!</v>
      </c>
      <c r="AK130" s="24">
        <f t="shared" si="64"/>
        <v>0.60302268915552726</v>
      </c>
      <c r="AL130" s="24">
        <f t="shared" si="64"/>
        <v>3.0927801823276009</v>
      </c>
      <c r="AM130" s="24">
        <f t="shared" si="64"/>
        <v>0.36590203268178406</v>
      </c>
      <c r="AN130" s="24">
        <f t="shared" si="64"/>
        <v>1.4844066839863002</v>
      </c>
      <c r="AO130" s="24">
        <f t="shared" si="64"/>
        <v>0.33549085316013094</v>
      </c>
      <c r="AP130" s="24" t="e">
        <f t="shared" si="64"/>
        <v>#DIV/0!</v>
      </c>
      <c r="AQ130" s="24">
        <f t="shared" si="64"/>
        <v>0.46056618647183817</v>
      </c>
      <c r="AR130" s="24">
        <f t="shared" si="64"/>
        <v>0.86864575895209117</v>
      </c>
      <c r="AS130" s="24">
        <f t="shared" si="64"/>
        <v>0.81782098825547933</v>
      </c>
      <c r="AT130" s="24">
        <f t="shared" si="64"/>
        <v>0.67908543261756737</v>
      </c>
      <c r="AU130" s="24">
        <f t="shared" si="64"/>
        <v>0.55322744514404387</v>
      </c>
      <c r="AV130" s="24" t="e">
        <f t="shared" si="64"/>
        <v>#DIV/0!</v>
      </c>
      <c r="AW130" s="24">
        <f t="shared" si="64"/>
        <v>0.21320071635561044</v>
      </c>
      <c r="AX130" s="24">
        <f t="shared" si="64"/>
        <v>1.7891366915387155</v>
      </c>
      <c r="AY130" s="24">
        <f t="shared" si="64"/>
        <v>0.17407765595569782</v>
      </c>
      <c r="AZ130" s="24">
        <f t="shared" si="64"/>
        <v>0.3295236844080538</v>
      </c>
      <c r="BA130" s="24">
        <f t="shared" si="64"/>
        <v>0.5222329678670935</v>
      </c>
      <c r="BB130" s="24" t="e">
        <f t="shared" si="64"/>
        <v>#DIV/0!</v>
      </c>
      <c r="BC130" s="24">
        <f t="shared" si="64"/>
        <v>0.63960214906683122</v>
      </c>
      <c r="BD130" s="24">
        <f t="shared" si="64"/>
        <v>1.027753402464354</v>
      </c>
      <c r="BE130" s="24">
        <f t="shared" si="64"/>
        <v>2.5764348485699418</v>
      </c>
      <c r="BF130" s="24">
        <f t="shared" si="64"/>
        <v>0</v>
      </c>
      <c r="BG130" s="24" t="e">
        <f t="shared" si="64"/>
        <v>#DIV/0!</v>
      </c>
      <c r="BH130" s="24" t="e">
        <f t="shared" si="64"/>
        <v>#DIV/0!</v>
      </c>
      <c r="BI130" s="24">
        <f t="shared" si="64"/>
        <v>0.78334945180064031</v>
      </c>
      <c r="BJ130" s="24">
        <f t="shared" si="64"/>
        <v>1.1991732689339019</v>
      </c>
      <c r="BK130" s="24">
        <f t="shared" si="64"/>
        <v>1.5</v>
      </c>
      <c r="BL130" s="24">
        <f t="shared" si="64"/>
        <v>22.267542171138562</v>
      </c>
      <c r="BM130" s="24">
        <f t="shared" si="64"/>
        <v>8.1071735288115434</v>
      </c>
      <c r="BN130" s="24">
        <f t="shared" si="64"/>
        <v>1.3706888336846836</v>
      </c>
      <c r="BO130" s="24">
        <f t="shared" si="64"/>
        <v>1.0165300454651269</v>
      </c>
      <c r="BP130" s="24">
        <f t="shared" si="64"/>
        <v>2.0619202582823499</v>
      </c>
      <c r="BQ130" s="24">
        <f t="shared" si="64"/>
        <v>1.5666989036012806</v>
      </c>
      <c r="BR130" s="24">
        <f t="shared" ref="BR130:BX130" si="65">STDEV(BR103:BR106,BR108,BR113,BR115:BR116,BR119:BR120,BR124)/SQRT($B128)</f>
        <v>16.147551961317056</v>
      </c>
      <c r="BS130" s="24" t="e">
        <f t="shared" si="65"/>
        <v>#DIV/0!</v>
      </c>
      <c r="BT130" s="24" t="e">
        <f t="shared" si="65"/>
        <v>#DIV/0!</v>
      </c>
      <c r="BU130" s="24" t="e">
        <f t="shared" si="65"/>
        <v>#DIV/0!</v>
      </c>
      <c r="BV130" s="24" t="e">
        <f t="shared" si="65"/>
        <v>#DIV/0!</v>
      </c>
      <c r="BW130" s="24" t="e">
        <f t="shared" si="65"/>
        <v>#DIV/0!</v>
      </c>
      <c r="BX130" s="24" t="e">
        <f t="shared" si="65"/>
        <v>#DIV/0!</v>
      </c>
      <c r="BY130" s="24" t="e">
        <f>STDEV(BY103:BY106,BY108,BY113,BY115:BY116,BY119:BY120,BY124)/SQRT($B128)</f>
        <v>#DIV/0!</v>
      </c>
      <c r="BZ130" s="24" t="e">
        <f>STDEV(BZ103:BZ106,BZ108,BZ113,BZ115:BZ116,BZ119:BZ120,BZ124)/SQRT($B128)</f>
        <v>#DIV/0!</v>
      </c>
      <c r="CA130" s="24" t="e">
        <f>STDEV(CA103:CA106,CA108,CA113,CA115:CA116,CA119:CA120,CA124)/SQRT($B128)</f>
        <v>#DIV/0!</v>
      </c>
      <c r="CB130" s="24" t="e">
        <f>STDEV(CB103:CB106,CB108,CB113,CB115:CB116,CB119:CB120,CB124)/SQRT($B128)</f>
        <v>#DIV/0!</v>
      </c>
      <c r="CC130" s="24" t="e">
        <f>STDEV(CC103:CC106,CC108,CC113,CC115:CC116,CC119:CC120,CC124)/SQRT($B128)</f>
        <v>#DIV/0!</v>
      </c>
      <c r="CG130" s="10"/>
      <c r="CH130" s="10"/>
    </row>
    <row r="131" spans="1:106" s="38" customFormat="1">
      <c r="A131" s="63"/>
      <c r="B131" s="2"/>
      <c r="C131" s="63"/>
      <c r="D131" s="18" t="s">
        <v>43</v>
      </c>
      <c r="E131" s="27">
        <f>STDEV(E107,E109:E112,E114,E117:E118,E121:E123,E125:E126)/SQRT($B129)</f>
        <v>1.3550909074749811</v>
      </c>
      <c r="F131" s="27">
        <f t="shared" ref="F131:BQ131" si="66">STDEV(F107,F109:F112,F114,F117:F118,F121:F123,F125:F126)/SQRT($B129)</f>
        <v>1.0008009612817947</v>
      </c>
      <c r="G131" s="27">
        <f t="shared" si="66"/>
        <v>5.9769410894139456</v>
      </c>
      <c r="H131" s="27">
        <f t="shared" si="66"/>
        <v>5.4816126206689333</v>
      </c>
      <c r="I131" s="27">
        <f t="shared" si="66"/>
        <v>5.9769410894139466E-2</v>
      </c>
      <c r="J131" s="27">
        <f t="shared" si="66"/>
        <v>0</v>
      </c>
      <c r="K131" s="27">
        <f t="shared" si="66"/>
        <v>0.1084072725979985</v>
      </c>
      <c r="L131" s="27">
        <f t="shared" si="66"/>
        <v>8.0064076902543579E-2</v>
      </c>
      <c r="M131" s="27">
        <f t="shared" si="66"/>
        <v>0.47815528715311573</v>
      </c>
      <c r="N131" s="27">
        <f t="shared" si="66"/>
        <v>0.43852900965351466</v>
      </c>
      <c r="O131" s="27">
        <f t="shared" si="66"/>
        <v>5.6827075998671241E-2</v>
      </c>
      <c r="P131" s="27">
        <f t="shared" si="66"/>
        <v>86.373365301682327</v>
      </c>
      <c r="Q131" s="27" t="e">
        <f t="shared" si="66"/>
        <v>#DIV/0!</v>
      </c>
      <c r="R131" s="27">
        <f t="shared" si="66"/>
        <v>162.07352698536943</v>
      </c>
      <c r="S131" s="27">
        <f t="shared" si="66"/>
        <v>51.904023610262328</v>
      </c>
      <c r="T131" s="27">
        <f t="shared" si="66"/>
        <v>43.58198121010372</v>
      </c>
      <c r="U131" s="27">
        <f t="shared" si="66"/>
        <v>62.045414571776071</v>
      </c>
      <c r="V131" s="27">
        <f t="shared" si="66"/>
        <v>60.994340064733628</v>
      </c>
      <c r="W131" s="27">
        <f t="shared" si="66"/>
        <v>120.58411714848739</v>
      </c>
      <c r="X131" s="27">
        <f t="shared" si="66"/>
        <v>122.69878773178678</v>
      </c>
      <c r="Y131" s="27">
        <f t="shared" si="66"/>
        <v>60.189349987160398</v>
      </c>
      <c r="Z131" s="27">
        <f t="shared" si="66"/>
        <v>91.340479179143912</v>
      </c>
      <c r="AA131" s="27">
        <f t="shared" si="66"/>
        <v>103.22211298938231</v>
      </c>
      <c r="AB131" s="27">
        <f t="shared" si="66"/>
        <v>49.698851611651222</v>
      </c>
      <c r="AC131" s="27">
        <f t="shared" si="66"/>
        <v>11.817161213476744</v>
      </c>
      <c r="AD131" s="27">
        <f t="shared" si="66"/>
        <v>4.9618200410391875</v>
      </c>
      <c r="AE131" s="27">
        <f t="shared" si="66"/>
        <v>7.2024301454439676</v>
      </c>
      <c r="AF131" s="27">
        <f t="shared" si="66"/>
        <v>1.4248131781369069</v>
      </c>
      <c r="AG131" s="27">
        <f t="shared" si="66"/>
        <v>1.7021856236720765</v>
      </c>
      <c r="AH131" s="27">
        <f t="shared" si="66"/>
        <v>2.2348731775333741</v>
      </c>
      <c r="AI131" s="27">
        <f t="shared" si="66"/>
        <v>2.2018510731082945</v>
      </c>
      <c r="AJ131" s="27">
        <f t="shared" si="66"/>
        <v>1.8333333333333335</v>
      </c>
      <c r="AK131" s="27">
        <f t="shared" si="66"/>
        <v>0</v>
      </c>
      <c r="AL131" s="27">
        <f t="shared" si="66"/>
        <v>6.4765992915911035</v>
      </c>
      <c r="AM131" s="27">
        <f t="shared" si="66"/>
        <v>0.1084072725979985</v>
      </c>
      <c r="AN131" s="27">
        <f t="shared" si="66"/>
        <v>2.3677121037112192</v>
      </c>
      <c r="AO131" s="27">
        <f t="shared" si="66"/>
        <v>0.5</v>
      </c>
      <c r="AP131" s="27" t="e">
        <f t="shared" si="66"/>
        <v>#DIV/0!</v>
      </c>
      <c r="AQ131" s="27">
        <f t="shared" si="66"/>
        <v>0.20412414523193154</v>
      </c>
      <c r="AR131" s="27">
        <f t="shared" si="66"/>
        <v>2.6901741648148056</v>
      </c>
      <c r="AS131" s="27">
        <f t="shared" si="66"/>
        <v>1.3595899560105793</v>
      </c>
      <c r="AT131" s="27">
        <f t="shared" si="66"/>
        <v>0.47815528715311573</v>
      </c>
      <c r="AU131" s="27">
        <f t="shared" si="66"/>
        <v>2.1791080525668995</v>
      </c>
      <c r="AV131" s="27">
        <f t="shared" si="66"/>
        <v>2.2453655975512468</v>
      </c>
      <c r="AW131" s="27" t="e">
        <f t="shared" si="66"/>
        <v>#DIV/0!</v>
      </c>
      <c r="AX131" s="27">
        <f t="shared" si="66"/>
        <v>4.0821117529578199</v>
      </c>
      <c r="AY131" s="27">
        <f t="shared" si="66"/>
        <v>0.89752746785575066</v>
      </c>
      <c r="AZ131" s="27">
        <f t="shared" si="66"/>
        <v>0.51639777949432231</v>
      </c>
      <c r="BA131" s="27">
        <f t="shared" si="66"/>
        <v>0</v>
      </c>
      <c r="BB131" s="27" t="e">
        <f t="shared" si="66"/>
        <v>#DIV/0!</v>
      </c>
      <c r="BC131" s="27" t="e">
        <f t="shared" si="66"/>
        <v>#DIV/0!</v>
      </c>
      <c r="BD131" s="27">
        <f t="shared" si="66"/>
        <v>0.24090602791485788</v>
      </c>
      <c r="BE131" s="27">
        <f t="shared" si="66"/>
        <v>1.3413222204769812</v>
      </c>
      <c r="BF131" s="27">
        <f t="shared" si="66"/>
        <v>0</v>
      </c>
      <c r="BG131" s="27" t="e">
        <f t="shared" si="66"/>
        <v>#DIV/0!</v>
      </c>
      <c r="BH131" s="27">
        <f t="shared" si="66"/>
        <v>1.0206207261596576</v>
      </c>
      <c r="BI131" s="27">
        <f t="shared" si="66"/>
        <v>0.6504436355879909</v>
      </c>
      <c r="BJ131" s="27">
        <f t="shared" si="66"/>
        <v>0.9779771949996553</v>
      </c>
      <c r="BK131" s="27">
        <f t="shared" si="66"/>
        <v>0.83166499665830995</v>
      </c>
      <c r="BL131" s="27">
        <f t="shared" si="66"/>
        <v>30.818358361879241</v>
      </c>
      <c r="BM131" s="27">
        <f t="shared" si="66"/>
        <v>6.2174336732675712</v>
      </c>
      <c r="BN131" s="27">
        <f t="shared" si="66"/>
        <v>8.1664965968686154</v>
      </c>
      <c r="BO131" s="27">
        <f t="shared" si="66"/>
        <v>1.6968984311720858</v>
      </c>
      <c r="BP131" s="27">
        <f t="shared" si="66"/>
        <v>2.0888815011689692</v>
      </c>
      <c r="BQ131" s="27">
        <f t="shared" si="66"/>
        <v>12.211561006776417</v>
      </c>
      <c r="BR131" s="27">
        <f t="shared" ref="BR131:BX131" si="67">STDEV(BR107,BR109:BR112,BR114,BR117:BR118,BR121:BR123,BR125:BR126)/SQRT($B129)</f>
        <v>17.873672868724601</v>
      </c>
      <c r="BS131" s="27" t="e">
        <f t="shared" si="67"/>
        <v>#DIV/0!</v>
      </c>
      <c r="BT131" s="27" t="e">
        <f t="shared" si="67"/>
        <v>#DIV/0!</v>
      </c>
      <c r="BU131" s="27" t="e">
        <f t="shared" si="67"/>
        <v>#DIV/0!</v>
      </c>
      <c r="BV131" s="27" t="e">
        <f t="shared" si="67"/>
        <v>#DIV/0!</v>
      </c>
      <c r="BW131" s="27" t="e">
        <f t="shared" si="67"/>
        <v>#DIV/0!</v>
      </c>
      <c r="BX131" s="27" t="e">
        <f t="shared" si="67"/>
        <v>#DIV/0!</v>
      </c>
      <c r="BY131" s="27" t="e">
        <f>STDEV(BY107,BY109:BY112,BY114,BY117:BY118,BY121:BY123,BY125:BY126)/SQRT($B129)</f>
        <v>#DIV/0!</v>
      </c>
      <c r="BZ131" s="27" t="e">
        <f>STDEV(BZ107,BZ109:BZ112,BZ114,BZ117:BZ118,BZ121:BZ123,BZ125:BZ126)/SQRT($B129)</f>
        <v>#DIV/0!</v>
      </c>
      <c r="CA131" s="27" t="e">
        <f>STDEV(CA107,CA109:CA112,CA114,CA117:CA118,CA121:CA123,CA125:CA126)/SQRT($B129)</f>
        <v>#DIV/0!</v>
      </c>
      <c r="CB131" s="27" t="e">
        <f>STDEV(CB107,CB109:CB112,CB114,CB117:CB118,CB121:CB123,CB125:CB126)/SQRT($B129)</f>
        <v>#DIV/0!</v>
      </c>
      <c r="CC131" s="27" t="e">
        <f>STDEV(CC107,CC109:CC112,CC114,CC117:CC118,CC121:CC123,CC125:CC126)/SQRT($B129)</f>
        <v>#DIV/0!</v>
      </c>
      <c r="CG131" s="10"/>
      <c r="CH131" s="10"/>
    </row>
    <row r="132" spans="1:106" s="38" customFormat="1">
      <c r="A132" s="63"/>
      <c r="B132" s="2"/>
      <c r="C132" s="63"/>
      <c r="D132" s="18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G132" s="10"/>
      <c r="CH132" s="10"/>
    </row>
    <row r="133" spans="1:106" s="152" customFormat="1" ht="16">
      <c r="A133" s="83" t="s">
        <v>148</v>
      </c>
      <c r="B133" s="66"/>
      <c r="C133" s="66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1"/>
      <c r="BT133" s="151"/>
    </row>
    <row r="134" spans="1:106" s="38" customFormat="1">
      <c r="A134" t="s">
        <v>158</v>
      </c>
      <c r="B134" s="10">
        <f>('E0-Last'!B134)-1</f>
        <v>33</v>
      </c>
      <c r="C134" s="4" t="s">
        <v>3</v>
      </c>
      <c r="D134" s="10" t="s">
        <v>38</v>
      </c>
      <c r="E134" s="59">
        <f>(K134/$J134)*100</f>
        <v>0</v>
      </c>
      <c r="F134" s="59">
        <f>(L134/$J134)*100</f>
        <v>0</v>
      </c>
      <c r="G134" s="59">
        <f>(M134/$J134)*100</f>
        <v>100</v>
      </c>
      <c r="H134" s="59">
        <f>(N134/$J134)*100</f>
        <v>0</v>
      </c>
      <c r="I134" s="59">
        <f>M134/J134</f>
        <v>1</v>
      </c>
      <c r="J134">
        <v>8</v>
      </c>
      <c r="K134">
        <v>0</v>
      </c>
      <c r="L134">
        <v>0</v>
      </c>
      <c r="M134">
        <v>8</v>
      </c>
      <c r="N134">
        <v>0</v>
      </c>
      <c r="O134">
        <v>1</v>
      </c>
      <c r="P134">
        <v>852.875</v>
      </c>
      <c r="Q134" t="s">
        <v>57</v>
      </c>
      <c r="R134">
        <v>852.875</v>
      </c>
      <c r="S134" t="s">
        <v>57</v>
      </c>
      <c r="T134">
        <v>160.625</v>
      </c>
      <c r="U134">
        <v>160.625</v>
      </c>
      <c r="V134" t="s">
        <v>57</v>
      </c>
      <c r="W134">
        <v>2011.5</v>
      </c>
      <c r="X134">
        <v>2011.5</v>
      </c>
      <c r="Y134" t="s">
        <v>57</v>
      </c>
      <c r="Z134">
        <v>79.375</v>
      </c>
      <c r="AA134">
        <v>79.375</v>
      </c>
      <c r="AB134" t="s">
        <v>57</v>
      </c>
      <c r="AC134">
        <v>39</v>
      </c>
      <c r="AD134">
        <v>12</v>
      </c>
      <c r="AE134">
        <v>17</v>
      </c>
      <c r="AF134">
        <v>10</v>
      </c>
      <c r="AG134">
        <v>15</v>
      </c>
      <c r="AH134">
        <v>11</v>
      </c>
      <c r="AI134">
        <v>3</v>
      </c>
      <c r="AJ134" t="s">
        <v>57</v>
      </c>
      <c r="AK134">
        <v>3</v>
      </c>
      <c r="AL134">
        <v>7</v>
      </c>
      <c r="AM134">
        <v>8</v>
      </c>
      <c r="AN134">
        <v>3</v>
      </c>
      <c r="AO134" t="s">
        <v>57</v>
      </c>
      <c r="AP134" t="s">
        <v>57</v>
      </c>
      <c r="AQ134" t="s">
        <v>57</v>
      </c>
      <c r="AR134">
        <v>1</v>
      </c>
      <c r="AS134">
        <v>6</v>
      </c>
      <c r="AT134">
        <v>8</v>
      </c>
      <c r="AU134">
        <v>3</v>
      </c>
      <c r="AV134" t="s">
        <v>57</v>
      </c>
      <c r="AW134" t="s">
        <v>57</v>
      </c>
      <c r="AX134" t="s">
        <v>57</v>
      </c>
      <c r="AY134">
        <v>1</v>
      </c>
      <c r="AZ134" t="s">
        <v>57</v>
      </c>
      <c r="BA134" t="s">
        <v>57</v>
      </c>
      <c r="BB134" t="s">
        <v>57</v>
      </c>
      <c r="BC134">
        <v>3</v>
      </c>
      <c r="BD134">
        <v>6</v>
      </c>
      <c r="BE134">
        <v>17</v>
      </c>
      <c r="BF134" t="s">
        <v>57</v>
      </c>
      <c r="BG134" t="s">
        <v>57</v>
      </c>
      <c r="BH134" t="s">
        <v>57</v>
      </c>
      <c r="BI134">
        <v>1</v>
      </c>
      <c r="BJ134">
        <v>8</v>
      </c>
      <c r="BK134">
        <v>8</v>
      </c>
      <c r="BL134">
        <v>172</v>
      </c>
      <c r="BM134">
        <v>19</v>
      </c>
      <c r="BN134">
        <v>2</v>
      </c>
      <c r="BO134" t="s">
        <v>57</v>
      </c>
      <c r="BP134">
        <v>19</v>
      </c>
      <c r="BQ134">
        <v>97</v>
      </c>
      <c r="BR134">
        <v>35</v>
      </c>
      <c r="BS134" t="s">
        <v>57</v>
      </c>
      <c r="BT134" t="s">
        <v>57</v>
      </c>
      <c r="BU134" t="s">
        <v>57</v>
      </c>
      <c r="BV134" t="s">
        <v>57</v>
      </c>
      <c r="BW134" t="s">
        <v>57</v>
      </c>
      <c r="BX134" t="s">
        <v>57</v>
      </c>
      <c r="BY134" t="s">
        <v>57</v>
      </c>
      <c r="BZ134" t="s">
        <v>57</v>
      </c>
      <c r="CA134" t="s">
        <v>57</v>
      </c>
      <c r="CB134" t="s">
        <v>57</v>
      </c>
      <c r="CC134" t="s">
        <v>57</v>
      </c>
      <c r="CD134" t="s">
        <v>58</v>
      </c>
      <c r="CE134" s="58"/>
      <c r="CG134" s="10">
        <f>CG163</f>
        <v>0</v>
      </c>
      <c r="CH134" s="10">
        <f t="shared" ref="CH134:DB134" si="68">CH163</f>
        <v>0</v>
      </c>
      <c r="CI134" s="59">
        <f t="shared" si="68"/>
        <v>0</v>
      </c>
      <c r="CJ134" s="59">
        <f t="shared" si="68"/>
        <v>0</v>
      </c>
      <c r="CK134" s="59">
        <f t="shared" si="68"/>
        <v>0</v>
      </c>
      <c r="CL134" s="59">
        <f t="shared" si="68"/>
        <v>0</v>
      </c>
      <c r="CM134" s="59">
        <f t="shared" si="68"/>
        <v>0</v>
      </c>
      <c r="CN134" s="95">
        <f t="shared" si="68"/>
        <v>0</v>
      </c>
      <c r="CO134" s="95">
        <f t="shared" si="68"/>
        <v>0</v>
      </c>
      <c r="CP134" s="95">
        <f t="shared" si="68"/>
        <v>0</v>
      </c>
      <c r="CQ134" s="95">
        <f t="shared" si="68"/>
        <v>0</v>
      </c>
      <c r="CR134" s="95">
        <f t="shared" si="68"/>
        <v>0</v>
      </c>
      <c r="CS134" s="59">
        <f t="shared" si="68"/>
        <v>0</v>
      </c>
      <c r="CT134" s="59">
        <f t="shared" si="68"/>
        <v>0</v>
      </c>
      <c r="CU134" s="59">
        <f t="shared" si="68"/>
        <v>0</v>
      </c>
      <c r="CV134" s="59">
        <f t="shared" si="68"/>
        <v>0</v>
      </c>
      <c r="CW134" s="59">
        <f t="shared" si="68"/>
        <v>0</v>
      </c>
      <c r="CX134" s="95">
        <f t="shared" si="68"/>
        <v>0</v>
      </c>
      <c r="CY134" s="95">
        <f t="shared" si="68"/>
        <v>0</v>
      </c>
      <c r="CZ134" s="95">
        <f t="shared" si="68"/>
        <v>0</v>
      </c>
      <c r="DA134" s="95">
        <f t="shared" si="68"/>
        <v>0</v>
      </c>
      <c r="DB134" s="95">
        <f t="shared" si="68"/>
        <v>0</v>
      </c>
    </row>
    <row r="135" spans="1:106" s="38" customFormat="1">
      <c r="A135" t="s">
        <v>180</v>
      </c>
      <c r="B135" s="10">
        <f>('E0-Last'!B135)-1</f>
        <v>35</v>
      </c>
      <c r="C135" s="4" t="s">
        <v>3</v>
      </c>
      <c r="D135" s="10" t="s">
        <v>38</v>
      </c>
      <c r="E135" s="59">
        <f t="shared" ref="E135:H157" si="69">(K135/$J135)*100</f>
        <v>37.5</v>
      </c>
      <c r="F135" s="59">
        <f t="shared" si="69"/>
        <v>12.5</v>
      </c>
      <c r="G135" s="59">
        <f t="shared" si="69"/>
        <v>50</v>
      </c>
      <c r="H135" s="59">
        <f t="shared" si="69"/>
        <v>0</v>
      </c>
      <c r="I135" s="59">
        <f t="shared" ref="I135:I157" si="70">M135/J135</f>
        <v>0.5</v>
      </c>
      <c r="J135">
        <v>8</v>
      </c>
      <c r="K135">
        <v>3</v>
      </c>
      <c r="L135">
        <v>1</v>
      </c>
      <c r="M135">
        <v>4</v>
      </c>
      <c r="N135">
        <v>0</v>
      </c>
      <c r="O135">
        <v>1</v>
      </c>
      <c r="P135">
        <v>1986.6</v>
      </c>
      <c r="Q135">
        <v>1960</v>
      </c>
      <c r="R135">
        <v>1993.25</v>
      </c>
      <c r="S135" t="s">
        <v>57</v>
      </c>
      <c r="T135">
        <v>574.25</v>
      </c>
      <c r="U135">
        <v>574.25</v>
      </c>
      <c r="V135" t="s">
        <v>57</v>
      </c>
      <c r="W135">
        <v>80.5</v>
      </c>
      <c r="X135">
        <v>80.5</v>
      </c>
      <c r="Y135" t="s">
        <v>57</v>
      </c>
      <c r="Z135">
        <v>918</v>
      </c>
      <c r="AA135">
        <v>918</v>
      </c>
      <c r="AB135" t="s">
        <v>57</v>
      </c>
      <c r="AC135">
        <v>10</v>
      </c>
      <c r="AD135">
        <v>6</v>
      </c>
      <c r="AE135">
        <v>4</v>
      </c>
      <c r="AF135" t="s">
        <v>57</v>
      </c>
      <c r="AG135">
        <v>5</v>
      </c>
      <c r="AH135">
        <v>5</v>
      </c>
      <c r="AI135" t="s">
        <v>57</v>
      </c>
      <c r="AJ135" t="s">
        <v>57</v>
      </c>
      <c r="AK135" t="s">
        <v>57</v>
      </c>
      <c r="AL135" t="s">
        <v>57</v>
      </c>
      <c r="AM135">
        <v>5</v>
      </c>
      <c r="AN135">
        <v>1</v>
      </c>
      <c r="AO135" t="s">
        <v>57</v>
      </c>
      <c r="AP135" t="s">
        <v>57</v>
      </c>
      <c r="AQ135" t="s">
        <v>57</v>
      </c>
      <c r="AR135" t="s">
        <v>57</v>
      </c>
      <c r="AS135" t="s">
        <v>57</v>
      </c>
      <c r="AT135">
        <v>4</v>
      </c>
      <c r="AU135" t="s">
        <v>57</v>
      </c>
      <c r="AV135" t="s">
        <v>57</v>
      </c>
      <c r="AW135" t="s">
        <v>57</v>
      </c>
      <c r="AX135" t="s">
        <v>57</v>
      </c>
      <c r="AY135" t="s">
        <v>57</v>
      </c>
      <c r="AZ135" t="s">
        <v>57</v>
      </c>
      <c r="BA135" t="s">
        <v>57</v>
      </c>
      <c r="BB135" t="s">
        <v>57</v>
      </c>
      <c r="BC135" t="s">
        <v>57</v>
      </c>
      <c r="BD135" t="s">
        <v>57</v>
      </c>
      <c r="BE135">
        <v>5</v>
      </c>
      <c r="BF135">
        <v>1</v>
      </c>
      <c r="BG135" t="s">
        <v>57</v>
      </c>
      <c r="BH135" t="s">
        <v>57</v>
      </c>
      <c r="BI135">
        <v>4</v>
      </c>
      <c r="BJ135" t="s">
        <v>57</v>
      </c>
      <c r="BK135" t="s">
        <v>57</v>
      </c>
      <c r="BL135">
        <v>90</v>
      </c>
      <c r="BM135">
        <v>40</v>
      </c>
      <c r="BN135">
        <v>2</v>
      </c>
      <c r="BO135" t="s">
        <v>57</v>
      </c>
      <c r="BP135">
        <v>2</v>
      </c>
      <c r="BQ135" t="s">
        <v>57</v>
      </c>
      <c r="BR135">
        <v>46</v>
      </c>
      <c r="BS135" t="s">
        <v>57</v>
      </c>
      <c r="BT135" t="s">
        <v>57</v>
      </c>
      <c r="BU135" t="s">
        <v>57</v>
      </c>
      <c r="BV135" t="s">
        <v>57</v>
      </c>
      <c r="BW135" t="s">
        <v>57</v>
      </c>
      <c r="BX135" t="s">
        <v>57</v>
      </c>
      <c r="BY135" t="s">
        <v>57</v>
      </c>
      <c r="BZ135" t="s">
        <v>57</v>
      </c>
      <c r="CA135" t="s">
        <v>57</v>
      </c>
      <c r="CB135" t="s">
        <v>57</v>
      </c>
      <c r="CC135" t="s">
        <v>57</v>
      </c>
      <c r="CD135" t="s">
        <v>58</v>
      </c>
      <c r="CE135" s="58"/>
      <c r="CG135" s="10"/>
      <c r="CH135" s="10"/>
      <c r="CI135" s="59"/>
      <c r="CJ135" s="59"/>
      <c r="CK135" s="59"/>
      <c r="CL135" s="59"/>
      <c r="CM135" s="59"/>
      <c r="CN135" s="95"/>
      <c r="CO135" s="95"/>
      <c r="CP135" s="95"/>
      <c r="CQ135" s="95"/>
      <c r="CR135" s="95"/>
      <c r="CS135" s="59"/>
      <c r="CT135" s="59"/>
      <c r="CU135" s="59"/>
      <c r="CV135" s="59"/>
      <c r="CW135" s="59"/>
      <c r="CX135" s="95"/>
      <c r="CY135" s="95"/>
      <c r="CZ135" s="95"/>
      <c r="DA135" s="95"/>
      <c r="DB135" s="95"/>
    </row>
    <row r="136" spans="1:106" s="38" customFormat="1">
      <c r="A136" t="s">
        <v>159</v>
      </c>
      <c r="B136" s="10">
        <f>('E0-Last'!B136)-1</f>
        <v>34</v>
      </c>
      <c r="C136" s="4" t="s">
        <v>3</v>
      </c>
      <c r="D136" s="10" t="s">
        <v>38</v>
      </c>
      <c r="E136" s="59">
        <f t="shared" si="69"/>
        <v>87.5</v>
      </c>
      <c r="F136" s="59">
        <f t="shared" si="69"/>
        <v>0</v>
      </c>
      <c r="G136" s="59">
        <f t="shared" si="69"/>
        <v>12.5</v>
      </c>
      <c r="H136" s="59">
        <f t="shared" si="69"/>
        <v>0</v>
      </c>
      <c r="I136" s="59">
        <f t="shared" si="70"/>
        <v>0.125</v>
      </c>
      <c r="J136">
        <v>8</v>
      </c>
      <c r="K136">
        <v>7</v>
      </c>
      <c r="L136">
        <v>0</v>
      </c>
      <c r="M136">
        <v>1</v>
      </c>
      <c r="N136">
        <v>0</v>
      </c>
      <c r="O136">
        <v>1</v>
      </c>
      <c r="P136">
        <v>2668</v>
      </c>
      <c r="Q136" t="s">
        <v>57</v>
      </c>
      <c r="R136">
        <v>2668</v>
      </c>
      <c r="S136" t="s">
        <v>57</v>
      </c>
      <c r="T136">
        <v>206</v>
      </c>
      <c r="U136">
        <v>206</v>
      </c>
      <c r="V136" t="s">
        <v>57</v>
      </c>
      <c r="W136">
        <v>1115</v>
      </c>
      <c r="X136">
        <v>1115</v>
      </c>
      <c r="Y136" t="s">
        <v>57</v>
      </c>
      <c r="Z136">
        <v>29</v>
      </c>
      <c r="AA136">
        <v>29</v>
      </c>
      <c r="AB136" t="s">
        <v>57</v>
      </c>
      <c r="AC136">
        <v>4</v>
      </c>
      <c r="AD136">
        <v>2</v>
      </c>
      <c r="AE136">
        <v>2</v>
      </c>
      <c r="AF136" t="s">
        <v>57</v>
      </c>
      <c r="AG136">
        <v>2</v>
      </c>
      <c r="AH136">
        <v>2</v>
      </c>
      <c r="AI136" t="s">
        <v>57</v>
      </c>
      <c r="AJ136" t="s">
        <v>57</v>
      </c>
      <c r="AK136" t="s">
        <v>57</v>
      </c>
      <c r="AL136" t="s">
        <v>57</v>
      </c>
      <c r="AM136">
        <v>1</v>
      </c>
      <c r="AN136">
        <v>1</v>
      </c>
      <c r="AO136" t="s">
        <v>57</v>
      </c>
      <c r="AP136" t="s">
        <v>57</v>
      </c>
      <c r="AQ136" t="s">
        <v>57</v>
      </c>
      <c r="AR136" t="s">
        <v>57</v>
      </c>
      <c r="AS136">
        <v>1</v>
      </c>
      <c r="AT136">
        <v>1</v>
      </c>
      <c r="AU136" t="s">
        <v>57</v>
      </c>
      <c r="AV136" t="s">
        <v>57</v>
      </c>
      <c r="AW136" t="s">
        <v>57</v>
      </c>
      <c r="AX136" t="s">
        <v>57</v>
      </c>
      <c r="AY136" t="s">
        <v>57</v>
      </c>
      <c r="AZ136" t="s">
        <v>57</v>
      </c>
      <c r="BA136" t="s">
        <v>57</v>
      </c>
      <c r="BB136" t="s">
        <v>57</v>
      </c>
      <c r="BC136" t="s">
        <v>57</v>
      </c>
      <c r="BD136" t="s">
        <v>57</v>
      </c>
      <c r="BE136">
        <v>13</v>
      </c>
      <c r="BF136">
        <v>6</v>
      </c>
      <c r="BG136" t="s">
        <v>57</v>
      </c>
      <c r="BH136" t="s">
        <v>57</v>
      </c>
      <c r="BI136" t="s">
        <v>57</v>
      </c>
      <c r="BJ136">
        <v>1</v>
      </c>
      <c r="BK136">
        <v>6</v>
      </c>
      <c r="BL136">
        <v>436</v>
      </c>
      <c r="BM136">
        <v>168</v>
      </c>
      <c r="BN136" t="s">
        <v>57</v>
      </c>
      <c r="BO136" t="s">
        <v>57</v>
      </c>
      <c r="BP136" t="s">
        <v>57</v>
      </c>
      <c r="BQ136" t="s">
        <v>57</v>
      </c>
      <c r="BR136">
        <v>268</v>
      </c>
      <c r="BS136" t="s">
        <v>57</v>
      </c>
      <c r="BT136" t="s">
        <v>57</v>
      </c>
      <c r="BU136" t="s">
        <v>57</v>
      </c>
      <c r="BV136" t="s">
        <v>57</v>
      </c>
      <c r="BW136" t="s">
        <v>57</v>
      </c>
      <c r="BX136" t="s">
        <v>57</v>
      </c>
      <c r="BY136" t="s">
        <v>57</v>
      </c>
      <c r="BZ136" t="s">
        <v>57</v>
      </c>
      <c r="CA136" t="s">
        <v>57</v>
      </c>
      <c r="CB136" t="s">
        <v>57</v>
      </c>
      <c r="CC136" t="s">
        <v>57</v>
      </c>
      <c r="CD136" t="s">
        <v>58</v>
      </c>
      <c r="CG136" s="10">
        <f>CG193</f>
        <v>0</v>
      </c>
      <c r="CH136" s="10">
        <f t="shared" ref="CH136:DB136" si="71">CH193</f>
        <v>0</v>
      </c>
      <c r="CI136" s="59">
        <f t="shared" si="71"/>
        <v>0</v>
      </c>
      <c r="CJ136" s="59">
        <f t="shared" si="71"/>
        <v>0</v>
      </c>
      <c r="CK136" s="59">
        <f t="shared" si="71"/>
        <v>0</v>
      </c>
      <c r="CL136" s="59">
        <f t="shared" si="71"/>
        <v>0</v>
      </c>
      <c r="CM136" s="59">
        <f t="shared" si="71"/>
        <v>0</v>
      </c>
      <c r="CN136" s="95">
        <f t="shared" si="71"/>
        <v>0</v>
      </c>
      <c r="CO136" s="95">
        <f t="shared" si="71"/>
        <v>0</v>
      </c>
      <c r="CP136" s="95">
        <f t="shared" si="71"/>
        <v>0</v>
      </c>
      <c r="CQ136" s="95">
        <f t="shared" si="71"/>
        <v>0</v>
      </c>
      <c r="CR136" s="95">
        <f t="shared" si="71"/>
        <v>0</v>
      </c>
      <c r="CS136" s="59">
        <f t="shared" si="71"/>
        <v>0</v>
      </c>
      <c r="CT136" s="59">
        <f t="shared" si="71"/>
        <v>0</v>
      </c>
      <c r="CU136" s="59">
        <f t="shared" si="71"/>
        <v>0</v>
      </c>
      <c r="CV136" s="59">
        <f t="shared" si="71"/>
        <v>0</v>
      </c>
      <c r="CW136" s="59">
        <f t="shared" si="71"/>
        <v>0</v>
      </c>
      <c r="CX136" s="95">
        <f t="shared" si="71"/>
        <v>0</v>
      </c>
      <c r="CY136" s="95">
        <f t="shared" si="71"/>
        <v>0</v>
      </c>
      <c r="CZ136" s="95">
        <f t="shared" si="71"/>
        <v>0</v>
      </c>
      <c r="DA136" s="95">
        <f t="shared" si="71"/>
        <v>0</v>
      </c>
      <c r="DB136" s="95">
        <f t="shared" si="71"/>
        <v>0</v>
      </c>
    </row>
    <row r="137" spans="1:106" s="38" customFormat="1">
      <c r="A137" t="s">
        <v>160</v>
      </c>
      <c r="B137" s="10">
        <f>('E0-Last'!B137)-1</f>
        <v>33</v>
      </c>
      <c r="C137" s="4" t="s">
        <v>3</v>
      </c>
      <c r="D137" s="10" t="s">
        <v>38</v>
      </c>
      <c r="E137" s="59">
        <f t="shared" si="69"/>
        <v>50</v>
      </c>
      <c r="F137" s="59">
        <f t="shared" si="69"/>
        <v>25</v>
      </c>
      <c r="G137" s="59">
        <f t="shared" si="69"/>
        <v>25</v>
      </c>
      <c r="H137" s="59">
        <f t="shared" si="69"/>
        <v>0</v>
      </c>
      <c r="I137" s="59">
        <f t="shared" si="70"/>
        <v>0.25</v>
      </c>
      <c r="J137">
        <v>8</v>
      </c>
      <c r="K137">
        <v>4</v>
      </c>
      <c r="L137">
        <v>2</v>
      </c>
      <c r="M137">
        <v>2</v>
      </c>
      <c r="N137">
        <v>0</v>
      </c>
      <c r="O137">
        <v>1</v>
      </c>
      <c r="P137">
        <v>1728.5</v>
      </c>
      <c r="Q137">
        <v>1382.5</v>
      </c>
      <c r="R137">
        <v>2074.5</v>
      </c>
      <c r="S137" t="s">
        <v>57</v>
      </c>
      <c r="T137">
        <v>148</v>
      </c>
      <c r="U137">
        <v>148</v>
      </c>
      <c r="V137" t="s">
        <v>57</v>
      </c>
      <c r="W137">
        <v>2305.5</v>
      </c>
      <c r="X137">
        <v>2305.5</v>
      </c>
      <c r="Y137" t="s">
        <v>57</v>
      </c>
      <c r="Z137">
        <v>650</v>
      </c>
      <c r="AA137">
        <v>650</v>
      </c>
      <c r="AB137" t="s">
        <v>57</v>
      </c>
      <c r="AC137">
        <v>9</v>
      </c>
      <c r="AD137">
        <v>6</v>
      </c>
      <c r="AE137">
        <v>2</v>
      </c>
      <c r="AF137">
        <v>1</v>
      </c>
      <c r="AG137">
        <v>5</v>
      </c>
      <c r="AH137">
        <v>3</v>
      </c>
      <c r="AI137" t="s">
        <v>57</v>
      </c>
      <c r="AJ137" t="s">
        <v>57</v>
      </c>
      <c r="AK137" t="s">
        <v>57</v>
      </c>
      <c r="AL137">
        <v>1</v>
      </c>
      <c r="AM137">
        <v>4</v>
      </c>
      <c r="AN137">
        <v>1</v>
      </c>
      <c r="AO137" t="s">
        <v>57</v>
      </c>
      <c r="AP137" t="s">
        <v>57</v>
      </c>
      <c r="AQ137" t="s">
        <v>57</v>
      </c>
      <c r="AR137">
        <v>1</v>
      </c>
      <c r="AS137" t="s">
        <v>57</v>
      </c>
      <c r="AT137">
        <v>2</v>
      </c>
      <c r="AU137" t="s">
        <v>57</v>
      </c>
      <c r="AV137" t="s">
        <v>57</v>
      </c>
      <c r="AW137" t="s">
        <v>57</v>
      </c>
      <c r="AX137" t="s">
        <v>57</v>
      </c>
      <c r="AY137">
        <v>1</v>
      </c>
      <c r="AZ137" t="s">
        <v>57</v>
      </c>
      <c r="BA137" t="s">
        <v>57</v>
      </c>
      <c r="BB137" t="s">
        <v>57</v>
      </c>
      <c r="BC137" t="s">
        <v>57</v>
      </c>
      <c r="BD137" t="s">
        <v>57</v>
      </c>
      <c r="BE137">
        <v>12</v>
      </c>
      <c r="BF137">
        <v>1</v>
      </c>
      <c r="BG137">
        <v>3</v>
      </c>
      <c r="BH137" t="s">
        <v>57</v>
      </c>
      <c r="BI137">
        <v>1</v>
      </c>
      <c r="BJ137">
        <v>1</v>
      </c>
      <c r="BK137">
        <v>6</v>
      </c>
      <c r="BL137">
        <v>455</v>
      </c>
      <c r="BM137">
        <v>147</v>
      </c>
      <c r="BN137">
        <v>14</v>
      </c>
      <c r="BO137" t="s">
        <v>57</v>
      </c>
      <c r="BP137">
        <v>2</v>
      </c>
      <c r="BQ137">
        <v>32</v>
      </c>
      <c r="BR137">
        <v>260</v>
      </c>
      <c r="BS137" t="s">
        <v>57</v>
      </c>
      <c r="BT137" t="s">
        <v>57</v>
      </c>
      <c r="BU137" t="s">
        <v>57</v>
      </c>
      <c r="BV137" t="s">
        <v>57</v>
      </c>
      <c r="BW137" t="s">
        <v>57</v>
      </c>
      <c r="BX137" t="s">
        <v>57</v>
      </c>
      <c r="BY137" t="s">
        <v>57</v>
      </c>
      <c r="BZ137" t="s">
        <v>57</v>
      </c>
      <c r="CA137" t="s">
        <v>57</v>
      </c>
      <c r="CB137" t="s">
        <v>57</v>
      </c>
      <c r="CC137" t="s">
        <v>57</v>
      </c>
      <c r="CD137" t="s">
        <v>58</v>
      </c>
      <c r="CG137" s="10" t="e">
        <f>#REF!</f>
        <v>#REF!</v>
      </c>
      <c r="CH137" s="10" t="e">
        <f>#REF!</f>
        <v>#REF!</v>
      </c>
      <c r="CI137" s="59" t="e">
        <f>#REF!</f>
        <v>#REF!</v>
      </c>
      <c r="CJ137" s="59" t="e">
        <f>#REF!</f>
        <v>#REF!</v>
      </c>
      <c r="CK137" s="59" t="e">
        <f>#REF!</f>
        <v>#REF!</v>
      </c>
      <c r="CL137" s="59" t="e">
        <f>#REF!</f>
        <v>#REF!</v>
      </c>
      <c r="CM137" s="59" t="e">
        <f>#REF!</f>
        <v>#REF!</v>
      </c>
      <c r="CN137" s="95" t="e">
        <f>#REF!</f>
        <v>#REF!</v>
      </c>
      <c r="CO137" s="95" t="e">
        <f>#REF!</f>
        <v>#REF!</v>
      </c>
      <c r="CP137" s="95" t="e">
        <f>#REF!</f>
        <v>#REF!</v>
      </c>
      <c r="CQ137" s="95" t="e">
        <f>#REF!</f>
        <v>#REF!</v>
      </c>
      <c r="CR137" s="95" t="e">
        <f>#REF!</f>
        <v>#REF!</v>
      </c>
      <c r="CS137" s="59" t="e">
        <f>#REF!</f>
        <v>#REF!</v>
      </c>
      <c r="CT137" s="59" t="e">
        <f>#REF!</f>
        <v>#REF!</v>
      </c>
      <c r="CU137" s="59" t="e">
        <f>#REF!</f>
        <v>#REF!</v>
      </c>
      <c r="CV137" s="59" t="e">
        <f>#REF!</f>
        <v>#REF!</v>
      </c>
      <c r="CW137" s="59" t="e">
        <f>#REF!</f>
        <v>#REF!</v>
      </c>
      <c r="CX137" s="95" t="e">
        <f>#REF!</f>
        <v>#REF!</v>
      </c>
      <c r="CY137" s="95" t="e">
        <f>#REF!</f>
        <v>#REF!</v>
      </c>
      <c r="CZ137" s="95" t="e">
        <f>#REF!</f>
        <v>#REF!</v>
      </c>
      <c r="DA137" s="95" t="e">
        <f>#REF!</f>
        <v>#REF!</v>
      </c>
      <c r="DB137" s="95" t="e">
        <f>#REF!</f>
        <v>#REF!</v>
      </c>
    </row>
    <row r="138" spans="1:106" s="38" customFormat="1">
      <c r="A138" t="s">
        <v>181</v>
      </c>
      <c r="B138" s="10">
        <f>('E0-Last'!B138)-1</f>
        <v>28</v>
      </c>
      <c r="C138" s="6" t="s">
        <v>2</v>
      </c>
      <c r="D138" s="10" t="s">
        <v>38</v>
      </c>
      <c r="E138" s="59">
        <f t="shared" si="69"/>
        <v>25</v>
      </c>
      <c r="F138" s="59">
        <f t="shared" si="69"/>
        <v>12.5</v>
      </c>
      <c r="G138" s="59">
        <f t="shared" si="69"/>
        <v>12.5</v>
      </c>
      <c r="H138" s="59">
        <f t="shared" si="69"/>
        <v>50</v>
      </c>
      <c r="I138" s="59">
        <f t="shared" si="70"/>
        <v>0.125</v>
      </c>
      <c r="J138">
        <v>8</v>
      </c>
      <c r="K138">
        <v>2</v>
      </c>
      <c r="L138">
        <v>1</v>
      </c>
      <c r="M138">
        <v>1</v>
      </c>
      <c r="N138">
        <v>4</v>
      </c>
      <c r="O138">
        <v>0.2</v>
      </c>
      <c r="P138">
        <v>2072.166667</v>
      </c>
      <c r="Q138">
        <v>2197</v>
      </c>
      <c r="R138">
        <v>1443</v>
      </c>
      <c r="S138">
        <v>2198.25</v>
      </c>
      <c r="T138">
        <v>860.2</v>
      </c>
      <c r="U138">
        <v>620</v>
      </c>
      <c r="V138">
        <v>920.25</v>
      </c>
      <c r="W138">
        <v>137.6</v>
      </c>
      <c r="X138">
        <v>95</v>
      </c>
      <c r="Y138">
        <v>148.25</v>
      </c>
      <c r="Z138">
        <v>503.4</v>
      </c>
      <c r="AA138">
        <v>916</v>
      </c>
      <c r="AB138">
        <v>400.25</v>
      </c>
      <c r="AC138">
        <v>44</v>
      </c>
      <c r="AD138">
        <v>18</v>
      </c>
      <c r="AE138">
        <v>7</v>
      </c>
      <c r="AF138">
        <v>19</v>
      </c>
      <c r="AG138">
        <v>13</v>
      </c>
      <c r="AH138">
        <v>11</v>
      </c>
      <c r="AI138">
        <v>2</v>
      </c>
      <c r="AJ138" t="s">
        <v>57</v>
      </c>
      <c r="AK138" t="s">
        <v>57</v>
      </c>
      <c r="AL138">
        <v>18</v>
      </c>
      <c r="AM138">
        <v>6</v>
      </c>
      <c r="AN138">
        <v>6</v>
      </c>
      <c r="AO138" t="s">
        <v>57</v>
      </c>
      <c r="AP138" t="s">
        <v>57</v>
      </c>
      <c r="AQ138" t="s">
        <v>57</v>
      </c>
      <c r="AR138">
        <v>6</v>
      </c>
      <c r="AS138">
        <v>3</v>
      </c>
      <c r="AT138">
        <v>1</v>
      </c>
      <c r="AU138" t="s">
        <v>57</v>
      </c>
      <c r="AV138" t="s">
        <v>57</v>
      </c>
      <c r="AW138" t="s">
        <v>57</v>
      </c>
      <c r="AX138">
        <v>3</v>
      </c>
      <c r="AY138">
        <v>4</v>
      </c>
      <c r="AZ138">
        <v>4</v>
      </c>
      <c r="BA138">
        <v>2</v>
      </c>
      <c r="BB138" t="s">
        <v>57</v>
      </c>
      <c r="BC138" t="s">
        <v>57</v>
      </c>
      <c r="BD138">
        <v>9</v>
      </c>
      <c r="BE138">
        <v>5</v>
      </c>
      <c r="BF138" t="s">
        <v>57</v>
      </c>
      <c r="BG138" t="s">
        <v>57</v>
      </c>
      <c r="BH138" t="s">
        <v>57</v>
      </c>
      <c r="BI138">
        <v>1</v>
      </c>
      <c r="BJ138">
        <v>4</v>
      </c>
      <c r="BK138" t="s">
        <v>57</v>
      </c>
      <c r="BL138" t="s">
        <v>57</v>
      </c>
      <c r="BM138" t="s">
        <v>57</v>
      </c>
      <c r="BN138" t="s">
        <v>57</v>
      </c>
      <c r="BO138" t="s">
        <v>57</v>
      </c>
      <c r="BP138" t="s">
        <v>57</v>
      </c>
      <c r="BQ138" t="s">
        <v>57</v>
      </c>
      <c r="BR138" t="s">
        <v>57</v>
      </c>
      <c r="BS138" t="s">
        <v>57</v>
      </c>
      <c r="BT138" t="s">
        <v>57</v>
      </c>
      <c r="BU138" t="s">
        <v>57</v>
      </c>
      <c r="BV138" t="s">
        <v>57</v>
      </c>
      <c r="BW138" t="s">
        <v>57</v>
      </c>
      <c r="BX138" t="s">
        <v>57</v>
      </c>
      <c r="BY138" t="s">
        <v>57</v>
      </c>
      <c r="BZ138" t="s">
        <v>57</v>
      </c>
      <c r="CA138" t="s">
        <v>57</v>
      </c>
      <c r="CB138" t="s">
        <v>57</v>
      </c>
      <c r="CC138" t="s">
        <v>57</v>
      </c>
      <c r="CD138" t="s">
        <v>58</v>
      </c>
      <c r="CG138" s="10"/>
      <c r="CH138" s="10"/>
      <c r="CI138" s="59"/>
      <c r="CJ138" s="59"/>
      <c r="CK138" s="59"/>
      <c r="CL138" s="59"/>
      <c r="CM138" s="59"/>
      <c r="CN138" s="95"/>
      <c r="CO138" s="95"/>
      <c r="CP138" s="95"/>
      <c r="CQ138" s="95"/>
      <c r="CR138" s="95"/>
      <c r="CS138" s="59"/>
      <c r="CT138" s="59"/>
      <c r="CU138" s="59"/>
      <c r="CV138" s="59"/>
      <c r="CW138" s="59"/>
      <c r="CX138" s="95"/>
      <c r="CY138" s="95"/>
      <c r="CZ138" s="95"/>
      <c r="DA138" s="95"/>
      <c r="DB138" s="95"/>
    </row>
    <row r="139" spans="1:106" s="38" customFormat="1">
      <c r="A139" t="s">
        <v>161</v>
      </c>
      <c r="B139" s="10">
        <f>('E0-Last'!B139)-1</f>
        <v>28</v>
      </c>
      <c r="C139" s="4" t="s">
        <v>3</v>
      </c>
      <c r="D139" s="10" t="s">
        <v>38</v>
      </c>
      <c r="E139" s="59">
        <f t="shared" si="69"/>
        <v>0</v>
      </c>
      <c r="F139" s="59">
        <f t="shared" si="69"/>
        <v>0</v>
      </c>
      <c r="G139" s="59">
        <f t="shared" si="69"/>
        <v>75</v>
      </c>
      <c r="H139" s="59">
        <f t="shared" si="69"/>
        <v>25</v>
      </c>
      <c r="I139" s="59">
        <f t="shared" si="70"/>
        <v>0.75</v>
      </c>
      <c r="J139">
        <v>8</v>
      </c>
      <c r="K139">
        <v>0</v>
      </c>
      <c r="L139">
        <v>0</v>
      </c>
      <c r="M139">
        <v>6</v>
      </c>
      <c r="N139">
        <v>2</v>
      </c>
      <c r="O139">
        <v>0.75</v>
      </c>
      <c r="P139">
        <v>732.25</v>
      </c>
      <c r="Q139" t="s">
        <v>57</v>
      </c>
      <c r="R139">
        <v>691.5</v>
      </c>
      <c r="S139">
        <v>854.5</v>
      </c>
      <c r="T139">
        <v>313.625</v>
      </c>
      <c r="U139">
        <v>257.83333340000001</v>
      </c>
      <c r="V139">
        <v>481</v>
      </c>
      <c r="W139">
        <v>117.25</v>
      </c>
      <c r="X139">
        <v>108.5</v>
      </c>
      <c r="Y139">
        <v>143.5</v>
      </c>
      <c r="Z139">
        <v>247.375</v>
      </c>
      <c r="AA139">
        <v>262.66666659999999</v>
      </c>
      <c r="AB139">
        <v>201.5</v>
      </c>
      <c r="AC139">
        <v>42</v>
      </c>
      <c r="AD139">
        <v>13</v>
      </c>
      <c r="AE139">
        <v>25</v>
      </c>
      <c r="AF139">
        <v>4</v>
      </c>
      <c r="AG139">
        <v>9</v>
      </c>
      <c r="AH139">
        <v>11</v>
      </c>
      <c r="AI139">
        <v>5</v>
      </c>
      <c r="AJ139" t="s">
        <v>57</v>
      </c>
      <c r="AK139" t="s">
        <v>57</v>
      </c>
      <c r="AL139">
        <v>17</v>
      </c>
      <c r="AM139">
        <v>8</v>
      </c>
      <c r="AN139">
        <v>3</v>
      </c>
      <c r="AO139" t="s">
        <v>57</v>
      </c>
      <c r="AP139" t="s">
        <v>57</v>
      </c>
      <c r="AQ139" t="s">
        <v>57</v>
      </c>
      <c r="AR139">
        <v>2</v>
      </c>
      <c r="AS139">
        <v>1</v>
      </c>
      <c r="AT139">
        <v>6</v>
      </c>
      <c r="AU139">
        <v>3</v>
      </c>
      <c r="AV139" t="s">
        <v>57</v>
      </c>
      <c r="AW139" t="s">
        <v>57</v>
      </c>
      <c r="AX139">
        <v>15</v>
      </c>
      <c r="AY139" t="s">
        <v>57</v>
      </c>
      <c r="AZ139">
        <v>2</v>
      </c>
      <c r="BA139">
        <v>2</v>
      </c>
      <c r="BB139" t="s">
        <v>57</v>
      </c>
      <c r="BC139" t="s">
        <v>57</v>
      </c>
      <c r="BD139" t="s">
        <v>57</v>
      </c>
      <c r="BE139">
        <v>33</v>
      </c>
      <c r="BF139">
        <v>2</v>
      </c>
      <c r="BG139" t="s">
        <v>57</v>
      </c>
      <c r="BH139" t="s">
        <v>57</v>
      </c>
      <c r="BI139">
        <v>6</v>
      </c>
      <c r="BJ139">
        <v>7</v>
      </c>
      <c r="BK139">
        <v>18</v>
      </c>
      <c r="BL139">
        <v>94</v>
      </c>
      <c r="BM139">
        <v>36</v>
      </c>
      <c r="BN139">
        <v>4</v>
      </c>
      <c r="BO139" t="s">
        <v>57</v>
      </c>
      <c r="BP139">
        <v>18</v>
      </c>
      <c r="BQ139">
        <v>11</v>
      </c>
      <c r="BR139">
        <v>25</v>
      </c>
      <c r="BS139" t="s">
        <v>57</v>
      </c>
      <c r="BT139" t="s">
        <v>57</v>
      </c>
      <c r="BU139" t="s">
        <v>57</v>
      </c>
      <c r="BV139" t="s">
        <v>57</v>
      </c>
      <c r="BW139" t="s">
        <v>57</v>
      </c>
      <c r="BX139" t="s">
        <v>57</v>
      </c>
      <c r="BY139" t="s">
        <v>57</v>
      </c>
      <c r="BZ139" t="s">
        <v>57</v>
      </c>
      <c r="CA139" t="s">
        <v>57</v>
      </c>
      <c r="CB139" t="s">
        <v>57</v>
      </c>
      <c r="CC139" t="s">
        <v>57</v>
      </c>
      <c r="CD139" t="s">
        <v>58</v>
      </c>
      <c r="CG139" s="10" t="e">
        <f>#REF!</f>
        <v>#REF!</v>
      </c>
      <c r="CH139" s="10" t="e">
        <f>#REF!</f>
        <v>#REF!</v>
      </c>
      <c r="CI139" s="59" t="e">
        <f>#REF!</f>
        <v>#REF!</v>
      </c>
      <c r="CJ139" s="59" t="e">
        <f>#REF!</f>
        <v>#REF!</v>
      </c>
      <c r="CK139" s="59" t="e">
        <f>#REF!</f>
        <v>#REF!</v>
      </c>
      <c r="CL139" s="59" t="e">
        <f>#REF!</f>
        <v>#REF!</v>
      </c>
      <c r="CM139" s="59" t="e">
        <f>#REF!</f>
        <v>#REF!</v>
      </c>
      <c r="CN139" s="95" t="e">
        <f>#REF!</f>
        <v>#REF!</v>
      </c>
      <c r="CO139" s="95" t="e">
        <f>#REF!</f>
        <v>#REF!</v>
      </c>
      <c r="CP139" s="95" t="e">
        <f>#REF!</f>
        <v>#REF!</v>
      </c>
      <c r="CQ139" s="95" t="e">
        <f>#REF!</f>
        <v>#REF!</v>
      </c>
      <c r="CR139" s="95" t="e">
        <f>#REF!</f>
        <v>#REF!</v>
      </c>
      <c r="CS139" s="59" t="e">
        <f>#REF!</f>
        <v>#REF!</v>
      </c>
      <c r="CT139" s="59" t="e">
        <f>#REF!</f>
        <v>#REF!</v>
      </c>
      <c r="CU139" s="59" t="e">
        <f>#REF!</f>
        <v>#REF!</v>
      </c>
      <c r="CV139" s="59" t="e">
        <f>#REF!</f>
        <v>#REF!</v>
      </c>
      <c r="CW139" s="59" t="e">
        <f>#REF!</f>
        <v>#REF!</v>
      </c>
      <c r="CX139" s="95" t="e">
        <f>#REF!</f>
        <v>#REF!</v>
      </c>
      <c r="CY139" s="95" t="e">
        <f>#REF!</f>
        <v>#REF!</v>
      </c>
      <c r="CZ139" s="95" t="e">
        <f>#REF!</f>
        <v>#REF!</v>
      </c>
      <c r="DA139" s="95" t="e">
        <f>#REF!</f>
        <v>#REF!</v>
      </c>
      <c r="DB139" s="95" t="e">
        <f>#REF!</f>
        <v>#REF!</v>
      </c>
    </row>
    <row r="140" spans="1:106" s="38" customFormat="1">
      <c r="A140" t="s">
        <v>162</v>
      </c>
      <c r="B140" s="10">
        <f>('E0-Last'!B140)-1</f>
        <v>28</v>
      </c>
      <c r="C140" s="6" t="s">
        <v>2</v>
      </c>
      <c r="D140" s="10" t="s">
        <v>38</v>
      </c>
      <c r="E140" s="59">
        <f t="shared" si="69"/>
        <v>50</v>
      </c>
      <c r="F140" s="59">
        <f t="shared" si="69"/>
        <v>0</v>
      </c>
      <c r="G140" s="59">
        <f t="shared" si="69"/>
        <v>50</v>
      </c>
      <c r="H140" s="59">
        <f t="shared" si="69"/>
        <v>0</v>
      </c>
      <c r="I140" s="59">
        <f t="shared" si="70"/>
        <v>0.5</v>
      </c>
      <c r="J140">
        <v>8</v>
      </c>
      <c r="K140">
        <v>4</v>
      </c>
      <c r="L140">
        <v>0</v>
      </c>
      <c r="M140">
        <v>4</v>
      </c>
      <c r="N140">
        <v>0</v>
      </c>
      <c r="O140">
        <v>1</v>
      </c>
      <c r="P140">
        <v>1637.25</v>
      </c>
      <c r="Q140" t="s">
        <v>57</v>
      </c>
      <c r="R140">
        <v>1637.25</v>
      </c>
      <c r="S140" t="s">
        <v>57</v>
      </c>
      <c r="T140">
        <v>160.5</v>
      </c>
      <c r="U140">
        <v>160.5</v>
      </c>
      <c r="V140" t="s">
        <v>57</v>
      </c>
      <c r="W140">
        <v>508.5</v>
      </c>
      <c r="X140">
        <v>508.5</v>
      </c>
      <c r="Y140" t="s">
        <v>57</v>
      </c>
      <c r="Z140">
        <v>691.5</v>
      </c>
      <c r="AA140">
        <v>691.5</v>
      </c>
      <c r="AB140" t="s">
        <v>57</v>
      </c>
      <c r="AC140">
        <v>8</v>
      </c>
      <c r="AD140">
        <v>4</v>
      </c>
      <c r="AE140">
        <v>4</v>
      </c>
      <c r="AF140" t="s">
        <v>57</v>
      </c>
      <c r="AG140">
        <v>4</v>
      </c>
      <c r="AH140">
        <v>4</v>
      </c>
      <c r="AI140" t="s">
        <v>57</v>
      </c>
      <c r="AJ140" t="s">
        <v>57</v>
      </c>
      <c r="AK140" t="s">
        <v>57</v>
      </c>
      <c r="AL140" t="s">
        <v>57</v>
      </c>
      <c r="AM140">
        <v>4</v>
      </c>
      <c r="AN140" t="s">
        <v>57</v>
      </c>
      <c r="AO140" t="s">
        <v>57</v>
      </c>
      <c r="AP140" t="s">
        <v>57</v>
      </c>
      <c r="AQ140" t="s">
        <v>57</v>
      </c>
      <c r="AR140" t="s">
        <v>57</v>
      </c>
      <c r="AS140" t="s">
        <v>57</v>
      </c>
      <c r="AT140">
        <v>4</v>
      </c>
      <c r="AU140" t="s">
        <v>57</v>
      </c>
      <c r="AV140" t="s">
        <v>57</v>
      </c>
      <c r="AW140" t="s">
        <v>57</v>
      </c>
      <c r="AX140" t="s">
        <v>57</v>
      </c>
      <c r="AY140" t="s">
        <v>57</v>
      </c>
      <c r="AZ140" t="s">
        <v>57</v>
      </c>
      <c r="BA140" t="s">
        <v>57</v>
      </c>
      <c r="BB140" t="s">
        <v>57</v>
      </c>
      <c r="BC140" t="s">
        <v>57</v>
      </c>
      <c r="BD140" t="s">
        <v>57</v>
      </c>
      <c r="BE140">
        <v>30</v>
      </c>
      <c r="BF140">
        <v>15</v>
      </c>
      <c r="BG140" t="s">
        <v>57</v>
      </c>
      <c r="BH140" t="s">
        <v>57</v>
      </c>
      <c r="BI140">
        <v>1</v>
      </c>
      <c r="BJ140">
        <v>3</v>
      </c>
      <c r="BK140">
        <v>11</v>
      </c>
      <c r="BL140">
        <v>288</v>
      </c>
      <c r="BM140">
        <v>127</v>
      </c>
      <c r="BN140" t="s">
        <v>57</v>
      </c>
      <c r="BO140">
        <v>2</v>
      </c>
      <c r="BP140">
        <v>9</v>
      </c>
      <c r="BQ140">
        <v>3</v>
      </c>
      <c r="BR140">
        <v>147</v>
      </c>
      <c r="BS140" t="s">
        <v>57</v>
      </c>
      <c r="BT140" t="s">
        <v>57</v>
      </c>
      <c r="BU140" t="s">
        <v>57</v>
      </c>
      <c r="BV140" t="s">
        <v>57</v>
      </c>
      <c r="BW140" t="s">
        <v>57</v>
      </c>
      <c r="BX140" t="s">
        <v>57</v>
      </c>
      <c r="BY140" t="s">
        <v>57</v>
      </c>
      <c r="BZ140" t="s">
        <v>57</v>
      </c>
      <c r="CA140" t="s">
        <v>57</v>
      </c>
      <c r="CB140" t="s">
        <v>57</v>
      </c>
      <c r="CC140" t="s">
        <v>57</v>
      </c>
      <c r="CD140" t="s">
        <v>58</v>
      </c>
      <c r="CG140" s="10" t="e">
        <f>#REF!</f>
        <v>#REF!</v>
      </c>
      <c r="CH140" s="10" t="e">
        <f>#REF!</f>
        <v>#REF!</v>
      </c>
      <c r="CI140" s="59" t="e">
        <f>#REF!</f>
        <v>#REF!</v>
      </c>
      <c r="CJ140" s="59" t="e">
        <f>#REF!</f>
        <v>#REF!</v>
      </c>
      <c r="CK140" s="59" t="e">
        <f>#REF!</f>
        <v>#REF!</v>
      </c>
      <c r="CL140" s="59" t="e">
        <f>#REF!</f>
        <v>#REF!</v>
      </c>
      <c r="CM140" s="59" t="e">
        <f>#REF!</f>
        <v>#REF!</v>
      </c>
      <c r="CN140" s="95" t="e">
        <f>#REF!</f>
        <v>#REF!</v>
      </c>
      <c r="CO140" s="95" t="e">
        <f>#REF!</f>
        <v>#REF!</v>
      </c>
      <c r="CP140" s="95" t="e">
        <f>#REF!</f>
        <v>#REF!</v>
      </c>
      <c r="CQ140" s="95" t="e">
        <f>#REF!</f>
        <v>#REF!</v>
      </c>
      <c r="CR140" s="95" t="e">
        <f>#REF!</f>
        <v>#REF!</v>
      </c>
      <c r="CS140" s="59" t="e">
        <f>#REF!</f>
        <v>#REF!</v>
      </c>
      <c r="CT140" s="59" t="e">
        <f>#REF!</f>
        <v>#REF!</v>
      </c>
      <c r="CU140" s="59" t="e">
        <f>#REF!</f>
        <v>#REF!</v>
      </c>
      <c r="CV140" s="59" t="e">
        <f>#REF!</f>
        <v>#REF!</v>
      </c>
      <c r="CW140" s="59" t="e">
        <f>#REF!</f>
        <v>#REF!</v>
      </c>
      <c r="CX140" s="95" t="e">
        <f>#REF!</f>
        <v>#REF!</v>
      </c>
      <c r="CY140" s="95" t="e">
        <f>#REF!</f>
        <v>#REF!</v>
      </c>
      <c r="CZ140" s="95" t="e">
        <f>#REF!</f>
        <v>#REF!</v>
      </c>
      <c r="DA140" s="95" t="e">
        <f>#REF!</f>
        <v>#REF!</v>
      </c>
      <c r="DB140" s="95" t="e">
        <f>#REF!</f>
        <v>#REF!</v>
      </c>
    </row>
    <row r="141" spans="1:106" s="38" customFormat="1">
      <c r="A141" t="s">
        <v>163</v>
      </c>
      <c r="B141" s="10">
        <f>('E0-Last'!B141)-1</f>
        <v>33</v>
      </c>
      <c r="C141" s="6" t="s">
        <v>2</v>
      </c>
      <c r="D141" s="10" t="s">
        <v>38</v>
      </c>
      <c r="E141" s="59">
        <f t="shared" si="69"/>
        <v>0</v>
      </c>
      <c r="F141" s="59">
        <f t="shared" si="69"/>
        <v>0</v>
      </c>
      <c r="G141" s="59">
        <f t="shared" si="69"/>
        <v>100</v>
      </c>
      <c r="H141" s="59">
        <f t="shared" si="69"/>
        <v>0</v>
      </c>
      <c r="I141" s="59">
        <f t="shared" si="70"/>
        <v>1</v>
      </c>
      <c r="J141">
        <v>8</v>
      </c>
      <c r="K141">
        <v>0</v>
      </c>
      <c r="L141">
        <v>0</v>
      </c>
      <c r="M141">
        <v>8</v>
      </c>
      <c r="N141">
        <v>0</v>
      </c>
      <c r="O141">
        <v>1</v>
      </c>
      <c r="P141">
        <v>454.5</v>
      </c>
      <c r="Q141" t="s">
        <v>57</v>
      </c>
      <c r="R141">
        <v>454.5</v>
      </c>
      <c r="S141" t="s">
        <v>57</v>
      </c>
      <c r="T141">
        <v>49.25</v>
      </c>
      <c r="U141">
        <v>49.25</v>
      </c>
      <c r="V141" t="s">
        <v>57</v>
      </c>
      <c r="W141">
        <v>77.5</v>
      </c>
      <c r="X141">
        <v>77.5</v>
      </c>
      <c r="Y141" t="s">
        <v>57</v>
      </c>
      <c r="Z141">
        <v>1022.25</v>
      </c>
      <c r="AA141">
        <v>1022.25</v>
      </c>
      <c r="AB141" t="s">
        <v>57</v>
      </c>
      <c r="AC141">
        <v>41</v>
      </c>
      <c r="AD141">
        <v>10</v>
      </c>
      <c r="AE141">
        <v>31</v>
      </c>
      <c r="AF141" t="s">
        <v>57</v>
      </c>
      <c r="AG141">
        <v>15</v>
      </c>
      <c r="AH141">
        <v>9</v>
      </c>
      <c r="AI141">
        <v>15</v>
      </c>
      <c r="AJ141">
        <v>1</v>
      </c>
      <c r="AK141" t="s">
        <v>57</v>
      </c>
      <c r="AL141">
        <v>1</v>
      </c>
      <c r="AM141">
        <v>8</v>
      </c>
      <c r="AN141">
        <v>1</v>
      </c>
      <c r="AO141" t="s">
        <v>57</v>
      </c>
      <c r="AP141" t="s">
        <v>57</v>
      </c>
      <c r="AQ141" t="s">
        <v>57</v>
      </c>
      <c r="AR141">
        <v>1</v>
      </c>
      <c r="AS141">
        <v>7</v>
      </c>
      <c r="AT141">
        <v>8</v>
      </c>
      <c r="AU141">
        <v>15</v>
      </c>
      <c r="AV141">
        <v>1</v>
      </c>
      <c r="AW141" t="s">
        <v>57</v>
      </c>
      <c r="AX141" t="s">
        <v>57</v>
      </c>
      <c r="AY141" t="s">
        <v>57</v>
      </c>
      <c r="AZ141" t="s">
        <v>57</v>
      </c>
      <c r="BA141" t="s">
        <v>57</v>
      </c>
      <c r="BB141" t="s">
        <v>57</v>
      </c>
      <c r="BC141" t="s">
        <v>57</v>
      </c>
      <c r="BD141" t="s">
        <v>57</v>
      </c>
      <c r="BE141">
        <v>9</v>
      </c>
      <c r="BF141">
        <v>1</v>
      </c>
      <c r="BG141" t="s">
        <v>57</v>
      </c>
      <c r="BH141" t="s">
        <v>57</v>
      </c>
      <c r="BI141">
        <v>8</v>
      </c>
      <c r="BJ141" t="s">
        <v>57</v>
      </c>
      <c r="BK141" t="s">
        <v>57</v>
      </c>
      <c r="BL141">
        <v>59</v>
      </c>
      <c r="BM141">
        <v>27</v>
      </c>
      <c r="BN141" t="s">
        <v>57</v>
      </c>
      <c r="BO141" t="s">
        <v>57</v>
      </c>
      <c r="BP141">
        <v>15</v>
      </c>
      <c r="BQ141" t="s">
        <v>57</v>
      </c>
      <c r="BR141">
        <v>17</v>
      </c>
      <c r="BS141" t="s">
        <v>57</v>
      </c>
      <c r="BT141" t="s">
        <v>57</v>
      </c>
      <c r="BU141" t="s">
        <v>57</v>
      </c>
      <c r="BV141" t="s">
        <v>57</v>
      </c>
      <c r="BW141" t="s">
        <v>57</v>
      </c>
      <c r="BX141" t="s">
        <v>57</v>
      </c>
      <c r="BY141" t="s">
        <v>57</v>
      </c>
      <c r="BZ141" t="s">
        <v>57</v>
      </c>
      <c r="CA141" t="s">
        <v>57</v>
      </c>
      <c r="CB141" t="s">
        <v>57</v>
      </c>
      <c r="CC141" t="s">
        <v>57</v>
      </c>
      <c r="CD141" t="s">
        <v>58</v>
      </c>
      <c r="CG141" s="10" t="e">
        <f>#REF!</f>
        <v>#REF!</v>
      </c>
      <c r="CH141" s="10" t="e">
        <f>#REF!</f>
        <v>#REF!</v>
      </c>
      <c r="CI141" s="59" t="e">
        <f>#REF!</f>
        <v>#REF!</v>
      </c>
      <c r="CJ141" s="59" t="e">
        <f>#REF!</f>
        <v>#REF!</v>
      </c>
      <c r="CK141" s="59" t="e">
        <f>#REF!</f>
        <v>#REF!</v>
      </c>
      <c r="CL141" s="59" t="e">
        <f>#REF!</f>
        <v>#REF!</v>
      </c>
      <c r="CM141" s="59" t="e">
        <f>#REF!</f>
        <v>#REF!</v>
      </c>
      <c r="CN141" s="95" t="e">
        <f>#REF!</f>
        <v>#REF!</v>
      </c>
      <c r="CO141" s="95" t="e">
        <f>#REF!</f>
        <v>#REF!</v>
      </c>
      <c r="CP141" s="95" t="e">
        <f>#REF!</f>
        <v>#REF!</v>
      </c>
      <c r="CQ141" s="95" t="e">
        <f>#REF!</f>
        <v>#REF!</v>
      </c>
      <c r="CR141" s="95" t="e">
        <f>#REF!</f>
        <v>#REF!</v>
      </c>
      <c r="CS141" s="59" t="e">
        <f>#REF!</f>
        <v>#REF!</v>
      </c>
      <c r="CT141" s="59" t="e">
        <f>#REF!</f>
        <v>#REF!</v>
      </c>
      <c r="CU141" s="59" t="e">
        <f>#REF!</f>
        <v>#REF!</v>
      </c>
      <c r="CV141" s="59" t="e">
        <f>#REF!</f>
        <v>#REF!</v>
      </c>
      <c r="CW141" s="59" t="e">
        <f>#REF!</f>
        <v>#REF!</v>
      </c>
      <c r="CX141" s="95" t="e">
        <f>#REF!</f>
        <v>#REF!</v>
      </c>
      <c r="CY141" s="95" t="e">
        <f>#REF!</f>
        <v>#REF!</v>
      </c>
      <c r="CZ141" s="95" t="e">
        <f>#REF!</f>
        <v>#REF!</v>
      </c>
      <c r="DA141" s="95" t="e">
        <f>#REF!</f>
        <v>#REF!</v>
      </c>
      <c r="DB141" s="95" t="e">
        <f>#REF!</f>
        <v>#REF!</v>
      </c>
    </row>
    <row r="142" spans="1:106" s="38" customFormat="1">
      <c r="A142" t="s">
        <v>164</v>
      </c>
      <c r="B142" s="10">
        <f>('E0-Last'!B142)-1</f>
        <v>28</v>
      </c>
      <c r="C142" s="6" t="s">
        <v>2</v>
      </c>
      <c r="D142" s="10" t="s">
        <v>38</v>
      </c>
      <c r="E142" s="59">
        <f t="shared" si="69"/>
        <v>0</v>
      </c>
      <c r="F142" s="59">
        <f t="shared" si="69"/>
        <v>0</v>
      </c>
      <c r="G142" s="59">
        <f t="shared" si="69"/>
        <v>87.5</v>
      </c>
      <c r="H142" s="59">
        <f t="shared" si="69"/>
        <v>12.5</v>
      </c>
      <c r="I142" s="59">
        <f t="shared" si="70"/>
        <v>0.875</v>
      </c>
      <c r="J142">
        <v>8</v>
      </c>
      <c r="K142">
        <v>0</v>
      </c>
      <c r="L142">
        <v>0</v>
      </c>
      <c r="M142">
        <v>7</v>
      </c>
      <c r="N142">
        <v>1</v>
      </c>
      <c r="O142">
        <v>0.875</v>
      </c>
      <c r="P142">
        <v>371</v>
      </c>
      <c r="Q142" t="s">
        <v>57</v>
      </c>
      <c r="R142">
        <v>401</v>
      </c>
      <c r="S142">
        <v>161</v>
      </c>
      <c r="T142">
        <v>176.125</v>
      </c>
      <c r="U142">
        <v>152.42857140000001</v>
      </c>
      <c r="V142">
        <v>342</v>
      </c>
      <c r="W142">
        <v>119.125</v>
      </c>
      <c r="X142">
        <v>116.2857143</v>
      </c>
      <c r="Y142">
        <v>139</v>
      </c>
      <c r="Z142">
        <v>172.5</v>
      </c>
      <c r="AA142">
        <v>164.57142859999999</v>
      </c>
      <c r="AB142">
        <v>228</v>
      </c>
      <c r="AC142">
        <v>28</v>
      </c>
      <c r="AD142">
        <v>10</v>
      </c>
      <c r="AE142">
        <v>13</v>
      </c>
      <c r="AF142">
        <v>5</v>
      </c>
      <c r="AG142">
        <v>8</v>
      </c>
      <c r="AH142">
        <v>8</v>
      </c>
      <c r="AI142">
        <v>3</v>
      </c>
      <c r="AJ142" t="s">
        <v>57</v>
      </c>
      <c r="AK142" t="s">
        <v>57</v>
      </c>
      <c r="AL142">
        <v>9</v>
      </c>
      <c r="AM142">
        <v>8</v>
      </c>
      <c r="AN142" t="s">
        <v>57</v>
      </c>
      <c r="AO142" t="s">
        <v>57</v>
      </c>
      <c r="AP142" t="s">
        <v>57</v>
      </c>
      <c r="AQ142" t="s">
        <v>57</v>
      </c>
      <c r="AR142">
        <v>2</v>
      </c>
      <c r="AS142" t="s">
        <v>57</v>
      </c>
      <c r="AT142">
        <v>7</v>
      </c>
      <c r="AU142">
        <v>3</v>
      </c>
      <c r="AV142" t="s">
        <v>57</v>
      </c>
      <c r="AW142" t="s">
        <v>57</v>
      </c>
      <c r="AX142">
        <v>3</v>
      </c>
      <c r="AY142" t="s">
        <v>57</v>
      </c>
      <c r="AZ142">
        <v>1</v>
      </c>
      <c r="BA142" t="s">
        <v>57</v>
      </c>
      <c r="BB142" t="s">
        <v>57</v>
      </c>
      <c r="BC142" t="s">
        <v>57</v>
      </c>
      <c r="BD142">
        <v>4</v>
      </c>
      <c r="BE142">
        <v>24</v>
      </c>
      <c r="BF142">
        <v>2</v>
      </c>
      <c r="BG142">
        <v>1</v>
      </c>
      <c r="BH142" t="s">
        <v>57</v>
      </c>
      <c r="BI142">
        <v>5</v>
      </c>
      <c r="BJ142">
        <v>9</v>
      </c>
      <c r="BK142">
        <v>7</v>
      </c>
      <c r="BL142">
        <v>68</v>
      </c>
      <c r="BM142">
        <v>17</v>
      </c>
      <c r="BN142">
        <v>4</v>
      </c>
      <c r="BO142">
        <v>1</v>
      </c>
      <c r="BP142">
        <v>6</v>
      </c>
      <c r="BQ142">
        <v>15</v>
      </c>
      <c r="BR142">
        <v>25</v>
      </c>
      <c r="BS142" t="s">
        <v>57</v>
      </c>
      <c r="BT142" t="s">
        <v>57</v>
      </c>
      <c r="BU142" t="s">
        <v>57</v>
      </c>
      <c r="BV142" t="s">
        <v>57</v>
      </c>
      <c r="BW142" t="s">
        <v>57</v>
      </c>
      <c r="BX142" t="s">
        <v>57</v>
      </c>
      <c r="BY142" t="s">
        <v>57</v>
      </c>
      <c r="BZ142" t="s">
        <v>57</v>
      </c>
      <c r="CA142" t="s">
        <v>57</v>
      </c>
      <c r="CB142" t="s">
        <v>57</v>
      </c>
      <c r="CC142" t="s">
        <v>57</v>
      </c>
      <c r="CD142" t="s">
        <v>58</v>
      </c>
      <c r="CG142" s="10" t="e">
        <f>#REF!</f>
        <v>#REF!</v>
      </c>
      <c r="CH142" s="10" t="e">
        <f>#REF!</f>
        <v>#REF!</v>
      </c>
      <c r="CI142" s="59" t="e">
        <f>#REF!</f>
        <v>#REF!</v>
      </c>
      <c r="CJ142" s="59" t="e">
        <f>#REF!</f>
        <v>#REF!</v>
      </c>
      <c r="CK142" s="59" t="e">
        <f>#REF!</f>
        <v>#REF!</v>
      </c>
      <c r="CL142" s="59" t="e">
        <f>#REF!</f>
        <v>#REF!</v>
      </c>
      <c r="CM142" s="59" t="e">
        <f>#REF!</f>
        <v>#REF!</v>
      </c>
      <c r="CN142" s="95" t="e">
        <f>#REF!</f>
        <v>#REF!</v>
      </c>
      <c r="CO142" s="95" t="e">
        <f>#REF!</f>
        <v>#REF!</v>
      </c>
      <c r="CP142" s="95" t="e">
        <f>#REF!</f>
        <v>#REF!</v>
      </c>
      <c r="CQ142" s="95" t="e">
        <f>#REF!</f>
        <v>#REF!</v>
      </c>
      <c r="CR142" s="95" t="e">
        <f>#REF!</f>
        <v>#REF!</v>
      </c>
      <c r="CS142" s="59" t="e">
        <f>#REF!</f>
        <v>#REF!</v>
      </c>
      <c r="CT142" s="59" t="e">
        <f>#REF!</f>
        <v>#REF!</v>
      </c>
      <c r="CU142" s="59" t="e">
        <f>#REF!</f>
        <v>#REF!</v>
      </c>
      <c r="CV142" s="59" t="e">
        <f>#REF!</f>
        <v>#REF!</v>
      </c>
      <c r="CW142" s="59" t="e">
        <f>#REF!</f>
        <v>#REF!</v>
      </c>
      <c r="CX142" s="95" t="e">
        <f>#REF!</f>
        <v>#REF!</v>
      </c>
      <c r="CY142" s="95" t="e">
        <f>#REF!</f>
        <v>#REF!</v>
      </c>
      <c r="CZ142" s="95" t="e">
        <f>#REF!</f>
        <v>#REF!</v>
      </c>
      <c r="DA142" s="95" t="e">
        <f>#REF!</f>
        <v>#REF!</v>
      </c>
      <c r="DB142" s="95" t="e">
        <f>#REF!</f>
        <v>#REF!</v>
      </c>
    </row>
    <row r="143" spans="1:106" s="38" customFormat="1">
      <c r="A143" t="s">
        <v>165</v>
      </c>
      <c r="B143" s="10">
        <f>('E0-Last'!B143)-1</f>
        <v>36</v>
      </c>
      <c r="C143" s="6" t="s">
        <v>2</v>
      </c>
      <c r="D143" s="10" t="s">
        <v>38</v>
      </c>
      <c r="E143" s="59">
        <f t="shared" si="69"/>
        <v>0</v>
      </c>
      <c r="F143" s="59">
        <f t="shared" si="69"/>
        <v>0</v>
      </c>
      <c r="G143" s="59">
        <f t="shared" si="69"/>
        <v>100</v>
      </c>
      <c r="H143" s="59">
        <f t="shared" si="69"/>
        <v>0</v>
      </c>
      <c r="I143" s="59">
        <f t="shared" si="70"/>
        <v>1</v>
      </c>
      <c r="J143">
        <v>8</v>
      </c>
      <c r="K143">
        <v>0</v>
      </c>
      <c r="L143">
        <v>0</v>
      </c>
      <c r="M143">
        <v>8</v>
      </c>
      <c r="N143">
        <v>0</v>
      </c>
      <c r="O143">
        <v>1</v>
      </c>
      <c r="P143">
        <v>210.25</v>
      </c>
      <c r="Q143" t="s">
        <v>57</v>
      </c>
      <c r="R143">
        <v>210.25</v>
      </c>
      <c r="S143" t="s">
        <v>57</v>
      </c>
      <c r="T143">
        <v>73.5</v>
      </c>
      <c r="U143">
        <v>73.5</v>
      </c>
      <c r="V143" t="s">
        <v>57</v>
      </c>
      <c r="W143">
        <v>24.875</v>
      </c>
      <c r="X143">
        <v>24.875</v>
      </c>
      <c r="Y143" t="s">
        <v>57</v>
      </c>
      <c r="Z143">
        <v>620.25</v>
      </c>
      <c r="AA143">
        <v>620.25</v>
      </c>
      <c r="AB143" t="s">
        <v>57</v>
      </c>
      <c r="AC143">
        <v>26</v>
      </c>
      <c r="AD143">
        <v>11</v>
      </c>
      <c r="AE143">
        <v>12</v>
      </c>
      <c r="AF143">
        <v>3</v>
      </c>
      <c r="AG143">
        <v>9</v>
      </c>
      <c r="AH143">
        <v>11</v>
      </c>
      <c r="AI143">
        <v>1</v>
      </c>
      <c r="AJ143" t="s">
        <v>57</v>
      </c>
      <c r="AK143" t="s">
        <v>57</v>
      </c>
      <c r="AL143">
        <v>5</v>
      </c>
      <c r="AM143">
        <v>8</v>
      </c>
      <c r="AN143">
        <v>3</v>
      </c>
      <c r="AO143" t="s">
        <v>57</v>
      </c>
      <c r="AP143" t="s">
        <v>57</v>
      </c>
      <c r="AQ143" t="s">
        <v>57</v>
      </c>
      <c r="AR143" t="s">
        <v>57</v>
      </c>
      <c r="AS143">
        <v>1</v>
      </c>
      <c r="AT143">
        <v>8</v>
      </c>
      <c r="AU143">
        <v>1</v>
      </c>
      <c r="AV143" t="s">
        <v>57</v>
      </c>
      <c r="AW143" t="s">
        <v>57</v>
      </c>
      <c r="AX143">
        <v>2</v>
      </c>
      <c r="AY143" t="s">
        <v>57</v>
      </c>
      <c r="AZ143" t="s">
        <v>57</v>
      </c>
      <c r="BA143" t="s">
        <v>57</v>
      </c>
      <c r="BB143" t="s">
        <v>57</v>
      </c>
      <c r="BC143" t="s">
        <v>57</v>
      </c>
      <c r="BD143">
        <v>3</v>
      </c>
      <c r="BE143">
        <v>8</v>
      </c>
      <c r="BF143" t="s">
        <v>57</v>
      </c>
      <c r="BG143" t="s">
        <v>57</v>
      </c>
      <c r="BH143" t="s">
        <v>57</v>
      </c>
      <c r="BI143">
        <v>8</v>
      </c>
      <c r="BJ143" t="s">
        <v>57</v>
      </c>
      <c r="BK143" t="s">
        <v>57</v>
      </c>
      <c r="BL143">
        <v>72</v>
      </c>
      <c r="BM143">
        <v>7</v>
      </c>
      <c r="BN143" t="s">
        <v>57</v>
      </c>
      <c r="BO143">
        <v>7</v>
      </c>
      <c r="BP143">
        <v>1</v>
      </c>
      <c r="BQ143" t="s">
        <v>57</v>
      </c>
      <c r="BR143">
        <v>57</v>
      </c>
      <c r="BS143" t="s">
        <v>57</v>
      </c>
      <c r="BT143" t="s">
        <v>57</v>
      </c>
      <c r="BU143" t="s">
        <v>57</v>
      </c>
      <c r="BV143" t="s">
        <v>57</v>
      </c>
      <c r="BW143" t="s">
        <v>57</v>
      </c>
      <c r="BX143" t="s">
        <v>57</v>
      </c>
      <c r="BY143" t="s">
        <v>57</v>
      </c>
      <c r="BZ143" t="s">
        <v>57</v>
      </c>
      <c r="CA143" t="s">
        <v>57</v>
      </c>
      <c r="CB143" t="s">
        <v>57</v>
      </c>
      <c r="CC143" t="s">
        <v>57</v>
      </c>
      <c r="CD143" t="s">
        <v>58</v>
      </c>
      <c r="CG143" s="10">
        <f>CG386</f>
        <v>0</v>
      </c>
      <c r="CH143" s="10">
        <f t="shared" ref="CH143:DB143" si="72">CH386</f>
        <v>0</v>
      </c>
      <c r="CI143" s="59">
        <f t="shared" si="72"/>
        <v>0</v>
      </c>
      <c r="CJ143" s="59">
        <f t="shared" si="72"/>
        <v>0</v>
      </c>
      <c r="CK143" s="59">
        <f t="shared" si="72"/>
        <v>0</v>
      </c>
      <c r="CL143" s="59">
        <f t="shared" si="72"/>
        <v>0</v>
      </c>
      <c r="CM143" s="59">
        <f t="shared" si="72"/>
        <v>0</v>
      </c>
      <c r="CN143" s="95">
        <f t="shared" si="72"/>
        <v>0</v>
      </c>
      <c r="CO143" s="95">
        <f t="shared" si="72"/>
        <v>0</v>
      </c>
      <c r="CP143" s="95">
        <f t="shared" si="72"/>
        <v>0</v>
      </c>
      <c r="CQ143" s="95">
        <f t="shared" si="72"/>
        <v>0</v>
      </c>
      <c r="CR143" s="95">
        <f t="shared" si="72"/>
        <v>0</v>
      </c>
      <c r="CS143" s="59">
        <f t="shared" si="72"/>
        <v>0</v>
      </c>
      <c r="CT143" s="59">
        <f t="shared" si="72"/>
        <v>0</v>
      </c>
      <c r="CU143" s="59">
        <f t="shared" si="72"/>
        <v>0</v>
      </c>
      <c r="CV143" s="59">
        <f t="shared" si="72"/>
        <v>0</v>
      </c>
      <c r="CW143" s="59">
        <f t="shared" si="72"/>
        <v>0</v>
      </c>
      <c r="CX143" s="95">
        <f t="shared" si="72"/>
        <v>0</v>
      </c>
      <c r="CY143" s="95">
        <f t="shared" si="72"/>
        <v>0</v>
      </c>
      <c r="CZ143" s="95">
        <f t="shared" si="72"/>
        <v>0</v>
      </c>
      <c r="DA143" s="95">
        <f t="shared" si="72"/>
        <v>0</v>
      </c>
      <c r="DB143" s="95">
        <f t="shared" si="72"/>
        <v>0</v>
      </c>
    </row>
    <row r="144" spans="1:106" s="38" customFormat="1">
      <c r="A144" t="s">
        <v>166</v>
      </c>
      <c r="B144" s="10">
        <f>('E0-Last'!B144)-1</f>
        <v>26</v>
      </c>
      <c r="C144" s="4" t="s">
        <v>3</v>
      </c>
      <c r="D144" s="10" t="s">
        <v>38</v>
      </c>
      <c r="E144" s="59">
        <f t="shared" si="69"/>
        <v>12.5</v>
      </c>
      <c r="F144" s="59">
        <f t="shared" si="69"/>
        <v>0</v>
      </c>
      <c r="G144" s="59">
        <f t="shared" si="69"/>
        <v>75</v>
      </c>
      <c r="H144" s="59">
        <f t="shared" si="69"/>
        <v>12.5</v>
      </c>
      <c r="I144" s="59">
        <f t="shared" si="70"/>
        <v>0.75</v>
      </c>
      <c r="J144">
        <v>8</v>
      </c>
      <c r="K144">
        <v>1</v>
      </c>
      <c r="L144">
        <v>0</v>
      </c>
      <c r="M144">
        <v>6</v>
      </c>
      <c r="N144">
        <v>1</v>
      </c>
      <c r="O144">
        <v>0.85714285700000004</v>
      </c>
      <c r="P144">
        <v>1542.2857140000001</v>
      </c>
      <c r="Q144" t="s">
        <v>57</v>
      </c>
      <c r="R144">
        <v>1494</v>
      </c>
      <c r="S144">
        <v>1832</v>
      </c>
      <c r="T144">
        <v>148.7142857</v>
      </c>
      <c r="U144">
        <v>103.66666669999999</v>
      </c>
      <c r="V144">
        <v>419</v>
      </c>
      <c r="W144">
        <v>1278.2857140000001</v>
      </c>
      <c r="X144">
        <v>1444.5</v>
      </c>
      <c r="Y144">
        <v>281</v>
      </c>
      <c r="Z144">
        <v>27.714285719999999</v>
      </c>
      <c r="AA144">
        <v>27.833333339999999</v>
      </c>
      <c r="AB144">
        <v>27</v>
      </c>
      <c r="AC144">
        <v>32</v>
      </c>
      <c r="AD144">
        <v>13</v>
      </c>
      <c r="AE144">
        <v>14</v>
      </c>
      <c r="AF144">
        <v>5</v>
      </c>
      <c r="AG144">
        <v>19</v>
      </c>
      <c r="AH144">
        <v>11</v>
      </c>
      <c r="AI144">
        <v>1</v>
      </c>
      <c r="AJ144" t="s">
        <v>57</v>
      </c>
      <c r="AK144" t="s">
        <v>57</v>
      </c>
      <c r="AL144">
        <v>1</v>
      </c>
      <c r="AM144">
        <v>7</v>
      </c>
      <c r="AN144">
        <v>4</v>
      </c>
      <c r="AO144">
        <v>1</v>
      </c>
      <c r="AP144" t="s">
        <v>57</v>
      </c>
      <c r="AQ144" t="s">
        <v>57</v>
      </c>
      <c r="AR144">
        <v>1</v>
      </c>
      <c r="AS144">
        <v>8</v>
      </c>
      <c r="AT144">
        <v>6</v>
      </c>
      <c r="AU144" t="s">
        <v>57</v>
      </c>
      <c r="AV144" t="s">
        <v>57</v>
      </c>
      <c r="AW144" t="s">
        <v>57</v>
      </c>
      <c r="AX144" t="s">
        <v>57</v>
      </c>
      <c r="AY144">
        <v>4</v>
      </c>
      <c r="AZ144">
        <v>1</v>
      </c>
      <c r="BA144" t="s">
        <v>57</v>
      </c>
      <c r="BB144" t="s">
        <v>57</v>
      </c>
      <c r="BC144" t="s">
        <v>57</v>
      </c>
      <c r="BD144" t="s">
        <v>57</v>
      </c>
      <c r="BE144">
        <v>10</v>
      </c>
      <c r="BF144">
        <v>1</v>
      </c>
      <c r="BG144" t="s">
        <v>57</v>
      </c>
      <c r="BH144" t="s">
        <v>57</v>
      </c>
      <c r="BI144" t="s">
        <v>57</v>
      </c>
      <c r="BJ144">
        <v>7</v>
      </c>
      <c r="BK144">
        <v>2</v>
      </c>
      <c r="BL144">
        <v>363</v>
      </c>
      <c r="BM144">
        <v>146</v>
      </c>
      <c r="BN144">
        <v>3</v>
      </c>
      <c r="BO144">
        <v>1</v>
      </c>
      <c r="BP144">
        <v>14</v>
      </c>
      <c r="BQ144">
        <v>27</v>
      </c>
      <c r="BR144">
        <v>172</v>
      </c>
      <c r="BS144" t="s">
        <v>57</v>
      </c>
      <c r="BT144" t="s">
        <v>57</v>
      </c>
      <c r="BU144" t="s">
        <v>57</v>
      </c>
      <c r="BV144" t="s">
        <v>57</v>
      </c>
      <c r="BW144" t="s">
        <v>57</v>
      </c>
      <c r="BX144" t="s">
        <v>57</v>
      </c>
      <c r="BY144" t="s">
        <v>57</v>
      </c>
      <c r="BZ144" t="s">
        <v>57</v>
      </c>
      <c r="CA144" t="s">
        <v>57</v>
      </c>
      <c r="CB144" t="s">
        <v>57</v>
      </c>
      <c r="CC144" t="s">
        <v>57</v>
      </c>
      <c r="CD144" t="s">
        <v>58</v>
      </c>
      <c r="CG144" s="10"/>
      <c r="CH144" s="10"/>
    </row>
    <row r="145" spans="1:86" s="38" customFormat="1">
      <c r="A145" t="s">
        <v>167</v>
      </c>
      <c r="B145" s="10">
        <f>('E0-Last'!B145)-1</f>
        <v>34</v>
      </c>
      <c r="C145" s="6" t="s">
        <v>2</v>
      </c>
      <c r="D145" s="10" t="s">
        <v>38</v>
      </c>
      <c r="E145" s="59">
        <f t="shared" si="69"/>
        <v>0</v>
      </c>
      <c r="F145" s="59">
        <f t="shared" si="69"/>
        <v>0</v>
      </c>
      <c r="G145" s="59">
        <f t="shared" si="69"/>
        <v>87.5</v>
      </c>
      <c r="H145" s="59">
        <f t="shared" si="69"/>
        <v>12.5</v>
      </c>
      <c r="I145" s="59">
        <f t="shared" si="70"/>
        <v>0.875</v>
      </c>
      <c r="J145">
        <v>8</v>
      </c>
      <c r="K145">
        <v>0</v>
      </c>
      <c r="L145">
        <v>0</v>
      </c>
      <c r="M145">
        <v>7</v>
      </c>
      <c r="N145">
        <v>1</v>
      </c>
      <c r="O145">
        <v>0.875</v>
      </c>
      <c r="P145">
        <v>374.25</v>
      </c>
      <c r="Q145" t="s">
        <v>57</v>
      </c>
      <c r="R145">
        <v>125.8571429</v>
      </c>
      <c r="S145">
        <v>2113</v>
      </c>
      <c r="T145">
        <v>164.5</v>
      </c>
      <c r="U145">
        <v>158.57142859999999</v>
      </c>
      <c r="V145">
        <v>206</v>
      </c>
      <c r="W145">
        <v>594.75</v>
      </c>
      <c r="X145">
        <v>668.71428560000004</v>
      </c>
      <c r="Y145">
        <v>77</v>
      </c>
      <c r="Z145">
        <v>511.125</v>
      </c>
      <c r="AA145">
        <v>540.28571439999996</v>
      </c>
      <c r="AB145">
        <v>307</v>
      </c>
      <c r="AC145">
        <v>22</v>
      </c>
      <c r="AD145">
        <v>13</v>
      </c>
      <c r="AE145">
        <v>8</v>
      </c>
      <c r="AF145">
        <v>1</v>
      </c>
      <c r="AG145">
        <v>8</v>
      </c>
      <c r="AH145">
        <v>11</v>
      </c>
      <c r="AI145">
        <v>1</v>
      </c>
      <c r="AJ145">
        <v>2</v>
      </c>
      <c r="AK145" t="s">
        <v>57</v>
      </c>
      <c r="AL145" t="s">
        <v>57</v>
      </c>
      <c r="AM145">
        <v>8</v>
      </c>
      <c r="AN145">
        <v>3</v>
      </c>
      <c r="AO145">
        <v>1</v>
      </c>
      <c r="AP145">
        <v>1</v>
      </c>
      <c r="AQ145" t="s">
        <v>57</v>
      </c>
      <c r="AR145" t="s">
        <v>57</v>
      </c>
      <c r="AS145" t="s">
        <v>57</v>
      </c>
      <c r="AT145">
        <v>7</v>
      </c>
      <c r="AU145" t="s">
        <v>57</v>
      </c>
      <c r="AV145">
        <v>1</v>
      </c>
      <c r="AW145" t="s">
        <v>57</v>
      </c>
      <c r="AX145" t="s">
        <v>57</v>
      </c>
      <c r="AY145" t="s">
        <v>57</v>
      </c>
      <c r="AZ145">
        <v>1</v>
      </c>
      <c r="BA145" t="s">
        <v>57</v>
      </c>
      <c r="BB145" t="s">
        <v>57</v>
      </c>
      <c r="BC145" t="s">
        <v>57</v>
      </c>
      <c r="BD145" t="s">
        <v>57</v>
      </c>
      <c r="BE145">
        <v>13</v>
      </c>
      <c r="BF145" t="s">
        <v>57</v>
      </c>
      <c r="BG145">
        <v>2</v>
      </c>
      <c r="BH145">
        <v>3</v>
      </c>
      <c r="BI145">
        <v>3</v>
      </c>
      <c r="BJ145">
        <v>5</v>
      </c>
      <c r="BK145" t="s">
        <v>57</v>
      </c>
      <c r="BL145">
        <v>268</v>
      </c>
      <c r="BM145">
        <v>13</v>
      </c>
      <c r="BN145">
        <v>7</v>
      </c>
      <c r="BO145">
        <v>10</v>
      </c>
      <c r="BP145">
        <v>3</v>
      </c>
      <c r="BQ145">
        <v>20</v>
      </c>
      <c r="BR145">
        <v>215</v>
      </c>
      <c r="BS145" t="s">
        <v>57</v>
      </c>
      <c r="BT145" t="s">
        <v>57</v>
      </c>
      <c r="BU145" t="s">
        <v>57</v>
      </c>
      <c r="BV145" t="s">
        <v>57</v>
      </c>
      <c r="BW145" t="s">
        <v>57</v>
      </c>
      <c r="BX145" t="s">
        <v>57</v>
      </c>
      <c r="BY145" t="s">
        <v>57</v>
      </c>
      <c r="BZ145" t="s">
        <v>57</v>
      </c>
      <c r="CA145" t="s">
        <v>57</v>
      </c>
      <c r="CB145" t="s">
        <v>57</v>
      </c>
      <c r="CC145" t="s">
        <v>57</v>
      </c>
      <c r="CD145" t="s">
        <v>58</v>
      </c>
      <c r="CG145" s="10"/>
      <c r="CH145" s="10"/>
    </row>
    <row r="146" spans="1:86" s="38" customFormat="1">
      <c r="A146" t="s">
        <v>182</v>
      </c>
      <c r="B146" s="10">
        <f>('E0-Last'!B146)-1</f>
        <v>28</v>
      </c>
      <c r="C146" s="4" t="s">
        <v>3</v>
      </c>
      <c r="D146" s="10" t="s">
        <v>38</v>
      </c>
      <c r="E146" s="59">
        <f t="shared" si="69"/>
        <v>100</v>
      </c>
      <c r="F146" s="59">
        <f t="shared" si="69"/>
        <v>0</v>
      </c>
      <c r="G146" s="59">
        <f t="shared" si="69"/>
        <v>0</v>
      </c>
      <c r="H146" s="59">
        <f t="shared" si="69"/>
        <v>0</v>
      </c>
      <c r="I146" s="59">
        <f t="shared" si="70"/>
        <v>0</v>
      </c>
      <c r="J146">
        <v>8</v>
      </c>
      <c r="K146">
        <v>8</v>
      </c>
      <c r="L146">
        <v>0</v>
      </c>
      <c r="M146">
        <v>0</v>
      </c>
      <c r="N146">
        <v>0</v>
      </c>
      <c r="O146">
        <v>0</v>
      </c>
      <c r="P146" t="s">
        <v>57</v>
      </c>
      <c r="Q146" t="s">
        <v>57</v>
      </c>
      <c r="R146" t="s">
        <v>57</v>
      </c>
      <c r="S146" t="s">
        <v>57</v>
      </c>
      <c r="T146" t="s">
        <v>57</v>
      </c>
      <c r="U146" t="s">
        <v>57</v>
      </c>
      <c r="V146" t="s">
        <v>57</v>
      </c>
      <c r="W146" t="s">
        <v>57</v>
      </c>
      <c r="X146" t="s">
        <v>57</v>
      </c>
      <c r="Y146" t="s">
        <v>57</v>
      </c>
      <c r="Z146" t="s">
        <v>57</v>
      </c>
      <c r="AA146" t="s">
        <v>57</v>
      </c>
      <c r="AB146" t="s">
        <v>57</v>
      </c>
      <c r="AC146">
        <v>24</v>
      </c>
      <c r="AD146">
        <v>2</v>
      </c>
      <c r="AE146">
        <v>3</v>
      </c>
      <c r="AF146">
        <v>19</v>
      </c>
      <c r="AG146">
        <v>3</v>
      </c>
      <c r="AH146" t="s">
        <v>57</v>
      </c>
      <c r="AI146" t="s">
        <v>57</v>
      </c>
      <c r="AJ146" t="s">
        <v>57</v>
      </c>
      <c r="AK146" t="s">
        <v>57</v>
      </c>
      <c r="AL146">
        <v>21</v>
      </c>
      <c r="AM146" t="s">
        <v>57</v>
      </c>
      <c r="AN146" t="s">
        <v>57</v>
      </c>
      <c r="AO146" t="s">
        <v>57</v>
      </c>
      <c r="AP146" t="s">
        <v>57</v>
      </c>
      <c r="AQ146" t="s">
        <v>57</v>
      </c>
      <c r="AR146">
        <v>2</v>
      </c>
      <c r="AS146" t="s">
        <v>57</v>
      </c>
      <c r="AT146" t="s">
        <v>57</v>
      </c>
      <c r="AU146" t="s">
        <v>57</v>
      </c>
      <c r="AV146" t="s">
        <v>57</v>
      </c>
      <c r="AW146" t="s">
        <v>57</v>
      </c>
      <c r="AX146">
        <v>3</v>
      </c>
      <c r="AY146">
        <v>3</v>
      </c>
      <c r="AZ146" t="s">
        <v>57</v>
      </c>
      <c r="BA146" t="s">
        <v>57</v>
      </c>
      <c r="BB146" t="s">
        <v>57</v>
      </c>
      <c r="BC146" t="s">
        <v>57</v>
      </c>
      <c r="BD146">
        <v>16</v>
      </c>
      <c r="BE146">
        <v>7</v>
      </c>
      <c r="BF146">
        <v>7</v>
      </c>
      <c r="BG146" t="s">
        <v>57</v>
      </c>
      <c r="BH146" t="s">
        <v>57</v>
      </c>
      <c r="BI146" t="s">
        <v>57</v>
      </c>
      <c r="BJ146" t="s">
        <v>57</v>
      </c>
      <c r="BK146" t="s">
        <v>57</v>
      </c>
      <c r="BL146" t="s">
        <v>57</v>
      </c>
      <c r="BM146" t="s">
        <v>57</v>
      </c>
      <c r="BN146" t="s">
        <v>57</v>
      </c>
      <c r="BO146" t="s">
        <v>57</v>
      </c>
      <c r="BP146" t="s">
        <v>57</v>
      </c>
      <c r="BQ146" t="s">
        <v>57</v>
      </c>
      <c r="BR146" t="s">
        <v>57</v>
      </c>
      <c r="BS146" t="s">
        <v>57</v>
      </c>
      <c r="BT146" t="s">
        <v>57</v>
      </c>
      <c r="BU146" t="s">
        <v>57</v>
      </c>
      <c r="BV146" t="s">
        <v>57</v>
      </c>
      <c r="BW146" t="s">
        <v>57</v>
      </c>
      <c r="BX146" t="s">
        <v>57</v>
      </c>
      <c r="BY146" t="s">
        <v>57</v>
      </c>
      <c r="BZ146" t="s">
        <v>57</v>
      </c>
      <c r="CA146" t="s">
        <v>57</v>
      </c>
      <c r="CB146" t="s">
        <v>57</v>
      </c>
      <c r="CC146" t="s">
        <v>57</v>
      </c>
      <c r="CD146" t="s">
        <v>58</v>
      </c>
      <c r="CG146" s="10"/>
      <c r="CH146" s="10"/>
    </row>
    <row r="147" spans="1:86" s="38" customFormat="1">
      <c r="A147" t="s">
        <v>168</v>
      </c>
      <c r="B147" s="10">
        <f>('E0-Last'!B147)-1</f>
        <v>33</v>
      </c>
      <c r="C147" s="4" t="s">
        <v>3</v>
      </c>
      <c r="D147" s="10" t="s">
        <v>38</v>
      </c>
      <c r="E147" s="59">
        <f t="shared" si="69"/>
        <v>0</v>
      </c>
      <c r="F147" s="59">
        <f t="shared" si="69"/>
        <v>0</v>
      </c>
      <c r="G147" s="59">
        <f t="shared" si="69"/>
        <v>37.5</v>
      </c>
      <c r="H147" s="59">
        <f t="shared" si="69"/>
        <v>62.5</v>
      </c>
      <c r="I147" s="59">
        <f t="shared" si="70"/>
        <v>0.375</v>
      </c>
      <c r="J147">
        <v>8</v>
      </c>
      <c r="K147">
        <v>0</v>
      </c>
      <c r="L147">
        <v>0</v>
      </c>
      <c r="M147">
        <v>3</v>
      </c>
      <c r="N147">
        <v>5</v>
      </c>
      <c r="O147">
        <v>0.375</v>
      </c>
      <c r="P147">
        <v>559.375</v>
      </c>
      <c r="Q147" t="s">
        <v>57</v>
      </c>
      <c r="R147">
        <v>149.66666670000001</v>
      </c>
      <c r="S147">
        <v>805.2</v>
      </c>
      <c r="T147">
        <v>221.5</v>
      </c>
      <c r="U147">
        <v>85.666666660000004</v>
      </c>
      <c r="V147">
        <v>303</v>
      </c>
      <c r="W147">
        <v>211.125</v>
      </c>
      <c r="X147">
        <v>230.66666670000001</v>
      </c>
      <c r="Y147">
        <v>199.4</v>
      </c>
      <c r="Z147">
        <v>38</v>
      </c>
      <c r="AA147">
        <v>19.333333339999999</v>
      </c>
      <c r="AB147">
        <v>49.2</v>
      </c>
      <c r="AC147">
        <v>61</v>
      </c>
      <c r="AD147">
        <v>24</v>
      </c>
      <c r="AE147">
        <v>20</v>
      </c>
      <c r="AF147">
        <v>17</v>
      </c>
      <c r="AG147">
        <v>11</v>
      </c>
      <c r="AH147">
        <v>17</v>
      </c>
      <c r="AI147">
        <v>5</v>
      </c>
      <c r="AJ147">
        <v>1</v>
      </c>
      <c r="AK147">
        <v>4</v>
      </c>
      <c r="AL147">
        <v>23</v>
      </c>
      <c r="AM147">
        <v>8</v>
      </c>
      <c r="AN147">
        <v>9</v>
      </c>
      <c r="AO147">
        <v>1</v>
      </c>
      <c r="AP147" t="s">
        <v>57</v>
      </c>
      <c r="AQ147" t="s">
        <v>57</v>
      </c>
      <c r="AR147">
        <v>6</v>
      </c>
      <c r="AS147">
        <v>2</v>
      </c>
      <c r="AT147">
        <v>3</v>
      </c>
      <c r="AU147">
        <v>2</v>
      </c>
      <c r="AV147">
        <v>1</v>
      </c>
      <c r="AW147">
        <v>3</v>
      </c>
      <c r="AX147">
        <v>9</v>
      </c>
      <c r="AY147">
        <v>1</v>
      </c>
      <c r="AZ147">
        <v>5</v>
      </c>
      <c r="BA147">
        <v>2</v>
      </c>
      <c r="BB147" t="s">
        <v>57</v>
      </c>
      <c r="BC147">
        <v>1</v>
      </c>
      <c r="BD147">
        <v>8</v>
      </c>
      <c r="BE147">
        <v>26</v>
      </c>
      <c r="BF147" t="s">
        <v>57</v>
      </c>
      <c r="BG147" t="s">
        <v>57</v>
      </c>
      <c r="BH147" t="s">
        <v>57</v>
      </c>
      <c r="BI147">
        <v>1</v>
      </c>
      <c r="BJ147">
        <v>11</v>
      </c>
      <c r="BK147">
        <v>14</v>
      </c>
      <c r="BL147">
        <v>89</v>
      </c>
      <c r="BM147">
        <v>13</v>
      </c>
      <c r="BN147">
        <v>11</v>
      </c>
      <c r="BO147">
        <v>2</v>
      </c>
      <c r="BP147">
        <v>15</v>
      </c>
      <c r="BQ147">
        <v>17</v>
      </c>
      <c r="BR147">
        <v>31</v>
      </c>
      <c r="BS147" t="s">
        <v>57</v>
      </c>
      <c r="BT147" t="s">
        <v>57</v>
      </c>
      <c r="BU147" t="s">
        <v>57</v>
      </c>
      <c r="BV147" t="s">
        <v>57</v>
      </c>
      <c r="BW147" t="s">
        <v>57</v>
      </c>
      <c r="BX147" t="s">
        <v>57</v>
      </c>
      <c r="BY147" t="s">
        <v>57</v>
      </c>
      <c r="BZ147" t="s">
        <v>57</v>
      </c>
      <c r="CA147" t="s">
        <v>57</v>
      </c>
      <c r="CB147" t="s">
        <v>57</v>
      </c>
      <c r="CC147" t="s">
        <v>57</v>
      </c>
      <c r="CD147" t="s">
        <v>58</v>
      </c>
      <c r="CG147" s="10"/>
      <c r="CH147" s="10"/>
    </row>
    <row r="148" spans="1:86" s="38" customFormat="1">
      <c r="A148" t="s">
        <v>169</v>
      </c>
      <c r="B148" s="10">
        <f>('E0-Last'!B148)-1</f>
        <v>28</v>
      </c>
      <c r="C148" s="6" t="s">
        <v>2</v>
      </c>
      <c r="D148" s="10" t="s">
        <v>38</v>
      </c>
      <c r="E148" s="59">
        <f t="shared" si="69"/>
        <v>0</v>
      </c>
      <c r="F148" s="59">
        <f t="shared" si="69"/>
        <v>0</v>
      </c>
      <c r="G148" s="59">
        <f t="shared" si="69"/>
        <v>100</v>
      </c>
      <c r="H148" s="59">
        <f t="shared" si="69"/>
        <v>0</v>
      </c>
      <c r="I148" s="59">
        <f t="shared" si="70"/>
        <v>1</v>
      </c>
      <c r="J148">
        <v>8</v>
      </c>
      <c r="K148">
        <v>0</v>
      </c>
      <c r="L148">
        <v>0</v>
      </c>
      <c r="M148">
        <v>8</v>
      </c>
      <c r="N148">
        <v>0</v>
      </c>
      <c r="O148">
        <v>1</v>
      </c>
      <c r="P148">
        <v>543.625</v>
      </c>
      <c r="Q148" t="s">
        <v>57</v>
      </c>
      <c r="R148">
        <v>543.625</v>
      </c>
      <c r="S148" t="s">
        <v>57</v>
      </c>
      <c r="T148">
        <v>70.625</v>
      </c>
      <c r="U148">
        <v>70.625</v>
      </c>
      <c r="V148" t="s">
        <v>57</v>
      </c>
      <c r="W148">
        <v>340.5</v>
      </c>
      <c r="X148">
        <v>340.5</v>
      </c>
      <c r="Y148" t="s">
        <v>57</v>
      </c>
      <c r="Z148">
        <v>646</v>
      </c>
      <c r="AA148">
        <v>646</v>
      </c>
      <c r="AB148" t="s">
        <v>57</v>
      </c>
      <c r="AC148">
        <v>28</v>
      </c>
      <c r="AD148">
        <v>11</v>
      </c>
      <c r="AE148">
        <v>16</v>
      </c>
      <c r="AF148">
        <v>1</v>
      </c>
      <c r="AG148">
        <v>15</v>
      </c>
      <c r="AH148">
        <v>9</v>
      </c>
      <c r="AI148">
        <v>1</v>
      </c>
      <c r="AJ148" t="s">
        <v>57</v>
      </c>
      <c r="AK148" t="s">
        <v>57</v>
      </c>
      <c r="AL148">
        <v>3</v>
      </c>
      <c r="AM148">
        <v>8</v>
      </c>
      <c r="AN148">
        <v>1</v>
      </c>
      <c r="AO148" t="s">
        <v>57</v>
      </c>
      <c r="AP148" t="s">
        <v>57</v>
      </c>
      <c r="AQ148" t="s">
        <v>57</v>
      </c>
      <c r="AR148">
        <v>2</v>
      </c>
      <c r="AS148">
        <v>6</v>
      </c>
      <c r="AT148">
        <v>8</v>
      </c>
      <c r="AU148">
        <v>1</v>
      </c>
      <c r="AV148" t="s">
        <v>57</v>
      </c>
      <c r="AW148" t="s">
        <v>57</v>
      </c>
      <c r="AX148">
        <v>1</v>
      </c>
      <c r="AY148">
        <v>1</v>
      </c>
      <c r="AZ148" t="s">
        <v>57</v>
      </c>
      <c r="BA148" t="s">
        <v>57</v>
      </c>
      <c r="BB148" t="s">
        <v>57</v>
      </c>
      <c r="BC148" t="s">
        <v>57</v>
      </c>
      <c r="BD148" t="s">
        <v>57</v>
      </c>
      <c r="BE148">
        <v>9</v>
      </c>
      <c r="BF148" t="s">
        <v>57</v>
      </c>
      <c r="BG148" t="s">
        <v>57</v>
      </c>
      <c r="BH148" t="s">
        <v>57</v>
      </c>
      <c r="BI148">
        <v>3</v>
      </c>
      <c r="BJ148">
        <v>5</v>
      </c>
      <c r="BK148">
        <v>1</v>
      </c>
      <c r="BL148">
        <v>74</v>
      </c>
      <c r="BM148">
        <v>25</v>
      </c>
      <c r="BN148">
        <v>1</v>
      </c>
      <c r="BO148">
        <v>1</v>
      </c>
      <c r="BP148">
        <v>15</v>
      </c>
      <c r="BQ148" t="s">
        <v>57</v>
      </c>
      <c r="BR148">
        <v>32</v>
      </c>
      <c r="BS148" t="s">
        <v>57</v>
      </c>
      <c r="BT148" t="s">
        <v>57</v>
      </c>
      <c r="BU148" t="s">
        <v>57</v>
      </c>
      <c r="BV148" t="s">
        <v>57</v>
      </c>
      <c r="BW148" t="s">
        <v>57</v>
      </c>
      <c r="BX148" t="s">
        <v>57</v>
      </c>
      <c r="BY148" t="s">
        <v>57</v>
      </c>
      <c r="BZ148" t="s">
        <v>57</v>
      </c>
      <c r="CA148" t="s">
        <v>57</v>
      </c>
      <c r="CB148" t="s">
        <v>57</v>
      </c>
      <c r="CC148" t="s">
        <v>57</v>
      </c>
      <c r="CD148" t="s">
        <v>58</v>
      </c>
      <c r="CG148" s="10"/>
      <c r="CH148" s="10"/>
    </row>
    <row r="149" spans="1:86" s="38" customFormat="1">
      <c r="A149" t="s">
        <v>170</v>
      </c>
      <c r="B149" s="10">
        <f>('E0-Last'!B149)-1</f>
        <v>28</v>
      </c>
      <c r="C149" s="6" t="s">
        <v>2</v>
      </c>
      <c r="D149" s="10" t="s">
        <v>38</v>
      </c>
      <c r="E149" s="59">
        <f t="shared" si="69"/>
        <v>0</v>
      </c>
      <c r="F149" s="59">
        <f t="shared" si="69"/>
        <v>0</v>
      </c>
      <c r="G149" s="59">
        <f t="shared" si="69"/>
        <v>100</v>
      </c>
      <c r="H149" s="59">
        <f t="shared" si="69"/>
        <v>0</v>
      </c>
      <c r="I149" s="59">
        <f t="shared" si="70"/>
        <v>1</v>
      </c>
      <c r="J149">
        <v>8</v>
      </c>
      <c r="K149">
        <v>0</v>
      </c>
      <c r="L149">
        <v>0</v>
      </c>
      <c r="M149">
        <v>8</v>
      </c>
      <c r="N149">
        <v>0</v>
      </c>
      <c r="O149">
        <v>1</v>
      </c>
      <c r="P149">
        <v>132.625</v>
      </c>
      <c r="Q149" t="s">
        <v>57</v>
      </c>
      <c r="R149">
        <v>132.625</v>
      </c>
      <c r="S149" t="s">
        <v>57</v>
      </c>
      <c r="T149">
        <v>170.375</v>
      </c>
      <c r="U149">
        <v>170.375</v>
      </c>
      <c r="V149" t="s">
        <v>57</v>
      </c>
      <c r="W149">
        <v>134.25</v>
      </c>
      <c r="X149">
        <v>134.25</v>
      </c>
      <c r="Y149" t="s">
        <v>57</v>
      </c>
      <c r="Z149">
        <v>868.5</v>
      </c>
      <c r="AA149">
        <v>868.5</v>
      </c>
      <c r="AB149" t="s">
        <v>57</v>
      </c>
      <c r="AC149">
        <v>106</v>
      </c>
      <c r="AD149">
        <v>42</v>
      </c>
      <c r="AE149">
        <v>64</v>
      </c>
      <c r="AF149" t="s">
        <v>57</v>
      </c>
      <c r="AG149">
        <v>13</v>
      </c>
      <c r="AH149">
        <v>26</v>
      </c>
      <c r="AI149">
        <v>16</v>
      </c>
      <c r="AJ149">
        <v>7</v>
      </c>
      <c r="AK149">
        <v>3</v>
      </c>
      <c r="AL149">
        <v>41</v>
      </c>
      <c r="AM149">
        <v>8</v>
      </c>
      <c r="AN149">
        <v>18</v>
      </c>
      <c r="AO149">
        <v>2</v>
      </c>
      <c r="AP149" t="s">
        <v>57</v>
      </c>
      <c r="AQ149" t="s">
        <v>57</v>
      </c>
      <c r="AR149">
        <v>14</v>
      </c>
      <c r="AS149">
        <v>5</v>
      </c>
      <c r="AT149">
        <v>8</v>
      </c>
      <c r="AU149">
        <v>14</v>
      </c>
      <c r="AV149">
        <v>7</v>
      </c>
      <c r="AW149">
        <v>3</v>
      </c>
      <c r="AX149">
        <v>27</v>
      </c>
      <c r="AY149" t="s">
        <v>57</v>
      </c>
      <c r="AZ149" t="s">
        <v>57</v>
      </c>
      <c r="BA149" t="s">
        <v>57</v>
      </c>
      <c r="BB149" t="s">
        <v>57</v>
      </c>
      <c r="BC149" t="s">
        <v>57</v>
      </c>
      <c r="BD149" t="s">
        <v>57</v>
      </c>
      <c r="BE149">
        <v>8</v>
      </c>
      <c r="BF149" t="s">
        <v>57</v>
      </c>
      <c r="BG149" t="s">
        <v>57</v>
      </c>
      <c r="BH149" t="s">
        <v>57</v>
      </c>
      <c r="BI149">
        <v>7</v>
      </c>
      <c r="BJ149">
        <v>1</v>
      </c>
      <c r="BK149" t="s">
        <v>57</v>
      </c>
      <c r="BL149">
        <v>24</v>
      </c>
      <c r="BM149">
        <v>2</v>
      </c>
      <c r="BN149" t="s">
        <v>57</v>
      </c>
      <c r="BO149" t="s">
        <v>57</v>
      </c>
      <c r="BP149">
        <v>11</v>
      </c>
      <c r="BQ149">
        <v>3</v>
      </c>
      <c r="BR149">
        <v>8</v>
      </c>
      <c r="BS149" t="s">
        <v>57</v>
      </c>
      <c r="BT149" t="s">
        <v>57</v>
      </c>
      <c r="BU149" t="s">
        <v>57</v>
      </c>
      <c r="BV149" t="s">
        <v>57</v>
      </c>
      <c r="BW149" t="s">
        <v>57</v>
      </c>
      <c r="BX149" t="s">
        <v>57</v>
      </c>
      <c r="BY149" t="s">
        <v>57</v>
      </c>
      <c r="BZ149" t="s">
        <v>57</v>
      </c>
      <c r="CA149" t="s">
        <v>57</v>
      </c>
      <c r="CB149" t="s">
        <v>57</v>
      </c>
      <c r="CC149" t="s">
        <v>57</v>
      </c>
      <c r="CD149" t="s">
        <v>58</v>
      </c>
      <c r="CG149" s="10"/>
      <c r="CH149" s="10"/>
    </row>
    <row r="150" spans="1:86" s="38" customFormat="1">
      <c r="A150" t="s">
        <v>171</v>
      </c>
      <c r="B150" s="10">
        <f>('E0-Last'!B150)-1</f>
        <v>36</v>
      </c>
      <c r="C150" s="4" t="s">
        <v>3</v>
      </c>
      <c r="D150" s="10" t="s">
        <v>38</v>
      </c>
      <c r="E150" s="59">
        <f t="shared" si="69"/>
        <v>0</v>
      </c>
      <c r="F150" s="59">
        <f t="shared" si="69"/>
        <v>0</v>
      </c>
      <c r="G150" s="59">
        <f t="shared" si="69"/>
        <v>100</v>
      </c>
      <c r="H150" s="59">
        <f t="shared" si="69"/>
        <v>0</v>
      </c>
      <c r="I150" s="59">
        <f t="shared" si="70"/>
        <v>1</v>
      </c>
      <c r="J150">
        <v>8</v>
      </c>
      <c r="K150">
        <v>0</v>
      </c>
      <c r="L150">
        <v>0</v>
      </c>
      <c r="M150">
        <v>8</v>
      </c>
      <c r="N150">
        <v>0</v>
      </c>
      <c r="O150">
        <v>1</v>
      </c>
      <c r="P150">
        <v>358.625</v>
      </c>
      <c r="Q150" t="s">
        <v>57</v>
      </c>
      <c r="R150">
        <v>358.625</v>
      </c>
      <c r="S150" t="s">
        <v>57</v>
      </c>
      <c r="T150">
        <v>189</v>
      </c>
      <c r="U150">
        <v>189</v>
      </c>
      <c r="V150" t="s">
        <v>57</v>
      </c>
      <c r="W150">
        <v>65.375</v>
      </c>
      <c r="X150">
        <v>65.375</v>
      </c>
      <c r="Y150" t="s">
        <v>57</v>
      </c>
      <c r="Z150">
        <v>213.375</v>
      </c>
      <c r="AA150">
        <v>213.375</v>
      </c>
      <c r="AB150" t="s">
        <v>57</v>
      </c>
      <c r="AC150">
        <v>48</v>
      </c>
      <c r="AD150">
        <v>20</v>
      </c>
      <c r="AE150">
        <v>25</v>
      </c>
      <c r="AF150">
        <v>3</v>
      </c>
      <c r="AG150">
        <v>16</v>
      </c>
      <c r="AH150">
        <v>9</v>
      </c>
      <c r="AI150">
        <v>1</v>
      </c>
      <c r="AJ150" t="s">
        <v>57</v>
      </c>
      <c r="AK150">
        <v>5</v>
      </c>
      <c r="AL150">
        <v>17</v>
      </c>
      <c r="AM150">
        <v>8</v>
      </c>
      <c r="AN150">
        <v>1</v>
      </c>
      <c r="AO150" t="s">
        <v>57</v>
      </c>
      <c r="AP150" t="s">
        <v>57</v>
      </c>
      <c r="AQ150">
        <v>2</v>
      </c>
      <c r="AR150">
        <v>9</v>
      </c>
      <c r="AS150">
        <v>8</v>
      </c>
      <c r="AT150">
        <v>8</v>
      </c>
      <c r="AU150">
        <v>1</v>
      </c>
      <c r="AV150" t="s">
        <v>57</v>
      </c>
      <c r="AW150">
        <v>3</v>
      </c>
      <c r="AX150">
        <v>5</v>
      </c>
      <c r="AY150" t="s">
        <v>57</v>
      </c>
      <c r="AZ150" t="s">
        <v>57</v>
      </c>
      <c r="BA150" t="s">
        <v>57</v>
      </c>
      <c r="BB150" t="s">
        <v>57</v>
      </c>
      <c r="BC150" t="s">
        <v>57</v>
      </c>
      <c r="BD150">
        <v>3</v>
      </c>
      <c r="BE150">
        <v>18</v>
      </c>
      <c r="BF150" t="s">
        <v>57</v>
      </c>
      <c r="BG150" t="s">
        <v>57</v>
      </c>
      <c r="BH150" t="s">
        <v>57</v>
      </c>
      <c r="BI150">
        <v>8</v>
      </c>
      <c r="BJ150">
        <v>4</v>
      </c>
      <c r="BK150">
        <v>6</v>
      </c>
      <c r="BL150">
        <v>56</v>
      </c>
      <c r="BM150">
        <v>27</v>
      </c>
      <c r="BN150">
        <v>4</v>
      </c>
      <c r="BO150">
        <v>1</v>
      </c>
      <c r="BP150">
        <v>3</v>
      </c>
      <c r="BQ150">
        <v>7</v>
      </c>
      <c r="BR150">
        <v>14</v>
      </c>
      <c r="BS150" t="s">
        <v>57</v>
      </c>
      <c r="BT150" t="s">
        <v>57</v>
      </c>
      <c r="BU150" t="s">
        <v>57</v>
      </c>
      <c r="BV150" t="s">
        <v>57</v>
      </c>
      <c r="BW150" t="s">
        <v>57</v>
      </c>
      <c r="BX150" t="s">
        <v>57</v>
      </c>
      <c r="BY150" t="s">
        <v>57</v>
      </c>
      <c r="BZ150" t="s">
        <v>57</v>
      </c>
      <c r="CA150" t="s">
        <v>57</v>
      </c>
      <c r="CB150" t="s">
        <v>57</v>
      </c>
      <c r="CC150" t="s">
        <v>57</v>
      </c>
      <c r="CD150" t="s">
        <v>58</v>
      </c>
      <c r="CG150" s="10"/>
      <c r="CH150" s="10"/>
    </row>
    <row r="151" spans="1:86" s="38" customFormat="1">
      <c r="A151" t="s">
        <v>172</v>
      </c>
      <c r="B151" s="10">
        <f>('E0-Last'!B151)-1</f>
        <v>33</v>
      </c>
      <c r="C151" s="4" t="s">
        <v>3</v>
      </c>
      <c r="D151" s="10" t="s">
        <v>38</v>
      </c>
      <c r="E151" s="59">
        <f t="shared" si="69"/>
        <v>0</v>
      </c>
      <c r="F151" s="59">
        <f t="shared" si="69"/>
        <v>0</v>
      </c>
      <c r="G151" s="59">
        <f t="shared" si="69"/>
        <v>87.5</v>
      </c>
      <c r="H151" s="59">
        <f t="shared" si="69"/>
        <v>12.5</v>
      </c>
      <c r="I151" s="59">
        <f t="shared" si="70"/>
        <v>0.875</v>
      </c>
      <c r="J151">
        <v>8</v>
      </c>
      <c r="K151">
        <v>0</v>
      </c>
      <c r="L151">
        <v>0</v>
      </c>
      <c r="M151">
        <v>7</v>
      </c>
      <c r="N151">
        <v>1</v>
      </c>
      <c r="O151">
        <v>0.875</v>
      </c>
      <c r="P151">
        <v>426.625</v>
      </c>
      <c r="Q151" t="s">
        <v>57</v>
      </c>
      <c r="R151">
        <v>235.14285709999999</v>
      </c>
      <c r="S151">
        <v>1767</v>
      </c>
      <c r="T151">
        <v>59.5</v>
      </c>
      <c r="U151">
        <v>51.857142850000002</v>
      </c>
      <c r="V151">
        <v>113</v>
      </c>
      <c r="W151">
        <v>57.25</v>
      </c>
      <c r="X151">
        <v>53.285714280000001</v>
      </c>
      <c r="Y151">
        <v>85</v>
      </c>
      <c r="Z151">
        <v>737.25</v>
      </c>
      <c r="AA151">
        <v>803.85714289999999</v>
      </c>
      <c r="AB151">
        <v>271</v>
      </c>
      <c r="AC151">
        <v>26</v>
      </c>
      <c r="AD151">
        <v>12</v>
      </c>
      <c r="AE151">
        <v>11</v>
      </c>
      <c r="AF151">
        <v>3</v>
      </c>
      <c r="AG151">
        <v>10</v>
      </c>
      <c r="AH151">
        <v>10</v>
      </c>
      <c r="AI151">
        <v>1</v>
      </c>
      <c r="AJ151" t="s">
        <v>57</v>
      </c>
      <c r="AK151" t="s">
        <v>57</v>
      </c>
      <c r="AL151">
        <v>5</v>
      </c>
      <c r="AM151">
        <v>8</v>
      </c>
      <c r="AN151">
        <v>2</v>
      </c>
      <c r="AO151" t="s">
        <v>57</v>
      </c>
      <c r="AP151" t="s">
        <v>57</v>
      </c>
      <c r="AQ151" t="s">
        <v>57</v>
      </c>
      <c r="AR151">
        <v>2</v>
      </c>
      <c r="AS151">
        <v>2</v>
      </c>
      <c r="AT151">
        <v>7</v>
      </c>
      <c r="AU151">
        <v>1</v>
      </c>
      <c r="AV151" t="s">
        <v>57</v>
      </c>
      <c r="AW151" t="s">
        <v>57</v>
      </c>
      <c r="AX151">
        <v>1</v>
      </c>
      <c r="AY151" t="s">
        <v>57</v>
      </c>
      <c r="AZ151">
        <v>1</v>
      </c>
      <c r="BA151" t="s">
        <v>57</v>
      </c>
      <c r="BB151" t="s">
        <v>57</v>
      </c>
      <c r="BC151" t="s">
        <v>57</v>
      </c>
      <c r="BD151">
        <v>2</v>
      </c>
      <c r="BE151">
        <v>9</v>
      </c>
      <c r="BF151" t="s">
        <v>57</v>
      </c>
      <c r="BG151" t="s">
        <v>57</v>
      </c>
      <c r="BH151" t="s">
        <v>57</v>
      </c>
      <c r="BI151">
        <v>7</v>
      </c>
      <c r="BJ151">
        <v>1</v>
      </c>
      <c r="BK151">
        <v>1</v>
      </c>
      <c r="BL151">
        <v>95</v>
      </c>
      <c r="BM151">
        <v>16</v>
      </c>
      <c r="BN151">
        <v>1</v>
      </c>
      <c r="BO151">
        <v>2</v>
      </c>
      <c r="BP151">
        <v>8</v>
      </c>
      <c r="BQ151">
        <v>2</v>
      </c>
      <c r="BR151">
        <v>66</v>
      </c>
      <c r="BS151" t="s">
        <v>57</v>
      </c>
      <c r="BT151" t="s">
        <v>57</v>
      </c>
      <c r="BU151" t="s">
        <v>57</v>
      </c>
      <c r="BV151" t="s">
        <v>57</v>
      </c>
      <c r="BW151" t="s">
        <v>57</v>
      </c>
      <c r="BX151" t="s">
        <v>57</v>
      </c>
      <c r="BY151" t="s">
        <v>57</v>
      </c>
      <c r="BZ151" t="s">
        <v>57</v>
      </c>
      <c r="CA151" t="s">
        <v>57</v>
      </c>
      <c r="CB151" t="s">
        <v>57</v>
      </c>
      <c r="CC151" t="s">
        <v>57</v>
      </c>
      <c r="CD151" t="s">
        <v>58</v>
      </c>
      <c r="CG151" s="10"/>
      <c r="CH151" s="10"/>
    </row>
    <row r="152" spans="1:86" s="38" customFormat="1">
      <c r="A152" t="s">
        <v>173</v>
      </c>
      <c r="B152" s="10">
        <f>('E0-Last'!B152)-1</f>
        <v>33</v>
      </c>
      <c r="C152" s="6" t="s">
        <v>2</v>
      </c>
      <c r="D152" s="10" t="s">
        <v>38</v>
      </c>
      <c r="E152" s="59">
        <f t="shared" si="69"/>
        <v>0</v>
      </c>
      <c r="F152" s="59">
        <f t="shared" si="69"/>
        <v>0</v>
      </c>
      <c r="G152" s="59">
        <f t="shared" si="69"/>
        <v>100</v>
      </c>
      <c r="H152" s="59">
        <f t="shared" si="69"/>
        <v>0</v>
      </c>
      <c r="I152" s="59">
        <f t="shared" si="70"/>
        <v>1</v>
      </c>
      <c r="J152">
        <v>8</v>
      </c>
      <c r="K152">
        <v>0</v>
      </c>
      <c r="L152">
        <v>0</v>
      </c>
      <c r="M152">
        <v>8</v>
      </c>
      <c r="N152">
        <v>0</v>
      </c>
      <c r="O152">
        <v>1</v>
      </c>
      <c r="P152">
        <v>310.125</v>
      </c>
      <c r="Q152" t="s">
        <v>57</v>
      </c>
      <c r="R152">
        <v>310.125</v>
      </c>
      <c r="S152" t="s">
        <v>57</v>
      </c>
      <c r="T152">
        <v>189.5</v>
      </c>
      <c r="U152">
        <v>189.5</v>
      </c>
      <c r="V152" t="s">
        <v>57</v>
      </c>
      <c r="W152">
        <v>1369.625</v>
      </c>
      <c r="X152">
        <v>1369.625</v>
      </c>
      <c r="Y152" t="s">
        <v>57</v>
      </c>
      <c r="Z152">
        <v>21.625</v>
      </c>
      <c r="AA152">
        <v>21.625</v>
      </c>
      <c r="AB152" t="s">
        <v>57</v>
      </c>
      <c r="AC152">
        <v>24</v>
      </c>
      <c r="AD152">
        <v>10</v>
      </c>
      <c r="AE152">
        <v>14</v>
      </c>
      <c r="AF152" t="s">
        <v>57</v>
      </c>
      <c r="AG152">
        <v>8</v>
      </c>
      <c r="AH152">
        <v>8</v>
      </c>
      <c r="AI152">
        <v>1</v>
      </c>
      <c r="AJ152" t="s">
        <v>57</v>
      </c>
      <c r="AK152" t="s">
        <v>57</v>
      </c>
      <c r="AL152">
        <v>7</v>
      </c>
      <c r="AM152">
        <v>8</v>
      </c>
      <c r="AN152" t="s">
        <v>57</v>
      </c>
      <c r="AO152" t="s">
        <v>57</v>
      </c>
      <c r="AP152" t="s">
        <v>57</v>
      </c>
      <c r="AQ152" t="s">
        <v>57</v>
      </c>
      <c r="AR152">
        <v>2</v>
      </c>
      <c r="AS152" t="s">
        <v>57</v>
      </c>
      <c r="AT152">
        <v>8</v>
      </c>
      <c r="AU152">
        <v>1</v>
      </c>
      <c r="AV152" t="s">
        <v>57</v>
      </c>
      <c r="AW152" t="s">
        <v>57</v>
      </c>
      <c r="AX152">
        <v>5</v>
      </c>
      <c r="AY152" t="s">
        <v>57</v>
      </c>
      <c r="AZ152" t="s">
        <v>57</v>
      </c>
      <c r="BA152" t="s">
        <v>57</v>
      </c>
      <c r="BB152" t="s">
        <v>57</v>
      </c>
      <c r="BC152" t="s">
        <v>57</v>
      </c>
      <c r="BD152" t="s">
        <v>57</v>
      </c>
      <c r="BE152">
        <v>15</v>
      </c>
      <c r="BF152">
        <v>1</v>
      </c>
      <c r="BG152" t="s">
        <v>57</v>
      </c>
      <c r="BH152" t="s">
        <v>57</v>
      </c>
      <c r="BI152">
        <v>1</v>
      </c>
      <c r="BJ152">
        <v>8</v>
      </c>
      <c r="BK152">
        <v>5</v>
      </c>
      <c r="BL152">
        <v>56</v>
      </c>
      <c r="BM152">
        <v>15</v>
      </c>
      <c r="BN152" t="s">
        <v>57</v>
      </c>
      <c r="BO152">
        <v>13</v>
      </c>
      <c r="BP152">
        <v>1</v>
      </c>
      <c r="BQ152" t="s">
        <v>57</v>
      </c>
      <c r="BR152">
        <v>27</v>
      </c>
      <c r="BS152" t="s">
        <v>57</v>
      </c>
      <c r="BT152" t="s">
        <v>57</v>
      </c>
      <c r="BU152" t="s">
        <v>57</v>
      </c>
      <c r="BV152" t="s">
        <v>57</v>
      </c>
      <c r="BW152" t="s">
        <v>57</v>
      </c>
      <c r="BX152" t="s">
        <v>57</v>
      </c>
      <c r="BY152" t="s">
        <v>57</v>
      </c>
      <c r="BZ152" t="s">
        <v>57</v>
      </c>
      <c r="CA152" t="s">
        <v>57</v>
      </c>
      <c r="CB152" t="s">
        <v>57</v>
      </c>
      <c r="CC152" t="s">
        <v>57</v>
      </c>
      <c r="CD152" t="s">
        <v>58</v>
      </c>
      <c r="CG152" s="10"/>
      <c r="CH152" s="10"/>
    </row>
    <row r="153" spans="1:86" s="38" customFormat="1">
      <c r="A153" t="s">
        <v>174</v>
      </c>
      <c r="B153" s="10">
        <f>('E0-Last'!B153)-1</f>
        <v>33</v>
      </c>
      <c r="C153" s="6" t="s">
        <v>2</v>
      </c>
      <c r="D153" s="10" t="s">
        <v>38</v>
      </c>
      <c r="E153" s="59">
        <f t="shared" si="69"/>
        <v>87.5</v>
      </c>
      <c r="F153" s="59">
        <f t="shared" si="69"/>
        <v>12.5</v>
      </c>
      <c r="G153" s="59">
        <f t="shared" si="69"/>
        <v>0</v>
      </c>
      <c r="H153" s="59">
        <f t="shared" si="69"/>
        <v>0</v>
      </c>
      <c r="I153" s="59">
        <f t="shared" si="70"/>
        <v>0</v>
      </c>
      <c r="J153">
        <v>8</v>
      </c>
      <c r="K153">
        <v>7</v>
      </c>
      <c r="L153">
        <v>1</v>
      </c>
      <c r="M153">
        <v>0</v>
      </c>
      <c r="N153">
        <v>0</v>
      </c>
      <c r="O153">
        <v>0</v>
      </c>
      <c r="P153">
        <v>1045</v>
      </c>
      <c r="Q153">
        <v>1045</v>
      </c>
      <c r="R153" t="s">
        <v>57</v>
      </c>
      <c r="S153" t="s">
        <v>57</v>
      </c>
      <c r="T153" t="s">
        <v>57</v>
      </c>
      <c r="U153" t="s">
        <v>57</v>
      </c>
      <c r="V153" t="s">
        <v>57</v>
      </c>
      <c r="W153" t="s">
        <v>57</v>
      </c>
      <c r="X153" t="s">
        <v>57</v>
      </c>
      <c r="Y153" t="s">
        <v>57</v>
      </c>
      <c r="Z153" t="s">
        <v>57</v>
      </c>
      <c r="AA153" t="s">
        <v>57</v>
      </c>
      <c r="AB153" t="s">
        <v>57</v>
      </c>
      <c r="AC153">
        <v>3</v>
      </c>
      <c r="AD153">
        <v>2</v>
      </c>
      <c r="AE153">
        <v>1</v>
      </c>
      <c r="AF153" t="s">
        <v>57</v>
      </c>
      <c r="AG153">
        <v>2</v>
      </c>
      <c r="AH153" t="s">
        <v>57</v>
      </c>
      <c r="AI153" t="s">
        <v>57</v>
      </c>
      <c r="AJ153" t="s">
        <v>57</v>
      </c>
      <c r="AK153" t="s">
        <v>57</v>
      </c>
      <c r="AL153">
        <v>1</v>
      </c>
      <c r="AM153">
        <v>1</v>
      </c>
      <c r="AN153" t="s">
        <v>57</v>
      </c>
      <c r="AO153" t="s">
        <v>57</v>
      </c>
      <c r="AP153" t="s">
        <v>57</v>
      </c>
      <c r="AQ153" t="s">
        <v>57</v>
      </c>
      <c r="AR153">
        <v>1</v>
      </c>
      <c r="AS153">
        <v>1</v>
      </c>
      <c r="AT153" t="s">
        <v>57</v>
      </c>
      <c r="AU153" t="s">
        <v>57</v>
      </c>
      <c r="AV153" t="s">
        <v>57</v>
      </c>
      <c r="AW153" t="s">
        <v>57</v>
      </c>
      <c r="AX153" t="s">
        <v>57</v>
      </c>
      <c r="AY153" t="s">
        <v>57</v>
      </c>
      <c r="AZ153" t="s">
        <v>57</v>
      </c>
      <c r="BA153" t="s">
        <v>57</v>
      </c>
      <c r="BB153" t="s">
        <v>57</v>
      </c>
      <c r="BC153" t="s">
        <v>57</v>
      </c>
      <c r="BD153" t="s">
        <v>57</v>
      </c>
      <c r="BE153">
        <v>3</v>
      </c>
      <c r="BF153">
        <v>2</v>
      </c>
      <c r="BG153" t="s">
        <v>57</v>
      </c>
      <c r="BH153" t="s">
        <v>57</v>
      </c>
      <c r="BI153" t="s">
        <v>57</v>
      </c>
      <c r="BJ153" t="s">
        <v>57</v>
      </c>
      <c r="BK153">
        <v>1</v>
      </c>
      <c r="BL153">
        <v>535</v>
      </c>
      <c r="BM153">
        <v>185</v>
      </c>
      <c r="BN153">
        <v>12</v>
      </c>
      <c r="BO153" t="s">
        <v>57</v>
      </c>
      <c r="BP153" t="s">
        <v>57</v>
      </c>
      <c r="BQ153" t="s">
        <v>57</v>
      </c>
      <c r="BR153">
        <v>338</v>
      </c>
      <c r="BS153" t="s">
        <v>57</v>
      </c>
      <c r="BT153" t="s">
        <v>57</v>
      </c>
      <c r="BU153" t="s">
        <v>57</v>
      </c>
      <c r="BV153" t="s">
        <v>57</v>
      </c>
      <c r="BW153" t="s">
        <v>57</v>
      </c>
      <c r="BX153" t="s">
        <v>57</v>
      </c>
      <c r="BY153" t="s">
        <v>57</v>
      </c>
      <c r="BZ153" t="s">
        <v>57</v>
      </c>
      <c r="CA153" t="s">
        <v>57</v>
      </c>
      <c r="CB153" t="s">
        <v>57</v>
      </c>
      <c r="CC153" t="s">
        <v>57</v>
      </c>
      <c r="CD153" t="s">
        <v>58</v>
      </c>
      <c r="CG153" s="10"/>
      <c r="CH153" s="10"/>
    </row>
    <row r="154" spans="1:86" s="38" customFormat="1">
      <c r="A154" t="s">
        <v>183</v>
      </c>
      <c r="B154" s="10">
        <f>('E0-Last'!B154)-1</f>
        <v>28</v>
      </c>
      <c r="C154" s="6" t="s">
        <v>2</v>
      </c>
      <c r="D154" s="10" t="s">
        <v>38</v>
      </c>
      <c r="E154" s="59">
        <f t="shared" si="69"/>
        <v>12.5</v>
      </c>
      <c r="F154" s="59">
        <f t="shared" si="69"/>
        <v>0</v>
      </c>
      <c r="G154" s="59">
        <f t="shared" si="69"/>
        <v>62.5</v>
      </c>
      <c r="H154" s="59">
        <f t="shared" si="69"/>
        <v>25</v>
      </c>
      <c r="I154" s="59">
        <f t="shared" si="70"/>
        <v>0.625</v>
      </c>
      <c r="J154">
        <v>8</v>
      </c>
      <c r="K154">
        <v>1</v>
      </c>
      <c r="L154">
        <v>0</v>
      </c>
      <c r="M154">
        <v>5</v>
      </c>
      <c r="N154">
        <v>2</v>
      </c>
      <c r="O154">
        <v>0.71428571429999999</v>
      </c>
      <c r="P154">
        <v>1287.5714290000001</v>
      </c>
      <c r="Q154" t="s">
        <v>57</v>
      </c>
      <c r="R154">
        <v>1490.6</v>
      </c>
      <c r="S154">
        <v>780</v>
      </c>
      <c r="T154">
        <v>265.2857143</v>
      </c>
      <c r="U154">
        <v>302</v>
      </c>
      <c r="V154">
        <v>173.5</v>
      </c>
      <c r="W154">
        <v>149</v>
      </c>
      <c r="X154">
        <v>143.6</v>
      </c>
      <c r="Y154">
        <v>162.5</v>
      </c>
      <c r="Z154">
        <v>673.85714289999999</v>
      </c>
      <c r="AA154">
        <v>843.2</v>
      </c>
      <c r="AB154">
        <v>250.5</v>
      </c>
      <c r="AC154">
        <v>44</v>
      </c>
      <c r="AD154">
        <v>15</v>
      </c>
      <c r="AE154">
        <v>26</v>
      </c>
      <c r="AF154">
        <v>3</v>
      </c>
      <c r="AG154">
        <v>20</v>
      </c>
      <c r="AH154">
        <v>12</v>
      </c>
      <c r="AI154">
        <v>5</v>
      </c>
      <c r="AJ154" t="s">
        <v>57</v>
      </c>
      <c r="AK154" t="s">
        <v>57</v>
      </c>
      <c r="AL154">
        <v>7</v>
      </c>
      <c r="AM154">
        <v>7</v>
      </c>
      <c r="AN154">
        <v>5</v>
      </c>
      <c r="AO154">
        <v>1</v>
      </c>
      <c r="AP154" t="s">
        <v>57</v>
      </c>
      <c r="AQ154" t="s">
        <v>57</v>
      </c>
      <c r="AR154">
        <v>2</v>
      </c>
      <c r="AS154">
        <v>13</v>
      </c>
      <c r="AT154">
        <v>5</v>
      </c>
      <c r="AU154">
        <v>4</v>
      </c>
      <c r="AV154" t="s">
        <v>57</v>
      </c>
      <c r="AW154" t="s">
        <v>57</v>
      </c>
      <c r="AX154">
        <v>4</v>
      </c>
      <c r="AY154" t="s">
        <v>57</v>
      </c>
      <c r="AZ154">
        <v>2</v>
      </c>
      <c r="BA154" t="s">
        <v>57</v>
      </c>
      <c r="BB154" t="s">
        <v>57</v>
      </c>
      <c r="BC154" t="s">
        <v>57</v>
      </c>
      <c r="BD154">
        <v>1</v>
      </c>
      <c r="BE154">
        <v>8</v>
      </c>
      <c r="BF154" t="s">
        <v>57</v>
      </c>
      <c r="BG154" t="s">
        <v>57</v>
      </c>
      <c r="BH154" t="s">
        <v>57</v>
      </c>
      <c r="BI154">
        <v>5</v>
      </c>
      <c r="BJ154">
        <v>2</v>
      </c>
      <c r="BK154">
        <v>1</v>
      </c>
      <c r="BL154" t="s">
        <v>57</v>
      </c>
      <c r="BM154" t="s">
        <v>57</v>
      </c>
      <c r="BN154" t="s">
        <v>57</v>
      </c>
      <c r="BO154" t="s">
        <v>57</v>
      </c>
      <c r="BP154" t="s">
        <v>57</v>
      </c>
      <c r="BQ154" t="s">
        <v>57</v>
      </c>
      <c r="BR154" t="s">
        <v>57</v>
      </c>
      <c r="BS154" t="s">
        <v>57</v>
      </c>
      <c r="BT154" t="s">
        <v>57</v>
      </c>
      <c r="BU154" t="s">
        <v>57</v>
      </c>
      <c r="BV154" t="s">
        <v>57</v>
      </c>
      <c r="BW154" t="s">
        <v>57</v>
      </c>
      <c r="BX154" t="s">
        <v>57</v>
      </c>
      <c r="BY154" t="s">
        <v>57</v>
      </c>
      <c r="BZ154" t="s">
        <v>57</v>
      </c>
      <c r="CA154" t="s">
        <v>57</v>
      </c>
      <c r="CB154" t="s">
        <v>57</v>
      </c>
      <c r="CC154" t="s">
        <v>57</v>
      </c>
      <c r="CD154" t="s">
        <v>58</v>
      </c>
      <c r="CG154" s="10"/>
      <c r="CH154" s="10"/>
    </row>
    <row r="155" spans="1:86" s="38" customFormat="1">
      <c r="A155" t="s">
        <v>175</v>
      </c>
      <c r="B155" s="10">
        <f>('E0-Last'!B155)-1</f>
        <v>-1</v>
      </c>
      <c r="C155" s="4" t="s">
        <v>3</v>
      </c>
      <c r="D155" s="10" t="s">
        <v>38</v>
      </c>
      <c r="E155" s="59">
        <f t="shared" si="69"/>
        <v>0</v>
      </c>
      <c r="F155" s="59">
        <f t="shared" si="69"/>
        <v>0</v>
      </c>
      <c r="G155" s="59">
        <f t="shared" si="69"/>
        <v>62.5</v>
      </c>
      <c r="H155" s="59">
        <f t="shared" si="69"/>
        <v>37.5</v>
      </c>
      <c r="I155" s="59">
        <f t="shared" si="70"/>
        <v>0.625</v>
      </c>
      <c r="J155">
        <v>8</v>
      </c>
      <c r="K155">
        <v>0</v>
      </c>
      <c r="L155">
        <v>0</v>
      </c>
      <c r="M155">
        <v>5</v>
      </c>
      <c r="N155">
        <v>3</v>
      </c>
      <c r="O155">
        <v>0.625</v>
      </c>
      <c r="P155">
        <v>261.5</v>
      </c>
      <c r="Q155" t="s">
        <v>57</v>
      </c>
      <c r="R155">
        <v>261</v>
      </c>
      <c r="S155">
        <v>262.33333340000001</v>
      </c>
      <c r="T155">
        <v>65.375</v>
      </c>
      <c r="U155">
        <v>61.599999990000001</v>
      </c>
      <c r="V155">
        <v>71.666666660000004</v>
      </c>
      <c r="W155">
        <v>203.75</v>
      </c>
      <c r="X155">
        <v>213.2</v>
      </c>
      <c r="Y155">
        <v>188</v>
      </c>
      <c r="Z155">
        <v>61.75</v>
      </c>
      <c r="AA155">
        <v>62.8</v>
      </c>
      <c r="AB155">
        <v>60</v>
      </c>
      <c r="AC155">
        <v>44</v>
      </c>
      <c r="AD155">
        <v>15</v>
      </c>
      <c r="AE155">
        <v>23</v>
      </c>
      <c r="AF155">
        <v>6</v>
      </c>
      <c r="AG155">
        <v>16</v>
      </c>
      <c r="AH155">
        <v>9</v>
      </c>
      <c r="AI155">
        <v>3</v>
      </c>
      <c r="AJ155" t="s">
        <v>57</v>
      </c>
      <c r="AK155">
        <v>1</v>
      </c>
      <c r="AL155">
        <v>15</v>
      </c>
      <c r="AM155">
        <v>8</v>
      </c>
      <c r="AN155">
        <v>1</v>
      </c>
      <c r="AO155">
        <v>1</v>
      </c>
      <c r="AP155" t="s">
        <v>57</v>
      </c>
      <c r="AQ155" t="s">
        <v>57</v>
      </c>
      <c r="AR155">
        <v>5</v>
      </c>
      <c r="AS155">
        <v>7</v>
      </c>
      <c r="AT155">
        <v>5</v>
      </c>
      <c r="AU155">
        <v>2</v>
      </c>
      <c r="AV155" t="s">
        <v>57</v>
      </c>
      <c r="AW155">
        <v>1</v>
      </c>
      <c r="AX155">
        <v>8</v>
      </c>
      <c r="AY155">
        <v>1</v>
      </c>
      <c r="AZ155">
        <v>3</v>
      </c>
      <c r="BA155" t="s">
        <v>57</v>
      </c>
      <c r="BB155" t="s">
        <v>57</v>
      </c>
      <c r="BC155" t="s">
        <v>57</v>
      </c>
      <c r="BD155">
        <v>2</v>
      </c>
      <c r="BE155">
        <v>24</v>
      </c>
      <c r="BF155" t="s">
        <v>57</v>
      </c>
      <c r="BG155" t="s">
        <v>57</v>
      </c>
      <c r="BH155" t="s">
        <v>57</v>
      </c>
      <c r="BI155">
        <v>4</v>
      </c>
      <c r="BJ155">
        <v>7</v>
      </c>
      <c r="BK155">
        <v>13</v>
      </c>
      <c r="BL155">
        <v>94</v>
      </c>
      <c r="BM155">
        <v>16</v>
      </c>
      <c r="BN155" t="s">
        <v>57</v>
      </c>
      <c r="BO155">
        <v>1</v>
      </c>
      <c r="BP155">
        <v>12</v>
      </c>
      <c r="BQ155">
        <v>13</v>
      </c>
      <c r="BR155">
        <v>52</v>
      </c>
      <c r="BS155" t="s">
        <v>57</v>
      </c>
      <c r="BT155" t="s">
        <v>57</v>
      </c>
      <c r="BU155" t="s">
        <v>57</v>
      </c>
      <c r="BV155" t="s">
        <v>57</v>
      </c>
      <c r="BW155" t="s">
        <v>57</v>
      </c>
      <c r="BX155" t="s">
        <v>57</v>
      </c>
      <c r="BY155" t="s">
        <v>57</v>
      </c>
      <c r="BZ155" t="s">
        <v>57</v>
      </c>
      <c r="CA155" t="s">
        <v>57</v>
      </c>
      <c r="CB155" t="s">
        <v>57</v>
      </c>
      <c r="CC155" t="s">
        <v>57</v>
      </c>
      <c r="CD155" t="s">
        <v>58</v>
      </c>
      <c r="CG155" s="10"/>
      <c r="CH155" s="10"/>
    </row>
    <row r="156" spans="1:86" s="38" customFormat="1">
      <c r="A156" t="s">
        <v>176</v>
      </c>
      <c r="B156" s="10">
        <f>('E0-Last'!B156)-1</f>
        <v>10</v>
      </c>
      <c r="C156" s="6" t="s">
        <v>2</v>
      </c>
      <c r="D156" s="10" t="s">
        <v>38</v>
      </c>
      <c r="E156" s="59">
        <f t="shared" si="69"/>
        <v>50</v>
      </c>
      <c r="F156" s="59">
        <f t="shared" si="69"/>
        <v>12.5</v>
      </c>
      <c r="G156" s="59">
        <f t="shared" si="69"/>
        <v>37.5</v>
      </c>
      <c r="H156" s="59">
        <f t="shared" si="69"/>
        <v>0</v>
      </c>
      <c r="I156" s="59">
        <f t="shared" si="70"/>
        <v>0.375</v>
      </c>
      <c r="J156">
        <v>8</v>
      </c>
      <c r="K156">
        <v>4</v>
      </c>
      <c r="L156">
        <v>1</v>
      </c>
      <c r="M156">
        <v>3</v>
      </c>
      <c r="N156">
        <v>0</v>
      </c>
      <c r="O156">
        <v>1</v>
      </c>
      <c r="P156">
        <v>1310.5</v>
      </c>
      <c r="Q156">
        <v>68</v>
      </c>
      <c r="R156">
        <v>1724.666667</v>
      </c>
      <c r="S156" t="s">
        <v>57</v>
      </c>
      <c r="T156">
        <v>59.666666669999998</v>
      </c>
      <c r="U156">
        <v>59.666666669999998</v>
      </c>
      <c r="V156" t="s">
        <v>57</v>
      </c>
      <c r="W156">
        <v>285</v>
      </c>
      <c r="X156">
        <v>285</v>
      </c>
      <c r="Y156" t="s">
        <v>57</v>
      </c>
      <c r="Z156">
        <v>501.33333340000001</v>
      </c>
      <c r="AA156">
        <v>501.33333340000001</v>
      </c>
      <c r="AB156" t="s">
        <v>57</v>
      </c>
      <c r="AC156">
        <v>13</v>
      </c>
      <c r="AD156">
        <v>4</v>
      </c>
      <c r="AE156">
        <v>3</v>
      </c>
      <c r="AF156">
        <v>6</v>
      </c>
      <c r="AG156">
        <v>5</v>
      </c>
      <c r="AH156">
        <v>3</v>
      </c>
      <c r="AI156" t="s">
        <v>57</v>
      </c>
      <c r="AJ156" t="s">
        <v>57</v>
      </c>
      <c r="AK156" t="s">
        <v>57</v>
      </c>
      <c r="AL156">
        <v>5</v>
      </c>
      <c r="AM156">
        <v>4</v>
      </c>
      <c r="AN156" t="s">
        <v>57</v>
      </c>
      <c r="AO156" t="s">
        <v>57</v>
      </c>
      <c r="AP156" t="s">
        <v>57</v>
      </c>
      <c r="AQ156" t="s">
        <v>57</v>
      </c>
      <c r="AR156" t="s">
        <v>57</v>
      </c>
      <c r="AS156" t="s">
        <v>57</v>
      </c>
      <c r="AT156">
        <v>3</v>
      </c>
      <c r="AU156" t="s">
        <v>57</v>
      </c>
      <c r="AV156" t="s">
        <v>57</v>
      </c>
      <c r="AW156" t="s">
        <v>57</v>
      </c>
      <c r="AX156" t="s">
        <v>57</v>
      </c>
      <c r="AY156">
        <v>1</v>
      </c>
      <c r="AZ156" t="s">
        <v>57</v>
      </c>
      <c r="BA156" t="s">
        <v>57</v>
      </c>
      <c r="BB156" t="s">
        <v>57</v>
      </c>
      <c r="BC156" t="s">
        <v>57</v>
      </c>
      <c r="BD156">
        <v>5</v>
      </c>
      <c r="BE156">
        <v>3</v>
      </c>
      <c r="BF156" t="s">
        <v>57</v>
      </c>
      <c r="BG156" t="s">
        <v>57</v>
      </c>
      <c r="BH156" t="s">
        <v>57</v>
      </c>
      <c r="BI156">
        <v>1</v>
      </c>
      <c r="BJ156">
        <v>2</v>
      </c>
      <c r="BK156" t="s">
        <v>57</v>
      </c>
      <c r="BL156">
        <v>382</v>
      </c>
      <c r="BM156">
        <v>164</v>
      </c>
      <c r="BN156">
        <v>8</v>
      </c>
      <c r="BO156" t="s">
        <v>57</v>
      </c>
      <c r="BP156">
        <v>12</v>
      </c>
      <c r="BQ156">
        <v>5</v>
      </c>
      <c r="BR156">
        <v>193</v>
      </c>
      <c r="BS156" t="s">
        <v>57</v>
      </c>
      <c r="BT156" t="s">
        <v>57</v>
      </c>
      <c r="BU156" t="s">
        <v>57</v>
      </c>
      <c r="BV156" t="s">
        <v>57</v>
      </c>
      <c r="BW156" t="s">
        <v>57</v>
      </c>
      <c r="BX156" t="s">
        <v>57</v>
      </c>
      <c r="BY156" t="s">
        <v>57</v>
      </c>
      <c r="BZ156" t="s">
        <v>57</v>
      </c>
      <c r="CA156" t="s">
        <v>57</v>
      </c>
      <c r="CB156" t="s">
        <v>57</v>
      </c>
      <c r="CC156" t="s">
        <v>57</v>
      </c>
      <c r="CD156" t="s">
        <v>58</v>
      </c>
      <c r="CG156" s="10"/>
      <c r="CH156" s="10"/>
    </row>
    <row r="157" spans="1:86" s="38" customFormat="1">
      <c r="A157" t="s">
        <v>177</v>
      </c>
      <c r="B157" s="10">
        <f>('E0-Last'!B157)-1</f>
        <v>12</v>
      </c>
      <c r="C157" s="6" t="s">
        <v>2</v>
      </c>
      <c r="D157" s="10" t="s">
        <v>38</v>
      </c>
      <c r="E157" s="59">
        <f t="shared" si="69"/>
        <v>12.5</v>
      </c>
      <c r="F157" s="59">
        <f t="shared" si="69"/>
        <v>0</v>
      </c>
      <c r="G157" s="59">
        <f t="shared" si="69"/>
        <v>87.5</v>
      </c>
      <c r="H157" s="59">
        <f t="shared" si="69"/>
        <v>0</v>
      </c>
      <c r="I157" s="59">
        <f t="shared" si="70"/>
        <v>0.875</v>
      </c>
      <c r="J157">
        <v>8</v>
      </c>
      <c r="K157">
        <v>1</v>
      </c>
      <c r="L157">
        <v>0</v>
      </c>
      <c r="M157">
        <v>7</v>
      </c>
      <c r="N157">
        <v>0</v>
      </c>
      <c r="O157">
        <v>1</v>
      </c>
      <c r="P157">
        <v>849.42857149999998</v>
      </c>
      <c r="Q157" t="s">
        <v>57</v>
      </c>
      <c r="R157">
        <v>849.42857149999998</v>
      </c>
      <c r="S157" t="s">
        <v>57</v>
      </c>
      <c r="T157">
        <v>275.2857143</v>
      </c>
      <c r="U157">
        <v>275.2857143</v>
      </c>
      <c r="V157" t="s">
        <v>57</v>
      </c>
      <c r="W157">
        <v>128.42857140000001</v>
      </c>
      <c r="X157">
        <v>128.42857140000001</v>
      </c>
      <c r="Y157" t="s">
        <v>57</v>
      </c>
      <c r="Z157">
        <v>681.42857149999998</v>
      </c>
      <c r="AA157">
        <v>681.42857149999998</v>
      </c>
      <c r="AB157" t="s">
        <v>57</v>
      </c>
      <c r="AC157">
        <v>24</v>
      </c>
      <c r="AD157">
        <v>12</v>
      </c>
      <c r="AE157">
        <v>12</v>
      </c>
      <c r="AF157" t="s">
        <v>57</v>
      </c>
      <c r="AG157">
        <v>10</v>
      </c>
      <c r="AH157">
        <v>10</v>
      </c>
      <c r="AI157">
        <v>1</v>
      </c>
      <c r="AJ157" t="s">
        <v>57</v>
      </c>
      <c r="AK157" t="s">
        <v>57</v>
      </c>
      <c r="AL157">
        <v>3</v>
      </c>
      <c r="AM157">
        <v>7</v>
      </c>
      <c r="AN157">
        <v>3</v>
      </c>
      <c r="AO157" t="s">
        <v>57</v>
      </c>
      <c r="AP157" t="s">
        <v>57</v>
      </c>
      <c r="AQ157" t="s">
        <v>57</v>
      </c>
      <c r="AR157">
        <v>2</v>
      </c>
      <c r="AS157">
        <v>3</v>
      </c>
      <c r="AT157">
        <v>7</v>
      </c>
      <c r="AU157">
        <v>1</v>
      </c>
      <c r="AV157" t="s">
        <v>57</v>
      </c>
      <c r="AW157" t="s">
        <v>57</v>
      </c>
      <c r="AX157">
        <v>1</v>
      </c>
      <c r="AY157" t="s">
        <v>57</v>
      </c>
      <c r="AZ157" t="s">
        <v>57</v>
      </c>
      <c r="BA157" t="s">
        <v>57</v>
      </c>
      <c r="BB157" t="s">
        <v>57</v>
      </c>
      <c r="BC157" t="s">
        <v>57</v>
      </c>
      <c r="BD157" t="s">
        <v>57</v>
      </c>
      <c r="BE157">
        <v>10</v>
      </c>
      <c r="BF157">
        <v>2</v>
      </c>
      <c r="BG157" t="s">
        <v>57</v>
      </c>
      <c r="BH157" t="s">
        <v>57</v>
      </c>
      <c r="BI157">
        <v>7</v>
      </c>
      <c r="BJ157" t="s">
        <v>57</v>
      </c>
      <c r="BK157">
        <v>1</v>
      </c>
      <c r="BL157">
        <v>57</v>
      </c>
      <c r="BM157">
        <v>20</v>
      </c>
      <c r="BN157" t="s">
        <v>57</v>
      </c>
      <c r="BO157">
        <v>1</v>
      </c>
      <c r="BP157">
        <v>11</v>
      </c>
      <c r="BQ157" t="s">
        <v>57</v>
      </c>
      <c r="BR157">
        <v>25</v>
      </c>
      <c r="BS157" t="s">
        <v>57</v>
      </c>
      <c r="BT157" t="s">
        <v>57</v>
      </c>
      <c r="BU157" t="s">
        <v>57</v>
      </c>
      <c r="BV157" t="s">
        <v>57</v>
      </c>
      <c r="BW157" t="s">
        <v>57</v>
      </c>
      <c r="BX157" t="s">
        <v>57</v>
      </c>
      <c r="BY157" t="s">
        <v>57</v>
      </c>
      <c r="BZ157" t="s">
        <v>57</v>
      </c>
      <c r="CA157" t="s">
        <v>57</v>
      </c>
      <c r="CB157" t="s">
        <v>57</v>
      </c>
      <c r="CC157" t="s">
        <v>57</v>
      </c>
      <c r="CD157" t="s">
        <v>58</v>
      </c>
      <c r="CG157" s="10"/>
      <c r="CH157" s="10"/>
    </row>
    <row r="158" spans="1:86" s="38" customFormat="1">
      <c r="A158"/>
      <c r="B158" s="10"/>
      <c r="C158" s="6"/>
      <c r="D158" s="10"/>
      <c r="E158" s="59"/>
      <c r="F158" s="59"/>
      <c r="G158" s="59"/>
      <c r="H158" s="59"/>
      <c r="I158" s="59"/>
      <c r="CG158" s="10"/>
      <c r="CH158" s="10"/>
    </row>
    <row r="159" spans="1:86" s="38" customFormat="1">
      <c r="A159" s="34" t="s">
        <v>3</v>
      </c>
      <c r="B159" s="34">
        <f>COUNTIF(C131:C156,"WT")</f>
        <v>11</v>
      </c>
      <c r="C159" s="63"/>
      <c r="D159" s="22" t="s">
        <v>41</v>
      </c>
      <c r="E159" s="24">
        <f>AVERAGE(E134:E137,E139,E144,E146:E147,E150:E151,E155)</f>
        <v>26.136363636363637</v>
      </c>
      <c r="F159" s="24">
        <f t="shared" ref="F159:BQ159" si="73">AVERAGE(F134:F137,F139,F144,F146:F147,F150:F151,F155)</f>
        <v>3.4090909090909092</v>
      </c>
      <c r="G159" s="24">
        <f t="shared" si="73"/>
        <v>56.81818181818182</v>
      </c>
      <c r="H159" s="24">
        <f t="shared" si="73"/>
        <v>13.636363636363637</v>
      </c>
      <c r="I159" s="24">
        <f t="shared" si="73"/>
        <v>0.56818181818181823</v>
      </c>
      <c r="J159" s="24">
        <f t="shared" si="73"/>
        <v>8</v>
      </c>
      <c r="K159" s="24">
        <f t="shared" si="73"/>
        <v>2.0909090909090908</v>
      </c>
      <c r="L159" s="24">
        <f>AVERAGE(L134:L137,L139,L144,L146:L147,L150:L151,L155)</f>
        <v>0.27272727272727271</v>
      </c>
      <c r="M159" s="24">
        <f t="shared" si="73"/>
        <v>4.5454545454545459</v>
      </c>
      <c r="N159" s="24">
        <f t="shared" si="73"/>
        <v>1.0909090909090908</v>
      </c>
      <c r="O159" s="24">
        <f t="shared" si="73"/>
        <v>0.77110389609090901</v>
      </c>
      <c r="P159" s="24">
        <f t="shared" si="73"/>
        <v>1111.6635713999999</v>
      </c>
      <c r="Q159" s="24">
        <f t="shared" si="73"/>
        <v>1671.25</v>
      </c>
      <c r="R159" s="24">
        <f t="shared" si="73"/>
        <v>1077.85595238</v>
      </c>
      <c r="S159" s="24">
        <f t="shared" si="73"/>
        <v>1104.2066666799999</v>
      </c>
      <c r="T159" s="24">
        <f t="shared" si="73"/>
        <v>208.65892857</v>
      </c>
      <c r="U159" s="24">
        <f t="shared" si="73"/>
        <v>183.84988095999998</v>
      </c>
      <c r="V159" s="24">
        <f t="shared" si="73"/>
        <v>277.53333333199998</v>
      </c>
      <c r="W159" s="24">
        <f t="shared" si="73"/>
        <v>744.55357140000001</v>
      </c>
      <c r="X159" s="24">
        <f t="shared" si="73"/>
        <v>762.80273809799996</v>
      </c>
      <c r="Y159" s="24">
        <f t="shared" si="73"/>
        <v>179.38</v>
      </c>
      <c r="Z159" s="24">
        <f t="shared" si="73"/>
        <v>300.18392857199996</v>
      </c>
      <c r="AA159" s="24">
        <f t="shared" si="73"/>
        <v>306.62404761800002</v>
      </c>
      <c r="AB159" s="24">
        <f t="shared" si="73"/>
        <v>121.74000000000001</v>
      </c>
      <c r="AC159" s="24">
        <f t="shared" si="73"/>
        <v>30.818181818181817</v>
      </c>
      <c r="AD159" s="24">
        <f t="shared" si="73"/>
        <v>11.363636363636363</v>
      </c>
      <c r="AE159" s="24">
        <f t="shared" si="73"/>
        <v>13.272727272727273</v>
      </c>
      <c r="AF159" s="24">
        <f t="shared" si="73"/>
        <v>7.5555555555555554</v>
      </c>
      <c r="AG159" s="24">
        <f t="shared" si="73"/>
        <v>10.090909090909092</v>
      </c>
      <c r="AH159" s="24">
        <f t="shared" si="73"/>
        <v>8.8000000000000007</v>
      </c>
      <c r="AI159" s="24">
        <f t="shared" si="73"/>
        <v>2.7142857142857144</v>
      </c>
      <c r="AJ159" s="24">
        <f t="shared" si="73"/>
        <v>1</v>
      </c>
      <c r="AK159" s="24">
        <f t="shared" si="73"/>
        <v>3.25</v>
      </c>
      <c r="AL159" s="24">
        <f t="shared" si="73"/>
        <v>11.888888888888889</v>
      </c>
      <c r="AM159" s="24">
        <f t="shared" si="73"/>
        <v>6.5</v>
      </c>
      <c r="AN159" s="24">
        <f t="shared" si="73"/>
        <v>2.6</v>
      </c>
      <c r="AO159" s="24">
        <f t="shared" si="73"/>
        <v>1</v>
      </c>
      <c r="AP159" s="24" t="e">
        <f t="shared" si="73"/>
        <v>#DIV/0!</v>
      </c>
      <c r="AQ159" s="24">
        <f t="shared" si="73"/>
        <v>2</v>
      </c>
      <c r="AR159" s="24">
        <f t="shared" si="73"/>
        <v>3.2222222222222223</v>
      </c>
      <c r="AS159" s="24">
        <f t="shared" si="73"/>
        <v>4.375</v>
      </c>
      <c r="AT159" s="24">
        <f t="shared" si="73"/>
        <v>5</v>
      </c>
      <c r="AU159" s="24">
        <f t="shared" si="73"/>
        <v>2</v>
      </c>
      <c r="AV159" s="24">
        <f t="shared" si="73"/>
        <v>1</v>
      </c>
      <c r="AW159" s="24">
        <f t="shared" si="73"/>
        <v>2.3333333333333335</v>
      </c>
      <c r="AX159" s="24">
        <f t="shared" si="73"/>
        <v>6.833333333333333</v>
      </c>
      <c r="AY159" s="24">
        <f t="shared" si="73"/>
        <v>1.8333333333333333</v>
      </c>
      <c r="AZ159" s="24">
        <f t="shared" si="73"/>
        <v>2.4</v>
      </c>
      <c r="BA159" s="24">
        <f t="shared" si="73"/>
        <v>2</v>
      </c>
      <c r="BB159" s="24" t="e">
        <f t="shared" si="73"/>
        <v>#DIV/0!</v>
      </c>
      <c r="BC159" s="24">
        <f t="shared" si="73"/>
        <v>2</v>
      </c>
      <c r="BD159" s="24">
        <f t="shared" si="73"/>
        <v>6.166666666666667</v>
      </c>
      <c r="BE159" s="24">
        <f t="shared" si="73"/>
        <v>15.818181818181818</v>
      </c>
      <c r="BF159" s="24">
        <f t="shared" si="73"/>
        <v>3</v>
      </c>
      <c r="BG159" s="24">
        <f t="shared" si="73"/>
        <v>3</v>
      </c>
      <c r="BH159" s="24" t="e">
        <f t="shared" si="73"/>
        <v>#DIV/0!</v>
      </c>
      <c r="BI159" s="24">
        <f t="shared" si="73"/>
        <v>4</v>
      </c>
      <c r="BJ159" s="24">
        <f t="shared" si="73"/>
        <v>5.2222222222222223</v>
      </c>
      <c r="BK159" s="24">
        <f t="shared" si="73"/>
        <v>8.2222222222222214</v>
      </c>
      <c r="BL159" s="24">
        <f t="shared" si="73"/>
        <v>194.4</v>
      </c>
      <c r="BM159" s="24">
        <f t="shared" si="73"/>
        <v>62.8</v>
      </c>
      <c r="BN159" s="24">
        <f t="shared" si="73"/>
        <v>5.125</v>
      </c>
      <c r="BO159" s="24">
        <f t="shared" si="73"/>
        <v>1.4</v>
      </c>
      <c r="BP159" s="24">
        <f t="shared" si="73"/>
        <v>10.333333333333334</v>
      </c>
      <c r="BQ159" s="24">
        <f t="shared" si="73"/>
        <v>25.75</v>
      </c>
      <c r="BR159" s="24">
        <f t="shared" ref="BR159:BX159" si="74">AVERAGE(BR134:BR137,BR139,BR144,BR146:BR147,BR150:BR151,BR155)</f>
        <v>96.9</v>
      </c>
      <c r="BS159" s="24" t="e">
        <f t="shared" si="74"/>
        <v>#DIV/0!</v>
      </c>
      <c r="BT159" s="24" t="e">
        <f t="shared" si="74"/>
        <v>#DIV/0!</v>
      </c>
      <c r="BU159" s="24" t="e">
        <f t="shared" si="74"/>
        <v>#DIV/0!</v>
      </c>
      <c r="BV159" s="24" t="e">
        <f t="shared" si="74"/>
        <v>#DIV/0!</v>
      </c>
      <c r="BW159" s="24" t="e">
        <f t="shared" si="74"/>
        <v>#DIV/0!</v>
      </c>
      <c r="BX159" s="24" t="e">
        <f t="shared" si="74"/>
        <v>#DIV/0!</v>
      </c>
      <c r="BY159" s="24" t="e">
        <f>AVERAGE(BY134:BY137,BY139,BY144,BY146:BY147,BY150:BY151,BY155)</f>
        <v>#DIV/0!</v>
      </c>
      <c r="BZ159" s="24" t="e">
        <f>AVERAGE(BZ134:BZ137,BZ139,BZ144,BZ146:BZ147,BZ150:BZ151,BZ155)</f>
        <v>#DIV/0!</v>
      </c>
      <c r="CA159" s="24" t="e">
        <f>AVERAGE(CA134:CA137,CA139,CA144,CA146:CA147,CA150:CA151,CA155)</f>
        <v>#DIV/0!</v>
      </c>
      <c r="CB159" s="24" t="e">
        <f>AVERAGE(CB134:CB137,CB139,CB144,CB146:CB147,CB150:CB151,CB155)</f>
        <v>#DIV/0!</v>
      </c>
      <c r="CC159" s="24" t="e">
        <f>AVERAGE(CC134:CC137,CC139,CC144,CC146:CC147,CC150:CC151,CC155)</f>
        <v>#DIV/0!</v>
      </c>
      <c r="CG159" s="10"/>
      <c r="CH159" s="10"/>
    </row>
    <row r="160" spans="1:86" s="38" customFormat="1">
      <c r="A160" s="35" t="s">
        <v>179</v>
      </c>
      <c r="B160" s="34">
        <f>COUNTIF(C131:C156,"+ve")</f>
        <v>12</v>
      </c>
      <c r="C160" s="63"/>
      <c r="D160" s="18" t="s">
        <v>41</v>
      </c>
      <c r="E160" s="27">
        <f>AVERAGE(E138,E140:E143,E145,E148:E149,E152:E154,E156:E157)</f>
        <v>18.26923076923077</v>
      </c>
      <c r="F160" s="27">
        <f t="shared" ref="F160:BQ160" si="75">AVERAGE(F138,F140:F143,F145,F148:F149,F152:F154,F156:F157)</f>
        <v>2.8846153846153846</v>
      </c>
      <c r="G160" s="27">
        <f t="shared" si="75"/>
        <v>71.15384615384616</v>
      </c>
      <c r="H160" s="27">
        <f t="shared" si="75"/>
        <v>7.6923076923076925</v>
      </c>
      <c r="I160" s="27">
        <f t="shared" si="75"/>
        <v>0.71153846153846156</v>
      </c>
      <c r="J160" s="27">
        <f t="shared" si="75"/>
        <v>8</v>
      </c>
      <c r="K160" s="27">
        <f t="shared" si="75"/>
        <v>1.4615384615384615</v>
      </c>
      <c r="L160" s="27">
        <f t="shared" si="75"/>
        <v>0.23076923076923078</v>
      </c>
      <c r="M160" s="27">
        <f t="shared" si="75"/>
        <v>5.6923076923076925</v>
      </c>
      <c r="N160" s="27">
        <f t="shared" si="75"/>
        <v>0.61538461538461542</v>
      </c>
      <c r="O160" s="27">
        <f t="shared" si="75"/>
        <v>0.8203296703307692</v>
      </c>
      <c r="P160" s="27">
        <f t="shared" si="75"/>
        <v>815.25320519230763</v>
      </c>
      <c r="Q160" s="27">
        <f t="shared" si="75"/>
        <v>1103.3333333333333</v>
      </c>
      <c r="R160" s="27">
        <f t="shared" si="75"/>
        <v>776.91061511666669</v>
      </c>
      <c r="S160" s="27">
        <f t="shared" si="75"/>
        <v>1313.0625</v>
      </c>
      <c r="T160" s="27">
        <f t="shared" si="75"/>
        <v>209.56775793916665</v>
      </c>
      <c r="U160" s="27">
        <f t="shared" si="75"/>
        <v>190.14186508083333</v>
      </c>
      <c r="V160" s="27">
        <f t="shared" si="75"/>
        <v>410.4375</v>
      </c>
      <c r="W160" s="27">
        <f t="shared" si="75"/>
        <v>322.42946428333335</v>
      </c>
      <c r="X160" s="27">
        <f t="shared" si="75"/>
        <v>324.35654760833336</v>
      </c>
      <c r="Y160" s="27">
        <f t="shared" si="75"/>
        <v>131.6875</v>
      </c>
      <c r="Z160" s="27">
        <f t="shared" si="75"/>
        <v>576.14742064999996</v>
      </c>
      <c r="AA160" s="27">
        <f t="shared" si="75"/>
        <v>626.41200399166667</v>
      </c>
      <c r="AB160" s="27">
        <f t="shared" si="75"/>
        <v>296.4375</v>
      </c>
      <c r="AC160" s="27">
        <f t="shared" si="75"/>
        <v>31.615384615384617</v>
      </c>
      <c r="AD160" s="27">
        <f t="shared" si="75"/>
        <v>12.461538461538462</v>
      </c>
      <c r="AE160" s="27">
        <f t="shared" si="75"/>
        <v>16.23076923076923</v>
      </c>
      <c r="AF160" s="27">
        <f t="shared" si="75"/>
        <v>5.4285714285714288</v>
      </c>
      <c r="AG160" s="27">
        <f t="shared" si="75"/>
        <v>10</v>
      </c>
      <c r="AH160" s="27">
        <f t="shared" si="75"/>
        <v>10.166666666666666</v>
      </c>
      <c r="AI160" s="27">
        <f t="shared" si="75"/>
        <v>4.5999999999999996</v>
      </c>
      <c r="AJ160" s="27">
        <f t="shared" si="75"/>
        <v>3.3333333333333335</v>
      </c>
      <c r="AK160" s="27">
        <f t="shared" si="75"/>
        <v>3</v>
      </c>
      <c r="AL160" s="27">
        <f t="shared" si="75"/>
        <v>9.0909090909090917</v>
      </c>
      <c r="AM160" s="27">
        <f t="shared" si="75"/>
        <v>6.5384615384615383</v>
      </c>
      <c r="AN160" s="27">
        <f t="shared" si="75"/>
        <v>5</v>
      </c>
      <c r="AO160" s="27">
        <f t="shared" si="75"/>
        <v>1.3333333333333333</v>
      </c>
      <c r="AP160" s="27">
        <f t="shared" si="75"/>
        <v>1</v>
      </c>
      <c r="AQ160" s="27" t="e">
        <f t="shared" si="75"/>
        <v>#DIV/0!</v>
      </c>
      <c r="AR160" s="27">
        <f t="shared" si="75"/>
        <v>3.5555555555555554</v>
      </c>
      <c r="AS160" s="27">
        <f t="shared" si="75"/>
        <v>4.875</v>
      </c>
      <c r="AT160" s="27">
        <f t="shared" si="75"/>
        <v>6.166666666666667</v>
      </c>
      <c r="AU160" s="27">
        <f t="shared" si="75"/>
        <v>5</v>
      </c>
      <c r="AV160" s="27">
        <f t="shared" si="75"/>
        <v>3</v>
      </c>
      <c r="AW160" s="27">
        <f t="shared" si="75"/>
        <v>3</v>
      </c>
      <c r="AX160" s="27">
        <f t="shared" si="75"/>
        <v>5.75</v>
      </c>
      <c r="AY160" s="27">
        <f t="shared" si="75"/>
        <v>2</v>
      </c>
      <c r="AZ160" s="27">
        <f t="shared" si="75"/>
        <v>2</v>
      </c>
      <c r="BA160" s="27">
        <f t="shared" si="75"/>
        <v>2</v>
      </c>
      <c r="BB160" s="27" t="e">
        <f t="shared" si="75"/>
        <v>#DIV/0!</v>
      </c>
      <c r="BC160" s="27" t="e">
        <f t="shared" si="75"/>
        <v>#DIV/0!</v>
      </c>
      <c r="BD160" s="27">
        <f t="shared" si="75"/>
        <v>4.4000000000000004</v>
      </c>
      <c r="BE160" s="27">
        <f t="shared" si="75"/>
        <v>11.153846153846153</v>
      </c>
      <c r="BF160" s="27">
        <f t="shared" si="75"/>
        <v>3.8333333333333335</v>
      </c>
      <c r="BG160" s="27">
        <f t="shared" si="75"/>
        <v>1.5</v>
      </c>
      <c r="BH160" s="27">
        <f t="shared" si="75"/>
        <v>3</v>
      </c>
      <c r="BI160" s="27">
        <f t="shared" si="75"/>
        <v>4.166666666666667</v>
      </c>
      <c r="BJ160" s="27">
        <f t="shared" si="75"/>
        <v>4.333333333333333</v>
      </c>
      <c r="BK160" s="27">
        <f t="shared" si="75"/>
        <v>3.8571428571428572</v>
      </c>
      <c r="BL160" s="27">
        <f t="shared" si="75"/>
        <v>171.18181818181819</v>
      </c>
      <c r="BM160" s="27">
        <f t="shared" si="75"/>
        <v>54.727272727272727</v>
      </c>
      <c r="BN160" s="27">
        <f t="shared" si="75"/>
        <v>6.4</v>
      </c>
      <c r="BO160" s="27">
        <f t="shared" si="75"/>
        <v>5</v>
      </c>
      <c r="BP160" s="27">
        <f t="shared" si="75"/>
        <v>8.4</v>
      </c>
      <c r="BQ160" s="27">
        <f t="shared" si="75"/>
        <v>9.1999999999999993</v>
      </c>
      <c r="BR160" s="27">
        <f t="shared" ref="BR160:BX160" si="76">AVERAGE(BR138,BR140:BR143,BR145,BR148:BR149,BR152:BR154,BR156:BR157)</f>
        <v>98.545454545454547</v>
      </c>
      <c r="BS160" s="27" t="e">
        <f t="shared" si="76"/>
        <v>#DIV/0!</v>
      </c>
      <c r="BT160" s="27" t="e">
        <f t="shared" si="76"/>
        <v>#DIV/0!</v>
      </c>
      <c r="BU160" s="27" t="e">
        <f t="shared" si="76"/>
        <v>#DIV/0!</v>
      </c>
      <c r="BV160" s="27" t="e">
        <f t="shared" si="76"/>
        <v>#DIV/0!</v>
      </c>
      <c r="BW160" s="27" t="e">
        <f t="shared" si="76"/>
        <v>#DIV/0!</v>
      </c>
      <c r="BX160" s="27" t="e">
        <f t="shared" si="76"/>
        <v>#DIV/0!</v>
      </c>
      <c r="BY160" s="27" t="e">
        <f>AVERAGE(BY138,BY140:BY143,BY145,BY148:BY149,BY152:BY154,BY156:BY157)</f>
        <v>#DIV/0!</v>
      </c>
      <c r="BZ160" s="27" t="e">
        <f>AVERAGE(BZ138,BZ140:BZ143,BZ145,BZ148:BZ149,BZ152:BZ154,BZ156:BZ157)</f>
        <v>#DIV/0!</v>
      </c>
      <c r="CA160" s="27" t="e">
        <f>AVERAGE(CA138,CA140:CA143,CA145,CA148:CA149,CA152:CA154,CA156:CA157)</f>
        <v>#DIV/0!</v>
      </c>
      <c r="CB160" s="27" t="e">
        <f>AVERAGE(CB138,CB140:CB143,CB145,CB148:CB149,CB152:CB154,CB156:CB157)</f>
        <v>#DIV/0!</v>
      </c>
      <c r="CC160" s="27" t="e">
        <f>AVERAGE(CC138,CC140:CC143,CC145,CC148:CC149,CC152:CC154,CC156:CC157)</f>
        <v>#DIV/0!</v>
      </c>
      <c r="CG160" s="10"/>
      <c r="CH160" s="10"/>
    </row>
    <row r="161" spans="1:106" s="38" customFormat="1">
      <c r="A161" s="63"/>
      <c r="B161" s="63"/>
      <c r="C161" s="63"/>
      <c r="D161" s="22" t="s">
        <v>43</v>
      </c>
      <c r="E161" s="24">
        <f>STDEV(E134:E137,E139,E144,E146:E147,E150:E151,E155)/SQRT($B159)</f>
        <v>11.363636363636363</v>
      </c>
      <c r="F161" s="24">
        <f t="shared" ref="F161:BQ161" si="77">STDEV(F134:F137,F139,F144,F146:F147,F150:F151,F155)/SQRT($B159)</f>
        <v>2.4372284760826384</v>
      </c>
      <c r="G161" s="24">
        <f t="shared" si="77"/>
        <v>10.439712798050772</v>
      </c>
      <c r="H161" s="24">
        <f t="shared" si="77"/>
        <v>6.1824865948797463</v>
      </c>
      <c r="I161" s="24">
        <f t="shared" si="77"/>
        <v>0.10439712798050774</v>
      </c>
      <c r="J161" s="24">
        <f t="shared" si="77"/>
        <v>0</v>
      </c>
      <c r="K161" s="24">
        <f t="shared" si="77"/>
        <v>0.90909090909090906</v>
      </c>
      <c r="L161" s="24">
        <f t="shared" si="77"/>
        <v>0.19497827808661106</v>
      </c>
      <c r="M161" s="24">
        <f t="shared" si="77"/>
        <v>0.83517702384406189</v>
      </c>
      <c r="N161" s="24">
        <f t="shared" si="77"/>
        <v>0.49459892759037971</v>
      </c>
      <c r="O161" s="24">
        <f t="shared" si="77"/>
        <v>9.7861473200816257E-2</v>
      </c>
      <c r="P161" s="24">
        <f t="shared" si="77"/>
        <v>246.77088960791835</v>
      </c>
      <c r="Q161" s="24">
        <f t="shared" si="77"/>
        <v>123.12341369536503</v>
      </c>
      <c r="R161" s="24">
        <f t="shared" si="77"/>
        <v>275.04112552555915</v>
      </c>
      <c r="S161" s="24">
        <f t="shared" si="77"/>
        <v>203.90992073763027</v>
      </c>
      <c r="T161" s="24">
        <f t="shared" si="77"/>
        <v>44.675252275995213</v>
      </c>
      <c r="U161" s="24">
        <f t="shared" si="77"/>
        <v>45.909877952942303</v>
      </c>
      <c r="V161" s="24">
        <f t="shared" si="77"/>
        <v>54.670990221318981</v>
      </c>
      <c r="W161" s="24">
        <f t="shared" si="77"/>
        <v>262.25457509218637</v>
      </c>
      <c r="X161" s="24">
        <f t="shared" si="77"/>
        <v>265.8437052522022</v>
      </c>
      <c r="Y161" s="24">
        <f t="shared" si="77"/>
        <v>21.844849611417665</v>
      </c>
      <c r="Z161" s="24">
        <f t="shared" si="77"/>
        <v>101.87868943700522</v>
      </c>
      <c r="AA161" s="24">
        <f t="shared" si="77"/>
        <v>105.31259920742272</v>
      </c>
      <c r="AB161" s="24">
        <f t="shared" si="77"/>
        <v>32.575001569803909</v>
      </c>
      <c r="AC161" s="24">
        <f t="shared" si="77"/>
        <v>5.4536362878661597</v>
      </c>
      <c r="AD161" s="24">
        <f t="shared" si="77"/>
        <v>2.1031263623158187</v>
      </c>
      <c r="AE161" s="24">
        <f t="shared" si="77"/>
        <v>2.8287193025399295</v>
      </c>
      <c r="AF161" s="24">
        <f t="shared" si="77"/>
        <v>1.9430009071671905</v>
      </c>
      <c r="AG161" s="24">
        <f t="shared" si="77"/>
        <v>1.7656034016451223</v>
      </c>
      <c r="AH161" s="24">
        <f t="shared" si="77"/>
        <v>1.339380227545335</v>
      </c>
      <c r="AI161" s="24">
        <f t="shared" si="77"/>
        <v>0.54256086697465977</v>
      </c>
      <c r="AJ161" s="24" t="e">
        <f t="shared" si="77"/>
        <v>#DIV/0!</v>
      </c>
      <c r="AK161" s="24">
        <f t="shared" si="77"/>
        <v>0.51492865054443726</v>
      </c>
      <c r="AL161" s="24">
        <f t="shared" si="77"/>
        <v>2.5603819159562029</v>
      </c>
      <c r="AM161" s="24">
        <f t="shared" si="77"/>
        <v>0.72821908125441914</v>
      </c>
      <c r="AN161" s="24">
        <f t="shared" si="77"/>
        <v>0.7547827301263389</v>
      </c>
      <c r="AO161" s="24">
        <f t="shared" si="77"/>
        <v>0</v>
      </c>
      <c r="AP161" s="24" t="e">
        <f t="shared" si="77"/>
        <v>#DIV/0!</v>
      </c>
      <c r="AQ161" s="24" t="e">
        <f t="shared" si="77"/>
        <v>#DIV/0!</v>
      </c>
      <c r="AR161" s="24">
        <f t="shared" si="77"/>
        <v>0.84983658559879749</v>
      </c>
      <c r="AS161" s="24">
        <f t="shared" si="77"/>
        <v>0.952610902975361</v>
      </c>
      <c r="AT161" s="24">
        <f t="shared" si="77"/>
        <v>0.73854894587599629</v>
      </c>
      <c r="AU161" s="24">
        <f t="shared" si="77"/>
        <v>0.26967994498529685</v>
      </c>
      <c r="AV161" s="24" t="e">
        <f t="shared" si="77"/>
        <v>#DIV/0!</v>
      </c>
      <c r="AW161" s="24">
        <f t="shared" si="77"/>
        <v>0.3481553119113957</v>
      </c>
      <c r="AX161" s="24">
        <f t="shared" si="77"/>
        <v>1.5065513498374257</v>
      </c>
      <c r="AY161" s="24">
        <f t="shared" si="77"/>
        <v>0.40075685971179659</v>
      </c>
      <c r="AZ161" s="24">
        <f t="shared" si="77"/>
        <v>0.50452497910951299</v>
      </c>
      <c r="BA161" s="24">
        <f t="shared" si="77"/>
        <v>0</v>
      </c>
      <c r="BB161" s="24" t="e">
        <f t="shared" si="77"/>
        <v>#DIV/0!</v>
      </c>
      <c r="BC161" s="24">
        <f t="shared" si="77"/>
        <v>0.42640143271122088</v>
      </c>
      <c r="BD161" s="24">
        <f t="shared" si="77"/>
        <v>1.6227548592850782</v>
      </c>
      <c r="BE161" s="24">
        <f t="shared" si="77"/>
        <v>2.6451265026225177</v>
      </c>
      <c r="BF161" s="24">
        <f t="shared" si="77"/>
        <v>0.83120941459363351</v>
      </c>
      <c r="BG161" s="24" t="e">
        <f t="shared" si="77"/>
        <v>#DIV/0!</v>
      </c>
      <c r="BH161" s="24" t="e">
        <f t="shared" si="77"/>
        <v>#DIV/0!</v>
      </c>
      <c r="BI161" s="24">
        <f t="shared" si="77"/>
        <v>0.85280286542244177</v>
      </c>
      <c r="BJ161" s="24">
        <f t="shared" si="77"/>
        <v>1.0952145677879515</v>
      </c>
      <c r="BK161" s="24">
        <f t="shared" si="77"/>
        <v>1.7107798446228191</v>
      </c>
      <c r="BL161" s="24">
        <f t="shared" si="77"/>
        <v>47.822736657516174</v>
      </c>
      <c r="BM161" s="24">
        <f t="shared" si="77"/>
        <v>19.168998540625566</v>
      </c>
      <c r="BN161" s="24">
        <f t="shared" si="77"/>
        <v>1.4273533768263773</v>
      </c>
      <c r="BO161" s="24">
        <f t="shared" si="77"/>
        <v>0.16514456476895406</v>
      </c>
      <c r="BP161" s="24">
        <f t="shared" si="77"/>
        <v>2.050498830661811</v>
      </c>
      <c r="BQ161" s="24">
        <f t="shared" si="77"/>
        <v>9.1803714946194184</v>
      </c>
      <c r="BR161" s="24">
        <f t="shared" ref="BR161:BX161" si="78">STDEV(BR134:BR137,BR139,BR144,BR146:BR147,BR150:BR151,BR155)/SQRT($B159)</f>
        <v>29.694556178981134</v>
      </c>
      <c r="BS161" s="24" t="e">
        <f t="shared" si="78"/>
        <v>#DIV/0!</v>
      </c>
      <c r="BT161" s="24" t="e">
        <f t="shared" si="78"/>
        <v>#DIV/0!</v>
      </c>
      <c r="BU161" s="24" t="e">
        <f t="shared" si="78"/>
        <v>#DIV/0!</v>
      </c>
      <c r="BV161" s="24" t="e">
        <f t="shared" si="78"/>
        <v>#DIV/0!</v>
      </c>
      <c r="BW161" s="24" t="e">
        <f t="shared" si="78"/>
        <v>#DIV/0!</v>
      </c>
      <c r="BX161" s="24" t="e">
        <f t="shared" si="78"/>
        <v>#DIV/0!</v>
      </c>
      <c r="BY161" s="24" t="e">
        <f>STDEV(BY134:BY137,BY139,BY144,BY146:BY147,BY150:BY151,BY155)/SQRT($B159)</f>
        <v>#DIV/0!</v>
      </c>
      <c r="BZ161" s="24" t="e">
        <f>STDEV(BZ134:BZ137,BZ139,BZ144,BZ146:BZ147,BZ150:BZ151,BZ155)/SQRT($B159)</f>
        <v>#DIV/0!</v>
      </c>
      <c r="CA161" s="24" t="e">
        <f>STDEV(CA134:CA137,CA139,CA144,CA146:CA147,CA150:CA151,CA155)/SQRT($B159)</f>
        <v>#DIV/0!</v>
      </c>
      <c r="CB161" s="24" t="e">
        <f>STDEV(CB134:CB137,CB139,CB144,CB146:CB147,CB150:CB151,CB155)/SQRT($B159)</f>
        <v>#DIV/0!</v>
      </c>
      <c r="CC161" s="24" t="e">
        <f>STDEV(CC134:CC137,CC139,CC144,CC146:CC147,CC150:CC151,CC155)/SQRT($B159)</f>
        <v>#DIV/0!</v>
      </c>
      <c r="CG161" s="10"/>
      <c r="CH161" s="10"/>
    </row>
    <row r="162" spans="1:106" s="114" customFormat="1">
      <c r="D162" s="131"/>
      <c r="BT162" s="101"/>
    </row>
    <row r="163" spans="1:106" s="152" customFormat="1" ht="16">
      <c r="A163" s="83" t="s">
        <v>149</v>
      </c>
      <c r="B163" s="66"/>
      <c r="C163" s="66"/>
      <c r="BT163" s="151"/>
    </row>
    <row r="164" spans="1:106" s="38" customFormat="1">
      <c r="A164" t="s">
        <v>158</v>
      </c>
      <c r="B164" s="10">
        <f>('E0-Last'!B164)-1</f>
        <v>33</v>
      </c>
      <c r="C164" s="4" t="s">
        <v>3</v>
      </c>
      <c r="D164" s="10" t="s">
        <v>38</v>
      </c>
      <c r="E164" s="59">
        <f>(K164/$J164)*100</f>
        <v>25</v>
      </c>
      <c r="F164" s="59">
        <f>(L164/$J164)*100</f>
        <v>0</v>
      </c>
      <c r="G164" s="59">
        <f>(M164/$J164)*100</f>
        <v>50</v>
      </c>
      <c r="H164" s="59">
        <f>(N164/$J164)*100</f>
        <v>25</v>
      </c>
      <c r="I164" s="59">
        <f>M164/J164</f>
        <v>0.5</v>
      </c>
      <c r="J164">
        <v>8</v>
      </c>
      <c r="K164">
        <v>2</v>
      </c>
      <c r="L164">
        <v>0</v>
      </c>
      <c r="M164">
        <v>4</v>
      </c>
      <c r="N164">
        <v>2</v>
      </c>
      <c r="O164">
        <v>0.66666666669999997</v>
      </c>
      <c r="P164">
        <v>1162.833333</v>
      </c>
      <c r="Q164" t="s">
        <v>57</v>
      </c>
      <c r="R164">
        <v>1482.25</v>
      </c>
      <c r="S164">
        <v>524</v>
      </c>
      <c r="T164">
        <v>264.5</v>
      </c>
      <c r="U164">
        <v>220.25</v>
      </c>
      <c r="V164">
        <v>353</v>
      </c>
      <c r="W164">
        <v>514.66666669999995</v>
      </c>
      <c r="X164">
        <v>664.5</v>
      </c>
      <c r="Y164">
        <v>215</v>
      </c>
      <c r="Z164">
        <v>161.83333329999999</v>
      </c>
      <c r="AA164">
        <v>128</v>
      </c>
      <c r="AB164">
        <v>229.5</v>
      </c>
      <c r="AC164">
        <v>23</v>
      </c>
      <c r="AD164">
        <v>10</v>
      </c>
      <c r="AE164">
        <v>6</v>
      </c>
      <c r="AF164">
        <v>7</v>
      </c>
      <c r="AG164">
        <v>8</v>
      </c>
      <c r="AH164">
        <v>6</v>
      </c>
      <c r="AI164">
        <v>3</v>
      </c>
      <c r="AJ164" t="s">
        <v>57</v>
      </c>
      <c r="AK164" t="s">
        <v>57</v>
      </c>
      <c r="AL164">
        <v>6</v>
      </c>
      <c r="AM164">
        <v>6</v>
      </c>
      <c r="AN164" t="s">
        <v>57</v>
      </c>
      <c r="AO164">
        <v>2</v>
      </c>
      <c r="AP164" t="s">
        <v>57</v>
      </c>
      <c r="AQ164" t="s">
        <v>57</v>
      </c>
      <c r="AR164">
        <v>2</v>
      </c>
      <c r="AS164">
        <v>2</v>
      </c>
      <c r="AT164">
        <v>4</v>
      </c>
      <c r="AU164" t="s">
        <v>57</v>
      </c>
      <c r="AV164" t="s">
        <v>57</v>
      </c>
      <c r="AW164" t="s">
        <v>57</v>
      </c>
      <c r="AX164" t="s">
        <v>57</v>
      </c>
      <c r="AY164" t="s">
        <v>57</v>
      </c>
      <c r="AZ164">
        <v>2</v>
      </c>
      <c r="BA164">
        <v>1</v>
      </c>
      <c r="BB164" t="s">
        <v>57</v>
      </c>
      <c r="BC164" t="s">
        <v>57</v>
      </c>
      <c r="BD164">
        <v>4</v>
      </c>
      <c r="BE164">
        <v>16</v>
      </c>
      <c r="BF164">
        <v>4</v>
      </c>
      <c r="BG164" t="s">
        <v>57</v>
      </c>
      <c r="BH164" t="s">
        <v>57</v>
      </c>
      <c r="BI164">
        <v>1</v>
      </c>
      <c r="BJ164">
        <v>8</v>
      </c>
      <c r="BK164">
        <v>3</v>
      </c>
      <c r="BL164">
        <v>220</v>
      </c>
      <c r="BM164">
        <v>107</v>
      </c>
      <c r="BN164">
        <v>2</v>
      </c>
      <c r="BO164" t="s">
        <v>57</v>
      </c>
      <c r="BP164">
        <v>8</v>
      </c>
      <c r="BQ164">
        <v>2</v>
      </c>
      <c r="BR164">
        <v>101</v>
      </c>
      <c r="BS164" t="s">
        <v>57</v>
      </c>
      <c r="BT164" t="s">
        <v>57</v>
      </c>
      <c r="BU164" t="s">
        <v>57</v>
      </c>
      <c r="BV164" t="s">
        <v>57</v>
      </c>
      <c r="BW164" t="s">
        <v>57</v>
      </c>
      <c r="BX164" t="s">
        <v>57</v>
      </c>
      <c r="BY164" t="s">
        <v>57</v>
      </c>
      <c r="BZ164" t="s">
        <v>57</v>
      </c>
      <c r="CA164" t="s">
        <v>57</v>
      </c>
      <c r="CB164" t="s">
        <v>57</v>
      </c>
      <c r="CC164" t="s">
        <v>57</v>
      </c>
      <c r="CD164" t="s">
        <v>58</v>
      </c>
      <c r="CE164" s="58"/>
      <c r="CG164" s="10">
        <f>CG192</f>
        <v>0</v>
      </c>
      <c r="CH164" s="10">
        <f t="shared" ref="CH164:DB164" si="79">CH192</f>
        <v>0</v>
      </c>
      <c r="CI164" s="59">
        <f t="shared" si="79"/>
        <v>0</v>
      </c>
      <c r="CJ164" s="59">
        <f t="shared" si="79"/>
        <v>0</v>
      </c>
      <c r="CK164" s="59">
        <f t="shared" si="79"/>
        <v>0</v>
      </c>
      <c r="CL164" s="59">
        <f t="shared" si="79"/>
        <v>0</v>
      </c>
      <c r="CM164" s="59">
        <f t="shared" si="79"/>
        <v>0</v>
      </c>
      <c r="CN164" s="95">
        <f t="shared" si="79"/>
        <v>0</v>
      </c>
      <c r="CO164" s="95">
        <f t="shared" si="79"/>
        <v>0</v>
      </c>
      <c r="CP164" s="95">
        <f t="shared" si="79"/>
        <v>0</v>
      </c>
      <c r="CQ164" s="95">
        <f t="shared" si="79"/>
        <v>0</v>
      </c>
      <c r="CR164" s="95">
        <f t="shared" si="79"/>
        <v>0</v>
      </c>
      <c r="CS164" s="59">
        <f t="shared" si="79"/>
        <v>0</v>
      </c>
      <c r="CT164" s="59">
        <f t="shared" si="79"/>
        <v>0</v>
      </c>
      <c r="CU164" s="59">
        <f t="shared" si="79"/>
        <v>0</v>
      </c>
      <c r="CV164" s="59">
        <f t="shared" si="79"/>
        <v>0</v>
      </c>
      <c r="CW164" s="59">
        <f t="shared" si="79"/>
        <v>0</v>
      </c>
      <c r="CX164" s="95">
        <f t="shared" si="79"/>
        <v>0</v>
      </c>
      <c r="CY164" s="95">
        <f t="shared" si="79"/>
        <v>0</v>
      </c>
      <c r="CZ164" s="95">
        <f t="shared" si="79"/>
        <v>0</v>
      </c>
      <c r="DA164" s="95">
        <f t="shared" si="79"/>
        <v>0</v>
      </c>
      <c r="DB164" s="95">
        <f t="shared" si="79"/>
        <v>0</v>
      </c>
    </row>
    <row r="165" spans="1:106" s="38" customFormat="1">
      <c r="A165" t="s">
        <v>180</v>
      </c>
      <c r="B165" s="10">
        <f>('E0-Last'!B165)-1</f>
        <v>33</v>
      </c>
      <c r="C165" s="4" t="s">
        <v>3</v>
      </c>
      <c r="D165" s="10" t="s">
        <v>38</v>
      </c>
      <c r="E165" s="59">
        <f t="shared" ref="E165:H187" si="80">(K165/$J165)*100</f>
        <v>62.5</v>
      </c>
      <c r="F165" s="59">
        <f t="shared" si="80"/>
        <v>0</v>
      </c>
      <c r="G165" s="59">
        <f t="shared" si="80"/>
        <v>25</v>
      </c>
      <c r="H165" s="59">
        <f t="shared" si="80"/>
        <v>12.5</v>
      </c>
      <c r="I165" s="59">
        <f t="shared" ref="I165:I187" si="81">M165/J165</f>
        <v>0.25</v>
      </c>
      <c r="J165">
        <v>8</v>
      </c>
      <c r="K165">
        <v>5</v>
      </c>
      <c r="L165">
        <v>0</v>
      </c>
      <c r="M165">
        <v>2</v>
      </c>
      <c r="N165">
        <v>1</v>
      </c>
      <c r="O165">
        <v>0.66666666669999997</v>
      </c>
      <c r="P165">
        <v>2077</v>
      </c>
      <c r="Q165" t="s">
        <v>57</v>
      </c>
      <c r="R165">
        <v>1466</v>
      </c>
      <c r="S165">
        <v>3299</v>
      </c>
      <c r="T165">
        <v>1151.666667</v>
      </c>
      <c r="U165">
        <v>775</v>
      </c>
      <c r="V165">
        <v>1905</v>
      </c>
      <c r="W165">
        <v>3408</v>
      </c>
      <c r="X165">
        <v>88</v>
      </c>
      <c r="Y165">
        <v>10048</v>
      </c>
      <c r="Z165">
        <v>569.33333330000005</v>
      </c>
      <c r="AA165">
        <v>829</v>
      </c>
      <c r="AB165">
        <v>50</v>
      </c>
      <c r="AC165">
        <v>7</v>
      </c>
      <c r="AD165">
        <v>3</v>
      </c>
      <c r="AE165">
        <v>3</v>
      </c>
      <c r="AF165">
        <v>1</v>
      </c>
      <c r="AG165">
        <v>3</v>
      </c>
      <c r="AH165">
        <v>3</v>
      </c>
      <c r="AI165">
        <v>1</v>
      </c>
      <c r="AJ165" t="s">
        <v>57</v>
      </c>
      <c r="AK165" t="s">
        <v>57</v>
      </c>
      <c r="AL165" t="s">
        <v>57</v>
      </c>
      <c r="AM165">
        <v>3</v>
      </c>
      <c r="AN165" t="s">
        <v>57</v>
      </c>
      <c r="AO165" t="s">
        <v>57</v>
      </c>
      <c r="AP165" t="s">
        <v>57</v>
      </c>
      <c r="AQ165" t="s">
        <v>57</v>
      </c>
      <c r="AR165" t="s">
        <v>57</v>
      </c>
      <c r="AS165" t="s">
        <v>57</v>
      </c>
      <c r="AT165">
        <v>2</v>
      </c>
      <c r="AU165">
        <v>1</v>
      </c>
      <c r="AV165" t="s">
        <v>57</v>
      </c>
      <c r="AW165" t="s">
        <v>57</v>
      </c>
      <c r="AX165" t="s">
        <v>57</v>
      </c>
      <c r="AY165" t="s">
        <v>57</v>
      </c>
      <c r="AZ165">
        <v>1</v>
      </c>
      <c r="BA165" t="s">
        <v>57</v>
      </c>
      <c r="BB165" t="s">
        <v>57</v>
      </c>
      <c r="BC165" t="s">
        <v>57</v>
      </c>
      <c r="BD165" t="s">
        <v>57</v>
      </c>
      <c r="BE165">
        <v>12</v>
      </c>
      <c r="BF165">
        <v>7</v>
      </c>
      <c r="BG165" t="s">
        <v>57</v>
      </c>
      <c r="BH165" t="s">
        <v>57</v>
      </c>
      <c r="BI165">
        <v>2</v>
      </c>
      <c r="BJ165">
        <v>1</v>
      </c>
      <c r="BK165">
        <v>2</v>
      </c>
      <c r="BL165">
        <v>188</v>
      </c>
      <c r="BM165">
        <v>67</v>
      </c>
      <c r="BN165">
        <v>9</v>
      </c>
      <c r="BO165" t="s">
        <v>57</v>
      </c>
      <c r="BP165">
        <v>3</v>
      </c>
      <c r="BQ165">
        <v>36</v>
      </c>
      <c r="BR165">
        <v>73</v>
      </c>
      <c r="BS165" t="s">
        <v>57</v>
      </c>
      <c r="BT165" t="s">
        <v>57</v>
      </c>
      <c r="BU165" t="s">
        <v>57</v>
      </c>
      <c r="BV165" t="s">
        <v>57</v>
      </c>
      <c r="BW165" t="s">
        <v>57</v>
      </c>
      <c r="BX165" t="s">
        <v>57</v>
      </c>
      <c r="BY165" t="s">
        <v>57</v>
      </c>
      <c r="BZ165" t="s">
        <v>57</v>
      </c>
      <c r="CA165" t="s">
        <v>57</v>
      </c>
      <c r="CB165" t="s">
        <v>57</v>
      </c>
      <c r="CC165" t="s">
        <v>57</v>
      </c>
      <c r="CD165" t="s">
        <v>58</v>
      </c>
      <c r="CE165" s="58"/>
      <c r="CG165" s="10"/>
      <c r="CH165" s="10"/>
      <c r="CI165" s="59"/>
      <c r="CJ165" s="59"/>
      <c r="CK165" s="59"/>
      <c r="CL165" s="59"/>
      <c r="CM165" s="59"/>
      <c r="CN165" s="95"/>
      <c r="CO165" s="95"/>
      <c r="CP165" s="95"/>
      <c r="CQ165" s="95"/>
      <c r="CR165" s="95"/>
      <c r="CS165" s="59"/>
      <c r="CT165" s="59"/>
      <c r="CU165" s="59"/>
      <c r="CV165" s="59"/>
      <c r="CW165" s="59"/>
      <c r="CX165" s="95"/>
      <c r="CY165" s="95"/>
      <c r="CZ165" s="95"/>
      <c r="DA165" s="95"/>
      <c r="DB165" s="95"/>
    </row>
    <row r="166" spans="1:106" s="38" customFormat="1">
      <c r="A166" t="s">
        <v>159</v>
      </c>
      <c r="B166" s="10">
        <f>('E0-Last'!B166)-1</f>
        <v>35</v>
      </c>
      <c r="C166" s="4" t="s">
        <v>3</v>
      </c>
      <c r="D166" s="10" t="s">
        <v>38</v>
      </c>
      <c r="E166" s="59">
        <f t="shared" si="80"/>
        <v>75</v>
      </c>
      <c r="F166" s="59">
        <f t="shared" si="80"/>
        <v>0</v>
      </c>
      <c r="G166" s="59">
        <f t="shared" si="80"/>
        <v>0</v>
      </c>
      <c r="H166" s="59">
        <f t="shared" si="80"/>
        <v>25</v>
      </c>
      <c r="I166" s="59">
        <f t="shared" si="81"/>
        <v>0</v>
      </c>
      <c r="J166">
        <v>8</v>
      </c>
      <c r="K166">
        <v>6</v>
      </c>
      <c r="L166">
        <v>0</v>
      </c>
      <c r="M166">
        <v>0</v>
      </c>
      <c r="N166">
        <v>2</v>
      </c>
      <c r="O166">
        <v>0</v>
      </c>
      <c r="P166">
        <v>1861</v>
      </c>
      <c r="Q166" t="s">
        <v>57</v>
      </c>
      <c r="R166" t="s">
        <v>57</v>
      </c>
      <c r="S166">
        <v>1861</v>
      </c>
      <c r="T166">
        <v>122.5</v>
      </c>
      <c r="U166" t="s">
        <v>57</v>
      </c>
      <c r="V166">
        <v>122.5</v>
      </c>
      <c r="W166">
        <v>386.5</v>
      </c>
      <c r="X166" t="s">
        <v>57</v>
      </c>
      <c r="Y166">
        <v>386.5</v>
      </c>
      <c r="Z166">
        <v>103.5</v>
      </c>
      <c r="AA166" t="s">
        <v>57</v>
      </c>
      <c r="AB166">
        <v>103.5</v>
      </c>
      <c r="AC166">
        <v>10</v>
      </c>
      <c r="AD166">
        <v>3</v>
      </c>
      <c r="AE166">
        <v>2</v>
      </c>
      <c r="AF166">
        <v>5</v>
      </c>
      <c r="AG166">
        <v>5</v>
      </c>
      <c r="AH166">
        <v>2</v>
      </c>
      <c r="AI166" t="s">
        <v>57</v>
      </c>
      <c r="AJ166" t="s">
        <v>57</v>
      </c>
      <c r="AK166" t="s">
        <v>57</v>
      </c>
      <c r="AL166">
        <v>3</v>
      </c>
      <c r="AM166">
        <v>2</v>
      </c>
      <c r="AN166" t="s">
        <v>57</v>
      </c>
      <c r="AO166" t="s">
        <v>57</v>
      </c>
      <c r="AP166" t="s">
        <v>57</v>
      </c>
      <c r="AQ166" t="s">
        <v>57</v>
      </c>
      <c r="AR166">
        <v>1</v>
      </c>
      <c r="AS166" t="s">
        <v>57</v>
      </c>
      <c r="AT166" t="s">
        <v>57</v>
      </c>
      <c r="AU166" t="s">
        <v>57</v>
      </c>
      <c r="AV166" t="s">
        <v>57</v>
      </c>
      <c r="AW166" t="s">
        <v>57</v>
      </c>
      <c r="AX166">
        <v>2</v>
      </c>
      <c r="AY166">
        <v>3</v>
      </c>
      <c r="AZ166">
        <v>2</v>
      </c>
      <c r="BA166" t="s">
        <v>57</v>
      </c>
      <c r="BB166" t="s">
        <v>57</v>
      </c>
      <c r="BC166" t="s">
        <v>57</v>
      </c>
      <c r="BD166" t="s">
        <v>57</v>
      </c>
      <c r="BE166">
        <v>5</v>
      </c>
      <c r="BF166" t="s">
        <v>57</v>
      </c>
      <c r="BG166" t="s">
        <v>57</v>
      </c>
      <c r="BH166" t="s">
        <v>57</v>
      </c>
      <c r="BI166" t="s">
        <v>57</v>
      </c>
      <c r="BJ166">
        <v>2</v>
      </c>
      <c r="BK166">
        <v>3</v>
      </c>
      <c r="BL166">
        <v>409</v>
      </c>
      <c r="BM166">
        <v>147</v>
      </c>
      <c r="BN166" t="s">
        <v>57</v>
      </c>
      <c r="BO166" t="s">
        <v>57</v>
      </c>
      <c r="BP166">
        <v>4</v>
      </c>
      <c r="BQ166">
        <v>6</v>
      </c>
      <c r="BR166">
        <v>252</v>
      </c>
      <c r="BS166" t="s">
        <v>57</v>
      </c>
      <c r="BT166" t="s">
        <v>57</v>
      </c>
      <c r="BU166" t="s">
        <v>57</v>
      </c>
      <c r="BV166" t="s">
        <v>57</v>
      </c>
      <c r="BW166" t="s">
        <v>57</v>
      </c>
      <c r="BX166" t="s">
        <v>57</v>
      </c>
      <c r="BY166" t="s">
        <v>57</v>
      </c>
      <c r="BZ166" t="s">
        <v>57</v>
      </c>
      <c r="CA166" t="s">
        <v>57</v>
      </c>
      <c r="CB166" t="s">
        <v>57</v>
      </c>
      <c r="CC166" t="s">
        <v>57</v>
      </c>
      <c r="CD166" t="s">
        <v>58</v>
      </c>
      <c r="CG166" s="10">
        <f>CG223</f>
        <v>0</v>
      </c>
      <c r="CH166" s="10">
        <f t="shared" ref="CH166:DB166" si="82">CH223</f>
        <v>0</v>
      </c>
      <c r="CI166" s="59">
        <f t="shared" si="82"/>
        <v>0</v>
      </c>
      <c r="CJ166" s="59">
        <f t="shared" si="82"/>
        <v>0</v>
      </c>
      <c r="CK166" s="59">
        <f t="shared" si="82"/>
        <v>0</v>
      </c>
      <c r="CL166" s="59">
        <f t="shared" si="82"/>
        <v>0</v>
      </c>
      <c r="CM166" s="59">
        <f t="shared" si="82"/>
        <v>0</v>
      </c>
      <c r="CN166" s="95">
        <f t="shared" si="82"/>
        <v>0</v>
      </c>
      <c r="CO166" s="95">
        <f t="shared" si="82"/>
        <v>0</v>
      </c>
      <c r="CP166" s="95">
        <f t="shared" si="82"/>
        <v>0</v>
      </c>
      <c r="CQ166" s="95">
        <f t="shared" si="82"/>
        <v>0</v>
      </c>
      <c r="CR166" s="95">
        <f t="shared" si="82"/>
        <v>0</v>
      </c>
      <c r="CS166" s="59">
        <f t="shared" si="82"/>
        <v>0</v>
      </c>
      <c r="CT166" s="59">
        <f t="shared" si="82"/>
        <v>0</v>
      </c>
      <c r="CU166" s="59">
        <f t="shared" si="82"/>
        <v>0</v>
      </c>
      <c r="CV166" s="59">
        <f t="shared" si="82"/>
        <v>0</v>
      </c>
      <c r="CW166" s="59">
        <f t="shared" si="82"/>
        <v>0</v>
      </c>
      <c r="CX166" s="95">
        <f t="shared" si="82"/>
        <v>0</v>
      </c>
      <c r="CY166" s="95">
        <f t="shared" si="82"/>
        <v>0</v>
      </c>
      <c r="CZ166" s="95">
        <f t="shared" si="82"/>
        <v>0</v>
      </c>
      <c r="DA166" s="95">
        <f t="shared" si="82"/>
        <v>0</v>
      </c>
      <c r="DB166" s="95">
        <f t="shared" si="82"/>
        <v>0</v>
      </c>
    </row>
    <row r="167" spans="1:106" s="38" customFormat="1">
      <c r="A167" t="s">
        <v>160</v>
      </c>
      <c r="B167" s="10">
        <f>('E0-Last'!B167)-1</f>
        <v>34</v>
      </c>
      <c r="C167" s="4" t="s">
        <v>3</v>
      </c>
      <c r="D167" s="10" t="s">
        <v>38</v>
      </c>
      <c r="E167" s="59">
        <f t="shared" si="80"/>
        <v>62.5</v>
      </c>
      <c r="F167" s="59">
        <f t="shared" si="80"/>
        <v>0</v>
      </c>
      <c r="G167" s="59">
        <f t="shared" si="80"/>
        <v>25</v>
      </c>
      <c r="H167" s="59">
        <f t="shared" si="80"/>
        <v>12.5</v>
      </c>
      <c r="I167" s="59">
        <f t="shared" si="81"/>
        <v>0.25</v>
      </c>
      <c r="J167">
        <v>8</v>
      </c>
      <c r="K167">
        <v>5</v>
      </c>
      <c r="L167">
        <v>0</v>
      </c>
      <c r="M167">
        <v>2</v>
      </c>
      <c r="N167">
        <v>1</v>
      </c>
      <c r="O167">
        <v>0.66666666669999997</v>
      </c>
      <c r="P167">
        <v>632.66666669999995</v>
      </c>
      <c r="Q167" t="s">
        <v>57</v>
      </c>
      <c r="R167">
        <v>625</v>
      </c>
      <c r="S167">
        <v>648</v>
      </c>
      <c r="T167">
        <v>443</v>
      </c>
      <c r="U167">
        <v>224</v>
      </c>
      <c r="V167">
        <v>881</v>
      </c>
      <c r="W167">
        <v>3398.333333</v>
      </c>
      <c r="X167">
        <v>3723.5</v>
      </c>
      <c r="Y167">
        <v>2748</v>
      </c>
      <c r="Z167">
        <v>435.33333340000001</v>
      </c>
      <c r="AA167">
        <v>643</v>
      </c>
      <c r="AB167">
        <v>20</v>
      </c>
      <c r="AC167">
        <v>16</v>
      </c>
      <c r="AD167">
        <v>7</v>
      </c>
      <c r="AE167">
        <v>2</v>
      </c>
      <c r="AF167">
        <v>7</v>
      </c>
      <c r="AG167">
        <v>3</v>
      </c>
      <c r="AH167">
        <v>5</v>
      </c>
      <c r="AI167">
        <v>1</v>
      </c>
      <c r="AJ167" t="s">
        <v>57</v>
      </c>
      <c r="AK167">
        <v>2</v>
      </c>
      <c r="AL167">
        <v>5</v>
      </c>
      <c r="AM167">
        <v>3</v>
      </c>
      <c r="AN167">
        <v>2</v>
      </c>
      <c r="AO167" t="s">
        <v>57</v>
      </c>
      <c r="AP167" t="s">
        <v>57</v>
      </c>
      <c r="AQ167" t="s">
        <v>57</v>
      </c>
      <c r="AR167">
        <v>2</v>
      </c>
      <c r="AS167" t="s">
        <v>57</v>
      </c>
      <c r="AT167">
        <v>2</v>
      </c>
      <c r="AU167" t="s">
        <v>57</v>
      </c>
      <c r="AV167" t="s">
        <v>57</v>
      </c>
      <c r="AW167" t="s">
        <v>57</v>
      </c>
      <c r="AX167" t="s">
        <v>57</v>
      </c>
      <c r="AY167" t="s">
        <v>57</v>
      </c>
      <c r="AZ167">
        <v>1</v>
      </c>
      <c r="BA167">
        <v>1</v>
      </c>
      <c r="BB167" t="s">
        <v>57</v>
      </c>
      <c r="BC167">
        <v>2</v>
      </c>
      <c r="BD167">
        <v>3</v>
      </c>
      <c r="BE167">
        <v>5</v>
      </c>
      <c r="BF167">
        <v>1</v>
      </c>
      <c r="BG167" t="s">
        <v>57</v>
      </c>
      <c r="BH167" t="s">
        <v>57</v>
      </c>
      <c r="BI167" t="s">
        <v>57</v>
      </c>
      <c r="BJ167">
        <v>3</v>
      </c>
      <c r="BK167">
        <v>1</v>
      </c>
      <c r="BL167">
        <v>364</v>
      </c>
      <c r="BM167">
        <v>82</v>
      </c>
      <c r="BN167">
        <v>3</v>
      </c>
      <c r="BO167" t="s">
        <v>57</v>
      </c>
      <c r="BP167">
        <v>14</v>
      </c>
      <c r="BQ167">
        <v>67</v>
      </c>
      <c r="BR167">
        <v>198</v>
      </c>
      <c r="BS167" t="s">
        <v>57</v>
      </c>
      <c r="BT167" t="s">
        <v>57</v>
      </c>
      <c r="BU167" t="s">
        <v>57</v>
      </c>
      <c r="BV167" t="s">
        <v>57</v>
      </c>
      <c r="BW167" t="s">
        <v>57</v>
      </c>
      <c r="BX167" t="s">
        <v>57</v>
      </c>
      <c r="BY167" t="s">
        <v>57</v>
      </c>
      <c r="BZ167" t="s">
        <v>57</v>
      </c>
      <c r="CA167" t="s">
        <v>57</v>
      </c>
      <c r="CB167" t="s">
        <v>57</v>
      </c>
      <c r="CC167" t="s">
        <v>57</v>
      </c>
      <c r="CD167" t="s">
        <v>58</v>
      </c>
      <c r="CG167" s="10" t="e">
        <f>#REF!</f>
        <v>#REF!</v>
      </c>
      <c r="CH167" s="10" t="e">
        <f>#REF!</f>
        <v>#REF!</v>
      </c>
      <c r="CI167" s="59" t="e">
        <f>#REF!</f>
        <v>#REF!</v>
      </c>
      <c r="CJ167" s="59" t="e">
        <f>#REF!</f>
        <v>#REF!</v>
      </c>
      <c r="CK167" s="59" t="e">
        <f>#REF!</f>
        <v>#REF!</v>
      </c>
      <c r="CL167" s="59" t="e">
        <f>#REF!</f>
        <v>#REF!</v>
      </c>
      <c r="CM167" s="59" t="e">
        <f>#REF!</f>
        <v>#REF!</v>
      </c>
      <c r="CN167" s="95" t="e">
        <f>#REF!</f>
        <v>#REF!</v>
      </c>
      <c r="CO167" s="95" t="e">
        <f>#REF!</f>
        <v>#REF!</v>
      </c>
      <c r="CP167" s="95" t="e">
        <f>#REF!</f>
        <v>#REF!</v>
      </c>
      <c r="CQ167" s="95" t="e">
        <f>#REF!</f>
        <v>#REF!</v>
      </c>
      <c r="CR167" s="95" t="e">
        <f>#REF!</f>
        <v>#REF!</v>
      </c>
      <c r="CS167" s="59" t="e">
        <f>#REF!</f>
        <v>#REF!</v>
      </c>
      <c r="CT167" s="59" t="e">
        <f>#REF!</f>
        <v>#REF!</v>
      </c>
      <c r="CU167" s="59" t="e">
        <f>#REF!</f>
        <v>#REF!</v>
      </c>
      <c r="CV167" s="59" t="e">
        <f>#REF!</f>
        <v>#REF!</v>
      </c>
      <c r="CW167" s="59" t="e">
        <f>#REF!</f>
        <v>#REF!</v>
      </c>
      <c r="CX167" s="95" t="e">
        <f>#REF!</f>
        <v>#REF!</v>
      </c>
      <c r="CY167" s="95" t="e">
        <f>#REF!</f>
        <v>#REF!</v>
      </c>
      <c r="CZ167" s="95" t="e">
        <f>#REF!</f>
        <v>#REF!</v>
      </c>
      <c r="DA167" s="95" t="e">
        <f>#REF!</f>
        <v>#REF!</v>
      </c>
      <c r="DB167" s="95" t="e">
        <f>#REF!</f>
        <v>#REF!</v>
      </c>
    </row>
    <row r="168" spans="1:106" s="38" customFormat="1">
      <c r="A168" t="s">
        <v>181</v>
      </c>
      <c r="B168" s="10">
        <f>('E0-Last'!B168)-1</f>
        <v>33</v>
      </c>
      <c r="C168" s="6" t="s">
        <v>2</v>
      </c>
      <c r="D168" s="10" t="s">
        <v>38</v>
      </c>
      <c r="E168" s="59">
        <f t="shared" si="80"/>
        <v>75</v>
      </c>
      <c r="F168" s="59">
        <f t="shared" si="80"/>
        <v>12.5</v>
      </c>
      <c r="G168" s="59">
        <f t="shared" si="80"/>
        <v>12.5</v>
      </c>
      <c r="H168" s="59">
        <f t="shared" si="80"/>
        <v>0</v>
      </c>
      <c r="I168" s="59">
        <f t="shared" si="81"/>
        <v>0.125</v>
      </c>
      <c r="J168">
        <v>8</v>
      </c>
      <c r="K168">
        <v>6</v>
      </c>
      <c r="L168">
        <v>1</v>
      </c>
      <c r="M168">
        <v>1</v>
      </c>
      <c r="N168">
        <v>0</v>
      </c>
      <c r="O168">
        <v>1</v>
      </c>
      <c r="P168">
        <v>1832</v>
      </c>
      <c r="Q168">
        <v>810</v>
      </c>
      <c r="R168">
        <v>2854</v>
      </c>
      <c r="S168" t="s">
        <v>57</v>
      </c>
      <c r="T168">
        <v>365</v>
      </c>
      <c r="U168">
        <v>365</v>
      </c>
      <c r="V168" t="s">
        <v>57</v>
      </c>
      <c r="W168">
        <v>170</v>
      </c>
      <c r="X168">
        <v>170</v>
      </c>
      <c r="Y168" t="s">
        <v>57</v>
      </c>
      <c r="Z168">
        <v>811</v>
      </c>
      <c r="AA168">
        <v>811</v>
      </c>
      <c r="AB168" t="s">
        <v>57</v>
      </c>
      <c r="AC168">
        <v>33</v>
      </c>
      <c r="AD168">
        <v>13</v>
      </c>
      <c r="AE168">
        <v>5</v>
      </c>
      <c r="AF168">
        <v>15</v>
      </c>
      <c r="AG168">
        <v>12</v>
      </c>
      <c r="AH168">
        <v>3</v>
      </c>
      <c r="AI168" t="s">
        <v>57</v>
      </c>
      <c r="AJ168" t="s">
        <v>57</v>
      </c>
      <c r="AK168" t="s">
        <v>57</v>
      </c>
      <c r="AL168">
        <v>18</v>
      </c>
      <c r="AM168">
        <v>2</v>
      </c>
      <c r="AN168">
        <v>2</v>
      </c>
      <c r="AO168" t="s">
        <v>57</v>
      </c>
      <c r="AP168" t="s">
        <v>57</v>
      </c>
      <c r="AQ168" t="s">
        <v>57</v>
      </c>
      <c r="AR168">
        <v>9</v>
      </c>
      <c r="AS168" t="s">
        <v>57</v>
      </c>
      <c r="AT168">
        <v>1</v>
      </c>
      <c r="AU168" t="s">
        <v>57</v>
      </c>
      <c r="AV168" t="s">
        <v>57</v>
      </c>
      <c r="AW168" t="s">
        <v>57</v>
      </c>
      <c r="AX168">
        <v>4</v>
      </c>
      <c r="AY168">
        <v>10</v>
      </c>
      <c r="AZ168" t="s">
        <v>57</v>
      </c>
      <c r="BA168" t="s">
        <v>57</v>
      </c>
      <c r="BB168" t="s">
        <v>57</v>
      </c>
      <c r="BC168" t="s">
        <v>57</v>
      </c>
      <c r="BD168">
        <v>5</v>
      </c>
      <c r="BE168">
        <v>4</v>
      </c>
      <c r="BF168" t="s">
        <v>57</v>
      </c>
      <c r="BG168" t="s">
        <v>57</v>
      </c>
      <c r="BH168" t="s">
        <v>57</v>
      </c>
      <c r="BI168">
        <v>1</v>
      </c>
      <c r="BJ168" t="s">
        <v>57</v>
      </c>
      <c r="BK168">
        <v>3</v>
      </c>
      <c r="BL168" t="s">
        <v>57</v>
      </c>
      <c r="BM168" t="s">
        <v>57</v>
      </c>
      <c r="BN168" t="s">
        <v>57</v>
      </c>
      <c r="BO168" t="s">
        <v>57</v>
      </c>
      <c r="BP168" t="s">
        <v>57</v>
      </c>
      <c r="BQ168" t="s">
        <v>57</v>
      </c>
      <c r="BR168" t="s">
        <v>57</v>
      </c>
      <c r="BS168" t="s">
        <v>57</v>
      </c>
      <c r="BT168" t="s">
        <v>57</v>
      </c>
      <c r="BU168" t="s">
        <v>57</v>
      </c>
      <c r="BV168" t="s">
        <v>57</v>
      </c>
      <c r="BW168" t="s">
        <v>57</v>
      </c>
      <c r="BX168" t="s">
        <v>57</v>
      </c>
      <c r="BY168" t="s">
        <v>57</v>
      </c>
      <c r="BZ168" t="s">
        <v>57</v>
      </c>
      <c r="CA168" t="s">
        <v>57</v>
      </c>
      <c r="CB168" t="s">
        <v>57</v>
      </c>
      <c r="CC168" t="s">
        <v>57</v>
      </c>
      <c r="CD168" t="s">
        <v>58</v>
      </c>
      <c r="CG168" s="10"/>
      <c r="CH168" s="10"/>
      <c r="CI168" s="59"/>
      <c r="CJ168" s="59"/>
      <c r="CK168" s="59"/>
      <c r="CL168" s="59"/>
      <c r="CM168" s="59"/>
      <c r="CN168" s="95"/>
      <c r="CO168" s="95"/>
      <c r="CP168" s="95"/>
      <c r="CQ168" s="95"/>
      <c r="CR168" s="95"/>
      <c r="CS168" s="59"/>
      <c r="CT168" s="59"/>
      <c r="CU168" s="59"/>
      <c r="CV168" s="59"/>
      <c r="CW168" s="59"/>
      <c r="CX168" s="95"/>
      <c r="CY168" s="95"/>
      <c r="CZ168" s="95"/>
      <c r="DA168" s="95"/>
      <c r="DB168" s="95"/>
    </row>
    <row r="169" spans="1:106" s="38" customFormat="1">
      <c r="A169" t="s">
        <v>161</v>
      </c>
      <c r="B169" s="10">
        <f>('E0-Last'!B169)-1</f>
        <v>28</v>
      </c>
      <c r="C169" s="4" t="s">
        <v>3</v>
      </c>
      <c r="D169" s="10" t="s">
        <v>38</v>
      </c>
      <c r="E169" s="59">
        <f t="shared" si="80"/>
        <v>25</v>
      </c>
      <c r="F169" s="59">
        <f t="shared" si="80"/>
        <v>0</v>
      </c>
      <c r="G169" s="59">
        <f t="shared" si="80"/>
        <v>75</v>
      </c>
      <c r="H169" s="59">
        <f t="shared" si="80"/>
        <v>0</v>
      </c>
      <c r="I169" s="59">
        <f t="shared" si="81"/>
        <v>0.75</v>
      </c>
      <c r="J169">
        <v>8</v>
      </c>
      <c r="K169">
        <v>2</v>
      </c>
      <c r="L169">
        <v>0</v>
      </c>
      <c r="M169">
        <v>6</v>
      </c>
      <c r="N169">
        <v>0</v>
      </c>
      <c r="O169">
        <v>1</v>
      </c>
      <c r="P169">
        <v>874.33333330000005</v>
      </c>
      <c r="Q169" t="s">
        <v>57</v>
      </c>
      <c r="R169">
        <v>874.33333330000005</v>
      </c>
      <c r="S169" t="s">
        <v>57</v>
      </c>
      <c r="T169">
        <v>300</v>
      </c>
      <c r="U169">
        <v>300</v>
      </c>
      <c r="V169" t="s">
        <v>57</v>
      </c>
      <c r="W169">
        <v>135.83333329999999</v>
      </c>
      <c r="X169">
        <v>135.83333329999999</v>
      </c>
      <c r="Y169" t="s">
        <v>57</v>
      </c>
      <c r="Z169">
        <v>262.66666659999999</v>
      </c>
      <c r="AA169">
        <v>262.66666659999999</v>
      </c>
      <c r="AB169" t="s">
        <v>57</v>
      </c>
      <c r="AC169">
        <v>28</v>
      </c>
      <c r="AD169">
        <v>12</v>
      </c>
      <c r="AE169">
        <v>15</v>
      </c>
      <c r="AF169">
        <v>1</v>
      </c>
      <c r="AG169">
        <v>10</v>
      </c>
      <c r="AH169">
        <v>11</v>
      </c>
      <c r="AI169">
        <v>1</v>
      </c>
      <c r="AJ169" t="s">
        <v>57</v>
      </c>
      <c r="AK169" t="s">
        <v>57</v>
      </c>
      <c r="AL169">
        <v>6</v>
      </c>
      <c r="AM169">
        <v>6</v>
      </c>
      <c r="AN169">
        <v>5</v>
      </c>
      <c r="AO169" t="s">
        <v>57</v>
      </c>
      <c r="AP169" t="s">
        <v>57</v>
      </c>
      <c r="AQ169" t="s">
        <v>57</v>
      </c>
      <c r="AR169">
        <v>1</v>
      </c>
      <c r="AS169">
        <v>4</v>
      </c>
      <c r="AT169">
        <v>6</v>
      </c>
      <c r="AU169">
        <v>1</v>
      </c>
      <c r="AV169" t="s">
        <v>57</v>
      </c>
      <c r="AW169" t="s">
        <v>57</v>
      </c>
      <c r="AX169">
        <v>4</v>
      </c>
      <c r="AY169" t="s">
        <v>57</v>
      </c>
      <c r="AZ169" t="s">
        <v>57</v>
      </c>
      <c r="BA169" t="s">
        <v>57</v>
      </c>
      <c r="BB169" t="s">
        <v>57</v>
      </c>
      <c r="BC169" t="s">
        <v>57</v>
      </c>
      <c r="BD169">
        <v>1</v>
      </c>
      <c r="BE169">
        <v>21</v>
      </c>
      <c r="BF169" t="s">
        <v>57</v>
      </c>
      <c r="BG169" t="s">
        <v>57</v>
      </c>
      <c r="BH169" t="s">
        <v>57</v>
      </c>
      <c r="BI169">
        <v>5</v>
      </c>
      <c r="BJ169">
        <v>1</v>
      </c>
      <c r="BK169">
        <v>15</v>
      </c>
      <c r="BL169">
        <v>160</v>
      </c>
      <c r="BM169">
        <v>34</v>
      </c>
      <c r="BN169">
        <v>2</v>
      </c>
      <c r="BO169" t="s">
        <v>57</v>
      </c>
      <c r="BP169">
        <v>21</v>
      </c>
      <c r="BQ169" t="s">
        <v>57</v>
      </c>
      <c r="BR169">
        <v>103</v>
      </c>
      <c r="BS169" t="s">
        <v>57</v>
      </c>
      <c r="BT169" t="s">
        <v>57</v>
      </c>
      <c r="BU169" t="s">
        <v>57</v>
      </c>
      <c r="BV169" t="s">
        <v>57</v>
      </c>
      <c r="BW169" t="s">
        <v>57</v>
      </c>
      <c r="BX169" t="s">
        <v>57</v>
      </c>
      <c r="BY169" t="s">
        <v>57</v>
      </c>
      <c r="BZ169" t="s">
        <v>57</v>
      </c>
      <c r="CA169" t="s">
        <v>57</v>
      </c>
      <c r="CB169" t="s">
        <v>57</v>
      </c>
      <c r="CC169" t="s">
        <v>57</v>
      </c>
      <c r="CD169" t="s">
        <v>58</v>
      </c>
      <c r="CG169" s="10" t="e">
        <f>#REF!</f>
        <v>#REF!</v>
      </c>
      <c r="CH169" s="10" t="e">
        <f>#REF!</f>
        <v>#REF!</v>
      </c>
      <c r="CI169" s="59" t="e">
        <f>#REF!</f>
        <v>#REF!</v>
      </c>
      <c r="CJ169" s="59" t="e">
        <f>#REF!</f>
        <v>#REF!</v>
      </c>
      <c r="CK169" s="59" t="e">
        <f>#REF!</f>
        <v>#REF!</v>
      </c>
      <c r="CL169" s="59" t="e">
        <f>#REF!</f>
        <v>#REF!</v>
      </c>
      <c r="CM169" s="59" t="e">
        <f>#REF!</f>
        <v>#REF!</v>
      </c>
      <c r="CN169" s="95" t="e">
        <f>#REF!</f>
        <v>#REF!</v>
      </c>
      <c r="CO169" s="95" t="e">
        <f>#REF!</f>
        <v>#REF!</v>
      </c>
      <c r="CP169" s="95" t="e">
        <f>#REF!</f>
        <v>#REF!</v>
      </c>
      <c r="CQ169" s="95" t="e">
        <f>#REF!</f>
        <v>#REF!</v>
      </c>
      <c r="CR169" s="95" t="e">
        <f>#REF!</f>
        <v>#REF!</v>
      </c>
      <c r="CS169" s="59" t="e">
        <f>#REF!</f>
        <v>#REF!</v>
      </c>
      <c r="CT169" s="59" t="e">
        <f>#REF!</f>
        <v>#REF!</v>
      </c>
      <c r="CU169" s="59" t="e">
        <f>#REF!</f>
        <v>#REF!</v>
      </c>
      <c r="CV169" s="59" t="e">
        <f>#REF!</f>
        <v>#REF!</v>
      </c>
      <c r="CW169" s="59" t="e">
        <f>#REF!</f>
        <v>#REF!</v>
      </c>
      <c r="CX169" s="95" t="e">
        <f>#REF!</f>
        <v>#REF!</v>
      </c>
      <c r="CY169" s="95" t="e">
        <f>#REF!</f>
        <v>#REF!</v>
      </c>
      <c r="CZ169" s="95" t="e">
        <f>#REF!</f>
        <v>#REF!</v>
      </c>
      <c r="DA169" s="95" t="e">
        <f>#REF!</f>
        <v>#REF!</v>
      </c>
      <c r="DB169" s="95" t="e">
        <f>#REF!</f>
        <v>#REF!</v>
      </c>
    </row>
    <row r="170" spans="1:106" s="38" customFormat="1">
      <c r="A170" t="s">
        <v>162</v>
      </c>
      <c r="B170" s="10">
        <f>('E0-Last'!B170)-1</f>
        <v>28</v>
      </c>
      <c r="C170" s="6" t="s">
        <v>2</v>
      </c>
      <c r="D170" s="10" t="s">
        <v>38</v>
      </c>
      <c r="E170" s="59">
        <f t="shared" si="80"/>
        <v>12.5</v>
      </c>
      <c r="F170" s="59">
        <f t="shared" si="80"/>
        <v>0</v>
      </c>
      <c r="G170" s="59">
        <f t="shared" si="80"/>
        <v>75</v>
      </c>
      <c r="H170" s="59">
        <f t="shared" si="80"/>
        <v>12.5</v>
      </c>
      <c r="I170" s="59">
        <f t="shared" si="81"/>
        <v>0.75</v>
      </c>
      <c r="J170">
        <v>8</v>
      </c>
      <c r="K170">
        <v>1</v>
      </c>
      <c r="L170">
        <v>0</v>
      </c>
      <c r="M170">
        <v>6</v>
      </c>
      <c r="N170">
        <v>1</v>
      </c>
      <c r="O170">
        <v>0.85714285700000004</v>
      </c>
      <c r="P170">
        <v>1084.142857</v>
      </c>
      <c r="Q170" t="s">
        <v>57</v>
      </c>
      <c r="R170">
        <v>1115</v>
      </c>
      <c r="S170">
        <v>899</v>
      </c>
      <c r="T170">
        <v>300.7142857</v>
      </c>
      <c r="U170">
        <v>58.5</v>
      </c>
      <c r="V170">
        <v>1754</v>
      </c>
      <c r="W170">
        <v>4058.2857140000001</v>
      </c>
      <c r="X170">
        <v>4157.5</v>
      </c>
      <c r="Y170">
        <v>3463</v>
      </c>
      <c r="Z170">
        <v>51.714285719999999</v>
      </c>
      <c r="AA170">
        <v>52.333333330000002</v>
      </c>
      <c r="AB170">
        <v>48</v>
      </c>
      <c r="AC170">
        <v>18</v>
      </c>
      <c r="AD170">
        <v>7</v>
      </c>
      <c r="AE170">
        <v>8</v>
      </c>
      <c r="AF170">
        <v>3</v>
      </c>
      <c r="AG170">
        <v>9</v>
      </c>
      <c r="AH170">
        <v>7</v>
      </c>
      <c r="AI170">
        <v>1</v>
      </c>
      <c r="AJ170" t="s">
        <v>57</v>
      </c>
      <c r="AK170" t="s">
        <v>57</v>
      </c>
      <c r="AL170">
        <v>1</v>
      </c>
      <c r="AM170">
        <v>7</v>
      </c>
      <c r="AN170" t="s">
        <v>57</v>
      </c>
      <c r="AO170" t="s">
        <v>57</v>
      </c>
      <c r="AP170" t="s">
        <v>57</v>
      </c>
      <c r="AQ170" t="s">
        <v>57</v>
      </c>
      <c r="AR170" t="s">
        <v>57</v>
      </c>
      <c r="AS170" t="s">
        <v>57</v>
      </c>
      <c r="AT170">
        <v>6</v>
      </c>
      <c r="AU170">
        <v>1</v>
      </c>
      <c r="AV170" t="s">
        <v>57</v>
      </c>
      <c r="AW170" t="s">
        <v>57</v>
      </c>
      <c r="AX170">
        <v>1</v>
      </c>
      <c r="AY170">
        <v>2</v>
      </c>
      <c r="AZ170">
        <v>1</v>
      </c>
      <c r="BA170" t="s">
        <v>57</v>
      </c>
      <c r="BB170" t="s">
        <v>57</v>
      </c>
      <c r="BC170" t="s">
        <v>57</v>
      </c>
      <c r="BD170" t="s">
        <v>57</v>
      </c>
      <c r="BE170">
        <v>10</v>
      </c>
      <c r="BF170">
        <v>2</v>
      </c>
      <c r="BG170" t="s">
        <v>57</v>
      </c>
      <c r="BH170" t="s">
        <v>57</v>
      </c>
      <c r="BI170" t="s">
        <v>57</v>
      </c>
      <c r="BJ170">
        <v>7</v>
      </c>
      <c r="BK170">
        <v>1</v>
      </c>
      <c r="BL170">
        <v>474</v>
      </c>
      <c r="BM170">
        <v>109</v>
      </c>
      <c r="BN170">
        <v>18</v>
      </c>
      <c r="BO170" t="s">
        <v>57</v>
      </c>
      <c r="BP170">
        <v>14</v>
      </c>
      <c r="BQ170">
        <v>238</v>
      </c>
      <c r="BR170">
        <v>95</v>
      </c>
      <c r="BS170" t="s">
        <v>57</v>
      </c>
      <c r="BT170" t="s">
        <v>57</v>
      </c>
      <c r="BU170" t="s">
        <v>57</v>
      </c>
      <c r="BV170" t="s">
        <v>57</v>
      </c>
      <c r="BW170" t="s">
        <v>57</v>
      </c>
      <c r="BX170" t="s">
        <v>57</v>
      </c>
      <c r="BY170" t="s">
        <v>57</v>
      </c>
      <c r="BZ170" t="s">
        <v>57</v>
      </c>
      <c r="CA170" t="s">
        <v>57</v>
      </c>
      <c r="CB170" t="s">
        <v>57</v>
      </c>
      <c r="CC170" t="s">
        <v>57</v>
      </c>
      <c r="CD170" t="s">
        <v>58</v>
      </c>
      <c r="CG170" s="10" t="e">
        <f>#REF!</f>
        <v>#REF!</v>
      </c>
      <c r="CH170" s="10" t="e">
        <f>#REF!</f>
        <v>#REF!</v>
      </c>
      <c r="CI170" s="59" t="e">
        <f>#REF!</f>
        <v>#REF!</v>
      </c>
      <c r="CJ170" s="59" t="e">
        <f>#REF!</f>
        <v>#REF!</v>
      </c>
      <c r="CK170" s="59" t="e">
        <f>#REF!</f>
        <v>#REF!</v>
      </c>
      <c r="CL170" s="59" t="e">
        <f>#REF!</f>
        <v>#REF!</v>
      </c>
      <c r="CM170" s="59" t="e">
        <f>#REF!</f>
        <v>#REF!</v>
      </c>
      <c r="CN170" s="95" t="e">
        <f>#REF!</f>
        <v>#REF!</v>
      </c>
      <c r="CO170" s="95" t="e">
        <f>#REF!</f>
        <v>#REF!</v>
      </c>
      <c r="CP170" s="95" t="e">
        <f>#REF!</f>
        <v>#REF!</v>
      </c>
      <c r="CQ170" s="95" t="e">
        <f>#REF!</f>
        <v>#REF!</v>
      </c>
      <c r="CR170" s="95" t="e">
        <f>#REF!</f>
        <v>#REF!</v>
      </c>
      <c r="CS170" s="59" t="e">
        <f>#REF!</f>
        <v>#REF!</v>
      </c>
      <c r="CT170" s="59" t="e">
        <f>#REF!</f>
        <v>#REF!</v>
      </c>
      <c r="CU170" s="59" t="e">
        <f>#REF!</f>
        <v>#REF!</v>
      </c>
      <c r="CV170" s="59" t="e">
        <f>#REF!</f>
        <v>#REF!</v>
      </c>
      <c r="CW170" s="59" t="e">
        <f>#REF!</f>
        <v>#REF!</v>
      </c>
      <c r="CX170" s="95" t="e">
        <f>#REF!</f>
        <v>#REF!</v>
      </c>
      <c r="CY170" s="95" t="e">
        <f>#REF!</f>
        <v>#REF!</v>
      </c>
      <c r="CZ170" s="95" t="e">
        <f>#REF!</f>
        <v>#REF!</v>
      </c>
      <c r="DA170" s="95" t="e">
        <f>#REF!</f>
        <v>#REF!</v>
      </c>
      <c r="DB170" s="95" t="e">
        <f>#REF!</f>
        <v>#REF!</v>
      </c>
    </row>
    <row r="171" spans="1:106" s="38" customFormat="1">
      <c r="A171" t="s">
        <v>163</v>
      </c>
      <c r="B171" s="10">
        <f>('E0-Last'!B171)-1</f>
        <v>28</v>
      </c>
      <c r="C171" s="6" t="s">
        <v>2</v>
      </c>
      <c r="D171" s="10" t="s">
        <v>38</v>
      </c>
      <c r="E171" s="59">
        <f t="shared" si="80"/>
        <v>0</v>
      </c>
      <c r="F171" s="59">
        <f t="shared" si="80"/>
        <v>0</v>
      </c>
      <c r="G171" s="59">
        <f t="shared" si="80"/>
        <v>100</v>
      </c>
      <c r="H171" s="59">
        <f t="shared" si="80"/>
        <v>0</v>
      </c>
      <c r="I171" s="59">
        <f t="shared" si="81"/>
        <v>1</v>
      </c>
      <c r="J171">
        <v>8</v>
      </c>
      <c r="K171">
        <v>0</v>
      </c>
      <c r="L171">
        <v>0</v>
      </c>
      <c r="M171">
        <v>8</v>
      </c>
      <c r="N171">
        <v>0</v>
      </c>
      <c r="O171">
        <v>1</v>
      </c>
      <c r="P171">
        <v>569.625</v>
      </c>
      <c r="Q171" t="s">
        <v>57</v>
      </c>
      <c r="R171">
        <v>569.625</v>
      </c>
      <c r="S171" t="s">
        <v>57</v>
      </c>
      <c r="T171">
        <v>55.25</v>
      </c>
      <c r="U171">
        <v>55.25</v>
      </c>
      <c r="V171" t="s">
        <v>57</v>
      </c>
      <c r="W171">
        <v>82.125</v>
      </c>
      <c r="X171">
        <v>82.125</v>
      </c>
      <c r="Y171" t="s">
        <v>57</v>
      </c>
      <c r="Z171">
        <v>931.625</v>
      </c>
      <c r="AA171">
        <v>931.625</v>
      </c>
      <c r="AB171" t="s">
        <v>57</v>
      </c>
      <c r="AC171">
        <v>33</v>
      </c>
      <c r="AD171">
        <v>10</v>
      </c>
      <c r="AE171">
        <v>23</v>
      </c>
      <c r="AF171" t="s">
        <v>57</v>
      </c>
      <c r="AG171">
        <v>8</v>
      </c>
      <c r="AH171">
        <v>10</v>
      </c>
      <c r="AI171">
        <v>14</v>
      </c>
      <c r="AJ171">
        <v>1</v>
      </c>
      <c r="AK171" t="s">
        <v>57</v>
      </c>
      <c r="AL171" t="s">
        <v>57</v>
      </c>
      <c r="AM171">
        <v>8</v>
      </c>
      <c r="AN171">
        <v>2</v>
      </c>
      <c r="AO171" t="s">
        <v>57</v>
      </c>
      <c r="AP171" t="s">
        <v>57</v>
      </c>
      <c r="AQ171" t="s">
        <v>57</v>
      </c>
      <c r="AR171" t="s">
        <v>57</v>
      </c>
      <c r="AS171" t="s">
        <v>57</v>
      </c>
      <c r="AT171">
        <v>8</v>
      </c>
      <c r="AU171">
        <v>14</v>
      </c>
      <c r="AV171">
        <v>1</v>
      </c>
      <c r="AW171" t="s">
        <v>57</v>
      </c>
      <c r="AX171" t="s">
        <v>57</v>
      </c>
      <c r="AY171" t="s">
        <v>57</v>
      </c>
      <c r="AZ171" t="s">
        <v>57</v>
      </c>
      <c r="BA171" t="s">
        <v>57</v>
      </c>
      <c r="BB171" t="s">
        <v>57</v>
      </c>
      <c r="BC171" t="s">
        <v>57</v>
      </c>
      <c r="BD171" t="s">
        <v>57</v>
      </c>
      <c r="BE171">
        <v>13</v>
      </c>
      <c r="BF171" t="s">
        <v>57</v>
      </c>
      <c r="BG171" t="s">
        <v>57</v>
      </c>
      <c r="BH171" t="s">
        <v>57</v>
      </c>
      <c r="BI171">
        <v>8</v>
      </c>
      <c r="BJ171" t="s">
        <v>57</v>
      </c>
      <c r="BK171">
        <v>5</v>
      </c>
      <c r="BL171">
        <v>43</v>
      </c>
      <c r="BM171">
        <v>22</v>
      </c>
      <c r="BN171" t="s">
        <v>57</v>
      </c>
      <c r="BO171" t="s">
        <v>57</v>
      </c>
      <c r="BP171">
        <v>16</v>
      </c>
      <c r="BQ171" t="s">
        <v>57</v>
      </c>
      <c r="BR171">
        <v>5</v>
      </c>
      <c r="BS171" t="s">
        <v>57</v>
      </c>
      <c r="BT171" t="s">
        <v>57</v>
      </c>
      <c r="BU171" t="s">
        <v>57</v>
      </c>
      <c r="BV171" t="s">
        <v>57</v>
      </c>
      <c r="BW171" t="s">
        <v>57</v>
      </c>
      <c r="BX171" t="s">
        <v>57</v>
      </c>
      <c r="BY171" t="s">
        <v>57</v>
      </c>
      <c r="BZ171" t="s">
        <v>57</v>
      </c>
      <c r="CA171" t="s">
        <v>57</v>
      </c>
      <c r="CB171" t="s">
        <v>57</v>
      </c>
      <c r="CC171" t="s">
        <v>57</v>
      </c>
      <c r="CD171" t="s">
        <v>58</v>
      </c>
      <c r="CG171" s="10" t="e">
        <f>#REF!</f>
        <v>#REF!</v>
      </c>
      <c r="CH171" s="10" t="e">
        <f>#REF!</f>
        <v>#REF!</v>
      </c>
      <c r="CI171" s="59" t="e">
        <f>#REF!</f>
        <v>#REF!</v>
      </c>
      <c r="CJ171" s="59" t="e">
        <f>#REF!</f>
        <v>#REF!</v>
      </c>
      <c r="CK171" s="59" t="e">
        <f>#REF!</f>
        <v>#REF!</v>
      </c>
      <c r="CL171" s="59" t="e">
        <f>#REF!</f>
        <v>#REF!</v>
      </c>
      <c r="CM171" s="59" t="e">
        <f>#REF!</f>
        <v>#REF!</v>
      </c>
      <c r="CN171" s="95" t="e">
        <f>#REF!</f>
        <v>#REF!</v>
      </c>
      <c r="CO171" s="95" t="e">
        <f>#REF!</f>
        <v>#REF!</v>
      </c>
      <c r="CP171" s="95" t="e">
        <f>#REF!</f>
        <v>#REF!</v>
      </c>
      <c r="CQ171" s="95" t="e">
        <f>#REF!</f>
        <v>#REF!</v>
      </c>
      <c r="CR171" s="95" t="e">
        <f>#REF!</f>
        <v>#REF!</v>
      </c>
      <c r="CS171" s="59" t="e">
        <f>#REF!</f>
        <v>#REF!</v>
      </c>
      <c r="CT171" s="59" t="e">
        <f>#REF!</f>
        <v>#REF!</v>
      </c>
      <c r="CU171" s="59" t="e">
        <f>#REF!</f>
        <v>#REF!</v>
      </c>
      <c r="CV171" s="59" t="e">
        <f>#REF!</f>
        <v>#REF!</v>
      </c>
      <c r="CW171" s="59" t="e">
        <f>#REF!</f>
        <v>#REF!</v>
      </c>
      <c r="CX171" s="95" t="e">
        <f>#REF!</f>
        <v>#REF!</v>
      </c>
      <c r="CY171" s="95" t="e">
        <f>#REF!</f>
        <v>#REF!</v>
      </c>
      <c r="CZ171" s="95" t="e">
        <f>#REF!</f>
        <v>#REF!</v>
      </c>
      <c r="DA171" s="95" t="e">
        <f>#REF!</f>
        <v>#REF!</v>
      </c>
      <c r="DB171" s="95" t="e">
        <f>#REF!</f>
        <v>#REF!</v>
      </c>
    </row>
    <row r="172" spans="1:106" s="38" customFormat="1">
      <c r="A172" t="s">
        <v>164</v>
      </c>
      <c r="B172" s="10">
        <f>('E0-Last'!B172)-1</f>
        <v>33</v>
      </c>
      <c r="C172" s="6" t="s">
        <v>2</v>
      </c>
      <c r="D172" s="10" t="s">
        <v>38</v>
      </c>
      <c r="E172" s="59">
        <f t="shared" si="80"/>
        <v>0</v>
      </c>
      <c r="F172" s="59">
        <f t="shared" si="80"/>
        <v>0</v>
      </c>
      <c r="G172" s="59">
        <f t="shared" si="80"/>
        <v>87.5</v>
      </c>
      <c r="H172" s="59">
        <f t="shared" si="80"/>
        <v>12.5</v>
      </c>
      <c r="I172" s="59">
        <f t="shared" si="81"/>
        <v>0.875</v>
      </c>
      <c r="J172">
        <v>8</v>
      </c>
      <c r="K172">
        <v>0</v>
      </c>
      <c r="L172">
        <v>0</v>
      </c>
      <c r="M172">
        <v>7</v>
      </c>
      <c r="N172">
        <v>1</v>
      </c>
      <c r="O172">
        <v>0.875</v>
      </c>
      <c r="P172">
        <v>582.5</v>
      </c>
      <c r="Q172" t="s">
        <v>57</v>
      </c>
      <c r="R172">
        <v>471.14285719999998</v>
      </c>
      <c r="S172">
        <v>1362</v>
      </c>
      <c r="T172">
        <v>317.375</v>
      </c>
      <c r="U172">
        <v>342.85714280000002</v>
      </c>
      <c r="V172">
        <v>139</v>
      </c>
      <c r="W172">
        <v>160.125</v>
      </c>
      <c r="X172">
        <v>105</v>
      </c>
      <c r="Y172">
        <v>546</v>
      </c>
      <c r="Z172">
        <v>151.5</v>
      </c>
      <c r="AA172">
        <v>150.42857140000001</v>
      </c>
      <c r="AB172">
        <v>159</v>
      </c>
      <c r="AC172">
        <v>25</v>
      </c>
      <c r="AD172">
        <v>9</v>
      </c>
      <c r="AE172">
        <v>13</v>
      </c>
      <c r="AF172">
        <v>3</v>
      </c>
      <c r="AG172">
        <v>9</v>
      </c>
      <c r="AH172">
        <v>9</v>
      </c>
      <c r="AI172">
        <v>2</v>
      </c>
      <c r="AJ172" t="s">
        <v>57</v>
      </c>
      <c r="AK172" t="s">
        <v>57</v>
      </c>
      <c r="AL172">
        <v>5</v>
      </c>
      <c r="AM172">
        <v>8</v>
      </c>
      <c r="AN172">
        <v>1</v>
      </c>
      <c r="AO172" t="s">
        <v>57</v>
      </c>
      <c r="AP172" t="s">
        <v>57</v>
      </c>
      <c r="AQ172" t="s">
        <v>57</v>
      </c>
      <c r="AR172" t="s">
        <v>57</v>
      </c>
      <c r="AS172" t="s">
        <v>57</v>
      </c>
      <c r="AT172">
        <v>7</v>
      </c>
      <c r="AU172">
        <v>2</v>
      </c>
      <c r="AV172" t="s">
        <v>57</v>
      </c>
      <c r="AW172" t="s">
        <v>57</v>
      </c>
      <c r="AX172">
        <v>4</v>
      </c>
      <c r="AY172">
        <v>1</v>
      </c>
      <c r="AZ172">
        <v>1</v>
      </c>
      <c r="BA172" t="s">
        <v>57</v>
      </c>
      <c r="BB172" t="s">
        <v>57</v>
      </c>
      <c r="BC172" t="s">
        <v>57</v>
      </c>
      <c r="BD172">
        <v>1</v>
      </c>
      <c r="BE172">
        <v>26</v>
      </c>
      <c r="BF172" t="s">
        <v>57</v>
      </c>
      <c r="BG172" t="s">
        <v>57</v>
      </c>
      <c r="BH172" t="s">
        <v>57</v>
      </c>
      <c r="BI172">
        <v>6</v>
      </c>
      <c r="BJ172">
        <v>7</v>
      </c>
      <c r="BK172">
        <v>13</v>
      </c>
      <c r="BL172">
        <v>79</v>
      </c>
      <c r="BM172">
        <v>29</v>
      </c>
      <c r="BN172" t="s">
        <v>57</v>
      </c>
      <c r="BO172" t="s">
        <v>57</v>
      </c>
      <c r="BP172">
        <v>7</v>
      </c>
      <c r="BQ172">
        <v>14</v>
      </c>
      <c r="BR172">
        <v>29</v>
      </c>
      <c r="BS172" t="s">
        <v>57</v>
      </c>
      <c r="BT172" t="s">
        <v>57</v>
      </c>
      <c r="BU172" t="s">
        <v>57</v>
      </c>
      <c r="BV172" t="s">
        <v>57</v>
      </c>
      <c r="BW172" t="s">
        <v>57</v>
      </c>
      <c r="BX172" t="s">
        <v>57</v>
      </c>
      <c r="BY172" t="s">
        <v>57</v>
      </c>
      <c r="BZ172" t="s">
        <v>57</v>
      </c>
      <c r="CA172" t="s">
        <v>57</v>
      </c>
      <c r="CB172" t="s">
        <v>57</v>
      </c>
      <c r="CC172" t="s">
        <v>57</v>
      </c>
      <c r="CD172" t="s">
        <v>58</v>
      </c>
      <c r="CG172" s="10" t="e">
        <f>#REF!</f>
        <v>#REF!</v>
      </c>
      <c r="CH172" s="10" t="e">
        <f>#REF!</f>
        <v>#REF!</v>
      </c>
      <c r="CI172" s="59" t="e">
        <f>#REF!</f>
        <v>#REF!</v>
      </c>
      <c r="CJ172" s="59" t="e">
        <f>#REF!</f>
        <v>#REF!</v>
      </c>
      <c r="CK172" s="59" t="e">
        <f>#REF!</f>
        <v>#REF!</v>
      </c>
      <c r="CL172" s="59" t="e">
        <f>#REF!</f>
        <v>#REF!</v>
      </c>
      <c r="CM172" s="59" t="e">
        <f>#REF!</f>
        <v>#REF!</v>
      </c>
      <c r="CN172" s="95" t="e">
        <f>#REF!</f>
        <v>#REF!</v>
      </c>
      <c r="CO172" s="95" t="e">
        <f>#REF!</f>
        <v>#REF!</v>
      </c>
      <c r="CP172" s="95" t="e">
        <f>#REF!</f>
        <v>#REF!</v>
      </c>
      <c r="CQ172" s="95" t="e">
        <f>#REF!</f>
        <v>#REF!</v>
      </c>
      <c r="CR172" s="95" t="e">
        <f>#REF!</f>
        <v>#REF!</v>
      </c>
      <c r="CS172" s="59" t="e">
        <f>#REF!</f>
        <v>#REF!</v>
      </c>
      <c r="CT172" s="59" t="e">
        <f>#REF!</f>
        <v>#REF!</v>
      </c>
      <c r="CU172" s="59" t="e">
        <f>#REF!</f>
        <v>#REF!</v>
      </c>
      <c r="CV172" s="59" t="e">
        <f>#REF!</f>
        <v>#REF!</v>
      </c>
      <c r="CW172" s="59" t="e">
        <f>#REF!</f>
        <v>#REF!</v>
      </c>
      <c r="CX172" s="95" t="e">
        <f>#REF!</f>
        <v>#REF!</v>
      </c>
      <c r="CY172" s="95" t="e">
        <f>#REF!</f>
        <v>#REF!</v>
      </c>
      <c r="CZ172" s="95" t="e">
        <f>#REF!</f>
        <v>#REF!</v>
      </c>
      <c r="DA172" s="95" t="e">
        <f>#REF!</f>
        <v>#REF!</v>
      </c>
      <c r="DB172" s="95" t="e">
        <f>#REF!</f>
        <v>#REF!</v>
      </c>
    </row>
    <row r="173" spans="1:106" s="38" customFormat="1">
      <c r="A173" t="s">
        <v>165</v>
      </c>
      <c r="B173" s="10">
        <f>('E0-Last'!B173)-1</f>
        <v>28</v>
      </c>
      <c r="C173" s="6" t="s">
        <v>2</v>
      </c>
      <c r="D173" s="10" t="s">
        <v>38</v>
      </c>
      <c r="E173" s="59">
        <f t="shared" si="80"/>
        <v>0</v>
      </c>
      <c r="F173" s="59">
        <f t="shared" si="80"/>
        <v>0</v>
      </c>
      <c r="G173" s="59">
        <f t="shared" si="80"/>
        <v>100</v>
      </c>
      <c r="H173" s="59">
        <f t="shared" si="80"/>
        <v>0</v>
      </c>
      <c r="I173" s="59">
        <f t="shared" si="81"/>
        <v>1</v>
      </c>
      <c r="J173">
        <v>8</v>
      </c>
      <c r="K173">
        <v>0</v>
      </c>
      <c r="L173">
        <v>0</v>
      </c>
      <c r="M173">
        <v>8</v>
      </c>
      <c r="N173">
        <v>0</v>
      </c>
      <c r="O173">
        <v>1</v>
      </c>
      <c r="P173">
        <v>498.5</v>
      </c>
      <c r="Q173" t="s">
        <v>57</v>
      </c>
      <c r="R173">
        <v>498.5</v>
      </c>
      <c r="S173" t="s">
        <v>57</v>
      </c>
      <c r="T173">
        <v>136.25</v>
      </c>
      <c r="U173">
        <v>136.25</v>
      </c>
      <c r="V173" t="s">
        <v>57</v>
      </c>
      <c r="W173">
        <v>49.875</v>
      </c>
      <c r="X173">
        <v>49.875</v>
      </c>
      <c r="Y173" t="s">
        <v>57</v>
      </c>
      <c r="Z173">
        <v>521.125</v>
      </c>
      <c r="AA173">
        <v>521.125</v>
      </c>
      <c r="AB173" t="s">
        <v>57</v>
      </c>
      <c r="AC173">
        <v>23</v>
      </c>
      <c r="AD173">
        <v>10</v>
      </c>
      <c r="AE173">
        <v>13</v>
      </c>
      <c r="AF173" t="s">
        <v>57</v>
      </c>
      <c r="AG173">
        <v>10</v>
      </c>
      <c r="AH173">
        <v>10</v>
      </c>
      <c r="AI173">
        <v>3</v>
      </c>
      <c r="AJ173" t="s">
        <v>57</v>
      </c>
      <c r="AK173" t="s">
        <v>57</v>
      </c>
      <c r="AL173" t="s">
        <v>57</v>
      </c>
      <c r="AM173">
        <v>8</v>
      </c>
      <c r="AN173">
        <v>2</v>
      </c>
      <c r="AO173" t="s">
        <v>57</v>
      </c>
      <c r="AP173" t="s">
        <v>57</v>
      </c>
      <c r="AQ173" t="s">
        <v>57</v>
      </c>
      <c r="AR173" t="s">
        <v>57</v>
      </c>
      <c r="AS173">
        <v>2</v>
      </c>
      <c r="AT173">
        <v>8</v>
      </c>
      <c r="AU173">
        <v>3</v>
      </c>
      <c r="AV173" t="s">
        <v>57</v>
      </c>
      <c r="AW173" t="s">
        <v>57</v>
      </c>
      <c r="AX173" t="s">
        <v>57</v>
      </c>
      <c r="AY173" t="s">
        <v>57</v>
      </c>
      <c r="AZ173" t="s">
        <v>57</v>
      </c>
      <c r="BA173" t="s">
        <v>57</v>
      </c>
      <c r="BB173" t="s">
        <v>57</v>
      </c>
      <c r="BC173" t="s">
        <v>57</v>
      </c>
      <c r="BD173" t="s">
        <v>57</v>
      </c>
      <c r="BE173">
        <v>8</v>
      </c>
      <c r="BF173" t="s">
        <v>57</v>
      </c>
      <c r="BG173" t="s">
        <v>57</v>
      </c>
      <c r="BH173" t="s">
        <v>57</v>
      </c>
      <c r="BI173">
        <v>8</v>
      </c>
      <c r="BJ173" t="s">
        <v>57</v>
      </c>
      <c r="BK173" t="s">
        <v>57</v>
      </c>
      <c r="BL173">
        <v>71</v>
      </c>
      <c r="BM173">
        <v>25</v>
      </c>
      <c r="BN173" t="s">
        <v>57</v>
      </c>
      <c r="BO173">
        <v>3</v>
      </c>
      <c r="BP173">
        <v>6</v>
      </c>
      <c r="BQ173" t="s">
        <v>57</v>
      </c>
      <c r="BR173">
        <v>37</v>
      </c>
      <c r="BS173" t="s">
        <v>57</v>
      </c>
      <c r="BT173" t="s">
        <v>57</v>
      </c>
      <c r="BU173" t="s">
        <v>57</v>
      </c>
      <c r="BV173" t="s">
        <v>57</v>
      </c>
      <c r="BW173" t="s">
        <v>57</v>
      </c>
      <c r="BX173" t="s">
        <v>57</v>
      </c>
      <c r="BY173" t="s">
        <v>57</v>
      </c>
      <c r="BZ173" t="s">
        <v>57</v>
      </c>
      <c r="CA173" t="s">
        <v>57</v>
      </c>
      <c r="CB173" t="s">
        <v>57</v>
      </c>
      <c r="CC173" t="s">
        <v>57</v>
      </c>
      <c r="CD173" t="s">
        <v>58</v>
      </c>
      <c r="CG173" s="10">
        <f>CG415</f>
        <v>0</v>
      </c>
      <c r="CH173" s="10">
        <f t="shared" ref="CH173:DB173" si="83">CH415</f>
        <v>0</v>
      </c>
      <c r="CI173" s="59">
        <f t="shared" si="83"/>
        <v>0</v>
      </c>
      <c r="CJ173" s="59">
        <f t="shared" si="83"/>
        <v>0</v>
      </c>
      <c r="CK173" s="59">
        <f t="shared" si="83"/>
        <v>0</v>
      </c>
      <c r="CL173" s="59">
        <f t="shared" si="83"/>
        <v>0</v>
      </c>
      <c r="CM173" s="59">
        <f t="shared" si="83"/>
        <v>0</v>
      </c>
      <c r="CN173" s="95">
        <f t="shared" si="83"/>
        <v>0</v>
      </c>
      <c r="CO173" s="95">
        <f t="shared" si="83"/>
        <v>0</v>
      </c>
      <c r="CP173" s="95">
        <f t="shared" si="83"/>
        <v>0</v>
      </c>
      <c r="CQ173" s="95">
        <f t="shared" si="83"/>
        <v>0</v>
      </c>
      <c r="CR173" s="95">
        <f t="shared" si="83"/>
        <v>0</v>
      </c>
      <c r="CS173" s="59">
        <f t="shared" si="83"/>
        <v>0</v>
      </c>
      <c r="CT173" s="59">
        <f t="shared" si="83"/>
        <v>0</v>
      </c>
      <c r="CU173" s="59">
        <f t="shared" si="83"/>
        <v>0</v>
      </c>
      <c r="CV173" s="59">
        <f t="shared" si="83"/>
        <v>0</v>
      </c>
      <c r="CW173" s="59">
        <f t="shared" si="83"/>
        <v>0</v>
      </c>
      <c r="CX173" s="95">
        <f t="shared" si="83"/>
        <v>0</v>
      </c>
      <c r="CY173" s="95">
        <f t="shared" si="83"/>
        <v>0</v>
      </c>
      <c r="CZ173" s="95">
        <f t="shared" si="83"/>
        <v>0</v>
      </c>
      <c r="DA173" s="95">
        <f t="shared" si="83"/>
        <v>0</v>
      </c>
      <c r="DB173" s="95">
        <f t="shared" si="83"/>
        <v>0</v>
      </c>
    </row>
    <row r="174" spans="1:106" s="38" customFormat="1">
      <c r="A174" t="s">
        <v>166</v>
      </c>
      <c r="B174" s="10">
        <f>('E0-Last'!B174)-1</f>
        <v>36</v>
      </c>
      <c r="C174" s="4" t="s">
        <v>3</v>
      </c>
      <c r="D174" s="10" t="s">
        <v>38</v>
      </c>
      <c r="E174" s="59">
        <f t="shared" si="80"/>
        <v>50</v>
      </c>
      <c r="F174" s="59">
        <f t="shared" si="80"/>
        <v>0</v>
      </c>
      <c r="G174" s="59">
        <f t="shared" si="80"/>
        <v>25</v>
      </c>
      <c r="H174" s="59">
        <f t="shared" si="80"/>
        <v>25</v>
      </c>
      <c r="I174" s="59">
        <f t="shared" si="81"/>
        <v>0.25</v>
      </c>
      <c r="J174">
        <v>8</v>
      </c>
      <c r="K174">
        <v>4</v>
      </c>
      <c r="L174">
        <v>0</v>
      </c>
      <c r="M174">
        <v>2</v>
      </c>
      <c r="N174">
        <v>2</v>
      </c>
      <c r="O174">
        <v>0.5</v>
      </c>
      <c r="P174">
        <v>1988</v>
      </c>
      <c r="Q174" t="s">
        <v>57</v>
      </c>
      <c r="R174">
        <v>2460.5</v>
      </c>
      <c r="S174">
        <v>1515.5</v>
      </c>
      <c r="T174">
        <v>144.25</v>
      </c>
      <c r="U174">
        <v>38</v>
      </c>
      <c r="V174">
        <v>250.5</v>
      </c>
      <c r="W174">
        <v>957.25</v>
      </c>
      <c r="X174">
        <v>812.5</v>
      </c>
      <c r="Y174">
        <v>1102</v>
      </c>
      <c r="Z174">
        <v>23</v>
      </c>
      <c r="AA174">
        <v>36</v>
      </c>
      <c r="AB174">
        <v>10</v>
      </c>
      <c r="AC174">
        <v>21</v>
      </c>
      <c r="AD174">
        <v>7</v>
      </c>
      <c r="AE174">
        <v>5</v>
      </c>
      <c r="AF174">
        <v>9</v>
      </c>
      <c r="AG174">
        <v>9</v>
      </c>
      <c r="AH174">
        <v>4</v>
      </c>
      <c r="AI174">
        <v>1</v>
      </c>
      <c r="AJ174" t="s">
        <v>57</v>
      </c>
      <c r="AK174">
        <v>6</v>
      </c>
      <c r="AL174">
        <v>1</v>
      </c>
      <c r="AM174">
        <v>4</v>
      </c>
      <c r="AN174" t="s">
        <v>57</v>
      </c>
      <c r="AO174">
        <v>1</v>
      </c>
      <c r="AP174" t="s">
        <v>57</v>
      </c>
      <c r="AQ174">
        <v>2</v>
      </c>
      <c r="AR174" t="s">
        <v>57</v>
      </c>
      <c r="AS174">
        <v>1</v>
      </c>
      <c r="AT174">
        <v>2</v>
      </c>
      <c r="AU174" t="s">
        <v>57</v>
      </c>
      <c r="AV174" t="s">
        <v>57</v>
      </c>
      <c r="AW174">
        <v>1</v>
      </c>
      <c r="AX174">
        <v>1</v>
      </c>
      <c r="AY174">
        <v>4</v>
      </c>
      <c r="AZ174">
        <v>2</v>
      </c>
      <c r="BA174" t="s">
        <v>57</v>
      </c>
      <c r="BB174" t="s">
        <v>57</v>
      </c>
      <c r="BC174">
        <v>3</v>
      </c>
      <c r="BD174" t="s">
        <v>57</v>
      </c>
      <c r="BE174">
        <v>11</v>
      </c>
      <c r="BF174">
        <v>5</v>
      </c>
      <c r="BG174" t="s">
        <v>57</v>
      </c>
      <c r="BH174" t="s">
        <v>57</v>
      </c>
      <c r="BI174" t="s">
        <v>57</v>
      </c>
      <c r="BJ174">
        <v>4</v>
      </c>
      <c r="BK174">
        <v>2</v>
      </c>
      <c r="BL174">
        <v>703</v>
      </c>
      <c r="BM174">
        <v>278</v>
      </c>
      <c r="BN174">
        <v>1</v>
      </c>
      <c r="BO174">
        <v>2</v>
      </c>
      <c r="BP174">
        <v>9</v>
      </c>
      <c r="BQ174">
        <v>60</v>
      </c>
      <c r="BR174">
        <v>353</v>
      </c>
      <c r="BS174" t="s">
        <v>57</v>
      </c>
      <c r="BT174" t="s">
        <v>57</v>
      </c>
      <c r="BU174" t="s">
        <v>57</v>
      </c>
      <c r="BV174" t="s">
        <v>57</v>
      </c>
      <c r="BW174" t="s">
        <v>57</v>
      </c>
      <c r="BX174" t="s">
        <v>57</v>
      </c>
      <c r="BY174" t="s">
        <v>57</v>
      </c>
      <c r="BZ174" t="s">
        <v>57</v>
      </c>
      <c r="CA174" t="s">
        <v>57</v>
      </c>
      <c r="CB174" t="s">
        <v>57</v>
      </c>
      <c r="CC174" t="s">
        <v>57</v>
      </c>
      <c r="CD174" t="s">
        <v>58</v>
      </c>
      <c r="CG174" s="10"/>
      <c r="CH174" s="10"/>
    </row>
    <row r="175" spans="1:106" s="38" customFormat="1">
      <c r="A175" t="s">
        <v>167</v>
      </c>
      <c r="B175" s="10">
        <f>('E0-Last'!B175)-1</f>
        <v>26</v>
      </c>
      <c r="C175" s="6" t="s">
        <v>2</v>
      </c>
      <c r="D175" s="10" t="s">
        <v>38</v>
      </c>
      <c r="E175" s="59">
        <f t="shared" si="80"/>
        <v>25</v>
      </c>
      <c r="F175" s="59">
        <f t="shared" si="80"/>
        <v>0</v>
      </c>
      <c r="G175" s="59">
        <f t="shared" si="80"/>
        <v>75</v>
      </c>
      <c r="H175" s="59">
        <f t="shared" si="80"/>
        <v>0</v>
      </c>
      <c r="I175" s="59">
        <f t="shared" si="81"/>
        <v>0.75</v>
      </c>
      <c r="J175">
        <v>8</v>
      </c>
      <c r="K175">
        <v>2</v>
      </c>
      <c r="L175">
        <v>0</v>
      </c>
      <c r="M175">
        <v>6</v>
      </c>
      <c r="N175">
        <v>0</v>
      </c>
      <c r="O175">
        <v>1</v>
      </c>
      <c r="P175">
        <v>891.16666669999995</v>
      </c>
      <c r="Q175" t="s">
        <v>57</v>
      </c>
      <c r="R175">
        <v>891.16666669999995</v>
      </c>
      <c r="S175" t="s">
        <v>57</v>
      </c>
      <c r="T175">
        <v>141</v>
      </c>
      <c r="U175">
        <v>141</v>
      </c>
      <c r="V175" t="s">
        <v>57</v>
      </c>
      <c r="W175">
        <v>489.5</v>
      </c>
      <c r="X175">
        <v>489.5</v>
      </c>
      <c r="Y175" t="s">
        <v>57</v>
      </c>
      <c r="Z175">
        <v>582.5</v>
      </c>
      <c r="AA175">
        <v>582.5</v>
      </c>
      <c r="AB175" t="s">
        <v>57</v>
      </c>
      <c r="AC175">
        <v>16</v>
      </c>
      <c r="AD175">
        <v>7</v>
      </c>
      <c r="AE175">
        <v>9</v>
      </c>
      <c r="AF175" t="s">
        <v>57</v>
      </c>
      <c r="AG175">
        <v>7</v>
      </c>
      <c r="AH175">
        <v>7</v>
      </c>
      <c r="AI175">
        <v>2</v>
      </c>
      <c r="AJ175" t="s">
        <v>57</v>
      </c>
      <c r="AK175" t="s">
        <v>57</v>
      </c>
      <c r="AL175" t="s">
        <v>57</v>
      </c>
      <c r="AM175">
        <v>6</v>
      </c>
      <c r="AN175">
        <v>1</v>
      </c>
      <c r="AO175" t="s">
        <v>57</v>
      </c>
      <c r="AP175" t="s">
        <v>57</v>
      </c>
      <c r="AQ175" t="s">
        <v>57</v>
      </c>
      <c r="AR175" t="s">
        <v>57</v>
      </c>
      <c r="AS175">
        <v>1</v>
      </c>
      <c r="AT175">
        <v>6</v>
      </c>
      <c r="AU175">
        <v>2</v>
      </c>
      <c r="AV175" t="s">
        <v>57</v>
      </c>
      <c r="AW175" t="s">
        <v>57</v>
      </c>
      <c r="AX175" t="s">
        <v>57</v>
      </c>
      <c r="AY175" t="s">
        <v>57</v>
      </c>
      <c r="AZ175" t="s">
        <v>57</v>
      </c>
      <c r="BA175" t="s">
        <v>57</v>
      </c>
      <c r="BB175" t="s">
        <v>57</v>
      </c>
      <c r="BC175" t="s">
        <v>57</v>
      </c>
      <c r="BD175" t="s">
        <v>57</v>
      </c>
      <c r="BE175">
        <v>12</v>
      </c>
      <c r="BF175">
        <v>4</v>
      </c>
      <c r="BG175" t="s">
        <v>57</v>
      </c>
      <c r="BH175">
        <v>2</v>
      </c>
      <c r="BI175">
        <v>4</v>
      </c>
      <c r="BJ175">
        <v>2</v>
      </c>
      <c r="BK175" t="s">
        <v>57</v>
      </c>
      <c r="BL175">
        <v>534</v>
      </c>
      <c r="BM175">
        <v>193</v>
      </c>
      <c r="BN175">
        <v>8</v>
      </c>
      <c r="BO175">
        <v>8</v>
      </c>
      <c r="BP175" t="s">
        <v>57</v>
      </c>
      <c r="BQ175">
        <v>25</v>
      </c>
      <c r="BR175">
        <v>300</v>
      </c>
      <c r="BS175" t="s">
        <v>57</v>
      </c>
      <c r="BT175" t="s">
        <v>57</v>
      </c>
      <c r="BU175" t="s">
        <v>57</v>
      </c>
      <c r="BV175" t="s">
        <v>57</v>
      </c>
      <c r="BW175" t="s">
        <v>57</v>
      </c>
      <c r="BX175" t="s">
        <v>57</v>
      </c>
      <c r="BY175" t="s">
        <v>57</v>
      </c>
      <c r="BZ175" t="s">
        <v>57</v>
      </c>
      <c r="CA175" t="s">
        <v>57</v>
      </c>
      <c r="CB175" t="s">
        <v>57</v>
      </c>
      <c r="CC175" t="s">
        <v>57</v>
      </c>
      <c r="CD175" t="s">
        <v>58</v>
      </c>
      <c r="CG175" s="10"/>
      <c r="CH175" s="10"/>
    </row>
    <row r="176" spans="1:106" s="38" customFormat="1">
      <c r="A176" t="s">
        <v>182</v>
      </c>
      <c r="B176" s="10">
        <f>('E0-Last'!B176)-1</f>
        <v>34</v>
      </c>
      <c r="C176" s="4" t="s">
        <v>3</v>
      </c>
      <c r="D176" s="10" t="s">
        <v>38</v>
      </c>
      <c r="E176" s="59">
        <f t="shared" si="80"/>
        <v>50</v>
      </c>
      <c r="F176" s="59">
        <f t="shared" si="80"/>
        <v>12.5</v>
      </c>
      <c r="G176" s="59">
        <f t="shared" si="80"/>
        <v>25</v>
      </c>
      <c r="H176" s="59">
        <f t="shared" si="80"/>
        <v>12.5</v>
      </c>
      <c r="I176" s="59">
        <f t="shared" si="81"/>
        <v>0.25</v>
      </c>
      <c r="J176">
        <v>8</v>
      </c>
      <c r="K176">
        <v>4</v>
      </c>
      <c r="L176">
        <v>1</v>
      </c>
      <c r="M176">
        <v>2</v>
      </c>
      <c r="N176">
        <v>1</v>
      </c>
      <c r="O176">
        <v>0.66666666669999997</v>
      </c>
      <c r="P176">
        <v>1622.75</v>
      </c>
      <c r="Q176">
        <v>2961</v>
      </c>
      <c r="R176">
        <v>1009</v>
      </c>
      <c r="S176">
        <v>1512</v>
      </c>
      <c r="T176">
        <v>727.33333330000005</v>
      </c>
      <c r="U176">
        <v>141.5</v>
      </c>
      <c r="V176">
        <v>1899</v>
      </c>
      <c r="W176">
        <v>310.66666659999999</v>
      </c>
      <c r="X176">
        <v>371.5</v>
      </c>
      <c r="Y176">
        <v>189</v>
      </c>
      <c r="Z176">
        <v>547</v>
      </c>
      <c r="AA176">
        <v>684.5</v>
      </c>
      <c r="AB176">
        <v>272</v>
      </c>
      <c r="AC176">
        <v>26</v>
      </c>
      <c r="AD176">
        <v>9</v>
      </c>
      <c r="AE176">
        <v>9</v>
      </c>
      <c r="AF176">
        <v>8</v>
      </c>
      <c r="AG176">
        <v>10</v>
      </c>
      <c r="AH176">
        <v>7</v>
      </c>
      <c r="AI176">
        <v>1</v>
      </c>
      <c r="AJ176" t="s">
        <v>57</v>
      </c>
      <c r="AK176" t="s">
        <v>57</v>
      </c>
      <c r="AL176">
        <v>8</v>
      </c>
      <c r="AM176">
        <v>4</v>
      </c>
      <c r="AN176">
        <v>4</v>
      </c>
      <c r="AO176" t="s">
        <v>57</v>
      </c>
      <c r="AP176" t="s">
        <v>57</v>
      </c>
      <c r="AQ176" t="s">
        <v>57</v>
      </c>
      <c r="AR176">
        <v>1</v>
      </c>
      <c r="AS176">
        <v>3</v>
      </c>
      <c r="AT176">
        <v>2</v>
      </c>
      <c r="AU176">
        <v>1</v>
      </c>
      <c r="AV176" t="s">
        <v>57</v>
      </c>
      <c r="AW176" t="s">
        <v>57</v>
      </c>
      <c r="AX176">
        <v>3</v>
      </c>
      <c r="AY176">
        <v>3</v>
      </c>
      <c r="AZ176">
        <v>1</v>
      </c>
      <c r="BA176" t="s">
        <v>57</v>
      </c>
      <c r="BB176" t="s">
        <v>57</v>
      </c>
      <c r="BC176" t="s">
        <v>57</v>
      </c>
      <c r="BD176">
        <v>4</v>
      </c>
      <c r="BE176">
        <v>5</v>
      </c>
      <c r="BF176" t="s">
        <v>57</v>
      </c>
      <c r="BG176" t="s">
        <v>57</v>
      </c>
      <c r="BH176" t="s">
        <v>57</v>
      </c>
      <c r="BI176">
        <v>1</v>
      </c>
      <c r="BJ176">
        <v>2</v>
      </c>
      <c r="BK176">
        <v>2</v>
      </c>
      <c r="BL176" t="s">
        <v>57</v>
      </c>
      <c r="BM176" t="s">
        <v>57</v>
      </c>
      <c r="BN176" t="s">
        <v>57</v>
      </c>
      <c r="BO176" t="s">
        <v>57</v>
      </c>
      <c r="BP176" t="s">
        <v>57</v>
      </c>
      <c r="BQ176" t="s">
        <v>57</v>
      </c>
      <c r="BR176" t="s">
        <v>57</v>
      </c>
      <c r="BS176" t="s">
        <v>57</v>
      </c>
      <c r="BT176" t="s">
        <v>57</v>
      </c>
      <c r="BU176" t="s">
        <v>57</v>
      </c>
      <c r="BV176" t="s">
        <v>57</v>
      </c>
      <c r="BW176" t="s">
        <v>57</v>
      </c>
      <c r="BX176" t="s">
        <v>57</v>
      </c>
      <c r="BY176" t="s">
        <v>57</v>
      </c>
      <c r="BZ176" t="s">
        <v>57</v>
      </c>
      <c r="CA176" t="s">
        <v>57</v>
      </c>
      <c r="CB176" t="s">
        <v>57</v>
      </c>
      <c r="CC176" t="s">
        <v>57</v>
      </c>
      <c r="CD176" t="s">
        <v>58</v>
      </c>
      <c r="CG176" s="10"/>
      <c r="CH176" s="10"/>
    </row>
    <row r="177" spans="1:86" s="38" customFormat="1">
      <c r="A177" t="s">
        <v>168</v>
      </c>
      <c r="B177" s="10">
        <f>('E0-Last'!B177)-1</f>
        <v>28</v>
      </c>
      <c r="C177" s="4" t="s">
        <v>3</v>
      </c>
      <c r="D177" s="10" t="s">
        <v>38</v>
      </c>
      <c r="E177" s="59">
        <f t="shared" si="80"/>
        <v>12.5</v>
      </c>
      <c r="F177" s="59">
        <f t="shared" si="80"/>
        <v>0</v>
      </c>
      <c r="G177" s="59">
        <f t="shared" si="80"/>
        <v>62.5</v>
      </c>
      <c r="H177" s="59">
        <f t="shared" si="80"/>
        <v>25</v>
      </c>
      <c r="I177" s="59">
        <f t="shared" si="81"/>
        <v>0.625</v>
      </c>
      <c r="J177">
        <v>8</v>
      </c>
      <c r="K177">
        <v>1</v>
      </c>
      <c r="L177">
        <v>0</v>
      </c>
      <c r="M177">
        <v>5</v>
      </c>
      <c r="N177">
        <v>2</v>
      </c>
      <c r="O177">
        <v>0.71428571429999999</v>
      </c>
      <c r="P177">
        <v>227.85714290000001</v>
      </c>
      <c r="Q177" t="s">
        <v>57</v>
      </c>
      <c r="R177">
        <v>129.80000000000001</v>
      </c>
      <c r="S177">
        <v>473</v>
      </c>
      <c r="T177">
        <v>114.8571429</v>
      </c>
      <c r="U177">
        <v>114</v>
      </c>
      <c r="V177">
        <v>117</v>
      </c>
      <c r="W177">
        <v>190.14285709999999</v>
      </c>
      <c r="X177">
        <v>205.2</v>
      </c>
      <c r="Y177">
        <v>152.5</v>
      </c>
      <c r="Z177">
        <v>38.285714280000001</v>
      </c>
      <c r="AA177">
        <v>29</v>
      </c>
      <c r="AB177">
        <v>61.5</v>
      </c>
      <c r="AC177">
        <v>62</v>
      </c>
      <c r="AD177">
        <v>23</v>
      </c>
      <c r="AE177">
        <v>23</v>
      </c>
      <c r="AF177">
        <v>16</v>
      </c>
      <c r="AG177">
        <v>16</v>
      </c>
      <c r="AH177">
        <v>11</v>
      </c>
      <c r="AI177">
        <v>4</v>
      </c>
      <c r="AJ177" t="s">
        <v>57</v>
      </c>
      <c r="AK177">
        <v>7</v>
      </c>
      <c r="AL177">
        <v>24</v>
      </c>
      <c r="AM177">
        <v>7</v>
      </c>
      <c r="AN177">
        <v>4</v>
      </c>
      <c r="AO177" t="s">
        <v>57</v>
      </c>
      <c r="AP177" t="s">
        <v>57</v>
      </c>
      <c r="AQ177">
        <v>1</v>
      </c>
      <c r="AR177">
        <v>11</v>
      </c>
      <c r="AS177">
        <v>5</v>
      </c>
      <c r="AT177">
        <v>5</v>
      </c>
      <c r="AU177">
        <v>4</v>
      </c>
      <c r="AV177" t="s">
        <v>57</v>
      </c>
      <c r="AW177">
        <v>5</v>
      </c>
      <c r="AX177">
        <v>4</v>
      </c>
      <c r="AY177">
        <v>4</v>
      </c>
      <c r="AZ177">
        <v>2</v>
      </c>
      <c r="BA177" t="s">
        <v>57</v>
      </c>
      <c r="BB177" t="s">
        <v>57</v>
      </c>
      <c r="BC177">
        <v>1</v>
      </c>
      <c r="BD177">
        <v>9</v>
      </c>
      <c r="BE177">
        <v>25</v>
      </c>
      <c r="BF177" t="s">
        <v>57</v>
      </c>
      <c r="BG177" t="s">
        <v>57</v>
      </c>
      <c r="BH177" t="s">
        <v>57</v>
      </c>
      <c r="BI177">
        <v>4</v>
      </c>
      <c r="BJ177">
        <v>14</v>
      </c>
      <c r="BK177">
        <v>7</v>
      </c>
      <c r="BL177">
        <v>81</v>
      </c>
      <c r="BM177">
        <v>22</v>
      </c>
      <c r="BN177">
        <v>2</v>
      </c>
      <c r="BO177">
        <v>2</v>
      </c>
      <c r="BP177">
        <v>21</v>
      </c>
      <c r="BQ177">
        <v>13</v>
      </c>
      <c r="BR177">
        <v>21</v>
      </c>
      <c r="BS177" t="s">
        <v>57</v>
      </c>
      <c r="BT177" t="s">
        <v>57</v>
      </c>
      <c r="BU177" t="s">
        <v>57</v>
      </c>
      <c r="BV177" t="s">
        <v>57</v>
      </c>
      <c r="BW177" t="s">
        <v>57</v>
      </c>
      <c r="BX177" t="s">
        <v>57</v>
      </c>
      <c r="BY177" t="s">
        <v>57</v>
      </c>
      <c r="BZ177" t="s">
        <v>57</v>
      </c>
      <c r="CA177" t="s">
        <v>57</v>
      </c>
      <c r="CB177" t="s">
        <v>57</v>
      </c>
      <c r="CC177" t="s">
        <v>57</v>
      </c>
      <c r="CD177" t="s">
        <v>58</v>
      </c>
      <c r="CG177" s="10"/>
      <c r="CH177" s="10"/>
    </row>
    <row r="178" spans="1:86" s="38" customFormat="1">
      <c r="A178" t="s">
        <v>169</v>
      </c>
      <c r="B178" s="10">
        <f>('E0-Last'!B178)-1</f>
        <v>33</v>
      </c>
      <c r="C178" s="6" t="s">
        <v>2</v>
      </c>
      <c r="D178" s="10" t="s">
        <v>38</v>
      </c>
      <c r="E178" s="59">
        <f t="shared" si="80"/>
        <v>50</v>
      </c>
      <c r="F178" s="59">
        <f t="shared" si="80"/>
        <v>0</v>
      </c>
      <c r="G178" s="59">
        <f t="shared" si="80"/>
        <v>25</v>
      </c>
      <c r="H178" s="59">
        <f t="shared" si="80"/>
        <v>25</v>
      </c>
      <c r="I178" s="59">
        <f t="shared" si="81"/>
        <v>0.25</v>
      </c>
      <c r="J178">
        <v>8</v>
      </c>
      <c r="K178">
        <v>4</v>
      </c>
      <c r="L178">
        <v>0</v>
      </c>
      <c r="M178">
        <v>2</v>
      </c>
      <c r="N178">
        <v>2</v>
      </c>
      <c r="O178">
        <v>0.5</v>
      </c>
      <c r="P178">
        <v>1592.25</v>
      </c>
      <c r="Q178" t="s">
        <v>57</v>
      </c>
      <c r="R178">
        <v>1751.5</v>
      </c>
      <c r="S178">
        <v>1433</v>
      </c>
      <c r="T178">
        <v>145.25</v>
      </c>
      <c r="U178">
        <v>49.5</v>
      </c>
      <c r="V178">
        <v>241</v>
      </c>
      <c r="W178">
        <v>5707</v>
      </c>
      <c r="X178">
        <v>1896</v>
      </c>
      <c r="Y178">
        <v>9518</v>
      </c>
      <c r="Z178">
        <v>325.25</v>
      </c>
      <c r="AA178">
        <v>450.5</v>
      </c>
      <c r="AB178">
        <v>200</v>
      </c>
      <c r="AC178">
        <v>11</v>
      </c>
      <c r="AD178">
        <v>4</v>
      </c>
      <c r="AE178">
        <v>4</v>
      </c>
      <c r="AF178">
        <v>3</v>
      </c>
      <c r="AG178">
        <v>6</v>
      </c>
      <c r="AH178">
        <v>4</v>
      </c>
      <c r="AI178" t="s">
        <v>57</v>
      </c>
      <c r="AJ178" t="s">
        <v>57</v>
      </c>
      <c r="AK178">
        <v>1</v>
      </c>
      <c r="AL178" t="s">
        <v>57</v>
      </c>
      <c r="AM178">
        <v>4</v>
      </c>
      <c r="AN178" t="s">
        <v>57</v>
      </c>
      <c r="AO178" t="s">
        <v>57</v>
      </c>
      <c r="AP178" t="s">
        <v>57</v>
      </c>
      <c r="AQ178" t="s">
        <v>57</v>
      </c>
      <c r="AR178" t="s">
        <v>57</v>
      </c>
      <c r="AS178">
        <v>1</v>
      </c>
      <c r="AT178">
        <v>2</v>
      </c>
      <c r="AU178" t="s">
        <v>57</v>
      </c>
      <c r="AV178" t="s">
        <v>57</v>
      </c>
      <c r="AW178">
        <v>1</v>
      </c>
      <c r="AX178" t="s">
        <v>57</v>
      </c>
      <c r="AY178">
        <v>1</v>
      </c>
      <c r="AZ178">
        <v>2</v>
      </c>
      <c r="BA178" t="s">
        <v>57</v>
      </c>
      <c r="BB178" t="s">
        <v>57</v>
      </c>
      <c r="BC178" t="s">
        <v>57</v>
      </c>
      <c r="BD178" t="s">
        <v>57</v>
      </c>
      <c r="BE178">
        <v>7</v>
      </c>
      <c r="BF178" t="s">
        <v>57</v>
      </c>
      <c r="BG178" t="s">
        <v>57</v>
      </c>
      <c r="BH178" t="s">
        <v>57</v>
      </c>
      <c r="BI178" t="s">
        <v>57</v>
      </c>
      <c r="BJ178">
        <v>4</v>
      </c>
      <c r="BK178">
        <v>3</v>
      </c>
      <c r="BL178">
        <v>369</v>
      </c>
      <c r="BM178">
        <v>123</v>
      </c>
      <c r="BN178">
        <v>1</v>
      </c>
      <c r="BO178" t="s">
        <v>57</v>
      </c>
      <c r="BP178">
        <v>1</v>
      </c>
      <c r="BQ178">
        <v>134</v>
      </c>
      <c r="BR178">
        <v>110</v>
      </c>
      <c r="BS178" t="s">
        <v>57</v>
      </c>
      <c r="BT178" t="s">
        <v>57</v>
      </c>
      <c r="BU178" t="s">
        <v>57</v>
      </c>
      <c r="BV178" t="s">
        <v>57</v>
      </c>
      <c r="BW178" t="s">
        <v>57</v>
      </c>
      <c r="BX178" t="s">
        <v>57</v>
      </c>
      <c r="BY178" t="s">
        <v>57</v>
      </c>
      <c r="BZ178" t="s">
        <v>57</v>
      </c>
      <c r="CA178" t="s">
        <v>57</v>
      </c>
      <c r="CB178" t="s">
        <v>57</v>
      </c>
      <c r="CC178" t="s">
        <v>57</v>
      </c>
      <c r="CD178" t="s">
        <v>58</v>
      </c>
      <c r="CG178" s="10"/>
      <c r="CH178" s="10"/>
    </row>
    <row r="179" spans="1:86" s="38" customFormat="1">
      <c r="A179" t="s">
        <v>170</v>
      </c>
      <c r="B179" s="10">
        <f>('E0-Last'!B179)-1</f>
        <v>28</v>
      </c>
      <c r="C179" s="6" t="s">
        <v>2</v>
      </c>
      <c r="D179" s="10" t="s">
        <v>38</v>
      </c>
      <c r="E179" s="59">
        <f t="shared" si="80"/>
        <v>0</v>
      </c>
      <c r="F179" s="59">
        <f t="shared" si="80"/>
        <v>0</v>
      </c>
      <c r="G179" s="59">
        <f t="shared" si="80"/>
        <v>100</v>
      </c>
      <c r="H179" s="59">
        <f t="shared" si="80"/>
        <v>0</v>
      </c>
      <c r="I179" s="59">
        <f t="shared" si="81"/>
        <v>1</v>
      </c>
      <c r="J179">
        <v>8</v>
      </c>
      <c r="K179">
        <v>0</v>
      </c>
      <c r="L179">
        <v>0</v>
      </c>
      <c r="M179">
        <v>8</v>
      </c>
      <c r="N179">
        <v>0</v>
      </c>
      <c r="O179">
        <v>1</v>
      </c>
      <c r="P179">
        <v>197.75</v>
      </c>
      <c r="Q179" t="s">
        <v>57</v>
      </c>
      <c r="R179">
        <v>197.75</v>
      </c>
      <c r="S179" t="s">
        <v>57</v>
      </c>
      <c r="T179">
        <v>166</v>
      </c>
      <c r="U179">
        <v>166</v>
      </c>
      <c r="V179" t="s">
        <v>57</v>
      </c>
      <c r="W179">
        <v>151.625</v>
      </c>
      <c r="X179">
        <v>151.625</v>
      </c>
      <c r="Y179" t="s">
        <v>57</v>
      </c>
      <c r="Z179">
        <v>835</v>
      </c>
      <c r="AA179">
        <v>835</v>
      </c>
      <c r="AB179" t="s">
        <v>57</v>
      </c>
      <c r="AC179">
        <v>72</v>
      </c>
      <c r="AD179">
        <v>28</v>
      </c>
      <c r="AE179">
        <v>44</v>
      </c>
      <c r="AF179" t="s">
        <v>57</v>
      </c>
      <c r="AG179">
        <v>10</v>
      </c>
      <c r="AH179">
        <v>28</v>
      </c>
      <c r="AI179">
        <v>29</v>
      </c>
      <c r="AJ179">
        <v>4</v>
      </c>
      <c r="AK179">
        <v>1</v>
      </c>
      <c r="AL179" t="s">
        <v>57</v>
      </c>
      <c r="AM179">
        <v>8</v>
      </c>
      <c r="AN179">
        <v>20</v>
      </c>
      <c r="AO179" t="s">
        <v>57</v>
      </c>
      <c r="AP179" t="s">
        <v>57</v>
      </c>
      <c r="AQ179" t="s">
        <v>57</v>
      </c>
      <c r="AR179" t="s">
        <v>57</v>
      </c>
      <c r="AS179">
        <v>2</v>
      </c>
      <c r="AT179">
        <v>8</v>
      </c>
      <c r="AU179">
        <v>29</v>
      </c>
      <c r="AV179">
        <v>4</v>
      </c>
      <c r="AW179">
        <v>1</v>
      </c>
      <c r="AX179" t="s">
        <v>57</v>
      </c>
      <c r="AY179" t="s">
        <v>57</v>
      </c>
      <c r="AZ179" t="s">
        <v>57</v>
      </c>
      <c r="BA179" t="s">
        <v>57</v>
      </c>
      <c r="BB179" t="s">
        <v>57</v>
      </c>
      <c r="BC179" t="s">
        <v>57</v>
      </c>
      <c r="BD179" t="s">
        <v>57</v>
      </c>
      <c r="BE179">
        <v>9</v>
      </c>
      <c r="BF179" t="s">
        <v>57</v>
      </c>
      <c r="BG179" t="s">
        <v>57</v>
      </c>
      <c r="BH179" t="s">
        <v>57</v>
      </c>
      <c r="BI179">
        <v>7</v>
      </c>
      <c r="BJ179">
        <v>1</v>
      </c>
      <c r="BK179">
        <v>1</v>
      </c>
      <c r="BL179">
        <v>31</v>
      </c>
      <c r="BM179">
        <v>4</v>
      </c>
      <c r="BN179" t="s">
        <v>57</v>
      </c>
      <c r="BO179" t="s">
        <v>57</v>
      </c>
      <c r="BP179">
        <v>10</v>
      </c>
      <c r="BQ179">
        <v>1</v>
      </c>
      <c r="BR179">
        <v>16</v>
      </c>
      <c r="BS179" t="s">
        <v>57</v>
      </c>
      <c r="BT179" t="s">
        <v>57</v>
      </c>
      <c r="BU179" t="s">
        <v>57</v>
      </c>
      <c r="BV179" t="s">
        <v>57</v>
      </c>
      <c r="BW179" t="s">
        <v>57</v>
      </c>
      <c r="BX179" t="s">
        <v>57</v>
      </c>
      <c r="BY179" t="s">
        <v>57</v>
      </c>
      <c r="BZ179" t="s">
        <v>57</v>
      </c>
      <c r="CA179" t="s">
        <v>57</v>
      </c>
      <c r="CB179" t="s">
        <v>57</v>
      </c>
      <c r="CC179" t="s">
        <v>57</v>
      </c>
      <c r="CD179" t="s">
        <v>58</v>
      </c>
      <c r="CG179" s="10"/>
      <c r="CH179" s="10"/>
    </row>
    <row r="180" spans="1:86" s="38" customFormat="1">
      <c r="A180" t="s">
        <v>171</v>
      </c>
      <c r="B180" s="10">
        <f>('E0-Last'!B180)-1</f>
        <v>28</v>
      </c>
      <c r="C180" s="4" t="s">
        <v>3</v>
      </c>
      <c r="D180" s="10" t="s">
        <v>38</v>
      </c>
      <c r="E180" s="59">
        <f t="shared" si="80"/>
        <v>0</v>
      </c>
      <c r="F180" s="59">
        <f t="shared" si="80"/>
        <v>0</v>
      </c>
      <c r="G180" s="59">
        <f t="shared" si="80"/>
        <v>87.5</v>
      </c>
      <c r="H180" s="59">
        <f t="shared" si="80"/>
        <v>12.5</v>
      </c>
      <c r="I180" s="59">
        <f t="shared" si="81"/>
        <v>0.875</v>
      </c>
      <c r="J180">
        <v>8</v>
      </c>
      <c r="K180">
        <v>0</v>
      </c>
      <c r="L180">
        <v>0</v>
      </c>
      <c r="M180">
        <v>7</v>
      </c>
      <c r="N180">
        <v>1</v>
      </c>
      <c r="O180">
        <v>0.875</v>
      </c>
      <c r="P180">
        <v>1351.875</v>
      </c>
      <c r="Q180" t="s">
        <v>57</v>
      </c>
      <c r="R180">
        <v>1502.142857</v>
      </c>
      <c r="S180">
        <v>300</v>
      </c>
      <c r="T180">
        <v>332.875</v>
      </c>
      <c r="U180">
        <v>366.7142857</v>
      </c>
      <c r="V180">
        <v>96</v>
      </c>
      <c r="W180">
        <v>145.625</v>
      </c>
      <c r="X180">
        <v>158.42857140000001</v>
      </c>
      <c r="Y180">
        <v>56</v>
      </c>
      <c r="Z180">
        <v>205.5</v>
      </c>
      <c r="AA180">
        <v>200.42857140000001</v>
      </c>
      <c r="AB180">
        <v>241</v>
      </c>
      <c r="AC180">
        <v>24</v>
      </c>
      <c r="AD180">
        <v>13</v>
      </c>
      <c r="AE180">
        <v>10</v>
      </c>
      <c r="AF180">
        <v>1</v>
      </c>
      <c r="AG180">
        <v>10</v>
      </c>
      <c r="AH180">
        <v>13</v>
      </c>
      <c r="AI180">
        <v>1</v>
      </c>
      <c r="AJ180" t="s">
        <v>57</v>
      </c>
      <c r="AK180" t="s">
        <v>57</v>
      </c>
      <c r="AL180" t="s">
        <v>57</v>
      </c>
      <c r="AM180">
        <v>8</v>
      </c>
      <c r="AN180">
        <v>5</v>
      </c>
      <c r="AO180" t="s">
        <v>57</v>
      </c>
      <c r="AP180" t="s">
        <v>57</v>
      </c>
      <c r="AQ180" t="s">
        <v>57</v>
      </c>
      <c r="AR180" t="s">
        <v>57</v>
      </c>
      <c r="AS180">
        <v>2</v>
      </c>
      <c r="AT180">
        <v>7</v>
      </c>
      <c r="AU180">
        <v>1</v>
      </c>
      <c r="AV180" t="s">
        <v>57</v>
      </c>
      <c r="AW180" t="s">
        <v>57</v>
      </c>
      <c r="AX180" t="s">
        <v>57</v>
      </c>
      <c r="AY180" t="s">
        <v>57</v>
      </c>
      <c r="AZ180">
        <v>1</v>
      </c>
      <c r="BA180" t="s">
        <v>57</v>
      </c>
      <c r="BB180" t="s">
        <v>57</v>
      </c>
      <c r="BC180" t="s">
        <v>57</v>
      </c>
      <c r="BD180" t="s">
        <v>57</v>
      </c>
      <c r="BE180">
        <v>17</v>
      </c>
      <c r="BF180" t="s">
        <v>57</v>
      </c>
      <c r="BG180" t="s">
        <v>57</v>
      </c>
      <c r="BH180" t="s">
        <v>57</v>
      </c>
      <c r="BI180">
        <v>5</v>
      </c>
      <c r="BJ180">
        <v>7</v>
      </c>
      <c r="BK180">
        <v>5</v>
      </c>
      <c r="BL180">
        <v>75</v>
      </c>
      <c r="BM180">
        <v>47</v>
      </c>
      <c r="BN180">
        <v>9</v>
      </c>
      <c r="BO180">
        <v>3</v>
      </c>
      <c r="BP180">
        <v>6</v>
      </c>
      <c r="BQ180">
        <v>1</v>
      </c>
      <c r="BR180">
        <v>9</v>
      </c>
      <c r="BS180" t="s">
        <v>57</v>
      </c>
      <c r="BT180" t="s">
        <v>57</v>
      </c>
      <c r="BU180" t="s">
        <v>57</v>
      </c>
      <c r="BV180" t="s">
        <v>57</v>
      </c>
      <c r="BW180" t="s">
        <v>57</v>
      </c>
      <c r="BX180" t="s">
        <v>57</v>
      </c>
      <c r="BY180" t="s">
        <v>57</v>
      </c>
      <c r="BZ180" t="s">
        <v>57</v>
      </c>
      <c r="CA180" t="s">
        <v>57</v>
      </c>
      <c r="CB180" t="s">
        <v>57</v>
      </c>
      <c r="CC180" t="s">
        <v>57</v>
      </c>
      <c r="CD180" t="s">
        <v>58</v>
      </c>
      <c r="CG180" s="10"/>
      <c r="CH180" s="10"/>
    </row>
    <row r="181" spans="1:86" s="38" customFormat="1">
      <c r="A181" t="s">
        <v>172</v>
      </c>
      <c r="B181" s="10">
        <f>('E0-Last'!B181)-1</f>
        <v>36</v>
      </c>
      <c r="C181" s="4" t="s">
        <v>3</v>
      </c>
      <c r="D181" s="10" t="s">
        <v>38</v>
      </c>
      <c r="E181" s="59">
        <f t="shared" si="80"/>
        <v>0</v>
      </c>
      <c r="F181" s="59">
        <f t="shared" si="80"/>
        <v>0</v>
      </c>
      <c r="G181" s="59">
        <f t="shared" si="80"/>
        <v>87.5</v>
      </c>
      <c r="H181" s="59">
        <f t="shared" si="80"/>
        <v>12.5</v>
      </c>
      <c r="I181" s="59">
        <f t="shared" si="81"/>
        <v>0.875</v>
      </c>
      <c r="J181">
        <v>8</v>
      </c>
      <c r="K181">
        <v>0</v>
      </c>
      <c r="L181">
        <v>0</v>
      </c>
      <c r="M181">
        <v>7</v>
      </c>
      <c r="N181">
        <v>1</v>
      </c>
      <c r="O181">
        <v>0.875</v>
      </c>
      <c r="P181">
        <v>170.875</v>
      </c>
      <c r="Q181" t="s">
        <v>57</v>
      </c>
      <c r="R181">
        <v>186</v>
      </c>
      <c r="S181">
        <v>65</v>
      </c>
      <c r="T181">
        <v>76.125</v>
      </c>
      <c r="U181">
        <v>81.142857129999996</v>
      </c>
      <c r="V181">
        <v>41</v>
      </c>
      <c r="W181">
        <v>49.625</v>
      </c>
      <c r="X181">
        <v>43.857142850000002</v>
      </c>
      <c r="Y181">
        <v>90</v>
      </c>
      <c r="Z181">
        <v>828.75</v>
      </c>
      <c r="AA181">
        <v>912</v>
      </c>
      <c r="AB181">
        <v>246</v>
      </c>
      <c r="AC181">
        <v>24</v>
      </c>
      <c r="AD181">
        <v>10</v>
      </c>
      <c r="AE181">
        <v>13</v>
      </c>
      <c r="AF181">
        <v>1</v>
      </c>
      <c r="AG181">
        <v>13</v>
      </c>
      <c r="AH181">
        <v>9</v>
      </c>
      <c r="AI181">
        <v>1</v>
      </c>
      <c r="AJ181" t="s">
        <v>57</v>
      </c>
      <c r="AK181" t="s">
        <v>57</v>
      </c>
      <c r="AL181">
        <v>1</v>
      </c>
      <c r="AM181">
        <v>8</v>
      </c>
      <c r="AN181">
        <v>1</v>
      </c>
      <c r="AO181" t="s">
        <v>57</v>
      </c>
      <c r="AP181" t="s">
        <v>57</v>
      </c>
      <c r="AQ181" t="s">
        <v>57</v>
      </c>
      <c r="AR181">
        <v>1</v>
      </c>
      <c r="AS181">
        <v>5</v>
      </c>
      <c r="AT181">
        <v>7</v>
      </c>
      <c r="AU181">
        <v>1</v>
      </c>
      <c r="AV181" t="s">
        <v>57</v>
      </c>
      <c r="AW181" t="s">
        <v>57</v>
      </c>
      <c r="AX181" t="s">
        <v>57</v>
      </c>
      <c r="AY181" t="s">
        <v>57</v>
      </c>
      <c r="AZ181">
        <v>1</v>
      </c>
      <c r="BA181" t="s">
        <v>57</v>
      </c>
      <c r="BB181" t="s">
        <v>57</v>
      </c>
      <c r="BC181" t="s">
        <v>57</v>
      </c>
      <c r="BD181" t="s">
        <v>57</v>
      </c>
      <c r="BE181">
        <v>11</v>
      </c>
      <c r="BF181" t="s">
        <v>57</v>
      </c>
      <c r="BG181" t="s">
        <v>57</v>
      </c>
      <c r="BH181" t="s">
        <v>57</v>
      </c>
      <c r="BI181">
        <v>7</v>
      </c>
      <c r="BJ181">
        <v>1</v>
      </c>
      <c r="BK181">
        <v>3</v>
      </c>
      <c r="BL181">
        <v>77</v>
      </c>
      <c r="BM181">
        <v>6</v>
      </c>
      <c r="BN181" t="s">
        <v>57</v>
      </c>
      <c r="BO181">
        <v>3</v>
      </c>
      <c r="BP181">
        <v>7</v>
      </c>
      <c r="BQ181">
        <v>1</v>
      </c>
      <c r="BR181">
        <v>60</v>
      </c>
      <c r="BS181" t="s">
        <v>57</v>
      </c>
      <c r="BT181" t="s">
        <v>57</v>
      </c>
      <c r="BU181" t="s">
        <v>57</v>
      </c>
      <c r="BV181" t="s">
        <v>57</v>
      </c>
      <c r="BW181" t="s">
        <v>57</v>
      </c>
      <c r="BX181" t="s">
        <v>57</v>
      </c>
      <c r="BY181" t="s">
        <v>57</v>
      </c>
      <c r="BZ181" t="s">
        <v>57</v>
      </c>
      <c r="CA181" t="s">
        <v>57</v>
      </c>
      <c r="CB181" t="s">
        <v>57</v>
      </c>
      <c r="CC181" t="s">
        <v>57</v>
      </c>
      <c r="CD181" t="s">
        <v>58</v>
      </c>
      <c r="CG181" s="10"/>
      <c r="CH181" s="10"/>
    </row>
    <row r="182" spans="1:86" s="38" customFormat="1">
      <c r="A182" t="s">
        <v>173</v>
      </c>
      <c r="B182" s="10">
        <f>('E0-Last'!B182)-1</f>
        <v>33</v>
      </c>
      <c r="C182" s="6" t="s">
        <v>2</v>
      </c>
      <c r="D182" s="10" t="s">
        <v>38</v>
      </c>
      <c r="E182" s="59">
        <f t="shared" si="80"/>
        <v>0</v>
      </c>
      <c r="F182" s="59">
        <f t="shared" si="80"/>
        <v>0</v>
      </c>
      <c r="G182" s="59">
        <f t="shared" si="80"/>
        <v>100</v>
      </c>
      <c r="H182" s="59">
        <f t="shared" si="80"/>
        <v>0</v>
      </c>
      <c r="I182" s="59">
        <f t="shared" si="81"/>
        <v>1</v>
      </c>
      <c r="J182">
        <v>8</v>
      </c>
      <c r="K182">
        <v>0</v>
      </c>
      <c r="L182">
        <v>0</v>
      </c>
      <c r="M182">
        <v>8</v>
      </c>
      <c r="N182">
        <v>0</v>
      </c>
      <c r="O182">
        <v>1</v>
      </c>
      <c r="P182">
        <v>1198.875</v>
      </c>
      <c r="Q182" t="s">
        <v>57</v>
      </c>
      <c r="R182">
        <v>1198.875</v>
      </c>
      <c r="S182" t="s">
        <v>57</v>
      </c>
      <c r="T182">
        <v>278.125</v>
      </c>
      <c r="U182">
        <v>278.125</v>
      </c>
      <c r="V182" t="s">
        <v>57</v>
      </c>
      <c r="W182">
        <v>1351.25</v>
      </c>
      <c r="X182">
        <v>1351.25</v>
      </c>
      <c r="Y182" t="s">
        <v>57</v>
      </c>
      <c r="Z182">
        <v>20.625</v>
      </c>
      <c r="AA182">
        <v>20.625</v>
      </c>
      <c r="AB182" t="s">
        <v>57</v>
      </c>
      <c r="AC182">
        <v>22</v>
      </c>
      <c r="AD182">
        <v>12</v>
      </c>
      <c r="AE182">
        <v>10</v>
      </c>
      <c r="AF182" t="s">
        <v>57</v>
      </c>
      <c r="AG182">
        <v>9</v>
      </c>
      <c r="AH182">
        <v>12</v>
      </c>
      <c r="AI182">
        <v>1</v>
      </c>
      <c r="AJ182" t="s">
        <v>57</v>
      </c>
      <c r="AK182" t="s">
        <v>57</v>
      </c>
      <c r="AL182" t="s">
        <v>57</v>
      </c>
      <c r="AM182">
        <v>8</v>
      </c>
      <c r="AN182">
        <v>4</v>
      </c>
      <c r="AO182" t="s">
        <v>57</v>
      </c>
      <c r="AP182" t="s">
        <v>57</v>
      </c>
      <c r="AQ182" t="s">
        <v>57</v>
      </c>
      <c r="AR182" t="s">
        <v>57</v>
      </c>
      <c r="AS182">
        <v>1</v>
      </c>
      <c r="AT182">
        <v>8</v>
      </c>
      <c r="AU182">
        <v>1</v>
      </c>
      <c r="AV182" t="s">
        <v>57</v>
      </c>
      <c r="AW182" t="s">
        <v>57</v>
      </c>
      <c r="AX182" t="s">
        <v>57</v>
      </c>
      <c r="AY182" t="s">
        <v>57</v>
      </c>
      <c r="AZ182" t="s">
        <v>57</v>
      </c>
      <c r="BA182" t="s">
        <v>57</v>
      </c>
      <c r="BB182" t="s">
        <v>57</v>
      </c>
      <c r="BC182" t="s">
        <v>57</v>
      </c>
      <c r="BD182" t="s">
        <v>57</v>
      </c>
      <c r="BE182">
        <v>10</v>
      </c>
      <c r="BF182" t="s">
        <v>57</v>
      </c>
      <c r="BG182" t="s">
        <v>57</v>
      </c>
      <c r="BH182" t="s">
        <v>57</v>
      </c>
      <c r="BI182">
        <v>1</v>
      </c>
      <c r="BJ182">
        <v>7</v>
      </c>
      <c r="BK182">
        <v>2</v>
      </c>
      <c r="BL182">
        <v>69</v>
      </c>
      <c r="BM182">
        <v>27</v>
      </c>
      <c r="BN182">
        <v>1</v>
      </c>
      <c r="BO182">
        <v>11</v>
      </c>
      <c r="BP182">
        <v>3</v>
      </c>
      <c r="BQ182">
        <v>3</v>
      </c>
      <c r="BR182">
        <v>24</v>
      </c>
      <c r="BS182" t="s">
        <v>57</v>
      </c>
      <c r="BT182" t="s">
        <v>57</v>
      </c>
      <c r="BU182" t="s">
        <v>57</v>
      </c>
      <c r="BV182" t="s">
        <v>57</v>
      </c>
      <c r="BW182" t="s">
        <v>57</v>
      </c>
      <c r="BX182" t="s">
        <v>57</v>
      </c>
      <c r="BY182" t="s">
        <v>57</v>
      </c>
      <c r="BZ182" t="s">
        <v>57</v>
      </c>
      <c r="CA182" t="s">
        <v>57</v>
      </c>
      <c r="CB182" t="s">
        <v>57</v>
      </c>
      <c r="CC182" t="s">
        <v>57</v>
      </c>
      <c r="CD182" t="s">
        <v>58</v>
      </c>
      <c r="CG182" s="10"/>
      <c r="CH182" s="10"/>
    </row>
    <row r="183" spans="1:86" s="38" customFormat="1">
      <c r="A183" t="s">
        <v>174</v>
      </c>
      <c r="B183" s="10">
        <f>('E0-Last'!B183)-1</f>
        <v>33</v>
      </c>
      <c r="C183" s="6" t="s">
        <v>2</v>
      </c>
      <c r="D183" s="10" t="s">
        <v>38</v>
      </c>
      <c r="E183" s="59">
        <f t="shared" si="80"/>
        <v>87.5</v>
      </c>
      <c r="F183" s="59">
        <f t="shared" si="80"/>
        <v>0</v>
      </c>
      <c r="G183" s="59">
        <f t="shared" si="80"/>
        <v>0</v>
      </c>
      <c r="H183" s="59">
        <f t="shared" si="80"/>
        <v>12.5</v>
      </c>
      <c r="I183" s="59">
        <f t="shared" si="81"/>
        <v>0</v>
      </c>
      <c r="J183">
        <v>8</v>
      </c>
      <c r="K183">
        <v>7</v>
      </c>
      <c r="L183">
        <v>0</v>
      </c>
      <c r="M183">
        <v>0</v>
      </c>
      <c r="N183">
        <v>1</v>
      </c>
      <c r="O183">
        <v>0</v>
      </c>
      <c r="P183">
        <v>3127</v>
      </c>
      <c r="Q183" t="s">
        <v>57</v>
      </c>
      <c r="R183" t="s">
        <v>57</v>
      </c>
      <c r="S183">
        <v>3127</v>
      </c>
      <c r="T183">
        <v>839</v>
      </c>
      <c r="U183" t="s">
        <v>57</v>
      </c>
      <c r="V183">
        <v>839</v>
      </c>
      <c r="W183">
        <v>169</v>
      </c>
      <c r="X183" t="s">
        <v>57</v>
      </c>
      <c r="Y183">
        <v>169</v>
      </c>
      <c r="Z183">
        <v>263</v>
      </c>
      <c r="AA183" t="s">
        <v>57</v>
      </c>
      <c r="AB183">
        <v>263</v>
      </c>
      <c r="AC183">
        <v>6</v>
      </c>
      <c r="AD183">
        <v>1</v>
      </c>
      <c r="AE183">
        <v>3</v>
      </c>
      <c r="AF183">
        <v>2</v>
      </c>
      <c r="AG183">
        <v>3</v>
      </c>
      <c r="AH183">
        <v>1</v>
      </c>
      <c r="AI183">
        <v>1</v>
      </c>
      <c r="AJ183" t="s">
        <v>57</v>
      </c>
      <c r="AK183" t="s">
        <v>57</v>
      </c>
      <c r="AL183">
        <v>1</v>
      </c>
      <c r="AM183">
        <v>1</v>
      </c>
      <c r="AN183" t="s">
        <v>57</v>
      </c>
      <c r="AO183" t="s">
        <v>57</v>
      </c>
      <c r="AP183" t="s">
        <v>57</v>
      </c>
      <c r="AQ183" t="s">
        <v>57</v>
      </c>
      <c r="AR183" t="s">
        <v>57</v>
      </c>
      <c r="AS183">
        <v>2</v>
      </c>
      <c r="AT183" t="s">
        <v>57</v>
      </c>
      <c r="AU183" t="s">
        <v>57</v>
      </c>
      <c r="AV183" t="s">
        <v>57</v>
      </c>
      <c r="AW183" t="s">
        <v>57</v>
      </c>
      <c r="AX183">
        <v>1</v>
      </c>
      <c r="AY183" t="s">
        <v>57</v>
      </c>
      <c r="AZ183">
        <v>1</v>
      </c>
      <c r="BA183">
        <v>1</v>
      </c>
      <c r="BB183" t="s">
        <v>57</v>
      </c>
      <c r="BC183" t="s">
        <v>57</v>
      </c>
      <c r="BD183" t="s">
        <v>57</v>
      </c>
      <c r="BE183">
        <v>11</v>
      </c>
      <c r="BF183">
        <v>7</v>
      </c>
      <c r="BG183" t="s">
        <v>57</v>
      </c>
      <c r="BH183" t="s">
        <v>57</v>
      </c>
      <c r="BI183" t="s">
        <v>57</v>
      </c>
      <c r="BJ183">
        <v>1</v>
      </c>
      <c r="BK183">
        <v>3</v>
      </c>
      <c r="BL183">
        <v>478</v>
      </c>
      <c r="BM183">
        <v>191</v>
      </c>
      <c r="BN183">
        <v>7</v>
      </c>
      <c r="BO183">
        <v>1</v>
      </c>
      <c r="BP183" t="s">
        <v>57</v>
      </c>
      <c r="BQ183">
        <v>3</v>
      </c>
      <c r="BR183">
        <v>276</v>
      </c>
      <c r="BS183" t="s">
        <v>57</v>
      </c>
      <c r="BT183" t="s">
        <v>57</v>
      </c>
      <c r="BU183" t="s">
        <v>57</v>
      </c>
      <c r="BV183" t="s">
        <v>57</v>
      </c>
      <c r="BW183" t="s">
        <v>57</v>
      </c>
      <c r="BX183" t="s">
        <v>57</v>
      </c>
      <c r="BY183" t="s">
        <v>57</v>
      </c>
      <c r="BZ183" t="s">
        <v>57</v>
      </c>
      <c r="CA183" t="s">
        <v>57</v>
      </c>
      <c r="CB183" t="s">
        <v>57</v>
      </c>
      <c r="CC183" t="s">
        <v>57</v>
      </c>
      <c r="CD183" t="s">
        <v>58</v>
      </c>
      <c r="CG183" s="10"/>
      <c r="CH183" s="10"/>
    </row>
    <row r="184" spans="1:86" s="38" customFormat="1">
      <c r="A184" t="s">
        <v>183</v>
      </c>
      <c r="B184" s="10">
        <f>('E0-Last'!B184)-1</f>
        <v>33</v>
      </c>
      <c r="C184" s="6" t="s">
        <v>2</v>
      </c>
      <c r="D184" s="10" t="s">
        <v>38</v>
      </c>
      <c r="E184" s="59">
        <f t="shared" si="80"/>
        <v>37.5</v>
      </c>
      <c r="F184" s="59">
        <f t="shared" si="80"/>
        <v>0</v>
      </c>
      <c r="G184" s="59">
        <f t="shared" si="80"/>
        <v>62.5</v>
      </c>
      <c r="H184" s="59">
        <f t="shared" si="80"/>
        <v>0</v>
      </c>
      <c r="I184" s="59">
        <f t="shared" si="81"/>
        <v>0.625</v>
      </c>
      <c r="J184">
        <v>8</v>
      </c>
      <c r="K184">
        <v>3</v>
      </c>
      <c r="L184">
        <v>0</v>
      </c>
      <c r="M184">
        <v>5</v>
      </c>
      <c r="N184">
        <v>0</v>
      </c>
      <c r="O184">
        <v>1</v>
      </c>
      <c r="P184">
        <v>2249</v>
      </c>
      <c r="Q184" t="s">
        <v>57</v>
      </c>
      <c r="R184">
        <v>2249</v>
      </c>
      <c r="S184" t="s">
        <v>57</v>
      </c>
      <c r="T184">
        <v>391.6</v>
      </c>
      <c r="U184">
        <v>391.6</v>
      </c>
      <c r="V184" t="s">
        <v>57</v>
      </c>
      <c r="W184">
        <v>121.4</v>
      </c>
      <c r="X184">
        <v>121.4</v>
      </c>
      <c r="Y184" t="s">
        <v>57</v>
      </c>
      <c r="Z184">
        <v>829</v>
      </c>
      <c r="AA184">
        <v>829</v>
      </c>
      <c r="AB184" t="s">
        <v>57</v>
      </c>
      <c r="AC184">
        <v>56</v>
      </c>
      <c r="AD184">
        <v>5</v>
      </c>
      <c r="AE184">
        <v>51</v>
      </c>
      <c r="AF184" t="s">
        <v>57</v>
      </c>
      <c r="AG184">
        <v>46</v>
      </c>
      <c r="AH184">
        <v>5</v>
      </c>
      <c r="AI184">
        <v>2</v>
      </c>
      <c r="AJ184" t="s">
        <v>57</v>
      </c>
      <c r="AK184" t="s">
        <v>57</v>
      </c>
      <c r="AL184">
        <v>3</v>
      </c>
      <c r="AM184">
        <v>5</v>
      </c>
      <c r="AN184" t="s">
        <v>57</v>
      </c>
      <c r="AO184" t="s">
        <v>57</v>
      </c>
      <c r="AP184" t="s">
        <v>57</v>
      </c>
      <c r="AQ184" t="s">
        <v>57</v>
      </c>
      <c r="AR184" t="s">
        <v>57</v>
      </c>
      <c r="AS184">
        <v>41</v>
      </c>
      <c r="AT184">
        <v>5</v>
      </c>
      <c r="AU184">
        <v>2</v>
      </c>
      <c r="AV184" t="s">
        <v>57</v>
      </c>
      <c r="AW184" t="s">
        <v>57</v>
      </c>
      <c r="AX184">
        <v>3</v>
      </c>
      <c r="AY184" t="s">
        <v>57</v>
      </c>
      <c r="AZ184" t="s">
        <v>57</v>
      </c>
      <c r="BA184" t="s">
        <v>57</v>
      </c>
      <c r="BB184" t="s">
        <v>57</v>
      </c>
      <c r="BC184" t="s">
        <v>57</v>
      </c>
      <c r="BD184" t="s">
        <v>57</v>
      </c>
      <c r="BE184">
        <v>5</v>
      </c>
      <c r="BF184" t="s">
        <v>57</v>
      </c>
      <c r="BG184" t="s">
        <v>57</v>
      </c>
      <c r="BH184" t="s">
        <v>57</v>
      </c>
      <c r="BI184">
        <v>5</v>
      </c>
      <c r="BJ184" t="s">
        <v>57</v>
      </c>
      <c r="BK184" t="s">
        <v>57</v>
      </c>
      <c r="BL184" t="s">
        <v>57</v>
      </c>
      <c r="BM184" t="s">
        <v>57</v>
      </c>
      <c r="BN184" t="s">
        <v>57</v>
      </c>
      <c r="BO184" t="s">
        <v>57</v>
      </c>
      <c r="BP184" t="s">
        <v>57</v>
      </c>
      <c r="BQ184" t="s">
        <v>57</v>
      </c>
      <c r="BR184" t="s">
        <v>57</v>
      </c>
      <c r="BS184" t="s">
        <v>57</v>
      </c>
      <c r="BT184" t="s">
        <v>57</v>
      </c>
      <c r="BU184" t="s">
        <v>57</v>
      </c>
      <c r="BV184" t="s">
        <v>57</v>
      </c>
      <c r="BW184" t="s">
        <v>57</v>
      </c>
      <c r="BX184" t="s">
        <v>57</v>
      </c>
      <c r="BY184" t="s">
        <v>57</v>
      </c>
      <c r="BZ184" t="s">
        <v>57</v>
      </c>
      <c r="CA184" t="s">
        <v>57</v>
      </c>
      <c r="CB184" t="s">
        <v>57</v>
      </c>
      <c r="CC184" t="s">
        <v>57</v>
      </c>
      <c r="CD184" t="s">
        <v>58</v>
      </c>
      <c r="CG184" s="10"/>
      <c r="CH184" s="10"/>
    </row>
    <row r="185" spans="1:86" s="38" customFormat="1">
      <c r="A185" t="s">
        <v>175</v>
      </c>
      <c r="B185" s="10">
        <f>('E0-Last'!B185)-1</f>
        <v>28</v>
      </c>
      <c r="C185" s="4" t="s">
        <v>3</v>
      </c>
      <c r="D185" s="10" t="s">
        <v>38</v>
      </c>
      <c r="E185" s="59">
        <f t="shared" si="80"/>
        <v>0</v>
      </c>
      <c r="F185" s="59">
        <f t="shared" si="80"/>
        <v>0</v>
      </c>
      <c r="G185" s="59">
        <f t="shared" si="80"/>
        <v>100</v>
      </c>
      <c r="H185" s="59">
        <f t="shared" si="80"/>
        <v>0</v>
      </c>
      <c r="I185" s="59">
        <f t="shared" si="81"/>
        <v>1</v>
      </c>
      <c r="J185">
        <v>8</v>
      </c>
      <c r="K185">
        <v>0</v>
      </c>
      <c r="L185">
        <v>0</v>
      </c>
      <c r="M185">
        <v>8</v>
      </c>
      <c r="N185">
        <v>0</v>
      </c>
      <c r="O185">
        <v>1</v>
      </c>
      <c r="P185">
        <v>278.625</v>
      </c>
      <c r="Q185" t="s">
        <v>57</v>
      </c>
      <c r="R185">
        <v>278.625</v>
      </c>
      <c r="S185" t="s">
        <v>57</v>
      </c>
      <c r="T185">
        <v>124.875</v>
      </c>
      <c r="U185">
        <v>124.875</v>
      </c>
      <c r="V185" t="s">
        <v>57</v>
      </c>
      <c r="W185">
        <v>169.25</v>
      </c>
      <c r="X185">
        <v>169.25</v>
      </c>
      <c r="Y185" t="s">
        <v>57</v>
      </c>
      <c r="Z185">
        <v>102.75</v>
      </c>
      <c r="AA185">
        <v>102.75</v>
      </c>
      <c r="AB185" t="s">
        <v>57</v>
      </c>
      <c r="AC185">
        <v>21</v>
      </c>
      <c r="AD185">
        <v>8</v>
      </c>
      <c r="AE185">
        <v>13</v>
      </c>
      <c r="AF185" t="s">
        <v>57</v>
      </c>
      <c r="AG185">
        <v>11</v>
      </c>
      <c r="AH185">
        <v>8</v>
      </c>
      <c r="AI185">
        <v>1</v>
      </c>
      <c r="AJ185" t="s">
        <v>57</v>
      </c>
      <c r="AK185" t="s">
        <v>57</v>
      </c>
      <c r="AL185">
        <v>1</v>
      </c>
      <c r="AM185">
        <v>8</v>
      </c>
      <c r="AN185" t="s">
        <v>57</v>
      </c>
      <c r="AO185" t="s">
        <v>57</v>
      </c>
      <c r="AP185" t="s">
        <v>57</v>
      </c>
      <c r="AQ185" t="s">
        <v>57</v>
      </c>
      <c r="AR185" t="s">
        <v>57</v>
      </c>
      <c r="AS185">
        <v>3</v>
      </c>
      <c r="AT185">
        <v>8</v>
      </c>
      <c r="AU185">
        <v>1</v>
      </c>
      <c r="AV185" t="s">
        <v>57</v>
      </c>
      <c r="AW185" t="s">
        <v>57</v>
      </c>
      <c r="AX185">
        <v>1</v>
      </c>
      <c r="AY185" t="s">
        <v>57</v>
      </c>
      <c r="AZ185" t="s">
        <v>57</v>
      </c>
      <c r="BA185" t="s">
        <v>57</v>
      </c>
      <c r="BB185" t="s">
        <v>57</v>
      </c>
      <c r="BC185" t="s">
        <v>57</v>
      </c>
      <c r="BD185" t="s">
        <v>57</v>
      </c>
      <c r="BE185">
        <v>26</v>
      </c>
      <c r="BF185" t="s">
        <v>57</v>
      </c>
      <c r="BG185" t="s">
        <v>57</v>
      </c>
      <c r="BH185" t="s">
        <v>57</v>
      </c>
      <c r="BI185">
        <v>7</v>
      </c>
      <c r="BJ185">
        <v>6</v>
      </c>
      <c r="BK185">
        <v>13</v>
      </c>
      <c r="BL185">
        <v>96</v>
      </c>
      <c r="BM185">
        <v>14</v>
      </c>
      <c r="BN185" t="s">
        <v>57</v>
      </c>
      <c r="BO185">
        <v>1</v>
      </c>
      <c r="BP185">
        <v>25</v>
      </c>
      <c r="BQ185">
        <v>7</v>
      </c>
      <c r="BR185">
        <v>49</v>
      </c>
      <c r="BS185" t="s">
        <v>57</v>
      </c>
      <c r="BT185" t="s">
        <v>57</v>
      </c>
      <c r="BU185" t="s">
        <v>57</v>
      </c>
      <c r="BV185" t="s">
        <v>57</v>
      </c>
      <c r="BW185" t="s">
        <v>57</v>
      </c>
      <c r="BX185" t="s">
        <v>57</v>
      </c>
      <c r="BY185" t="s">
        <v>57</v>
      </c>
      <c r="BZ185" t="s">
        <v>57</v>
      </c>
      <c r="CA185" t="s">
        <v>57</v>
      </c>
      <c r="CB185" t="s">
        <v>57</v>
      </c>
      <c r="CC185" t="s">
        <v>57</v>
      </c>
      <c r="CD185" t="s">
        <v>58</v>
      </c>
      <c r="CG185" s="10"/>
      <c r="CH185" s="10"/>
    </row>
    <row r="186" spans="1:86" s="38" customFormat="1">
      <c r="A186" t="s">
        <v>176</v>
      </c>
      <c r="B186" s="10">
        <f>('E0-Last'!B186)-1</f>
        <v>-1</v>
      </c>
      <c r="C186" s="6" t="s">
        <v>2</v>
      </c>
      <c r="D186" s="10" t="s">
        <v>38</v>
      </c>
      <c r="E186" s="59">
        <f t="shared" si="80"/>
        <v>87.5</v>
      </c>
      <c r="F186" s="59">
        <f t="shared" si="80"/>
        <v>12.5</v>
      </c>
      <c r="G186" s="59">
        <f t="shared" si="80"/>
        <v>0</v>
      </c>
      <c r="H186" s="59">
        <f t="shared" si="80"/>
        <v>0</v>
      </c>
      <c r="I186" s="59">
        <f t="shared" si="81"/>
        <v>0</v>
      </c>
      <c r="J186">
        <v>8</v>
      </c>
      <c r="K186">
        <v>7</v>
      </c>
      <c r="L186">
        <v>1</v>
      </c>
      <c r="M186">
        <v>0</v>
      </c>
      <c r="N186">
        <v>0</v>
      </c>
      <c r="O186">
        <v>0</v>
      </c>
      <c r="P186">
        <v>3667</v>
      </c>
      <c r="Q186">
        <v>3667</v>
      </c>
      <c r="R186" t="s">
        <v>57</v>
      </c>
      <c r="S186" t="s">
        <v>57</v>
      </c>
      <c r="T186" t="s">
        <v>57</v>
      </c>
      <c r="U186" t="s">
        <v>57</v>
      </c>
      <c r="V186" t="s">
        <v>57</v>
      </c>
      <c r="W186" t="s">
        <v>57</v>
      </c>
      <c r="X186" t="s">
        <v>57</v>
      </c>
      <c r="Y186" t="s">
        <v>57</v>
      </c>
      <c r="Z186" t="s">
        <v>57</v>
      </c>
      <c r="AA186" t="s">
        <v>57</v>
      </c>
      <c r="AB186" t="s">
        <v>57</v>
      </c>
      <c r="AC186">
        <v>7</v>
      </c>
      <c r="AD186">
        <v>3</v>
      </c>
      <c r="AE186">
        <v>2</v>
      </c>
      <c r="AF186">
        <v>2</v>
      </c>
      <c r="AG186">
        <v>4</v>
      </c>
      <c r="AH186">
        <v>2</v>
      </c>
      <c r="AI186" t="s">
        <v>57</v>
      </c>
      <c r="AJ186" t="s">
        <v>57</v>
      </c>
      <c r="AK186" t="s">
        <v>57</v>
      </c>
      <c r="AL186">
        <v>1</v>
      </c>
      <c r="AM186">
        <v>1</v>
      </c>
      <c r="AN186">
        <v>2</v>
      </c>
      <c r="AO186" t="s">
        <v>57</v>
      </c>
      <c r="AP186" t="s">
        <v>57</v>
      </c>
      <c r="AQ186" t="s">
        <v>57</v>
      </c>
      <c r="AR186" t="s">
        <v>57</v>
      </c>
      <c r="AS186">
        <v>2</v>
      </c>
      <c r="AT186" t="s">
        <v>57</v>
      </c>
      <c r="AU186" t="s">
        <v>57</v>
      </c>
      <c r="AV186" t="s">
        <v>57</v>
      </c>
      <c r="AW186" t="s">
        <v>57</v>
      </c>
      <c r="AX186" t="s">
        <v>57</v>
      </c>
      <c r="AY186">
        <v>1</v>
      </c>
      <c r="AZ186" t="s">
        <v>57</v>
      </c>
      <c r="BA186" t="s">
        <v>57</v>
      </c>
      <c r="BB186" t="s">
        <v>57</v>
      </c>
      <c r="BC186" t="s">
        <v>57</v>
      </c>
      <c r="BD186">
        <v>1</v>
      </c>
      <c r="BE186">
        <v>4</v>
      </c>
      <c r="BF186">
        <v>1</v>
      </c>
      <c r="BG186" t="s">
        <v>57</v>
      </c>
      <c r="BH186" t="s">
        <v>57</v>
      </c>
      <c r="BI186" t="s">
        <v>57</v>
      </c>
      <c r="BJ186" t="s">
        <v>57</v>
      </c>
      <c r="BK186">
        <v>3</v>
      </c>
      <c r="BL186">
        <v>559</v>
      </c>
      <c r="BM186">
        <v>218</v>
      </c>
      <c r="BN186">
        <v>16</v>
      </c>
      <c r="BO186" t="s">
        <v>57</v>
      </c>
      <c r="BP186" t="s">
        <v>57</v>
      </c>
      <c r="BQ186" t="s">
        <v>57</v>
      </c>
      <c r="BR186">
        <v>325</v>
      </c>
      <c r="BS186" t="s">
        <v>57</v>
      </c>
      <c r="BT186" t="s">
        <v>57</v>
      </c>
      <c r="BU186" t="s">
        <v>57</v>
      </c>
      <c r="BV186" t="s">
        <v>57</v>
      </c>
      <c r="BW186" t="s">
        <v>57</v>
      </c>
      <c r="BX186" t="s">
        <v>57</v>
      </c>
      <c r="BY186" t="s">
        <v>57</v>
      </c>
      <c r="BZ186" t="s">
        <v>57</v>
      </c>
      <c r="CA186" t="s">
        <v>57</v>
      </c>
      <c r="CB186" t="s">
        <v>57</v>
      </c>
      <c r="CC186" t="s">
        <v>57</v>
      </c>
      <c r="CD186" t="s">
        <v>58</v>
      </c>
      <c r="CG186" s="10"/>
      <c r="CH186" s="10"/>
    </row>
    <row r="187" spans="1:86" s="38" customFormat="1">
      <c r="A187" t="s">
        <v>177</v>
      </c>
      <c r="B187" s="10">
        <f>('E0-Last'!B187)-1</f>
        <v>10</v>
      </c>
      <c r="C187" s="6" t="s">
        <v>2</v>
      </c>
      <c r="D187" s="10" t="s">
        <v>38</v>
      </c>
      <c r="E187" s="59">
        <f t="shared" si="80"/>
        <v>37.5</v>
      </c>
      <c r="F187" s="59">
        <f t="shared" si="80"/>
        <v>37.5</v>
      </c>
      <c r="G187" s="59">
        <f t="shared" si="80"/>
        <v>25</v>
      </c>
      <c r="H187" s="59">
        <f t="shared" si="80"/>
        <v>0</v>
      </c>
      <c r="I187" s="59">
        <f t="shared" si="81"/>
        <v>0.25</v>
      </c>
      <c r="J187">
        <v>8</v>
      </c>
      <c r="K187">
        <v>3</v>
      </c>
      <c r="L187">
        <v>3</v>
      </c>
      <c r="M187">
        <v>2</v>
      </c>
      <c r="N187">
        <v>0</v>
      </c>
      <c r="O187">
        <v>1</v>
      </c>
      <c r="P187">
        <v>1941.4</v>
      </c>
      <c r="Q187">
        <v>2498</v>
      </c>
      <c r="R187">
        <v>1106.5</v>
      </c>
      <c r="S187" t="s">
        <v>57</v>
      </c>
      <c r="T187">
        <v>340</v>
      </c>
      <c r="U187">
        <v>340</v>
      </c>
      <c r="V187" t="s">
        <v>57</v>
      </c>
      <c r="W187">
        <v>864</v>
      </c>
      <c r="X187">
        <v>864</v>
      </c>
      <c r="Y187" t="s">
        <v>57</v>
      </c>
      <c r="Z187">
        <v>310.5</v>
      </c>
      <c r="AA187">
        <v>310.5</v>
      </c>
      <c r="AB187" t="s">
        <v>57</v>
      </c>
      <c r="AC187">
        <v>11</v>
      </c>
      <c r="AD187">
        <v>8</v>
      </c>
      <c r="AE187">
        <v>3</v>
      </c>
      <c r="AF187" t="s">
        <v>57</v>
      </c>
      <c r="AG187">
        <v>6</v>
      </c>
      <c r="AH187">
        <v>4</v>
      </c>
      <c r="AI187" t="s">
        <v>57</v>
      </c>
      <c r="AJ187" t="s">
        <v>57</v>
      </c>
      <c r="AK187" t="s">
        <v>57</v>
      </c>
      <c r="AL187">
        <v>1</v>
      </c>
      <c r="AM187">
        <v>5</v>
      </c>
      <c r="AN187">
        <v>2</v>
      </c>
      <c r="AO187" t="s">
        <v>57</v>
      </c>
      <c r="AP187" t="s">
        <v>57</v>
      </c>
      <c r="AQ187" t="s">
        <v>57</v>
      </c>
      <c r="AR187">
        <v>1</v>
      </c>
      <c r="AS187">
        <v>1</v>
      </c>
      <c r="AT187">
        <v>2</v>
      </c>
      <c r="AU187" t="s">
        <v>57</v>
      </c>
      <c r="AV187" t="s">
        <v>57</v>
      </c>
      <c r="AW187" t="s">
        <v>57</v>
      </c>
      <c r="AX187" t="s">
        <v>57</v>
      </c>
      <c r="AY187" t="s">
        <v>57</v>
      </c>
      <c r="AZ187" t="s">
        <v>57</v>
      </c>
      <c r="BA187" t="s">
        <v>57</v>
      </c>
      <c r="BB187" t="s">
        <v>57</v>
      </c>
      <c r="BC187" t="s">
        <v>57</v>
      </c>
      <c r="BD187" t="s">
        <v>57</v>
      </c>
      <c r="BE187">
        <v>9</v>
      </c>
      <c r="BF187">
        <v>2</v>
      </c>
      <c r="BG187" t="s">
        <v>57</v>
      </c>
      <c r="BH187" t="s">
        <v>57</v>
      </c>
      <c r="BI187" t="s">
        <v>57</v>
      </c>
      <c r="BJ187">
        <v>2</v>
      </c>
      <c r="BK187">
        <v>5</v>
      </c>
      <c r="BL187">
        <v>102</v>
      </c>
      <c r="BM187">
        <v>28</v>
      </c>
      <c r="BN187">
        <v>11</v>
      </c>
      <c r="BO187" t="s">
        <v>57</v>
      </c>
      <c r="BP187" t="s">
        <v>57</v>
      </c>
      <c r="BQ187">
        <v>4</v>
      </c>
      <c r="BR187">
        <v>59</v>
      </c>
      <c r="BS187" t="s">
        <v>57</v>
      </c>
      <c r="BT187" t="s">
        <v>57</v>
      </c>
      <c r="BU187" t="s">
        <v>57</v>
      </c>
      <c r="BV187" t="s">
        <v>57</v>
      </c>
      <c r="BW187" t="s">
        <v>57</v>
      </c>
      <c r="BX187" t="s">
        <v>57</v>
      </c>
      <c r="BY187" t="s">
        <v>57</v>
      </c>
      <c r="BZ187" t="s">
        <v>57</v>
      </c>
      <c r="CA187" t="s">
        <v>57</v>
      </c>
      <c r="CB187" t="s">
        <v>57</v>
      </c>
      <c r="CC187" t="s">
        <v>57</v>
      </c>
      <c r="CD187" t="s">
        <v>58</v>
      </c>
      <c r="CG187" s="10"/>
      <c r="CH187" s="10"/>
    </row>
    <row r="188" spans="1:86" s="38" customFormat="1">
      <c r="A188"/>
      <c r="B188" s="10"/>
      <c r="C188" s="6"/>
      <c r="D188" s="10"/>
      <c r="E188" s="59"/>
      <c r="F188" s="59"/>
      <c r="G188" s="59"/>
      <c r="H188" s="59"/>
      <c r="I188" s="59"/>
      <c r="CG188" s="10"/>
      <c r="CH188" s="10"/>
    </row>
    <row r="189" spans="1:86" s="38" customFormat="1">
      <c r="A189" s="34" t="s">
        <v>3</v>
      </c>
      <c r="B189" s="34">
        <f>COUNTIF(C161:C186,"WT")</f>
        <v>11</v>
      </c>
      <c r="C189" s="63"/>
      <c r="D189" s="22" t="s">
        <v>41</v>
      </c>
      <c r="E189" s="24">
        <f>AVERAGE(E164:E167,E169,E174,E176:E177,E180:E181,E185)</f>
        <v>32.954545454545453</v>
      </c>
      <c r="F189" s="24">
        <f t="shared" ref="F189:BQ189" si="84">AVERAGE(F164:F167,F169,F174,F176:F177,F180:F181,F185)</f>
        <v>1.1363636363636365</v>
      </c>
      <c r="G189" s="24">
        <f t="shared" si="84"/>
        <v>51.136363636363633</v>
      </c>
      <c r="H189" s="24">
        <f t="shared" si="84"/>
        <v>14.772727272727273</v>
      </c>
      <c r="I189" s="24">
        <f t="shared" si="84"/>
        <v>0.51136363636363635</v>
      </c>
      <c r="J189" s="24">
        <f t="shared" si="84"/>
        <v>8</v>
      </c>
      <c r="K189" s="24">
        <f t="shared" si="84"/>
        <v>2.6363636363636362</v>
      </c>
      <c r="L189" s="24">
        <f>AVERAGE(L164:L167,L169,L174,L176:L177,L180:L181,L185)</f>
        <v>9.0909090909090912E-2</v>
      </c>
      <c r="M189" s="24">
        <f t="shared" si="84"/>
        <v>4.0909090909090908</v>
      </c>
      <c r="N189" s="24">
        <f t="shared" si="84"/>
        <v>1.1818181818181819</v>
      </c>
      <c r="O189" s="24">
        <f t="shared" si="84"/>
        <v>0.69372294373636367</v>
      </c>
      <c r="P189" s="24">
        <f t="shared" si="84"/>
        <v>1113.4377705363638</v>
      </c>
      <c r="Q189" s="24">
        <f t="shared" si="84"/>
        <v>2961</v>
      </c>
      <c r="R189" s="24">
        <f t="shared" si="84"/>
        <v>1001.3651190300001</v>
      </c>
      <c r="S189" s="24">
        <f t="shared" si="84"/>
        <v>1133.0555555555557</v>
      </c>
      <c r="T189" s="24">
        <f t="shared" si="84"/>
        <v>345.63474029090906</v>
      </c>
      <c r="U189" s="24">
        <f t="shared" si="84"/>
        <v>238.54821428299996</v>
      </c>
      <c r="V189" s="24">
        <f t="shared" si="84"/>
        <v>629.44444444444446</v>
      </c>
      <c r="W189" s="24">
        <f t="shared" si="84"/>
        <v>878.71753242727254</v>
      </c>
      <c r="X189" s="24">
        <f t="shared" si="84"/>
        <v>637.25690475499994</v>
      </c>
      <c r="Y189" s="24">
        <f t="shared" si="84"/>
        <v>1665.2222222222222</v>
      </c>
      <c r="Z189" s="24">
        <f t="shared" si="84"/>
        <v>297.99567098909091</v>
      </c>
      <c r="AA189" s="24">
        <f t="shared" si="84"/>
        <v>382.73452379999998</v>
      </c>
      <c r="AB189" s="24">
        <f t="shared" si="84"/>
        <v>137.05555555555554</v>
      </c>
      <c r="AC189" s="24">
        <f t="shared" si="84"/>
        <v>23.818181818181817</v>
      </c>
      <c r="AD189" s="24">
        <f t="shared" si="84"/>
        <v>9.545454545454545</v>
      </c>
      <c r="AE189" s="24">
        <f t="shared" si="84"/>
        <v>9.1818181818181817</v>
      </c>
      <c r="AF189" s="24">
        <f t="shared" si="84"/>
        <v>5.6</v>
      </c>
      <c r="AG189" s="24">
        <f t="shared" si="84"/>
        <v>8.9090909090909083</v>
      </c>
      <c r="AH189" s="24">
        <f t="shared" si="84"/>
        <v>7.1818181818181817</v>
      </c>
      <c r="AI189" s="24">
        <f t="shared" si="84"/>
        <v>1.5</v>
      </c>
      <c r="AJ189" s="24" t="e">
        <f t="shared" si="84"/>
        <v>#DIV/0!</v>
      </c>
      <c r="AK189" s="24">
        <f t="shared" si="84"/>
        <v>5</v>
      </c>
      <c r="AL189" s="24">
        <f t="shared" si="84"/>
        <v>6.1111111111111107</v>
      </c>
      <c r="AM189" s="24">
        <f t="shared" si="84"/>
        <v>5.3636363636363633</v>
      </c>
      <c r="AN189" s="24">
        <f t="shared" si="84"/>
        <v>3.5</v>
      </c>
      <c r="AO189" s="24">
        <f t="shared" si="84"/>
        <v>1.5</v>
      </c>
      <c r="AP189" s="24" t="e">
        <f t="shared" si="84"/>
        <v>#DIV/0!</v>
      </c>
      <c r="AQ189" s="24">
        <f t="shared" si="84"/>
        <v>1.5</v>
      </c>
      <c r="AR189" s="24">
        <f t="shared" si="84"/>
        <v>2.7142857142857144</v>
      </c>
      <c r="AS189" s="24">
        <f t="shared" si="84"/>
        <v>3.125</v>
      </c>
      <c r="AT189" s="24">
        <f t="shared" si="84"/>
        <v>4.5</v>
      </c>
      <c r="AU189" s="24">
        <f t="shared" si="84"/>
        <v>1.4285714285714286</v>
      </c>
      <c r="AV189" s="24" t="e">
        <f t="shared" si="84"/>
        <v>#DIV/0!</v>
      </c>
      <c r="AW189" s="24">
        <f t="shared" si="84"/>
        <v>3</v>
      </c>
      <c r="AX189" s="24">
        <f t="shared" si="84"/>
        <v>2.5</v>
      </c>
      <c r="AY189" s="24">
        <f t="shared" si="84"/>
        <v>3.5</v>
      </c>
      <c r="AZ189" s="24">
        <f t="shared" si="84"/>
        <v>1.4444444444444444</v>
      </c>
      <c r="BA189" s="24">
        <f t="shared" si="84"/>
        <v>1</v>
      </c>
      <c r="BB189" s="24" t="e">
        <f t="shared" si="84"/>
        <v>#DIV/0!</v>
      </c>
      <c r="BC189" s="24">
        <f t="shared" si="84"/>
        <v>2</v>
      </c>
      <c r="BD189" s="24">
        <f t="shared" si="84"/>
        <v>4.2</v>
      </c>
      <c r="BE189" s="24">
        <f t="shared" si="84"/>
        <v>14</v>
      </c>
      <c r="BF189" s="24">
        <f t="shared" si="84"/>
        <v>4.25</v>
      </c>
      <c r="BG189" s="24" t="e">
        <f t="shared" si="84"/>
        <v>#DIV/0!</v>
      </c>
      <c r="BH189" s="24" t="e">
        <f t="shared" si="84"/>
        <v>#DIV/0!</v>
      </c>
      <c r="BI189" s="24">
        <f t="shared" si="84"/>
        <v>4</v>
      </c>
      <c r="BJ189" s="24">
        <f t="shared" si="84"/>
        <v>4.4545454545454541</v>
      </c>
      <c r="BK189" s="24">
        <f t="shared" si="84"/>
        <v>5.0909090909090908</v>
      </c>
      <c r="BL189" s="24">
        <f t="shared" si="84"/>
        <v>237.3</v>
      </c>
      <c r="BM189" s="24">
        <f t="shared" si="84"/>
        <v>80.400000000000006</v>
      </c>
      <c r="BN189" s="24">
        <f t="shared" si="84"/>
        <v>4</v>
      </c>
      <c r="BO189" s="24">
        <f t="shared" si="84"/>
        <v>2.2000000000000002</v>
      </c>
      <c r="BP189" s="24">
        <f t="shared" si="84"/>
        <v>11.8</v>
      </c>
      <c r="BQ189" s="24">
        <f t="shared" si="84"/>
        <v>21.444444444444443</v>
      </c>
      <c r="BR189" s="24">
        <f t="shared" ref="BR189:BX189" si="85">AVERAGE(BR164:BR167,BR169,BR174,BR176:BR177,BR180:BR181,BR185)</f>
        <v>121.9</v>
      </c>
      <c r="BS189" s="24" t="e">
        <f t="shared" si="85"/>
        <v>#DIV/0!</v>
      </c>
      <c r="BT189" s="24" t="e">
        <f t="shared" si="85"/>
        <v>#DIV/0!</v>
      </c>
      <c r="BU189" s="24" t="e">
        <f t="shared" si="85"/>
        <v>#DIV/0!</v>
      </c>
      <c r="BV189" s="24" t="e">
        <f t="shared" si="85"/>
        <v>#DIV/0!</v>
      </c>
      <c r="BW189" s="24" t="e">
        <f t="shared" si="85"/>
        <v>#DIV/0!</v>
      </c>
      <c r="BX189" s="24" t="e">
        <f t="shared" si="85"/>
        <v>#DIV/0!</v>
      </c>
      <c r="BY189" s="24" t="e">
        <f>AVERAGE(BY164:BY167,BY169,BY174,BY176:BY177,BY180:BY181,BY185)</f>
        <v>#DIV/0!</v>
      </c>
      <c r="BZ189" s="24" t="e">
        <f>AVERAGE(BZ164:BZ167,BZ169,BZ174,BZ176:BZ177,BZ180:BZ181,BZ185)</f>
        <v>#DIV/0!</v>
      </c>
      <c r="CA189" s="24" t="e">
        <f>AVERAGE(CA164:CA167,CA169,CA174,CA176:CA177,CA180:CA181,CA185)</f>
        <v>#DIV/0!</v>
      </c>
      <c r="CB189" s="24" t="e">
        <f>AVERAGE(CB164:CB167,CB169,CB174,CB176:CB177,CB180:CB181,CB185)</f>
        <v>#DIV/0!</v>
      </c>
      <c r="CC189" s="24" t="e">
        <f>AVERAGE(CC164:CC167,CC169,CC174,CC176:CC177,CC180:CC181,CC185)</f>
        <v>#DIV/0!</v>
      </c>
      <c r="CG189" s="10"/>
      <c r="CH189" s="10"/>
    </row>
    <row r="190" spans="1:86" s="38" customFormat="1">
      <c r="A190" s="35" t="s">
        <v>179</v>
      </c>
      <c r="B190" s="34">
        <f>COUNTIF(C161:C186,"+ve")</f>
        <v>12</v>
      </c>
      <c r="C190" s="63"/>
      <c r="D190" s="18" t="s">
        <v>41</v>
      </c>
      <c r="E190" s="27">
        <f>AVERAGE(E168,E170:E173,E175,E178:E179,E182:E184,E186:E187)</f>
        <v>31.73076923076923</v>
      </c>
      <c r="F190" s="27">
        <f t="shared" ref="F190:BQ190" si="86">AVERAGE(F168,F170:F173,F175,F178:F179,F182:F184,F186:F187)</f>
        <v>4.8076923076923075</v>
      </c>
      <c r="G190" s="27">
        <f t="shared" si="86"/>
        <v>58.653846153846153</v>
      </c>
      <c r="H190" s="27">
        <f t="shared" si="86"/>
        <v>4.8076923076923075</v>
      </c>
      <c r="I190" s="27">
        <f t="shared" si="86"/>
        <v>0.58653846153846156</v>
      </c>
      <c r="J190" s="27">
        <f t="shared" si="86"/>
        <v>8</v>
      </c>
      <c r="K190" s="27">
        <f t="shared" si="86"/>
        <v>2.5384615384615383</v>
      </c>
      <c r="L190" s="27">
        <f t="shared" si="86"/>
        <v>0.38461538461538464</v>
      </c>
      <c r="M190" s="27">
        <f t="shared" si="86"/>
        <v>4.6923076923076925</v>
      </c>
      <c r="N190" s="27">
        <f t="shared" si="86"/>
        <v>0.38461538461538464</v>
      </c>
      <c r="O190" s="27">
        <f t="shared" si="86"/>
        <v>0.78708791207692308</v>
      </c>
      <c r="P190" s="27">
        <f t="shared" si="86"/>
        <v>1494.7084249000002</v>
      </c>
      <c r="Q190" s="27">
        <f t="shared" si="86"/>
        <v>2325</v>
      </c>
      <c r="R190" s="27">
        <f t="shared" si="86"/>
        <v>1173.0054112636362</v>
      </c>
      <c r="S190" s="27">
        <f t="shared" si="86"/>
        <v>1705.25</v>
      </c>
      <c r="T190" s="27">
        <f t="shared" si="86"/>
        <v>289.63035714166665</v>
      </c>
      <c r="U190" s="27">
        <f t="shared" si="86"/>
        <v>211.2801948</v>
      </c>
      <c r="V190" s="27">
        <f t="shared" si="86"/>
        <v>743.25</v>
      </c>
      <c r="W190" s="27">
        <f t="shared" si="86"/>
        <v>1114.5154761666665</v>
      </c>
      <c r="X190" s="27">
        <f t="shared" si="86"/>
        <v>858.02499999999998</v>
      </c>
      <c r="Y190" s="27">
        <f t="shared" si="86"/>
        <v>3424</v>
      </c>
      <c r="Z190" s="27">
        <f t="shared" si="86"/>
        <v>469.40327380999997</v>
      </c>
      <c r="AA190" s="27">
        <f t="shared" si="86"/>
        <v>499.5124458845454</v>
      </c>
      <c r="AB190" s="27">
        <f t="shared" si="86"/>
        <v>167.5</v>
      </c>
      <c r="AC190" s="27">
        <f t="shared" si="86"/>
        <v>25.615384615384617</v>
      </c>
      <c r="AD190" s="27">
        <f t="shared" si="86"/>
        <v>9</v>
      </c>
      <c r="AE190" s="27">
        <f t="shared" si="86"/>
        <v>14.461538461538462</v>
      </c>
      <c r="AF190" s="27">
        <f t="shared" si="86"/>
        <v>4.666666666666667</v>
      </c>
      <c r="AG190" s="27">
        <f t="shared" si="86"/>
        <v>10.692307692307692</v>
      </c>
      <c r="AH190" s="27">
        <f t="shared" si="86"/>
        <v>7.8461538461538458</v>
      </c>
      <c r="AI190" s="27">
        <f t="shared" si="86"/>
        <v>6.1111111111111107</v>
      </c>
      <c r="AJ190" s="27">
        <f t="shared" si="86"/>
        <v>2.5</v>
      </c>
      <c r="AK190" s="27">
        <f t="shared" si="86"/>
        <v>1</v>
      </c>
      <c r="AL190" s="27">
        <f t="shared" si="86"/>
        <v>4.2857142857142856</v>
      </c>
      <c r="AM190" s="27">
        <f t="shared" si="86"/>
        <v>5.4615384615384617</v>
      </c>
      <c r="AN190" s="27">
        <f t="shared" si="86"/>
        <v>4</v>
      </c>
      <c r="AO190" s="27" t="e">
        <f t="shared" si="86"/>
        <v>#DIV/0!</v>
      </c>
      <c r="AP190" s="27" t="e">
        <f t="shared" si="86"/>
        <v>#DIV/0!</v>
      </c>
      <c r="AQ190" s="27" t="e">
        <f t="shared" si="86"/>
        <v>#DIV/0!</v>
      </c>
      <c r="AR190" s="27">
        <f t="shared" si="86"/>
        <v>5</v>
      </c>
      <c r="AS190" s="27">
        <f t="shared" si="86"/>
        <v>5.8888888888888893</v>
      </c>
      <c r="AT190" s="27">
        <f t="shared" si="86"/>
        <v>5.5454545454545459</v>
      </c>
      <c r="AU190" s="27">
        <f t="shared" si="86"/>
        <v>6.75</v>
      </c>
      <c r="AV190" s="27">
        <f t="shared" si="86"/>
        <v>2.5</v>
      </c>
      <c r="AW190" s="27">
        <f t="shared" si="86"/>
        <v>1</v>
      </c>
      <c r="AX190" s="27">
        <f t="shared" si="86"/>
        <v>2.6</v>
      </c>
      <c r="AY190" s="27">
        <f t="shared" si="86"/>
        <v>3</v>
      </c>
      <c r="AZ190" s="27">
        <f t="shared" si="86"/>
        <v>1.25</v>
      </c>
      <c r="BA190" s="27">
        <f t="shared" si="86"/>
        <v>1</v>
      </c>
      <c r="BB190" s="27" t="e">
        <f t="shared" si="86"/>
        <v>#DIV/0!</v>
      </c>
      <c r="BC190" s="27" t="e">
        <f t="shared" si="86"/>
        <v>#DIV/0!</v>
      </c>
      <c r="BD190" s="27">
        <f t="shared" si="86"/>
        <v>2.3333333333333335</v>
      </c>
      <c r="BE190" s="27">
        <f t="shared" si="86"/>
        <v>9.8461538461538467</v>
      </c>
      <c r="BF190" s="27">
        <f t="shared" si="86"/>
        <v>3.2</v>
      </c>
      <c r="BG190" s="27" t="e">
        <f t="shared" si="86"/>
        <v>#DIV/0!</v>
      </c>
      <c r="BH190" s="27">
        <f t="shared" si="86"/>
        <v>2</v>
      </c>
      <c r="BI190" s="27">
        <f t="shared" si="86"/>
        <v>5</v>
      </c>
      <c r="BJ190" s="27">
        <f t="shared" si="86"/>
        <v>3.875</v>
      </c>
      <c r="BK190" s="27">
        <f t="shared" si="86"/>
        <v>3.9</v>
      </c>
      <c r="BL190" s="27">
        <f t="shared" si="86"/>
        <v>255.36363636363637</v>
      </c>
      <c r="BM190" s="27">
        <f t="shared" si="86"/>
        <v>88.090909090909093</v>
      </c>
      <c r="BN190" s="27">
        <f t="shared" si="86"/>
        <v>8.8571428571428577</v>
      </c>
      <c r="BO190" s="27">
        <f t="shared" si="86"/>
        <v>5.75</v>
      </c>
      <c r="BP190" s="27">
        <f t="shared" si="86"/>
        <v>8.1428571428571423</v>
      </c>
      <c r="BQ190" s="27">
        <f t="shared" si="86"/>
        <v>52.75</v>
      </c>
      <c r="BR190" s="27">
        <f t="shared" ref="BR190:BX190" si="87">AVERAGE(BR168,BR170:BR173,BR175,BR178:BR179,BR182:BR184,BR186:BR187)</f>
        <v>116</v>
      </c>
      <c r="BS190" s="27" t="e">
        <f t="shared" si="87"/>
        <v>#DIV/0!</v>
      </c>
      <c r="BT190" s="27" t="e">
        <f t="shared" si="87"/>
        <v>#DIV/0!</v>
      </c>
      <c r="BU190" s="27" t="e">
        <f t="shared" si="87"/>
        <v>#DIV/0!</v>
      </c>
      <c r="BV190" s="27" t="e">
        <f t="shared" si="87"/>
        <v>#DIV/0!</v>
      </c>
      <c r="BW190" s="27" t="e">
        <f t="shared" si="87"/>
        <v>#DIV/0!</v>
      </c>
      <c r="BX190" s="27" t="e">
        <f t="shared" si="87"/>
        <v>#DIV/0!</v>
      </c>
      <c r="BY190" s="27" t="e">
        <f>AVERAGE(BY168,BY170:BY173,BY175,BY178:BY179,BY182:BY184,BY186:BY187)</f>
        <v>#DIV/0!</v>
      </c>
      <c r="BZ190" s="27" t="e">
        <f>AVERAGE(BZ168,BZ170:BZ173,BZ175,BZ178:BZ179,BZ182:BZ184,BZ186:BZ187)</f>
        <v>#DIV/0!</v>
      </c>
      <c r="CA190" s="27" t="e">
        <f>AVERAGE(CA168,CA170:CA173,CA175,CA178:CA179,CA182:CA184,CA186:CA187)</f>
        <v>#DIV/0!</v>
      </c>
      <c r="CB190" s="27" t="e">
        <f>AVERAGE(CB168,CB170:CB173,CB175,CB178:CB179,CB182:CB184,CB186:CB187)</f>
        <v>#DIV/0!</v>
      </c>
      <c r="CC190" s="27" t="e">
        <f>AVERAGE(CC168,CC170:CC173,CC175,CC178:CC179,CC182:CC184,CC186:CC187)</f>
        <v>#DIV/0!</v>
      </c>
      <c r="CG190" s="10"/>
      <c r="CH190" s="10"/>
    </row>
    <row r="191" spans="1:86" s="38" customFormat="1">
      <c r="A191" s="63"/>
      <c r="B191" s="63"/>
      <c r="C191" s="63"/>
      <c r="D191" s="22" t="s">
        <v>43</v>
      </c>
      <c r="E191" s="24">
        <f>STDEV(E164:E167,E169,E174,E176:E177,E180:E181,E185)/SQRT($B189)</f>
        <v>8.473341764685113</v>
      </c>
      <c r="F191" s="24">
        <f t="shared" ref="F191:BQ191" si="88">STDEV(F164:F167,F169,F174,F176:F177,F180:F181,F185)/SQRT($B189)</f>
        <v>1.1363636363636362</v>
      </c>
      <c r="G191" s="24">
        <f t="shared" si="88"/>
        <v>10.036091893554373</v>
      </c>
      <c r="H191" s="24">
        <f t="shared" si="88"/>
        <v>2.82952263590653</v>
      </c>
      <c r="I191" s="24">
        <f t="shared" si="88"/>
        <v>0.10036091893554371</v>
      </c>
      <c r="J191" s="24">
        <f t="shared" si="88"/>
        <v>0</v>
      </c>
      <c r="K191" s="24">
        <f t="shared" si="88"/>
        <v>0.67786734117480907</v>
      </c>
      <c r="L191" s="24">
        <f t="shared" si="88"/>
        <v>9.0909090909090912E-2</v>
      </c>
      <c r="M191" s="24">
        <f t="shared" si="88"/>
        <v>0.80288735148434964</v>
      </c>
      <c r="N191" s="24">
        <f t="shared" si="88"/>
        <v>0.22636181087252244</v>
      </c>
      <c r="O191" s="24">
        <f t="shared" si="88"/>
        <v>8.396238932240116E-2</v>
      </c>
      <c r="P191" s="24">
        <f t="shared" si="88"/>
        <v>218.02321610589479</v>
      </c>
      <c r="Q191" s="24" t="e">
        <f t="shared" si="88"/>
        <v>#DIV/0!</v>
      </c>
      <c r="R191" s="24">
        <f t="shared" si="88"/>
        <v>223.19159155582386</v>
      </c>
      <c r="S191" s="24">
        <f t="shared" si="88"/>
        <v>308.73102117270861</v>
      </c>
      <c r="T191" s="24">
        <f t="shared" si="88"/>
        <v>99.025389379910749</v>
      </c>
      <c r="U191" s="24">
        <f t="shared" si="88"/>
        <v>64.461883134598125</v>
      </c>
      <c r="V191" s="24">
        <f t="shared" si="88"/>
        <v>230.42785604920761</v>
      </c>
      <c r="W191" s="24">
        <f t="shared" si="88"/>
        <v>383.80356167248135</v>
      </c>
      <c r="X191" s="24">
        <f t="shared" si="88"/>
        <v>335.85692798641867</v>
      </c>
      <c r="Y191" s="24">
        <f t="shared" si="88"/>
        <v>983.02262907202532</v>
      </c>
      <c r="Z191" s="24">
        <f t="shared" si="88"/>
        <v>78.82974535453522</v>
      </c>
      <c r="AA191" s="24">
        <f t="shared" si="88"/>
        <v>104.1735656087335</v>
      </c>
      <c r="AB191" s="24">
        <f t="shared" si="88"/>
        <v>32.628717521084198</v>
      </c>
      <c r="AC191" s="24">
        <f t="shared" si="88"/>
        <v>4.2976064835677201</v>
      </c>
      <c r="AD191" s="24">
        <f t="shared" si="88"/>
        <v>1.6534461882748592</v>
      </c>
      <c r="AE191" s="24">
        <f t="shared" si="88"/>
        <v>1.9624575586293549</v>
      </c>
      <c r="AF191" s="24">
        <f t="shared" si="88"/>
        <v>1.4716169901358729</v>
      </c>
      <c r="AG191" s="24">
        <f t="shared" si="88"/>
        <v>1.2094667905136425</v>
      </c>
      <c r="AH191" s="24">
        <f t="shared" si="88"/>
        <v>1.0771864177162636</v>
      </c>
      <c r="AI191" s="24">
        <f t="shared" si="88"/>
        <v>0.32566947363946486</v>
      </c>
      <c r="AJ191" s="24" t="e">
        <f t="shared" si="88"/>
        <v>#DIV/0!</v>
      </c>
      <c r="AK191" s="24">
        <f t="shared" si="88"/>
        <v>0.79772403521746571</v>
      </c>
      <c r="AL191" s="24">
        <f t="shared" si="88"/>
        <v>2.1660838376940061</v>
      </c>
      <c r="AM191" s="24">
        <f t="shared" si="88"/>
        <v>0.67786734117480929</v>
      </c>
      <c r="AN191" s="24">
        <f t="shared" si="88"/>
        <v>0.49543369430686229</v>
      </c>
      <c r="AO191" s="24">
        <f t="shared" si="88"/>
        <v>0.21320071635561044</v>
      </c>
      <c r="AP191" s="24" t="e">
        <f t="shared" si="88"/>
        <v>#DIV/0!</v>
      </c>
      <c r="AQ191" s="24">
        <f t="shared" si="88"/>
        <v>0.21320071635561044</v>
      </c>
      <c r="AR191" s="24">
        <f t="shared" si="88"/>
        <v>1.1107503021679688</v>
      </c>
      <c r="AS191" s="24">
        <f t="shared" si="88"/>
        <v>0.43952453649576628</v>
      </c>
      <c r="AT191" s="24">
        <f t="shared" si="88"/>
        <v>0.72821908125441914</v>
      </c>
      <c r="AU191" s="24">
        <f t="shared" si="88"/>
        <v>0.34188172937891387</v>
      </c>
      <c r="AV191" s="24" t="e">
        <f t="shared" si="88"/>
        <v>#DIV/0!</v>
      </c>
      <c r="AW191" s="24">
        <f t="shared" si="88"/>
        <v>0.85280286542244177</v>
      </c>
      <c r="AX191" s="24">
        <f t="shared" si="88"/>
        <v>0.41560470729681676</v>
      </c>
      <c r="AY191" s="24">
        <f t="shared" si="88"/>
        <v>0.17407765595569782</v>
      </c>
      <c r="AZ191" s="24">
        <f t="shared" si="88"/>
        <v>0.15891043154093204</v>
      </c>
      <c r="BA191" s="24">
        <f t="shared" si="88"/>
        <v>0</v>
      </c>
      <c r="BB191" s="24" t="e">
        <f t="shared" si="88"/>
        <v>#DIV/0!</v>
      </c>
      <c r="BC191" s="24">
        <f t="shared" si="88"/>
        <v>0.30151134457776363</v>
      </c>
      <c r="BD191" s="24">
        <f t="shared" si="88"/>
        <v>0.88933069828331612</v>
      </c>
      <c r="BE191" s="24">
        <f t="shared" si="88"/>
        <v>2.3198746047616847</v>
      </c>
      <c r="BF191" s="24">
        <f t="shared" si="88"/>
        <v>0.75377836144440902</v>
      </c>
      <c r="BG191" s="24" t="e">
        <f t="shared" si="88"/>
        <v>#DIV/0!</v>
      </c>
      <c r="BH191" s="24" t="e">
        <f t="shared" si="88"/>
        <v>#DIV/0!</v>
      </c>
      <c r="BI191" s="24">
        <f t="shared" si="88"/>
        <v>0.73854894587599629</v>
      </c>
      <c r="BJ191" s="24">
        <f t="shared" si="88"/>
        <v>1.2162807418417867</v>
      </c>
      <c r="BK191" s="24">
        <f t="shared" si="88"/>
        <v>1.4235330277137006</v>
      </c>
      <c r="BL191" s="24">
        <f t="shared" si="88"/>
        <v>60.931166661299621</v>
      </c>
      <c r="BM191" s="24">
        <f t="shared" si="88"/>
        <v>24.821463504496478</v>
      </c>
      <c r="BN191" s="24">
        <f t="shared" si="88"/>
        <v>1.044465935734187</v>
      </c>
      <c r="BO191" s="24">
        <f t="shared" si="88"/>
        <v>0.25226248955475655</v>
      </c>
      <c r="BP191" s="24">
        <f t="shared" si="88"/>
        <v>2.3902157461474713</v>
      </c>
      <c r="BQ191" s="24">
        <f t="shared" si="88"/>
        <v>7.9101647941561293</v>
      </c>
      <c r="BR191" s="24">
        <f t="shared" ref="BR191:BX191" si="89">STDEV(BR164:BR167,BR169,BR174,BR176:BR177,BR180:BR181,BR185)/SQRT($B189)</f>
        <v>33.542209199451939</v>
      </c>
      <c r="BS191" s="24" t="e">
        <f t="shared" si="89"/>
        <v>#DIV/0!</v>
      </c>
      <c r="BT191" s="24" t="e">
        <f t="shared" si="89"/>
        <v>#DIV/0!</v>
      </c>
      <c r="BU191" s="24" t="e">
        <f t="shared" si="89"/>
        <v>#DIV/0!</v>
      </c>
      <c r="BV191" s="24" t="e">
        <f t="shared" si="89"/>
        <v>#DIV/0!</v>
      </c>
      <c r="BW191" s="24" t="e">
        <f t="shared" si="89"/>
        <v>#DIV/0!</v>
      </c>
      <c r="BX191" s="24" t="e">
        <f t="shared" si="89"/>
        <v>#DIV/0!</v>
      </c>
      <c r="BY191" s="24" t="e">
        <f>STDEV(BY164:BY167,BY169,BY174,BY176:BY177,BY180:BY181,BY185)/SQRT($B189)</f>
        <v>#DIV/0!</v>
      </c>
      <c r="BZ191" s="24" t="e">
        <f>STDEV(BZ164:BZ167,BZ169,BZ174,BZ176:BZ177,BZ180:BZ181,BZ185)/SQRT($B189)</f>
        <v>#DIV/0!</v>
      </c>
      <c r="CA191" s="24" t="e">
        <f>STDEV(CA164:CA167,CA169,CA174,CA176:CA177,CA180:CA181,CA185)/SQRT($B189)</f>
        <v>#DIV/0!</v>
      </c>
      <c r="CB191" s="24" t="e">
        <f>STDEV(CB164:CB167,CB169,CB174,CB176:CB177,CB180:CB181,CB185)/SQRT($B189)</f>
        <v>#DIV/0!</v>
      </c>
      <c r="CC191" s="24" t="e">
        <f>STDEV(CC164:CC167,CC169,CC174,CC176:CC177,CC180:CC181,CC185)/SQRT($B189)</f>
        <v>#DIV/0!</v>
      </c>
      <c r="CG191" s="10"/>
      <c r="CH191" s="10"/>
    </row>
    <row r="192" spans="1:86" s="38" customFormat="1">
      <c r="A192" s="63"/>
      <c r="B192" s="2"/>
      <c r="C192" s="63"/>
      <c r="D192" s="18" t="s">
        <v>43</v>
      </c>
      <c r="E192" s="27">
        <f>STDEV(E168,E170:E173,E175,E178:E179,E182:E184,E186:E187)/SQRT($B190)</f>
        <v>9.8397957903902267</v>
      </c>
      <c r="F192" s="27">
        <f t="shared" ref="F192:BQ192" si="90">STDEV(F168,F170:F173,F175,F178:F179,F182:F184,F186:F187)/SQRT($B190)</f>
        <v>3.1383262864689327</v>
      </c>
      <c r="G192" s="27">
        <f t="shared" si="90"/>
        <v>11.635432089721888</v>
      </c>
      <c r="H192" s="27">
        <f t="shared" si="90"/>
        <v>2.3470863006212839</v>
      </c>
      <c r="I192" s="27">
        <f t="shared" si="90"/>
        <v>0.11635432089721892</v>
      </c>
      <c r="J192" s="27">
        <f t="shared" si="90"/>
        <v>0</v>
      </c>
      <c r="K192" s="27">
        <f t="shared" si="90"/>
        <v>0.78718366323121813</v>
      </c>
      <c r="L192" s="27">
        <f t="shared" si="90"/>
        <v>0.25106610291751463</v>
      </c>
      <c r="M192" s="27">
        <f t="shared" si="90"/>
        <v>0.93083456717775137</v>
      </c>
      <c r="N192" s="27">
        <f t="shared" si="90"/>
        <v>0.1877669040497027</v>
      </c>
      <c r="O192" s="27">
        <f t="shared" si="90"/>
        <v>0.10854859766473492</v>
      </c>
      <c r="P192" s="27">
        <f t="shared" si="90"/>
        <v>303.42690489455191</v>
      </c>
      <c r="Q192" s="27">
        <f t="shared" si="90"/>
        <v>414.63427660208379</v>
      </c>
      <c r="R192" s="27">
        <f t="shared" si="90"/>
        <v>235.74019412420728</v>
      </c>
      <c r="S192" s="27">
        <f t="shared" si="90"/>
        <v>282.02407058421255</v>
      </c>
      <c r="T192" s="27">
        <f t="shared" si="90"/>
        <v>58.912384228097643</v>
      </c>
      <c r="U192" s="27">
        <f t="shared" si="90"/>
        <v>38.834444883804963</v>
      </c>
      <c r="V192" s="27">
        <f t="shared" si="90"/>
        <v>213.96759554765401</v>
      </c>
      <c r="W192" s="27">
        <f t="shared" si="90"/>
        <v>529.97883703514412</v>
      </c>
      <c r="X192" s="27">
        <f t="shared" si="90"/>
        <v>361.4809156730592</v>
      </c>
      <c r="Y192" s="27">
        <f t="shared" si="90"/>
        <v>1247.4002520798565</v>
      </c>
      <c r="Z192" s="27">
        <f t="shared" si="90"/>
        <v>94.321150105756118</v>
      </c>
      <c r="AA192" s="27">
        <f t="shared" si="90"/>
        <v>95.808122490419365</v>
      </c>
      <c r="AB192" s="27">
        <f t="shared" si="90"/>
        <v>26.102894688350393</v>
      </c>
      <c r="AC192" s="27">
        <f t="shared" si="90"/>
        <v>5.5982865205178607</v>
      </c>
      <c r="AD192" s="27">
        <f t="shared" si="90"/>
        <v>1.932902250790534</v>
      </c>
      <c r="AE192" s="27">
        <f t="shared" si="90"/>
        <v>4.5592022094139217</v>
      </c>
      <c r="AF192" s="27">
        <f t="shared" si="90"/>
        <v>1.4681810363696828</v>
      </c>
      <c r="AG192" s="27">
        <f t="shared" si="90"/>
        <v>3.1477165784294585</v>
      </c>
      <c r="AH192" s="27">
        <f t="shared" si="90"/>
        <v>2.002935879341158</v>
      </c>
      <c r="AI192" s="27">
        <f t="shared" si="90"/>
        <v>2.7478948171147177</v>
      </c>
      <c r="AJ192" s="27">
        <f t="shared" si="90"/>
        <v>0.61237243569579447</v>
      </c>
      <c r="AK192" s="27">
        <f t="shared" si="90"/>
        <v>0</v>
      </c>
      <c r="AL192" s="27">
        <f t="shared" si="90"/>
        <v>1.8005731010052028</v>
      </c>
      <c r="AM192" s="27">
        <f t="shared" si="90"/>
        <v>0.78718366323121813</v>
      </c>
      <c r="AN192" s="27">
        <f t="shared" si="90"/>
        <v>1.75</v>
      </c>
      <c r="AO192" s="27" t="e">
        <f t="shared" si="90"/>
        <v>#DIV/0!</v>
      </c>
      <c r="AP192" s="27" t="e">
        <f t="shared" si="90"/>
        <v>#DIV/0!</v>
      </c>
      <c r="AQ192" s="27" t="e">
        <f t="shared" si="90"/>
        <v>#DIV/0!</v>
      </c>
      <c r="AR192" s="27">
        <f t="shared" si="90"/>
        <v>1.6329931618554523</v>
      </c>
      <c r="AS192" s="27">
        <f t="shared" si="90"/>
        <v>3.8036288715636539</v>
      </c>
      <c r="AT192" s="27">
        <f t="shared" si="90"/>
        <v>0.7784989441615231</v>
      </c>
      <c r="AU192" s="27">
        <f t="shared" si="90"/>
        <v>2.8774575417826593</v>
      </c>
      <c r="AV192" s="27">
        <f t="shared" si="90"/>
        <v>0.61237243569579447</v>
      </c>
      <c r="AW192" s="27">
        <f t="shared" si="90"/>
        <v>0</v>
      </c>
      <c r="AX192" s="27">
        <f t="shared" si="90"/>
        <v>0.43779751788545668</v>
      </c>
      <c r="AY192" s="27">
        <f t="shared" si="90"/>
        <v>1.1365151414154882</v>
      </c>
      <c r="AZ192" s="27">
        <f t="shared" si="90"/>
        <v>0.14433756729740646</v>
      </c>
      <c r="BA192" s="27" t="e">
        <f t="shared" si="90"/>
        <v>#DIV/0!</v>
      </c>
      <c r="BB192" s="27" t="e">
        <f t="shared" si="90"/>
        <v>#DIV/0!</v>
      </c>
      <c r="BC192" s="27" t="e">
        <f t="shared" si="90"/>
        <v>#DIV/0!</v>
      </c>
      <c r="BD192" s="27">
        <f t="shared" si="90"/>
        <v>0.66666666666666674</v>
      </c>
      <c r="BE192" s="27">
        <f t="shared" si="90"/>
        <v>1.6280789371652178</v>
      </c>
      <c r="BF192" s="27">
        <f t="shared" si="90"/>
        <v>0.68920243760451116</v>
      </c>
      <c r="BG192" s="27" t="e">
        <f t="shared" si="90"/>
        <v>#DIV/0!</v>
      </c>
      <c r="BH192" s="27" t="e">
        <f t="shared" si="90"/>
        <v>#DIV/0!</v>
      </c>
      <c r="BI192" s="27">
        <f t="shared" si="90"/>
        <v>0.81649658092772615</v>
      </c>
      <c r="BJ192" s="27">
        <f t="shared" si="90"/>
        <v>0.79338785326868078</v>
      </c>
      <c r="BK192" s="27">
        <f t="shared" si="90"/>
        <v>1.0041580220928046</v>
      </c>
      <c r="BL192" s="27">
        <f t="shared" si="90"/>
        <v>64.478584652486589</v>
      </c>
      <c r="BM192" s="27">
        <f t="shared" si="90"/>
        <v>23.520010822508333</v>
      </c>
      <c r="BN192" s="27">
        <f t="shared" si="90"/>
        <v>1.9251880963555763</v>
      </c>
      <c r="BO192" s="27">
        <f t="shared" si="90"/>
        <v>1.3202482931462383</v>
      </c>
      <c r="BP192" s="27">
        <f t="shared" si="90"/>
        <v>1.5936381457791915</v>
      </c>
      <c r="BQ192" s="27">
        <f t="shared" si="90"/>
        <v>25.165050405368991</v>
      </c>
      <c r="BR192" s="27">
        <f t="shared" ref="BR192:BX192" si="91">STDEV(BR168,BR170:BR173,BR175,BR178:BR179,BR182:BR184,BR186:BR187)/SQRT($B190)</f>
        <v>35.526750484670004</v>
      </c>
      <c r="BS192" s="27" t="e">
        <f t="shared" si="91"/>
        <v>#DIV/0!</v>
      </c>
      <c r="BT192" s="27" t="e">
        <f t="shared" si="91"/>
        <v>#DIV/0!</v>
      </c>
      <c r="BU192" s="27" t="e">
        <f t="shared" si="91"/>
        <v>#DIV/0!</v>
      </c>
      <c r="BV192" s="27" t="e">
        <f t="shared" si="91"/>
        <v>#DIV/0!</v>
      </c>
      <c r="BW192" s="27" t="e">
        <f t="shared" si="91"/>
        <v>#DIV/0!</v>
      </c>
      <c r="BX192" s="27" t="e">
        <f t="shared" si="91"/>
        <v>#DIV/0!</v>
      </c>
      <c r="BY192" s="27" t="e">
        <f>STDEV(BY168,BY170:BY173,BY175,BY178:BY179,BY182:BY184,BY186:BY187)/SQRT($B190)</f>
        <v>#DIV/0!</v>
      </c>
      <c r="BZ192" s="27" t="e">
        <f>STDEV(BZ168,BZ170:BZ173,BZ175,BZ178:BZ179,BZ182:BZ184,BZ186:BZ187)/SQRT($B190)</f>
        <v>#DIV/0!</v>
      </c>
      <c r="CA192" s="27" t="e">
        <f>STDEV(CA168,CA170:CA173,CA175,CA178:CA179,CA182:CA184,CA186:CA187)/SQRT($B190)</f>
        <v>#DIV/0!</v>
      </c>
      <c r="CB192" s="27" t="e">
        <f>STDEV(CB168,CB170:CB173,CB175,CB178:CB179,CB182:CB184,CB186:CB187)/SQRT($B190)</f>
        <v>#DIV/0!</v>
      </c>
      <c r="CC192" s="27" t="e">
        <f>STDEV(CC168,CC170:CC173,CC175,CC178:CC179,CC182:CC184,CC186:CC187)/SQRT($B190)</f>
        <v>#DIV/0!</v>
      </c>
      <c r="CG192" s="10"/>
      <c r="CH192" s="10"/>
    </row>
    <row r="193" spans="1:106" ht="22.5" customHeight="1"/>
    <row r="194" spans="1:106" ht="18">
      <c r="A194" s="158" t="s">
        <v>205</v>
      </c>
    </row>
    <row r="195" spans="1:106" s="152" customFormat="1" ht="16">
      <c r="A195" s="83" t="s">
        <v>147</v>
      </c>
      <c r="B195" s="66"/>
      <c r="C195" s="66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1"/>
      <c r="BT195" s="151"/>
    </row>
    <row r="196" spans="1:106" s="38" customFormat="1">
      <c r="A196" t="s">
        <v>158</v>
      </c>
      <c r="B196" s="10" t="e">
        <f>('E0-Last'!#REF!)-2</f>
        <v>#REF!</v>
      </c>
      <c r="C196" s="4" t="s">
        <v>3</v>
      </c>
      <c r="D196" s="10" t="s">
        <v>38</v>
      </c>
      <c r="E196" s="59">
        <f>(K196/$J196)*100</f>
        <v>0</v>
      </c>
      <c r="F196" s="59">
        <f>(L196/$J196)*100</f>
        <v>0</v>
      </c>
      <c r="G196" s="59">
        <f>(M196/$J196)*100</f>
        <v>87.5</v>
      </c>
      <c r="H196" s="59">
        <f>(N196/$J196)*100</f>
        <v>12.5</v>
      </c>
      <c r="I196" s="59">
        <f>M196/J196</f>
        <v>0.875</v>
      </c>
      <c r="J196">
        <v>8</v>
      </c>
      <c r="K196">
        <v>0</v>
      </c>
      <c r="L196">
        <v>0</v>
      </c>
      <c r="M196">
        <v>7</v>
      </c>
      <c r="N196">
        <v>1</v>
      </c>
      <c r="O196">
        <v>0.875</v>
      </c>
      <c r="P196">
        <v>885.875</v>
      </c>
      <c r="Q196" t="s">
        <v>57</v>
      </c>
      <c r="R196">
        <v>592.28571439999996</v>
      </c>
      <c r="S196">
        <v>2941</v>
      </c>
      <c r="T196">
        <v>399.5</v>
      </c>
      <c r="U196">
        <v>263</v>
      </c>
      <c r="V196">
        <v>1355</v>
      </c>
      <c r="W196">
        <v>827.375</v>
      </c>
      <c r="X196">
        <v>887.71428560000004</v>
      </c>
      <c r="Y196">
        <v>405</v>
      </c>
      <c r="Z196">
        <v>73.75</v>
      </c>
      <c r="AA196">
        <v>69.285714299999995</v>
      </c>
      <c r="AB196">
        <v>105</v>
      </c>
      <c r="AC196">
        <v>27</v>
      </c>
      <c r="AD196">
        <v>13</v>
      </c>
      <c r="AE196">
        <v>12</v>
      </c>
      <c r="AF196">
        <v>2</v>
      </c>
      <c r="AG196">
        <v>13</v>
      </c>
      <c r="AH196">
        <v>11</v>
      </c>
      <c r="AI196">
        <v>1</v>
      </c>
      <c r="AJ196" t="s">
        <v>57</v>
      </c>
      <c r="AK196" t="s">
        <v>57</v>
      </c>
      <c r="AL196">
        <v>2</v>
      </c>
      <c r="AM196">
        <v>8</v>
      </c>
      <c r="AN196">
        <v>3</v>
      </c>
      <c r="AO196" t="s">
        <v>57</v>
      </c>
      <c r="AP196" t="s">
        <v>57</v>
      </c>
      <c r="AQ196" t="s">
        <v>57</v>
      </c>
      <c r="AR196">
        <v>2</v>
      </c>
      <c r="AS196">
        <v>5</v>
      </c>
      <c r="AT196">
        <v>7</v>
      </c>
      <c r="AU196" t="s">
        <v>57</v>
      </c>
      <c r="AV196" t="s">
        <v>57</v>
      </c>
      <c r="AW196" t="s">
        <v>57</v>
      </c>
      <c r="AX196" t="s">
        <v>57</v>
      </c>
      <c r="AY196" t="s">
        <v>57</v>
      </c>
      <c r="AZ196">
        <v>1</v>
      </c>
      <c r="BA196">
        <v>1</v>
      </c>
      <c r="BB196" t="s">
        <v>57</v>
      </c>
      <c r="BC196" t="s">
        <v>57</v>
      </c>
      <c r="BD196" t="s">
        <v>57</v>
      </c>
      <c r="BE196">
        <v>18</v>
      </c>
      <c r="BF196">
        <v>1</v>
      </c>
      <c r="BG196" t="s">
        <v>57</v>
      </c>
      <c r="BH196" t="s">
        <v>57</v>
      </c>
      <c r="BI196">
        <v>3</v>
      </c>
      <c r="BJ196">
        <v>9</v>
      </c>
      <c r="BK196">
        <v>5</v>
      </c>
      <c r="BL196">
        <v>90</v>
      </c>
      <c r="BM196">
        <v>21</v>
      </c>
      <c r="BN196">
        <v>6</v>
      </c>
      <c r="BO196" t="s">
        <v>57</v>
      </c>
      <c r="BP196">
        <v>11</v>
      </c>
      <c r="BQ196">
        <v>15</v>
      </c>
      <c r="BR196">
        <v>37</v>
      </c>
      <c r="BS196" t="s">
        <v>57</v>
      </c>
      <c r="BT196" t="s">
        <v>57</v>
      </c>
      <c r="BU196" t="s">
        <v>57</v>
      </c>
      <c r="BV196" t="s">
        <v>57</v>
      </c>
      <c r="BW196" t="s">
        <v>57</v>
      </c>
      <c r="BX196" t="s">
        <v>57</v>
      </c>
      <c r="BY196" t="s">
        <v>57</v>
      </c>
      <c r="BZ196" t="s">
        <v>57</v>
      </c>
      <c r="CA196" t="s">
        <v>57</v>
      </c>
      <c r="CB196" t="s">
        <v>57</v>
      </c>
      <c r="CC196" t="s">
        <v>57</v>
      </c>
      <c r="CD196" t="s">
        <v>58</v>
      </c>
      <c r="CE196" s="58"/>
      <c r="CG196" s="10"/>
      <c r="CH196" s="10"/>
    </row>
    <row r="197" spans="1:106" s="38" customFormat="1">
      <c r="A197" t="s">
        <v>180</v>
      </c>
      <c r="B197" s="10" t="e">
        <f>('E0-Last'!#REF!)-2</f>
        <v>#REF!</v>
      </c>
      <c r="C197" s="4" t="s">
        <v>3</v>
      </c>
      <c r="D197" s="10" t="s">
        <v>38</v>
      </c>
      <c r="E197" s="59">
        <f t="shared" ref="E197:H219" si="92">(K197/$J197)*100</f>
        <v>37.5</v>
      </c>
      <c r="F197" s="59">
        <f t="shared" si="92"/>
        <v>12.5</v>
      </c>
      <c r="G197" s="59">
        <f t="shared" si="92"/>
        <v>37.5</v>
      </c>
      <c r="H197" s="59">
        <f t="shared" si="92"/>
        <v>12.5</v>
      </c>
      <c r="I197" s="59">
        <f t="shared" ref="I197:I219" si="93">M197/J197</f>
        <v>0.375</v>
      </c>
      <c r="J197">
        <v>8</v>
      </c>
      <c r="K197">
        <v>3</v>
      </c>
      <c r="L197">
        <v>1</v>
      </c>
      <c r="M197">
        <v>3</v>
      </c>
      <c r="N197">
        <v>1</v>
      </c>
      <c r="O197">
        <v>0.75</v>
      </c>
      <c r="P197">
        <v>1591.8</v>
      </c>
      <c r="Q197">
        <v>1601</v>
      </c>
      <c r="R197">
        <v>1656</v>
      </c>
      <c r="S197">
        <v>1390</v>
      </c>
      <c r="T197">
        <v>708.75</v>
      </c>
      <c r="U197">
        <v>789.66666669999995</v>
      </c>
      <c r="V197">
        <v>466</v>
      </c>
      <c r="W197">
        <v>95.5</v>
      </c>
      <c r="X197">
        <v>96</v>
      </c>
      <c r="Y197">
        <v>94</v>
      </c>
      <c r="Z197">
        <v>587.25</v>
      </c>
      <c r="AA197">
        <v>671.66666669999995</v>
      </c>
      <c r="AB197">
        <v>334</v>
      </c>
      <c r="AC197">
        <v>22</v>
      </c>
      <c r="AD197">
        <v>13</v>
      </c>
      <c r="AE197">
        <v>4</v>
      </c>
      <c r="AF197">
        <v>5</v>
      </c>
      <c r="AG197">
        <v>8</v>
      </c>
      <c r="AH197">
        <v>12</v>
      </c>
      <c r="AI197" t="s">
        <v>57</v>
      </c>
      <c r="AJ197" t="s">
        <v>57</v>
      </c>
      <c r="AK197" t="s">
        <v>57</v>
      </c>
      <c r="AL197">
        <v>2</v>
      </c>
      <c r="AM197">
        <v>5</v>
      </c>
      <c r="AN197">
        <v>8</v>
      </c>
      <c r="AO197" t="s">
        <v>57</v>
      </c>
      <c r="AP197" t="s">
        <v>57</v>
      </c>
      <c r="AQ197" t="s">
        <v>57</v>
      </c>
      <c r="AR197" t="s">
        <v>57</v>
      </c>
      <c r="AS197">
        <v>1</v>
      </c>
      <c r="AT197">
        <v>3</v>
      </c>
      <c r="AU197" t="s">
        <v>57</v>
      </c>
      <c r="AV197" t="s">
        <v>57</v>
      </c>
      <c r="AW197" t="s">
        <v>57</v>
      </c>
      <c r="AX197" t="s">
        <v>57</v>
      </c>
      <c r="AY197">
        <v>2</v>
      </c>
      <c r="AZ197">
        <v>1</v>
      </c>
      <c r="BA197" t="s">
        <v>57</v>
      </c>
      <c r="BB197" t="s">
        <v>57</v>
      </c>
      <c r="BC197" t="s">
        <v>57</v>
      </c>
      <c r="BD197">
        <v>2</v>
      </c>
      <c r="BE197">
        <v>7</v>
      </c>
      <c r="BF197">
        <v>3</v>
      </c>
      <c r="BG197" t="s">
        <v>57</v>
      </c>
      <c r="BH197" t="s">
        <v>57</v>
      </c>
      <c r="BI197">
        <v>3</v>
      </c>
      <c r="BJ197">
        <v>1</v>
      </c>
      <c r="BK197" t="s">
        <v>57</v>
      </c>
      <c r="BL197">
        <v>225</v>
      </c>
      <c r="BM197">
        <v>77</v>
      </c>
      <c r="BN197">
        <v>4</v>
      </c>
      <c r="BO197" t="s">
        <v>57</v>
      </c>
      <c r="BP197">
        <v>4</v>
      </c>
      <c r="BQ197">
        <v>1</v>
      </c>
      <c r="BR197">
        <v>139</v>
      </c>
      <c r="BS197" t="s">
        <v>57</v>
      </c>
      <c r="BT197" t="s">
        <v>57</v>
      </c>
      <c r="BU197" t="s">
        <v>57</v>
      </c>
      <c r="BV197" t="s">
        <v>57</v>
      </c>
      <c r="BW197" t="s">
        <v>57</v>
      </c>
      <c r="BX197" t="s">
        <v>57</v>
      </c>
      <c r="BY197" t="s">
        <v>57</v>
      </c>
      <c r="BZ197" t="s">
        <v>57</v>
      </c>
      <c r="CA197" t="s">
        <v>57</v>
      </c>
      <c r="CB197" t="s">
        <v>57</v>
      </c>
      <c r="CC197" t="s">
        <v>57</v>
      </c>
      <c r="CD197" t="s">
        <v>58</v>
      </c>
      <c r="CE197" s="58"/>
      <c r="CG197" s="10">
        <f>CG225</f>
        <v>0</v>
      </c>
      <c r="CH197" s="10">
        <f t="shared" ref="CH197:DB197" si="94">CH225</f>
        <v>0</v>
      </c>
      <c r="CI197" s="59">
        <f t="shared" si="94"/>
        <v>0</v>
      </c>
      <c r="CJ197" s="59">
        <f t="shared" si="94"/>
        <v>0</v>
      </c>
      <c r="CK197" s="59">
        <f t="shared" si="94"/>
        <v>0</v>
      </c>
      <c r="CL197" s="59">
        <f t="shared" si="94"/>
        <v>0</v>
      </c>
      <c r="CM197" s="59">
        <f t="shared" si="94"/>
        <v>0</v>
      </c>
      <c r="CN197" s="95">
        <f t="shared" si="94"/>
        <v>0</v>
      </c>
      <c r="CO197" s="95">
        <f t="shared" si="94"/>
        <v>0</v>
      </c>
      <c r="CP197" s="95">
        <f t="shared" si="94"/>
        <v>0</v>
      </c>
      <c r="CQ197" s="95">
        <f t="shared" si="94"/>
        <v>0</v>
      </c>
      <c r="CR197" s="95">
        <f t="shared" si="94"/>
        <v>0</v>
      </c>
      <c r="CS197" s="59">
        <f t="shared" si="94"/>
        <v>0</v>
      </c>
      <c r="CT197" s="59">
        <f t="shared" si="94"/>
        <v>0</v>
      </c>
      <c r="CU197" s="59">
        <f t="shared" si="94"/>
        <v>0</v>
      </c>
      <c r="CV197" s="59">
        <f t="shared" si="94"/>
        <v>0</v>
      </c>
      <c r="CW197" s="59">
        <f t="shared" si="94"/>
        <v>0</v>
      </c>
      <c r="CX197" s="95">
        <f t="shared" si="94"/>
        <v>0</v>
      </c>
      <c r="CY197" s="95">
        <f t="shared" si="94"/>
        <v>0</v>
      </c>
      <c r="CZ197" s="95">
        <f t="shared" si="94"/>
        <v>0</v>
      </c>
      <c r="DA197" s="95">
        <f t="shared" si="94"/>
        <v>0</v>
      </c>
      <c r="DB197" s="95">
        <f t="shared" si="94"/>
        <v>0</v>
      </c>
    </row>
    <row r="198" spans="1:106" s="38" customFormat="1">
      <c r="A198" t="s">
        <v>159</v>
      </c>
      <c r="B198" s="10" t="e">
        <f>('E0-Last'!#REF!)-2</f>
        <v>#REF!</v>
      </c>
      <c r="C198" s="4" t="s">
        <v>3</v>
      </c>
      <c r="D198" s="10" t="s">
        <v>38</v>
      </c>
      <c r="E198" s="59">
        <f t="shared" si="92"/>
        <v>50</v>
      </c>
      <c r="F198" s="59">
        <f t="shared" si="92"/>
        <v>0</v>
      </c>
      <c r="G198" s="59">
        <f t="shared" si="92"/>
        <v>50</v>
      </c>
      <c r="H198" s="59">
        <f t="shared" si="92"/>
        <v>0</v>
      </c>
      <c r="I198" s="59">
        <f t="shared" si="93"/>
        <v>0.5</v>
      </c>
      <c r="J198">
        <v>8</v>
      </c>
      <c r="K198">
        <v>4</v>
      </c>
      <c r="L198">
        <v>0</v>
      </c>
      <c r="M198">
        <v>4</v>
      </c>
      <c r="N198">
        <v>0</v>
      </c>
      <c r="O198">
        <v>1</v>
      </c>
      <c r="P198">
        <v>1040.5</v>
      </c>
      <c r="Q198" t="s">
        <v>57</v>
      </c>
      <c r="R198">
        <v>1040.5</v>
      </c>
      <c r="S198" t="s">
        <v>57</v>
      </c>
      <c r="T198">
        <v>276.5</v>
      </c>
      <c r="U198">
        <v>276.5</v>
      </c>
      <c r="V198" t="s">
        <v>57</v>
      </c>
      <c r="W198">
        <v>531.75</v>
      </c>
      <c r="X198">
        <v>531.75</v>
      </c>
      <c r="Y198" t="s">
        <v>57</v>
      </c>
      <c r="Z198">
        <v>46.25</v>
      </c>
      <c r="AA198">
        <v>46.25</v>
      </c>
      <c r="AB198" t="s">
        <v>57</v>
      </c>
      <c r="AC198">
        <v>17</v>
      </c>
      <c r="AD198">
        <v>7</v>
      </c>
      <c r="AE198">
        <v>10</v>
      </c>
      <c r="AF198" t="s">
        <v>57</v>
      </c>
      <c r="AG198">
        <v>8</v>
      </c>
      <c r="AH198">
        <v>7</v>
      </c>
      <c r="AI198">
        <v>2</v>
      </c>
      <c r="AJ198" t="s">
        <v>57</v>
      </c>
      <c r="AK198" t="s">
        <v>57</v>
      </c>
      <c r="AL198" t="s">
        <v>57</v>
      </c>
      <c r="AM198">
        <v>4</v>
      </c>
      <c r="AN198">
        <v>3</v>
      </c>
      <c r="AO198" t="s">
        <v>57</v>
      </c>
      <c r="AP198" t="s">
        <v>57</v>
      </c>
      <c r="AQ198" t="s">
        <v>57</v>
      </c>
      <c r="AR198" t="s">
        <v>57</v>
      </c>
      <c r="AS198">
        <v>4</v>
      </c>
      <c r="AT198">
        <v>4</v>
      </c>
      <c r="AU198">
        <v>2</v>
      </c>
      <c r="AV198" t="s">
        <v>57</v>
      </c>
      <c r="AW198" t="s">
        <v>57</v>
      </c>
      <c r="AX198" t="s">
        <v>57</v>
      </c>
      <c r="AY198" t="s">
        <v>57</v>
      </c>
      <c r="AZ198" t="s">
        <v>57</v>
      </c>
      <c r="BA198" t="s">
        <v>57</v>
      </c>
      <c r="BB198" t="s">
        <v>57</v>
      </c>
      <c r="BC198" t="s">
        <v>57</v>
      </c>
      <c r="BD198" t="s">
        <v>57</v>
      </c>
      <c r="BE198">
        <v>11</v>
      </c>
      <c r="BF198" t="s">
        <v>57</v>
      </c>
      <c r="BG198" t="s">
        <v>57</v>
      </c>
      <c r="BH198" t="s">
        <v>57</v>
      </c>
      <c r="BI198">
        <v>2</v>
      </c>
      <c r="BJ198">
        <v>5</v>
      </c>
      <c r="BK198">
        <v>4</v>
      </c>
      <c r="BL198">
        <v>245</v>
      </c>
      <c r="BM198">
        <v>77</v>
      </c>
      <c r="BN198">
        <v>9</v>
      </c>
      <c r="BO198" t="s">
        <v>57</v>
      </c>
      <c r="BP198">
        <v>5</v>
      </c>
      <c r="BQ198">
        <v>5</v>
      </c>
      <c r="BR198">
        <v>149</v>
      </c>
      <c r="BS198" t="s">
        <v>57</v>
      </c>
      <c r="BT198" t="s">
        <v>57</v>
      </c>
      <c r="BU198" t="s">
        <v>57</v>
      </c>
      <c r="BV198" t="s">
        <v>57</v>
      </c>
      <c r="BW198" t="s">
        <v>57</v>
      </c>
      <c r="BX198" t="s">
        <v>57</v>
      </c>
      <c r="BY198" t="s">
        <v>57</v>
      </c>
      <c r="BZ198" t="s">
        <v>57</v>
      </c>
      <c r="CA198" t="s">
        <v>57</v>
      </c>
      <c r="CB198" t="s">
        <v>57</v>
      </c>
      <c r="CC198" t="s">
        <v>57</v>
      </c>
      <c r="CD198" t="s">
        <v>58</v>
      </c>
      <c r="CE198" s="58"/>
      <c r="CG198" s="10"/>
      <c r="CH198" s="10"/>
      <c r="CI198" s="59"/>
      <c r="CJ198" s="59"/>
      <c r="CK198" s="59"/>
      <c r="CL198" s="59"/>
      <c r="CM198" s="59"/>
      <c r="CN198" s="95"/>
      <c r="CO198" s="95"/>
      <c r="CP198" s="95"/>
      <c r="CQ198" s="95"/>
      <c r="CR198" s="95"/>
      <c r="CS198" s="59"/>
      <c r="CT198" s="59"/>
      <c r="CU198" s="59"/>
      <c r="CV198" s="59"/>
      <c r="CW198" s="59"/>
      <c r="CX198" s="95"/>
      <c r="CY198" s="95"/>
      <c r="CZ198" s="95"/>
      <c r="DA198" s="95"/>
      <c r="DB198" s="95"/>
    </row>
    <row r="199" spans="1:106" s="38" customFormat="1">
      <c r="A199" t="s">
        <v>160</v>
      </c>
      <c r="B199" s="10" t="e">
        <f>('E0-Last'!#REF!)-2</f>
        <v>#REF!</v>
      </c>
      <c r="C199" s="4" t="s">
        <v>3</v>
      </c>
      <c r="D199" s="10" t="s">
        <v>38</v>
      </c>
      <c r="E199" s="59">
        <f t="shared" si="92"/>
        <v>0</v>
      </c>
      <c r="F199" s="59">
        <f t="shared" si="92"/>
        <v>0</v>
      </c>
      <c r="G199" s="59">
        <f t="shared" si="92"/>
        <v>87.5</v>
      </c>
      <c r="H199" s="59">
        <f t="shared" si="92"/>
        <v>12.5</v>
      </c>
      <c r="I199" s="59">
        <f t="shared" si="93"/>
        <v>0.875</v>
      </c>
      <c r="J199">
        <v>8</v>
      </c>
      <c r="K199">
        <v>0</v>
      </c>
      <c r="L199">
        <v>0</v>
      </c>
      <c r="M199">
        <v>7</v>
      </c>
      <c r="N199">
        <v>1</v>
      </c>
      <c r="O199">
        <v>0.875</v>
      </c>
      <c r="P199">
        <v>208.875</v>
      </c>
      <c r="Q199" t="s">
        <v>57</v>
      </c>
      <c r="R199">
        <v>196.57142859999999</v>
      </c>
      <c r="S199">
        <v>295</v>
      </c>
      <c r="T199">
        <v>139.625</v>
      </c>
      <c r="U199">
        <v>138.57142859999999</v>
      </c>
      <c r="V199">
        <v>147</v>
      </c>
      <c r="W199">
        <v>84.125</v>
      </c>
      <c r="X199">
        <v>84.142857129999996</v>
      </c>
      <c r="Y199">
        <v>84</v>
      </c>
      <c r="Z199">
        <v>1034.125</v>
      </c>
      <c r="AA199">
        <v>1109</v>
      </c>
      <c r="AB199">
        <v>510</v>
      </c>
      <c r="AC199">
        <v>48</v>
      </c>
      <c r="AD199">
        <v>21</v>
      </c>
      <c r="AE199">
        <v>18</v>
      </c>
      <c r="AF199">
        <v>9</v>
      </c>
      <c r="AG199">
        <v>10</v>
      </c>
      <c r="AH199">
        <v>12</v>
      </c>
      <c r="AI199">
        <v>3</v>
      </c>
      <c r="AJ199" t="s">
        <v>57</v>
      </c>
      <c r="AK199" t="s">
        <v>57</v>
      </c>
      <c r="AL199">
        <v>23</v>
      </c>
      <c r="AM199">
        <v>8</v>
      </c>
      <c r="AN199">
        <v>4</v>
      </c>
      <c r="AO199" t="s">
        <v>57</v>
      </c>
      <c r="AP199" t="s">
        <v>57</v>
      </c>
      <c r="AQ199" t="s">
        <v>57</v>
      </c>
      <c r="AR199">
        <v>9</v>
      </c>
      <c r="AS199">
        <v>2</v>
      </c>
      <c r="AT199">
        <v>7</v>
      </c>
      <c r="AU199">
        <v>3</v>
      </c>
      <c r="AV199" t="s">
        <v>57</v>
      </c>
      <c r="AW199" t="s">
        <v>57</v>
      </c>
      <c r="AX199">
        <v>6</v>
      </c>
      <c r="AY199" t="s">
        <v>57</v>
      </c>
      <c r="AZ199">
        <v>1</v>
      </c>
      <c r="BA199" t="s">
        <v>57</v>
      </c>
      <c r="BB199" t="s">
        <v>57</v>
      </c>
      <c r="BC199" t="s">
        <v>57</v>
      </c>
      <c r="BD199">
        <v>8</v>
      </c>
      <c r="BE199">
        <v>8</v>
      </c>
      <c r="BF199" t="s">
        <v>57</v>
      </c>
      <c r="BG199" t="s">
        <v>57</v>
      </c>
      <c r="BH199" t="s">
        <v>57</v>
      </c>
      <c r="BI199">
        <v>7</v>
      </c>
      <c r="BJ199">
        <v>1</v>
      </c>
      <c r="BK199" t="s">
        <v>57</v>
      </c>
      <c r="BL199">
        <v>70</v>
      </c>
      <c r="BM199">
        <v>17</v>
      </c>
      <c r="BN199" t="s">
        <v>57</v>
      </c>
      <c r="BO199">
        <v>1</v>
      </c>
      <c r="BP199">
        <v>17</v>
      </c>
      <c r="BQ199" t="s">
        <v>57</v>
      </c>
      <c r="BR199">
        <v>35</v>
      </c>
      <c r="BS199" t="s">
        <v>57</v>
      </c>
      <c r="BT199" t="s">
        <v>57</v>
      </c>
      <c r="BU199" t="s">
        <v>57</v>
      </c>
      <c r="BV199" t="s">
        <v>57</v>
      </c>
      <c r="BW199" t="s">
        <v>57</v>
      </c>
      <c r="BX199" t="s">
        <v>57</v>
      </c>
      <c r="BY199" t="s">
        <v>57</v>
      </c>
      <c r="BZ199" t="s">
        <v>57</v>
      </c>
      <c r="CA199" t="s">
        <v>57</v>
      </c>
      <c r="CB199" t="s">
        <v>57</v>
      </c>
      <c r="CC199" t="s">
        <v>57</v>
      </c>
      <c r="CD199" t="s">
        <v>58</v>
      </c>
      <c r="CG199" s="10">
        <f>CG255</f>
        <v>0</v>
      </c>
      <c r="CH199" s="10">
        <f t="shared" ref="CH199:DB199" si="95">CH255</f>
        <v>0</v>
      </c>
      <c r="CI199" s="59">
        <f t="shared" si="95"/>
        <v>0</v>
      </c>
      <c r="CJ199" s="59">
        <f t="shared" si="95"/>
        <v>0</v>
      </c>
      <c r="CK199" s="59">
        <f t="shared" si="95"/>
        <v>0</v>
      </c>
      <c r="CL199" s="59">
        <f t="shared" si="95"/>
        <v>0</v>
      </c>
      <c r="CM199" s="59">
        <f t="shared" si="95"/>
        <v>0</v>
      </c>
      <c r="CN199" s="95">
        <f t="shared" si="95"/>
        <v>0</v>
      </c>
      <c r="CO199" s="95">
        <f t="shared" si="95"/>
        <v>0</v>
      </c>
      <c r="CP199" s="95">
        <f t="shared" si="95"/>
        <v>0</v>
      </c>
      <c r="CQ199" s="95">
        <f t="shared" si="95"/>
        <v>0</v>
      </c>
      <c r="CR199" s="95">
        <f t="shared" si="95"/>
        <v>0</v>
      </c>
      <c r="CS199" s="59">
        <f t="shared" si="95"/>
        <v>0</v>
      </c>
      <c r="CT199" s="59">
        <f t="shared" si="95"/>
        <v>0</v>
      </c>
      <c r="CU199" s="59">
        <f t="shared" si="95"/>
        <v>0</v>
      </c>
      <c r="CV199" s="59">
        <f t="shared" si="95"/>
        <v>0</v>
      </c>
      <c r="CW199" s="59">
        <f t="shared" si="95"/>
        <v>0</v>
      </c>
      <c r="CX199" s="95">
        <f t="shared" si="95"/>
        <v>0</v>
      </c>
      <c r="CY199" s="95">
        <f t="shared" si="95"/>
        <v>0</v>
      </c>
      <c r="CZ199" s="95">
        <f t="shared" si="95"/>
        <v>0</v>
      </c>
      <c r="DA199" s="95">
        <f t="shared" si="95"/>
        <v>0</v>
      </c>
      <c r="DB199" s="95">
        <f t="shared" si="95"/>
        <v>0</v>
      </c>
    </row>
    <row r="200" spans="1:106" s="38" customFormat="1">
      <c r="A200" t="s">
        <v>181</v>
      </c>
      <c r="B200" s="10" t="e">
        <f>('E0-Last'!#REF!)-2</f>
        <v>#REF!</v>
      </c>
      <c r="C200" s="6" t="s">
        <v>2</v>
      </c>
      <c r="D200" s="10" t="s">
        <v>38</v>
      </c>
      <c r="E200" s="59">
        <f t="shared" si="92"/>
        <v>0</v>
      </c>
      <c r="F200" s="59">
        <f t="shared" si="92"/>
        <v>0</v>
      </c>
      <c r="G200" s="59">
        <f t="shared" si="92"/>
        <v>75</v>
      </c>
      <c r="H200" s="59">
        <f t="shared" si="92"/>
        <v>25</v>
      </c>
      <c r="I200" s="59">
        <f t="shared" si="93"/>
        <v>0.75</v>
      </c>
      <c r="J200">
        <v>8</v>
      </c>
      <c r="K200">
        <v>0</v>
      </c>
      <c r="L200">
        <v>0</v>
      </c>
      <c r="M200">
        <v>6</v>
      </c>
      <c r="N200">
        <v>2</v>
      </c>
      <c r="O200">
        <v>0.75</v>
      </c>
      <c r="P200">
        <v>909.625</v>
      </c>
      <c r="Q200" t="s">
        <v>57</v>
      </c>
      <c r="R200">
        <v>768.5</v>
      </c>
      <c r="S200">
        <v>1333</v>
      </c>
      <c r="T200">
        <v>587.75</v>
      </c>
      <c r="U200">
        <v>582.66666669999995</v>
      </c>
      <c r="V200">
        <v>603</v>
      </c>
      <c r="W200">
        <v>155.75</v>
      </c>
      <c r="X200">
        <v>152.5</v>
      </c>
      <c r="Y200">
        <v>165.5</v>
      </c>
      <c r="Z200">
        <v>1161.25</v>
      </c>
      <c r="AA200">
        <v>1337.5</v>
      </c>
      <c r="AB200">
        <v>632.5</v>
      </c>
      <c r="AC200">
        <v>49</v>
      </c>
      <c r="AD200">
        <v>19</v>
      </c>
      <c r="AE200">
        <v>17</v>
      </c>
      <c r="AF200">
        <v>13</v>
      </c>
      <c r="AG200">
        <v>17</v>
      </c>
      <c r="AH200">
        <v>15</v>
      </c>
      <c r="AI200">
        <v>3</v>
      </c>
      <c r="AJ200">
        <v>1</v>
      </c>
      <c r="AK200" t="s">
        <v>57</v>
      </c>
      <c r="AL200">
        <v>13</v>
      </c>
      <c r="AM200">
        <v>8</v>
      </c>
      <c r="AN200">
        <v>7</v>
      </c>
      <c r="AO200" t="s">
        <v>57</v>
      </c>
      <c r="AP200">
        <v>1</v>
      </c>
      <c r="AQ200" t="s">
        <v>57</v>
      </c>
      <c r="AR200">
        <v>3</v>
      </c>
      <c r="AS200">
        <v>5</v>
      </c>
      <c r="AT200">
        <v>6</v>
      </c>
      <c r="AU200">
        <v>2</v>
      </c>
      <c r="AV200" t="s">
        <v>57</v>
      </c>
      <c r="AW200" t="s">
        <v>57</v>
      </c>
      <c r="AX200">
        <v>4</v>
      </c>
      <c r="AY200">
        <v>4</v>
      </c>
      <c r="AZ200">
        <v>2</v>
      </c>
      <c r="BA200">
        <v>1</v>
      </c>
      <c r="BB200" t="s">
        <v>57</v>
      </c>
      <c r="BC200" t="s">
        <v>57</v>
      </c>
      <c r="BD200">
        <v>6</v>
      </c>
      <c r="BE200">
        <v>9</v>
      </c>
      <c r="BF200" t="s">
        <v>57</v>
      </c>
      <c r="BG200">
        <v>1</v>
      </c>
      <c r="BH200" t="s">
        <v>57</v>
      </c>
      <c r="BI200">
        <v>5</v>
      </c>
      <c r="BJ200">
        <v>3</v>
      </c>
      <c r="BK200" t="s">
        <v>57</v>
      </c>
      <c r="BL200" t="s">
        <v>57</v>
      </c>
      <c r="BM200" t="s">
        <v>57</v>
      </c>
      <c r="BN200" t="s">
        <v>57</v>
      </c>
      <c r="BO200" t="s">
        <v>57</v>
      </c>
      <c r="BP200" t="s">
        <v>57</v>
      </c>
      <c r="BQ200" t="s">
        <v>57</v>
      </c>
      <c r="BR200" t="s">
        <v>57</v>
      </c>
      <c r="BS200" t="s">
        <v>57</v>
      </c>
      <c r="BT200" t="s">
        <v>57</v>
      </c>
      <c r="BU200" t="s">
        <v>57</v>
      </c>
      <c r="BV200" t="s">
        <v>57</v>
      </c>
      <c r="BW200" t="s">
        <v>57</v>
      </c>
      <c r="BX200" t="s">
        <v>57</v>
      </c>
      <c r="BY200" t="s">
        <v>57</v>
      </c>
      <c r="BZ200" t="s">
        <v>57</v>
      </c>
      <c r="CA200" t="s">
        <v>57</v>
      </c>
      <c r="CB200" t="s">
        <v>57</v>
      </c>
      <c r="CC200" t="s">
        <v>57</v>
      </c>
      <c r="CD200" t="s">
        <v>58</v>
      </c>
      <c r="CG200" s="10" t="e">
        <f>#REF!</f>
        <v>#REF!</v>
      </c>
      <c r="CH200" s="10" t="e">
        <f>#REF!</f>
        <v>#REF!</v>
      </c>
      <c r="CI200" s="59" t="e">
        <f>#REF!</f>
        <v>#REF!</v>
      </c>
      <c r="CJ200" s="59" t="e">
        <f>#REF!</f>
        <v>#REF!</v>
      </c>
      <c r="CK200" s="59" t="e">
        <f>#REF!</f>
        <v>#REF!</v>
      </c>
      <c r="CL200" s="59" t="e">
        <f>#REF!</f>
        <v>#REF!</v>
      </c>
      <c r="CM200" s="59" t="e">
        <f>#REF!</f>
        <v>#REF!</v>
      </c>
      <c r="CN200" s="95" t="e">
        <f>#REF!</f>
        <v>#REF!</v>
      </c>
      <c r="CO200" s="95" t="e">
        <f>#REF!</f>
        <v>#REF!</v>
      </c>
      <c r="CP200" s="95" t="e">
        <f>#REF!</f>
        <v>#REF!</v>
      </c>
      <c r="CQ200" s="95" t="e">
        <f>#REF!</f>
        <v>#REF!</v>
      </c>
      <c r="CR200" s="95" t="e">
        <f>#REF!</f>
        <v>#REF!</v>
      </c>
      <c r="CS200" s="59" t="e">
        <f>#REF!</f>
        <v>#REF!</v>
      </c>
      <c r="CT200" s="59" t="e">
        <f>#REF!</f>
        <v>#REF!</v>
      </c>
      <c r="CU200" s="59" t="e">
        <f>#REF!</f>
        <v>#REF!</v>
      </c>
      <c r="CV200" s="59" t="e">
        <f>#REF!</f>
        <v>#REF!</v>
      </c>
      <c r="CW200" s="59" t="e">
        <f>#REF!</f>
        <v>#REF!</v>
      </c>
      <c r="CX200" s="95" t="e">
        <f>#REF!</f>
        <v>#REF!</v>
      </c>
      <c r="CY200" s="95" t="e">
        <f>#REF!</f>
        <v>#REF!</v>
      </c>
      <c r="CZ200" s="95" t="e">
        <f>#REF!</f>
        <v>#REF!</v>
      </c>
      <c r="DA200" s="95" t="e">
        <f>#REF!</f>
        <v>#REF!</v>
      </c>
      <c r="DB200" s="95" t="e">
        <f>#REF!</f>
        <v>#REF!</v>
      </c>
    </row>
    <row r="201" spans="1:106" s="38" customFormat="1">
      <c r="A201" t="s">
        <v>161</v>
      </c>
      <c r="B201" s="10" t="e">
        <f>('E0-Last'!#REF!)-2</f>
        <v>#REF!</v>
      </c>
      <c r="C201" s="4" t="s">
        <v>3</v>
      </c>
      <c r="D201" s="10" t="s">
        <v>38</v>
      </c>
      <c r="E201" s="59">
        <f t="shared" si="92"/>
        <v>0</v>
      </c>
      <c r="F201" s="59">
        <f t="shared" si="92"/>
        <v>0</v>
      </c>
      <c r="G201" s="59">
        <f t="shared" si="92"/>
        <v>50</v>
      </c>
      <c r="H201" s="59">
        <f t="shared" si="92"/>
        <v>50</v>
      </c>
      <c r="I201" s="59">
        <f t="shared" si="93"/>
        <v>0.5</v>
      </c>
      <c r="J201">
        <v>8</v>
      </c>
      <c r="K201">
        <v>0</v>
      </c>
      <c r="L201">
        <v>0</v>
      </c>
      <c r="M201">
        <v>4</v>
      </c>
      <c r="N201">
        <v>4</v>
      </c>
      <c r="O201">
        <v>0.5</v>
      </c>
      <c r="P201">
        <v>205.75</v>
      </c>
      <c r="Q201" t="s">
        <v>57</v>
      </c>
      <c r="R201">
        <v>91.75</v>
      </c>
      <c r="S201">
        <v>319.75</v>
      </c>
      <c r="T201">
        <v>153.25</v>
      </c>
      <c r="U201">
        <v>182.5</v>
      </c>
      <c r="V201">
        <v>124</v>
      </c>
      <c r="W201">
        <v>117.25</v>
      </c>
      <c r="X201">
        <v>115.25</v>
      </c>
      <c r="Y201">
        <v>119.25</v>
      </c>
      <c r="Z201">
        <v>161.25</v>
      </c>
      <c r="AA201">
        <v>149.5</v>
      </c>
      <c r="AB201">
        <v>173</v>
      </c>
      <c r="AC201">
        <v>32</v>
      </c>
      <c r="AD201">
        <v>15</v>
      </c>
      <c r="AE201">
        <v>7</v>
      </c>
      <c r="AF201">
        <v>10</v>
      </c>
      <c r="AG201">
        <v>10</v>
      </c>
      <c r="AH201">
        <v>11</v>
      </c>
      <c r="AI201">
        <v>2</v>
      </c>
      <c r="AJ201" t="s">
        <v>57</v>
      </c>
      <c r="AK201" t="s">
        <v>57</v>
      </c>
      <c r="AL201">
        <v>9</v>
      </c>
      <c r="AM201">
        <v>8</v>
      </c>
      <c r="AN201">
        <v>3</v>
      </c>
      <c r="AO201" t="s">
        <v>57</v>
      </c>
      <c r="AP201" t="s">
        <v>57</v>
      </c>
      <c r="AQ201" t="s">
        <v>57</v>
      </c>
      <c r="AR201">
        <v>4</v>
      </c>
      <c r="AS201">
        <v>2</v>
      </c>
      <c r="AT201">
        <v>4</v>
      </c>
      <c r="AU201" t="s">
        <v>57</v>
      </c>
      <c r="AV201" t="s">
        <v>57</v>
      </c>
      <c r="AW201" t="s">
        <v>57</v>
      </c>
      <c r="AX201">
        <v>1</v>
      </c>
      <c r="AY201" t="s">
        <v>57</v>
      </c>
      <c r="AZ201">
        <v>4</v>
      </c>
      <c r="BA201">
        <v>2</v>
      </c>
      <c r="BB201" t="s">
        <v>57</v>
      </c>
      <c r="BC201" t="s">
        <v>57</v>
      </c>
      <c r="BD201">
        <v>4</v>
      </c>
      <c r="BE201">
        <v>33</v>
      </c>
      <c r="BF201" t="s">
        <v>57</v>
      </c>
      <c r="BG201" t="s">
        <v>57</v>
      </c>
      <c r="BH201" t="s">
        <v>57</v>
      </c>
      <c r="BI201">
        <v>4</v>
      </c>
      <c r="BJ201">
        <v>14</v>
      </c>
      <c r="BK201">
        <v>15</v>
      </c>
      <c r="BL201">
        <v>66</v>
      </c>
      <c r="BM201">
        <v>10</v>
      </c>
      <c r="BN201">
        <v>2</v>
      </c>
      <c r="BO201" t="s">
        <v>57</v>
      </c>
      <c r="BP201">
        <v>16</v>
      </c>
      <c r="BQ201">
        <v>18</v>
      </c>
      <c r="BR201">
        <v>20</v>
      </c>
      <c r="BS201" t="s">
        <v>57</v>
      </c>
      <c r="BT201" t="s">
        <v>57</v>
      </c>
      <c r="BU201" t="s">
        <v>57</v>
      </c>
      <c r="BV201" t="s">
        <v>57</v>
      </c>
      <c r="BW201" t="s">
        <v>57</v>
      </c>
      <c r="BX201" t="s">
        <v>57</v>
      </c>
      <c r="BY201" t="s">
        <v>57</v>
      </c>
      <c r="BZ201" t="s">
        <v>57</v>
      </c>
      <c r="CA201" t="s">
        <v>57</v>
      </c>
      <c r="CB201" t="s">
        <v>57</v>
      </c>
      <c r="CC201" t="s">
        <v>57</v>
      </c>
      <c r="CD201" t="s">
        <v>58</v>
      </c>
      <c r="CG201" s="10"/>
      <c r="CH201" s="10"/>
      <c r="CI201" s="59"/>
      <c r="CJ201" s="59"/>
      <c r="CK201" s="59"/>
      <c r="CL201" s="59"/>
      <c r="CM201" s="59"/>
      <c r="CN201" s="95"/>
      <c r="CO201" s="95"/>
      <c r="CP201" s="95"/>
      <c r="CQ201" s="95"/>
      <c r="CR201" s="95"/>
      <c r="CS201" s="59"/>
      <c r="CT201" s="59"/>
      <c r="CU201" s="59"/>
      <c r="CV201" s="59"/>
      <c r="CW201" s="59"/>
      <c r="CX201" s="95"/>
      <c r="CY201" s="95"/>
      <c r="CZ201" s="95"/>
      <c r="DA201" s="95"/>
      <c r="DB201" s="95"/>
    </row>
    <row r="202" spans="1:106" s="38" customFormat="1">
      <c r="A202" t="s">
        <v>162</v>
      </c>
      <c r="B202" s="10" t="e">
        <f>('E0-Last'!#REF!)-2</f>
        <v>#REF!</v>
      </c>
      <c r="C202" s="6" t="s">
        <v>2</v>
      </c>
      <c r="D202" s="10" t="s">
        <v>38</v>
      </c>
      <c r="E202" s="59">
        <f t="shared" si="92"/>
        <v>0</v>
      </c>
      <c r="F202" s="59">
        <f t="shared" si="92"/>
        <v>0</v>
      </c>
      <c r="G202" s="59">
        <f t="shared" si="92"/>
        <v>100</v>
      </c>
      <c r="H202" s="59">
        <f t="shared" si="92"/>
        <v>0</v>
      </c>
      <c r="I202" s="59">
        <f t="shared" si="93"/>
        <v>1</v>
      </c>
      <c r="J202">
        <v>8</v>
      </c>
      <c r="K202">
        <v>0</v>
      </c>
      <c r="L202">
        <v>0</v>
      </c>
      <c r="M202">
        <v>8</v>
      </c>
      <c r="N202">
        <v>0</v>
      </c>
      <c r="O202">
        <v>1</v>
      </c>
      <c r="P202">
        <v>893.875</v>
      </c>
      <c r="Q202" t="s">
        <v>57</v>
      </c>
      <c r="R202">
        <v>893.875</v>
      </c>
      <c r="S202" t="s">
        <v>57</v>
      </c>
      <c r="T202">
        <v>135.75</v>
      </c>
      <c r="U202">
        <v>135.75</v>
      </c>
      <c r="V202" t="s">
        <v>57</v>
      </c>
      <c r="W202">
        <v>548.625</v>
      </c>
      <c r="X202">
        <v>548.625</v>
      </c>
      <c r="Y202" t="s">
        <v>57</v>
      </c>
      <c r="Z202">
        <v>557.75</v>
      </c>
      <c r="AA202">
        <v>557.75</v>
      </c>
      <c r="AB202" t="s">
        <v>57</v>
      </c>
      <c r="AC202">
        <v>41</v>
      </c>
      <c r="AD202">
        <v>19</v>
      </c>
      <c r="AE202">
        <v>19</v>
      </c>
      <c r="AF202">
        <v>3</v>
      </c>
      <c r="AG202">
        <v>11</v>
      </c>
      <c r="AH202">
        <v>14</v>
      </c>
      <c r="AI202">
        <v>3</v>
      </c>
      <c r="AJ202" t="s">
        <v>57</v>
      </c>
      <c r="AK202" t="s">
        <v>57</v>
      </c>
      <c r="AL202">
        <v>13</v>
      </c>
      <c r="AM202">
        <v>8</v>
      </c>
      <c r="AN202">
        <v>6</v>
      </c>
      <c r="AO202" t="s">
        <v>57</v>
      </c>
      <c r="AP202" t="s">
        <v>57</v>
      </c>
      <c r="AQ202" t="s">
        <v>57</v>
      </c>
      <c r="AR202">
        <v>5</v>
      </c>
      <c r="AS202">
        <v>2</v>
      </c>
      <c r="AT202">
        <v>8</v>
      </c>
      <c r="AU202">
        <v>3</v>
      </c>
      <c r="AV202" t="s">
        <v>57</v>
      </c>
      <c r="AW202" t="s">
        <v>57</v>
      </c>
      <c r="AX202">
        <v>6</v>
      </c>
      <c r="AY202">
        <v>1</v>
      </c>
      <c r="AZ202" t="s">
        <v>57</v>
      </c>
      <c r="BA202" t="s">
        <v>57</v>
      </c>
      <c r="BB202" t="s">
        <v>57</v>
      </c>
      <c r="BC202" t="s">
        <v>57</v>
      </c>
      <c r="BD202">
        <v>2</v>
      </c>
      <c r="BE202">
        <v>12</v>
      </c>
      <c r="BF202">
        <v>1</v>
      </c>
      <c r="BG202" t="s">
        <v>57</v>
      </c>
      <c r="BH202" t="s">
        <v>57</v>
      </c>
      <c r="BI202">
        <v>3</v>
      </c>
      <c r="BJ202">
        <v>5</v>
      </c>
      <c r="BK202">
        <v>3</v>
      </c>
      <c r="BL202">
        <v>113</v>
      </c>
      <c r="BM202">
        <v>25</v>
      </c>
      <c r="BN202">
        <v>1</v>
      </c>
      <c r="BO202">
        <v>2</v>
      </c>
      <c r="BP202">
        <v>21</v>
      </c>
      <c r="BQ202">
        <v>7</v>
      </c>
      <c r="BR202">
        <v>57</v>
      </c>
      <c r="BS202" t="s">
        <v>57</v>
      </c>
      <c r="BT202" t="s">
        <v>57</v>
      </c>
      <c r="BU202" t="s">
        <v>57</v>
      </c>
      <c r="BV202" t="s">
        <v>57</v>
      </c>
      <c r="BW202" t="s">
        <v>57</v>
      </c>
      <c r="BX202" t="s">
        <v>57</v>
      </c>
      <c r="BY202" t="s">
        <v>57</v>
      </c>
      <c r="BZ202" t="s">
        <v>57</v>
      </c>
      <c r="CA202" t="s">
        <v>57</v>
      </c>
      <c r="CB202" t="s">
        <v>57</v>
      </c>
      <c r="CC202" t="s">
        <v>57</v>
      </c>
      <c r="CD202" t="s">
        <v>58</v>
      </c>
      <c r="CG202" s="10" t="e">
        <f>#REF!</f>
        <v>#REF!</v>
      </c>
      <c r="CH202" s="10" t="e">
        <f>#REF!</f>
        <v>#REF!</v>
      </c>
      <c r="CI202" s="59" t="e">
        <f>#REF!</f>
        <v>#REF!</v>
      </c>
      <c r="CJ202" s="59" t="e">
        <f>#REF!</f>
        <v>#REF!</v>
      </c>
      <c r="CK202" s="59" t="e">
        <f>#REF!</f>
        <v>#REF!</v>
      </c>
      <c r="CL202" s="59" t="e">
        <f>#REF!</f>
        <v>#REF!</v>
      </c>
      <c r="CM202" s="59" t="e">
        <f>#REF!</f>
        <v>#REF!</v>
      </c>
      <c r="CN202" s="95" t="e">
        <f>#REF!</f>
        <v>#REF!</v>
      </c>
      <c r="CO202" s="95" t="e">
        <f>#REF!</f>
        <v>#REF!</v>
      </c>
      <c r="CP202" s="95" t="e">
        <f>#REF!</f>
        <v>#REF!</v>
      </c>
      <c r="CQ202" s="95" t="e">
        <f>#REF!</f>
        <v>#REF!</v>
      </c>
      <c r="CR202" s="95" t="e">
        <f>#REF!</f>
        <v>#REF!</v>
      </c>
      <c r="CS202" s="59" t="e">
        <f>#REF!</f>
        <v>#REF!</v>
      </c>
      <c r="CT202" s="59" t="e">
        <f>#REF!</f>
        <v>#REF!</v>
      </c>
      <c r="CU202" s="59" t="e">
        <f>#REF!</f>
        <v>#REF!</v>
      </c>
      <c r="CV202" s="59" t="e">
        <f>#REF!</f>
        <v>#REF!</v>
      </c>
      <c r="CW202" s="59" t="e">
        <f>#REF!</f>
        <v>#REF!</v>
      </c>
      <c r="CX202" s="95" t="e">
        <f>#REF!</f>
        <v>#REF!</v>
      </c>
      <c r="CY202" s="95" t="e">
        <f>#REF!</f>
        <v>#REF!</v>
      </c>
      <c r="CZ202" s="95" t="e">
        <f>#REF!</f>
        <v>#REF!</v>
      </c>
      <c r="DA202" s="95" t="e">
        <f>#REF!</f>
        <v>#REF!</v>
      </c>
      <c r="DB202" s="95" t="e">
        <f>#REF!</f>
        <v>#REF!</v>
      </c>
    </row>
    <row r="203" spans="1:106" s="38" customFormat="1">
      <c r="A203" t="s">
        <v>163</v>
      </c>
      <c r="B203" s="10" t="e">
        <f>('E0-Last'!#REF!)-2</f>
        <v>#REF!</v>
      </c>
      <c r="C203" s="6" t="s">
        <v>2</v>
      </c>
      <c r="D203" s="10" t="s">
        <v>38</v>
      </c>
      <c r="E203" s="59">
        <f t="shared" si="92"/>
        <v>0</v>
      </c>
      <c r="F203" s="59">
        <f t="shared" si="92"/>
        <v>0</v>
      </c>
      <c r="G203" s="59">
        <f t="shared" si="92"/>
        <v>100</v>
      </c>
      <c r="H203" s="59">
        <f t="shared" si="92"/>
        <v>0</v>
      </c>
      <c r="I203" s="59">
        <f t="shared" si="93"/>
        <v>1</v>
      </c>
      <c r="J203">
        <v>8</v>
      </c>
      <c r="K203">
        <v>0</v>
      </c>
      <c r="L203">
        <v>0</v>
      </c>
      <c r="M203">
        <v>8</v>
      </c>
      <c r="N203">
        <v>0</v>
      </c>
      <c r="O203">
        <v>1</v>
      </c>
      <c r="P203">
        <v>461.25</v>
      </c>
      <c r="Q203" t="s">
        <v>57</v>
      </c>
      <c r="R203">
        <v>461.25</v>
      </c>
      <c r="S203" t="s">
        <v>57</v>
      </c>
      <c r="T203">
        <v>46.625</v>
      </c>
      <c r="U203">
        <v>46.625</v>
      </c>
      <c r="V203" t="s">
        <v>57</v>
      </c>
      <c r="W203">
        <v>73.625</v>
      </c>
      <c r="X203">
        <v>73.625</v>
      </c>
      <c r="Y203" t="s">
        <v>57</v>
      </c>
      <c r="Z203">
        <v>957.5</v>
      </c>
      <c r="AA203">
        <v>957.5</v>
      </c>
      <c r="AB203" t="s">
        <v>57</v>
      </c>
      <c r="AC203">
        <v>42</v>
      </c>
      <c r="AD203">
        <v>9</v>
      </c>
      <c r="AE203">
        <v>33</v>
      </c>
      <c r="AF203" t="s">
        <v>57</v>
      </c>
      <c r="AG203">
        <v>24</v>
      </c>
      <c r="AH203">
        <v>9</v>
      </c>
      <c r="AI203">
        <v>7</v>
      </c>
      <c r="AJ203">
        <v>2</v>
      </c>
      <c r="AK203" t="s">
        <v>57</v>
      </c>
      <c r="AL203" t="s">
        <v>57</v>
      </c>
      <c r="AM203">
        <v>8</v>
      </c>
      <c r="AN203">
        <v>1</v>
      </c>
      <c r="AO203" t="s">
        <v>57</v>
      </c>
      <c r="AP203" t="s">
        <v>57</v>
      </c>
      <c r="AQ203" t="s">
        <v>57</v>
      </c>
      <c r="AR203" t="s">
        <v>57</v>
      </c>
      <c r="AS203">
        <v>16</v>
      </c>
      <c r="AT203">
        <v>8</v>
      </c>
      <c r="AU203">
        <v>7</v>
      </c>
      <c r="AV203">
        <v>2</v>
      </c>
      <c r="AW203" t="s">
        <v>57</v>
      </c>
      <c r="AX203" t="s">
        <v>57</v>
      </c>
      <c r="AY203" t="s">
        <v>57</v>
      </c>
      <c r="AZ203" t="s">
        <v>57</v>
      </c>
      <c r="BA203" t="s">
        <v>57</v>
      </c>
      <c r="BB203" t="s">
        <v>57</v>
      </c>
      <c r="BC203" t="s">
        <v>57</v>
      </c>
      <c r="BD203" t="s">
        <v>57</v>
      </c>
      <c r="BE203">
        <v>9</v>
      </c>
      <c r="BF203" t="s">
        <v>57</v>
      </c>
      <c r="BG203" t="s">
        <v>57</v>
      </c>
      <c r="BH203" t="s">
        <v>57</v>
      </c>
      <c r="BI203">
        <v>8</v>
      </c>
      <c r="BJ203" t="s">
        <v>57</v>
      </c>
      <c r="BK203">
        <v>1</v>
      </c>
      <c r="BL203">
        <v>74</v>
      </c>
      <c r="BM203">
        <v>11</v>
      </c>
      <c r="BN203" t="s">
        <v>57</v>
      </c>
      <c r="BO203" t="s">
        <v>57</v>
      </c>
      <c r="BP203">
        <v>13</v>
      </c>
      <c r="BQ203" t="s">
        <v>57</v>
      </c>
      <c r="BR203">
        <v>50</v>
      </c>
      <c r="BS203" t="s">
        <v>57</v>
      </c>
      <c r="BT203" t="s">
        <v>57</v>
      </c>
      <c r="BU203" t="s">
        <v>57</v>
      </c>
      <c r="BV203" t="s">
        <v>57</v>
      </c>
      <c r="BW203" t="s">
        <v>57</v>
      </c>
      <c r="BX203" t="s">
        <v>57</v>
      </c>
      <c r="BY203" t="s">
        <v>57</v>
      </c>
      <c r="BZ203" t="s">
        <v>57</v>
      </c>
      <c r="CA203" t="s">
        <v>57</v>
      </c>
      <c r="CB203" t="s">
        <v>57</v>
      </c>
      <c r="CC203" t="s">
        <v>57</v>
      </c>
      <c r="CD203" t="s">
        <v>58</v>
      </c>
      <c r="CG203" s="10" t="e">
        <f>#REF!</f>
        <v>#REF!</v>
      </c>
      <c r="CH203" s="10" t="e">
        <f>#REF!</f>
        <v>#REF!</v>
      </c>
      <c r="CI203" s="59" t="e">
        <f>#REF!</f>
        <v>#REF!</v>
      </c>
      <c r="CJ203" s="59" t="e">
        <f>#REF!</f>
        <v>#REF!</v>
      </c>
      <c r="CK203" s="59" t="e">
        <f>#REF!</f>
        <v>#REF!</v>
      </c>
      <c r="CL203" s="59" t="e">
        <f>#REF!</f>
        <v>#REF!</v>
      </c>
      <c r="CM203" s="59" t="e">
        <f>#REF!</f>
        <v>#REF!</v>
      </c>
      <c r="CN203" s="95" t="e">
        <f>#REF!</f>
        <v>#REF!</v>
      </c>
      <c r="CO203" s="95" t="e">
        <f>#REF!</f>
        <v>#REF!</v>
      </c>
      <c r="CP203" s="95" t="e">
        <f>#REF!</f>
        <v>#REF!</v>
      </c>
      <c r="CQ203" s="95" t="e">
        <f>#REF!</f>
        <v>#REF!</v>
      </c>
      <c r="CR203" s="95" t="e">
        <f>#REF!</f>
        <v>#REF!</v>
      </c>
      <c r="CS203" s="59" t="e">
        <f>#REF!</f>
        <v>#REF!</v>
      </c>
      <c r="CT203" s="59" t="e">
        <f>#REF!</f>
        <v>#REF!</v>
      </c>
      <c r="CU203" s="59" t="e">
        <f>#REF!</f>
        <v>#REF!</v>
      </c>
      <c r="CV203" s="59" t="e">
        <f>#REF!</f>
        <v>#REF!</v>
      </c>
      <c r="CW203" s="59" t="e">
        <f>#REF!</f>
        <v>#REF!</v>
      </c>
      <c r="CX203" s="95" t="e">
        <f>#REF!</f>
        <v>#REF!</v>
      </c>
      <c r="CY203" s="95" t="e">
        <f>#REF!</f>
        <v>#REF!</v>
      </c>
      <c r="CZ203" s="95" t="e">
        <f>#REF!</f>
        <v>#REF!</v>
      </c>
      <c r="DA203" s="95" t="e">
        <f>#REF!</f>
        <v>#REF!</v>
      </c>
      <c r="DB203" s="95" t="e">
        <f>#REF!</f>
        <v>#REF!</v>
      </c>
    </row>
    <row r="204" spans="1:106" s="38" customFormat="1">
      <c r="A204" t="s">
        <v>164</v>
      </c>
      <c r="B204" s="10" t="e">
        <f>('E0-Last'!#REF!)-2</f>
        <v>#REF!</v>
      </c>
      <c r="C204" s="6" t="s">
        <v>2</v>
      </c>
      <c r="D204" s="10" t="s">
        <v>38</v>
      </c>
      <c r="E204" s="59">
        <f t="shared" si="92"/>
        <v>0</v>
      </c>
      <c r="F204" s="59">
        <f t="shared" si="92"/>
        <v>0</v>
      </c>
      <c r="G204" s="59">
        <f t="shared" si="92"/>
        <v>87.5</v>
      </c>
      <c r="H204" s="59">
        <f t="shared" si="92"/>
        <v>12.5</v>
      </c>
      <c r="I204" s="59">
        <f t="shared" si="93"/>
        <v>0.875</v>
      </c>
      <c r="J204">
        <v>8</v>
      </c>
      <c r="K204">
        <v>0</v>
      </c>
      <c r="L204">
        <v>0</v>
      </c>
      <c r="M204">
        <v>7</v>
      </c>
      <c r="N204">
        <v>1</v>
      </c>
      <c r="O204">
        <v>0.875</v>
      </c>
      <c r="P204">
        <v>331.875</v>
      </c>
      <c r="Q204" t="s">
        <v>57</v>
      </c>
      <c r="R204">
        <v>340.42857149999998</v>
      </c>
      <c r="S204">
        <v>272</v>
      </c>
      <c r="T204">
        <v>133.25</v>
      </c>
      <c r="U204">
        <v>137.2857143</v>
      </c>
      <c r="V204">
        <v>105</v>
      </c>
      <c r="W204">
        <v>67.875</v>
      </c>
      <c r="X204">
        <v>62.714285719999999</v>
      </c>
      <c r="Y204">
        <v>104</v>
      </c>
      <c r="Z204">
        <v>465.125</v>
      </c>
      <c r="AA204">
        <v>491.57142850000002</v>
      </c>
      <c r="AB204">
        <v>280</v>
      </c>
      <c r="AC204">
        <v>55</v>
      </c>
      <c r="AD204">
        <v>20</v>
      </c>
      <c r="AE204">
        <v>27</v>
      </c>
      <c r="AF204">
        <v>8</v>
      </c>
      <c r="AG204">
        <v>8</v>
      </c>
      <c r="AH204">
        <v>10</v>
      </c>
      <c r="AI204">
        <v>4</v>
      </c>
      <c r="AJ204" t="s">
        <v>57</v>
      </c>
      <c r="AK204">
        <v>1</v>
      </c>
      <c r="AL204">
        <v>32</v>
      </c>
      <c r="AM204">
        <v>8</v>
      </c>
      <c r="AN204">
        <v>2</v>
      </c>
      <c r="AO204" t="s">
        <v>57</v>
      </c>
      <c r="AP204" t="s">
        <v>57</v>
      </c>
      <c r="AQ204" t="s">
        <v>57</v>
      </c>
      <c r="AR204">
        <v>10</v>
      </c>
      <c r="AS204" t="s">
        <v>57</v>
      </c>
      <c r="AT204">
        <v>7</v>
      </c>
      <c r="AU204">
        <v>1</v>
      </c>
      <c r="AV204" t="s">
        <v>57</v>
      </c>
      <c r="AW204">
        <v>1</v>
      </c>
      <c r="AX204">
        <v>18</v>
      </c>
      <c r="AY204" t="s">
        <v>57</v>
      </c>
      <c r="AZ204">
        <v>1</v>
      </c>
      <c r="BA204">
        <v>3</v>
      </c>
      <c r="BB204" t="s">
        <v>57</v>
      </c>
      <c r="BC204" t="s">
        <v>57</v>
      </c>
      <c r="BD204">
        <v>4</v>
      </c>
      <c r="BE204">
        <v>16</v>
      </c>
      <c r="BF204" t="s">
        <v>57</v>
      </c>
      <c r="BG204" t="s">
        <v>57</v>
      </c>
      <c r="BH204" t="s">
        <v>57</v>
      </c>
      <c r="BI204">
        <v>7</v>
      </c>
      <c r="BJ204">
        <v>4</v>
      </c>
      <c r="BK204">
        <v>5</v>
      </c>
      <c r="BL204">
        <v>59</v>
      </c>
      <c r="BM204">
        <v>19</v>
      </c>
      <c r="BN204" t="s">
        <v>57</v>
      </c>
      <c r="BO204">
        <v>1</v>
      </c>
      <c r="BP204">
        <v>8</v>
      </c>
      <c r="BQ204">
        <v>3</v>
      </c>
      <c r="BR204">
        <v>28</v>
      </c>
      <c r="BS204" t="s">
        <v>57</v>
      </c>
      <c r="BT204" t="s">
        <v>57</v>
      </c>
      <c r="BU204" t="s">
        <v>57</v>
      </c>
      <c r="BV204" t="s">
        <v>57</v>
      </c>
      <c r="BW204" t="s">
        <v>57</v>
      </c>
      <c r="BX204" t="s">
        <v>57</v>
      </c>
      <c r="BY204" t="s">
        <v>57</v>
      </c>
      <c r="BZ204" t="s">
        <v>57</v>
      </c>
      <c r="CA204" t="s">
        <v>57</v>
      </c>
      <c r="CB204" t="s">
        <v>57</v>
      </c>
      <c r="CC204" t="s">
        <v>57</v>
      </c>
      <c r="CD204" t="s">
        <v>58</v>
      </c>
      <c r="CG204" s="10" t="e">
        <f>#REF!</f>
        <v>#REF!</v>
      </c>
      <c r="CH204" s="10" t="e">
        <f>#REF!</f>
        <v>#REF!</v>
      </c>
      <c r="CI204" s="59" t="e">
        <f>#REF!</f>
        <v>#REF!</v>
      </c>
      <c r="CJ204" s="59" t="e">
        <f>#REF!</f>
        <v>#REF!</v>
      </c>
      <c r="CK204" s="59" t="e">
        <f>#REF!</f>
        <v>#REF!</v>
      </c>
      <c r="CL204" s="59" t="e">
        <f>#REF!</f>
        <v>#REF!</v>
      </c>
      <c r="CM204" s="59" t="e">
        <f>#REF!</f>
        <v>#REF!</v>
      </c>
      <c r="CN204" s="95" t="e">
        <f>#REF!</f>
        <v>#REF!</v>
      </c>
      <c r="CO204" s="95" t="e">
        <f>#REF!</f>
        <v>#REF!</v>
      </c>
      <c r="CP204" s="95" t="e">
        <f>#REF!</f>
        <v>#REF!</v>
      </c>
      <c r="CQ204" s="95" t="e">
        <f>#REF!</f>
        <v>#REF!</v>
      </c>
      <c r="CR204" s="95" t="e">
        <f>#REF!</f>
        <v>#REF!</v>
      </c>
      <c r="CS204" s="59" t="e">
        <f>#REF!</f>
        <v>#REF!</v>
      </c>
      <c r="CT204" s="59" t="e">
        <f>#REF!</f>
        <v>#REF!</v>
      </c>
      <c r="CU204" s="59" t="e">
        <f>#REF!</f>
        <v>#REF!</v>
      </c>
      <c r="CV204" s="59" t="e">
        <f>#REF!</f>
        <v>#REF!</v>
      </c>
      <c r="CW204" s="59" t="e">
        <f>#REF!</f>
        <v>#REF!</v>
      </c>
      <c r="CX204" s="95" t="e">
        <f>#REF!</f>
        <v>#REF!</v>
      </c>
      <c r="CY204" s="95" t="e">
        <f>#REF!</f>
        <v>#REF!</v>
      </c>
      <c r="CZ204" s="95" t="e">
        <f>#REF!</f>
        <v>#REF!</v>
      </c>
      <c r="DA204" s="95" t="e">
        <f>#REF!</f>
        <v>#REF!</v>
      </c>
      <c r="DB204" s="95" t="e">
        <f>#REF!</f>
        <v>#REF!</v>
      </c>
    </row>
    <row r="205" spans="1:106" s="38" customFormat="1">
      <c r="A205" t="s">
        <v>165</v>
      </c>
      <c r="B205" s="10" t="e">
        <f>('E0-Last'!#REF!)-2</f>
        <v>#REF!</v>
      </c>
      <c r="C205" s="6" t="s">
        <v>2</v>
      </c>
      <c r="D205" s="10" t="s">
        <v>38</v>
      </c>
      <c r="E205" s="59">
        <f t="shared" si="92"/>
        <v>0</v>
      </c>
      <c r="F205" s="59">
        <f t="shared" si="92"/>
        <v>0</v>
      </c>
      <c r="G205" s="59">
        <f t="shared" si="92"/>
        <v>100</v>
      </c>
      <c r="H205" s="59">
        <f t="shared" si="92"/>
        <v>0</v>
      </c>
      <c r="I205" s="59">
        <f t="shared" si="93"/>
        <v>1</v>
      </c>
      <c r="J205">
        <v>8</v>
      </c>
      <c r="K205">
        <v>0</v>
      </c>
      <c r="L205">
        <v>0</v>
      </c>
      <c r="M205">
        <v>8</v>
      </c>
      <c r="N205">
        <v>0</v>
      </c>
      <c r="O205">
        <v>1</v>
      </c>
      <c r="P205">
        <v>155.125</v>
      </c>
      <c r="Q205" t="s">
        <v>57</v>
      </c>
      <c r="R205">
        <v>155.125</v>
      </c>
      <c r="S205" t="s">
        <v>57</v>
      </c>
      <c r="T205">
        <v>99.625</v>
      </c>
      <c r="U205">
        <v>99.625</v>
      </c>
      <c r="V205" t="s">
        <v>57</v>
      </c>
      <c r="W205">
        <v>30.625</v>
      </c>
      <c r="X205">
        <v>30.625</v>
      </c>
      <c r="Y205" t="s">
        <v>57</v>
      </c>
      <c r="Z205">
        <v>702.625</v>
      </c>
      <c r="AA205">
        <v>702.625</v>
      </c>
      <c r="AB205" t="s">
        <v>57</v>
      </c>
      <c r="AC205">
        <v>27</v>
      </c>
      <c r="AD205">
        <v>16</v>
      </c>
      <c r="AE205">
        <v>10</v>
      </c>
      <c r="AF205">
        <v>1</v>
      </c>
      <c r="AG205">
        <v>9</v>
      </c>
      <c r="AH205">
        <v>9</v>
      </c>
      <c r="AI205" t="s">
        <v>57</v>
      </c>
      <c r="AJ205" t="s">
        <v>57</v>
      </c>
      <c r="AK205" t="s">
        <v>57</v>
      </c>
      <c r="AL205">
        <v>9</v>
      </c>
      <c r="AM205">
        <v>8</v>
      </c>
      <c r="AN205">
        <v>1</v>
      </c>
      <c r="AO205" t="s">
        <v>57</v>
      </c>
      <c r="AP205" t="s">
        <v>57</v>
      </c>
      <c r="AQ205" t="s">
        <v>57</v>
      </c>
      <c r="AR205">
        <v>7</v>
      </c>
      <c r="AS205">
        <v>1</v>
      </c>
      <c r="AT205">
        <v>8</v>
      </c>
      <c r="AU205" t="s">
        <v>57</v>
      </c>
      <c r="AV205" t="s">
        <v>57</v>
      </c>
      <c r="AW205" t="s">
        <v>57</v>
      </c>
      <c r="AX205">
        <v>1</v>
      </c>
      <c r="AY205" t="s">
        <v>57</v>
      </c>
      <c r="AZ205" t="s">
        <v>57</v>
      </c>
      <c r="BA205" t="s">
        <v>57</v>
      </c>
      <c r="BB205" t="s">
        <v>57</v>
      </c>
      <c r="BC205" t="s">
        <v>57</v>
      </c>
      <c r="BD205">
        <v>1</v>
      </c>
      <c r="BE205">
        <v>8</v>
      </c>
      <c r="BF205" t="s">
        <v>57</v>
      </c>
      <c r="BG205" t="s">
        <v>57</v>
      </c>
      <c r="BH205" t="s">
        <v>57</v>
      </c>
      <c r="BI205">
        <v>8</v>
      </c>
      <c r="BJ205" t="s">
        <v>57</v>
      </c>
      <c r="BK205" t="s">
        <v>57</v>
      </c>
      <c r="BL205">
        <v>84</v>
      </c>
      <c r="BM205">
        <v>13</v>
      </c>
      <c r="BN205">
        <v>2</v>
      </c>
      <c r="BO205">
        <v>8</v>
      </c>
      <c r="BP205" t="s">
        <v>57</v>
      </c>
      <c r="BQ205" t="s">
        <v>57</v>
      </c>
      <c r="BR205">
        <v>61</v>
      </c>
      <c r="BS205" t="s">
        <v>57</v>
      </c>
      <c r="BT205" t="s">
        <v>57</v>
      </c>
      <c r="BU205" t="s">
        <v>57</v>
      </c>
      <c r="BV205" t="s">
        <v>57</v>
      </c>
      <c r="BW205" t="s">
        <v>57</v>
      </c>
      <c r="BX205" t="s">
        <v>57</v>
      </c>
      <c r="BY205" t="s">
        <v>57</v>
      </c>
      <c r="BZ205" t="s">
        <v>57</v>
      </c>
      <c r="CA205" t="s">
        <v>57</v>
      </c>
      <c r="CB205" t="s">
        <v>57</v>
      </c>
      <c r="CC205" t="s">
        <v>57</v>
      </c>
      <c r="CD205" t="s">
        <v>58</v>
      </c>
      <c r="CG205" s="10" t="e">
        <f>#REF!</f>
        <v>#REF!</v>
      </c>
      <c r="CH205" s="10" t="e">
        <f>#REF!</f>
        <v>#REF!</v>
      </c>
      <c r="CI205" s="59" t="e">
        <f>#REF!</f>
        <v>#REF!</v>
      </c>
      <c r="CJ205" s="59" t="e">
        <f>#REF!</f>
        <v>#REF!</v>
      </c>
      <c r="CK205" s="59" t="e">
        <f>#REF!</f>
        <v>#REF!</v>
      </c>
      <c r="CL205" s="59" t="e">
        <f>#REF!</f>
        <v>#REF!</v>
      </c>
      <c r="CM205" s="59" t="e">
        <f>#REF!</f>
        <v>#REF!</v>
      </c>
      <c r="CN205" s="95" t="e">
        <f>#REF!</f>
        <v>#REF!</v>
      </c>
      <c r="CO205" s="95" t="e">
        <f>#REF!</f>
        <v>#REF!</v>
      </c>
      <c r="CP205" s="95" t="e">
        <f>#REF!</f>
        <v>#REF!</v>
      </c>
      <c r="CQ205" s="95" t="e">
        <f>#REF!</f>
        <v>#REF!</v>
      </c>
      <c r="CR205" s="95" t="e">
        <f>#REF!</f>
        <v>#REF!</v>
      </c>
      <c r="CS205" s="59" t="e">
        <f>#REF!</f>
        <v>#REF!</v>
      </c>
      <c r="CT205" s="59" t="e">
        <f>#REF!</f>
        <v>#REF!</v>
      </c>
      <c r="CU205" s="59" t="e">
        <f>#REF!</f>
        <v>#REF!</v>
      </c>
      <c r="CV205" s="59" t="e">
        <f>#REF!</f>
        <v>#REF!</v>
      </c>
      <c r="CW205" s="59" t="e">
        <f>#REF!</f>
        <v>#REF!</v>
      </c>
      <c r="CX205" s="95" t="e">
        <f>#REF!</f>
        <v>#REF!</v>
      </c>
      <c r="CY205" s="95" t="e">
        <f>#REF!</f>
        <v>#REF!</v>
      </c>
      <c r="CZ205" s="95" t="e">
        <f>#REF!</f>
        <v>#REF!</v>
      </c>
      <c r="DA205" s="95" t="e">
        <f>#REF!</f>
        <v>#REF!</v>
      </c>
      <c r="DB205" s="95" t="e">
        <f>#REF!</f>
        <v>#REF!</v>
      </c>
    </row>
    <row r="206" spans="1:106" s="38" customFormat="1">
      <c r="A206" t="s">
        <v>166</v>
      </c>
      <c r="B206" s="10" t="e">
        <f>('E0-Last'!#REF!)-2</f>
        <v>#REF!</v>
      </c>
      <c r="C206" s="4" t="s">
        <v>3</v>
      </c>
      <c r="D206" s="10" t="s">
        <v>38</v>
      </c>
      <c r="E206" s="59">
        <f t="shared" si="92"/>
        <v>0</v>
      </c>
      <c r="F206" s="59">
        <f t="shared" si="92"/>
        <v>0</v>
      </c>
      <c r="G206" s="59">
        <f t="shared" si="92"/>
        <v>100</v>
      </c>
      <c r="H206" s="59">
        <f t="shared" si="92"/>
        <v>0</v>
      </c>
      <c r="I206" s="59">
        <f t="shared" si="93"/>
        <v>1</v>
      </c>
      <c r="J206">
        <v>8</v>
      </c>
      <c r="K206">
        <v>0</v>
      </c>
      <c r="L206">
        <v>0</v>
      </c>
      <c r="M206">
        <v>8</v>
      </c>
      <c r="N206">
        <v>0</v>
      </c>
      <c r="O206">
        <v>1</v>
      </c>
      <c r="P206">
        <v>255.375</v>
      </c>
      <c r="Q206" t="s">
        <v>57</v>
      </c>
      <c r="R206">
        <v>255.375</v>
      </c>
      <c r="S206" t="s">
        <v>57</v>
      </c>
      <c r="T206">
        <v>44.625</v>
      </c>
      <c r="U206">
        <v>44.625</v>
      </c>
      <c r="V206" t="s">
        <v>57</v>
      </c>
      <c r="W206">
        <v>983.5</v>
      </c>
      <c r="X206">
        <v>983.5</v>
      </c>
      <c r="Y206" t="s">
        <v>57</v>
      </c>
      <c r="Z206">
        <v>18.125</v>
      </c>
      <c r="AA206">
        <v>18.125</v>
      </c>
      <c r="AB206" t="s">
        <v>57</v>
      </c>
      <c r="AC206">
        <v>31</v>
      </c>
      <c r="AD206">
        <v>12</v>
      </c>
      <c r="AE206">
        <v>17</v>
      </c>
      <c r="AF206">
        <v>2</v>
      </c>
      <c r="AG206">
        <v>14</v>
      </c>
      <c r="AH206">
        <v>10</v>
      </c>
      <c r="AI206" t="s">
        <v>57</v>
      </c>
      <c r="AJ206" t="s">
        <v>57</v>
      </c>
      <c r="AK206">
        <v>1</v>
      </c>
      <c r="AL206">
        <v>6</v>
      </c>
      <c r="AM206">
        <v>8</v>
      </c>
      <c r="AN206">
        <v>2</v>
      </c>
      <c r="AO206" t="s">
        <v>57</v>
      </c>
      <c r="AP206" t="s">
        <v>57</v>
      </c>
      <c r="AQ206">
        <v>1</v>
      </c>
      <c r="AR206">
        <v>1</v>
      </c>
      <c r="AS206">
        <v>5</v>
      </c>
      <c r="AT206">
        <v>8</v>
      </c>
      <c r="AU206" t="s">
        <v>57</v>
      </c>
      <c r="AV206" t="s">
        <v>57</v>
      </c>
      <c r="AW206" t="s">
        <v>57</v>
      </c>
      <c r="AX206">
        <v>4</v>
      </c>
      <c r="AY206">
        <v>1</v>
      </c>
      <c r="AZ206" t="s">
        <v>57</v>
      </c>
      <c r="BA206" t="s">
        <v>57</v>
      </c>
      <c r="BB206" t="s">
        <v>57</v>
      </c>
      <c r="BC206" t="s">
        <v>57</v>
      </c>
      <c r="BD206">
        <v>1</v>
      </c>
      <c r="BE206">
        <v>23</v>
      </c>
      <c r="BF206" t="s">
        <v>57</v>
      </c>
      <c r="BG206" t="s">
        <v>57</v>
      </c>
      <c r="BH206" t="s">
        <v>57</v>
      </c>
      <c r="BI206">
        <v>2</v>
      </c>
      <c r="BJ206">
        <v>9</v>
      </c>
      <c r="BK206">
        <v>12</v>
      </c>
      <c r="BL206">
        <v>126</v>
      </c>
      <c r="BM206">
        <v>14</v>
      </c>
      <c r="BN206" t="s">
        <v>57</v>
      </c>
      <c r="BO206">
        <v>3</v>
      </c>
      <c r="BP206">
        <v>17</v>
      </c>
      <c r="BQ206">
        <v>21</v>
      </c>
      <c r="BR206">
        <v>71</v>
      </c>
      <c r="BS206" t="s">
        <v>57</v>
      </c>
      <c r="BT206" t="s">
        <v>57</v>
      </c>
      <c r="BU206" t="s">
        <v>57</v>
      </c>
      <c r="BV206" t="s">
        <v>57</v>
      </c>
      <c r="BW206" t="s">
        <v>57</v>
      </c>
      <c r="BX206" t="s">
        <v>57</v>
      </c>
      <c r="BY206" t="s">
        <v>57</v>
      </c>
      <c r="BZ206" t="s">
        <v>57</v>
      </c>
      <c r="CA206" t="s">
        <v>57</v>
      </c>
      <c r="CB206" t="s">
        <v>57</v>
      </c>
      <c r="CC206" t="s">
        <v>57</v>
      </c>
      <c r="CD206" t="s">
        <v>58</v>
      </c>
      <c r="CG206" s="10">
        <f>CG441</f>
        <v>0</v>
      </c>
      <c r="CH206" s="10">
        <f t="shared" ref="CH206:DB206" si="96">CH441</f>
        <v>0</v>
      </c>
      <c r="CI206" s="59">
        <f t="shared" si="96"/>
        <v>0</v>
      </c>
      <c r="CJ206" s="59">
        <f t="shared" si="96"/>
        <v>0</v>
      </c>
      <c r="CK206" s="59">
        <f t="shared" si="96"/>
        <v>0</v>
      </c>
      <c r="CL206" s="59">
        <f t="shared" si="96"/>
        <v>0</v>
      </c>
      <c r="CM206" s="59">
        <f t="shared" si="96"/>
        <v>0</v>
      </c>
      <c r="CN206" s="95">
        <f t="shared" si="96"/>
        <v>0</v>
      </c>
      <c r="CO206" s="95">
        <f t="shared" si="96"/>
        <v>0</v>
      </c>
      <c r="CP206" s="95">
        <f t="shared" si="96"/>
        <v>0</v>
      </c>
      <c r="CQ206" s="95">
        <f t="shared" si="96"/>
        <v>0</v>
      </c>
      <c r="CR206" s="95">
        <f t="shared" si="96"/>
        <v>0</v>
      </c>
      <c r="CS206" s="59">
        <f t="shared" si="96"/>
        <v>0</v>
      </c>
      <c r="CT206" s="59">
        <f t="shared" si="96"/>
        <v>0</v>
      </c>
      <c r="CU206" s="59">
        <f t="shared" si="96"/>
        <v>0</v>
      </c>
      <c r="CV206" s="59">
        <f t="shared" si="96"/>
        <v>0</v>
      </c>
      <c r="CW206" s="59">
        <f t="shared" si="96"/>
        <v>0</v>
      </c>
      <c r="CX206" s="95">
        <f t="shared" si="96"/>
        <v>0</v>
      </c>
      <c r="CY206" s="95">
        <f t="shared" si="96"/>
        <v>0</v>
      </c>
      <c r="CZ206" s="95">
        <f t="shared" si="96"/>
        <v>0</v>
      </c>
      <c r="DA206" s="95">
        <f t="shared" si="96"/>
        <v>0</v>
      </c>
      <c r="DB206" s="95">
        <f t="shared" si="96"/>
        <v>0</v>
      </c>
    </row>
    <row r="207" spans="1:106" s="38" customFormat="1">
      <c r="A207" t="s">
        <v>167</v>
      </c>
      <c r="B207" s="10" t="e">
        <f>('E0-Last'!#REF!)-2</f>
        <v>#REF!</v>
      </c>
      <c r="C207" s="6" t="s">
        <v>2</v>
      </c>
      <c r="D207" s="10" t="s">
        <v>38</v>
      </c>
      <c r="E207" s="59">
        <f t="shared" si="92"/>
        <v>0</v>
      </c>
      <c r="F207" s="59">
        <f t="shared" si="92"/>
        <v>0</v>
      </c>
      <c r="G207" s="59">
        <f t="shared" si="92"/>
        <v>100</v>
      </c>
      <c r="H207" s="59">
        <f t="shared" si="92"/>
        <v>0</v>
      </c>
      <c r="I207" s="59">
        <f t="shared" si="93"/>
        <v>1</v>
      </c>
      <c r="J207">
        <v>8</v>
      </c>
      <c r="K207">
        <v>0</v>
      </c>
      <c r="L207">
        <v>0</v>
      </c>
      <c r="M207">
        <v>8</v>
      </c>
      <c r="N207">
        <v>0</v>
      </c>
      <c r="O207">
        <v>1</v>
      </c>
      <c r="P207">
        <v>163.875</v>
      </c>
      <c r="Q207" t="s">
        <v>57</v>
      </c>
      <c r="R207">
        <v>163.875</v>
      </c>
      <c r="S207" t="s">
        <v>57</v>
      </c>
      <c r="T207">
        <v>103.625</v>
      </c>
      <c r="U207">
        <v>103.625</v>
      </c>
      <c r="V207" t="s">
        <v>57</v>
      </c>
      <c r="W207">
        <v>2319.875</v>
      </c>
      <c r="X207">
        <v>2319.875</v>
      </c>
      <c r="Y207" t="s">
        <v>57</v>
      </c>
      <c r="Z207">
        <v>662.25</v>
      </c>
      <c r="AA207">
        <v>662.25</v>
      </c>
      <c r="AB207" t="s">
        <v>57</v>
      </c>
      <c r="AC207">
        <v>31</v>
      </c>
      <c r="AD207">
        <v>10</v>
      </c>
      <c r="AE207">
        <v>20</v>
      </c>
      <c r="AF207">
        <v>1</v>
      </c>
      <c r="AG207">
        <v>14</v>
      </c>
      <c r="AH207">
        <v>8</v>
      </c>
      <c r="AI207">
        <v>1</v>
      </c>
      <c r="AJ207" t="s">
        <v>57</v>
      </c>
      <c r="AK207">
        <v>7</v>
      </c>
      <c r="AL207">
        <v>1</v>
      </c>
      <c r="AM207">
        <v>8</v>
      </c>
      <c r="AN207" t="s">
        <v>57</v>
      </c>
      <c r="AO207" t="s">
        <v>57</v>
      </c>
      <c r="AP207" t="s">
        <v>57</v>
      </c>
      <c r="AQ207">
        <v>2</v>
      </c>
      <c r="AR207" t="s">
        <v>57</v>
      </c>
      <c r="AS207">
        <v>6</v>
      </c>
      <c r="AT207">
        <v>8</v>
      </c>
      <c r="AU207">
        <v>1</v>
      </c>
      <c r="AV207" t="s">
        <v>57</v>
      </c>
      <c r="AW207">
        <v>4</v>
      </c>
      <c r="AX207">
        <v>1</v>
      </c>
      <c r="AY207" t="s">
        <v>57</v>
      </c>
      <c r="AZ207" t="s">
        <v>57</v>
      </c>
      <c r="BA207" t="s">
        <v>57</v>
      </c>
      <c r="BB207" t="s">
        <v>57</v>
      </c>
      <c r="BC207">
        <v>1</v>
      </c>
      <c r="BD207" t="s">
        <v>57</v>
      </c>
      <c r="BE207">
        <v>14</v>
      </c>
      <c r="BF207" t="s">
        <v>57</v>
      </c>
      <c r="BG207">
        <v>1</v>
      </c>
      <c r="BH207">
        <v>3</v>
      </c>
      <c r="BI207">
        <v>5</v>
      </c>
      <c r="BJ207">
        <v>3</v>
      </c>
      <c r="BK207">
        <v>2</v>
      </c>
      <c r="BL207">
        <v>672</v>
      </c>
      <c r="BM207">
        <v>23</v>
      </c>
      <c r="BN207">
        <v>5</v>
      </c>
      <c r="BO207">
        <v>13</v>
      </c>
      <c r="BP207" t="s">
        <v>57</v>
      </c>
      <c r="BQ207">
        <v>383</v>
      </c>
      <c r="BR207">
        <v>248</v>
      </c>
      <c r="BS207" t="s">
        <v>57</v>
      </c>
      <c r="BT207" t="s">
        <v>57</v>
      </c>
      <c r="BU207" t="s">
        <v>57</v>
      </c>
      <c r="BV207" t="s">
        <v>57</v>
      </c>
      <c r="BW207" t="s">
        <v>57</v>
      </c>
      <c r="BX207" t="s">
        <v>57</v>
      </c>
      <c r="BY207" t="s">
        <v>57</v>
      </c>
      <c r="BZ207" t="s">
        <v>57</v>
      </c>
      <c r="CA207" t="s">
        <v>57</v>
      </c>
      <c r="CB207" t="s">
        <v>57</v>
      </c>
      <c r="CC207" t="s">
        <v>57</v>
      </c>
      <c r="CD207" t="s">
        <v>58</v>
      </c>
      <c r="CG207" s="10"/>
      <c r="CH207" s="10"/>
    </row>
    <row r="208" spans="1:106" s="38" customFormat="1">
      <c r="A208" t="s">
        <v>182</v>
      </c>
      <c r="B208" s="10" t="e">
        <f>('E0-Last'!#REF!)-2</f>
        <v>#REF!</v>
      </c>
      <c r="C208" s="4" t="s">
        <v>3</v>
      </c>
      <c r="D208" s="10" t="s">
        <v>38</v>
      </c>
      <c r="E208" s="59">
        <f t="shared" si="92"/>
        <v>25</v>
      </c>
      <c r="F208" s="59">
        <f t="shared" si="92"/>
        <v>12.5</v>
      </c>
      <c r="G208" s="59">
        <f t="shared" si="92"/>
        <v>37.5</v>
      </c>
      <c r="H208" s="59">
        <f t="shared" si="92"/>
        <v>25</v>
      </c>
      <c r="I208" s="59">
        <f t="shared" si="93"/>
        <v>0.375</v>
      </c>
      <c r="J208">
        <v>8</v>
      </c>
      <c r="K208">
        <v>2</v>
      </c>
      <c r="L208">
        <v>1</v>
      </c>
      <c r="M208">
        <v>3</v>
      </c>
      <c r="N208">
        <v>2</v>
      </c>
      <c r="O208">
        <v>0.60000000009999999</v>
      </c>
      <c r="P208">
        <v>760.5</v>
      </c>
      <c r="Q208">
        <v>900</v>
      </c>
      <c r="R208">
        <v>189.66666670000001</v>
      </c>
      <c r="S208">
        <v>1547</v>
      </c>
      <c r="T208">
        <v>449.2</v>
      </c>
      <c r="U208">
        <v>165.66666670000001</v>
      </c>
      <c r="V208">
        <v>874.5</v>
      </c>
      <c r="W208">
        <v>109.4</v>
      </c>
      <c r="X208">
        <v>115.66666669999999</v>
      </c>
      <c r="Y208">
        <v>100</v>
      </c>
      <c r="Z208">
        <v>755</v>
      </c>
      <c r="AA208">
        <v>954</v>
      </c>
      <c r="AB208">
        <v>456.5</v>
      </c>
      <c r="AC208">
        <v>38</v>
      </c>
      <c r="AD208">
        <v>17</v>
      </c>
      <c r="AE208">
        <v>13</v>
      </c>
      <c r="AF208">
        <v>8</v>
      </c>
      <c r="AG208">
        <v>9</v>
      </c>
      <c r="AH208">
        <v>12</v>
      </c>
      <c r="AI208">
        <v>3</v>
      </c>
      <c r="AJ208" t="s">
        <v>57</v>
      </c>
      <c r="AK208" t="s">
        <v>57</v>
      </c>
      <c r="AL208">
        <v>14</v>
      </c>
      <c r="AM208">
        <v>6</v>
      </c>
      <c r="AN208">
        <v>7</v>
      </c>
      <c r="AO208" t="s">
        <v>57</v>
      </c>
      <c r="AP208" t="s">
        <v>57</v>
      </c>
      <c r="AQ208" t="s">
        <v>57</v>
      </c>
      <c r="AR208">
        <v>4</v>
      </c>
      <c r="AS208">
        <v>1</v>
      </c>
      <c r="AT208">
        <v>3</v>
      </c>
      <c r="AU208">
        <v>3</v>
      </c>
      <c r="AV208" t="s">
        <v>57</v>
      </c>
      <c r="AW208" t="s">
        <v>57</v>
      </c>
      <c r="AX208">
        <v>6</v>
      </c>
      <c r="AY208">
        <v>2</v>
      </c>
      <c r="AZ208">
        <v>2</v>
      </c>
      <c r="BA208" t="s">
        <v>57</v>
      </c>
      <c r="BB208" t="s">
        <v>57</v>
      </c>
      <c r="BC208" t="s">
        <v>57</v>
      </c>
      <c r="BD208">
        <v>4</v>
      </c>
      <c r="BE208">
        <v>9</v>
      </c>
      <c r="BF208">
        <v>1</v>
      </c>
      <c r="BG208">
        <v>2</v>
      </c>
      <c r="BH208" t="s">
        <v>57</v>
      </c>
      <c r="BI208">
        <v>3</v>
      </c>
      <c r="BJ208">
        <v>2</v>
      </c>
      <c r="BK208">
        <v>1</v>
      </c>
      <c r="BL208" t="s">
        <v>57</v>
      </c>
      <c r="BM208" t="s">
        <v>57</v>
      </c>
      <c r="BN208" t="s">
        <v>57</v>
      </c>
      <c r="BO208" t="s">
        <v>57</v>
      </c>
      <c r="BP208" t="s">
        <v>57</v>
      </c>
      <c r="BQ208" t="s">
        <v>57</v>
      </c>
      <c r="BR208" t="s">
        <v>57</v>
      </c>
      <c r="BS208" t="s">
        <v>57</v>
      </c>
      <c r="BT208" t="s">
        <v>57</v>
      </c>
      <c r="BU208" t="s">
        <v>57</v>
      </c>
      <c r="BV208" t="s">
        <v>57</v>
      </c>
      <c r="BW208" t="s">
        <v>57</v>
      </c>
      <c r="BX208" t="s">
        <v>57</v>
      </c>
      <c r="BY208" t="s">
        <v>57</v>
      </c>
      <c r="BZ208" t="s">
        <v>57</v>
      </c>
      <c r="CA208" t="s">
        <v>57</v>
      </c>
      <c r="CB208" t="s">
        <v>57</v>
      </c>
      <c r="CC208" t="s">
        <v>57</v>
      </c>
      <c r="CD208" t="s">
        <v>58</v>
      </c>
      <c r="CG208" s="10"/>
      <c r="CH208" s="10"/>
    </row>
    <row r="209" spans="1:86" s="38" customFormat="1">
      <c r="A209" t="s">
        <v>168</v>
      </c>
      <c r="B209" s="10" t="e">
        <f>('E0-Last'!#REF!)-2</f>
        <v>#REF!</v>
      </c>
      <c r="C209" s="4" t="s">
        <v>3</v>
      </c>
      <c r="D209" s="10" t="s">
        <v>38</v>
      </c>
      <c r="E209" s="59">
        <f t="shared" si="92"/>
        <v>0</v>
      </c>
      <c r="F209" s="59">
        <f t="shared" si="92"/>
        <v>0</v>
      </c>
      <c r="G209" s="59">
        <f t="shared" si="92"/>
        <v>75</v>
      </c>
      <c r="H209" s="59">
        <f t="shared" si="92"/>
        <v>25</v>
      </c>
      <c r="I209" s="59">
        <f t="shared" si="93"/>
        <v>0.75</v>
      </c>
      <c r="J209">
        <v>8</v>
      </c>
      <c r="K209">
        <v>0</v>
      </c>
      <c r="L209">
        <v>0</v>
      </c>
      <c r="M209">
        <v>6</v>
      </c>
      <c r="N209">
        <v>2</v>
      </c>
      <c r="O209">
        <v>0.75</v>
      </c>
      <c r="P209">
        <v>214.125</v>
      </c>
      <c r="Q209" t="s">
        <v>57</v>
      </c>
      <c r="R209">
        <v>241.16666670000001</v>
      </c>
      <c r="S209">
        <v>133</v>
      </c>
      <c r="T209">
        <v>115</v>
      </c>
      <c r="U209">
        <v>130.16666670000001</v>
      </c>
      <c r="V209">
        <v>69.5</v>
      </c>
      <c r="W209">
        <v>346.875</v>
      </c>
      <c r="X209">
        <v>404.5</v>
      </c>
      <c r="Y209">
        <v>174</v>
      </c>
      <c r="Z209">
        <v>36.75</v>
      </c>
      <c r="AA209">
        <v>16.5</v>
      </c>
      <c r="AB209">
        <v>97.5</v>
      </c>
      <c r="AC209">
        <v>73</v>
      </c>
      <c r="AD209">
        <v>29</v>
      </c>
      <c r="AE209">
        <v>25</v>
      </c>
      <c r="AF209">
        <v>19</v>
      </c>
      <c r="AG209">
        <v>11</v>
      </c>
      <c r="AH209">
        <v>11</v>
      </c>
      <c r="AI209">
        <v>5</v>
      </c>
      <c r="AJ209">
        <v>1</v>
      </c>
      <c r="AK209">
        <v>9</v>
      </c>
      <c r="AL209">
        <v>36</v>
      </c>
      <c r="AM209">
        <v>8</v>
      </c>
      <c r="AN209">
        <v>3</v>
      </c>
      <c r="AO209">
        <v>1</v>
      </c>
      <c r="AP209" t="s">
        <v>57</v>
      </c>
      <c r="AQ209">
        <v>4</v>
      </c>
      <c r="AR209">
        <v>13</v>
      </c>
      <c r="AS209">
        <v>1</v>
      </c>
      <c r="AT209">
        <v>6</v>
      </c>
      <c r="AU209">
        <v>1</v>
      </c>
      <c r="AV209" t="s">
        <v>57</v>
      </c>
      <c r="AW209">
        <v>5</v>
      </c>
      <c r="AX209">
        <v>12</v>
      </c>
      <c r="AY209">
        <v>2</v>
      </c>
      <c r="AZ209">
        <v>2</v>
      </c>
      <c r="BA209">
        <v>3</v>
      </c>
      <c r="BB209">
        <v>1</v>
      </c>
      <c r="BC209" t="s">
        <v>57</v>
      </c>
      <c r="BD209">
        <v>11</v>
      </c>
      <c r="BE209">
        <v>22</v>
      </c>
      <c r="BF209" t="s">
        <v>57</v>
      </c>
      <c r="BG209" t="s">
        <v>57</v>
      </c>
      <c r="BH209" t="s">
        <v>57</v>
      </c>
      <c r="BI209">
        <v>2</v>
      </c>
      <c r="BJ209">
        <v>10</v>
      </c>
      <c r="BK209">
        <v>10</v>
      </c>
      <c r="BL209">
        <v>75</v>
      </c>
      <c r="BM209">
        <v>15</v>
      </c>
      <c r="BN209">
        <v>3</v>
      </c>
      <c r="BO209" t="s">
        <v>57</v>
      </c>
      <c r="BP209">
        <v>16</v>
      </c>
      <c r="BQ209">
        <v>5</v>
      </c>
      <c r="BR209">
        <v>36</v>
      </c>
      <c r="BS209" t="s">
        <v>57</v>
      </c>
      <c r="BT209" t="s">
        <v>57</v>
      </c>
      <c r="BU209" t="s">
        <v>57</v>
      </c>
      <c r="BV209" t="s">
        <v>57</v>
      </c>
      <c r="BW209" t="s">
        <v>57</v>
      </c>
      <c r="BX209" t="s">
        <v>57</v>
      </c>
      <c r="BY209" t="s">
        <v>57</v>
      </c>
      <c r="BZ209" t="s">
        <v>57</v>
      </c>
      <c r="CA209" t="s">
        <v>57</v>
      </c>
      <c r="CB209" t="s">
        <v>57</v>
      </c>
      <c r="CC209" t="s">
        <v>57</v>
      </c>
      <c r="CD209" t="s">
        <v>58</v>
      </c>
      <c r="CG209" s="10"/>
      <c r="CH209" s="10"/>
    </row>
    <row r="210" spans="1:86" s="38" customFormat="1">
      <c r="A210" t="s">
        <v>169</v>
      </c>
      <c r="B210" s="10" t="e">
        <f>('E0-Last'!#REF!)-2</f>
        <v>#REF!</v>
      </c>
      <c r="C210" s="6" t="s">
        <v>2</v>
      </c>
      <c r="D210" s="10" t="s">
        <v>38</v>
      </c>
      <c r="E210" s="59">
        <f t="shared" si="92"/>
        <v>0</v>
      </c>
      <c r="F210" s="59">
        <f t="shared" si="92"/>
        <v>0</v>
      </c>
      <c r="G210" s="59">
        <f t="shared" si="92"/>
        <v>100</v>
      </c>
      <c r="H210" s="59">
        <f t="shared" si="92"/>
        <v>0</v>
      </c>
      <c r="I210" s="59">
        <f t="shared" si="93"/>
        <v>1</v>
      </c>
      <c r="J210">
        <v>8</v>
      </c>
      <c r="K210">
        <v>0</v>
      </c>
      <c r="L210">
        <v>0</v>
      </c>
      <c r="M210">
        <v>8</v>
      </c>
      <c r="N210">
        <v>0</v>
      </c>
      <c r="O210">
        <v>1</v>
      </c>
      <c r="P210">
        <v>666.875</v>
      </c>
      <c r="Q210" t="s">
        <v>57</v>
      </c>
      <c r="R210">
        <v>666.875</v>
      </c>
      <c r="S210" t="s">
        <v>57</v>
      </c>
      <c r="T210">
        <v>103.375</v>
      </c>
      <c r="U210">
        <v>103.375</v>
      </c>
      <c r="V210" t="s">
        <v>57</v>
      </c>
      <c r="W210">
        <v>321.875</v>
      </c>
      <c r="X210">
        <v>321.875</v>
      </c>
      <c r="Y210" t="s">
        <v>57</v>
      </c>
      <c r="Z210">
        <v>784.875</v>
      </c>
      <c r="AA210">
        <v>784.875</v>
      </c>
      <c r="AB210" t="s">
        <v>57</v>
      </c>
      <c r="AC210">
        <v>29</v>
      </c>
      <c r="AD210">
        <v>10</v>
      </c>
      <c r="AE210">
        <v>13</v>
      </c>
      <c r="AF210">
        <v>6</v>
      </c>
      <c r="AG210">
        <v>9</v>
      </c>
      <c r="AH210">
        <v>8</v>
      </c>
      <c r="AI210" t="s">
        <v>57</v>
      </c>
      <c r="AJ210" t="s">
        <v>57</v>
      </c>
      <c r="AK210" t="s">
        <v>57</v>
      </c>
      <c r="AL210">
        <v>12</v>
      </c>
      <c r="AM210">
        <v>8</v>
      </c>
      <c r="AN210" t="s">
        <v>57</v>
      </c>
      <c r="AO210" t="s">
        <v>57</v>
      </c>
      <c r="AP210" t="s">
        <v>57</v>
      </c>
      <c r="AQ210" t="s">
        <v>57</v>
      </c>
      <c r="AR210">
        <v>2</v>
      </c>
      <c r="AS210" t="s">
        <v>57</v>
      </c>
      <c r="AT210">
        <v>8</v>
      </c>
      <c r="AU210" t="s">
        <v>57</v>
      </c>
      <c r="AV210" t="s">
        <v>57</v>
      </c>
      <c r="AW210" t="s">
        <v>57</v>
      </c>
      <c r="AX210">
        <v>5</v>
      </c>
      <c r="AY210">
        <v>1</v>
      </c>
      <c r="AZ210" t="s">
        <v>57</v>
      </c>
      <c r="BA210" t="s">
        <v>57</v>
      </c>
      <c r="BB210" t="s">
        <v>57</v>
      </c>
      <c r="BC210" t="s">
        <v>57</v>
      </c>
      <c r="BD210">
        <v>5</v>
      </c>
      <c r="BE210">
        <v>10</v>
      </c>
      <c r="BF210" t="s">
        <v>57</v>
      </c>
      <c r="BG210" t="s">
        <v>57</v>
      </c>
      <c r="BH210" t="s">
        <v>57</v>
      </c>
      <c r="BI210">
        <v>3</v>
      </c>
      <c r="BJ210">
        <v>5</v>
      </c>
      <c r="BK210">
        <v>2</v>
      </c>
      <c r="BL210">
        <v>125</v>
      </c>
      <c r="BM210">
        <v>44</v>
      </c>
      <c r="BN210">
        <v>2</v>
      </c>
      <c r="BO210">
        <v>4</v>
      </c>
      <c r="BP210">
        <v>18</v>
      </c>
      <c r="BQ210" t="s">
        <v>57</v>
      </c>
      <c r="BR210">
        <v>57</v>
      </c>
      <c r="BS210" t="s">
        <v>57</v>
      </c>
      <c r="BT210" t="s">
        <v>57</v>
      </c>
      <c r="BU210" t="s">
        <v>57</v>
      </c>
      <c r="BV210" t="s">
        <v>57</v>
      </c>
      <c r="BW210" t="s">
        <v>57</v>
      </c>
      <c r="BX210" t="s">
        <v>57</v>
      </c>
      <c r="BY210" t="s">
        <v>57</v>
      </c>
      <c r="BZ210" t="s">
        <v>57</v>
      </c>
      <c r="CA210" t="s">
        <v>57</v>
      </c>
      <c r="CB210" t="s">
        <v>57</v>
      </c>
      <c r="CC210" t="s">
        <v>57</v>
      </c>
      <c r="CD210" t="s">
        <v>58</v>
      </c>
      <c r="CG210" s="10"/>
      <c r="CH210" s="10"/>
    </row>
    <row r="211" spans="1:86" s="38" customFormat="1">
      <c r="A211" t="s">
        <v>170</v>
      </c>
      <c r="B211" s="10" t="e">
        <f>('E0-Last'!#REF!)-2</f>
        <v>#REF!</v>
      </c>
      <c r="C211" s="6" t="s">
        <v>2</v>
      </c>
      <c r="D211" s="10" t="s">
        <v>38</v>
      </c>
      <c r="E211" s="59">
        <f t="shared" si="92"/>
        <v>0</v>
      </c>
      <c r="F211" s="59">
        <f t="shared" si="92"/>
        <v>0</v>
      </c>
      <c r="G211" s="59">
        <f t="shared" si="92"/>
        <v>100</v>
      </c>
      <c r="H211" s="59">
        <f t="shared" si="92"/>
        <v>0</v>
      </c>
      <c r="I211" s="59">
        <f t="shared" si="93"/>
        <v>1</v>
      </c>
      <c r="J211">
        <v>8</v>
      </c>
      <c r="K211">
        <v>0</v>
      </c>
      <c r="L211">
        <v>0</v>
      </c>
      <c r="M211">
        <v>8</v>
      </c>
      <c r="N211">
        <v>0</v>
      </c>
      <c r="O211">
        <v>1</v>
      </c>
      <c r="P211">
        <v>90.125</v>
      </c>
      <c r="Q211" t="s">
        <v>57</v>
      </c>
      <c r="R211">
        <v>90.125</v>
      </c>
      <c r="S211" t="s">
        <v>57</v>
      </c>
      <c r="T211">
        <v>167.25</v>
      </c>
      <c r="U211">
        <v>167.25</v>
      </c>
      <c r="V211" t="s">
        <v>57</v>
      </c>
      <c r="W211">
        <v>94.375</v>
      </c>
      <c r="X211">
        <v>94.375</v>
      </c>
      <c r="Y211" t="s">
        <v>57</v>
      </c>
      <c r="Z211">
        <v>722.125</v>
      </c>
      <c r="AA211">
        <v>722.125</v>
      </c>
      <c r="AB211" t="s">
        <v>57</v>
      </c>
      <c r="AC211">
        <v>178</v>
      </c>
      <c r="AD211">
        <v>86</v>
      </c>
      <c r="AE211">
        <v>92</v>
      </c>
      <c r="AF211" t="s">
        <v>57</v>
      </c>
      <c r="AG211">
        <v>9</v>
      </c>
      <c r="AH211">
        <v>45</v>
      </c>
      <c r="AI211">
        <v>22</v>
      </c>
      <c r="AJ211">
        <v>3</v>
      </c>
      <c r="AK211" t="s">
        <v>57</v>
      </c>
      <c r="AL211">
        <v>99</v>
      </c>
      <c r="AM211">
        <v>8</v>
      </c>
      <c r="AN211">
        <v>37</v>
      </c>
      <c r="AO211" t="s">
        <v>57</v>
      </c>
      <c r="AP211" t="s">
        <v>57</v>
      </c>
      <c r="AQ211" t="s">
        <v>57</v>
      </c>
      <c r="AR211">
        <v>41</v>
      </c>
      <c r="AS211">
        <v>1</v>
      </c>
      <c r="AT211">
        <v>8</v>
      </c>
      <c r="AU211">
        <v>22</v>
      </c>
      <c r="AV211">
        <v>3</v>
      </c>
      <c r="AW211" t="s">
        <v>57</v>
      </c>
      <c r="AX211">
        <v>58</v>
      </c>
      <c r="AY211" t="s">
        <v>57</v>
      </c>
      <c r="AZ211" t="s">
        <v>57</v>
      </c>
      <c r="BA211" t="s">
        <v>57</v>
      </c>
      <c r="BB211" t="s">
        <v>57</v>
      </c>
      <c r="BC211" t="s">
        <v>57</v>
      </c>
      <c r="BD211" t="s">
        <v>57</v>
      </c>
      <c r="BE211">
        <v>8</v>
      </c>
      <c r="BF211" t="s">
        <v>57</v>
      </c>
      <c r="BG211" t="s">
        <v>57</v>
      </c>
      <c r="BH211" t="s">
        <v>57</v>
      </c>
      <c r="BI211">
        <v>8</v>
      </c>
      <c r="BJ211" t="s">
        <v>57</v>
      </c>
      <c r="BK211" t="s">
        <v>57</v>
      </c>
      <c r="BL211">
        <v>40</v>
      </c>
      <c r="BM211">
        <v>4</v>
      </c>
      <c r="BN211" t="s">
        <v>57</v>
      </c>
      <c r="BO211" t="s">
        <v>57</v>
      </c>
      <c r="BP211">
        <v>15</v>
      </c>
      <c r="BQ211" t="s">
        <v>57</v>
      </c>
      <c r="BR211">
        <v>21</v>
      </c>
      <c r="BS211" t="s">
        <v>57</v>
      </c>
      <c r="BT211" t="s">
        <v>57</v>
      </c>
      <c r="BU211" t="s">
        <v>57</v>
      </c>
      <c r="BV211" t="s">
        <v>57</v>
      </c>
      <c r="BW211" t="s">
        <v>57</v>
      </c>
      <c r="BX211" t="s">
        <v>57</v>
      </c>
      <c r="BY211" t="s">
        <v>57</v>
      </c>
      <c r="BZ211" t="s">
        <v>57</v>
      </c>
      <c r="CA211" t="s">
        <v>57</v>
      </c>
      <c r="CB211" t="s">
        <v>57</v>
      </c>
      <c r="CC211" t="s">
        <v>57</v>
      </c>
      <c r="CD211" t="s">
        <v>58</v>
      </c>
      <c r="CG211" s="10"/>
      <c r="CH211" s="10"/>
    </row>
    <row r="212" spans="1:86" s="38" customFormat="1">
      <c r="A212" t="s">
        <v>171</v>
      </c>
      <c r="B212" s="10" t="e">
        <f>('E0-Last'!#REF!)-2</f>
        <v>#REF!</v>
      </c>
      <c r="C212" s="4" t="s">
        <v>3</v>
      </c>
      <c r="D212" s="10" t="s">
        <v>38</v>
      </c>
      <c r="E212" s="59">
        <f t="shared" si="92"/>
        <v>0</v>
      </c>
      <c r="F212" s="59">
        <f t="shared" si="92"/>
        <v>0</v>
      </c>
      <c r="G212" s="59">
        <f t="shared" si="92"/>
        <v>87.5</v>
      </c>
      <c r="H212" s="59">
        <f t="shared" si="92"/>
        <v>12.5</v>
      </c>
      <c r="I212" s="59">
        <f t="shared" si="93"/>
        <v>0.875</v>
      </c>
      <c r="J212">
        <v>8</v>
      </c>
      <c r="K212">
        <v>0</v>
      </c>
      <c r="L212">
        <v>0</v>
      </c>
      <c r="M212">
        <v>7</v>
      </c>
      <c r="N212">
        <v>1</v>
      </c>
      <c r="O212">
        <v>0.875</v>
      </c>
      <c r="P212">
        <v>227.25</v>
      </c>
      <c r="Q212" t="s">
        <v>57</v>
      </c>
      <c r="R212">
        <v>259</v>
      </c>
      <c r="S212">
        <v>5</v>
      </c>
      <c r="T212">
        <v>221.125</v>
      </c>
      <c r="U212">
        <v>242.85714290000001</v>
      </c>
      <c r="V212">
        <v>69</v>
      </c>
      <c r="W212">
        <v>133</v>
      </c>
      <c r="X212">
        <v>142.14285709999999</v>
      </c>
      <c r="Y212">
        <v>69</v>
      </c>
      <c r="Z212">
        <v>171.375</v>
      </c>
      <c r="AA212">
        <v>152.14285709999999</v>
      </c>
      <c r="AB212">
        <v>306</v>
      </c>
      <c r="AC212">
        <v>42</v>
      </c>
      <c r="AD212">
        <v>22</v>
      </c>
      <c r="AE212">
        <v>17</v>
      </c>
      <c r="AF212">
        <v>3</v>
      </c>
      <c r="AG212">
        <v>12</v>
      </c>
      <c r="AH212">
        <v>11</v>
      </c>
      <c r="AI212">
        <v>1</v>
      </c>
      <c r="AJ212" t="s">
        <v>57</v>
      </c>
      <c r="AK212">
        <v>6</v>
      </c>
      <c r="AL212">
        <v>12</v>
      </c>
      <c r="AM212">
        <v>8</v>
      </c>
      <c r="AN212">
        <v>3</v>
      </c>
      <c r="AO212" t="s">
        <v>57</v>
      </c>
      <c r="AP212" t="s">
        <v>57</v>
      </c>
      <c r="AQ212">
        <v>4</v>
      </c>
      <c r="AR212">
        <v>7</v>
      </c>
      <c r="AS212">
        <v>4</v>
      </c>
      <c r="AT212">
        <v>7</v>
      </c>
      <c r="AU212">
        <v>1</v>
      </c>
      <c r="AV212" t="s">
        <v>57</v>
      </c>
      <c r="AW212" t="s">
        <v>57</v>
      </c>
      <c r="AX212">
        <v>5</v>
      </c>
      <c r="AY212" t="s">
        <v>57</v>
      </c>
      <c r="AZ212">
        <v>1</v>
      </c>
      <c r="BA212" t="s">
        <v>57</v>
      </c>
      <c r="BB212" t="s">
        <v>57</v>
      </c>
      <c r="BC212">
        <v>2</v>
      </c>
      <c r="BD212" t="s">
        <v>57</v>
      </c>
      <c r="BE212">
        <v>16</v>
      </c>
      <c r="BF212" t="s">
        <v>57</v>
      </c>
      <c r="BG212" t="s">
        <v>57</v>
      </c>
      <c r="BH212" t="s">
        <v>57</v>
      </c>
      <c r="BI212">
        <v>5</v>
      </c>
      <c r="BJ212">
        <v>7</v>
      </c>
      <c r="BK212">
        <v>4</v>
      </c>
      <c r="BL212">
        <v>65</v>
      </c>
      <c r="BM212">
        <v>12</v>
      </c>
      <c r="BN212">
        <v>3</v>
      </c>
      <c r="BO212">
        <v>6</v>
      </c>
      <c r="BP212">
        <v>6</v>
      </c>
      <c r="BQ212">
        <v>11</v>
      </c>
      <c r="BR212">
        <v>27</v>
      </c>
      <c r="BS212" t="s">
        <v>57</v>
      </c>
      <c r="BT212" t="s">
        <v>57</v>
      </c>
      <c r="BU212" t="s">
        <v>57</v>
      </c>
      <c r="BV212" t="s">
        <v>57</v>
      </c>
      <c r="BW212" t="s">
        <v>57</v>
      </c>
      <c r="BX212" t="s">
        <v>57</v>
      </c>
      <c r="BY212" t="s">
        <v>57</v>
      </c>
      <c r="BZ212" t="s">
        <v>57</v>
      </c>
      <c r="CA212" t="s">
        <v>57</v>
      </c>
      <c r="CB212" t="s">
        <v>57</v>
      </c>
      <c r="CC212" t="s">
        <v>57</v>
      </c>
      <c r="CD212" t="s">
        <v>58</v>
      </c>
      <c r="CG212" s="10"/>
      <c r="CH212" s="10"/>
    </row>
    <row r="213" spans="1:86" s="38" customFormat="1">
      <c r="A213" t="s">
        <v>172</v>
      </c>
      <c r="B213" s="10" t="e">
        <f>('E0-Last'!#REF!)-2</f>
        <v>#REF!</v>
      </c>
      <c r="C213" s="4" t="s">
        <v>3</v>
      </c>
      <c r="D213" s="10" t="s">
        <v>38</v>
      </c>
      <c r="E213" s="59">
        <f t="shared" si="92"/>
        <v>0</v>
      </c>
      <c r="F213" s="59">
        <f t="shared" si="92"/>
        <v>0</v>
      </c>
      <c r="G213" s="59">
        <f t="shared" si="92"/>
        <v>87.5</v>
      </c>
      <c r="H213" s="59">
        <f t="shared" si="92"/>
        <v>12.5</v>
      </c>
      <c r="I213" s="59">
        <f t="shared" si="93"/>
        <v>0.875</v>
      </c>
      <c r="J213">
        <v>8</v>
      </c>
      <c r="K213">
        <v>0</v>
      </c>
      <c r="L213">
        <v>0</v>
      </c>
      <c r="M213">
        <v>7</v>
      </c>
      <c r="N213">
        <v>1</v>
      </c>
      <c r="O213">
        <v>0.875</v>
      </c>
      <c r="P213">
        <v>257.125</v>
      </c>
      <c r="Q213" t="s">
        <v>57</v>
      </c>
      <c r="R213">
        <v>264.57142850000002</v>
      </c>
      <c r="S213">
        <v>205</v>
      </c>
      <c r="T213">
        <v>159.375</v>
      </c>
      <c r="U213">
        <v>141.42857140000001</v>
      </c>
      <c r="V213">
        <v>285</v>
      </c>
      <c r="W213">
        <v>71.125</v>
      </c>
      <c r="X213">
        <v>58.571428570000002</v>
      </c>
      <c r="Y213">
        <v>159</v>
      </c>
      <c r="Z213">
        <v>682.125</v>
      </c>
      <c r="AA213">
        <v>743</v>
      </c>
      <c r="AB213">
        <v>256</v>
      </c>
      <c r="AC213">
        <v>35</v>
      </c>
      <c r="AD213">
        <v>14</v>
      </c>
      <c r="AE213">
        <v>13</v>
      </c>
      <c r="AF213">
        <v>8</v>
      </c>
      <c r="AG213">
        <v>10</v>
      </c>
      <c r="AH213">
        <v>11</v>
      </c>
      <c r="AI213">
        <v>3</v>
      </c>
      <c r="AJ213" t="s">
        <v>57</v>
      </c>
      <c r="AK213" t="s">
        <v>57</v>
      </c>
      <c r="AL213">
        <v>11</v>
      </c>
      <c r="AM213">
        <v>8</v>
      </c>
      <c r="AN213">
        <v>3</v>
      </c>
      <c r="AO213" t="s">
        <v>57</v>
      </c>
      <c r="AP213" t="s">
        <v>57</v>
      </c>
      <c r="AQ213" t="s">
        <v>57</v>
      </c>
      <c r="AR213">
        <v>3</v>
      </c>
      <c r="AS213">
        <v>1</v>
      </c>
      <c r="AT213">
        <v>7</v>
      </c>
      <c r="AU213" t="s">
        <v>57</v>
      </c>
      <c r="AV213" t="s">
        <v>57</v>
      </c>
      <c r="AW213" t="s">
        <v>57</v>
      </c>
      <c r="AX213">
        <v>5</v>
      </c>
      <c r="AY213">
        <v>1</v>
      </c>
      <c r="AZ213">
        <v>1</v>
      </c>
      <c r="BA213">
        <v>3</v>
      </c>
      <c r="BB213" t="s">
        <v>57</v>
      </c>
      <c r="BC213" t="s">
        <v>57</v>
      </c>
      <c r="BD213">
        <v>3</v>
      </c>
      <c r="BE213">
        <v>8</v>
      </c>
      <c r="BF213" t="s">
        <v>57</v>
      </c>
      <c r="BG213" t="s">
        <v>57</v>
      </c>
      <c r="BH213" t="s">
        <v>57</v>
      </c>
      <c r="BI213">
        <v>7</v>
      </c>
      <c r="BJ213">
        <v>1</v>
      </c>
      <c r="BK213" t="s">
        <v>57</v>
      </c>
      <c r="BL213">
        <v>58</v>
      </c>
      <c r="BM213">
        <v>17</v>
      </c>
      <c r="BN213">
        <v>1</v>
      </c>
      <c r="BO213">
        <v>1</v>
      </c>
      <c r="BP213">
        <v>3</v>
      </c>
      <c r="BQ213">
        <v>1</v>
      </c>
      <c r="BR213">
        <v>35</v>
      </c>
      <c r="BS213" t="s">
        <v>57</v>
      </c>
      <c r="BT213" t="s">
        <v>57</v>
      </c>
      <c r="BU213" t="s">
        <v>57</v>
      </c>
      <c r="BV213" t="s">
        <v>57</v>
      </c>
      <c r="BW213" t="s">
        <v>57</v>
      </c>
      <c r="BX213" t="s">
        <v>57</v>
      </c>
      <c r="BY213" t="s">
        <v>57</v>
      </c>
      <c r="BZ213" t="s">
        <v>57</v>
      </c>
      <c r="CA213" t="s">
        <v>57</v>
      </c>
      <c r="CB213" t="s">
        <v>57</v>
      </c>
      <c r="CC213" t="s">
        <v>57</v>
      </c>
      <c r="CD213" t="s">
        <v>58</v>
      </c>
      <c r="CG213" s="10"/>
      <c r="CH213" s="10"/>
    </row>
    <row r="214" spans="1:86" s="38" customFormat="1">
      <c r="A214" t="s">
        <v>173</v>
      </c>
      <c r="B214" s="10" t="e">
        <f>('E0-Last'!#REF!)-2</f>
        <v>#REF!</v>
      </c>
      <c r="C214" s="6" t="s">
        <v>2</v>
      </c>
      <c r="D214" s="10" t="s">
        <v>38</v>
      </c>
      <c r="E214" s="59">
        <f t="shared" si="92"/>
        <v>0</v>
      </c>
      <c r="F214" s="59">
        <f t="shared" si="92"/>
        <v>0</v>
      </c>
      <c r="G214" s="59">
        <f t="shared" si="92"/>
        <v>62.5</v>
      </c>
      <c r="H214" s="59">
        <f t="shared" si="92"/>
        <v>37.5</v>
      </c>
      <c r="I214" s="59">
        <f t="shared" si="93"/>
        <v>0.625</v>
      </c>
      <c r="J214">
        <v>8</v>
      </c>
      <c r="K214">
        <v>0</v>
      </c>
      <c r="L214">
        <v>0</v>
      </c>
      <c r="M214">
        <v>5</v>
      </c>
      <c r="N214">
        <v>3</v>
      </c>
      <c r="O214">
        <v>0.625</v>
      </c>
      <c r="P214">
        <v>484.25</v>
      </c>
      <c r="Q214" t="s">
        <v>57</v>
      </c>
      <c r="R214">
        <v>572.20000000000005</v>
      </c>
      <c r="S214">
        <v>337.66666659999999</v>
      </c>
      <c r="T214">
        <v>164.125</v>
      </c>
      <c r="U214">
        <v>165.6</v>
      </c>
      <c r="V214">
        <v>161.66666670000001</v>
      </c>
      <c r="W214">
        <v>1566.75</v>
      </c>
      <c r="X214">
        <v>2135.4</v>
      </c>
      <c r="Y214">
        <v>619</v>
      </c>
      <c r="Z214">
        <v>27.625</v>
      </c>
      <c r="AA214">
        <v>33</v>
      </c>
      <c r="AB214">
        <v>18.666666660000001</v>
      </c>
      <c r="AC214">
        <v>47</v>
      </c>
      <c r="AD214">
        <v>17</v>
      </c>
      <c r="AE214">
        <v>24</v>
      </c>
      <c r="AF214">
        <v>6</v>
      </c>
      <c r="AG214">
        <v>11</v>
      </c>
      <c r="AH214">
        <v>10</v>
      </c>
      <c r="AI214">
        <v>4</v>
      </c>
      <c r="AJ214" t="s">
        <v>57</v>
      </c>
      <c r="AK214">
        <v>3</v>
      </c>
      <c r="AL214">
        <v>19</v>
      </c>
      <c r="AM214">
        <v>8</v>
      </c>
      <c r="AN214">
        <v>2</v>
      </c>
      <c r="AO214" t="s">
        <v>57</v>
      </c>
      <c r="AP214" t="s">
        <v>57</v>
      </c>
      <c r="AQ214">
        <v>2</v>
      </c>
      <c r="AR214">
        <v>5</v>
      </c>
      <c r="AS214">
        <v>3</v>
      </c>
      <c r="AT214">
        <v>5</v>
      </c>
      <c r="AU214">
        <v>3</v>
      </c>
      <c r="AV214" t="s">
        <v>57</v>
      </c>
      <c r="AW214">
        <v>1</v>
      </c>
      <c r="AX214">
        <v>12</v>
      </c>
      <c r="AY214" t="s">
        <v>57</v>
      </c>
      <c r="AZ214">
        <v>3</v>
      </c>
      <c r="BA214">
        <v>1</v>
      </c>
      <c r="BB214" t="s">
        <v>57</v>
      </c>
      <c r="BC214" t="s">
        <v>57</v>
      </c>
      <c r="BD214">
        <v>2</v>
      </c>
      <c r="BE214">
        <v>10</v>
      </c>
      <c r="BF214" t="s">
        <v>57</v>
      </c>
      <c r="BG214" t="s">
        <v>57</v>
      </c>
      <c r="BH214" t="s">
        <v>57</v>
      </c>
      <c r="BI214" t="s">
        <v>57</v>
      </c>
      <c r="BJ214">
        <v>8</v>
      </c>
      <c r="BK214">
        <v>2</v>
      </c>
      <c r="BL214">
        <v>109</v>
      </c>
      <c r="BM214">
        <v>20</v>
      </c>
      <c r="BN214">
        <v>1</v>
      </c>
      <c r="BO214">
        <v>2</v>
      </c>
      <c r="BP214">
        <v>7</v>
      </c>
      <c r="BQ214">
        <v>16</v>
      </c>
      <c r="BR214">
        <v>63</v>
      </c>
      <c r="BS214" t="s">
        <v>57</v>
      </c>
      <c r="BT214" t="s">
        <v>57</v>
      </c>
      <c r="BU214" t="s">
        <v>57</v>
      </c>
      <c r="BV214" t="s">
        <v>57</v>
      </c>
      <c r="BW214" t="s">
        <v>57</v>
      </c>
      <c r="BX214" t="s">
        <v>57</v>
      </c>
      <c r="BY214" t="s">
        <v>57</v>
      </c>
      <c r="BZ214" t="s">
        <v>57</v>
      </c>
      <c r="CA214" t="s">
        <v>57</v>
      </c>
      <c r="CB214" t="s">
        <v>57</v>
      </c>
      <c r="CC214" t="s">
        <v>57</v>
      </c>
      <c r="CD214" t="s">
        <v>58</v>
      </c>
      <c r="CG214" s="10"/>
      <c r="CH214" s="10"/>
    </row>
    <row r="215" spans="1:86" s="38" customFormat="1">
      <c r="A215" t="s">
        <v>174</v>
      </c>
      <c r="B215" s="10" t="e">
        <f>('E0-Last'!#REF!)-2</f>
        <v>#REF!</v>
      </c>
      <c r="C215" s="6" t="s">
        <v>2</v>
      </c>
      <c r="D215" s="10" t="s">
        <v>38</v>
      </c>
      <c r="E215" s="59">
        <f t="shared" si="92"/>
        <v>12.5</v>
      </c>
      <c r="F215" s="59">
        <f t="shared" si="92"/>
        <v>0</v>
      </c>
      <c r="G215" s="59">
        <f t="shared" si="92"/>
        <v>50</v>
      </c>
      <c r="H215" s="59">
        <f t="shared" si="92"/>
        <v>37.5</v>
      </c>
      <c r="I215" s="59">
        <f t="shared" si="93"/>
        <v>0.5</v>
      </c>
      <c r="J215">
        <v>8</v>
      </c>
      <c r="K215">
        <v>1</v>
      </c>
      <c r="L215">
        <v>0</v>
      </c>
      <c r="M215">
        <v>4</v>
      </c>
      <c r="N215">
        <v>3</v>
      </c>
      <c r="O215">
        <v>0.57142857140000003</v>
      </c>
      <c r="P215">
        <v>1045.2857140000001</v>
      </c>
      <c r="Q215" t="s">
        <v>57</v>
      </c>
      <c r="R215">
        <v>791</v>
      </c>
      <c r="S215">
        <v>1384.333333</v>
      </c>
      <c r="T215">
        <v>653.71428560000004</v>
      </c>
      <c r="U215">
        <v>781.5</v>
      </c>
      <c r="V215">
        <v>483.33333340000001</v>
      </c>
      <c r="W215">
        <v>123.1428571</v>
      </c>
      <c r="X215">
        <v>95</v>
      </c>
      <c r="Y215">
        <v>160.66666670000001</v>
      </c>
      <c r="Z215">
        <v>681.71428560000004</v>
      </c>
      <c r="AA215">
        <v>926</v>
      </c>
      <c r="AB215">
        <v>356</v>
      </c>
      <c r="AC215">
        <v>14</v>
      </c>
      <c r="AD215">
        <v>7</v>
      </c>
      <c r="AE215">
        <v>4</v>
      </c>
      <c r="AF215">
        <v>3</v>
      </c>
      <c r="AG215">
        <v>7</v>
      </c>
      <c r="AH215">
        <v>7</v>
      </c>
      <c r="AI215" t="s">
        <v>57</v>
      </c>
      <c r="AJ215" t="s">
        <v>57</v>
      </c>
      <c r="AK215" t="s">
        <v>57</v>
      </c>
      <c r="AL215" t="s">
        <v>57</v>
      </c>
      <c r="AM215">
        <v>7</v>
      </c>
      <c r="AN215" t="s">
        <v>57</v>
      </c>
      <c r="AO215" t="s">
        <v>57</v>
      </c>
      <c r="AP215" t="s">
        <v>57</v>
      </c>
      <c r="AQ215" t="s">
        <v>57</v>
      </c>
      <c r="AR215" t="s">
        <v>57</v>
      </c>
      <c r="AS215" t="s">
        <v>57</v>
      </c>
      <c r="AT215">
        <v>4</v>
      </c>
      <c r="AU215" t="s">
        <v>57</v>
      </c>
      <c r="AV215" t="s">
        <v>57</v>
      </c>
      <c r="AW215" t="s">
        <v>57</v>
      </c>
      <c r="AX215" t="s">
        <v>57</v>
      </c>
      <c r="AY215" t="s">
        <v>57</v>
      </c>
      <c r="AZ215">
        <v>3</v>
      </c>
      <c r="BA215" t="s">
        <v>57</v>
      </c>
      <c r="BB215" t="s">
        <v>57</v>
      </c>
      <c r="BC215" t="s">
        <v>57</v>
      </c>
      <c r="BD215" t="s">
        <v>57</v>
      </c>
      <c r="BE215">
        <v>7</v>
      </c>
      <c r="BF215" t="s">
        <v>57</v>
      </c>
      <c r="BG215" t="s">
        <v>57</v>
      </c>
      <c r="BH215" t="s">
        <v>57</v>
      </c>
      <c r="BI215">
        <v>4</v>
      </c>
      <c r="BJ215">
        <v>3</v>
      </c>
      <c r="BK215" t="s">
        <v>57</v>
      </c>
      <c r="BL215">
        <v>239</v>
      </c>
      <c r="BM215">
        <v>60</v>
      </c>
      <c r="BN215">
        <v>51</v>
      </c>
      <c r="BO215">
        <v>4</v>
      </c>
      <c r="BP215">
        <v>16</v>
      </c>
      <c r="BQ215">
        <v>4</v>
      </c>
      <c r="BR215">
        <v>104</v>
      </c>
      <c r="BS215" t="s">
        <v>57</v>
      </c>
      <c r="BT215" t="s">
        <v>57</v>
      </c>
      <c r="BU215" t="s">
        <v>57</v>
      </c>
      <c r="BV215" t="s">
        <v>57</v>
      </c>
      <c r="BW215" t="s">
        <v>57</v>
      </c>
      <c r="BX215" t="s">
        <v>57</v>
      </c>
      <c r="BY215" t="s">
        <v>57</v>
      </c>
      <c r="BZ215" t="s">
        <v>57</v>
      </c>
      <c r="CA215" t="s">
        <v>57</v>
      </c>
      <c r="CB215" t="s">
        <v>57</v>
      </c>
      <c r="CC215" t="s">
        <v>57</v>
      </c>
      <c r="CD215" t="s">
        <v>58</v>
      </c>
      <c r="CG215" s="10"/>
      <c r="CH215" s="10"/>
    </row>
    <row r="216" spans="1:86" s="38" customFormat="1">
      <c r="A216" t="s">
        <v>183</v>
      </c>
      <c r="B216" s="10" t="e">
        <f>('E0-Last'!#REF!)-2</f>
        <v>#REF!</v>
      </c>
      <c r="C216" s="6" t="s">
        <v>2</v>
      </c>
      <c r="D216" s="10" t="s">
        <v>38</v>
      </c>
      <c r="E216" s="59">
        <f t="shared" si="92"/>
        <v>0</v>
      </c>
      <c r="F216" s="59">
        <f t="shared" si="92"/>
        <v>0</v>
      </c>
      <c r="G216" s="59">
        <f t="shared" si="92"/>
        <v>87.5</v>
      </c>
      <c r="H216" s="59">
        <f t="shared" si="92"/>
        <v>12.5</v>
      </c>
      <c r="I216" s="59">
        <f t="shared" si="93"/>
        <v>0.875</v>
      </c>
      <c r="J216">
        <v>8</v>
      </c>
      <c r="K216">
        <v>0</v>
      </c>
      <c r="L216">
        <v>0</v>
      </c>
      <c r="M216">
        <v>7</v>
      </c>
      <c r="N216">
        <v>1</v>
      </c>
      <c r="O216">
        <v>0.875</v>
      </c>
      <c r="P216">
        <v>800.75</v>
      </c>
      <c r="Q216" t="s">
        <v>57</v>
      </c>
      <c r="R216">
        <v>787.28571439999996</v>
      </c>
      <c r="S216">
        <v>895</v>
      </c>
      <c r="T216">
        <v>203.875</v>
      </c>
      <c r="U216">
        <v>110.5714286</v>
      </c>
      <c r="V216">
        <v>857</v>
      </c>
      <c r="W216">
        <v>157.875</v>
      </c>
      <c r="X216">
        <v>154.7142857</v>
      </c>
      <c r="Y216">
        <v>180</v>
      </c>
      <c r="Z216">
        <v>887.5</v>
      </c>
      <c r="AA216">
        <v>972.42857149999998</v>
      </c>
      <c r="AB216">
        <v>293</v>
      </c>
      <c r="AC216">
        <v>37</v>
      </c>
      <c r="AD216">
        <v>10</v>
      </c>
      <c r="AE216">
        <v>21</v>
      </c>
      <c r="AF216">
        <v>6</v>
      </c>
      <c r="AG216">
        <v>20</v>
      </c>
      <c r="AH216">
        <v>9</v>
      </c>
      <c r="AI216">
        <v>1</v>
      </c>
      <c r="AJ216" t="s">
        <v>57</v>
      </c>
      <c r="AK216" t="s">
        <v>57</v>
      </c>
      <c r="AL216">
        <v>7</v>
      </c>
      <c r="AM216">
        <v>8</v>
      </c>
      <c r="AN216">
        <v>1</v>
      </c>
      <c r="AO216" t="s">
        <v>57</v>
      </c>
      <c r="AP216" t="s">
        <v>57</v>
      </c>
      <c r="AQ216" t="s">
        <v>57</v>
      </c>
      <c r="AR216">
        <v>1</v>
      </c>
      <c r="AS216">
        <v>10</v>
      </c>
      <c r="AT216">
        <v>7</v>
      </c>
      <c r="AU216">
        <v>1</v>
      </c>
      <c r="AV216" t="s">
        <v>57</v>
      </c>
      <c r="AW216" t="s">
        <v>57</v>
      </c>
      <c r="AX216">
        <v>3</v>
      </c>
      <c r="AY216">
        <v>2</v>
      </c>
      <c r="AZ216">
        <v>1</v>
      </c>
      <c r="BA216" t="s">
        <v>57</v>
      </c>
      <c r="BB216" t="s">
        <v>57</v>
      </c>
      <c r="BC216" t="s">
        <v>57</v>
      </c>
      <c r="BD216">
        <v>3</v>
      </c>
      <c r="BE216">
        <v>8</v>
      </c>
      <c r="BF216" t="s">
        <v>57</v>
      </c>
      <c r="BG216" t="s">
        <v>57</v>
      </c>
      <c r="BH216" t="s">
        <v>57</v>
      </c>
      <c r="BI216">
        <v>6</v>
      </c>
      <c r="BJ216">
        <v>2</v>
      </c>
      <c r="BK216" t="s">
        <v>57</v>
      </c>
      <c r="BL216" t="s">
        <v>57</v>
      </c>
      <c r="BM216" t="s">
        <v>57</v>
      </c>
      <c r="BN216" t="s">
        <v>57</v>
      </c>
      <c r="BO216" t="s">
        <v>57</v>
      </c>
      <c r="BP216" t="s">
        <v>57</v>
      </c>
      <c r="BQ216" t="s">
        <v>57</v>
      </c>
      <c r="BR216" t="s">
        <v>57</v>
      </c>
      <c r="BS216" t="s">
        <v>57</v>
      </c>
      <c r="BT216" t="s">
        <v>57</v>
      </c>
      <c r="BU216" t="s">
        <v>57</v>
      </c>
      <c r="BV216" t="s">
        <v>57</v>
      </c>
      <c r="BW216" t="s">
        <v>57</v>
      </c>
      <c r="BX216" t="s">
        <v>57</v>
      </c>
      <c r="BY216" t="s">
        <v>57</v>
      </c>
      <c r="BZ216" t="s">
        <v>57</v>
      </c>
      <c r="CA216" t="s">
        <v>57</v>
      </c>
      <c r="CB216" t="s">
        <v>57</v>
      </c>
      <c r="CC216" t="s">
        <v>57</v>
      </c>
      <c r="CD216" t="s">
        <v>58</v>
      </c>
      <c r="CG216" s="10"/>
      <c r="CH216" s="10"/>
    </row>
    <row r="217" spans="1:86" s="38" customFormat="1">
      <c r="A217" t="s">
        <v>175</v>
      </c>
      <c r="B217" s="10" t="e">
        <f>('E0-Last'!#REF!)-2</f>
        <v>#REF!</v>
      </c>
      <c r="C217" s="4" t="s">
        <v>3</v>
      </c>
      <c r="D217" s="10" t="s">
        <v>38</v>
      </c>
      <c r="E217" s="59">
        <f t="shared" si="92"/>
        <v>0</v>
      </c>
      <c r="F217" s="59">
        <f t="shared" si="92"/>
        <v>0</v>
      </c>
      <c r="G217" s="59">
        <f t="shared" si="92"/>
        <v>87.5</v>
      </c>
      <c r="H217" s="59">
        <f t="shared" si="92"/>
        <v>12.5</v>
      </c>
      <c r="I217" s="59">
        <f t="shared" si="93"/>
        <v>0.875</v>
      </c>
      <c r="J217">
        <v>8</v>
      </c>
      <c r="K217">
        <v>0</v>
      </c>
      <c r="L217">
        <v>0</v>
      </c>
      <c r="M217">
        <v>7</v>
      </c>
      <c r="N217">
        <v>1</v>
      </c>
      <c r="O217">
        <v>0.875</v>
      </c>
      <c r="P217">
        <v>187.75</v>
      </c>
      <c r="Q217" t="s">
        <v>57</v>
      </c>
      <c r="R217">
        <v>174.42857140000001</v>
      </c>
      <c r="S217">
        <v>281</v>
      </c>
      <c r="T217">
        <v>87.375</v>
      </c>
      <c r="U217">
        <v>94.285714299999995</v>
      </c>
      <c r="V217">
        <v>39</v>
      </c>
      <c r="W217">
        <v>98.75</v>
      </c>
      <c r="X217">
        <v>98.571428569999995</v>
      </c>
      <c r="Y217">
        <v>100</v>
      </c>
      <c r="Z217">
        <v>182.625</v>
      </c>
      <c r="AA217">
        <v>183.42857140000001</v>
      </c>
      <c r="AB217">
        <v>177</v>
      </c>
      <c r="AC217">
        <v>41</v>
      </c>
      <c r="AD217">
        <v>16</v>
      </c>
      <c r="AE217">
        <v>23</v>
      </c>
      <c r="AF217">
        <v>2</v>
      </c>
      <c r="AG217">
        <v>14</v>
      </c>
      <c r="AH217">
        <v>9</v>
      </c>
      <c r="AI217">
        <v>1</v>
      </c>
      <c r="AJ217" t="s">
        <v>57</v>
      </c>
      <c r="AK217">
        <v>3</v>
      </c>
      <c r="AL217">
        <v>14</v>
      </c>
      <c r="AM217">
        <v>8</v>
      </c>
      <c r="AN217">
        <v>1</v>
      </c>
      <c r="AO217">
        <v>1</v>
      </c>
      <c r="AP217" t="s">
        <v>57</v>
      </c>
      <c r="AQ217">
        <v>1</v>
      </c>
      <c r="AR217">
        <v>5</v>
      </c>
      <c r="AS217">
        <v>6</v>
      </c>
      <c r="AT217">
        <v>7</v>
      </c>
      <c r="AU217" t="s">
        <v>57</v>
      </c>
      <c r="AV217" t="s">
        <v>57</v>
      </c>
      <c r="AW217">
        <v>1</v>
      </c>
      <c r="AX217">
        <v>9</v>
      </c>
      <c r="AY217" t="s">
        <v>57</v>
      </c>
      <c r="AZ217">
        <v>1</v>
      </c>
      <c r="BA217" t="s">
        <v>57</v>
      </c>
      <c r="BB217" t="s">
        <v>57</v>
      </c>
      <c r="BC217">
        <v>1</v>
      </c>
      <c r="BD217" t="s">
        <v>57</v>
      </c>
      <c r="BE217">
        <v>30</v>
      </c>
      <c r="BF217" t="s">
        <v>57</v>
      </c>
      <c r="BG217" t="s">
        <v>57</v>
      </c>
      <c r="BH217" t="s">
        <v>57</v>
      </c>
      <c r="BI217">
        <v>7</v>
      </c>
      <c r="BJ217">
        <v>8</v>
      </c>
      <c r="BK217">
        <v>15</v>
      </c>
      <c r="BL217">
        <v>94</v>
      </c>
      <c r="BM217">
        <v>7</v>
      </c>
      <c r="BN217">
        <v>1</v>
      </c>
      <c r="BO217" t="s">
        <v>57</v>
      </c>
      <c r="BP217">
        <v>19</v>
      </c>
      <c r="BQ217">
        <v>17</v>
      </c>
      <c r="BR217">
        <v>50</v>
      </c>
      <c r="BS217" t="s">
        <v>57</v>
      </c>
      <c r="BT217" t="s">
        <v>57</v>
      </c>
      <c r="BU217" t="s">
        <v>57</v>
      </c>
      <c r="BV217" t="s">
        <v>57</v>
      </c>
      <c r="BW217" t="s">
        <v>57</v>
      </c>
      <c r="BX217" t="s">
        <v>57</v>
      </c>
      <c r="BY217" t="s">
        <v>57</v>
      </c>
      <c r="BZ217" t="s">
        <v>57</v>
      </c>
      <c r="CA217" t="s">
        <v>57</v>
      </c>
      <c r="CB217" t="s">
        <v>57</v>
      </c>
      <c r="CC217" t="s">
        <v>57</v>
      </c>
      <c r="CD217" t="s">
        <v>58</v>
      </c>
      <c r="CG217" s="10"/>
      <c r="CH217" s="10"/>
    </row>
    <row r="218" spans="1:86" s="38" customFormat="1">
      <c r="A218" t="s">
        <v>176</v>
      </c>
      <c r="B218" s="10" t="e">
        <f>('E0-Last'!#REF!)-2</f>
        <v>#REF!</v>
      </c>
      <c r="C218" s="6" t="s">
        <v>2</v>
      </c>
      <c r="D218" s="10" t="s">
        <v>38</v>
      </c>
      <c r="E218" s="59">
        <f t="shared" si="92"/>
        <v>0</v>
      </c>
      <c r="F218" s="59">
        <f t="shared" si="92"/>
        <v>0</v>
      </c>
      <c r="G218" s="59">
        <f t="shared" si="92"/>
        <v>87.5</v>
      </c>
      <c r="H218" s="59">
        <f t="shared" si="92"/>
        <v>12.5</v>
      </c>
      <c r="I218" s="59">
        <f t="shared" si="93"/>
        <v>0.875</v>
      </c>
      <c r="J218">
        <v>8</v>
      </c>
      <c r="K218">
        <v>0</v>
      </c>
      <c r="L218">
        <v>0</v>
      </c>
      <c r="M218">
        <v>7</v>
      </c>
      <c r="N218">
        <v>1</v>
      </c>
      <c r="O218">
        <v>0.875</v>
      </c>
      <c r="P218">
        <v>412.5</v>
      </c>
      <c r="Q218" t="s">
        <v>57</v>
      </c>
      <c r="R218">
        <v>324.7142857</v>
      </c>
      <c r="S218">
        <v>1027</v>
      </c>
      <c r="T218">
        <v>163.5</v>
      </c>
      <c r="U218">
        <v>135.42857140000001</v>
      </c>
      <c r="V218">
        <v>360</v>
      </c>
      <c r="W218">
        <v>95.5</v>
      </c>
      <c r="X218">
        <v>97.571428569999995</v>
      </c>
      <c r="Y218">
        <v>81</v>
      </c>
      <c r="Z218">
        <v>759.875</v>
      </c>
      <c r="AA218">
        <v>833.42857149999998</v>
      </c>
      <c r="AB218">
        <v>245</v>
      </c>
      <c r="AC218">
        <v>27</v>
      </c>
      <c r="AD218">
        <v>11</v>
      </c>
      <c r="AE218">
        <v>12</v>
      </c>
      <c r="AF218">
        <v>4</v>
      </c>
      <c r="AG218">
        <v>8</v>
      </c>
      <c r="AH218">
        <v>10</v>
      </c>
      <c r="AI218">
        <v>1</v>
      </c>
      <c r="AJ218" t="s">
        <v>57</v>
      </c>
      <c r="AK218" t="s">
        <v>57</v>
      </c>
      <c r="AL218">
        <v>8</v>
      </c>
      <c r="AM218">
        <v>8</v>
      </c>
      <c r="AN218">
        <v>2</v>
      </c>
      <c r="AO218" t="s">
        <v>57</v>
      </c>
      <c r="AP218" t="s">
        <v>57</v>
      </c>
      <c r="AQ218" t="s">
        <v>57</v>
      </c>
      <c r="AR218">
        <v>1</v>
      </c>
      <c r="AS218" t="s">
        <v>57</v>
      </c>
      <c r="AT218">
        <v>7</v>
      </c>
      <c r="AU218">
        <v>1</v>
      </c>
      <c r="AV218" t="s">
        <v>57</v>
      </c>
      <c r="AW218" t="s">
        <v>57</v>
      </c>
      <c r="AX218">
        <v>4</v>
      </c>
      <c r="AY218" t="s">
        <v>57</v>
      </c>
      <c r="AZ218">
        <v>1</v>
      </c>
      <c r="BA218" t="s">
        <v>57</v>
      </c>
      <c r="BB218" t="s">
        <v>57</v>
      </c>
      <c r="BC218" t="s">
        <v>57</v>
      </c>
      <c r="BD218">
        <v>3</v>
      </c>
      <c r="BE218">
        <v>9</v>
      </c>
      <c r="BF218" t="s">
        <v>57</v>
      </c>
      <c r="BG218" t="s">
        <v>57</v>
      </c>
      <c r="BH218" t="s">
        <v>57</v>
      </c>
      <c r="BI218">
        <v>7</v>
      </c>
      <c r="BJ218">
        <v>1</v>
      </c>
      <c r="BK218">
        <v>1</v>
      </c>
      <c r="BL218">
        <v>171</v>
      </c>
      <c r="BM218">
        <v>51</v>
      </c>
      <c r="BN218">
        <v>2</v>
      </c>
      <c r="BO218" t="s">
        <v>57</v>
      </c>
      <c r="BP218">
        <v>35</v>
      </c>
      <c r="BQ218">
        <v>1</v>
      </c>
      <c r="BR218">
        <v>82</v>
      </c>
      <c r="BS218" t="s">
        <v>57</v>
      </c>
      <c r="BT218" t="s">
        <v>57</v>
      </c>
      <c r="BU218" t="s">
        <v>57</v>
      </c>
      <c r="BV218" t="s">
        <v>57</v>
      </c>
      <c r="BW218" t="s">
        <v>57</v>
      </c>
      <c r="BX218" t="s">
        <v>57</v>
      </c>
      <c r="BY218" t="s">
        <v>57</v>
      </c>
      <c r="BZ218" t="s">
        <v>57</v>
      </c>
      <c r="CA218" t="s">
        <v>57</v>
      </c>
      <c r="CB218" t="s">
        <v>57</v>
      </c>
      <c r="CC218" t="s">
        <v>57</v>
      </c>
      <c r="CD218" t="s">
        <v>58</v>
      </c>
      <c r="CG218" s="10"/>
      <c r="CH218" s="10"/>
    </row>
    <row r="219" spans="1:86" s="38" customFormat="1">
      <c r="A219" t="s">
        <v>177</v>
      </c>
      <c r="B219" s="10" t="e">
        <f>('E0-Last'!#REF!)-2</f>
        <v>#REF!</v>
      </c>
      <c r="C219" s="6" t="s">
        <v>2</v>
      </c>
      <c r="D219" s="10" t="s">
        <v>38</v>
      </c>
      <c r="E219" s="59">
        <f t="shared" si="92"/>
        <v>0</v>
      </c>
      <c r="F219" s="59">
        <f t="shared" si="92"/>
        <v>0</v>
      </c>
      <c r="G219" s="59">
        <f t="shared" si="92"/>
        <v>100</v>
      </c>
      <c r="H219" s="59">
        <f t="shared" si="92"/>
        <v>0</v>
      </c>
      <c r="I219" s="59">
        <f t="shared" si="93"/>
        <v>1</v>
      </c>
      <c r="J219">
        <v>8</v>
      </c>
      <c r="K219">
        <v>0</v>
      </c>
      <c r="L219">
        <v>0</v>
      </c>
      <c r="M219">
        <v>8</v>
      </c>
      <c r="N219">
        <v>0</v>
      </c>
      <c r="O219">
        <v>1</v>
      </c>
      <c r="P219">
        <v>277.5</v>
      </c>
      <c r="Q219" t="s">
        <v>57</v>
      </c>
      <c r="R219">
        <v>277.5</v>
      </c>
      <c r="S219" t="s">
        <v>57</v>
      </c>
      <c r="T219">
        <v>93.375</v>
      </c>
      <c r="U219">
        <v>93.375</v>
      </c>
      <c r="V219" t="s">
        <v>57</v>
      </c>
      <c r="W219">
        <v>110.625</v>
      </c>
      <c r="X219">
        <v>110.625</v>
      </c>
      <c r="Y219" t="s">
        <v>57</v>
      </c>
      <c r="Z219">
        <v>730.625</v>
      </c>
      <c r="AA219">
        <v>730.625</v>
      </c>
      <c r="AB219" t="s">
        <v>57</v>
      </c>
      <c r="AC219">
        <v>56</v>
      </c>
      <c r="AD219">
        <v>15</v>
      </c>
      <c r="AE219">
        <v>41</v>
      </c>
      <c r="AF219" t="s">
        <v>57</v>
      </c>
      <c r="AG219">
        <v>8</v>
      </c>
      <c r="AH219">
        <v>11</v>
      </c>
      <c r="AI219">
        <v>4</v>
      </c>
      <c r="AJ219" t="s">
        <v>57</v>
      </c>
      <c r="AK219" t="s">
        <v>57</v>
      </c>
      <c r="AL219">
        <v>33</v>
      </c>
      <c r="AM219">
        <v>8</v>
      </c>
      <c r="AN219">
        <v>3</v>
      </c>
      <c r="AO219" t="s">
        <v>57</v>
      </c>
      <c r="AP219" t="s">
        <v>57</v>
      </c>
      <c r="AQ219" t="s">
        <v>57</v>
      </c>
      <c r="AR219">
        <v>4</v>
      </c>
      <c r="AS219" t="s">
        <v>57</v>
      </c>
      <c r="AT219">
        <v>8</v>
      </c>
      <c r="AU219">
        <v>4</v>
      </c>
      <c r="AV219" t="s">
        <v>57</v>
      </c>
      <c r="AW219" t="s">
        <v>57</v>
      </c>
      <c r="AX219">
        <v>29</v>
      </c>
      <c r="AY219" t="s">
        <v>57</v>
      </c>
      <c r="AZ219" t="s">
        <v>57</v>
      </c>
      <c r="BA219" t="s">
        <v>57</v>
      </c>
      <c r="BB219" t="s">
        <v>57</v>
      </c>
      <c r="BC219" t="s">
        <v>57</v>
      </c>
      <c r="BD219" t="s">
        <v>57</v>
      </c>
      <c r="BE219">
        <v>9</v>
      </c>
      <c r="BF219">
        <v>1</v>
      </c>
      <c r="BG219" t="s">
        <v>57</v>
      </c>
      <c r="BH219" t="s">
        <v>57</v>
      </c>
      <c r="BI219">
        <v>8</v>
      </c>
      <c r="BJ219" t="s">
        <v>57</v>
      </c>
      <c r="BK219" t="s">
        <v>57</v>
      </c>
      <c r="BL219">
        <v>39</v>
      </c>
      <c r="BM219">
        <v>11</v>
      </c>
      <c r="BN219" t="s">
        <v>57</v>
      </c>
      <c r="BO219" t="s">
        <v>57</v>
      </c>
      <c r="BP219">
        <v>8</v>
      </c>
      <c r="BQ219" t="s">
        <v>57</v>
      </c>
      <c r="BR219">
        <v>20</v>
      </c>
      <c r="BS219" t="s">
        <v>57</v>
      </c>
      <c r="BT219" t="s">
        <v>57</v>
      </c>
      <c r="BU219" t="s">
        <v>57</v>
      </c>
      <c r="BV219" t="s">
        <v>57</v>
      </c>
      <c r="BW219" t="s">
        <v>57</v>
      </c>
      <c r="BX219" t="s">
        <v>57</v>
      </c>
      <c r="BY219" t="s">
        <v>57</v>
      </c>
      <c r="BZ219" t="s">
        <v>57</v>
      </c>
      <c r="CA219" t="s">
        <v>57</v>
      </c>
      <c r="CB219" t="s">
        <v>57</v>
      </c>
      <c r="CC219" t="s">
        <v>57</v>
      </c>
      <c r="CD219" t="s">
        <v>58</v>
      </c>
      <c r="CG219" s="10"/>
      <c r="CH219" s="10"/>
    </row>
    <row r="220" spans="1:86" s="38" customFormat="1">
      <c r="A220"/>
      <c r="B220" s="10"/>
      <c r="C220" s="6"/>
      <c r="D220" s="10"/>
      <c r="E220" s="59"/>
      <c r="F220" s="59"/>
      <c r="G220" s="59"/>
      <c r="H220" s="59"/>
      <c r="I220" s="59"/>
      <c r="O220" s="80"/>
      <c r="CG220" s="10"/>
      <c r="CH220" s="10"/>
    </row>
    <row r="221" spans="1:86" s="38" customFormat="1">
      <c r="A221" s="34" t="s">
        <v>3</v>
      </c>
      <c r="B221" s="34">
        <f>COUNTIF(C193:C218,"WT")</f>
        <v>11</v>
      </c>
      <c r="C221" s="63"/>
      <c r="D221" s="22" t="s">
        <v>41</v>
      </c>
      <c r="E221" s="24">
        <f>AVERAGE(E196:E199,E201,E206,E208:E209,E212:E213,E217)</f>
        <v>10.227272727272727</v>
      </c>
      <c r="F221" s="24">
        <f t="shared" ref="F221:BQ221" si="97">AVERAGE(F196:F199,F201,F206,F208:F209,F212:F213,F217)</f>
        <v>2.2727272727272729</v>
      </c>
      <c r="G221" s="24">
        <f t="shared" si="97"/>
        <v>71.590909090909093</v>
      </c>
      <c r="H221" s="24">
        <f t="shared" si="97"/>
        <v>15.909090909090908</v>
      </c>
      <c r="I221" s="24">
        <f t="shared" si="97"/>
        <v>0.71590909090909094</v>
      </c>
      <c r="J221" s="24">
        <f t="shared" si="97"/>
        <v>8</v>
      </c>
      <c r="K221" s="24">
        <f t="shared" si="97"/>
        <v>0.81818181818181823</v>
      </c>
      <c r="L221" s="24">
        <f>AVERAGE(L196:L199,L201,L206,L208:L209,L212:L213,L217)</f>
        <v>0.18181818181818182</v>
      </c>
      <c r="M221" s="24">
        <f t="shared" si="97"/>
        <v>5.7272727272727275</v>
      </c>
      <c r="N221" s="24">
        <f t="shared" si="97"/>
        <v>1.2727272727272727</v>
      </c>
      <c r="O221" s="24">
        <f t="shared" si="97"/>
        <v>0.81590909091818176</v>
      </c>
      <c r="P221" s="24">
        <f t="shared" si="97"/>
        <v>530.44772727272732</v>
      </c>
      <c r="Q221" s="24">
        <f t="shared" si="97"/>
        <v>1250.5</v>
      </c>
      <c r="R221" s="24">
        <f t="shared" si="97"/>
        <v>451.02867966363641</v>
      </c>
      <c r="S221" s="24">
        <f t="shared" si="97"/>
        <v>790.75</v>
      </c>
      <c r="T221" s="24">
        <f t="shared" si="97"/>
        <v>250.3931818181818</v>
      </c>
      <c r="U221" s="24">
        <f t="shared" si="97"/>
        <v>224.47889611818184</v>
      </c>
      <c r="V221" s="24">
        <f t="shared" si="97"/>
        <v>381</v>
      </c>
      <c r="W221" s="24">
        <f t="shared" si="97"/>
        <v>308.96818181818185</v>
      </c>
      <c r="X221" s="24">
        <f t="shared" si="97"/>
        <v>319.80086578818185</v>
      </c>
      <c r="Y221" s="24">
        <f t="shared" si="97"/>
        <v>144.91666666666666</v>
      </c>
      <c r="Z221" s="24">
        <f t="shared" si="97"/>
        <v>340.78409090909093</v>
      </c>
      <c r="AA221" s="24">
        <f t="shared" si="97"/>
        <v>373.8998917727273</v>
      </c>
      <c r="AB221" s="24">
        <f t="shared" si="97"/>
        <v>268.33333333333331</v>
      </c>
      <c r="AC221" s="24">
        <f t="shared" si="97"/>
        <v>36.909090909090907</v>
      </c>
      <c r="AD221" s="24">
        <f t="shared" si="97"/>
        <v>16.272727272727273</v>
      </c>
      <c r="AE221" s="24">
        <f t="shared" si="97"/>
        <v>14.454545454545455</v>
      </c>
      <c r="AF221" s="24">
        <f t="shared" si="97"/>
        <v>6.8</v>
      </c>
      <c r="AG221" s="24">
        <f t="shared" si="97"/>
        <v>10.818181818181818</v>
      </c>
      <c r="AH221" s="24">
        <f t="shared" si="97"/>
        <v>10.636363636363637</v>
      </c>
      <c r="AI221" s="24">
        <f t="shared" si="97"/>
        <v>2.3333333333333335</v>
      </c>
      <c r="AJ221" s="24">
        <f t="shared" si="97"/>
        <v>1</v>
      </c>
      <c r="AK221" s="24">
        <f t="shared" si="97"/>
        <v>4.75</v>
      </c>
      <c r="AL221" s="24">
        <f t="shared" si="97"/>
        <v>12.9</v>
      </c>
      <c r="AM221" s="24">
        <f t="shared" si="97"/>
        <v>7.1818181818181817</v>
      </c>
      <c r="AN221" s="24">
        <f t="shared" si="97"/>
        <v>3.6363636363636362</v>
      </c>
      <c r="AO221" s="24">
        <f t="shared" si="97"/>
        <v>1</v>
      </c>
      <c r="AP221" s="24" t="e">
        <f t="shared" si="97"/>
        <v>#DIV/0!</v>
      </c>
      <c r="AQ221" s="24">
        <f t="shared" si="97"/>
        <v>2.5</v>
      </c>
      <c r="AR221" s="24">
        <f t="shared" si="97"/>
        <v>5.333333333333333</v>
      </c>
      <c r="AS221" s="24">
        <f t="shared" si="97"/>
        <v>2.9090909090909092</v>
      </c>
      <c r="AT221" s="24">
        <f t="shared" si="97"/>
        <v>5.7272727272727275</v>
      </c>
      <c r="AU221" s="24">
        <f t="shared" si="97"/>
        <v>2</v>
      </c>
      <c r="AV221" s="24" t="e">
        <f t="shared" si="97"/>
        <v>#DIV/0!</v>
      </c>
      <c r="AW221" s="24">
        <f t="shared" si="97"/>
        <v>3</v>
      </c>
      <c r="AX221" s="24">
        <f t="shared" si="97"/>
        <v>6</v>
      </c>
      <c r="AY221" s="24">
        <f t="shared" si="97"/>
        <v>1.6</v>
      </c>
      <c r="AZ221" s="24">
        <f t="shared" si="97"/>
        <v>1.5555555555555556</v>
      </c>
      <c r="BA221" s="24">
        <f t="shared" si="97"/>
        <v>2.25</v>
      </c>
      <c r="BB221" s="24">
        <f t="shared" si="97"/>
        <v>1</v>
      </c>
      <c r="BC221" s="24">
        <f t="shared" si="97"/>
        <v>1.5</v>
      </c>
      <c r="BD221" s="24">
        <f t="shared" si="97"/>
        <v>4.7142857142857144</v>
      </c>
      <c r="BE221" s="24">
        <f t="shared" si="97"/>
        <v>16.818181818181817</v>
      </c>
      <c r="BF221" s="24">
        <f t="shared" si="97"/>
        <v>1.6666666666666667</v>
      </c>
      <c r="BG221" s="24">
        <f t="shared" si="97"/>
        <v>2</v>
      </c>
      <c r="BH221" s="24" t="e">
        <f t="shared" si="97"/>
        <v>#DIV/0!</v>
      </c>
      <c r="BI221" s="24">
        <f t="shared" si="97"/>
        <v>4.0909090909090908</v>
      </c>
      <c r="BJ221" s="24">
        <f t="shared" si="97"/>
        <v>6.0909090909090908</v>
      </c>
      <c r="BK221" s="24">
        <f t="shared" si="97"/>
        <v>8.25</v>
      </c>
      <c r="BL221" s="24">
        <f t="shared" si="97"/>
        <v>111.4</v>
      </c>
      <c r="BM221" s="24">
        <f t="shared" si="97"/>
        <v>26.7</v>
      </c>
      <c r="BN221" s="24">
        <f t="shared" si="97"/>
        <v>3.625</v>
      </c>
      <c r="BO221" s="24">
        <f t="shared" si="97"/>
        <v>2.75</v>
      </c>
      <c r="BP221" s="24">
        <f t="shared" si="97"/>
        <v>11.4</v>
      </c>
      <c r="BQ221" s="24">
        <f t="shared" si="97"/>
        <v>10.444444444444445</v>
      </c>
      <c r="BR221" s="24">
        <f t="shared" ref="BR221:BX221" si="98">AVERAGE(BR196:BR199,BR201,BR206,BR208:BR209,BR212:BR213,BR217)</f>
        <v>59.9</v>
      </c>
      <c r="BS221" s="24" t="e">
        <f t="shared" si="98"/>
        <v>#DIV/0!</v>
      </c>
      <c r="BT221" s="24" t="e">
        <f t="shared" si="98"/>
        <v>#DIV/0!</v>
      </c>
      <c r="BU221" s="24" t="e">
        <f t="shared" si="98"/>
        <v>#DIV/0!</v>
      </c>
      <c r="BV221" s="24" t="e">
        <f t="shared" si="98"/>
        <v>#DIV/0!</v>
      </c>
      <c r="BW221" s="24" t="e">
        <f t="shared" si="98"/>
        <v>#DIV/0!</v>
      </c>
      <c r="BX221" s="24" t="e">
        <f t="shared" si="98"/>
        <v>#DIV/0!</v>
      </c>
      <c r="CG221" s="10"/>
      <c r="CH221" s="10"/>
    </row>
    <row r="222" spans="1:86" s="38" customFormat="1">
      <c r="A222" s="35" t="s">
        <v>179</v>
      </c>
      <c r="B222" s="34">
        <f>COUNTIF(C193:C218,"+ve")</f>
        <v>12</v>
      </c>
      <c r="C222" s="63"/>
      <c r="D222" s="18" t="s">
        <v>41</v>
      </c>
      <c r="E222" s="27">
        <f>AVERAGE(E200,E202:E205,E207,E210:E211,E214:E216,E218:E219)</f>
        <v>0.96153846153846156</v>
      </c>
      <c r="F222" s="27">
        <f t="shared" ref="F222:BQ222" si="99">AVERAGE(F200,F202:F205,F207,F210:F211,F214:F216,F218:F219)</f>
        <v>0</v>
      </c>
      <c r="G222" s="27">
        <f t="shared" si="99"/>
        <v>88.461538461538467</v>
      </c>
      <c r="H222" s="27">
        <f t="shared" si="99"/>
        <v>10.576923076923077</v>
      </c>
      <c r="I222" s="27">
        <f t="shared" si="99"/>
        <v>0.88461538461538458</v>
      </c>
      <c r="J222" s="27">
        <f t="shared" si="99"/>
        <v>8</v>
      </c>
      <c r="K222" s="27">
        <f t="shared" si="99"/>
        <v>7.6923076923076927E-2</v>
      </c>
      <c r="L222" s="27">
        <f t="shared" si="99"/>
        <v>0</v>
      </c>
      <c r="M222" s="27">
        <f t="shared" si="99"/>
        <v>7.0769230769230766</v>
      </c>
      <c r="N222" s="27">
        <f t="shared" si="99"/>
        <v>0.84615384615384615</v>
      </c>
      <c r="O222" s="27">
        <f t="shared" si="99"/>
        <v>0.89010989010769237</v>
      </c>
      <c r="P222" s="27">
        <f t="shared" si="99"/>
        <v>514.83928569230761</v>
      </c>
      <c r="Q222" s="27" t="e">
        <f t="shared" si="99"/>
        <v>#DIV/0!</v>
      </c>
      <c r="R222" s="27">
        <f t="shared" si="99"/>
        <v>484.05796704615386</v>
      </c>
      <c r="S222" s="27">
        <f t="shared" si="99"/>
        <v>874.83333326666673</v>
      </c>
      <c r="T222" s="27">
        <f t="shared" si="99"/>
        <v>204.29532966153846</v>
      </c>
      <c r="U222" s="27">
        <f t="shared" si="99"/>
        <v>204.82133700000003</v>
      </c>
      <c r="V222" s="27">
        <f t="shared" si="99"/>
        <v>428.33333334999998</v>
      </c>
      <c r="W222" s="27">
        <f t="shared" si="99"/>
        <v>435.88598900769227</v>
      </c>
      <c r="X222" s="27">
        <f t="shared" si="99"/>
        <v>476.73269230692307</v>
      </c>
      <c r="Y222" s="27">
        <f t="shared" si="99"/>
        <v>218.36111111666665</v>
      </c>
      <c r="Z222" s="27">
        <f t="shared" si="99"/>
        <v>700.06456043076912</v>
      </c>
      <c r="AA222" s="27">
        <f t="shared" si="99"/>
        <v>747.05219780769221</v>
      </c>
      <c r="AB222" s="27">
        <f t="shared" si="99"/>
        <v>304.19444444333334</v>
      </c>
      <c r="AC222" s="27">
        <f t="shared" si="99"/>
        <v>48.692307692307693</v>
      </c>
      <c r="AD222" s="27">
        <f t="shared" si="99"/>
        <v>19.153846153846153</v>
      </c>
      <c r="AE222" s="27">
        <f t="shared" si="99"/>
        <v>25.615384615384617</v>
      </c>
      <c r="AF222" s="27">
        <f t="shared" si="99"/>
        <v>5.0999999999999996</v>
      </c>
      <c r="AG222" s="27">
        <f t="shared" si="99"/>
        <v>11.923076923076923</v>
      </c>
      <c r="AH222" s="27">
        <f t="shared" si="99"/>
        <v>12.692307692307692</v>
      </c>
      <c r="AI222" s="27">
        <f t="shared" si="99"/>
        <v>5</v>
      </c>
      <c r="AJ222" s="27">
        <f t="shared" si="99"/>
        <v>2</v>
      </c>
      <c r="AK222" s="27">
        <f t="shared" si="99"/>
        <v>3.6666666666666665</v>
      </c>
      <c r="AL222" s="27">
        <f t="shared" si="99"/>
        <v>22.363636363636363</v>
      </c>
      <c r="AM222" s="27">
        <f t="shared" si="99"/>
        <v>7.9230769230769234</v>
      </c>
      <c r="AN222" s="27">
        <f t="shared" si="99"/>
        <v>6.2</v>
      </c>
      <c r="AO222" s="27" t="e">
        <f t="shared" si="99"/>
        <v>#DIV/0!</v>
      </c>
      <c r="AP222" s="27">
        <f t="shared" si="99"/>
        <v>1</v>
      </c>
      <c r="AQ222" s="27">
        <f t="shared" si="99"/>
        <v>2</v>
      </c>
      <c r="AR222" s="27">
        <f t="shared" si="99"/>
        <v>7.9</v>
      </c>
      <c r="AS222" s="27">
        <f t="shared" si="99"/>
        <v>5.5</v>
      </c>
      <c r="AT222" s="27">
        <f t="shared" si="99"/>
        <v>7.0769230769230766</v>
      </c>
      <c r="AU222" s="27">
        <f t="shared" si="99"/>
        <v>4.5</v>
      </c>
      <c r="AV222" s="27">
        <f t="shared" si="99"/>
        <v>2.5</v>
      </c>
      <c r="AW222" s="27">
        <f t="shared" si="99"/>
        <v>2</v>
      </c>
      <c r="AX222" s="27">
        <f t="shared" si="99"/>
        <v>12.818181818181818</v>
      </c>
      <c r="AY222" s="27">
        <f t="shared" si="99"/>
        <v>2</v>
      </c>
      <c r="AZ222" s="27">
        <f t="shared" si="99"/>
        <v>1.8333333333333333</v>
      </c>
      <c r="BA222" s="27">
        <f t="shared" si="99"/>
        <v>1.6666666666666667</v>
      </c>
      <c r="BB222" s="27" t="e">
        <f t="shared" si="99"/>
        <v>#DIV/0!</v>
      </c>
      <c r="BC222" s="27">
        <f t="shared" si="99"/>
        <v>1</v>
      </c>
      <c r="BD222" s="27">
        <f t="shared" si="99"/>
        <v>3.25</v>
      </c>
      <c r="BE222" s="27">
        <f t="shared" si="99"/>
        <v>9.9230769230769234</v>
      </c>
      <c r="BF222" s="27">
        <f t="shared" si="99"/>
        <v>1</v>
      </c>
      <c r="BG222" s="27">
        <f t="shared" si="99"/>
        <v>1</v>
      </c>
      <c r="BH222" s="27">
        <f t="shared" si="99"/>
        <v>3</v>
      </c>
      <c r="BI222" s="27">
        <f t="shared" si="99"/>
        <v>6</v>
      </c>
      <c r="BJ222" s="27">
        <f t="shared" si="99"/>
        <v>3.7777777777777777</v>
      </c>
      <c r="BK222" s="27">
        <f t="shared" si="99"/>
        <v>2.2857142857142856</v>
      </c>
      <c r="BL222" s="27">
        <f t="shared" si="99"/>
        <v>156.81818181818181</v>
      </c>
      <c r="BM222" s="27">
        <f t="shared" si="99"/>
        <v>25.545454545454547</v>
      </c>
      <c r="BN222" s="27">
        <f t="shared" si="99"/>
        <v>9.1428571428571423</v>
      </c>
      <c r="BO222" s="27">
        <f t="shared" si="99"/>
        <v>4.8571428571428568</v>
      </c>
      <c r="BP222" s="27">
        <f t="shared" si="99"/>
        <v>15.666666666666666</v>
      </c>
      <c r="BQ222" s="27">
        <f t="shared" si="99"/>
        <v>69</v>
      </c>
      <c r="BR222" s="27">
        <f t="shared" ref="BR222:BX222" si="100">AVERAGE(BR200,BR202:BR205,BR207,BR210:BR211,BR214:BR216,BR218:BR219)</f>
        <v>71.909090909090907</v>
      </c>
      <c r="BS222" s="27" t="e">
        <f t="shared" si="100"/>
        <v>#DIV/0!</v>
      </c>
      <c r="BT222" s="27" t="e">
        <f t="shared" si="100"/>
        <v>#DIV/0!</v>
      </c>
      <c r="BU222" s="27" t="e">
        <f t="shared" si="100"/>
        <v>#DIV/0!</v>
      </c>
      <c r="BV222" s="27" t="e">
        <f t="shared" si="100"/>
        <v>#DIV/0!</v>
      </c>
      <c r="BW222" s="27" t="e">
        <f t="shared" si="100"/>
        <v>#DIV/0!</v>
      </c>
      <c r="BX222" s="27" t="e">
        <f t="shared" si="100"/>
        <v>#DIV/0!</v>
      </c>
      <c r="CG222" s="10"/>
      <c r="CH222" s="10"/>
    </row>
    <row r="223" spans="1:86" s="38" customFormat="1">
      <c r="A223" s="63"/>
      <c r="B223" s="63"/>
      <c r="C223" s="63"/>
      <c r="D223" s="22" t="s">
        <v>43</v>
      </c>
      <c r="E223" s="24">
        <f>STDEV(E196:E199,E201,E206,E208:E209,E212:E213,E217)/SQRT($B221)</f>
        <v>5.5437776898411224</v>
      </c>
      <c r="F223" s="24">
        <f t="shared" ref="F223:BQ223" si="101">STDEV(F196:F199,F201,F206,F208:F209,F212:F213,F217)/SQRT($B221)</f>
        <v>1.5245918028407659</v>
      </c>
      <c r="G223" s="24">
        <f t="shared" si="101"/>
        <v>6.9680498712526759</v>
      </c>
      <c r="H223" s="24">
        <f t="shared" si="101"/>
        <v>4.159773913118892</v>
      </c>
      <c r="I223" s="24">
        <f t="shared" si="101"/>
        <v>6.9680498712526795E-2</v>
      </c>
      <c r="J223" s="24">
        <f t="shared" si="101"/>
        <v>0</v>
      </c>
      <c r="K223" s="24">
        <f t="shared" si="101"/>
        <v>0.44350221518728972</v>
      </c>
      <c r="L223" s="24">
        <f t="shared" si="101"/>
        <v>0.12196734422726126</v>
      </c>
      <c r="M223" s="24">
        <f t="shared" si="101"/>
        <v>0.55744398970021436</v>
      </c>
      <c r="N223" s="24">
        <f t="shared" si="101"/>
        <v>0.33278191304951144</v>
      </c>
      <c r="O223" s="24">
        <f t="shared" si="101"/>
        <v>4.6743099543989822E-2</v>
      </c>
      <c r="P223" s="24">
        <f t="shared" si="101"/>
        <v>142.5263349052691</v>
      </c>
      <c r="Q223" s="24">
        <f t="shared" si="101"/>
        <v>149.45370216528292</v>
      </c>
      <c r="R223" s="24">
        <f t="shared" si="101"/>
        <v>144.9763931053561</v>
      </c>
      <c r="S223" s="24">
        <f t="shared" si="101"/>
        <v>295.3269567168503</v>
      </c>
      <c r="T223" s="24">
        <f t="shared" si="101"/>
        <v>59.591308290390252</v>
      </c>
      <c r="U223" s="24">
        <f t="shared" si="101"/>
        <v>60.426972249880137</v>
      </c>
      <c r="V223" s="24">
        <f t="shared" si="101"/>
        <v>136.54854697805533</v>
      </c>
      <c r="W223" s="24">
        <f t="shared" si="101"/>
        <v>99.051858495878832</v>
      </c>
      <c r="X223" s="24">
        <f t="shared" si="101"/>
        <v>102.38064338100074</v>
      </c>
      <c r="Y223" s="24">
        <f t="shared" si="101"/>
        <v>31.160872901765767</v>
      </c>
      <c r="Z223" s="24">
        <f t="shared" si="101"/>
        <v>107.45421341376941</v>
      </c>
      <c r="AA223" s="24">
        <f t="shared" si="101"/>
        <v>124.02542882647886</v>
      </c>
      <c r="AB223" s="24">
        <f t="shared" si="101"/>
        <v>44.336587087251701</v>
      </c>
      <c r="AC223" s="24">
        <f t="shared" si="101"/>
        <v>4.52157363084729</v>
      </c>
      <c r="AD223" s="24">
        <f t="shared" si="101"/>
        <v>1.7842284255050316</v>
      </c>
      <c r="AE223" s="24">
        <f t="shared" si="101"/>
        <v>1.9181602756222444</v>
      </c>
      <c r="AF223" s="24">
        <f t="shared" si="101"/>
        <v>1.6005049708189483</v>
      </c>
      <c r="AG223" s="24">
        <f t="shared" si="101"/>
        <v>0.65807131166741384</v>
      </c>
      <c r="AH223" s="24">
        <f t="shared" si="101"/>
        <v>0.45272362174504444</v>
      </c>
      <c r="AI223" s="24">
        <f t="shared" si="101"/>
        <v>0.39886201760873286</v>
      </c>
      <c r="AJ223" s="24" t="e">
        <f t="shared" si="101"/>
        <v>#DIV/0!</v>
      </c>
      <c r="AK223" s="24">
        <f t="shared" si="101"/>
        <v>1.0552897060221726</v>
      </c>
      <c r="AL223" s="24">
        <f t="shared" si="101"/>
        <v>3.0861371363311814</v>
      </c>
      <c r="AM223" s="24">
        <f t="shared" si="101"/>
        <v>0.44350221518728966</v>
      </c>
      <c r="AN223" s="24">
        <f t="shared" si="101"/>
        <v>0.62191386823589334</v>
      </c>
      <c r="AO223" s="24">
        <f t="shared" si="101"/>
        <v>0</v>
      </c>
      <c r="AP223" s="24" t="e">
        <f t="shared" si="101"/>
        <v>#DIV/0!</v>
      </c>
      <c r="AQ223" s="24">
        <f t="shared" si="101"/>
        <v>0.5222329678670935</v>
      </c>
      <c r="AR223" s="24">
        <f t="shared" si="101"/>
        <v>1.1381803659589922</v>
      </c>
      <c r="AS223" s="24">
        <f t="shared" si="101"/>
        <v>0.57925572080269061</v>
      </c>
      <c r="AT223" s="24">
        <f t="shared" si="101"/>
        <v>0.55744398970021436</v>
      </c>
      <c r="AU223" s="24">
        <f t="shared" si="101"/>
        <v>0.30151134457776363</v>
      </c>
      <c r="AV223" s="24" t="e">
        <f t="shared" si="101"/>
        <v>#DIV/0!</v>
      </c>
      <c r="AW223" s="24">
        <f t="shared" si="101"/>
        <v>0.85280286542244177</v>
      </c>
      <c r="AX223" s="24">
        <f t="shared" si="101"/>
        <v>0.99348527267040398</v>
      </c>
      <c r="AY223" s="24">
        <f t="shared" si="101"/>
        <v>0.16514456476895406</v>
      </c>
      <c r="AZ223" s="24">
        <f t="shared" si="101"/>
        <v>0.30567031820957596</v>
      </c>
      <c r="BA223" s="24">
        <f t="shared" si="101"/>
        <v>0.28867513459481287</v>
      </c>
      <c r="BB223" s="24" t="e">
        <f t="shared" si="101"/>
        <v>#DIV/0!</v>
      </c>
      <c r="BC223" s="24">
        <f t="shared" si="101"/>
        <v>0.21320071635561044</v>
      </c>
      <c r="BD223" s="24">
        <f t="shared" si="101"/>
        <v>1.0690449676496974</v>
      </c>
      <c r="BE223" s="24">
        <f t="shared" si="101"/>
        <v>2.7792025730681744</v>
      </c>
      <c r="BF223" s="24">
        <f t="shared" si="101"/>
        <v>0.34815531191139565</v>
      </c>
      <c r="BG223" s="24" t="e">
        <f t="shared" si="101"/>
        <v>#DIV/0!</v>
      </c>
      <c r="BH223" s="24" t="e">
        <f t="shared" si="101"/>
        <v>#DIV/0!</v>
      </c>
      <c r="BI223" s="24">
        <f t="shared" si="101"/>
        <v>0.62456596499336969</v>
      </c>
      <c r="BJ223" s="24">
        <f t="shared" si="101"/>
        <v>1.3311276521980457</v>
      </c>
      <c r="BK223" s="24">
        <f t="shared" si="101"/>
        <v>1.6415861825701368</v>
      </c>
      <c r="BL223" s="24">
        <f t="shared" si="101"/>
        <v>20.556008731013296</v>
      </c>
      <c r="BM223" s="24">
        <f t="shared" si="101"/>
        <v>8.0792163836437378</v>
      </c>
      <c r="BN223" s="24">
        <f t="shared" si="101"/>
        <v>0.82079309128506839</v>
      </c>
      <c r="BO223" s="24">
        <f t="shared" si="101"/>
        <v>0.71244351184901489</v>
      </c>
      <c r="BP223" s="24">
        <f t="shared" si="101"/>
        <v>1.9026828480338023</v>
      </c>
      <c r="BQ223" s="24">
        <f t="shared" si="101"/>
        <v>2.3115869750961875</v>
      </c>
      <c r="BR223" s="24">
        <f t="shared" ref="BR223:BX223" si="102">STDEV(BR196:BR199,BR201,BR206,BR208:BR209,BR212:BR213,BR217)/SQRT($B221)</f>
        <v>14.008258747300221</v>
      </c>
      <c r="BS223" s="24" t="e">
        <f t="shared" si="102"/>
        <v>#DIV/0!</v>
      </c>
      <c r="BT223" s="24" t="e">
        <f t="shared" si="102"/>
        <v>#DIV/0!</v>
      </c>
      <c r="BU223" s="24" t="e">
        <f t="shared" si="102"/>
        <v>#DIV/0!</v>
      </c>
      <c r="BV223" s="24" t="e">
        <f t="shared" si="102"/>
        <v>#DIV/0!</v>
      </c>
      <c r="BW223" s="24" t="e">
        <f t="shared" si="102"/>
        <v>#DIV/0!</v>
      </c>
      <c r="BX223" s="24" t="e">
        <f t="shared" si="102"/>
        <v>#DIV/0!</v>
      </c>
      <c r="CG223" s="10"/>
      <c r="CH223" s="10"/>
    </row>
    <row r="224" spans="1:86" s="38" customFormat="1">
      <c r="A224" s="63"/>
      <c r="B224" s="2"/>
      <c r="C224" s="63"/>
      <c r="D224" s="18" t="s">
        <v>43</v>
      </c>
      <c r="E224" s="27">
        <f>STDEV(E200,E202:E205,E207,E210:E211,E214:E216,E218:E219)/SQRT($B222)</f>
        <v>1.0008009612817947</v>
      </c>
      <c r="F224" s="27">
        <f t="shared" ref="F224:BQ224" si="103">STDEV(F200,F202:F205,F207,F210:F211,F214:F216,F218:F219)/SQRT($B222)</f>
        <v>0</v>
      </c>
      <c r="G224" s="27">
        <f t="shared" si="103"/>
        <v>4.7647656241405443</v>
      </c>
      <c r="H224" s="27">
        <f t="shared" si="103"/>
        <v>4.1264080735845301</v>
      </c>
      <c r="I224" s="27">
        <f t="shared" si="103"/>
        <v>4.7647656241405455E-2</v>
      </c>
      <c r="J224" s="27">
        <f t="shared" si="103"/>
        <v>0</v>
      </c>
      <c r="K224" s="27">
        <f t="shared" si="103"/>
        <v>8.0064076902543579E-2</v>
      </c>
      <c r="L224" s="27">
        <f t="shared" si="103"/>
        <v>0</v>
      </c>
      <c r="M224" s="27">
        <f t="shared" si="103"/>
        <v>0.38118124993124364</v>
      </c>
      <c r="N224" s="27">
        <f t="shared" si="103"/>
        <v>0.33011264588676242</v>
      </c>
      <c r="O224" s="27">
        <f t="shared" si="103"/>
        <v>4.3834252060585693E-2</v>
      </c>
      <c r="P224" s="27">
        <f t="shared" si="103"/>
        <v>92.150099270811396</v>
      </c>
      <c r="Q224" s="27" t="e">
        <f t="shared" si="103"/>
        <v>#DIV/0!</v>
      </c>
      <c r="R224" s="27">
        <f t="shared" si="103"/>
        <v>80.420434081154511</v>
      </c>
      <c r="S224" s="27">
        <f t="shared" si="103"/>
        <v>138.14390978377364</v>
      </c>
      <c r="T224" s="27">
        <f t="shared" si="103"/>
        <v>54.762732486559287</v>
      </c>
      <c r="U224" s="27">
        <f t="shared" si="103"/>
        <v>62.934616509978554</v>
      </c>
      <c r="V224" s="27">
        <f t="shared" si="103"/>
        <v>81.405728253105906</v>
      </c>
      <c r="W224" s="27">
        <f t="shared" si="103"/>
        <v>202.01656652205753</v>
      </c>
      <c r="X224" s="27">
        <f t="shared" si="103"/>
        <v>228.04966246102401</v>
      </c>
      <c r="Y224" s="27">
        <f t="shared" si="103"/>
        <v>57.742615501877154</v>
      </c>
      <c r="Z224" s="27">
        <f t="shared" si="103"/>
        <v>77.086080358325887</v>
      </c>
      <c r="AA224" s="27">
        <f t="shared" si="103"/>
        <v>87.625221747962016</v>
      </c>
      <c r="AB224" s="27">
        <f t="shared" si="103"/>
        <v>57.185244930119637</v>
      </c>
      <c r="AC224" s="27">
        <f t="shared" si="103"/>
        <v>11.756431227786569</v>
      </c>
      <c r="AD224" s="27">
        <f t="shared" si="103"/>
        <v>5.9334809834697024</v>
      </c>
      <c r="AE224" s="27">
        <f t="shared" si="103"/>
        <v>6.4167082915732818</v>
      </c>
      <c r="AF224" s="27">
        <f t="shared" si="103"/>
        <v>1.0403881042223653</v>
      </c>
      <c r="AG224" s="27">
        <f t="shared" si="103"/>
        <v>1.5341552980818072</v>
      </c>
      <c r="AH224" s="27">
        <f t="shared" si="103"/>
        <v>2.8780409410082513</v>
      </c>
      <c r="AI224" s="27">
        <f t="shared" si="103"/>
        <v>1.8053418676968804</v>
      </c>
      <c r="AJ224" s="27">
        <f t="shared" si="103"/>
        <v>0.28867513459481292</v>
      </c>
      <c r="AK224" s="27">
        <f t="shared" si="103"/>
        <v>0.88191710368819687</v>
      </c>
      <c r="AL224" s="27">
        <f t="shared" si="103"/>
        <v>7.8795862066404734</v>
      </c>
      <c r="AM224" s="27">
        <f t="shared" si="103"/>
        <v>8.0064076902543566E-2</v>
      </c>
      <c r="AN224" s="27">
        <f t="shared" si="103"/>
        <v>3.1821260072357171</v>
      </c>
      <c r="AO224" s="27" t="e">
        <f t="shared" si="103"/>
        <v>#DIV/0!</v>
      </c>
      <c r="AP224" s="27" t="e">
        <f t="shared" si="103"/>
        <v>#DIV/0!</v>
      </c>
      <c r="AQ224" s="27">
        <f t="shared" si="103"/>
        <v>0</v>
      </c>
      <c r="AR224" s="27">
        <f t="shared" si="103"/>
        <v>3.4519184145545423</v>
      </c>
      <c r="AS224" s="27">
        <f t="shared" si="103"/>
        <v>1.5039630187955961</v>
      </c>
      <c r="AT224" s="27">
        <f t="shared" si="103"/>
        <v>0.38118124993124364</v>
      </c>
      <c r="AU224" s="27">
        <f t="shared" si="103"/>
        <v>1.8571682944940866</v>
      </c>
      <c r="AV224" s="27">
        <f t="shared" si="103"/>
        <v>0.20412414523193154</v>
      </c>
      <c r="AW224" s="27">
        <f t="shared" si="103"/>
        <v>0.5</v>
      </c>
      <c r="AX224" s="27">
        <f t="shared" si="103"/>
        <v>4.9746326192965951</v>
      </c>
      <c r="AY224" s="27">
        <f t="shared" si="103"/>
        <v>0.40824829046386307</v>
      </c>
      <c r="AZ224" s="27">
        <f t="shared" si="103"/>
        <v>0.28382310609877331</v>
      </c>
      <c r="BA224" s="27">
        <f t="shared" si="103"/>
        <v>0.33333333333333331</v>
      </c>
      <c r="BB224" s="27" t="e">
        <f t="shared" si="103"/>
        <v>#DIV/0!</v>
      </c>
      <c r="BC224" s="27" t="e">
        <f t="shared" si="103"/>
        <v>#DIV/0!</v>
      </c>
      <c r="BD224" s="27">
        <f t="shared" si="103"/>
        <v>0.48181205582971576</v>
      </c>
      <c r="BE224" s="27">
        <f t="shared" si="103"/>
        <v>0.749643790053524</v>
      </c>
      <c r="BF224" s="27">
        <f t="shared" si="103"/>
        <v>0</v>
      </c>
      <c r="BG224" s="27">
        <f t="shared" si="103"/>
        <v>0</v>
      </c>
      <c r="BH224" s="27" t="e">
        <f t="shared" si="103"/>
        <v>#DIV/0!</v>
      </c>
      <c r="BI224" s="27">
        <f t="shared" si="103"/>
        <v>0.56407607481776623</v>
      </c>
      <c r="BJ224" s="27">
        <f t="shared" si="103"/>
        <v>0.59121657371646552</v>
      </c>
      <c r="BK224" s="27">
        <f t="shared" si="103"/>
        <v>0.39840953644479793</v>
      </c>
      <c r="BL224" s="27">
        <f t="shared" si="103"/>
        <v>52.189050285447522</v>
      </c>
      <c r="BM224" s="27">
        <f t="shared" si="103"/>
        <v>5.2446220651311579</v>
      </c>
      <c r="BN224" s="27">
        <f t="shared" si="103"/>
        <v>5.3422544435549444</v>
      </c>
      <c r="BO224" s="27">
        <f t="shared" si="103"/>
        <v>1.2295953651119387</v>
      </c>
      <c r="BP224" s="27">
        <f t="shared" si="103"/>
        <v>2.5166114784235836</v>
      </c>
      <c r="BQ224" s="27">
        <f t="shared" si="103"/>
        <v>44.432345575417621</v>
      </c>
      <c r="BR224" s="27">
        <f t="shared" ref="BR224:BX224" si="104">STDEV(BR200,BR202:BR205,BR207,BR210:BR211,BR214:BR216,BR218:BR219)/SQRT($B222)</f>
        <v>18.365935199645449</v>
      </c>
      <c r="BS224" s="27" t="e">
        <f t="shared" si="104"/>
        <v>#DIV/0!</v>
      </c>
      <c r="BT224" s="27" t="e">
        <f t="shared" si="104"/>
        <v>#DIV/0!</v>
      </c>
      <c r="BU224" s="27" t="e">
        <f t="shared" si="104"/>
        <v>#DIV/0!</v>
      </c>
      <c r="BV224" s="27" t="e">
        <f t="shared" si="104"/>
        <v>#DIV/0!</v>
      </c>
      <c r="BW224" s="27" t="e">
        <f t="shared" si="104"/>
        <v>#DIV/0!</v>
      </c>
      <c r="BX224" s="27" t="e">
        <f t="shared" si="104"/>
        <v>#DIV/0!</v>
      </c>
      <c r="CG224" s="10"/>
      <c r="CH224" s="10"/>
    </row>
    <row r="225" spans="1:106" s="38" customFormat="1">
      <c r="A225" s="63"/>
      <c r="B225" s="2"/>
      <c r="C225" s="63"/>
      <c r="D225" s="18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CG225" s="10"/>
      <c r="CH225" s="10"/>
    </row>
    <row r="226" spans="1:106" s="152" customFormat="1" ht="16">
      <c r="A226" s="83" t="s">
        <v>148</v>
      </c>
      <c r="B226" s="66"/>
      <c r="C226" s="66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1"/>
      <c r="BT226" s="151"/>
    </row>
    <row r="227" spans="1:106" s="38" customFormat="1">
      <c r="A227" t="s">
        <v>158</v>
      </c>
      <c r="B227" s="10">
        <f>('E0-Last'!B7)-2</f>
        <v>27</v>
      </c>
      <c r="C227" s="4" t="s">
        <v>3</v>
      </c>
      <c r="D227" s="10" t="s">
        <v>38</v>
      </c>
      <c r="E227" s="59">
        <f>(K227/$J227)*100</f>
        <v>37.5</v>
      </c>
      <c r="F227" s="59">
        <f>(L227/$J227)*100</f>
        <v>0</v>
      </c>
      <c r="G227" s="59">
        <f>(M227/$J227)*100</f>
        <v>62.5</v>
      </c>
      <c r="H227" s="59">
        <f>(N227/$J227)*100</f>
        <v>0</v>
      </c>
      <c r="I227" s="59">
        <f>M227/J227</f>
        <v>0.625</v>
      </c>
      <c r="J227">
        <v>8</v>
      </c>
      <c r="K227">
        <v>3</v>
      </c>
      <c r="L227">
        <v>0</v>
      </c>
      <c r="M227">
        <v>5</v>
      </c>
      <c r="N227">
        <v>0</v>
      </c>
      <c r="O227">
        <v>1</v>
      </c>
      <c r="P227">
        <v>1449.8</v>
      </c>
      <c r="Q227" t="s">
        <v>57</v>
      </c>
      <c r="R227">
        <v>1449.8</v>
      </c>
      <c r="S227" t="s">
        <v>57</v>
      </c>
      <c r="T227">
        <v>338</v>
      </c>
      <c r="U227">
        <v>338</v>
      </c>
      <c r="V227" t="s">
        <v>57</v>
      </c>
      <c r="W227">
        <v>734.8</v>
      </c>
      <c r="X227">
        <v>734.8</v>
      </c>
      <c r="Y227" t="s">
        <v>57</v>
      </c>
      <c r="Z227">
        <v>97.199999989999995</v>
      </c>
      <c r="AA227">
        <v>97.199999989999995</v>
      </c>
      <c r="AB227" t="s">
        <v>57</v>
      </c>
      <c r="AC227">
        <v>29</v>
      </c>
      <c r="AD227">
        <v>8</v>
      </c>
      <c r="AE227">
        <v>21</v>
      </c>
      <c r="AF227" t="s">
        <v>57</v>
      </c>
      <c r="AG227">
        <v>12</v>
      </c>
      <c r="AH227">
        <v>5</v>
      </c>
      <c r="AI227">
        <v>2</v>
      </c>
      <c r="AJ227" t="s">
        <v>57</v>
      </c>
      <c r="AK227" t="s">
        <v>57</v>
      </c>
      <c r="AL227">
        <v>10</v>
      </c>
      <c r="AM227">
        <v>5</v>
      </c>
      <c r="AN227" t="s">
        <v>57</v>
      </c>
      <c r="AO227" t="s">
        <v>57</v>
      </c>
      <c r="AP227" t="s">
        <v>57</v>
      </c>
      <c r="AQ227" t="s">
        <v>57</v>
      </c>
      <c r="AR227">
        <v>3</v>
      </c>
      <c r="AS227">
        <v>7</v>
      </c>
      <c r="AT227">
        <v>5</v>
      </c>
      <c r="AU227">
        <v>2</v>
      </c>
      <c r="AV227" t="s">
        <v>57</v>
      </c>
      <c r="AW227" t="s">
        <v>57</v>
      </c>
      <c r="AX227">
        <v>7</v>
      </c>
      <c r="AY227" t="s">
        <v>57</v>
      </c>
      <c r="AZ227" t="s">
        <v>57</v>
      </c>
      <c r="BA227" t="s">
        <v>57</v>
      </c>
      <c r="BB227" t="s">
        <v>57</v>
      </c>
      <c r="BC227" t="s">
        <v>57</v>
      </c>
      <c r="BD227" t="s">
        <v>57</v>
      </c>
      <c r="BE227">
        <v>15</v>
      </c>
      <c r="BF227" t="s">
        <v>57</v>
      </c>
      <c r="BG227" t="s">
        <v>57</v>
      </c>
      <c r="BH227" t="s">
        <v>57</v>
      </c>
      <c r="BI227">
        <v>1</v>
      </c>
      <c r="BJ227">
        <v>4</v>
      </c>
      <c r="BK227">
        <v>10</v>
      </c>
      <c r="BL227">
        <v>180</v>
      </c>
      <c r="BM227">
        <v>68</v>
      </c>
      <c r="BN227">
        <v>3</v>
      </c>
      <c r="BO227" t="s">
        <v>57</v>
      </c>
      <c r="BP227">
        <v>10</v>
      </c>
      <c r="BQ227" t="s">
        <v>57</v>
      </c>
      <c r="BR227">
        <v>99</v>
      </c>
      <c r="BS227" t="s">
        <v>57</v>
      </c>
      <c r="BT227" t="s">
        <v>57</v>
      </c>
      <c r="BU227" t="s">
        <v>57</v>
      </c>
      <c r="BV227" t="s">
        <v>57</v>
      </c>
      <c r="BW227" t="s">
        <v>57</v>
      </c>
      <c r="BX227" t="s">
        <v>57</v>
      </c>
      <c r="BY227" t="s">
        <v>57</v>
      </c>
      <c r="BZ227" t="s">
        <v>57</v>
      </c>
      <c r="CA227" t="s">
        <v>57</v>
      </c>
      <c r="CB227" t="s">
        <v>57</v>
      </c>
      <c r="CC227" t="s">
        <v>57</v>
      </c>
      <c r="CD227" t="s">
        <v>58</v>
      </c>
      <c r="CE227" s="58"/>
      <c r="CG227" s="10"/>
      <c r="CH227" s="10"/>
    </row>
    <row r="228" spans="1:106" s="38" customFormat="1">
      <c r="A228" t="s">
        <v>180</v>
      </c>
      <c r="B228" s="10">
        <f>('E0-Last'!B8)-2</f>
        <v>34</v>
      </c>
      <c r="C228" s="4" t="s">
        <v>3</v>
      </c>
      <c r="D228" s="10" t="s">
        <v>38</v>
      </c>
      <c r="E228" s="59">
        <f t="shared" ref="E228:H250" si="105">(K228/$J228)*100</f>
        <v>50</v>
      </c>
      <c r="F228" s="59">
        <f t="shared" si="105"/>
        <v>37.5</v>
      </c>
      <c r="G228" s="59">
        <f t="shared" si="105"/>
        <v>0</v>
      </c>
      <c r="H228" s="59">
        <f t="shared" si="105"/>
        <v>12.5</v>
      </c>
      <c r="I228" s="59">
        <f t="shared" ref="I228:I250" si="106">M228/J228</f>
        <v>0</v>
      </c>
      <c r="J228">
        <v>8</v>
      </c>
      <c r="K228">
        <v>4</v>
      </c>
      <c r="L228">
        <v>3</v>
      </c>
      <c r="M228">
        <v>0</v>
      </c>
      <c r="N228">
        <v>1</v>
      </c>
      <c r="O228">
        <v>0</v>
      </c>
      <c r="P228">
        <v>1562.75</v>
      </c>
      <c r="Q228">
        <v>1568.333333</v>
      </c>
      <c r="R228" t="s">
        <v>57</v>
      </c>
      <c r="S228">
        <v>1546</v>
      </c>
      <c r="T228">
        <v>1899</v>
      </c>
      <c r="U228" t="s">
        <v>57</v>
      </c>
      <c r="V228">
        <v>1899</v>
      </c>
      <c r="W228">
        <v>132</v>
      </c>
      <c r="X228" t="s">
        <v>57</v>
      </c>
      <c r="Y228">
        <v>132</v>
      </c>
      <c r="Z228">
        <v>285</v>
      </c>
      <c r="AA228" t="s">
        <v>57</v>
      </c>
      <c r="AB228">
        <v>285</v>
      </c>
      <c r="AC228">
        <v>9</v>
      </c>
      <c r="AD228">
        <v>6</v>
      </c>
      <c r="AE228" t="s">
        <v>57</v>
      </c>
      <c r="AF228">
        <v>3</v>
      </c>
      <c r="AG228">
        <v>5</v>
      </c>
      <c r="AH228">
        <v>3</v>
      </c>
      <c r="AI228" t="s">
        <v>57</v>
      </c>
      <c r="AJ228" t="s">
        <v>57</v>
      </c>
      <c r="AK228" t="s">
        <v>57</v>
      </c>
      <c r="AL228">
        <v>1</v>
      </c>
      <c r="AM228">
        <v>4</v>
      </c>
      <c r="AN228">
        <v>2</v>
      </c>
      <c r="AO228" t="s">
        <v>57</v>
      </c>
      <c r="AP228" t="s">
        <v>57</v>
      </c>
      <c r="AQ228" t="s">
        <v>57</v>
      </c>
      <c r="AR228" t="s">
        <v>57</v>
      </c>
      <c r="AS228" t="s">
        <v>57</v>
      </c>
      <c r="AT228" t="s">
        <v>57</v>
      </c>
      <c r="AU228" t="s">
        <v>57</v>
      </c>
      <c r="AV228" t="s">
        <v>57</v>
      </c>
      <c r="AW228" t="s">
        <v>57</v>
      </c>
      <c r="AX228" t="s">
        <v>57</v>
      </c>
      <c r="AY228">
        <v>1</v>
      </c>
      <c r="AZ228">
        <v>1</v>
      </c>
      <c r="BA228" t="s">
        <v>57</v>
      </c>
      <c r="BB228" t="s">
        <v>57</v>
      </c>
      <c r="BC228" t="s">
        <v>57</v>
      </c>
      <c r="BD228">
        <v>1</v>
      </c>
      <c r="BE228">
        <v>6</v>
      </c>
      <c r="BF228">
        <v>2</v>
      </c>
      <c r="BG228">
        <v>2</v>
      </c>
      <c r="BH228" t="s">
        <v>57</v>
      </c>
      <c r="BI228" t="s">
        <v>57</v>
      </c>
      <c r="BJ228">
        <v>1</v>
      </c>
      <c r="BK228">
        <v>1</v>
      </c>
      <c r="BL228">
        <v>203</v>
      </c>
      <c r="BM228">
        <v>62</v>
      </c>
      <c r="BN228">
        <v>15</v>
      </c>
      <c r="BO228" t="s">
        <v>57</v>
      </c>
      <c r="BP228" t="s">
        <v>57</v>
      </c>
      <c r="BQ228">
        <v>3</v>
      </c>
      <c r="BR228">
        <v>123</v>
      </c>
      <c r="BS228" t="s">
        <v>57</v>
      </c>
      <c r="BT228" t="s">
        <v>57</v>
      </c>
      <c r="BU228" t="s">
        <v>57</v>
      </c>
      <c r="BV228" t="s">
        <v>57</v>
      </c>
      <c r="BW228" t="s">
        <v>57</v>
      </c>
      <c r="BX228" t="s">
        <v>57</v>
      </c>
      <c r="BY228" t="s">
        <v>57</v>
      </c>
      <c r="BZ228" t="s">
        <v>57</v>
      </c>
      <c r="CA228" t="s">
        <v>57</v>
      </c>
      <c r="CB228" t="s">
        <v>57</v>
      </c>
      <c r="CC228" t="s">
        <v>57</v>
      </c>
      <c r="CD228" t="s">
        <v>58</v>
      </c>
      <c r="CE228" s="58"/>
      <c r="CG228" s="10">
        <f>CG256</f>
        <v>0</v>
      </c>
      <c r="CH228" s="10">
        <f t="shared" ref="CH228:DB228" si="107">CH256</f>
        <v>0</v>
      </c>
      <c r="CI228" s="59">
        <f t="shared" si="107"/>
        <v>0</v>
      </c>
      <c r="CJ228" s="59">
        <f t="shared" si="107"/>
        <v>0</v>
      </c>
      <c r="CK228" s="59">
        <f t="shared" si="107"/>
        <v>0</v>
      </c>
      <c r="CL228" s="59">
        <f t="shared" si="107"/>
        <v>0</v>
      </c>
      <c r="CM228" s="59">
        <f t="shared" si="107"/>
        <v>0</v>
      </c>
      <c r="CN228" s="95">
        <f t="shared" si="107"/>
        <v>0</v>
      </c>
      <c r="CO228" s="95">
        <f t="shared" si="107"/>
        <v>0</v>
      </c>
      <c r="CP228" s="95">
        <f t="shared" si="107"/>
        <v>0</v>
      </c>
      <c r="CQ228" s="95">
        <f t="shared" si="107"/>
        <v>0</v>
      </c>
      <c r="CR228" s="95">
        <f t="shared" si="107"/>
        <v>0</v>
      </c>
      <c r="CS228" s="59">
        <f t="shared" si="107"/>
        <v>0</v>
      </c>
      <c r="CT228" s="59">
        <f t="shared" si="107"/>
        <v>0</v>
      </c>
      <c r="CU228" s="59">
        <f t="shared" si="107"/>
        <v>0</v>
      </c>
      <c r="CV228" s="59">
        <f t="shared" si="107"/>
        <v>0</v>
      </c>
      <c r="CW228" s="59">
        <f t="shared" si="107"/>
        <v>0</v>
      </c>
      <c r="CX228" s="95">
        <f t="shared" si="107"/>
        <v>0</v>
      </c>
      <c r="CY228" s="95">
        <f t="shared" si="107"/>
        <v>0</v>
      </c>
      <c r="CZ228" s="95">
        <f t="shared" si="107"/>
        <v>0</v>
      </c>
      <c r="DA228" s="95">
        <f t="shared" si="107"/>
        <v>0</v>
      </c>
      <c r="DB228" s="95">
        <f t="shared" si="107"/>
        <v>0</v>
      </c>
    </row>
    <row r="229" spans="1:106" s="38" customFormat="1">
      <c r="A229" t="s">
        <v>159</v>
      </c>
      <c r="B229" s="10">
        <f>('E0-Last'!B9)-2</f>
        <v>32</v>
      </c>
      <c r="C229" s="4" t="s">
        <v>3</v>
      </c>
      <c r="D229" s="10" t="s">
        <v>38</v>
      </c>
      <c r="E229" s="59">
        <f t="shared" si="105"/>
        <v>87.5</v>
      </c>
      <c r="F229" s="59">
        <f t="shared" si="105"/>
        <v>0</v>
      </c>
      <c r="G229" s="59">
        <f t="shared" si="105"/>
        <v>12.5</v>
      </c>
      <c r="H229" s="59">
        <f t="shared" si="105"/>
        <v>0</v>
      </c>
      <c r="I229" s="59">
        <f t="shared" si="106"/>
        <v>0.125</v>
      </c>
      <c r="J229">
        <v>8</v>
      </c>
      <c r="K229">
        <v>7</v>
      </c>
      <c r="L229">
        <v>0</v>
      </c>
      <c r="M229">
        <v>1</v>
      </c>
      <c r="N229">
        <v>0</v>
      </c>
      <c r="O229">
        <v>1</v>
      </c>
      <c r="P229">
        <v>2625</v>
      </c>
      <c r="Q229" t="s">
        <v>57</v>
      </c>
      <c r="R229">
        <v>2625</v>
      </c>
      <c r="S229" t="s">
        <v>57</v>
      </c>
      <c r="T229">
        <v>965</v>
      </c>
      <c r="U229">
        <v>965</v>
      </c>
      <c r="V229" t="s">
        <v>57</v>
      </c>
      <c r="W229">
        <v>745</v>
      </c>
      <c r="X229">
        <v>745</v>
      </c>
      <c r="Y229" t="s">
        <v>57</v>
      </c>
      <c r="Z229">
        <v>35</v>
      </c>
      <c r="AA229">
        <v>35</v>
      </c>
      <c r="AB229" t="s">
        <v>57</v>
      </c>
      <c r="AC229">
        <v>9</v>
      </c>
      <c r="AD229">
        <v>5</v>
      </c>
      <c r="AE229">
        <v>2</v>
      </c>
      <c r="AF229">
        <v>2</v>
      </c>
      <c r="AG229">
        <v>3</v>
      </c>
      <c r="AH229">
        <v>1</v>
      </c>
      <c r="AI229">
        <v>1</v>
      </c>
      <c r="AJ229" t="s">
        <v>57</v>
      </c>
      <c r="AK229" t="s">
        <v>57</v>
      </c>
      <c r="AL229">
        <v>4</v>
      </c>
      <c r="AM229">
        <v>1</v>
      </c>
      <c r="AN229" t="s">
        <v>57</v>
      </c>
      <c r="AO229" t="s">
        <v>57</v>
      </c>
      <c r="AP229" t="s">
        <v>57</v>
      </c>
      <c r="AQ229" t="s">
        <v>57</v>
      </c>
      <c r="AR229">
        <v>4</v>
      </c>
      <c r="AS229" t="s">
        <v>57</v>
      </c>
      <c r="AT229">
        <v>1</v>
      </c>
      <c r="AU229">
        <v>1</v>
      </c>
      <c r="AV229" t="s">
        <v>57</v>
      </c>
      <c r="AW229" t="s">
        <v>57</v>
      </c>
      <c r="AX229" t="s">
        <v>57</v>
      </c>
      <c r="AY229">
        <v>2</v>
      </c>
      <c r="AZ229" t="s">
        <v>57</v>
      </c>
      <c r="BA229" t="s">
        <v>57</v>
      </c>
      <c r="BB229" t="s">
        <v>57</v>
      </c>
      <c r="BC229" t="s">
        <v>57</v>
      </c>
      <c r="BD229" t="s">
        <v>57</v>
      </c>
      <c r="BE229">
        <v>4</v>
      </c>
      <c r="BF229">
        <v>2</v>
      </c>
      <c r="BG229" t="s">
        <v>57</v>
      </c>
      <c r="BH229" t="s">
        <v>57</v>
      </c>
      <c r="BI229" t="s">
        <v>57</v>
      </c>
      <c r="BJ229">
        <v>1</v>
      </c>
      <c r="BK229">
        <v>1</v>
      </c>
      <c r="BL229">
        <v>406</v>
      </c>
      <c r="BM229">
        <v>144</v>
      </c>
      <c r="BN229" t="s">
        <v>57</v>
      </c>
      <c r="BO229" t="s">
        <v>57</v>
      </c>
      <c r="BP229">
        <v>1</v>
      </c>
      <c r="BQ229">
        <v>6</v>
      </c>
      <c r="BR229">
        <v>255</v>
      </c>
      <c r="BS229" t="s">
        <v>57</v>
      </c>
      <c r="BT229" t="s">
        <v>57</v>
      </c>
      <c r="BU229" t="s">
        <v>57</v>
      </c>
      <c r="BV229" t="s">
        <v>57</v>
      </c>
      <c r="BW229" t="s">
        <v>57</v>
      </c>
      <c r="BX229" t="s">
        <v>57</v>
      </c>
      <c r="BY229" t="s">
        <v>57</v>
      </c>
      <c r="BZ229" t="s">
        <v>57</v>
      </c>
      <c r="CA229" t="s">
        <v>57</v>
      </c>
      <c r="CB229" t="s">
        <v>57</v>
      </c>
      <c r="CC229" t="s">
        <v>57</v>
      </c>
      <c r="CD229" t="s">
        <v>58</v>
      </c>
      <c r="CE229" s="58"/>
      <c r="CG229" s="10"/>
      <c r="CH229" s="10"/>
      <c r="CI229" s="59"/>
      <c r="CJ229" s="59"/>
      <c r="CK229" s="59"/>
      <c r="CL229" s="59"/>
      <c r="CM229" s="59"/>
      <c r="CN229" s="95"/>
      <c r="CO229" s="95"/>
      <c r="CP229" s="95"/>
      <c r="CQ229" s="95"/>
      <c r="CR229" s="95"/>
      <c r="CS229" s="59"/>
      <c r="CT229" s="59"/>
      <c r="CU229" s="59"/>
      <c r="CV229" s="59"/>
      <c r="CW229" s="59"/>
      <c r="CX229" s="95"/>
      <c r="CY229" s="95"/>
      <c r="CZ229" s="95"/>
      <c r="DA229" s="95"/>
      <c r="DB229" s="95"/>
    </row>
    <row r="230" spans="1:106" s="38" customFormat="1">
      <c r="A230" t="s">
        <v>160</v>
      </c>
      <c r="B230" s="10">
        <f>('E0-Last'!B10)-2</f>
        <v>32</v>
      </c>
      <c r="C230" s="4" t="s">
        <v>3</v>
      </c>
      <c r="D230" s="10" t="s">
        <v>38</v>
      </c>
      <c r="E230" s="59">
        <f t="shared" si="105"/>
        <v>37.5</v>
      </c>
      <c r="F230" s="59">
        <f t="shared" si="105"/>
        <v>0</v>
      </c>
      <c r="G230" s="59">
        <f t="shared" si="105"/>
        <v>62.5</v>
      </c>
      <c r="H230" s="59">
        <f t="shared" si="105"/>
        <v>0</v>
      </c>
      <c r="I230" s="59">
        <f t="shared" si="106"/>
        <v>0.625</v>
      </c>
      <c r="J230">
        <v>8</v>
      </c>
      <c r="K230">
        <v>3</v>
      </c>
      <c r="L230">
        <v>0</v>
      </c>
      <c r="M230">
        <v>5</v>
      </c>
      <c r="N230">
        <v>0</v>
      </c>
      <c r="O230">
        <v>1</v>
      </c>
      <c r="P230">
        <v>1046</v>
      </c>
      <c r="Q230" t="s">
        <v>57</v>
      </c>
      <c r="R230">
        <v>1046</v>
      </c>
      <c r="S230" t="s">
        <v>57</v>
      </c>
      <c r="T230">
        <v>325.2</v>
      </c>
      <c r="U230">
        <v>325.2</v>
      </c>
      <c r="V230" t="s">
        <v>57</v>
      </c>
      <c r="W230">
        <v>421.8</v>
      </c>
      <c r="X230">
        <v>421.8</v>
      </c>
      <c r="Y230" t="s">
        <v>57</v>
      </c>
      <c r="Z230">
        <v>789.2</v>
      </c>
      <c r="AA230">
        <v>789.2</v>
      </c>
      <c r="AB230" t="s">
        <v>57</v>
      </c>
      <c r="AC230">
        <v>15</v>
      </c>
      <c r="AD230">
        <v>6</v>
      </c>
      <c r="AE230">
        <v>7</v>
      </c>
      <c r="AF230">
        <v>2</v>
      </c>
      <c r="AG230">
        <v>7</v>
      </c>
      <c r="AH230">
        <v>5</v>
      </c>
      <c r="AI230">
        <v>2</v>
      </c>
      <c r="AJ230" t="s">
        <v>57</v>
      </c>
      <c r="AK230" t="s">
        <v>57</v>
      </c>
      <c r="AL230">
        <v>1</v>
      </c>
      <c r="AM230">
        <v>5</v>
      </c>
      <c r="AN230" t="s">
        <v>57</v>
      </c>
      <c r="AO230" t="s">
        <v>57</v>
      </c>
      <c r="AP230" t="s">
        <v>57</v>
      </c>
      <c r="AQ230" t="s">
        <v>57</v>
      </c>
      <c r="AR230">
        <v>1</v>
      </c>
      <c r="AS230" t="s">
        <v>57</v>
      </c>
      <c r="AT230">
        <v>5</v>
      </c>
      <c r="AU230">
        <v>2</v>
      </c>
      <c r="AV230" t="s">
        <v>57</v>
      </c>
      <c r="AW230" t="s">
        <v>57</v>
      </c>
      <c r="AX230" t="s">
        <v>57</v>
      </c>
      <c r="AY230">
        <v>2</v>
      </c>
      <c r="AZ230" t="s">
        <v>57</v>
      </c>
      <c r="BA230" t="s">
        <v>57</v>
      </c>
      <c r="BB230" t="s">
        <v>57</v>
      </c>
      <c r="BC230" t="s">
        <v>57</v>
      </c>
      <c r="BD230" t="s">
        <v>57</v>
      </c>
      <c r="BE230">
        <v>11</v>
      </c>
      <c r="BF230" t="s">
        <v>57</v>
      </c>
      <c r="BG230" t="s">
        <v>57</v>
      </c>
      <c r="BH230" t="s">
        <v>57</v>
      </c>
      <c r="BI230">
        <v>4</v>
      </c>
      <c r="BJ230">
        <v>1</v>
      </c>
      <c r="BK230">
        <v>6</v>
      </c>
      <c r="BL230">
        <v>287</v>
      </c>
      <c r="BM230">
        <v>124</v>
      </c>
      <c r="BN230" t="s">
        <v>57</v>
      </c>
      <c r="BO230" t="s">
        <v>57</v>
      </c>
      <c r="BP230">
        <v>9</v>
      </c>
      <c r="BQ230">
        <v>18</v>
      </c>
      <c r="BR230">
        <v>136</v>
      </c>
      <c r="BS230" t="s">
        <v>57</v>
      </c>
      <c r="BT230" t="s">
        <v>57</v>
      </c>
      <c r="BU230" t="s">
        <v>57</v>
      </c>
      <c r="BV230" t="s">
        <v>57</v>
      </c>
      <c r="BW230" t="s">
        <v>57</v>
      </c>
      <c r="BX230" t="s">
        <v>57</v>
      </c>
      <c r="BY230" t="s">
        <v>57</v>
      </c>
      <c r="BZ230" t="s">
        <v>57</v>
      </c>
      <c r="CA230" t="s">
        <v>57</v>
      </c>
      <c r="CB230" t="s">
        <v>57</v>
      </c>
      <c r="CC230" t="s">
        <v>57</v>
      </c>
      <c r="CD230" t="s">
        <v>58</v>
      </c>
      <c r="CG230" s="10">
        <f>CG286</f>
        <v>0</v>
      </c>
      <c r="CH230" s="10">
        <f t="shared" ref="CH230:DB230" si="108">CH286</f>
        <v>0</v>
      </c>
      <c r="CI230" s="59">
        <f t="shared" si="108"/>
        <v>0</v>
      </c>
      <c r="CJ230" s="59">
        <f t="shared" si="108"/>
        <v>0</v>
      </c>
      <c r="CK230" s="59">
        <f t="shared" si="108"/>
        <v>0</v>
      </c>
      <c r="CL230" s="59">
        <f t="shared" si="108"/>
        <v>0</v>
      </c>
      <c r="CM230" s="59">
        <f t="shared" si="108"/>
        <v>0</v>
      </c>
      <c r="CN230" s="95">
        <f t="shared" si="108"/>
        <v>0</v>
      </c>
      <c r="CO230" s="95">
        <f t="shared" si="108"/>
        <v>0</v>
      </c>
      <c r="CP230" s="95">
        <f t="shared" si="108"/>
        <v>0</v>
      </c>
      <c r="CQ230" s="95">
        <f t="shared" si="108"/>
        <v>0</v>
      </c>
      <c r="CR230" s="95">
        <f t="shared" si="108"/>
        <v>0</v>
      </c>
      <c r="CS230" s="59">
        <f t="shared" si="108"/>
        <v>0</v>
      </c>
      <c r="CT230" s="59">
        <f t="shared" si="108"/>
        <v>0</v>
      </c>
      <c r="CU230" s="59">
        <f t="shared" si="108"/>
        <v>0</v>
      </c>
      <c r="CV230" s="59">
        <f t="shared" si="108"/>
        <v>0</v>
      </c>
      <c r="CW230" s="59">
        <f t="shared" si="108"/>
        <v>0</v>
      </c>
      <c r="CX230" s="95">
        <f t="shared" si="108"/>
        <v>0</v>
      </c>
      <c r="CY230" s="95">
        <f t="shared" si="108"/>
        <v>0</v>
      </c>
      <c r="CZ230" s="95">
        <f t="shared" si="108"/>
        <v>0</v>
      </c>
      <c r="DA230" s="95">
        <f t="shared" si="108"/>
        <v>0</v>
      </c>
      <c r="DB230" s="95">
        <f t="shared" si="108"/>
        <v>0</v>
      </c>
    </row>
    <row r="231" spans="1:106" s="38" customFormat="1">
      <c r="A231" t="s">
        <v>181</v>
      </c>
      <c r="B231" s="10">
        <f>('E0-Last'!B11)-2</f>
        <v>34</v>
      </c>
      <c r="C231" s="6" t="s">
        <v>2</v>
      </c>
      <c r="D231" s="10" t="s">
        <v>38</v>
      </c>
      <c r="E231" s="59">
        <f t="shared" si="105"/>
        <v>12.5</v>
      </c>
      <c r="F231" s="59">
        <f t="shared" si="105"/>
        <v>0</v>
      </c>
      <c r="G231" s="59">
        <f t="shared" si="105"/>
        <v>50</v>
      </c>
      <c r="H231" s="59">
        <f t="shared" si="105"/>
        <v>37.5</v>
      </c>
      <c r="I231" s="59">
        <f t="shared" si="106"/>
        <v>0.5</v>
      </c>
      <c r="J231">
        <v>8</v>
      </c>
      <c r="K231">
        <v>1</v>
      </c>
      <c r="L231">
        <v>0</v>
      </c>
      <c r="M231">
        <v>4</v>
      </c>
      <c r="N231">
        <v>3</v>
      </c>
      <c r="O231">
        <v>0.57142857140000003</v>
      </c>
      <c r="P231">
        <v>1946.2857140000001</v>
      </c>
      <c r="Q231" t="s">
        <v>57</v>
      </c>
      <c r="R231">
        <v>2005.5</v>
      </c>
      <c r="S231">
        <v>1867.333333</v>
      </c>
      <c r="T231">
        <v>397</v>
      </c>
      <c r="U231">
        <v>379.5</v>
      </c>
      <c r="V231">
        <v>420.33333340000001</v>
      </c>
      <c r="W231">
        <v>152.14285709999999</v>
      </c>
      <c r="X231">
        <v>147</v>
      </c>
      <c r="Y231">
        <v>159</v>
      </c>
      <c r="Z231">
        <v>932.57142850000002</v>
      </c>
      <c r="AA231">
        <v>1208.5</v>
      </c>
      <c r="AB231">
        <v>564.66666669999995</v>
      </c>
      <c r="AC231">
        <v>42</v>
      </c>
      <c r="AD231">
        <v>10</v>
      </c>
      <c r="AE231">
        <v>18</v>
      </c>
      <c r="AF231">
        <v>14</v>
      </c>
      <c r="AG231">
        <v>24</v>
      </c>
      <c r="AH231">
        <v>7</v>
      </c>
      <c r="AI231">
        <v>1</v>
      </c>
      <c r="AJ231" t="s">
        <v>57</v>
      </c>
      <c r="AK231" t="s">
        <v>57</v>
      </c>
      <c r="AL231">
        <v>10</v>
      </c>
      <c r="AM231">
        <v>7</v>
      </c>
      <c r="AN231" t="s">
        <v>57</v>
      </c>
      <c r="AO231">
        <v>1</v>
      </c>
      <c r="AP231" t="s">
        <v>57</v>
      </c>
      <c r="AQ231" t="s">
        <v>57</v>
      </c>
      <c r="AR231">
        <v>2</v>
      </c>
      <c r="AS231">
        <v>10</v>
      </c>
      <c r="AT231">
        <v>4</v>
      </c>
      <c r="AU231" t="s">
        <v>57</v>
      </c>
      <c r="AV231" t="s">
        <v>57</v>
      </c>
      <c r="AW231" t="s">
        <v>57</v>
      </c>
      <c r="AX231">
        <v>4</v>
      </c>
      <c r="AY231">
        <v>7</v>
      </c>
      <c r="AZ231">
        <v>3</v>
      </c>
      <c r="BA231" t="s">
        <v>57</v>
      </c>
      <c r="BB231" t="s">
        <v>57</v>
      </c>
      <c r="BC231" t="s">
        <v>57</v>
      </c>
      <c r="BD231">
        <v>4</v>
      </c>
      <c r="BE231">
        <v>7</v>
      </c>
      <c r="BF231" t="s">
        <v>57</v>
      </c>
      <c r="BG231" t="s">
        <v>57</v>
      </c>
      <c r="BH231" t="s">
        <v>57</v>
      </c>
      <c r="BI231">
        <v>4</v>
      </c>
      <c r="BJ231">
        <v>3</v>
      </c>
      <c r="BK231" t="s">
        <v>57</v>
      </c>
      <c r="BL231" t="s">
        <v>57</v>
      </c>
      <c r="BM231" t="s">
        <v>57</v>
      </c>
      <c r="BN231" t="s">
        <v>57</v>
      </c>
      <c r="BO231" t="s">
        <v>57</v>
      </c>
      <c r="BP231" t="s">
        <v>57</v>
      </c>
      <c r="BQ231" t="s">
        <v>57</v>
      </c>
      <c r="BR231" t="s">
        <v>57</v>
      </c>
      <c r="BS231" t="s">
        <v>57</v>
      </c>
      <c r="BT231" t="s">
        <v>57</v>
      </c>
      <c r="BU231" t="s">
        <v>57</v>
      </c>
      <c r="BV231" t="s">
        <v>57</v>
      </c>
      <c r="BW231" t="s">
        <v>57</v>
      </c>
      <c r="BX231" t="s">
        <v>57</v>
      </c>
      <c r="BY231" t="s">
        <v>57</v>
      </c>
      <c r="BZ231" t="s">
        <v>57</v>
      </c>
      <c r="CA231" t="s">
        <v>57</v>
      </c>
      <c r="CB231" t="s">
        <v>57</v>
      </c>
      <c r="CC231" t="s">
        <v>57</v>
      </c>
      <c r="CD231" t="s">
        <v>58</v>
      </c>
      <c r="CG231" s="10" t="e">
        <f>#REF!</f>
        <v>#REF!</v>
      </c>
      <c r="CH231" s="10" t="e">
        <f>#REF!</f>
        <v>#REF!</v>
      </c>
      <c r="CI231" s="59" t="e">
        <f>#REF!</f>
        <v>#REF!</v>
      </c>
      <c r="CJ231" s="59" t="e">
        <f>#REF!</f>
        <v>#REF!</v>
      </c>
      <c r="CK231" s="59" t="e">
        <f>#REF!</f>
        <v>#REF!</v>
      </c>
      <c r="CL231" s="59" t="e">
        <f>#REF!</f>
        <v>#REF!</v>
      </c>
      <c r="CM231" s="59" t="e">
        <f>#REF!</f>
        <v>#REF!</v>
      </c>
      <c r="CN231" s="95" t="e">
        <f>#REF!</f>
        <v>#REF!</v>
      </c>
      <c r="CO231" s="95" t="e">
        <f>#REF!</f>
        <v>#REF!</v>
      </c>
      <c r="CP231" s="95" t="e">
        <f>#REF!</f>
        <v>#REF!</v>
      </c>
      <c r="CQ231" s="95" t="e">
        <f>#REF!</f>
        <v>#REF!</v>
      </c>
      <c r="CR231" s="95" t="e">
        <f>#REF!</f>
        <v>#REF!</v>
      </c>
      <c r="CS231" s="59" t="e">
        <f>#REF!</f>
        <v>#REF!</v>
      </c>
      <c r="CT231" s="59" t="e">
        <f>#REF!</f>
        <v>#REF!</v>
      </c>
      <c r="CU231" s="59" t="e">
        <f>#REF!</f>
        <v>#REF!</v>
      </c>
      <c r="CV231" s="59" t="e">
        <f>#REF!</f>
        <v>#REF!</v>
      </c>
      <c r="CW231" s="59" t="e">
        <f>#REF!</f>
        <v>#REF!</v>
      </c>
      <c r="CX231" s="95" t="e">
        <f>#REF!</f>
        <v>#REF!</v>
      </c>
      <c r="CY231" s="95" t="e">
        <f>#REF!</f>
        <v>#REF!</v>
      </c>
      <c r="CZ231" s="95" t="e">
        <f>#REF!</f>
        <v>#REF!</v>
      </c>
      <c r="DA231" s="95" t="e">
        <f>#REF!</f>
        <v>#REF!</v>
      </c>
      <c r="DB231" s="95" t="e">
        <f>#REF!</f>
        <v>#REF!</v>
      </c>
    </row>
    <row r="232" spans="1:106" s="38" customFormat="1">
      <c r="A232" t="s">
        <v>161</v>
      </c>
      <c r="B232" s="10">
        <f>('E0-Last'!B12)-2</f>
        <v>33</v>
      </c>
      <c r="C232" s="4" t="s">
        <v>3</v>
      </c>
      <c r="D232" s="10" t="s">
        <v>38</v>
      </c>
      <c r="E232" s="59">
        <f t="shared" si="105"/>
        <v>0</v>
      </c>
      <c r="F232" s="59">
        <f t="shared" si="105"/>
        <v>0</v>
      </c>
      <c r="G232" s="59">
        <f t="shared" si="105"/>
        <v>37.5</v>
      </c>
      <c r="H232" s="59">
        <f t="shared" si="105"/>
        <v>62.5</v>
      </c>
      <c r="I232" s="59">
        <f t="shared" si="106"/>
        <v>0.375</v>
      </c>
      <c r="J232">
        <v>8</v>
      </c>
      <c r="K232">
        <v>0</v>
      </c>
      <c r="L232">
        <v>0</v>
      </c>
      <c r="M232">
        <v>3</v>
      </c>
      <c r="N232">
        <v>5</v>
      </c>
      <c r="O232">
        <v>0.375</v>
      </c>
      <c r="P232">
        <v>384.75</v>
      </c>
      <c r="Q232" t="s">
        <v>57</v>
      </c>
      <c r="R232">
        <v>571.33333330000005</v>
      </c>
      <c r="S232">
        <v>272.8</v>
      </c>
      <c r="T232">
        <v>236</v>
      </c>
      <c r="U232">
        <v>176.33333329999999</v>
      </c>
      <c r="V232">
        <v>271.8</v>
      </c>
      <c r="W232">
        <v>173</v>
      </c>
      <c r="X232">
        <v>240</v>
      </c>
      <c r="Y232">
        <v>132.80000000000001</v>
      </c>
      <c r="Z232">
        <v>181.625</v>
      </c>
      <c r="AA232">
        <v>227</v>
      </c>
      <c r="AB232">
        <v>154.4</v>
      </c>
      <c r="AC232">
        <v>35</v>
      </c>
      <c r="AD232">
        <v>14</v>
      </c>
      <c r="AE232">
        <v>14</v>
      </c>
      <c r="AF232">
        <v>7</v>
      </c>
      <c r="AG232">
        <v>11</v>
      </c>
      <c r="AH232">
        <v>10</v>
      </c>
      <c r="AI232">
        <v>4</v>
      </c>
      <c r="AJ232" t="s">
        <v>57</v>
      </c>
      <c r="AK232" t="s">
        <v>57</v>
      </c>
      <c r="AL232">
        <v>10</v>
      </c>
      <c r="AM232">
        <v>8</v>
      </c>
      <c r="AN232">
        <v>2</v>
      </c>
      <c r="AO232">
        <v>2</v>
      </c>
      <c r="AP232" t="s">
        <v>57</v>
      </c>
      <c r="AQ232" t="s">
        <v>57</v>
      </c>
      <c r="AR232">
        <v>2</v>
      </c>
      <c r="AS232">
        <v>3</v>
      </c>
      <c r="AT232">
        <v>3</v>
      </c>
      <c r="AU232" t="s">
        <v>57</v>
      </c>
      <c r="AV232" t="s">
        <v>57</v>
      </c>
      <c r="AW232" t="s">
        <v>57</v>
      </c>
      <c r="AX232">
        <v>8</v>
      </c>
      <c r="AY232" t="s">
        <v>57</v>
      </c>
      <c r="AZ232">
        <v>5</v>
      </c>
      <c r="BA232">
        <v>2</v>
      </c>
      <c r="BB232" t="s">
        <v>57</v>
      </c>
      <c r="BC232" t="s">
        <v>57</v>
      </c>
      <c r="BD232" t="s">
        <v>57</v>
      </c>
      <c r="BE232">
        <v>23</v>
      </c>
      <c r="BF232" t="s">
        <v>57</v>
      </c>
      <c r="BG232" t="s">
        <v>57</v>
      </c>
      <c r="BH232" t="s">
        <v>57</v>
      </c>
      <c r="BI232">
        <v>2</v>
      </c>
      <c r="BJ232">
        <v>6</v>
      </c>
      <c r="BK232">
        <v>15</v>
      </c>
      <c r="BL232">
        <v>87</v>
      </c>
      <c r="BM232">
        <v>5</v>
      </c>
      <c r="BN232">
        <v>6</v>
      </c>
      <c r="BO232" t="s">
        <v>57</v>
      </c>
      <c r="BP232">
        <v>10</v>
      </c>
      <c r="BQ232">
        <v>14</v>
      </c>
      <c r="BR232">
        <v>52</v>
      </c>
      <c r="BS232" t="s">
        <v>57</v>
      </c>
      <c r="BT232" t="s">
        <v>57</v>
      </c>
      <c r="BU232" t="s">
        <v>57</v>
      </c>
      <c r="BV232" t="s">
        <v>57</v>
      </c>
      <c r="BW232" t="s">
        <v>57</v>
      </c>
      <c r="BX232" t="s">
        <v>57</v>
      </c>
      <c r="BY232" t="s">
        <v>57</v>
      </c>
      <c r="BZ232" t="s">
        <v>57</v>
      </c>
      <c r="CA232" t="s">
        <v>57</v>
      </c>
      <c r="CB232" t="s">
        <v>57</v>
      </c>
      <c r="CC232" t="s">
        <v>57</v>
      </c>
      <c r="CD232" t="s">
        <v>58</v>
      </c>
      <c r="CG232" s="10"/>
      <c r="CH232" s="10"/>
      <c r="CI232" s="59"/>
      <c r="CJ232" s="59"/>
      <c r="CK232" s="59"/>
      <c r="CL232" s="59"/>
      <c r="CM232" s="59"/>
      <c r="CN232" s="95"/>
      <c r="CO232" s="95"/>
      <c r="CP232" s="95"/>
      <c r="CQ232" s="95"/>
      <c r="CR232" s="95"/>
      <c r="CS232" s="59"/>
      <c r="CT232" s="59"/>
      <c r="CU232" s="59"/>
      <c r="CV232" s="59"/>
      <c r="CW232" s="59"/>
      <c r="CX232" s="95"/>
      <c r="CY232" s="95"/>
      <c r="CZ232" s="95"/>
      <c r="DA232" s="95"/>
      <c r="DB232" s="95"/>
    </row>
    <row r="233" spans="1:106" s="38" customFormat="1">
      <c r="A233" t="s">
        <v>162</v>
      </c>
      <c r="B233" s="10">
        <f>('E0-Last'!B13)-2</f>
        <v>32</v>
      </c>
      <c r="C233" s="6" t="s">
        <v>2</v>
      </c>
      <c r="D233" s="10" t="s">
        <v>38</v>
      </c>
      <c r="E233" s="59">
        <f t="shared" si="105"/>
        <v>0</v>
      </c>
      <c r="F233" s="59">
        <f t="shared" si="105"/>
        <v>0</v>
      </c>
      <c r="G233" s="59">
        <f t="shared" si="105"/>
        <v>87.5</v>
      </c>
      <c r="H233" s="59">
        <f t="shared" si="105"/>
        <v>12.5</v>
      </c>
      <c r="I233" s="59">
        <f t="shared" si="106"/>
        <v>0.875</v>
      </c>
      <c r="J233">
        <v>8</v>
      </c>
      <c r="K233">
        <v>0</v>
      </c>
      <c r="L233">
        <v>0</v>
      </c>
      <c r="M233">
        <v>7</v>
      </c>
      <c r="N233">
        <v>1</v>
      </c>
      <c r="O233">
        <v>0.875</v>
      </c>
      <c r="P233">
        <v>1453</v>
      </c>
      <c r="Q233" t="s">
        <v>57</v>
      </c>
      <c r="R233">
        <v>1578.5714290000001</v>
      </c>
      <c r="S233">
        <v>574</v>
      </c>
      <c r="T233">
        <v>80.875</v>
      </c>
      <c r="U233">
        <v>52</v>
      </c>
      <c r="V233">
        <v>283</v>
      </c>
      <c r="W233">
        <v>6387</v>
      </c>
      <c r="X233">
        <v>3215.1428580000002</v>
      </c>
      <c r="Y233">
        <v>28590</v>
      </c>
      <c r="Z233">
        <v>66.125</v>
      </c>
      <c r="AA233">
        <v>72</v>
      </c>
      <c r="AB233">
        <v>25</v>
      </c>
      <c r="AC233">
        <v>21</v>
      </c>
      <c r="AD233">
        <v>10</v>
      </c>
      <c r="AE233">
        <v>9</v>
      </c>
      <c r="AF233">
        <v>2</v>
      </c>
      <c r="AG233">
        <v>8</v>
      </c>
      <c r="AH233">
        <v>8</v>
      </c>
      <c r="AI233" t="s">
        <v>57</v>
      </c>
      <c r="AJ233" t="s">
        <v>57</v>
      </c>
      <c r="AK233">
        <v>5</v>
      </c>
      <c r="AL233" t="s">
        <v>57</v>
      </c>
      <c r="AM233">
        <v>8</v>
      </c>
      <c r="AN233" t="s">
        <v>57</v>
      </c>
      <c r="AO233" t="s">
        <v>57</v>
      </c>
      <c r="AP233" t="s">
        <v>57</v>
      </c>
      <c r="AQ233">
        <v>2</v>
      </c>
      <c r="AR233" t="s">
        <v>57</v>
      </c>
      <c r="AS233" t="s">
        <v>57</v>
      </c>
      <c r="AT233">
        <v>7</v>
      </c>
      <c r="AU233" t="s">
        <v>57</v>
      </c>
      <c r="AV233" t="s">
        <v>57</v>
      </c>
      <c r="AW233">
        <v>2</v>
      </c>
      <c r="AX233" t="s">
        <v>57</v>
      </c>
      <c r="AY233" t="s">
        <v>57</v>
      </c>
      <c r="AZ233">
        <v>1</v>
      </c>
      <c r="BA233" t="s">
        <v>57</v>
      </c>
      <c r="BB233" t="s">
        <v>57</v>
      </c>
      <c r="BC233">
        <v>1</v>
      </c>
      <c r="BD233" t="s">
        <v>57</v>
      </c>
      <c r="BE233">
        <v>19</v>
      </c>
      <c r="BF233">
        <v>8</v>
      </c>
      <c r="BG233" t="s">
        <v>57</v>
      </c>
      <c r="BH233" t="s">
        <v>57</v>
      </c>
      <c r="BI233" t="s">
        <v>57</v>
      </c>
      <c r="BJ233">
        <v>8</v>
      </c>
      <c r="BK233">
        <v>3</v>
      </c>
      <c r="BL233">
        <v>322</v>
      </c>
      <c r="BM233">
        <v>61</v>
      </c>
      <c r="BN233">
        <v>1</v>
      </c>
      <c r="BO233">
        <v>1</v>
      </c>
      <c r="BP233">
        <v>6</v>
      </c>
      <c r="BQ233">
        <v>197</v>
      </c>
      <c r="BR233">
        <v>56</v>
      </c>
      <c r="BS233" t="s">
        <v>57</v>
      </c>
      <c r="BT233" t="s">
        <v>57</v>
      </c>
      <c r="BU233" t="s">
        <v>57</v>
      </c>
      <c r="BV233" t="s">
        <v>57</v>
      </c>
      <c r="BW233" t="s">
        <v>57</v>
      </c>
      <c r="BX233" t="s">
        <v>57</v>
      </c>
      <c r="BY233" t="s">
        <v>57</v>
      </c>
      <c r="BZ233" t="s">
        <v>57</v>
      </c>
      <c r="CA233" t="s">
        <v>57</v>
      </c>
      <c r="CB233" t="s">
        <v>57</v>
      </c>
      <c r="CC233" t="s">
        <v>57</v>
      </c>
      <c r="CD233" t="s">
        <v>58</v>
      </c>
      <c r="CG233" s="10" t="e">
        <f>#REF!</f>
        <v>#REF!</v>
      </c>
      <c r="CH233" s="10" t="e">
        <f>#REF!</f>
        <v>#REF!</v>
      </c>
      <c r="CI233" s="59" t="e">
        <f>#REF!</f>
        <v>#REF!</v>
      </c>
      <c r="CJ233" s="59" t="e">
        <f>#REF!</f>
        <v>#REF!</v>
      </c>
      <c r="CK233" s="59" t="e">
        <f>#REF!</f>
        <v>#REF!</v>
      </c>
      <c r="CL233" s="59" t="e">
        <f>#REF!</f>
        <v>#REF!</v>
      </c>
      <c r="CM233" s="59" t="e">
        <f>#REF!</f>
        <v>#REF!</v>
      </c>
      <c r="CN233" s="95" t="e">
        <f>#REF!</f>
        <v>#REF!</v>
      </c>
      <c r="CO233" s="95" t="e">
        <f>#REF!</f>
        <v>#REF!</v>
      </c>
      <c r="CP233" s="95" t="e">
        <f>#REF!</f>
        <v>#REF!</v>
      </c>
      <c r="CQ233" s="95" t="e">
        <f>#REF!</f>
        <v>#REF!</v>
      </c>
      <c r="CR233" s="95" t="e">
        <f>#REF!</f>
        <v>#REF!</v>
      </c>
      <c r="CS233" s="59" t="e">
        <f>#REF!</f>
        <v>#REF!</v>
      </c>
      <c r="CT233" s="59" t="e">
        <f>#REF!</f>
        <v>#REF!</v>
      </c>
      <c r="CU233" s="59" t="e">
        <f>#REF!</f>
        <v>#REF!</v>
      </c>
      <c r="CV233" s="59" t="e">
        <f>#REF!</f>
        <v>#REF!</v>
      </c>
      <c r="CW233" s="59" t="e">
        <f>#REF!</f>
        <v>#REF!</v>
      </c>
      <c r="CX233" s="95" t="e">
        <f>#REF!</f>
        <v>#REF!</v>
      </c>
      <c r="CY233" s="95" t="e">
        <f>#REF!</f>
        <v>#REF!</v>
      </c>
      <c r="CZ233" s="95" t="e">
        <f>#REF!</f>
        <v>#REF!</v>
      </c>
      <c r="DA233" s="95" t="e">
        <f>#REF!</f>
        <v>#REF!</v>
      </c>
      <c r="DB233" s="95" t="e">
        <f>#REF!</f>
        <v>#REF!</v>
      </c>
    </row>
    <row r="234" spans="1:106" s="38" customFormat="1">
      <c r="A234" t="s">
        <v>163</v>
      </c>
      <c r="B234" s="10">
        <f>('E0-Last'!B14)-2</f>
        <v>27</v>
      </c>
      <c r="C234" s="6" t="s">
        <v>2</v>
      </c>
      <c r="D234" s="10" t="s">
        <v>38</v>
      </c>
      <c r="E234" s="59">
        <f t="shared" si="105"/>
        <v>0</v>
      </c>
      <c r="F234" s="59">
        <f t="shared" si="105"/>
        <v>0</v>
      </c>
      <c r="G234" s="59">
        <f t="shared" si="105"/>
        <v>100</v>
      </c>
      <c r="H234" s="59">
        <f t="shared" si="105"/>
        <v>0</v>
      </c>
      <c r="I234" s="59">
        <f t="shared" si="106"/>
        <v>1</v>
      </c>
      <c r="J234">
        <v>8</v>
      </c>
      <c r="K234">
        <v>0</v>
      </c>
      <c r="L234">
        <v>0</v>
      </c>
      <c r="M234">
        <v>8</v>
      </c>
      <c r="N234">
        <v>0</v>
      </c>
      <c r="O234">
        <v>1</v>
      </c>
      <c r="P234">
        <v>685.875</v>
      </c>
      <c r="Q234" t="s">
        <v>57</v>
      </c>
      <c r="R234">
        <v>685.875</v>
      </c>
      <c r="S234" t="s">
        <v>57</v>
      </c>
      <c r="T234">
        <v>48.75</v>
      </c>
      <c r="U234">
        <v>48.75</v>
      </c>
      <c r="V234" t="s">
        <v>57</v>
      </c>
      <c r="W234">
        <v>77.25</v>
      </c>
      <c r="X234">
        <v>77.25</v>
      </c>
      <c r="Y234" t="s">
        <v>57</v>
      </c>
      <c r="Z234">
        <v>872.875</v>
      </c>
      <c r="AA234">
        <v>872.875</v>
      </c>
      <c r="AB234" t="s">
        <v>57</v>
      </c>
      <c r="AC234">
        <v>39</v>
      </c>
      <c r="AD234">
        <v>10</v>
      </c>
      <c r="AE234">
        <v>29</v>
      </c>
      <c r="AF234" t="s">
        <v>57</v>
      </c>
      <c r="AG234">
        <v>18</v>
      </c>
      <c r="AH234">
        <v>8</v>
      </c>
      <c r="AI234">
        <v>11</v>
      </c>
      <c r="AJ234" t="s">
        <v>57</v>
      </c>
      <c r="AK234" t="s">
        <v>57</v>
      </c>
      <c r="AL234">
        <v>2</v>
      </c>
      <c r="AM234">
        <v>8</v>
      </c>
      <c r="AN234" t="s">
        <v>57</v>
      </c>
      <c r="AO234" t="s">
        <v>57</v>
      </c>
      <c r="AP234" t="s">
        <v>57</v>
      </c>
      <c r="AQ234" t="s">
        <v>57</v>
      </c>
      <c r="AR234">
        <v>2</v>
      </c>
      <c r="AS234">
        <v>10</v>
      </c>
      <c r="AT234">
        <v>8</v>
      </c>
      <c r="AU234">
        <v>11</v>
      </c>
      <c r="AV234" t="s">
        <v>57</v>
      </c>
      <c r="AW234" t="s">
        <v>57</v>
      </c>
      <c r="AX234" t="s">
        <v>57</v>
      </c>
      <c r="AY234" t="s">
        <v>57</v>
      </c>
      <c r="AZ234" t="s">
        <v>57</v>
      </c>
      <c r="BA234" t="s">
        <v>57</v>
      </c>
      <c r="BB234" t="s">
        <v>57</v>
      </c>
      <c r="BC234" t="s">
        <v>57</v>
      </c>
      <c r="BD234" t="s">
        <v>57</v>
      </c>
      <c r="BE234">
        <v>11</v>
      </c>
      <c r="BF234">
        <v>3</v>
      </c>
      <c r="BG234" t="s">
        <v>57</v>
      </c>
      <c r="BH234" t="s">
        <v>57</v>
      </c>
      <c r="BI234">
        <v>8</v>
      </c>
      <c r="BJ234" t="s">
        <v>57</v>
      </c>
      <c r="BK234" t="s">
        <v>57</v>
      </c>
      <c r="BL234">
        <v>54</v>
      </c>
      <c r="BM234">
        <v>18</v>
      </c>
      <c r="BN234" t="s">
        <v>57</v>
      </c>
      <c r="BO234" t="s">
        <v>57</v>
      </c>
      <c r="BP234">
        <v>12</v>
      </c>
      <c r="BQ234" t="s">
        <v>57</v>
      </c>
      <c r="BR234">
        <v>24</v>
      </c>
      <c r="BS234" t="s">
        <v>57</v>
      </c>
      <c r="BT234" t="s">
        <v>57</v>
      </c>
      <c r="BU234" t="s">
        <v>57</v>
      </c>
      <c r="BV234" t="s">
        <v>57</v>
      </c>
      <c r="BW234" t="s">
        <v>57</v>
      </c>
      <c r="BX234" t="s">
        <v>57</v>
      </c>
      <c r="BY234" t="s">
        <v>57</v>
      </c>
      <c r="BZ234" t="s">
        <v>57</v>
      </c>
      <c r="CA234" t="s">
        <v>57</v>
      </c>
      <c r="CB234" t="s">
        <v>57</v>
      </c>
      <c r="CC234" t="s">
        <v>57</v>
      </c>
      <c r="CD234" t="s">
        <v>58</v>
      </c>
      <c r="CG234" s="10" t="e">
        <f>#REF!</f>
        <v>#REF!</v>
      </c>
      <c r="CH234" s="10" t="e">
        <f>#REF!</f>
        <v>#REF!</v>
      </c>
      <c r="CI234" s="59" t="e">
        <f>#REF!</f>
        <v>#REF!</v>
      </c>
      <c r="CJ234" s="59" t="e">
        <f>#REF!</f>
        <v>#REF!</v>
      </c>
      <c r="CK234" s="59" t="e">
        <f>#REF!</f>
        <v>#REF!</v>
      </c>
      <c r="CL234" s="59" t="e">
        <f>#REF!</f>
        <v>#REF!</v>
      </c>
      <c r="CM234" s="59" t="e">
        <f>#REF!</f>
        <v>#REF!</v>
      </c>
      <c r="CN234" s="95" t="e">
        <f>#REF!</f>
        <v>#REF!</v>
      </c>
      <c r="CO234" s="95" t="e">
        <f>#REF!</f>
        <v>#REF!</v>
      </c>
      <c r="CP234" s="95" t="e">
        <f>#REF!</f>
        <v>#REF!</v>
      </c>
      <c r="CQ234" s="95" t="e">
        <f>#REF!</f>
        <v>#REF!</v>
      </c>
      <c r="CR234" s="95" t="e">
        <f>#REF!</f>
        <v>#REF!</v>
      </c>
      <c r="CS234" s="59" t="e">
        <f>#REF!</f>
        <v>#REF!</v>
      </c>
      <c r="CT234" s="59" t="e">
        <f>#REF!</f>
        <v>#REF!</v>
      </c>
      <c r="CU234" s="59" t="e">
        <f>#REF!</f>
        <v>#REF!</v>
      </c>
      <c r="CV234" s="59" t="e">
        <f>#REF!</f>
        <v>#REF!</v>
      </c>
      <c r="CW234" s="59" t="e">
        <f>#REF!</f>
        <v>#REF!</v>
      </c>
      <c r="CX234" s="95" t="e">
        <f>#REF!</f>
        <v>#REF!</v>
      </c>
      <c r="CY234" s="95" t="e">
        <f>#REF!</f>
        <v>#REF!</v>
      </c>
      <c r="CZ234" s="95" t="e">
        <f>#REF!</f>
        <v>#REF!</v>
      </c>
      <c r="DA234" s="95" t="e">
        <f>#REF!</f>
        <v>#REF!</v>
      </c>
      <c r="DB234" s="95" t="e">
        <f>#REF!</f>
        <v>#REF!</v>
      </c>
    </row>
    <row r="235" spans="1:106" s="38" customFormat="1">
      <c r="A235" t="s">
        <v>164</v>
      </c>
      <c r="B235" s="10">
        <f>('E0-Last'!B15)-2</f>
        <v>27</v>
      </c>
      <c r="C235" s="6" t="s">
        <v>2</v>
      </c>
      <c r="D235" s="10" t="s">
        <v>38</v>
      </c>
      <c r="E235" s="59">
        <f t="shared" si="105"/>
        <v>0</v>
      </c>
      <c r="F235" s="59">
        <f t="shared" si="105"/>
        <v>0</v>
      </c>
      <c r="G235" s="59">
        <f t="shared" si="105"/>
        <v>87.5</v>
      </c>
      <c r="H235" s="59">
        <f t="shared" si="105"/>
        <v>12.5</v>
      </c>
      <c r="I235" s="59">
        <f t="shared" si="106"/>
        <v>0.875</v>
      </c>
      <c r="J235">
        <v>8</v>
      </c>
      <c r="K235">
        <v>0</v>
      </c>
      <c r="L235">
        <v>0</v>
      </c>
      <c r="M235">
        <v>7</v>
      </c>
      <c r="N235">
        <v>1</v>
      </c>
      <c r="O235">
        <v>0.875</v>
      </c>
      <c r="P235">
        <v>294.5</v>
      </c>
      <c r="Q235" t="s">
        <v>57</v>
      </c>
      <c r="R235">
        <v>313.42857149999998</v>
      </c>
      <c r="S235">
        <v>162</v>
      </c>
      <c r="T235">
        <v>230.625</v>
      </c>
      <c r="U235">
        <v>255.2857143</v>
      </c>
      <c r="V235">
        <v>58</v>
      </c>
      <c r="W235">
        <v>64.25</v>
      </c>
      <c r="X235">
        <v>62.714285719999999</v>
      </c>
      <c r="Y235">
        <v>75</v>
      </c>
      <c r="Z235">
        <v>281.5</v>
      </c>
      <c r="AA235">
        <v>248.57142859999999</v>
      </c>
      <c r="AB235">
        <v>512</v>
      </c>
      <c r="AC235">
        <v>42</v>
      </c>
      <c r="AD235">
        <v>14</v>
      </c>
      <c r="AE235">
        <v>22</v>
      </c>
      <c r="AF235">
        <v>6</v>
      </c>
      <c r="AG235">
        <v>16</v>
      </c>
      <c r="AH235">
        <v>10</v>
      </c>
      <c r="AI235">
        <v>3</v>
      </c>
      <c r="AJ235" t="s">
        <v>57</v>
      </c>
      <c r="AK235" t="s">
        <v>57</v>
      </c>
      <c r="AL235">
        <v>13</v>
      </c>
      <c r="AM235">
        <v>8</v>
      </c>
      <c r="AN235">
        <v>2</v>
      </c>
      <c r="AO235" t="s">
        <v>57</v>
      </c>
      <c r="AP235" t="s">
        <v>57</v>
      </c>
      <c r="AQ235" t="s">
        <v>57</v>
      </c>
      <c r="AR235">
        <v>4</v>
      </c>
      <c r="AS235">
        <v>6</v>
      </c>
      <c r="AT235">
        <v>7</v>
      </c>
      <c r="AU235">
        <v>3</v>
      </c>
      <c r="AV235" t="s">
        <v>57</v>
      </c>
      <c r="AW235" t="s">
        <v>57</v>
      </c>
      <c r="AX235">
        <v>6</v>
      </c>
      <c r="AY235">
        <v>2</v>
      </c>
      <c r="AZ235">
        <v>1</v>
      </c>
      <c r="BA235" t="s">
        <v>57</v>
      </c>
      <c r="BB235" t="s">
        <v>57</v>
      </c>
      <c r="BC235" t="s">
        <v>57</v>
      </c>
      <c r="BD235">
        <v>3</v>
      </c>
      <c r="BE235">
        <v>23</v>
      </c>
      <c r="BF235" t="s">
        <v>57</v>
      </c>
      <c r="BG235" t="s">
        <v>57</v>
      </c>
      <c r="BH235" t="s">
        <v>57</v>
      </c>
      <c r="BI235">
        <v>7</v>
      </c>
      <c r="BJ235">
        <v>5</v>
      </c>
      <c r="BK235">
        <v>11</v>
      </c>
      <c r="BL235">
        <v>50</v>
      </c>
      <c r="BM235">
        <v>7</v>
      </c>
      <c r="BN235">
        <v>8</v>
      </c>
      <c r="BO235">
        <v>3</v>
      </c>
      <c r="BP235">
        <v>6</v>
      </c>
      <c r="BQ235">
        <v>3</v>
      </c>
      <c r="BR235">
        <v>23</v>
      </c>
      <c r="BS235" t="s">
        <v>57</v>
      </c>
      <c r="BT235" t="s">
        <v>57</v>
      </c>
      <c r="BU235" t="s">
        <v>57</v>
      </c>
      <c r="BV235" t="s">
        <v>57</v>
      </c>
      <c r="BW235" t="s">
        <v>57</v>
      </c>
      <c r="BX235" t="s">
        <v>57</v>
      </c>
      <c r="BY235" t="s">
        <v>57</v>
      </c>
      <c r="BZ235" t="s">
        <v>57</v>
      </c>
      <c r="CA235" t="s">
        <v>57</v>
      </c>
      <c r="CB235" t="s">
        <v>57</v>
      </c>
      <c r="CC235" t="s">
        <v>57</v>
      </c>
      <c r="CD235" t="s">
        <v>58</v>
      </c>
      <c r="CG235" s="10" t="e">
        <f>#REF!</f>
        <v>#REF!</v>
      </c>
      <c r="CH235" s="10" t="e">
        <f>#REF!</f>
        <v>#REF!</v>
      </c>
      <c r="CI235" s="59" t="e">
        <f>#REF!</f>
        <v>#REF!</v>
      </c>
      <c r="CJ235" s="59" t="e">
        <f>#REF!</f>
        <v>#REF!</v>
      </c>
      <c r="CK235" s="59" t="e">
        <f>#REF!</f>
        <v>#REF!</v>
      </c>
      <c r="CL235" s="59" t="e">
        <f>#REF!</f>
        <v>#REF!</v>
      </c>
      <c r="CM235" s="59" t="e">
        <f>#REF!</f>
        <v>#REF!</v>
      </c>
      <c r="CN235" s="95" t="e">
        <f>#REF!</f>
        <v>#REF!</v>
      </c>
      <c r="CO235" s="95" t="e">
        <f>#REF!</f>
        <v>#REF!</v>
      </c>
      <c r="CP235" s="95" t="e">
        <f>#REF!</f>
        <v>#REF!</v>
      </c>
      <c r="CQ235" s="95" t="e">
        <f>#REF!</f>
        <v>#REF!</v>
      </c>
      <c r="CR235" s="95" t="e">
        <f>#REF!</f>
        <v>#REF!</v>
      </c>
      <c r="CS235" s="59" t="e">
        <f>#REF!</f>
        <v>#REF!</v>
      </c>
      <c r="CT235" s="59" t="e">
        <f>#REF!</f>
        <v>#REF!</v>
      </c>
      <c r="CU235" s="59" t="e">
        <f>#REF!</f>
        <v>#REF!</v>
      </c>
      <c r="CV235" s="59" t="e">
        <f>#REF!</f>
        <v>#REF!</v>
      </c>
      <c r="CW235" s="59" t="e">
        <f>#REF!</f>
        <v>#REF!</v>
      </c>
      <c r="CX235" s="95" t="e">
        <f>#REF!</f>
        <v>#REF!</v>
      </c>
      <c r="CY235" s="95" t="e">
        <f>#REF!</f>
        <v>#REF!</v>
      </c>
      <c r="CZ235" s="95" t="e">
        <f>#REF!</f>
        <v>#REF!</v>
      </c>
      <c r="DA235" s="95" t="e">
        <f>#REF!</f>
        <v>#REF!</v>
      </c>
      <c r="DB235" s="95" t="e">
        <f>#REF!</f>
        <v>#REF!</v>
      </c>
    </row>
    <row r="236" spans="1:106" s="38" customFormat="1">
      <c r="A236" t="s">
        <v>165</v>
      </c>
      <c r="B236" s="10">
        <f>('E0-Last'!B16)-2</f>
        <v>27</v>
      </c>
      <c r="C236" s="6" t="s">
        <v>2</v>
      </c>
      <c r="D236" s="10" t="s">
        <v>38</v>
      </c>
      <c r="E236" s="59">
        <f t="shared" si="105"/>
        <v>0</v>
      </c>
      <c r="F236" s="59">
        <f t="shared" si="105"/>
        <v>0</v>
      </c>
      <c r="G236" s="59">
        <f t="shared" si="105"/>
        <v>100</v>
      </c>
      <c r="H236" s="59">
        <f t="shared" si="105"/>
        <v>0</v>
      </c>
      <c r="I236" s="59">
        <f t="shared" si="106"/>
        <v>1</v>
      </c>
      <c r="J236">
        <v>8</v>
      </c>
      <c r="K236">
        <v>0</v>
      </c>
      <c r="L236">
        <v>0</v>
      </c>
      <c r="M236">
        <v>8</v>
      </c>
      <c r="N236">
        <v>0</v>
      </c>
      <c r="O236">
        <v>1</v>
      </c>
      <c r="P236">
        <v>463.5</v>
      </c>
      <c r="Q236" t="s">
        <v>57</v>
      </c>
      <c r="R236">
        <v>463.5</v>
      </c>
      <c r="S236" t="s">
        <v>57</v>
      </c>
      <c r="T236">
        <v>165.25</v>
      </c>
      <c r="U236">
        <v>165.25</v>
      </c>
      <c r="V236" t="s">
        <v>57</v>
      </c>
      <c r="W236">
        <v>34.75</v>
      </c>
      <c r="X236">
        <v>34.75</v>
      </c>
      <c r="Y236" t="s">
        <v>57</v>
      </c>
      <c r="Z236">
        <v>628.5</v>
      </c>
      <c r="AA236">
        <v>628.5</v>
      </c>
      <c r="AB236" t="s">
        <v>57</v>
      </c>
      <c r="AC236">
        <v>18</v>
      </c>
      <c r="AD236">
        <v>8</v>
      </c>
      <c r="AE236">
        <v>10</v>
      </c>
      <c r="AF236" t="s">
        <v>57</v>
      </c>
      <c r="AG236">
        <v>8</v>
      </c>
      <c r="AH236">
        <v>8</v>
      </c>
      <c r="AI236">
        <v>1</v>
      </c>
      <c r="AJ236" t="s">
        <v>57</v>
      </c>
      <c r="AK236" t="s">
        <v>57</v>
      </c>
      <c r="AL236">
        <v>1</v>
      </c>
      <c r="AM236">
        <v>8</v>
      </c>
      <c r="AN236" t="s">
        <v>57</v>
      </c>
      <c r="AO236" t="s">
        <v>57</v>
      </c>
      <c r="AP236" t="s">
        <v>57</v>
      </c>
      <c r="AQ236" t="s">
        <v>57</v>
      </c>
      <c r="AR236" t="s">
        <v>57</v>
      </c>
      <c r="AS236" t="s">
        <v>57</v>
      </c>
      <c r="AT236">
        <v>8</v>
      </c>
      <c r="AU236">
        <v>1</v>
      </c>
      <c r="AV236" t="s">
        <v>57</v>
      </c>
      <c r="AW236" t="s">
        <v>57</v>
      </c>
      <c r="AX236">
        <v>1</v>
      </c>
      <c r="AY236" t="s">
        <v>57</v>
      </c>
      <c r="AZ236" t="s">
        <v>57</v>
      </c>
      <c r="BA236" t="s">
        <v>57</v>
      </c>
      <c r="BB236" t="s">
        <v>57</v>
      </c>
      <c r="BC236" t="s">
        <v>57</v>
      </c>
      <c r="BD236" t="s">
        <v>57</v>
      </c>
      <c r="BE236">
        <v>9</v>
      </c>
      <c r="BF236" t="s">
        <v>57</v>
      </c>
      <c r="BG236" t="s">
        <v>57</v>
      </c>
      <c r="BH236" t="s">
        <v>57</v>
      </c>
      <c r="BI236">
        <v>8</v>
      </c>
      <c r="BJ236" t="s">
        <v>57</v>
      </c>
      <c r="BK236">
        <v>1</v>
      </c>
      <c r="BL236">
        <v>79</v>
      </c>
      <c r="BM236">
        <v>18</v>
      </c>
      <c r="BN236">
        <v>1</v>
      </c>
      <c r="BO236">
        <v>6</v>
      </c>
      <c r="BP236">
        <v>2</v>
      </c>
      <c r="BQ236" t="s">
        <v>57</v>
      </c>
      <c r="BR236">
        <v>52</v>
      </c>
      <c r="BS236" t="s">
        <v>57</v>
      </c>
      <c r="BT236" t="s">
        <v>57</v>
      </c>
      <c r="BU236" t="s">
        <v>57</v>
      </c>
      <c r="BV236" t="s">
        <v>57</v>
      </c>
      <c r="BW236" t="s">
        <v>57</v>
      </c>
      <c r="BX236" t="s">
        <v>57</v>
      </c>
      <c r="BY236" t="s">
        <v>57</v>
      </c>
      <c r="BZ236" t="s">
        <v>57</v>
      </c>
      <c r="CA236" t="s">
        <v>57</v>
      </c>
      <c r="CB236" t="s">
        <v>57</v>
      </c>
      <c r="CC236" t="s">
        <v>57</v>
      </c>
      <c r="CD236" t="s">
        <v>58</v>
      </c>
      <c r="CG236" s="10" t="e">
        <f>#REF!</f>
        <v>#REF!</v>
      </c>
      <c r="CH236" s="10" t="e">
        <f>#REF!</f>
        <v>#REF!</v>
      </c>
      <c r="CI236" s="59" t="e">
        <f>#REF!</f>
        <v>#REF!</v>
      </c>
      <c r="CJ236" s="59" t="e">
        <f>#REF!</f>
        <v>#REF!</v>
      </c>
      <c r="CK236" s="59" t="e">
        <f>#REF!</f>
        <v>#REF!</v>
      </c>
      <c r="CL236" s="59" t="e">
        <f>#REF!</f>
        <v>#REF!</v>
      </c>
      <c r="CM236" s="59" t="e">
        <f>#REF!</f>
        <v>#REF!</v>
      </c>
      <c r="CN236" s="95" t="e">
        <f>#REF!</f>
        <v>#REF!</v>
      </c>
      <c r="CO236" s="95" t="e">
        <f>#REF!</f>
        <v>#REF!</v>
      </c>
      <c r="CP236" s="95" t="e">
        <f>#REF!</f>
        <v>#REF!</v>
      </c>
      <c r="CQ236" s="95" t="e">
        <f>#REF!</f>
        <v>#REF!</v>
      </c>
      <c r="CR236" s="95" t="e">
        <f>#REF!</f>
        <v>#REF!</v>
      </c>
      <c r="CS236" s="59" t="e">
        <f>#REF!</f>
        <v>#REF!</v>
      </c>
      <c r="CT236" s="59" t="e">
        <f>#REF!</f>
        <v>#REF!</v>
      </c>
      <c r="CU236" s="59" t="e">
        <f>#REF!</f>
        <v>#REF!</v>
      </c>
      <c r="CV236" s="59" t="e">
        <f>#REF!</f>
        <v>#REF!</v>
      </c>
      <c r="CW236" s="59" t="e">
        <f>#REF!</f>
        <v>#REF!</v>
      </c>
      <c r="CX236" s="95" t="e">
        <f>#REF!</f>
        <v>#REF!</v>
      </c>
      <c r="CY236" s="95" t="e">
        <f>#REF!</f>
        <v>#REF!</v>
      </c>
      <c r="CZ236" s="95" t="e">
        <f>#REF!</f>
        <v>#REF!</v>
      </c>
      <c r="DA236" s="95" t="e">
        <f>#REF!</f>
        <v>#REF!</v>
      </c>
      <c r="DB236" s="95" t="e">
        <f>#REF!</f>
        <v>#REF!</v>
      </c>
    </row>
    <row r="237" spans="1:106" s="38" customFormat="1">
      <c r="A237" t="s">
        <v>166</v>
      </c>
      <c r="B237" s="10">
        <f>('E0-Last'!B17)-2</f>
        <v>32</v>
      </c>
      <c r="C237" s="4" t="s">
        <v>3</v>
      </c>
      <c r="D237" s="10" t="s">
        <v>38</v>
      </c>
      <c r="E237" s="59">
        <f t="shared" si="105"/>
        <v>12.5</v>
      </c>
      <c r="F237" s="59">
        <f t="shared" si="105"/>
        <v>0</v>
      </c>
      <c r="G237" s="59">
        <f t="shared" si="105"/>
        <v>87.5</v>
      </c>
      <c r="H237" s="59">
        <f t="shared" si="105"/>
        <v>0</v>
      </c>
      <c r="I237" s="59">
        <f t="shared" si="106"/>
        <v>0.875</v>
      </c>
      <c r="J237">
        <v>8</v>
      </c>
      <c r="K237">
        <v>1</v>
      </c>
      <c r="L237">
        <v>0</v>
      </c>
      <c r="M237">
        <v>7</v>
      </c>
      <c r="N237">
        <v>0</v>
      </c>
      <c r="O237">
        <v>1</v>
      </c>
      <c r="P237">
        <v>810.85714289999999</v>
      </c>
      <c r="Q237" t="s">
        <v>57</v>
      </c>
      <c r="R237">
        <v>810.85714289999999</v>
      </c>
      <c r="S237" t="s">
        <v>57</v>
      </c>
      <c r="T237">
        <v>61</v>
      </c>
      <c r="U237">
        <v>61</v>
      </c>
      <c r="V237" t="s">
        <v>57</v>
      </c>
      <c r="W237">
        <v>1415</v>
      </c>
      <c r="X237">
        <v>1415</v>
      </c>
      <c r="Y237" t="s">
        <v>57</v>
      </c>
      <c r="Z237">
        <v>38.142857149999998</v>
      </c>
      <c r="AA237">
        <v>38.142857149999998</v>
      </c>
      <c r="AB237" t="s">
        <v>57</v>
      </c>
      <c r="AC237">
        <v>33</v>
      </c>
      <c r="AD237">
        <v>11</v>
      </c>
      <c r="AE237">
        <v>20</v>
      </c>
      <c r="AF237">
        <v>2</v>
      </c>
      <c r="AG237">
        <v>17</v>
      </c>
      <c r="AH237">
        <v>8</v>
      </c>
      <c r="AI237">
        <v>1</v>
      </c>
      <c r="AJ237" t="s">
        <v>57</v>
      </c>
      <c r="AK237" t="s">
        <v>57</v>
      </c>
      <c r="AL237">
        <v>7</v>
      </c>
      <c r="AM237">
        <v>7</v>
      </c>
      <c r="AN237">
        <v>1</v>
      </c>
      <c r="AO237" t="s">
        <v>57</v>
      </c>
      <c r="AP237" t="s">
        <v>57</v>
      </c>
      <c r="AQ237" t="s">
        <v>57</v>
      </c>
      <c r="AR237">
        <v>3</v>
      </c>
      <c r="AS237">
        <v>9</v>
      </c>
      <c r="AT237">
        <v>7</v>
      </c>
      <c r="AU237">
        <v>1</v>
      </c>
      <c r="AV237" t="s">
        <v>57</v>
      </c>
      <c r="AW237" t="s">
        <v>57</v>
      </c>
      <c r="AX237">
        <v>3</v>
      </c>
      <c r="AY237">
        <v>1</v>
      </c>
      <c r="AZ237" t="s">
        <v>57</v>
      </c>
      <c r="BA237" t="s">
        <v>57</v>
      </c>
      <c r="BB237" t="s">
        <v>57</v>
      </c>
      <c r="BC237" t="s">
        <v>57</v>
      </c>
      <c r="BD237">
        <v>1</v>
      </c>
      <c r="BE237">
        <v>9</v>
      </c>
      <c r="BF237" t="s">
        <v>57</v>
      </c>
      <c r="BG237" t="s">
        <v>57</v>
      </c>
      <c r="BH237" t="s">
        <v>57</v>
      </c>
      <c r="BI237" t="s">
        <v>57</v>
      </c>
      <c r="BJ237">
        <v>7</v>
      </c>
      <c r="BK237">
        <v>2</v>
      </c>
      <c r="BL237">
        <v>320</v>
      </c>
      <c r="BM237">
        <v>98</v>
      </c>
      <c r="BN237" t="s">
        <v>57</v>
      </c>
      <c r="BO237">
        <v>7</v>
      </c>
      <c r="BP237">
        <v>15</v>
      </c>
      <c r="BQ237">
        <v>21</v>
      </c>
      <c r="BR237">
        <v>179</v>
      </c>
      <c r="BS237" t="s">
        <v>57</v>
      </c>
      <c r="BT237" t="s">
        <v>57</v>
      </c>
      <c r="BU237" t="s">
        <v>57</v>
      </c>
      <c r="BV237" t="s">
        <v>57</v>
      </c>
      <c r="BW237" t="s">
        <v>57</v>
      </c>
      <c r="BX237" t="s">
        <v>57</v>
      </c>
      <c r="BY237" t="s">
        <v>57</v>
      </c>
      <c r="BZ237" t="s">
        <v>57</v>
      </c>
      <c r="CA237" t="s">
        <v>57</v>
      </c>
      <c r="CB237" t="s">
        <v>57</v>
      </c>
      <c r="CC237" t="s">
        <v>57</v>
      </c>
      <c r="CD237" t="s">
        <v>58</v>
      </c>
      <c r="CG237" s="10">
        <f>CG474</f>
        <v>0</v>
      </c>
      <c r="CH237" s="10">
        <f t="shared" ref="CH237:DB237" si="109">CH474</f>
        <v>0</v>
      </c>
      <c r="CI237" s="59">
        <f t="shared" si="109"/>
        <v>0</v>
      </c>
      <c r="CJ237" s="59">
        <f t="shared" si="109"/>
        <v>0</v>
      </c>
      <c r="CK237" s="59">
        <f t="shared" si="109"/>
        <v>0</v>
      </c>
      <c r="CL237" s="59">
        <f t="shared" si="109"/>
        <v>0</v>
      </c>
      <c r="CM237" s="59">
        <f t="shared" si="109"/>
        <v>0</v>
      </c>
      <c r="CN237" s="95">
        <f t="shared" si="109"/>
        <v>0</v>
      </c>
      <c r="CO237" s="95">
        <f t="shared" si="109"/>
        <v>0</v>
      </c>
      <c r="CP237" s="95">
        <f t="shared" si="109"/>
        <v>0</v>
      </c>
      <c r="CQ237" s="95">
        <f t="shared" si="109"/>
        <v>0</v>
      </c>
      <c r="CR237" s="95">
        <f t="shared" si="109"/>
        <v>0</v>
      </c>
      <c r="CS237" s="59">
        <f t="shared" si="109"/>
        <v>0</v>
      </c>
      <c r="CT237" s="59">
        <f t="shared" si="109"/>
        <v>0</v>
      </c>
      <c r="CU237" s="59">
        <f t="shared" si="109"/>
        <v>0</v>
      </c>
      <c r="CV237" s="59">
        <f t="shared" si="109"/>
        <v>0</v>
      </c>
      <c r="CW237" s="59">
        <f t="shared" si="109"/>
        <v>0</v>
      </c>
      <c r="CX237" s="95">
        <f t="shared" si="109"/>
        <v>0</v>
      </c>
      <c r="CY237" s="95">
        <f t="shared" si="109"/>
        <v>0</v>
      </c>
      <c r="CZ237" s="95">
        <f t="shared" si="109"/>
        <v>0</v>
      </c>
      <c r="DA237" s="95">
        <f t="shared" si="109"/>
        <v>0</v>
      </c>
      <c r="DB237" s="95">
        <f t="shared" si="109"/>
        <v>0</v>
      </c>
    </row>
    <row r="238" spans="1:106" s="38" customFormat="1">
      <c r="A238" t="s">
        <v>167</v>
      </c>
      <c r="B238" s="10">
        <f>('E0-Last'!B18)-2</f>
        <v>27</v>
      </c>
      <c r="C238" s="6" t="s">
        <v>2</v>
      </c>
      <c r="D238" s="10" t="s">
        <v>38</v>
      </c>
      <c r="E238" s="59">
        <f t="shared" si="105"/>
        <v>0</v>
      </c>
      <c r="F238" s="59">
        <f t="shared" si="105"/>
        <v>0</v>
      </c>
      <c r="G238" s="59">
        <f t="shared" si="105"/>
        <v>87.5</v>
      </c>
      <c r="H238" s="59">
        <f t="shared" si="105"/>
        <v>12.5</v>
      </c>
      <c r="I238" s="59">
        <f t="shared" si="106"/>
        <v>0.875</v>
      </c>
      <c r="J238">
        <v>8</v>
      </c>
      <c r="K238">
        <v>0</v>
      </c>
      <c r="L238">
        <v>0</v>
      </c>
      <c r="M238">
        <v>7</v>
      </c>
      <c r="N238">
        <v>1</v>
      </c>
      <c r="O238">
        <v>0.875</v>
      </c>
      <c r="P238">
        <v>438.25</v>
      </c>
      <c r="Q238" t="s">
        <v>57</v>
      </c>
      <c r="R238">
        <v>472.7142857</v>
      </c>
      <c r="S238">
        <v>197</v>
      </c>
      <c r="T238">
        <v>142.5</v>
      </c>
      <c r="U238">
        <v>147.7142857</v>
      </c>
      <c r="V238">
        <v>106</v>
      </c>
      <c r="W238">
        <v>833.125</v>
      </c>
      <c r="X238">
        <v>951.57142850000002</v>
      </c>
      <c r="Y238">
        <v>4</v>
      </c>
      <c r="Z238">
        <v>587.5</v>
      </c>
      <c r="AA238">
        <v>622.14285710000001</v>
      </c>
      <c r="AB238">
        <v>345</v>
      </c>
      <c r="AC238">
        <v>20</v>
      </c>
      <c r="AD238">
        <v>9</v>
      </c>
      <c r="AE238">
        <v>10</v>
      </c>
      <c r="AF238">
        <v>1</v>
      </c>
      <c r="AG238">
        <v>11</v>
      </c>
      <c r="AH238">
        <v>9</v>
      </c>
      <c r="AI238" t="s">
        <v>57</v>
      </c>
      <c r="AJ238" t="s">
        <v>57</v>
      </c>
      <c r="AK238" t="s">
        <v>57</v>
      </c>
      <c r="AL238" t="s">
        <v>57</v>
      </c>
      <c r="AM238">
        <v>8</v>
      </c>
      <c r="AN238">
        <v>1</v>
      </c>
      <c r="AO238" t="s">
        <v>57</v>
      </c>
      <c r="AP238" t="s">
        <v>57</v>
      </c>
      <c r="AQ238" t="s">
        <v>57</v>
      </c>
      <c r="AR238" t="s">
        <v>57</v>
      </c>
      <c r="AS238">
        <v>3</v>
      </c>
      <c r="AT238">
        <v>7</v>
      </c>
      <c r="AU238" t="s">
        <v>57</v>
      </c>
      <c r="AV238" t="s">
        <v>57</v>
      </c>
      <c r="AW238" t="s">
        <v>57</v>
      </c>
      <c r="AX238" t="s">
        <v>57</v>
      </c>
      <c r="AY238" t="s">
        <v>57</v>
      </c>
      <c r="AZ238">
        <v>1</v>
      </c>
      <c r="BA238" t="s">
        <v>57</v>
      </c>
      <c r="BB238" t="s">
        <v>57</v>
      </c>
      <c r="BC238" t="s">
        <v>57</v>
      </c>
      <c r="BD238" t="s">
        <v>57</v>
      </c>
      <c r="BE238">
        <v>11</v>
      </c>
      <c r="BF238" t="s">
        <v>57</v>
      </c>
      <c r="BG238" t="s">
        <v>57</v>
      </c>
      <c r="BH238">
        <v>3</v>
      </c>
      <c r="BI238">
        <v>5</v>
      </c>
      <c r="BJ238">
        <v>3</v>
      </c>
      <c r="BK238" t="s">
        <v>57</v>
      </c>
      <c r="BL238">
        <v>311</v>
      </c>
      <c r="BM238">
        <v>24</v>
      </c>
      <c r="BN238">
        <v>3</v>
      </c>
      <c r="BO238">
        <v>10</v>
      </c>
      <c r="BP238" t="s">
        <v>57</v>
      </c>
      <c r="BQ238">
        <v>92</v>
      </c>
      <c r="BR238">
        <v>182</v>
      </c>
      <c r="BS238" t="s">
        <v>57</v>
      </c>
      <c r="BT238" t="s">
        <v>57</v>
      </c>
      <c r="BU238" t="s">
        <v>57</v>
      </c>
      <c r="BV238" t="s">
        <v>57</v>
      </c>
      <c r="BW238" t="s">
        <v>57</v>
      </c>
      <c r="BX238" t="s">
        <v>57</v>
      </c>
      <c r="BY238" t="s">
        <v>57</v>
      </c>
      <c r="BZ238" t="s">
        <v>57</v>
      </c>
      <c r="CA238" t="s">
        <v>57</v>
      </c>
      <c r="CB238" t="s">
        <v>57</v>
      </c>
      <c r="CC238" t="s">
        <v>57</v>
      </c>
      <c r="CD238" t="s">
        <v>58</v>
      </c>
      <c r="CG238" s="10"/>
      <c r="CH238" s="10"/>
    </row>
    <row r="239" spans="1:106" s="38" customFormat="1">
      <c r="A239" t="s">
        <v>182</v>
      </c>
      <c r="B239" s="10">
        <f>('E0-Last'!B19)-2</f>
        <v>35</v>
      </c>
      <c r="C239" s="4" t="s">
        <v>3</v>
      </c>
      <c r="D239" s="10" t="s">
        <v>38</v>
      </c>
      <c r="E239" s="59">
        <f t="shared" si="105"/>
        <v>50</v>
      </c>
      <c r="F239" s="59">
        <f t="shared" si="105"/>
        <v>25</v>
      </c>
      <c r="G239" s="59">
        <f t="shared" si="105"/>
        <v>0</v>
      </c>
      <c r="H239" s="59">
        <f t="shared" si="105"/>
        <v>25</v>
      </c>
      <c r="I239" s="59">
        <f t="shared" si="106"/>
        <v>0</v>
      </c>
      <c r="J239">
        <v>8</v>
      </c>
      <c r="K239">
        <v>4</v>
      </c>
      <c r="L239">
        <v>2</v>
      </c>
      <c r="M239">
        <v>0</v>
      </c>
      <c r="N239">
        <v>2</v>
      </c>
      <c r="O239">
        <v>0</v>
      </c>
      <c r="P239">
        <v>1309.75</v>
      </c>
      <c r="Q239">
        <v>1392</v>
      </c>
      <c r="R239" t="s">
        <v>57</v>
      </c>
      <c r="S239">
        <v>1227.5</v>
      </c>
      <c r="T239">
        <v>816.5</v>
      </c>
      <c r="U239" t="s">
        <v>57</v>
      </c>
      <c r="V239">
        <v>816.5</v>
      </c>
      <c r="W239">
        <v>177.5</v>
      </c>
      <c r="X239" t="s">
        <v>57</v>
      </c>
      <c r="Y239">
        <v>177.5</v>
      </c>
      <c r="Z239">
        <v>259</v>
      </c>
      <c r="AA239" t="s">
        <v>57</v>
      </c>
      <c r="AB239">
        <v>259</v>
      </c>
      <c r="AC239">
        <v>19</v>
      </c>
      <c r="AD239">
        <v>12</v>
      </c>
      <c r="AE239" t="s">
        <v>57</v>
      </c>
      <c r="AF239">
        <v>7</v>
      </c>
      <c r="AG239">
        <v>5</v>
      </c>
      <c r="AH239">
        <v>6</v>
      </c>
      <c r="AI239">
        <v>1</v>
      </c>
      <c r="AJ239" t="s">
        <v>57</v>
      </c>
      <c r="AK239" t="s">
        <v>57</v>
      </c>
      <c r="AL239">
        <v>7</v>
      </c>
      <c r="AM239">
        <v>4</v>
      </c>
      <c r="AN239">
        <v>4</v>
      </c>
      <c r="AO239" t="s">
        <v>57</v>
      </c>
      <c r="AP239" t="s">
        <v>57</v>
      </c>
      <c r="AQ239" t="s">
        <v>57</v>
      </c>
      <c r="AR239">
        <v>4</v>
      </c>
      <c r="AS239" t="s">
        <v>57</v>
      </c>
      <c r="AT239" t="s">
        <v>57</v>
      </c>
      <c r="AU239" t="s">
        <v>57</v>
      </c>
      <c r="AV239" t="s">
        <v>57</v>
      </c>
      <c r="AW239" t="s">
        <v>57</v>
      </c>
      <c r="AX239" t="s">
        <v>57</v>
      </c>
      <c r="AY239">
        <v>1</v>
      </c>
      <c r="AZ239">
        <v>2</v>
      </c>
      <c r="BA239">
        <v>1</v>
      </c>
      <c r="BB239" t="s">
        <v>57</v>
      </c>
      <c r="BC239" t="s">
        <v>57</v>
      </c>
      <c r="BD239">
        <v>3</v>
      </c>
      <c r="BE239">
        <v>7</v>
      </c>
      <c r="BF239">
        <v>1</v>
      </c>
      <c r="BG239" t="s">
        <v>57</v>
      </c>
      <c r="BH239" t="s">
        <v>57</v>
      </c>
      <c r="BI239" t="s">
        <v>57</v>
      </c>
      <c r="BJ239">
        <v>2</v>
      </c>
      <c r="BK239">
        <v>4</v>
      </c>
      <c r="BL239" t="s">
        <v>57</v>
      </c>
      <c r="BM239" t="s">
        <v>57</v>
      </c>
      <c r="BN239" t="s">
        <v>57</v>
      </c>
      <c r="BO239" t="s">
        <v>57</v>
      </c>
      <c r="BP239" t="s">
        <v>57</v>
      </c>
      <c r="BQ239" t="s">
        <v>57</v>
      </c>
      <c r="BR239" t="s">
        <v>57</v>
      </c>
      <c r="BS239" t="s">
        <v>57</v>
      </c>
      <c r="BT239" t="s">
        <v>57</v>
      </c>
      <c r="BU239" t="s">
        <v>57</v>
      </c>
      <c r="BV239" t="s">
        <v>57</v>
      </c>
      <c r="BW239" t="s">
        <v>57</v>
      </c>
      <c r="BX239" t="s">
        <v>57</v>
      </c>
      <c r="BY239" t="s">
        <v>57</v>
      </c>
      <c r="BZ239" t="s">
        <v>57</v>
      </c>
      <c r="CA239" t="s">
        <v>57</v>
      </c>
      <c r="CB239" t="s">
        <v>57</v>
      </c>
      <c r="CC239" t="s">
        <v>57</v>
      </c>
      <c r="CD239" t="s">
        <v>58</v>
      </c>
      <c r="CG239" s="10"/>
      <c r="CH239" s="10"/>
    </row>
    <row r="240" spans="1:106" s="38" customFormat="1">
      <c r="A240" t="s">
        <v>168</v>
      </c>
      <c r="B240" s="10">
        <f>('E0-Last'!B20)-2</f>
        <v>25</v>
      </c>
      <c r="C240" s="4" t="s">
        <v>3</v>
      </c>
      <c r="D240" s="10" t="s">
        <v>38</v>
      </c>
      <c r="E240" s="59">
        <f t="shared" si="105"/>
        <v>0</v>
      </c>
      <c r="F240" s="59">
        <f t="shared" si="105"/>
        <v>0</v>
      </c>
      <c r="G240" s="59">
        <f t="shared" si="105"/>
        <v>62.5</v>
      </c>
      <c r="H240" s="59">
        <f t="shared" si="105"/>
        <v>37.5</v>
      </c>
      <c r="I240" s="59">
        <f t="shared" si="106"/>
        <v>0.625</v>
      </c>
      <c r="J240">
        <v>8</v>
      </c>
      <c r="K240">
        <v>0</v>
      </c>
      <c r="L240">
        <v>0</v>
      </c>
      <c r="M240">
        <v>5</v>
      </c>
      <c r="N240">
        <v>3</v>
      </c>
      <c r="O240">
        <v>0.625</v>
      </c>
      <c r="P240">
        <v>314.625</v>
      </c>
      <c r="Q240" t="s">
        <v>57</v>
      </c>
      <c r="R240">
        <v>329</v>
      </c>
      <c r="S240">
        <v>290.66666659999999</v>
      </c>
      <c r="T240">
        <v>137.5</v>
      </c>
      <c r="U240">
        <v>94.400000009999999</v>
      </c>
      <c r="V240">
        <v>209.33333329999999</v>
      </c>
      <c r="W240">
        <v>341.75</v>
      </c>
      <c r="X240">
        <v>478.4</v>
      </c>
      <c r="Y240">
        <v>114</v>
      </c>
      <c r="Z240">
        <v>53.25</v>
      </c>
      <c r="AA240">
        <v>29.8</v>
      </c>
      <c r="AB240">
        <v>92.333333339999996</v>
      </c>
      <c r="AC240">
        <v>61</v>
      </c>
      <c r="AD240">
        <v>26</v>
      </c>
      <c r="AE240">
        <v>26</v>
      </c>
      <c r="AF240">
        <v>9</v>
      </c>
      <c r="AG240">
        <v>9</v>
      </c>
      <c r="AH240">
        <v>12</v>
      </c>
      <c r="AI240">
        <v>6</v>
      </c>
      <c r="AJ240">
        <v>1</v>
      </c>
      <c r="AK240">
        <v>1</v>
      </c>
      <c r="AL240">
        <v>32</v>
      </c>
      <c r="AM240">
        <v>8</v>
      </c>
      <c r="AN240">
        <v>4</v>
      </c>
      <c r="AO240" t="s">
        <v>57</v>
      </c>
      <c r="AP240" t="s">
        <v>57</v>
      </c>
      <c r="AQ240" t="s">
        <v>57</v>
      </c>
      <c r="AR240">
        <v>14</v>
      </c>
      <c r="AS240" t="s">
        <v>57</v>
      </c>
      <c r="AT240">
        <v>5</v>
      </c>
      <c r="AU240">
        <v>4</v>
      </c>
      <c r="AV240">
        <v>1</v>
      </c>
      <c r="AW240">
        <v>1</v>
      </c>
      <c r="AX240">
        <v>15</v>
      </c>
      <c r="AY240">
        <v>1</v>
      </c>
      <c r="AZ240">
        <v>3</v>
      </c>
      <c r="BA240">
        <v>2</v>
      </c>
      <c r="BB240" t="s">
        <v>57</v>
      </c>
      <c r="BC240" t="s">
        <v>57</v>
      </c>
      <c r="BD240">
        <v>3</v>
      </c>
      <c r="BE240">
        <v>24</v>
      </c>
      <c r="BF240" t="s">
        <v>57</v>
      </c>
      <c r="BG240" t="s">
        <v>57</v>
      </c>
      <c r="BH240" t="s">
        <v>57</v>
      </c>
      <c r="BI240">
        <v>1</v>
      </c>
      <c r="BJ240">
        <v>10</v>
      </c>
      <c r="BK240">
        <v>13</v>
      </c>
      <c r="BL240">
        <v>83</v>
      </c>
      <c r="BM240">
        <v>25</v>
      </c>
      <c r="BN240">
        <v>2</v>
      </c>
      <c r="BO240">
        <v>2</v>
      </c>
      <c r="BP240">
        <v>22</v>
      </c>
      <c r="BQ240">
        <v>10</v>
      </c>
      <c r="BR240">
        <v>22</v>
      </c>
      <c r="BS240" t="s">
        <v>57</v>
      </c>
      <c r="BT240" t="s">
        <v>57</v>
      </c>
      <c r="BU240" t="s">
        <v>57</v>
      </c>
      <c r="BV240" t="s">
        <v>57</v>
      </c>
      <c r="BW240" t="s">
        <v>57</v>
      </c>
      <c r="BX240" t="s">
        <v>57</v>
      </c>
      <c r="BY240" t="s">
        <v>57</v>
      </c>
      <c r="BZ240" t="s">
        <v>57</v>
      </c>
      <c r="CA240" t="s">
        <v>57</v>
      </c>
      <c r="CB240" t="s">
        <v>57</v>
      </c>
      <c r="CC240" t="s">
        <v>57</v>
      </c>
      <c r="CD240" t="s">
        <v>58</v>
      </c>
      <c r="CG240" s="10"/>
      <c r="CH240" s="10"/>
    </row>
    <row r="241" spans="1:86" s="38" customFormat="1">
      <c r="A241" t="s">
        <v>169</v>
      </c>
      <c r="B241" s="10">
        <f>('E0-Last'!B21)-2</f>
        <v>33</v>
      </c>
      <c r="C241" s="6" t="s">
        <v>2</v>
      </c>
      <c r="D241" s="10" t="s">
        <v>38</v>
      </c>
      <c r="E241" s="59">
        <f t="shared" si="105"/>
        <v>12.5</v>
      </c>
      <c r="F241" s="59">
        <f t="shared" si="105"/>
        <v>0</v>
      </c>
      <c r="G241" s="59">
        <f t="shared" si="105"/>
        <v>50</v>
      </c>
      <c r="H241" s="59">
        <f t="shared" si="105"/>
        <v>37.5</v>
      </c>
      <c r="I241" s="59">
        <f t="shared" si="106"/>
        <v>0.5</v>
      </c>
      <c r="J241">
        <v>8</v>
      </c>
      <c r="K241">
        <v>1</v>
      </c>
      <c r="L241">
        <v>0</v>
      </c>
      <c r="M241">
        <v>4</v>
      </c>
      <c r="N241">
        <v>3</v>
      </c>
      <c r="O241">
        <v>0.57142857140000003</v>
      </c>
      <c r="P241">
        <v>1791.4285709999999</v>
      </c>
      <c r="Q241" t="s">
        <v>57</v>
      </c>
      <c r="R241">
        <v>1591.5</v>
      </c>
      <c r="S241">
        <v>2058</v>
      </c>
      <c r="T241">
        <v>111.7142857</v>
      </c>
      <c r="U241">
        <v>94.75</v>
      </c>
      <c r="V241">
        <v>134.33333329999999</v>
      </c>
      <c r="W241">
        <v>3288.4285719999998</v>
      </c>
      <c r="X241">
        <v>371.5</v>
      </c>
      <c r="Y241">
        <v>7177.6666660000001</v>
      </c>
      <c r="Z241">
        <v>281.14285719999998</v>
      </c>
      <c r="AA241">
        <v>392.25</v>
      </c>
      <c r="AB241">
        <v>133</v>
      </c>
      <c r="AC241">
        <v>35</v>
      </c>
      <c r="AD241">
        <v>12</v>
      </c>
      <c r="AE241">
        <v>16</v>
      </c>
      <c r="AF241">
        <v>7</v>
      </c>
      <c r="AG241">
        <v>17</v>
      </c>
      <c r="AH241">
        <v>10</v>
      </c>
      <c r="AI241" t="s">
        <v>57</v>
      </c>
      <c r="AJ241" t="s">
        <v>57</v>
      </c>
      <c r="AK241">
        <v>7</v>
      </c>
      <c r="AL241">
        <v>1</v>
      </c>
      <c r="AM241">
        <v>7</v>
      </c>
      <c r="AN241">
        <v>3</v>
      </c>
      <c r="AO241" t="s">
        <v>57</v>
      </c>
      <c r="AP241" t="s">
        <v>57</v>
      </c>
      <c r="AQ241">
        <v>2</v>
      </c>
      <c r="AR241" t="s">
        <v>57</v>
      </c>
      <c r="AS241">
        <v>9</v>
      </c>
      <c r="AT241">
        <v>4</v>
      </c>
      <c r="AU241" t="s">
        <v>57</v>
      </c>
      <c r="AV241" t="s">
        <v>57</v>
      </c>
      <c r="AW241">
        <v>3</v>
      </c>
      <c r="AX241" t="s">
        <v>57</v>
      </c>
      <c r="AY241">
        <v>1</v>
      </c>
      <c r="AZ241">
        <v>3</v>
      </c>
      <c r="BA241" t="s">
        <v>57</v>
      </c>
      <c r="BB241" t="s">
        <v>57</v>
      </c>
      <c r="BC241">
        <v>2</v>
      </c>
      <c r="BD241">
        <v>1</v>
      </c>
      <c r="BE241">
        <v>11</v>
      </c>
      <c r="BF241">
        <v>3</v>
      </c>
      <c r="BG241" t="s">
        <v>57</v>
      </c>
      <c r="BH241" t="s">
        <v>57</v>
      </c>
      <c r="BI241">
        <v>1</v>
      </c>
      <c r="BJ241">
        <v>6</v>
      </c>
      <c r="BK241">
        <v>1</v>
      </c>
      <c r="BL241">
        <v>264</v>
      </c>
      <c r="BM241">
        <v>79</v>
      </c>
      <c r="BN241">
        <v>2</v>
      </c>
      <c r="BO241">
        <v>6</v>
      </c>
      <c r="BP241">
        <v>10</v>
      </c>
      <c r="BQ241">
        <v>85</v>
      </c>
      <c r="BR241">
        <v>82</v>
      </c>
      <c r="BS241" t="s">
        <v>57</v>
      </c>
      <c r="BT241" t="s">
        <v>57</v>
      </c>
      <c r="BU241" t="s">
        <v>57</v>
      </c>
      <c r="BV241" t="s">
        <v>57</v>
      </c>
      <c r="BW241" t="s">
        <v>57</v>
      </c>
      <c r="BX241" t="s">
        <v>57</v>
      </c>
      <c r="BY241" t="s">
        <v>57</v>
      </c>
      <c r="BZ241" t="s">
        <v>57</v>
      </c>
      <c r="CA241" t="s">
        <v>57</v>
      </c>
      <c r="CB241" t="s">
        <v>57</v>
      </c>
      <c r="CC241" t="s">
        <v>57</v>
      </c>
      <c r="CD241" t="s">
        <v>58</v>
      </c>
      <c r="CG241" s="10"/>
      <c r="CH241" s="10"/>
    </row>
    <row r="242" spans="1:86" s="38" customFormat="1">
      <c r="A242" t="s">
        <v>170</v>
      </c>
      <c r="B242" s="10">
        <f>('E0-Last'!B22)-2</f>
        <v>27</v>
      </c>
      <c r="C242" s="6" t="s">
        <v>2</v>
      </c>
      <c r="D242" s="10" t="s">
        <v>38</v>
      </c>
      <c r="E242" s="59">
        <f t="shared" si="105"/>
        <v>0</v>
      </c>
      <c r="F242" s="59">
        <f t="shared" si="105"/>
        <v>0</v>
      </c>
      <c r="G242" s="59">
        <f t="shared" si="105"/>
        <v>100</v>
      </c>
      <c r="H242" s="59">
        <f t="shared" si="105"/>
        <v>0</v>
      </c>
      <c r="I242" s="59">
        <f t="shared" si="106"/>
        <v>1</v>
      </c>
      <c r="J242">
        <v>8</v>
      </c>
      <c r="K242">
        <v>0</v>
      </c>
      <c r="L242">
        <v>0</v>
      </c>
      <c r="M242">
        <v>8</v>
      </c>
      <c r="N242">
        <v>0</v>
      </c>
      <c r="O242">
        <v>1</v>
      </c>
      <c r="P242">
        <v>190.375</v>
      </c>
      <c r="Q242" t="s">
        <v>57</v>
      </c>
      <c r="R242">
        <v>190.375</v>
      </c>
      <c r="S242" t="s">
        <v>57</v>
      </c>
      <c r="T242">
        <v>95.75</v>
      </c>
      <c r="U242">
        <v>95.75</v>
      </c>
      <c r="V242" t="s">
        <v>57</v>
      </c>
      <c r="W242">
        <v>92.25</v>
      </c>
      <c r="X242">
        <v>92.25</v>
      </c>
      <c r="Y242" t="s">
        <v>57</v>
      </c>
      <c r="Z242">
        <v>717.125</v>
      </c>
      <c r="AA242">
        <v>717.125</v>
      </c>
      <c r="AB242" t="s">
        <v>57</v>
      </c>
      <c r="AC242">
        <v>86</v>
      </c>
      <c r="AD242">
        <v>26</v>
      </c>
      <c r="AE242">
        <v>60</v>
      </c>
      <c r="AF242" t="s">
        <v>57</v>
      </c>
      <c r="AG242">
        <v>13</v>
      </c>
      <c r="AH242">
        <v>24</v>
      </c>
      <c r="AI242">
        <v>32</v>
      </c>
      <c r="AJ242">
        <v>9</v>
      </c>
      <c r="AK242" t="s">
        <v>57</v>
      </c>
      <c r="AL242">
        <v>8</v>
      </c>
      <c r="AM242">
        <v>8</v>
      </c>
      <c r="AN242">
        <v>16</v>
      </c>
      <c r="AO242" t="s">
        <v>57</v>
      </c>
      <c r="AP242" t="s">
        <v>57</v>
      </c>
      <c r="AQ242" t="s">
        <v>57</v>
      </c>
      <c r="AR242">
        <v>2</v>
      </c>
      <c r="AS242">
        <v>5</v>
      </c>
      <c r="AT242">
        <v>8</v>
      </c>
      <c r="AU242">
        <v>32</v>
      </c>
      <c r="AV242">
        <v>9</v>
      </c>
      <c r="AW242" t="s">
        <v>57</v>
      </c>
      <c r="AX242">
        <v>6</v>
      </c>
      <c r="AY242" t="s">
        <v>57</v>
      </c>
      <c r="AZ242" t="s">
        <v>57</v>
      </c>
      <c r="BA242" t="s">
        <v>57</v>
      </c>
      <c r="BB242" t="s">
        <v>57</v>
      </c>
      <c r="BC242" t="s">
        <v>57</v>
      </c>
      <c r="BD242" t="s">
        <v>57</v>
      </c>
      <c r="BE242">
        <v>9</v>
      </c>
      <c r="BF242">
        <v>1</v>
      </c>
      <c r="BG242" t="s">
        <v>57</v>
      </c>
      <c r="BH242" t="s">
        <v>57</v>
      </c>
      <c r="BI242">
        <v>8</v>
      </c>
      <c r="BJ242" t="s">
        <v>57</v>
      </c>
      <c r="BK242" t="s">
        <v>57</v>
      </c>
      <c r="BL242">
        <v>70</v>
      </c>
      <c r="BM242">
        <v>13</v>
      </c>
      <c r="BN242" t="s">
        <v>57</v>
      </c>
      <c r="BO242" t="s">
        <v>57</v>
      </c>
      <c r="BP242">
        <v>13</v>
      </c>
      <c r="BQ242" t="s">
        <v>57</v>
      </c>
      <c r="BR242">
        <v>44</v>
      </c>
      <c r="BS242" t="s">
        <v>57</v>
      </c>
      <c r="BT242" t="s">
        <v>57</v>
      </c>
      <c r="BU242" t="s">
        <v>57</v>
      </c>
      <c r="BV242" t="s">
        <v>57</v>
      </c>
      <c r="BW242" t="s">
        <v>57</v>
      </c>
      <c r="BX242" t="s">
        <v>57</v>
      </c>
      <c r="BY242" t="s">
        <v>57</v>
      </c>
      <c r="BZ242" t="s">
        <v>57</v>
      </c>
      <c r="CA242" t="s">
        <v>57</v>
      </c>
      <c r="CB242" t="s">
        <v>57</v>
      </c>
      <c r="CC242" t="s">
        <v>57</v>
      </c>
      <c r="CD242" t="s">
        <v>58</v>
      </c>
      <c r="CG242" s="10"/>
      <c r="CH242" s="10"/>
    </row>
    <row r="243" spans="1:86" s="38" customFormat="1">
      <c r="A243" t="s">
        <v>171</v>
      </c>
      <c r="B243" s="10">
        <f>('E0-Last'!B23)-2</f>
        <v>32</v>
      </c>
      <c r="C243" s="4" t="s">
        <v>3</v>
      </c>
      <c r="D243" s="10" t="s">
        <v>38</v>
      </c>
      <c r="E243" s="59">
        <f t="shared" si="105"/>
        <v>0</v>
      </c>
      <c r="F243" s="59">
        <f t="shared" si="105"/>
        <v>0</v>
      </c>
      <c r="G243" s="59">
        <f t="shared" si="105"/>
        <v>75</v>
      </c>
      <c r="H243" s="59">
        <f t="shared" si="105"/>
        <v>25</v>
      </c>
      <c r="I243" s="59">
        <f t="shared" si="106"/>
        <v>0.75</v>
      </c>
      <c r="J243">
        <v>8</v>
      </c>
      <c r="K243">
        <v>0</v>
      </c>
      <c r="L243">
        <v>0</v>
      </c>
      <c r="M243">
        <v>6</v>
      </c>
      <c r="N243">
        <v>2</v>
      </c>
      <c r="O243">
        <v>0.75</v>
      </c>
      <c r="P243">
        <v>149.25</v>
      </c>
      <c r="Q243" t="s">
        <v>57</v>
      </c>
      <c r="R243">
        <v>137.16666670000001</v>
      </c>
      <c r="S243">
        <v>185.5</v>
      </c>
      <c r="T243">
        <v>229.25</v>
      </c>
      <c r="U243">
        <v>233.33333329999999</v>
      </c>
      <c r="V243">
        <v>217</v>
      </c>
      <c r="W243">
        <v>116.125</v>
      </c>
      <c r="X243">
        <v>119.16666669999999</v>
      </c>
      <c r="Y243">
        <v>107</v>
      </c>
      <c r="Z243">
        <v>205.125</v>
      </c>
      <c r="AA243">
        <v>206.33333329999999</v>
      </c>
      <c r="AB243">
        <v>201.5</v>
      </c>
      <c r="AC243">
        <v>34</v>
      </c>
      <c r="AD243">
        <v>15</v>
      </c>
      <c r="AE243">
        <v>13</v>
      </c>
      <c r="AF243">
        <v>6</v>
      </c>
      <c r="AG243">
        <v>8</v>
      </c>
      <c r="AH243">
        <v>10</v>
      </c>
      <c r="AI243">
        <v>2</v>
      </c>
      <c r="AJ243" t="s">
        <v>57</v>
      </c>
      <c r="AK243">
        <v>3</v>
      </c>
      <c r="AL243">
        <v>11</v>
      </c>
      <c r="AM243">
        <v>8</v>
      </c>
      <c r="AN243">
        <v>2</v>
      </c>
      <c r="AO243" t="s">
        <v>57</v>
      </c>
      <c r="AP243" t="s">
        <v>57</v>
      </c>
      <c r="AQ243">
        <v>1</v>
      </c>
      <c r="AR243">
        <v>4</v>
      </c>
      <c r="AS243" t="s">
        <v>57</v>
      </c>
      <c r="AT243">
        <v>6</v>
      </c>
      <c r="AU243">
        <v>2</v>
      </c>
      <c r="AV243" t="s">
        <v>57</v>
      </c>
      <c r="AW243">
        <v>2</v>
      </c>
      <c r="AX243">
        <v>3</v>
      </c>
      <c r="AY243" t="s">
        <v>57</v>
      </c>
      <c r="AZ243">
        <v>2</v>
      </c>
      <c r="BA243" t="s">
        <v>57</v>
      </c>
      <c r="BB243" t="s">
        <v>57</v>
      </c>
      <c r="BC243" t="s">
        <v>57</v>
      </c>
      <c r="BD243">
        <v>4</v>
      </c>
      <c r="BE243">
        <v>18</v>
      </c>
      <c r="BF243" t="s">
        <v>57</v>
      </c>
      <c r="BG243" t="s">
        <v>57</v>
      </c>
      <c r="BH243" t="s">
        <v>57</v>
      </c>
      <c r="BI243">
        <v>5</v>
      </c>
      <c r="BJ243">
        <v>8</v>
      </c>
      <c r="BK243">
        <v>5</v>
      </c>
      <c r="BL243">
        <v>42</v>
      </c>
      <c r="BM243">
        <v>9</v>
      </c>
      <c r="BN243">
        <v>7</v>
      </c>
      <c r="BO243">
        <v>1</v>
      </c>
      <c r="BP243">
        <v>8</v>
      </c>
      <c r="BQ243">
        <v>5</v>
      </c>
      <c r="BR243">
        <v>12</v>
      </c>
      <c r="BS243" t="s">
        <v>57</v>
      </c>
      <c r="BT243" t="s">
        <v>57</v>
      </c>
      <c r="BU243" t="s">
        <v>57</v>
      </c>
      <c r="BV243" t="s">
        <v>57</v>
      </c>
      <c r="BW243" t="s">
        <v>57</v>
      </c>
      <c r="BX243" t="s">
        <v>57</v>
      </c>
      <c r="BY243" t="s">
        <v>57</v>
      </c>
      <c r="BZ243" t="s">
        <v>57</v>
      </c>
      <c r="CA243" t="s">
        <v>57</v>
      </c>
      <c r="CB243" t="s">
        <v>57</v>
      </c>
      <c r="CC243" t="s">
        <v>57</v>
      </c>
      <c r="CD243" t="s">
        <v>58</v>
      </c>
      <c r="CG243" s="10"/>
      <c r="CH243" s="10"/>
    </row>
    <row r="244" spans="1:86" s="38" customFormat="1">
      <c r="A244" t="s">
        <v>172</v>
      </c>
      <c r="B244" s="10">
        <f>('E0-Last'!B24)-2</f>
        <v>27</v>
      </c>
      <c r="C244" s="4" t="s">
        <v>3</v>
      </c>
      <c r="D244" s="10" t="s">
        <v>38</v>
      </c>
      <c r="E244" s="59">
        <f t="shared" si="105"/>
        <v>0</v>
      </c>
      <c r="F244" s="59">
        <f t="shared" si="105"/>
        <v>0</v>
      </c>
      <c r="G244" s="59">
        <f t="shared" si="105"/>
        <v>75</v>
      </c>
      <c r="H244" s="59">
        <f t="shared" si="105"/>
        <v>25</v>
      </c>
      <c r="I244" s="59">
        <f t="shared" si="106"/>
        <v>0.75</v>
      </c>
      <c r="J244">
        <v>8</v>
      </c>
      <c r="K244">
        <v>0</v>
      </c>
      <c r="L244">
        <v>0</v>
      </c>
      <c r="M244">
        <v>6</v>
      </c>
      <c r="N244">
        <v>2</v>
      </c>
      <c r="O244">
        <v>0.75</v>
      </c>
      <c r="P244">
        <v>369.375</v>
      </c>
      <c r="Q244" t="s">
        <v>57</v>
      </c>
      <c r="R244">
        <v>421.83333340000001</v>
      </c>
      <c r="S244">
        <v>212</v>
      </c>
      <c r="T244">
        <v>88</v>
      </c>
      <c r="U244">
        <v>100.66666669999999</v>
      </c>
      <c r="V244">
        <v>50</v>
      </c>
      <c r="W244">
        <v>67.25</v>
      </c>
      <c r="X244">
        <v>60.833333330000002</v>
      </c>
      <c r="Y244">
        <v>86.5</v>
      </c>
      <c r="Z244">
        <v>596.625</v>
      </c>
      <c r="AA244">
        <v>721.83333330000005</v>
      </c>
      <c r="AB244">
        <v>221</v>
      </c>
      <c r="AC244">
        <v>22</v>
      </c>
      <c r="AD244">
        <v>10</v>
      </c>
      <c r="AE244">
        <v>10</v>
      </c>
      <c r="AF244">
        <v>2</v>
      </c>
      <c r="AG244">
        <v>10</v>
      </c>
      <c r="AH244">
        <v>10</v>
      </c>
      <c r="AI244">
        <v>2</v>
      </c>
      <c r="AJ244" t="s">
        <v>57</v>
      </c>
      <c r="AK244" t="s">
        <v>57</v>
      </c>
      <c r="AL244" t="s">
        <v>57</v>
      </c>
      <c r="AM244">
        <v>8</v>
      </c>
      <c r="AN244">
        <v>2</v>
      </c>
      <c r="AO244" t="s">
        <v>57</v>
      </c>
      <c r="AP244" t="s">
        <v>57</v>
      </c>
      <c r="AQ244" t="s">
        <v>57</v>
      </c>
      <c r="AR244" t="s">
        <v>57</v>
      </c>
      <c r="AS244">
        <v>2</v>
      </c>
      <c r="AT244">
        <v>6</v>
      </c>
      <c r="AU244">
        <v>2</v>
      </c>
      <c r="AV244" t="s">
        <v>57</v>
      </c>
      <c r="AW244" t="s">
        <v>57</v>
      </c>
      <c r="AX244" t="s">
        <v>57</v>
      </c>
      <c r="AY244" t="s">
        <v>57</v>
      </c>
      <c r="AZ244">
        <v>2</v>
      </c>
      <c r="BA244" t="s">
        <v>57</v>
      </c>
      <c r="BB244" t="s">
        <v>57</v>
      </c>
      <c r="BC244" t="s">
        <v>57</v>
      </c>
      <c r="BD244" t="s">
        <v>57</v>
      </c>
      <c r="BE244">
        <v>8</v>
      </c>
      <c r="BF244" t="s">
        <v>57</v>
      </c>
      <c r="BG244" t="s">
        <v>57</v>
      </c>
      <c r="BH244" t="s">
        <v>57</v>
      </c>
      <c r="BI244">
        <v>6</v>
      </c>
      <c r="BJ244">
        <v>2</v>
      </c>
      <c r="BK244" t="s">
        <v>57</v>
      </c>
      <c r="BL244">
        <v>83</v>
      </c>
      <c r="BM244">
        <v>18</v>
      </c>
      <c r="BN244" t="s">
        <v>57</v>
      </c>
      <c r="BO244">
        <v>1</v>
      </c>
      <c r="BP244">
        <v>4</v>
      </c>
      <c r="BQ244">
        <v>1</v>
      </c>
      <c r="BR244">
        <v>59</v>
      </c>
      <c r="BS244" t="s">
        <v>57</v>
      </c>
      <c r="BT244" t="s">
        <v>57</v>
      </c>
      <c r="BU244" t="s">
        <v>57</v>
      </c>
      <c r="BV244" t="s">
        <v>57</v>
      </c>
      <c r="BW244" t="s">
        <v>57</v>
      </c>
      <c r="BX244" t="s">
        <v>57</v>
      </c>
      <c r="BY244" t="s">
        <v>57</v>
      </c>
      <c r="BZ244" t="s">
        <v>57</v>
      </c>
      <c r="CA244" t="s">
        <v>57</v>
      </c>
      <c r="CB244" t="s">
        <v>57</v>
      </c>
      <c r="CC244" t="s">
        <v>57</v>
      </c>
      <c r="CD244" t="s">
        <v>58</v>
      </c>
      <c r="CG244" s="10"/>
      <c r="CH244" s="10"/>
    </row>
    <row r="245" spans="1:86" s="38" customFormat="1">
      <c r="A245" t="s">
        <v>173</v>
      </c>
      <c r="B245" s="10">
        <f>('E0-Last'!B25)-2</f>
        <v>27</v>
      </c>
      <c r="C245" s="6" t="s">
        <v>2</v>
      </c>
      <c r="D245" s="10" t="s">
        <v>38</v>
      </c>
      <c r="E245" s="59">
        <f t="shared" si="105"/>
        <v>12.5</v>
      </c>
      <c r="F245" s="59">
        <f t="shared" si="105"/>
        <v>0</v>
      </c>
      <c r="G245" s="59">
        <f t="shared" si="105"/>
        <v>62.5</v>
      </c>
      <c r="H245" s="59">
        <f t="shared" si="105"/>
        <v>25</v>
      </c>
      <c r="I245" s="59">
        <f t="shared" si="106"/>
        <v>0.625</v>
      </c>
      <c r="J245">
        <v>8</v>
      </c>
      <c r="K245">
        <v>1</v>
      </c>
      <c r="L245">
        <v>0</v>
      </c>
      <c r="M245">
        <v>5</v>
      </c>
      <c r="N245">
        <v>2</v>
      </c>
      <c r="O245">
        <v>0.71428571429999999</v>
      </c>
      <c r="P245">
        <v>842.42857149999998</v>
      </c>
      <c r="Q245" t="s">
        <v>57</v>
      </c>
      <c r="R245">
        <v>1000.4</v>
      </c>
      <c r="S245">
        <v>447.5</v>
      </c>
      <c r="T245">
        <v>381.14285719999998</v>
      </c>
      <c r="U245">
        <v>476.2</v>
      </c>
      <c r="V245">
        <v>143.5</v>
      </c>
      <c r="W245">
        <v>1823.7142859999999</v>
      </c>
      <c r="X245">
        <v>2281</v>
      </c>
      <c r="Y245">
        <v>680.5</v>
      </c>
      <c r="Z245">
        <v>27.285714280000001</v>
      </c>
      <c r="AA245">
        <v>33.599999990000001</v>
      </c>
      <c r="AB245">
        <v>11.5</v>
      </c>
      <c r="AC245">
        <v>30</v>
      </c>
      <c r="AD245">
        <v>13</v>
      </c>
      <c r="AE245">
        <v>13</v>
      </c>
      <c r="AF245">
        <v>4</v>
      </c>
      <c r="AG245">
        <v>8</v>
      </c>
      <c r="AH245">
        <v>11</v>
      </c>
      <c r="AI245">
        <v>3</v>
      </c>
      <c r="AJ245" t="s">
        <v>57</v>
      </c>
      <c r="AK245" t="s">
        <v>57</v>
      </c>
      <c r="AL245">
        <v>8</v>
      </c>
      <c r="AM245">
        <v>7</v>
      </c>
      <c r="AN245">
        <v>4</v>
      </c>
      <c r="AO245" t="s">
        <v>57</v>
      </c>
      <c r="AP245" t="s">
        <v>57</v>
      </c>
      <c r="AQ245" t="s">
        <v>57</v>
      </c>
      <c r="AR245">
        <v>2</v>
      </c>
      <c r="AS245">
        <v>1</v>
      </c>
      <c r="AT245">
        <v>5</v>
      </c>
      <c r="AU245">
        <v>1</v>
      </c>
      <c r="AV245" t="s">
        <v>57</v>
      </c>
      <c r="AW245" t="s">
        <v>57</v>
      </c>
      <c r="AX245">
        <v>6</v>
      </c>
      <c r="AY245" t="s">
        <v>57</v>
      </c>
      <c r="AZ245">
        <v>2</v>
      </c>
      <c r="BA245">
        <v>2</v>
      </c>
      <c r="BB245" t="s">
        <v>57</v>
      </c>
      <c r="BC245" t="s">
        <v>57</v>
      </c>
      <c r="BD245" t="s">
        <v>57</v>
      </c>
      <c r="BE245">
        <v>9</v>
      </c>
      <c r="BF245" t="s">
        <v>57</v>
      </c>
      <c r="BG245" t="s">
        <v>57</v>
      </c>
      <c r="BH245" t="s">
        <v>57</v>
      </c>
      <c r="BI245" t="s">
        <v>57</v>
      </c>
      <c r="BJ245">
        <v>7</v>
      </c>
      <c r="BK245">
        <v>2</v>
      </c>
      <c r="BL245">
        <v>84</v>
      </c>
      <c r="BM245">
        <v>8</v>
      </c>
      <c r="BN245">
        <v>4</v>
      </c>
      <c r="BO245">
        <v>3</v>
      </c>
      <c r="BP245">
        <v>10</v>
      </c>
      <c r="BQ245">
        <v>33</v>
      </c>
      <c r="BR245">
        <v>26</v>
      </c>
      <c r="BS245" t="s">
        <v>57</v>
      </c>
      <c r="BT245" t="s">
        <v>57</v>
      </c>
      <c r="BU245" t="s">
        <v>57</v>
      </c>
      <c r="BV245" t="s">
        <v>57</v>
      </c>
      <c r="BW245" t="s">
        <v>57</v>
      </c>
      <c r="BX245" t="s">
        <v>57</v>
      </c>
      <c r="BY245" t="s">
        <v>57</v>
      </c>
      <c r="BZ245" t="s">
        <v>57</v>
      </c>
      <c r="CA245" t="s">
        <v>57</v>
      </c>
      <c r="CB245" t="s">
        <v>57</v>
      </c>
      <c r="CC245" t="s">
        <v>57</v>
      </c>
      <c r="CD245" t="s">
        <v>58</v>
      </c>
      <c r="CG245" s="10"/>
      <c r="CH245" s="10"/>
    </row>
    <row r="246" spans="1:86" s="38" customFormat="1">
      <c r="A246" t="s">
        <v>174</v>
      </c>
      <c r="B246" s="10">
        <f>('E0-Last'!B26)-2</f>
        <v>35</v>
      </c>
      <c r="C246" s="6" t="s">
        <v>2</v>
      </c>
      <c r="D246" s="10" t="s">
        <v>38</v>
      </c>
      <c r="E246" s="59">
        <f t="shared" si="105"/>
        <v>75</v>
      </c>
      <c r="F246" s="59">
        <f t="shared" si="105"/>
        <v>0</v>
      </c>
      <c r="G246" s="59">
        <f t="shared" si="105"/>
        <v>12.5</v>
      </c>
      <c r="H246" s="59">
        <f t="shared" si="105"/>
        <v>12.5</v>
      </c>
      <c r="I246" s="59">
        <f t="shared" si="106"/>
        <v>0.125</v>
      </c>
      <c r="J246">
        <v>8</v>
      </c>
      <c r="K246">
        <v>6</v>
      </c>
      <c r="L246">
        <v>0</v>
      </c>
      <c r="M246">
        <v>1</v>
      </c>
      <c r="N246">
        <v>1</v>
      </c>
      <c r="O246">
        <v>0.5</v>
      </c>
      <c r="P246">
        <v>2425</v>
      </c>
      <c r="Q246" t="s">
        <v>57</v>
      </c>
      <c r="R246">
        <v>1358</v>
      </c>
      <c r="S246">
        <v>3492</v>
      </c>
      <c r="T246">
        <v>1288.5</v>
      </c>
      <c r="U246">
        <v>1349</v>
      </c>
      <c r="V246">
        <v>1228</v>
      </c>
      <c r="W246">
        <v>4525.5</v>
      </c>
      <c r="X246">
        <v>228</v>
      </c>
      <c r="Y246">
        <v>8823</v>
      </c>
      <c r="Z246">
        <v>450</v>
      </c>
      <c r="AA246">
        <v>700</v>
      </c>
      <c r="AB246">
        <v>200</v>
      </c>
      <c r="AC246">
        <v>15</v>
      </c>
      <c r="AD246">
        <v>3</v>
      </c>
      <c r="AE246">
        <v>7</v>
      </c>
      <c r="AF246">
        <v>5</v>
      </c>
      <c r="AG246">
        <v>8</v>
      </c>
      <c r="AH246">
        <v>2</v>
      </c>
      <c r="AI246">
        <v>1</v>
      </c>
      <c r="AJ246" t="s">
        <v>57</v>
      </c>
      <c r="AK246" t="s">
        <v>57</v>
      </c>
      <c r="AL246">
        <v>4</v>
      </c>
      <c r="AM246">
        <v>2</v>
      </c>
      <c r="AN246" t="s">
        <v>57</v>
      </c>
      <c r="AO246" t="s">
        <v>57</v>
      </c>
      <c r="AP246" t="s">
        <v>57</v>
      </c>
      <c r="AQ246" t="s">
        <v>57</v>
      </c>
      <c r="AR246">
        <v>1</v>
      </c>
      <c r="AS246">
        <v>2</v>
      </c>
      <c r="AT246">
        <v>1</v>
      </c>
      <c r="AU246">
        <v>1</v>
      </c>
      <c r="AV246" t="s">
        <v>57</v>
      </c>
      <c r="AW246" t="s">
        <v>57</v>
      </c>
      <c r="AX246">
        <v>3</v>
      </c>
      <c r="AY246">
        <v>4</v>
      </c>
      <c r="AZ246">
        <v>1</v>
      </c>
      <c r="BA246" t="s">
        <v>57</v>
      </c>
      <c r="BB246" t="s">
        <v>57</v>
      </c>
      <c r="BC246" t="s">
        <v>57</v>
      </c>
      <c r="BD246" t="s">
        <v>57</v>
      </c>
      <c r="BE246">
        <v>8</v>
      </c>
      <c r="BF246" t="s">
        <v>57</v>
      </c>
      <c r="BG246" t="s">
        <v>57</v>
      </c>
      <c r="BH246" t="s">
        <v>57</v>
      </c>
      <c r="BI246" t="s">
        <v>57</v>
      </c>
      <c r="BJ246">
        <v>2</v>
      </c>
      <c r="BK246">
        <v>6</v>
      </c>
      <c r="BL246">
        <v>493</v>
      </c>
      <c r="BM246">
        <v>179</v>
      </c>
      <c r="BN246">
        <v>14</v>
      </c>
      <c r="BO246">
        <v>1</v>
      </c>
      <c r="BP246">
        <v>4</v>
      </c>
      <c r="BQ246">
        <v>81</v>
      </c>
      <c r="BR246">
        <v>214</v>
      </c>
      <c r="BS246" t="s">
        <v>57</v>
      </c>
      <c r="BT246" t="s">
        <v>57</v>
      </c>
      <c r="BU246" t="s">
        <v>57</v>
      </c>
      <c r="BV246" t="s">
        <v>57</v>
      </c>
      <c r="BW246" t="s">
        <v>57</v>
      </c>
      <c r="BX246" t="s">
        <v>57</v>
      </c>
      <c r="BY246" t="s">
        <v>57</v>
      </c>
      <c r="BZ246" t="s">
        <v>57</v>
      </c>
      <c r="CA246" t="s">
        <v>57</v>
      </c>
      <c r="CB246" t="s">
        <v>57</v>
      </c>
      <c r="CC246" t="s">
        <v>57</v>
      </c>
      <c r="CD246" t="s">
        <v>58</v>
      </c>
      <c r="CG246" s="10"/>
      <c r="CH246" s="10"/>
    </row>
    <row r="247" spans="1:86" s="38" customFormat="1">
      <c r="A247" t="s">
        <v>183</v>
      </c>
      <c r="B247" s="10">
        <f>('E0-Last'!B27)-2</f>
        <v>32</v>
      </c>
      <c r="C247" s="6" t="s">
        <v>2</v>
      </c>
      <c r="D247" s="10" t="s">
        <v>38</v>
      </c>
      <c r="E247" s="59">
        <f t="shared" si="105"/>
        <v>0</v>
      </c>
      <c r="F247" s="59">
        <f t="shared" si="105"/>
        <v>0</v>
      </c>
      <c r="G247" s="59">
        <f t="shared" si="105"/>
        <v>87.5</v>
      </c>
      <c r="H247" s="59">
        <f t="shared" si="105"/>
        <v>12.5</v>
      </c>
      <c r="I247" s="59">
        <f t="shared" si="106"/>
        <v>0.875</v>
      </c>
      <c r="J247">
        <v>8</v>
      </c>
      <c r="K247">
        <v>0</v>
      </c>
      <c r="L247">
        <v>0</v>
      </c>
      <c r="M247">
        <v>7</v>
      </c>
      <c r="N247">
        <v>1</v>
      </c>
      <c r="O247">
        <v>0.875</v>
      </c>
      <c r="P247">
        <v>647.875</v>
      </c>
      <c r="Q247" t="s">
        <v>57</v>
      </c>
      <c r="R247">
        <v>681.85714289999999</v>
      </c>
      <c r="S247">
        <v>410</v>
      </c>
      <c r="T247">
        <v>321.25</v>
      </c>
      <c r="U247">
        <v>343.42857149999998</v>
      </c>
      <c r="V247">
        <v>166</v>
      </c>
      <c r="W247">
        <v>122.25</v>
      </c>
      <c r="X247">
        <v>122.5714286</v>
      </c>
      <c r="Y247">
        <v>120</v>
      </c>
      <c r="Z247">
        <v>778.375</v>
      </c>
      <c r="AA247">
        <v>851.57142850000002</v>
      </c>
      <c r="AB247">
        <v>266</v>
      </c>
      <c r="AC247">
        <v>29</v>
      </c>
      <c r="AD247">
        <v>9</v>
      </c>
      <c r="AE247">
        <v>17</v>
      </c>
      <c r="AF247">
        <v>3</v>
      </c>
      <c r="AG247">
        <v>14</v>
      </c>
      <c r="AH247">
        <v>9</v>
      </c>
      <c r="AI247">
        <v>2</v>
      </c>
      <c r="AJ247" t="s">
        <v>57</v>
      </c>
      <c r="AK247" t="s">
        <v>57</v>
      </c>
      <c r="AL247">
        <v>4</v>
      </c>
      <c r="AM247">
        <v>8</v>
      </c>
      <c r="AN247">
        <v>1</v>
      </c>
      <c r="AO247" t="s">
        <v>57</v>
      </c>
      <c r="AP247" t="s">
        <v>57</v>
      </c>
      <c r="AQ247" t="s">
        <v>57</v>
      </c>
      <c r="AR247" t="s">
        <v>57</v>
      </c>
      <c r="AS247">
        <v>4</v>
      </c>
      <c r="AT247">
        <v>7</v>
      </c>
      <c r="AU247">
        <v>2</v>
      </c>
      <c r="AV247" t="s">
        <v>57</v>
      </c>
      <c r="AW247" t="s">
        <v>57</v>
      </c>
      <c r="AX247">
        <v>4</v>
      </c>
      <c r="AY247">
        <v>2</v>
      </c>
      <c r="AZ247">
        <v>1</v>
      </c>
      <c r="BA247" t="s">
        <v>57</v>
      </c>
      <c r="BB247" t="s">
        <v>57</v>
      </c>
      <c r="BC247" t="s">
        <v>57</v>
      </c>
      <c r="BD247" t="s">
        <v>57</v>
      </c>
      <c r="BE247">
        <v>8</v>
      </c>
      <c r="BF247" t="s">
        <v>57</v>
      </c>
      <c r="BG247" t="s">
        <v>57</v>
      </c>
      <c r="BH247" t="s">
        <v>57</v>
      </c>
      <c r="BI247">
        <v>7</v>
      </c>
      <c r="BJ247">
        <v>1</v>
      </c>
      <c r="BK247" t="s">
        <v>57</v>
      </c>
      <c r="BL247" t="s">
        <v>57</v>
      </c>
      <c r="BM247" t="s">
        <v>57</v>
      </c>
      <c r="BN247" t="s">
        <v>57</v>
      </c>
      <c r="BO247" t="s">
        <v>57</v>
      </c>
      <c r="BP247" t="s">
        <v>57</v>
      </c>
      <c r="BQ247" t="s">
        <v>57</v>
      </c>
      <c r="BR247" t="s">
        <v>57</v>
      </c>
      <c r="BS247" t="s">
        <v>57</v>
      </c>
      <c r="BT247" t="s">
        <v>57</v>
      </c>
      <c r="BU247" t="s">
        <v>57</v>
      </c>
      <c r="BV247" t="s">
        <v>57</v>
      </c>
      <c r="BW247" t="s">
        <v>57</v>
      </c>
      <c r="BX247" t="s">
        <v>57</v>
      </c>
      <c r="BY247" t="s">
        <v>57</v>
      </c>
      <c r="BZ247" t="s">
        <v>57</v>
      </c>
      <c r="CA247" t="s">
        <v>57</v>
      </c>
      <c r="CB247" t="s">
        <v>57</v>
      </c>
      <c r="CC247" t="s">
        <v>57</v>
      </c>
      <c r="CD247" t="s">
        <v>58</v>
      </c>
      <c r="CG247" s="10"/>
      <c r="CH247" s="10"/>
    </row>
    <row r="248" spans="1:86" s="38" customFormat="1">
      <c r="A248" t="s">
        <v>175</v>
      </c>
      <c r="B248" s="10">
        <f>('E0-Last'!B28)-2</f>
        <v>32</v>
      </c>
      <c r="C248" s="4" t="s">
        <v>3</v>
      </c>
      <c r="D248" s="10" t="s">
        <v>38</v>
      </c>
      <c r="E248" s="59">
        <f t="shared" si="105"/>
        <v>0</v>
      </c>
      <c r="F248" s="59">
        <f t="shared" si="105"/>
        <v>0</v>
      </c>
      <c r="G248" s="59">
        <f t="shared" si="105"/>
        <v>87.5</v>
      </c>
      <c r="H248" s="59">
        <f t="shared" si="105"/>
        <v>12.5</v>
      </c>
      <c r="I248" s="59">
        <f t="shared" si="106"/>
        <v>0.875</v>
      </c>
      <c r="J248">
        <v>8</v>
      </c>
      <c r="K248">
        <v>0</v>
      </c>
      <c r="L248">
        <v>0</v>
      </c>
      <c r="M248">
        <v>7</v>
      </c>
      <c r="N248">
        <v>1</v>
      </c>
      <c r="O248">
        <v>0.875</v>
      </c>
      <c r="P248">
        <v>285.75</v>
      </c>
      <c r="Q248" t="s">
        <v>57</v>
      </c>
      <c r="R248">
        <v>292.42857149999998</v>
      </c>
      <c r="S248">
        <v>239</v>
      </c>
      <c r="T248">
        <v>112.375</v>
      </c>
      <c r="U248">
        <v>118.4285714</v>
      </c>
      <c r="V248">
        <v>70</v>
      </c>
      <c r="W248">
        <v>263.125</v>
      </c>
      <c r="X248">
        <v>287</v>
      </c>
      <c r="Y248">
        <v>96</v>
      </c>
      <c r="Z248">
        <v>93.5</v>
      </c>
      <c r="AA248">
        <v>85</v>
      </c>
      <c r="AB248">
        <v>153</v>
      </c>
      <c r="AC248">
        <v>35</v>
      </c>
      <c r="AD248">
        <v>16</v>
      </c>
      <c r="AE248">
        <v>16</v>
      </c>
      <c r="AF248">
        <v>3</v>
      </c>
      <c r="AG248">
        <v>11</v>
      </c>
      <c r="AH248">
        <v>8</v>
      </c>
      <c r="AI248">
        <v>2</v>
      </c>
      <c r="AJ248" t="s">
        <v>57</v>
      </c>
      <c r="AK248">
        <v>2</v>
      </c>
      <c r="AL248">
        <v>12</v>
      </c>
      <c r="AM248">
        <v>8</v>
      </c>
      <c r="AN248" t="s">
        <v>57</v>
      </c>
      <c r="AO248">
        <v>1</v>
      </c>
      <c r="AP248" t="s">
        <v>57</v>
      </c>
      <c r="AQ248">
        <v>1</v>
      </c>
      <c r="AR248">
        <v>6</v>
      </c>
      <c r="AS248">
        <v>3</v>
      </c>
      <c r="AT248">
        <v>7</v>
      </c>
      <c r="AU248">
        <v>1</v>
      </c>
      <c r="AV248" t="s">
        <v>57</v>
      </c>
      <c r="AW248">
        <v>1</v>
      </c>
      <c r="AX248">
        <v>4</v>
      </c>
      <c r="AY248" t="s">
        <v>57</v>
      </c>
      <c r="AZ248">
        <v>1</v>
      </c>
      <c r="BA248" t="s">
        <v>57</v>
      </c>
      <c r="BB248" t="s">
        <v>57</v>
      </c>
      <c r="BC248" t="s">
        <v>57</v>
      </c>
      <c r="BD248">
        <v>2</v>
      </c>
      <c r="BE248">
        <v>20</v>
      </c>
      <c r="BF248" t="s">
        <v>57</v>
      </c>
      <c r="BG248" t="s">
        <v>57</v>
      </c>
      <c r="BH248" t="s">
        <v>57</v>
      </c>
      <c r="BI248">
        <v>4</v>
      </c>
      <c r="BJ248">
        <v>8</v>
      </c>
      <c r="BK248">
        <v>8</v>
      </c>
      <c r="BL248">
        <v>93</v>
      </c>
      <c r="BM248">
        <v>15</v>
      </c>
      <c r="BN248">
        <v>2</v>
      </c>
      <c r="BO248" t="s">
        <v>57</v>
      </c>
      <c r="BP248">
        <v>20</v>
      </c>
      <c r="BQ248">
        <v>13</v>
      </c>
      <c r="BR248">
        <v>43</v>
      </c>
      <c r="BS248" t="s">
        <v>57</v>
      </c>
      <c r="BT248" t="s">
        <v>57</v>
      </c>
      <c r="BU248" t="s">
        <v>57</v>
      </c>
      <c r="BV248" t="s">
        <v>57</v>
      </c>
      <c r="BW248" t="s">
        <v>57</v>
      </c>
      <c r="BX248" t="s">
        <v>57</v>
      </c>
      <c r="BY248" t="s">
        <v>57</v>
      </c>
      <c r="BZ248" t="s">
        <v>57</v>
      </c>
      <c r="CA248" t="s">
        <v>57</v>
      </c>
      <c r="CB248" t="s">
        <v>57</v>
      </c>
      <c r="CC248" t="s">
        <v>57</v>
      </c>
      <c r="CD248" t="s">
        <v>58</v>
      </c>
      <c r="CG248" s="10"/>
      <c r="CH248" s="10"/>
    </row>
    <row r="249" spans="1:86" s="38" customFormat="1">
      <c r="A249" t="s">
        <v>176</v>
      </c>
      <c r="B249" s="10">
        <f>('E0-Last'!B29)-2</f>
        <v>32</v>
      </c>
      <c r="C249" s="6" t="s">
        <v>2</v>
      </c>
      <c r="D249" s="10" t="s">
        <v>38</v>
      </c>
      <c r="E249" s="59">
        <f t="shared" si="105"/>
        <v>25</v>
      </c>
      <c r="F249" s="59">
        <f t="shared" si="105"/>
        <v>0</v>
      </c>
      <c r="G249" s="59">
        <f t="shared" si="105"/>
        <v>62.5</v>
      </c>
      <c r="H249" s="59">
        <f t="shared" si="105"/>
        <v>12.5</v>
      </c>
      <c r="I249" s="59">
        <f t="shared" si="106"/>
        <v>0.625</v>
      </c>
      <c r="J249">
        <v>8</v>
      </c>
      <c r="K249">
        <v>2</v>
      </c>
      <c r="L249">
        <v>0</v>
      </c>
      <c r="M249">
        <v>5</v>
      </c>
      <c r="N249">
        <v>1</v>
      </c>
      <c r="O249">
        <v>0.83333333330000003</v>
      </c>
      <c r="P249">
        <v>1212.166667</v>
      </c>
      <c r="Q249" t="s">
        <v>57</v>
      </c>
      <c r="R249">
        <v>1112</v>
      </c>
      <c r="S249">
        <v>1713</v>
      </c>
      <c r="T249">
        <v>103.5</v>
      </c>
      <c r="U249">
        <v>82.599999990000001</v>
      </c>
      <c r="V249">
        <v>208</v>
      </c>
      <c r="W249">
        <v>1760.5</v>
      </c>
      <c r="X249">
        <v>2088</v>
      </c>
      <c r="Y249">
        <v>123</v>
      </c>
      <c r="Z249">
        <v>350.16666659999999</v>
      </c>
      <c r="AA249">
        <v>382.6</v>
      </c>
      <c r="AB249">
        <v>188</v>
      </c>
      <c r="AC249">
        <v>17</v>
      </c>
      <c r="AD249">
        <v>8</v>
      </c>
      <c r="AE249">
        <v>6</v>
      </c>
      <c r="AF249">
        <v>3</v>
      </c>
      <c r="AG249">
        <v>7</v>
      </c>
      <c r="AH249">
        <v>7</v>
      </c>
      <c r="AI249">
        <v>2</v>
      </c>
      <c r="AJ249" t="s">
        <v>57</v>
      </c>
      <c r="AK249">
        <v>1</v>
      </c>
      <c r="AL249" t="s">
        <v>57</v>
      </c>
      <c r="AM249">
        <v>6</v>
      </c>
      <c r="AN249">
        <v>1</v>
      </c>
      <c r="AO249">
        <v>1</v>
      </c>
      <c r="AP249" t="s">
        <v>57</v>
      </c>
      <c r="AQ249" t="s">
        <v>57</v>
      </c>
      <c r="AR249" t="s">
        <v>57</v>
      </c>
      <c r="AS249" t="s">
        <v>57</v>
      </c>
      <c r="AT249">
        <v>5</v>
      </c>
      <c r="AU249">
        <v>1</v>
      </c>
      <c r="AV249" t="s">
        <v>57</v>
      </c>
      <c r="AW249" t="s">
        <v>57</v>
      </c>
      <c r="AX249" t="s">
        <v>57</v>
      </c>
      <c r="AY249">
        <v>1</v>
      </c>
      <c r="AZ249">
        <v>1</v>
      </c>
      <c r="BA249" t="s">
        <v>57</v>
      </c>
      <c r="BB249" t="s">
        <v>57</v>
      </c>
      <c r="BC249">
        <v>1</v>
      </c>
      <c r="BD249" t="s">
        <v>57</v>
      </c>
      <c r="BE249">
        <v>11</v>
      </c>
      <c r="BF249">
        <v>1</v>
      </c>
      <c r="BG249" t="s">
        <v>57</v>
      </c>
      <c r="BH249" t="s">
        <v>57</v>
      </c>
      <c r="BI249">
        <v>2</v>
      </c>
      <c r="BJ249">
        <v>4</v>
      </c>
      <c r="BK249">
        <v>4</v>
      </c>
      <c r="BL249">
        <v>340</v>
      </c>
      <c r="BM249">
        <v>85</v>
      </c>
      <c r="BN249" t="s">
        <v>57</v>
      </c>
      <c r="BO249" t="s">
        <v>57</v>
      </c>
      <c r="BP249">
        <v>23</v>
      </c>
      <c r="BQ249">
        <v>104</v>
      </c>
      <c r="BR249">
        <v>128</v>
      </c>
      <c r="BS249" t="s">
        <v>57</v>
      </c>
      <c r="BT249" t="s">
        <v>57</v>
      </c>
      <c r="BU249" t="s">
        <v>57</v>
      </c>
      <c r="BV249" t="s">
        <v>57</v>
      </c>
      <c r="BW249" t="s">
        <v>57</v>
      </c>
      <c r="BX249" t="s">
        <v>57</v>
      </c>
      <c r="BY249" t="s">
        <v>57</v>
      </c>
      <c r="BZ249" t="s">
        <v>57</v>
      </c>
      <c r="CA249" t="s">
        <v>57</v>
      </c>
      <c r="CB249" t="s">
        <v>57</v>
      </c>
      <c r="CC249" t="s">
        <v>57</v>
      </c>
      <c r="CD249" t="s">
        <v>58</v>
      </c>
      <c r="CG249" s="10"/>
      <c r="CH249" s="10"/>
    </row>
    <row r="250" spans="1:86" s="38" customFormat="1">
      <c r="A250" t="s">
        <v>177</v>
      </c>
      <c r="B250" s="10">
        <f>('E0-Last'!B30)-2</f>
        <v>27</v>
      </c>
      <c r="C250" s="6" t="s">
        <v>2</v>
      </c>
      <c r="D250" s="10" t="s">
        <v>38</v>
      </c>
      <c r="E250" s="59">
        <f t="shared" si="105"/>
        <v>62.5</v>
      </c>
      <c r="F250" s="59">
        <f t="shared" si="105"/>
        <v>0</v>
      </c>
      <c r="G250" s="59">
        <f t="shared" si="105"/>
        <v>37.5</v>
      </c>
      <c r="H250" s="59">
        <f t="shared" si="105"/>
        <v>0</v>
      </c>
      <c r="I250" s="59">
        <f t="shared" si="106"/>
        <v>0.375</v>
      </c>
      <c r="J250">
        <v>8</v>
      </c>
      <c r="K250">
        <v>5</v>
      </c>
      <c r="L250">
        <v>0</v>
      </c>
      <c r="M250">
        <v>3</v>
      </c>
      <c r="N250">
        <v>0</v>
      </c>
      <c r="O250">
        <v>1</v>
      </c>
      <c r="P250">
        <v>354.66666659999999</v>
      </c>
      <c r="Q250" t="s">
        <v>57</v>
      </c>
      <c r="R250">
        <v>354.66666659999999</v>
      </c>
      <c r="S250" t="s">
        <v>57</v>
      </c>
      <c r="T250">
        <v>87.333333339999996</v>
      </c>
      <c r="U250">
        <v>87.333333339999996</v>
      </c>
      <c r="V250" t="s">
        <v>57</v>
      </c>
      <c r="W250">
        <v>98</v>
      </c>
      <c r="X250">
        <v>98</v>
      </c>
      <c r="Y250" t="s">
        <v>57</v>
      </c>
      <c r="Z250">
        <v>638.66666669999995</v>
      </c>
      <c r="AA250">
        <v>638.66666669999995</v>
      </c>
      <c r="AB250" t="s">
        <v>57</v>
      </c>
      <c r="AC250">
        <v>13</v>
      </c>
      <c r="AD250">
        <v>7</v>
      </c>
      <c r="AE250">
        <v>6</v>
      </c>
      <c r="AF250" t="s">
        <v>57</v>
      </c>
      <c r="AG250">
        <v>4</v>
      </c>
      <c r="AH250">
        <v>7</v>
      </c>
      <c r="AI250" t="s">
        <v>57</v>
      </c>
      <c r="AJ250" t="s">
        <v>57</v>
      </c>
      <c r="AK250" t="s">
        <v>57</v>
      </c>
      <c r="AL250">
        <v>2</v>
      </c>
      <c r="AM250">
        <v>3</v>
      </c>
      <c r="AN250">
        <v>4</v>
      </c>
      <c r="AO250" t="s">
        <v>57</v>
      </c>
      <c r="AP250" t="s">
        <v>57</v>
      </c>
      <c r="AQ250" t="s">
        <v>57</v>
      </c>
      <c r="AR250" t="s">
        <v>57</v>
      </c>
      <c r="AS250">
        <v>1</v>
      </c>
      <c r="AT250">
        <v>3</v>
      </c>
      <c r="AU250" t="s">
        <v>57</v>
      </c>
      <c r="AV250" t="s">
        <v>57</v>
      </c>
      <c r="AW250" t="s">
        <v>57</v>
      </c>
      <c r="AX250">
        <v>2</v>
      </c>
      <c r="AY250" t="s">
        <v>57</v>
      </c>
      <c r="AZ250" t="s">
        <v>57</v>
      </c>
      <c r="BA250" t="s">
        <v>57</v>
      </c>
      <c r="BB250" t="s">
        <v>57</v>
      </c>
      <c r="BC250" t="s">
        <v>57</v>
      </c>
      <c r="BD250" t="s">
        <v>57</v>
      </c>
      <c r="BE250">
        <v>6</v>
      </c>
      <c r="BF250">
        <v>2</v>
      </c>
      <c r="BG250" t="s">
        <v>57</v>
      </c>
      <c r="BH250" t="s">
        <v>57</v>
      </c>
      <c r="BI250">
        <v>3</v>
      </c>
      <c r="BJ250" t="s">
        <v>57</v>
      </c>
      <c r="BK250">
        <v>1</v>
      </c>
      <c r="BL250">
        <v>126</v>
      </c>
      <c r="BM250">
        <v>50</v>
      </c>
      <c r="BN250" t="s">
        <v>57</v>
      </c>
      <c r="BO250" t="s">
        <v>57</v>
      </c>
      <c r="BP250">
        <v>3</v>
      </c>
      <c r="BQ250" t="s">
        <v>57</v>
      </c>
      <c r="BR250">
        <v>73</v>
      </c>
      <c r="BS250" t="s">
        <v>57</v>
      </c>
      <c r="BT250" t="s">
        <v>57</v>
      </c>
      <c r="BU250" t="s">
        <v>57</v>
      </c>
      <c r="BV250" t="s">
        <v>57</v>
      </c>
      <c r="BW250" t="s">
        <v>57</v>
      </c>
      <c r="BX250" t="s">
        <v>57</v>
      </c>
      <c r="BY250" t="s">
        <v>57</v>
      </c>
      <c r="BZ250" t="s">
        <v>57</v>
      </c>
      <c r="CA250" t="s">
        <v>57</v>
      </c>
      <c r="CB250" t="s">
        <v>57</v>
      </c>
      <c r="CC250" t="s">
        <v>57</v>
      </c>
      <c r="CD250" t="s">
        <v>58</v>
      </c>
      <c r="CG250" s="10"/>
      <c r="CH250" s="10"/>
    </row>
    <row r="251" spans="1:86" s="38" customFormat="1">
      <c r="A251"/>
      <c r="B251" s="10"/>
      <c r="C251" s="6"/>
      <c r="D251" s="10"/>
      <c r="E251" s="59"/>
      <c r="F251" s="59"/>
      <c r="G251" s="59"/>
      <c r="H251" s="59"/>
      <c r="I251" s="59"/>
      <c r="O251" s="80"/>
      <c r="CG251" s="10"/>
      <c r="CH251" s="10"/>
    </row>
    <row r="252" spans="1:86" s="38" customFormat="1">
      <c r="A252" s="34" t="s">
        <v>3</v>
      </c>
      <c r="B252" s="34">
        <f>COUNTIF(C223:C249,"WT")</f>
        <v>11</v>
      </c>
      <c r="C252" s="63"/>
      <c r="D252" s="22" t="s">
        <v>41</v>
      </c>
      <c r="E252" s="24">
        <f>AVERAGE(E227:E230,E232,E237,E239:E240,E243:E244,E248)</f>
        <v>25</v>
      </c>
      <c r="F252" s="24">
        <f t="shared" ref="F252:BQ252" si="110">AVERAGE(F227:F230,F232,F237,F239:F240,F243:F244,F248)</f>
        <v>5.6818181818181817</v>
      </c>
      <c r="G252" s="24">
        <f t="shared" si="110"/>
        <v>51.136363636363633</v>
      </c>
      <c r="H252" s="24">
        <f t="shared" si="110"/>
        <v>18.181818181818183</v>
      </c>
      <c r="I252" s="24">
        <f t="shared" si="110"/>
        <v>0.51136363636363635</v>
      </c>
      <c r="J252" s="24">
        <f t="shared" si="110"/>
        <v>8</v>
      </c>
      <c r="K252" s="24">
        <f t="shared" si="110"/>
        <v>2</v>
      </c>
      <c r="L252" s="24">
        <f>AVERAGE(L227:L230,L232,L237,L239:L240,L243:L244,L248)</f>
        <v>0.45454545454545453</v>
      </c>
      <c r="M252" s="24">
        <f t="shared" si="110"/>
        <v>4.0909090909090908</v>
      </c>
      <c r="N252" s="24">
        <f t="shared" si="110"/>
        <v>1.4545454545454546</v>
      </c>
      <c r="O252" s="24">
        <f t="shared" si="110"/>
        <v>0.67045454545454541</v>
      </c>
      <c r="P252" s="24">
        <f t="shared" si="110"/>
        <v>937.08246753636365</v>
      </c>
      <c r="Q252" s="24">
        <f t="shared" si="110"/>
        <v>1480.1666665</v>
      </c>
      <c r="R252" s="24">
        <f t="shared" si="110"/>
        <v>853.71322753333334</v>
      </c>
      <c r="S252" s="24">
        <f t="shared" si="110"/>
        <v>567.6380952285715</v>
      </c>
      <c r="T252" s="24">
        <f t="shared" si="110"/>
        <v>473.43863636363636</v>
      </c>
      <c r="U252" s="24">
        <f t="shared" si="110"/>
        <v>268.0402116344444</v>
      </c>
      <c r="V252" s="24">
        <f t="shared" si="110"/>
        <v>504.80476190000002</v>
      </c>
      <c r="W252" s="24">
        <f t="shared" si="110"/>
        <v>417.03181818181821</v>
      </c>
      <c r="X252" s="24">
        <f t="shared" si="110"/>
        <v>500.22222222555553</v>
      </c>
      <c r="Y252" s="24">
        <f t="shared" si="110"/>
        <v>120.82857142857142</v>
      </c>
      <c r="Z252" s="24">
        <f t="shared" si="110"/>
        <v>239.42435064909088</v>
      </c>
      <c r="AA252" s="24">
        <f t="shared" si="110"/>
        <v>247.72328041555556</v>
      </c>
      <c r="AB252" s="24">
        <f t="shared" si="110"/>
        <v>195.17619047714285</v>
      </c>
      <c r="AC252" s="24">
        <f t="shared" si="110"/>
        <v>27.363636363636363</v>
      </c>
      <c r="AD252" s="24">
        <f t="shared" si="110"/>
        <v>11.727272727272727</v>
      </c>
      <c r="AE252" s="24">
        <f t="shared" si="110"/>
        <v>14.333333333333334</v>
      </c>
      <c r="AF252" s="24">
        <f t="shared" si="110"/>
        <v>4.3</v>
      </c>
      <c r="AG252" s="24">
        <f t="shared" si="110"/>
        <v>8.9090909090909083</v>
      </c>
      <c r="AH252" s="24">
        <f t="shared" si="110"/>
        <v>7.0909090909090908</v>
      </c>
      <c r="AI252" s="24">
        <f t="shared" si="110"/>
        <v>2.2999999999999998</v>
      </c>
      <c r="AJ252" s="24">
        <f t="shared" si="110"/>
        <v>1</v>
      </c>
      <c r="AK252" s="24">
        <f t="shared" si="110"/>
        <v>2</v>
      </c>
      <c r="AL252" s="24">
        <f t="shared" si="110"/>
        <v>9.5</v>
      </c>
      <c r="AM252" s="24">
        <f t="shared" si="110"/>
        <v>6</v>
      </c>
      <c r="AN252" s="24">
        <f t="shared" si="110"/>
        <v>2.4285714285714284</v>
      </c>
      <c r="AO252" s="24">
        <f t="shared" si="110"/>
        <v>1.5</v>
      </c>
      <c r="AP252" s="24" t="e">
        <f t="shared" si="110"/>
        <v>#DIV/0!</v>
      </c>
      <c r="AQ252" s="24">
        <f t="shared" si="110"/>
        <v>1</v>
      </c>
      <c r="AR252" s="24">
        <f t="shared" si="110"/>
        <v>4.5555555555555554</v>
      </c>
      <c r="AS252" s="24">
        <f t="shared" si="110"/>
        <v>4.8</v>
      </c>
      <c r="AT252" s="24">
        <f t="shared" si="110"/>
        <v>5</v>
      </c>
      <c r="AU252" s="24">
        <f t="shared" si="110"/>
        <v>1.875</v>
      </c>
      <c r="AV252" s="24">
        <f t="shared" si="110"/>
        <v>1</v>
      </c>
      <c r="AW252" s="24">
        <f t="shared" si="110"/>
        <v>1.3333333333333333</v>
      </c>
      <c r="AX252" s="24">
        <f t="shared" si="110"/>
        <v>6.666666666666667</v>
      </c>
      <c r="AY252" s="24">
        <f t="shared" si="110"/>
        <v>1.3333333333333333</v>
      </c>
      <c r="AZ252" s="24">
        <f t="shared" si="110"/>
        <v>2.2857142857142856</v>
      </c>
      <c r="BA252" s="24">
        <f t="shared" si="110"/>
        <v>1.6666666666666667</v>
      </c>
      <c r="BB252" s="24" t="e">
        <f t="shared" si="110"/>
        <v>#DIV/0!</v>
      </c>
      <c r="BC252" s="24" t="e">
        <f t="shared" si="110"/>
        <v>#DIV/0!</v>
      </c>
      <c r="BD252" s="24">
        <f t="shared" si="110"/>
        <v>2.3333333333333335</v>
      </c>
      <c r="BE252" s="24">
        <f t="shared" si="110"/>
        <v>13.181818181818182</v>
      </c>
      <c r="BF252" s="24">
        <f t="shared" si="110"/>
        <v>1.6666666666666667</v>
      </c>
      <c r="BG252" s="24">
        <f t="shared" si="110"/>
        <v>2</v>
      </c>
      <c r="BH252" s="24" t="e">
        <f t="shared" si="110"/>
        <v>#DIV/0!</v>
      </c>
      <c r="BI252" s="24">
        <f t="shared" si="110"/>
        <v>3.2857142857142856</v>
      </c>
      <c r="BJ252" s="24">
        <f t="shared" si="110"/>
        <v>4.5454545454545459</v>
      </c>
      <c r="BK252" s="24">
        <f t="shared" si="110"/>
        <v>6.5</v>
      </c>
      <c r="BL252" s="24">
        <f t="shared" si="110"/>
        <v>178.4</v>
      </c>
      <c r="BM252" s="24">
        <f t="shared" si="110"/>
        <v>56.8</v>
      </c>
      <c r="BN252" s="24">
        <f t="shared" si="110"/>
        <v>5.833333333333333</v>
      </c>
      <c r="BO252" s="24">
        <f t="shared" si="110"/>
        <v>2.75</v>
      </c>
      <c r="BP252" s="24">
        <f t="shared" si="110"/>
        <v>11</v>
      </c>
      <c r="BQ252" s="24">
        <f t="shared" si="110"/>
        <v>10.111111111111111</v>
      </c>
      <c r="BR252" s="24">
        <f t="shared" ref="BR252:BX252" si="111">AVERAGE(BR227:BR230,BR232,BR237,BR239:BR240,BR243:BR244,BR248)</f>
        <v>98</v>
      </c>
      <c r="BS252" s="24" t="e">
        <f t="shared" si="111"/>
        <v>#DIV/0!</v>
      </c>
      <c r="BT252" s="24" t="e">
        <f t="shared" si="111"/>
        <v>#DIV/0!</v>
      </c>
      <c r="BU252" s="24" t="e">
        <f t="shared" si="111"/>
        <v>#DIV/0!</v>
      </c>
      <c r="BV252" s="24" t="e">
        <f t="shared" si="111"/>
        <v>#DIV/0!</v>
      </c>
      <c r="BW252" s="24" t="e">
        <f t="shared" si="111"/>
        <v>#DIV/0!</v>
      </c>
      <c r="BX252" s="24" t="e">
        <f t="shared" si="111"/>
        <v>#DIV/0!</v>
      </c>
      <c r="CG252" s="10"/>
      <c r="CH252" s="10"/>
    </row>
    <row r="253" spans="1:86" s="38" customFormat="1">
      <c r="A253" s="35" t="s">
        <v>179</v>
      </c>
      <c r="B253" s="34">
        <f>COUNTIF(C223:C249,"+ve")</f>
        <v>12</v>
      </c>
      <c r="C253" s="63"/>
      <c r="D253" s="18" t="s">
        <v>41</v>
      </c>
      <c r="E253" s="27">
        <f>AVERAGE(E231,E233:E236,E238,E241:E242,E245:E247,E249:E250)</f>
        <v>15.384615384615385</v>
      </c>
      <c r="F253" s="27">
        <f t="shared" ref="F253:BQ253" si="112">AVERAGE(F231,F233:F236,F238,F241:F242,F245:F247,F249:F250)</f>
        <v>0</v>
      </c>
      <c r="G253" s="27">
        <f t="shared" si="112"/>
        <v>71.15384615384616</v>
      </c>
      <c r="H253" s="27">
        <f t="shared" si="112"/>
        <v>13.461538461538462</v>
      </c>
      <c r="I253" s="27">
        <f t="shared" si="112"/>
        <v>0.71153846153846156</v>
      </c>
      <c r="J253" s="27">
        <f t="shared" si="112"/>
        <v>8</v>
      </c>
      <c r="K253" s="27">
        <f t="shared" si="112"/>
        <v>1.2307692307692308</v>
      </c>
      <c r="L253" s="27">
        <f t="shared" si="112"/>
        <v>0</v>
      </c>
      <c r="M253" s="27">
        <f t="shared" si="112"/>
        <v>5.6923076923076925</v>
      </c>
      <c r="N253" s="27">
        <f t="shared" si="112"/>
        <v>1.0769230769230769</v>
      </c>
      <c r="O253" s="27">
        <f t="shared" si="112"/>
        <v>0.82234432233846166</v>
      </c>
      <c r="P253" s="27">
        <f t="shared" si="112"/>
        <v>980.41163000769222</v>
      </c>
      <c r="Q253" s="27" t="e">
        <f t="shared" si="112"/>
        <v>#DIV/0!</v>
      </c>
      <c r="R253" s="27">
        <f t="shared" si="112"/>
        <v>908.33754582307688</v>
      </c>
      <c r="S253" s="27">
        <f t="shared" si="112"/>
        <v>1213.425925888889</v>
      </c>
      <c r="T253" s="27">
        <f t="shared" si="112"/>
        <v>265.70695971076924</v>
      </c>
      <c r="U253" s="27">
        <f t="shared" si="112"/>
        <v>275.19706960230769</v>
      </c>
      <c r="V253" s="27">
        <f t="shared" si="112"/>
        <v>305.24074074444445</v>
      </c>
      <c r="W253" s="27">
        <f t="shared" si="112"/>
        <v>1481.4739011615384</v>
      </c>
      <c r="X253" s="27">
        <f t="shared" si="112"/>
        <v>751.5192308323077</v>
      </c>
      <c r="Y253" s="27">
        <f t="shared" si="112"/>
        <v>5083.5740740000001</v>
      </c>
      <c r="Z253" s="27">
        <f t="shared" si="112"/>
        <v>508.60256409846158</v>
      </c>
      <c r="AA253" s="27">
        <f t="shared" si="112"/>
        <v>566.80018314538461</v>
      </c>
      <c r="AB253" s="27">
        <f t="shared" si="112"/>
        <v>249.46296296666665</v>
      </c>
      <c r="AC253" s="27">
        <f t="shared" si="112"/>
        <v>31.307692307692307</v>
      </c>
      <c r="AD253" s="27">
        <f t="shared" si="112"/>
        <v>10.692307692307692</v>
      </c>
      <c r="AE253" s="27">
        <f t="shared" si="112"/>
        <v>17.153846153846153</v>
      </c>
      <c r="AF253" s="27">
        <f t="shared" si="112"/>
        <v>5</v>
      </c>
      <c r="AG253" s="27">
        <f t="shared" si="112"/>
        <v>12</v>
      </c>
      <c r="AH253" s="27">
        <f t="shared" si="112"/>
        <v>9.2307692307692299</v>
      </c>
      <c r="AI253" s="27">
        <f t="shared" si="112"/>
        <v>6.2222222222222223</v>
      </c>
      <c r="AJ253" s="27">
        <f t="shared" si="112"/>
        <v>9</v>
      </c>
      <c r="AK253" s="27">
        <f t="shared" si="112"/>
        <v>4.333333333333333</v>
      </c>
      <c r="AL253" s="27">
        <f t="shared" si="112"/>
        <v>5.3</v>
      </c>
      <c r="AM253" s="27">
        <f t="shared" si="112"/>
        <v>6.7692307692307692</v>
      </c>
      <c r="AN253" s="27">
        <f t="shared" si="112"/>
        <v>4</v>
      </c>
      <c r="AO253" s="27">
        <f t="shared" si="112"/>
        <v>1</v>
      </c>
      <c r="AP253" s="27" t="e">
        <f t="shared" si="112"/>
        <v>#DIV/0!</v>
      </c>
      <c r="AQ253" s="27">
        <f t="shared" si="112"/>
        <v>2</v>
      </c>
      <c r="AR253" s="27">
        <f t="shared" si="112"/>
        <v>2.1666666666666665</v>
      </c>
      <c r="AS253" s="27">
        <f t="shared" si="112"/>
        <v>5.0999999999999996</v>
      </c>
      <c r="AT253" s="27">
        <f t="shared" si="112"/>
        <v>5.6923076923076925</v>
      </c>
      <c r="AU253" s="27">
        <f t="shared" si="112"/>
        <v>6.5</v>
      </c>
      <c r="AV253" s="27">
        <f t="shared" si="112"/>
        <v>9</v>
      </c>
      <c r="AW253" s="27">
        <f t="shared" si="112"/>
        <v>2.5</v>
      </c>
      <c r="AX253" s="27">
        <f t="shared" si="112"/>
        <v>4</v>
      </c>
      <c r="AY253" s="27">
        <f t="shared" si="112"/>
        <v>2.8333333333333335</v>
      </c>
      <c r="AZ253" s="27">
        <f t="shared" si="112"/>
        <v>1.5555555555555556</v>
      </c>
      <c r="BA253" s="27">
        <f t="shared" si="112"/>
        <v>2</v>
      </c>
      <c r="BB253" s="27" t="e">
        <f t="shared" si="112"/>
        <v>#DIV/0!</v>
      </c>
      <c r="BC253" s="27">
        <f t="shared" si="112"/>
        <v>1.3333333333333333</v>
      </c>
      <c r="BD253" s="27">
        <f t="shared" si="112"/>
        <v>2.6666666666666665</v>
      </c>
      <c r="BE253" s="27">
        <f t="shared" si="112"/>
        <v>10.923076923076923</v>
      </c>
      <c r="BF253" s="27">
        <f t="shared" si="112"/>
        <v>3</v>
      </c>
      <c r="BG253" s="27" t="e">
        <f t="shared" si="112"/>
        <v>#DIV/0!</v>
      </c>
      <c r="BH253" s="27">
        <f t="shared" si="112"/>
        <v>3</v>
      </c>
      <c r="BI253" s="27">
        <f t="shared" si="112"/>
        <v>5.3</v>
      </c>
      <c r="BJ253" s="27">
        <f t="shared" si="112"/>
        <v>4.333333333333333</v>
      </c>
      <c r="BK253" s="27">
        <f t="shared" si="112"/>
        <v>3.625</v>
      </c>
      <c r="BL253" s="27">
        <f t="shared" si="112"/>
        <v>199.36363636363637</v>
      </c>
      <c r="BM253" s="27">
        <f t="shared" si="112"/>
        <v>49.272727272727273</v>
      </c>
      <c r="BN253" s="27">
        <f t="shared" si="112"/>
        <v>4.7142857142857144</v>
      </c>
      <c r="BO253" s="27">
        <f t="shared" si="112"/>
        <v>4.2857142857142856</v>
      </c>
      <c r="BP253" s="27">
        <f t="shared" si="112"/>
        <v>8.9</v>
      </c>
      <c r="BQ253" s="27">
        <f t="shared" si="112"/>
        <v>85</v>
      </c>
      <c r="BR253" s="27">
        <f t="shared" ref="BR253:BX253" si="113">AVERAGE(BR231,BR233:BR236,BR238,BR241:BR242,BR245:BR247,BR249:BR250)</f>
        <v>82.181818181818187</v>
      </c>
      <c r="BS253" s="27" t="e">
        <f t="shared" si="113"/>
        <v>#DIV/0!</v>
      </c>
      <c r="BT253" s="27" t="e">
        <f t="shared" si="113"/>
        <v>#DIV/0!</v>
      </c>
      <c r="BU253" s="27" t="e">
        <f t="shared" si="113"/>
        <v>#DIV/0!</v>
      </c>
      <c r="BV253" s="27" t="e">
        <f t="shared" si="113"/>
        <v>#DIV/0!</v>
      </c>
      <c r="BW253" s="27" t="e">
        <f t="shared" si="113"/>
        <v>#DIV/0!</v>
      </c>
      <c r="BX253" s="27" t="e">
        <f t="shared" si="113"/>
        <v>#DIV/0!</v>
      </c>
      <c r="CG253" s="10"/>
      <c r="CH253" s="10"/>
    </row>
    <row r="254" spans="1:86" s="38" customFormat="1">
      <c r="A254" s="63"/>
      <c r="B254" s="63"/>
      <c r="C254" s="63"/>
      <c r="D254" s="22" t="s">
        <v>43</v>
      </c>
      <c r="E254" s="24">
        <f>STDEV(E227:E230,E232,E237,E239:E240,E243:E244,E248)/SQRT($B252)</f>
        <v>8.9188258501584468</v>
      </c>
      <c r="F254" s="24">
        <f t="shared" ref="F254:BQ254" si="114">STDEV(F227:F230,F232,F237,F239:F240,F243:F244,F248)/SQRT($B252)</f>
        <v>3.9035372812085605</v>
      </c>
      <c r="G254" s="24">
        <f t="shared" si="114"/>
        <v>10.036091893554373</v>
      </c>
      <c r="H254" s="24">
        <f t="shared" si="114"/>
        <v>5.9265476410933173</v>
      </c>
      <c r="I254" s="24">
        <f t="shared" si="114"/>
        <v>0.10036091893554371</v>
      </c>
      <c r="J254" s="24">
        <f t="shared" si="114"/>
        <v>0</v>
      </c>
      <c r="K254" s="24">
        <f t="shared" si="114"/>
        <v>0.7135060680126758</v>
      </c>
      <c r="L254" s="24">
        <f t="shared" si="114"/>
        <v>0.31228298249668485</v>
      </c>
      <c r="M254" s="24">
        <f t="shared" si="114"/>
        <v>0.80288735148434964</v>
      </c>
      <c r="N254" s="24">
        <f t="shared" si="114"/>
        <v>0.47412381128746534</v>
      </c>
      <c r="O254" s="24">
        <f t="shared" si="114"/>
        <v>0.11588680712710876</v>
      </c>
      <c r="P254" s="24">
        <f t="shared" si="114"/>
        <v>228.23058275145397</v>
      </c>
      <c r="Q254" s="24">
        <f t="shared" si="114"/>
        <v>37.59439291297241</v>
      </c>
      <c r="R254" s="24">
        <f t="shared" si="114"/>
        <v>236.00965829605187</v>
      </c>
      <c r="S254" s="24">
        <f t="shared" si="114"/>
        <v>171.30353182287149</v>
      </c>
      <c r="T254" s="24">
        <f t="shared" si="114"/>
        <v>168.13854343434505</v>
      </c>
      <c r="U254" s="24">
        <f t="shared" si="114"/>
        <v>84.405904959205884</v>
      </c>
      <c r="V254" s="24">
        <f t="shared" si="114"/>
        <v>200.80380146151401</v>
      </c>
      <c r="W254" s="24">
        <f t="shared" si="114"/>
        <v>122.28580624963784</v>
      </c>
      <c r="X254" s="24">
        <f t="shared" si="114"/>
        <v>126.57340595758737</v>
      </c>
      <c r="Y254" s="24">
        <f t="shared" si="114"/>
        <v>9.1391053584717437</v>
      </c>
      <c r="Z254" s="24">
        <f t="shared" si="114"/>
        <v>73.565632440667571</v>
      </c>
      <c r="AA254" s="24">
        <f t="shared" si="114"/>
        <v>89.564716958839796</v>
      </c>
      <c r="AB254" s="24">
        <f t="shared" si="114"/>
        <v>20.176057345837279</v>
      </c>
      <c r="AC254" s="24">
        <f t="shared" si="114"/>
        <v>4.5252277235972578</v>
      </c>
      <c r="AD254" s="24">
        <f t="shared" si="114"/>
        <v>1.8245343569893968</v>
      </c>
      <c r="AE254" s="24">
        <f t="shared" si="114"/>
        <v>2.2411441882947365</v>
      </c>
      <c r="AF254" s="24">
        <f t="shared" si="114"/>
        <v>0.80465815566285503</v>
      </c>
      <c r="AG254" s="24">
        <f t="shared" si="114"/>
        <v>1.1867031906967795</v>
      </c>
      <c r="AH254" s="24">
        <f t="shared" si="114"/>
        <v>1.0220704961858322</v>
      </c>
      <c r="AI254" s="24">
        <f t="shared" si="114"/>
        <v>0.47247467999070941</v>
      </c>
      <c r="AJ254" s="24" t="e">
        <f t="shared" si="114"/>
        <v>#DIV/0!</v>
      </c>
      <c r="AK254" s="24">
        <f t="shared" si="114"/>
        <v>0.30151134457776363</v>
      </c>
      <c r="AL254" s="24">
        <f t="shared" si="114"/>
        <v>2.6638242426931242</v>
      </c>
      <c r="AM254" s="24">
        <f t="shared" si="114"/>
        <v>0.7135060680126758</v>
      </c>
      <c r="AN254" s="24">
        <f t="shared" si="114"/>
        <v>0.34188172937891387</v>
      </c>
      <c r="AO254" s="24">
        <f t="shared" si="114"/>
        <v>0.21320071635561044</v>
      </c>
      <c r="AP254" s="24" t="e">
        <f t="shared" si="114"/>
        <v>#DIV/0!</v>
      </c>
      <c r="AQ254" s="24">
        <f t="shared" si="114"/>
        <v>0</v>
      </c>
      <c r="AR254" s="24">
        <f t="shared" si="114"/>
        <v>1.1492202011394816</v>
      </c>
      <c r="AS254" s="24">
        <f t="shared" si="114"/>
        <v>0.91452918836067576</v>
      </c>
      <c r="AT254" s="24">
        <f t="shared" si="114"/>
        <v>0.58387420812114221</v>
      </c>
      <c r="AU254" s="24">
        <f t="shared" si="114"/>
        <v>0.29880715233359845</v>
      </c>
      <c r="AV254" s="24" t="e">
        <f t="shared" si="114"/>
        <v>#DIV/0!</v>
      </c>
      <c r="AW254" s="24">
        <f t="shared" si="114"/>
        <v>0.17407765595569785</v>
      </c>
      <c r="AX254" s="24">
        <f t="shared" si="114"/>
        <v>1.3838899938765057</v>
      </c>
      <c r="AY254" s="24">
        <f t="shared" si="114"/>
        <v>0.15569978883230462</v>
      </c>
      <c r="AZ254" s="24">
        <f t="shared" si="114"/>
        <v>0.41612518928823955</v>
      </c>
      <c r="BA254" s="24">
        <f t="shared" si="114"/>
        <v>0.17407765595569777</v>
      </c>
      <c r="BB254" s="24" t="e">
        <f t="shared" si="114"/>
        <v>#DIV/0!</v>
      </c>
      <c r="BC254" s="24" t="e">
        <f t="shared" si="114"/>
        <v>#DIV/0!</v>
      </c>
      <c r="BD254" s="24">
        <f t="shared" si="114"/>
        <v>0.36514837167011083</v>
      </c>
      <c r="BE254" s="24">
        <f t="shared" si="114"/>
        <v>2.1524539138480225</v>
      </c>
      <c r="BF254" s="24">
        <f t="shared" si="114"/>
        <v>0.17407765595569777</v>
      </c>
      <c r="BG254" s="24" t="e">
        <f t="shared" si="114"/>
        <v>#DIV/0!</v>
      </c>
      <c r="BH254" s="24" t="e">
        <f t="shared" si="114"/>
        <v>#DIV/0!</v>
      </c>
      <c r="BI254" s="24">
        <f t="shared" si="114"/>
        <v>0.59580060001510149</v>
      </c>
      <c r="BJ254" s="24">
        <f t="shared" si="114"/>
        <v>1.0123207932418221</v>
      </c>
      <c r="BK254" s="24">
        <f t="shared" si="114"/>
        <v>1.4856213202127611</v>
      </c>
      <c r="BL254" s="24">
        <f t="shared" si="114"/>
        <v>37.160367722789417</v>
      </c>
      <c r="BM254" s="24">
        <f t="shared" si="114"/>
        <v>15.308807790275372</v>
      </c>
      <c r="BN254" s="24">
        <f t="shared" si="114"/>
        <v>1.4944341180973266</v>
      </c>
      <c r="BO254" s="24">
        <f t="shared" si="114"/>
        <v>0.8660254037844386</v>
      </c>
      <c r="BP254" s="24">
        <f t="shared" si="114"/>
        <v>2.0834848429756074</v>
      </c>
      <c r="BQ254" s="24">
        <f t="shared" si="114"/>
        <v>2.0804525537206633</v>
      </c>
      <c r="BR254" s="24">
        <f t="shared" ref="BR254:BX254" si="115">STDEV(BR227:BR230,BR232,BR237,BR239:BR240,BR243:BR244,BR248)/SQRT($B252)</f>
        <v>23.162578667001878</v>
      </c>
      <c r="BS254" s="24" t="e">
        <f t="shared" si="115"/>
        <v>#DIV/0!</v>
      </c>
      <c r="BT254" s="24" t="e">
        <f t="shared" si="115"/>
        <v>#DIV/0!</v>
      </c>
      <c r="BU254" s="24" t="e">
        <f t="shared" si="115"/>
        <v>#DIV/0!</v>
      </c>
      <c r="BV254" s="24" t="e">
        <f t="shared" si="115"/>
        <v>#DIV/0!</v>
      </c>
      <c r="BW254" s="24" t="e">
        <f t="shared" si="115"/>
        <v>#DIV/0!</v>
      </c>
      <c r="BX254" s="24" t="e">
        <f t="shared" si="115"/>
        <v>#DIV/0!</v>
      </c>
      <c r="CG254" s="10"/>
      <c r="CH254" s="10"/>
    </row>
    <row r="255" spans="1:86" s="38" customFormat="1">
      <c r="A255" s="63"/>
      <c r="B255" s="2"/>
      <c r="C255" s="63"/>
      <c r="D255" s="18" t="s">
        <v>43</v>
      </c>
      <c r="E255" s="27">
        <f>STDEV(E231,E233:E236,E238,E241:E242,E245:E247,E249:E250)/SQRT($B253)</f>
        <v>7.2399724346644341</v>
      </c>
      <c r="F255" s="27">
        <f t="shared" ref="F255:BQ255" si="116">STDEV(F231,F233:F236,F238,F241:F242,F245:F247,F249:F250)/SQRT($B253)</f>
        <v>0</v>
      </c>
      <c r="G255" s="27">
        <f t="shared" si="116"/>
        <v>7.9855304508339717</v>
      </c>
      <c r="H255" s="27">
        <f t="shared" si="116"/>
        <v>3.7446543094704881</v>
      </c>
      <c r="I255" s="27">
        <f t="shared" si="116"/>
        <v>7.9855304508339706E-2</v>
      </c>
      <c r="J255" s="27">
        <f t="shared" si="116"/>
        <v>0</v>
      </c>
      <c r="K255" s="27">
        <f t="shared" si="116"/>
        <v>0.57919779477315481</v>
      </c>
      <c r="L255" s="27">
        <f t="shared" si="116"/>
        <v>0</v>
      </c>
      <c r="M255" s="27">
        <f t="shared" si="116"/>
        <v>0.63884243606671764</v>
      </c>
      <c r="N255" s="27">
        <f t="shared" si="116"/>
        <v>0.29957234475763905</v>
      </c>
      <c r="O255" s="27">
        <f t="shared" si="116"/>
        <v>5.1299593362348468E-2</v>
      </c>
      <c r="P255" s="27">
        <f t="shared" si="116"/>
        <v>207.8034089598259</v>
      </c>
      <c r="Q255" s="27" t="e">
        <f t="shared" si="116"/>
        <v>#DIV/0!</v>
      </c>
      <c r="R255" s="27">
        <f t="shared" si="116"/>
        <v>167.41933034194301</v>
      </c>
      <c r="S255" s="27">
        <f t="shared" si="116"/>
        <v>328.53833058905144</v>
      </c>
      <c r="T255" s="27">
        <f t="shared" si="116"/>
        <v>94.949430139983377</v>
      </c>
      <c r="U255" s="27">
        <f t="shared" si="116"/>
        <v>101.24126328659354</v>
      </c>
      <c r="V255" s="27">
        <f t="shared" si="116"/>
        <v>104.59563094916069</v>
      </c>
      <c r="W255" s="27">
        <f t="shared" si="116"/>
        <v>593.61556278910757</v>
      </c>
      <c r="X255" s="27">
        <f t="shared" si="116"/>
        <v>308.66010892386157</v>
      </c>
      <c r="Y255" s="27">
        <f t="shared" si="116"/>
        <v>2728.4980047134054</v>
      </c>
      <c r="Z255" s="27">
        <f t="shared" si="116"/>
        <v>84.390035366809613</v>
      </c>
      <c r="AA255" s="27">
        <f t="shared" si="116"/>
        <v>96.239212725952456</v>
      </c>
      <c r="AB255" s="27">
        <f t="shared" si="116"/>
        <v>56.317345375439949</v>
      </c>
      <c r="AC255" s="27">
        <f t="shared" si="116"/>
        <v>5.6005761303148969</v>
      </c>
      <c r="AD255" s="27">
        <f t="shared" si="116"/>
        <v>1.5518117341094111</v>
      </c>
      <c r="AE255" s="27">
        <f t="shared" si="116"/>
        <v>4.1996133318142679</v>
      </c>
      <c r="AF255" s="27">
        <f t="shared" si="116"/>
        <v>1.1180339887498949</v>
      </c>
      <c r="AG255" s="27">
        <f t="shared" si="116"/>
        <v>1.6244657241348275</v>
      </c>
      <c r="AH255" s="27">
        <f t="shared" si="116"/>
        <v>1.4296165285849978</v>
      </c>
      <c r="AI255" s="27">
        <f t="shared" si="116"/>
        <v>2.9324967241306572</v>
      </c>
      <c r="AJ255" s="27" t="e">
        <f t="shared" si="116"/>
        <v>#DIV/0!</v>
      </c>
      <c r="AK255" s="27">
        <f t="shared" si="116"/>
        <v>0.88191710368819687</v>
      </c>
      <c r="AL255" s="27">
        <f t="shared" si="116"/>
        <v>1.2099127608587692</v>
      </c>
      <c r="AM255" s="27">
        <f t="shared" si="116"/>
        <v>0.57919779477315458</v>
      </c>
      <c r="AN255" s="27">
        <f t="shared" si="116"/>
        <v>1.4474937289114918</v>
      </c>
      <c r="AO255" s="27">
        <f t="shared" si="116"/>
        <v>0</v>
      </c>
      <c r="AP255" s="27" t="e">
        <f t="shared" si="116"/>
        <v>#DIV/0!</v>
      </c>
      <c r="AQ255" s="27">
        <f t="shared" si="116"/>
        <v>0</v>
      </c>
      <c r="AR255" s="27">
        <f t="shared" si="116"/>
        <v>0.28382310609877331</v>
      </c>
      <c r="AS255" s="27">
        <f t="shared" si="116"/>
        <v>1.0224335530343136</v>
      </c>
      <c r="AT255" s="27">
        <f t="shared" si="116"/>
        <v>0.63884243606671764</v>
      </c>
      <c r="AU255" s="27">
        <f t="shared" si="116"/>
        <v>3.1320159337914952</v>
      </c>
      <c r="AV255" s="27" t="e">
        <f t="shared" si="116"/>
        <v>#DIV/0!</v>
      </c>
      <c r="AW255" s="27">
        <f t="shared" si="116"/>
        <v>0.20412414523193154</v>
      </c>
      <c r="AX255" s="27">
        <f t="shared" si="116"/>
        <v>0.55634864026418684</v>
      </c>
      <c r="AY255" s="27">
        <f t="shared" si="116"/>
        <v>0.66874675492462943</v>
      </c>
      <c r="AZ255" s="27">
        <f t="shared" si="116"/>
        <v>0.25458753860865774</v>
      </c>
      <c r="BA255" s="27" t="e">
        <f t="shared" si="116"/>
        <v>#DIV/0!</v>
      </c>
      <c r="BB255" s="27" t="e">
        <f t="shared" si="116"/>
        <v>#DIV/0!</v>
      </c>
      <c r="BC255" s="27">
        <f t="shared" si="116"/>
        <v>0.16666666666666669</v>
      </c>
      <c r="BD255" s="27">
        <f t="shared" si="116"/>
        <v>0.44095855184409849</v>
      </c>
      <c r="BE255" s="27">
        <f t="shared" si="116"/>
        <v>1.3917491914730225</v>
      </c>
      <c r="BF255" s="27">
        <f t="shared" si="116"/>
        <v>0.752772652709081</v>
      </c>
      <c r="BG255" s="27" t="e">
        <f t="shared" si="116"/>
        <v>#DIV/0!</v>
      </c>
      <c r="BH255" s="27" t="e">
        <f t="shared" si="116"/>
        <v>#DIV/0!</v>
      </c>
      <c r="BI255" s="27">
        <f t="shared" si="116"/>
        <v>0.77040153070883677</v>
      </c>
      <c r="BJ255" s="27">
        <f t="shared" si="116"/>
        <v>0.67700320038633011</v>
      </c>
      <c r="BK255" s="27">
        <f t="shared" si="116"/>
        <v>0.99925567537137616</v>
      </c>
      <c r="BL255" s="27">
        <f t="shared" si="116"/>
        <v>43.878102497577075</v>
      </c>
      <c r="BM255" s="27">
        <f t="shared" si="116"/>
        <v>14.868361773180725</v>
      </c>
      <c r="BN255" s="27">
        <f t="shared" si="116"/>
        <v>1.3714781737061588</v>
      </c>
      <c r="BO255" s="27">
        <f t="shared" si="116"/>
        <v>0.93859063544890586</v>
      </c>
      <c r="BP255" s="27">
        <f t="shared" si="116"/>
        <v>1.8025188137919876</v>
      </c>
      <c r="BQ255" s="27">
        <f t="shared" si="116"/>
        <v>17.637554630201244</v>
      </c>
      <c r="BR255" s="27">
        <f t="shared" ref="BR255:BX255" si="117">STDEV(BR231,BR233:BR236,BR238,BR241:BR242,BR245:BR247,BR249:BR250)/SQRT($B253)</f>
        <v>18.846227819654075</v>
      </c>
      <c r="BS255" s="27" t="e">
        <f t="shared" si="117"/>
        <v>#DIV/0!</v>
      </c>
      <c r="BT255" s="27" t="e">
        <f t="shared" si="117"/>
        <v>#DIV/0!</v>
      </c>
      <c r="BU255" s="27" t="e">
        <f t="shared" si="117"/>
        <v>#DIV/0!</v>
      </c>
      <c r="BV255" s="27" t="e">
        <f t="shared" si="117"/>
        <v>#DIV/0!</v>
      </c>
      <c r="BW255" s="27" t="e">
        <f t="shared" si="117"/>
        <v>#DIV/0!</v>
      </c>
      <c r="BX255" s="27" t="e">
        <f t="shared" si="117"/>
        <v>#DIV/0!</v>
      </c>
      <c r="CG255" s="10"/>
      <c r="CH255" s="10"/>
    </row>
    <row r="256" spans="1:86" s="152" customFormat="1" ht="16">
      <c r="A256" s="83" t="s">
        <v>149</v>
      </c>
      <c r="B256" s="66"/>
      <c r="C256" s="66"/>
      <c r="BT256" s="151"/>
    </row>
    <row r="257" spans="1:106" s="38" customFormat="1">
      <c r="A257" t="s">
        <v>158</v>
      </c>
      <c r="B257" s="10">
        <f>('E0-Last'!B38)-2</f>
        <v>27</v>
      </c>
      <c r="C257" s="4" t="s">
        <v>3</v>
      </c>
      <c r="D257" s="10" t="s">
        <v>38</v>
      </c>
      <c r="E257" s="59">
        <f>(K257/$J257)*100</f>
        <v>37.5</v>
      </c>
      <c r="F257" s="59">
        <f>(L257/$J257)*100</f>
        <v>0</v>
      </c>
      <c r="G257" s="59">
        <f>(M257/$J257)*100</f>
        <v>62.5</v>
      </c>
      <c r="H257" s="59">
        <f>(N257/$J257)*100</f>
        <v>0</v>
      </c>
      <c r="I257" s="59">
        <f>M257/J257</f>
        <v>0.625</v>
      </c>
      <c r="J257">
        <v>8</v>
      </c>
      <c r="K257">
        <v>3</v>
      </c>
      <c r="L257">
        <v>0</v>
      </c>
      <c r="M257">
        <v>5</v>
      </c>
      <c r="N257">
        <v>0</v>
      </c>
      <c r="O257">
        <v>1</v>
      </c>
      <c r="P257">
        <v>1379</v>
      </c>
      <c r="Q257" t="s">
        <v>57</v>
      </c>
      <c r="R257">
        <v>1379</v>
      </c>
      <c r="S257" t="s">
        <v>57</v>
      </c>
      <c r="T257">
        <v>217.6</v>
      </c>
      <c r="U257">
        <v>217.6</v>
      </c>
      <c r="V257" t="s">
        <v>57</v>
      </c>
      <c r="W257">
        <v>554.40000010000006</v>
      </c>
      <c r="X257">
        <v>554.40000010000006</v>
      </c>
      <c r="Y257" t="s">
        <v>57</v>
      </c>
      <c r="Z257">
        <v>94.199999989999995</v>
      </c>
      <c r="AA257">
        <v>94.199999989999995</v>
      </c>
      <c r="AB257" t="s">
        <v>57</v>
      </c>
      <c r="AC257">
        <v>19</v>
      </c>
      <c r="AD257">
        <v>8</v>
      </c>
      <c r="AE257">
        <v>11</v>
      </c>
      <c r="AF257" t="s">
        <v>57</v>
      </c>
      <c r="AG257">
        <v>10</v>
      </c>
      <c r="AH257">
        <v>8</v>
      </c>
      <c r="AI257">
        <v>1</v>
      </c>
      <c r="AJ257" t="s">
        <v>57</v>
      </c>
      <c r="AK257" t="s">
        <v>57</v>
      </c>
      <c r="AL257" t="s">
        <v>57</v>
      </c>
      <c r="AM257">
        <v>5</v>
      </c>
      <c r="AN257">
        <v>3</v>
      </c>
      <c r="AO257" t="s">
        <v>57</v>
      </c>
      <c r="AP257" t="s">
        <v>57</v>
      </c>
      <c r="AQ257" t="s">
        <v>57</v>
      </c>
      <c r="AR257" t="s">
        <v>57</v>
      </c>
      <c r="AS257">
        <v>5</v>
      </c>
      <c r="AT257">
        <v>5</v>
      </c>
      <c r="AU257">
        <v>1</v>
      </c>
      <c r="AV257" t="s">
        <v>57</v>
      </c>
      <c r="AW257" t="s">
        <v>57</v>
      </c>
      <c r="AX257" t="s">
        <v>57</v>
      </c>
      <c r="AY257" t="s">
        <v>57</v>
      </c>
      <c r="AZ257" t="s">
        <v>57</v>
      </c>
      <c r="BA257" t="s">
        <v>57</v>
      </c>
      <c r="BB257" t="s">
        <v>57</v>
      </c>
      <c r="BC257" t="s">
        <v>57</v>
      </c>
      <c r="BD257" t="s">
        <v>57</v>
      </c>
      <c r="BE257">
        <v>10</v>
      </c>
      <c r="BF257">
        <v>3</v>
      </c>
      <c r="BG257" t="s">
        <v>57</v>
      </c>
      <c r="BH257" t="s">
        <v>57</v>
      </c>
      <c r="BI257">
        <v>2</v>
      </c>
      <c r="BJ257">
        <v>3</v>
      </c>
      <c r="BK257">
        <v>2</v>
      </c>
      <c r="BL257">
        <v>177</v>
      </c>
      <c r="BM257">
        <v>54</v>
      </c>
      <c r="BN257">
        <v>1</v>
      </c>
      <c r="BO257" t="s">
        <v>57</v>
      </c>
      <c r="BP257">
        <v>8</v>
      </c>
      <c r="BQ257" t="s">
        <v>57</v>
      </c>
      <c r="BR257">
        <v>114</v>
      </c>
      <c r="BS257" t="s">
        <v>57</v>
      </c>
      <c r="BT257" t="s">
        <v>57</v>
      </c>
      <c r="BU257" t="s">
        <v>57</v>
      </c>
      <c r="BV257" t="s">
        <v>57</v>
      </c>
      <c r="BW257" t="s">
        <v>57</v>
      </c>
      <c r="BX257" t="s">
        <v>57</v>
      </c>
      <c r="BY257" t="s">
        <v>57</v>
      </c>
      <c r="BZ257" t="s">
        <v>57</v>
      </c>
      <c r="CA257" t="s">
        <v>57</v>
      </c>
      <c r="CB257" t="s">
        <v>57</v>
      </c>
      <c r="CC257" t="s">
        <v>57</v>
      </c>
      <c r="CD257" t="s">
        <v>58</v>
      </c>
      <c r="CE257" s="58"/>
      <c r="CG257" s="10"/>
      <c r="CH257" s="10"/>
    </row>
    <row r="258" spans="1:106" s="38" customFormat="1">
      <c r="A258" t="s">
        <v>180</v>
      </c>
      <c r="B258" s="10">
        <f>('E0-Last'!B39)-2</f>
        <v>34</v>
      </c>
      <c r="C258" s="4" t="s">
        <v>3</v>
      </c>
      <c r="D258" s="10" t="s">
        <v>38</v>
      </c>
      <c r="E258" s="59">
        <f t="shared" ref="E258:H280" si="118">(K258/$J258)*100</f>
        <v>50</v>
      </c>
      <c r="F258" s="59">
        <f t="shared" si="118"/>
        <v>25</v>
      </c>
      <c r="G258" s="59">
        <f t="shared" si="118"/>
        <v>12.5</v>
      </c>
      <c r="H258" s="59">
        <f t="shared" si="118"/>
        <v>12.5</v>
      </c>
      <c r="I258" s="59">
        <f t="shared" ref="I258:I280" si="119">M258/J258</f>
        <v>0.125</v>
      </c>
      <c r="J258">
        <v>8</v>
      </c>
      <c r="K258">
        <v>4</v>
      </c>
      <c r="L258">
        <v>2</v>
      </c>
      <c r="M258">
        <v>1</v>
      </c>
      <c r="N258">
        <v>1</v>
      </c>
      <c r="O258">
        <v>0.5</v>
      </c>
      <c r="P258">
        <v>818.5</v>
      </c>
      <c r="Q258">
        <v>496</v>
      </c>
      <c r="R258">
        <v>1327</v>
      </c>
      <c r="S258">
        <v>955</v>
      </c>
      <c r="T258">
        <v>1000.5</v>
      </c>
      <c r="U258">
        <v>75</v>
      </c>
      <c r="V258">
        <v>1926</v>
      </c>
      <c r="W258">
        <v>77.5</v>
      </c>
      <c r="X258">
        <v>63</v>
      </c>
      <c r="Y258">
        <v>92</v>
      </c>
      <c r="Z258">
        <v>499.5</v>
      </c>
      <c r="AA258">
        <v>744</v>
      </c>
      <c r="AB258">
        <v>255</v>
      </c>
      <c r="AC258">
        <v>12</v>
      </c>
      <c r="AD258">
        <v>7</v>
      </c>
      <c r="AE258">
        <v>4</v>
      </c>
      <c r="AF258">
        <v>1</v>
      </c>
      <c r="AG258">
        <v>4</v>
      </c>
      <c r="AH258">
        <v>4</v>
      </c>
      <c r="AI258" t="s">
        <v>57</v>
      </c>
      <c r="AJ258" t="s">
        <v>57</v>
      </c>
      <c r="AK258" t="s">
        <v>57</v>
      </c>
      <c r="AL258">
        <v>4</v>
      </c>
      <c r="AM258">
        <v>4</v>
      </c>
      <c r="AN258">
        <v>2</v>
      </c>
      <c r="AO258" t="s">
        <v>57</v>
      </c>
      <c r="AP258" t="s">
        <v>57</v>
      </c>
      <c r="AQ258" t="s">
        <v>57</v>
      </c>
      <c r="AR258">
        <v>1</v>
      </c>
      <c r="AS258" t="s">
        <v>57</v>
      </c>
      <c r="AT258">
        <v>1</v>
      </c>
      <c r="AU258" t="s">
        <v>57</v>
      </c>
      <c r="AV258" t="s">
        <v>57</v>
      </c>
      <c r="AW258" t="s">
        <v>57</v>
      </c>
      <c r="AX258">
        <v>3</v>
      </c>
      <c r="AY258" t="s">
        <v>57</v>
      </c>
      <c r="AZ258">
        <v>1</v>
      </c>
      <c r="BA258" t="s">
        <v>57</v>
      </c>
      <c r="BB258" t="s">
        <v>57</v>
      </c>
      <c r="BC258" t="s">
        <v>57</v>
      </c>
      <c r="BD258" t="s">
        <v>57</v>
      </c>
      <c r="BE258">
        <v>3</v>
      </c>
      <c r="BF258">
        <v>1</v>
      </c>
      <c r="BG258" t="s">
        <v>57</v>
      </c>
      <c r="BH258" t="s">
        <v>57</v>
      </c>
      <c r="BI258">
        <v>1</v>
      </c>
      <c r="BJ258">
        <v>1</v>
      </c>
      <c r="BK258" t="s">
        <v>57</v>
      </c>
      <c r="BL258">
        <v>202</v>
      </c>
      <c r="BM258">
        <v>66</v>
      </c>
      <c r="BN258">
        <v>14</v>
      </c>
      <c r="BO258" t="s">
        <v>57</v>
      </c>
      <c r="BP258" t="s">
        <v>57</v>
      </c>
      <c r="BQ258">
        <v>1</v>
      </c>
      <c r="BR258">
        <v>121</v>
      </c>
      <c r="BS258" t="s">
        <v>57</v>
      </c>
      <c r="BT258" t="s">
        <v>57</v>
      </c>
      <c r="BU258" t="s">
        <v>57</v>
      </c>
      <c r="BV258" t="s">
        <v>57</v>
      </c>
      <c r="BW258" t="s">
        <v>57</v>
      </c>
      <c r="BX258" t="s">
        <v>57</v>
      </c>
      <c r="BY258" t="s">
        <v>57</v>
      </c>
      <c r="BZ258" t="s">
        <v>57</v>
      </c>
      <c r="CA258" t="s">
        <v>57</v>
      </c>
      <c r="CB258" t="s">
        <v>57</v>
      </c>
      <c r="CC258" t="s">
        <v>57</v>
      </c>
      <c r="CD258" t="s">
        <v>58</v>
      </c>
      <c r="CE258" s="58"/>
      <c r="CG258" s="10">
        <f>CG286</f>
        <v>0</v>
      </c>
      <c r="CH258" s="10">
        <f t="shared" ref="CH258:DB258" si="120">CH286</f>
        <v>0</v>
      </c>
      <c r="CI258" s="59">
        <f t="shared" si="120"/>
        <v>0</v>
      </c>
      <c r="CJ258" s="59">
        <f t="shared" si="120"/>
        <v>0</v>
      </c>
      <c r="CK258" s="59">
        <f t="shared" si="120"/>
        <v>0</v>
      </c>
      <c r="CL258" s="59">
        <f t="shared" si="120"/>
        <v>0</v>
      </c>
      <c r="CM258" s="59">
        <f t="shared" si="120"/>
        <v>0</v>
      </c>
      <c r="CN258" s="95">
        <f t="shared" si="120"/>
        <v>0</v>
      </c>
      <c r="CO258" s="95">
        <f t="shared" si="120"/>
        <v>0</v>
      </c>
      <c r="CP258" s="95">
        <f t="shared" si="120"/>
        <v>0</v>
      </c>
      <c r="CQ258" s="95">
        <f t="shared" si="120"/>
        <v>0</v>
      </c>
      <c r="CR258" s="95">
        <f t="shared" si="120"/>
        <v>0</v>
      </c>
      <c r="CS258" s="59">
        <f t="shared" si="120"/>
        <v>0</v>
      </c>
      <c r="CT258" s="59">
        <f t="shared" si="120"/>
        <v>0</v>
      </c>
      <c r="CU258" s="59">
        <f t="shared" si="120"/>
        <v>0</v>
      </c>
      <c r="CV258" s="59">
        <f t="shared" si="120"/>
        <v>0</v>
      </c>
      <c r="CW258" s="59">
        <f t="shared" si="120"/>
        <v>0</v>
      </c>
      <c r="CX258" s="95">
        <f t="shared" si="120"/>
        <v>0</v>
      </c>
      <c r="CY258" s="95">
        <f t="shared" si="120"/>
        <v>0</v>
      </c>
      <c r="CZ258" s="95">
        <f t="shared" si="120"/>
        <v>0</v>
      </c>
      <c r="DA258" s="95">
        <f t="shared" si="120"/>
        <v>0</v>
      </c>
      <c r="DB258" s="95">
        <f t="shared" si="120"/>
        <v>0</v>
      </c>
    </row>
    <row r="259" spans="1:106" s="38" customFormat="1">
      <c r="A259" t="s">
        <v>159</v>
      </c>
      <c r="B259" s="10">
        <f>('E0-Last'!B40)-2</f>
        <v>32</v>
      </c>
      <c r="C259" s="4" t="s">
        <v>3</v>
      </c>
      <c r="D259" s="10" t="s">
        <v>38</v>
      </c>
      <c r="E259" s="59">
        <f t="shared" si="118"/>
        <v>75</v>
      </c>
      <c r="F259" s="59">
        <f t="shared" si="118"/>
        <v>0</v>
      </c>
      <c r="G259" s="59">
        <f t="shared" si="118"/>
        <v>0</v>
      </c>
      <c r="H259" s="59">
        <f t="shared" si="118"/>
        <v>25</v>
      </c>
      <c r="I259" s="59">
        <f t="shared" si="119"/>
        <v>0</v>
      </c>
      <c r="J259">
        <v>8</v>
      </c>
      <c r="K259">
        <v>6</v>
      </c>
      <c r="L259">
        <v>0</v>
      </c>
      <c r="M259">
        <v>0</v>
      </c>
      <c r="N259">
        <v>2</v>
      </c>
      <c r="O259">
        <v>0</v>
      </c>
      <c r="P259">
        <v>2953.5</v>
      </c>
      <c r="Q259" t="s">
        <v>57</v>
      </c>
      <c r="R259" t="s">
        <v>57</v>
      </c>
      <c r="S259">
        <v>2953.5</v>
      </c>
      <c r="T259">
        <v>217</v>
      </c>
      <c r="U259" t="s">
        <v>57</v>
      </c>
      <c r="V259">
        <v>217</v>
      </c>
      <c r="W259">
        <v>8327</v>
      </c>
      <c r="X259" t="s">
        <v>57</v>
      </c>
      <c r="Y259">
        <v>8327</v>
      </c>
      <c r="Z259">
        <v>95</v>
      </c>
      <c r="AA259" t="s">
        <v>57</v>
      </c>
      <c r="AB259">
        <v>95</v>
      </c>
      <c r="AC259">
        <v>4</v>
      </c>
      <c r="AD259">
        <v>2</v>
      </c>
      <c r="AE259" t="s">
        <v>57</v>
      </c>
      <c r="AF259">
        <v>2</v>
      </c>
      <c r="AG259">
        <v>2</v>
      </c>
      <c r="AH259">
        <v>2</v>
      </c>
      <c r="AI259" t="s">
        <v>57</v>
      </c>
      <c r="AJ259" t="s">
        <v>57</v>
      </c>
      <c r="AK259" t="s">
        <v>57</v>
      </c>
      <c r="AL259" t="s">
        <v>57</v>
      </c>
      <c r="AM259">
        <v>2</v>
      </c>
      <c r="AN259" t="s">
        <v>57</v>
      </c>
      <c r="AO259" t="s">
        <v>57</v>
      </c>
      <c r="AP259" t="s">
        <v>57</v>
      </c>
      <c r="AQ259" t="s">
        <v>57</v>
      </c>
      <c r="AR259" t="s">
        <v>57</v>
      </c>
      <c r="AS259" t="s">
        <v>57</v>
      </c>
      <c r="AT259" t="s">
        <v>57</v>
      </c>
      <c r="AU259" t="s">
        <v>57</v>
      </c>
      <c r="AV259" t="s">
        <v>57</v>
      </c>
      <c r="AW259" t="s">
        <v>57</v>
      </c>
      <c r="AX259" t="s">
        <v>57</v>
      </c>
      <c r="AY259" t="s">
        <v>57</v>
      </c>
      <c r="AZ259">
        <v>2</v>
      </c>
      <c r="BA259" t="s">
        <v>57</v>
      </c>
      <c r="BB259" t="s">
        <v>57</v>
      </c>
      <c r="BC259" t="s">
        <v>57</v>
      </c>
      <c r="BD259" t="s">
        <v>57</v>
      </c>
      <c r="BE259">
        <v>8</v>
      </c>
      <c r="BF259">
        <v>4</v>
      </c>
      <c r="BG259" t="s">
        <v>57</v>
      </c>
      <c r="BH259" t="s">
        <v>57</v>
      </c>
      <c r="BI259" t="s">
        <v>57</v>
      </c>
      <c r="BJ259">
        <v>2</v>
      </c>
      <c r="BK259">
        <v>2</v>
      </c>
      <c r="BL259">
        <v>449</v>
      </c>
      <c r="BM259">
        <v>137</v>
      </c>
      <c r="BN259">
        <v>1</v>
      </c>
      <c r="BO259" t="s">
        <v>57</v>
      </c>
      <c r="BP259">
        <v>2</v>
      </c>
      <c r="BQ259">
        <v>120</v>
      </c>
      <c r="BR259">
        <v>189</v>
      </c>
      <c r="BS259" t="s">
        <v>57</v>
      </c>
      <c r="BT259" t="s">
        <v>57</v>
      </c>
      <c r="BU259" t="s">
        <v>57</v>
      </c>
      <c r="BV259" t="s">
        <v>57</v>
      </c>
      <c r="BW259" t="s">
        <v>57</v>
      </c>
      <c r="BX259" t="s">
        <v>57</v>
      </c>
      <c r="BY259" t="s">
        <v>57</v>
      </c>
      <c r="BZ259" t="s">
        <v>57</v>
      </c>
      <c r="CA259" t="s">
        <v>57</v>
      </c>
      <c r="CB259" t="s">
        <v>57</v>
      </c>
      <c r="CC259" t="s">
        <v>57</v>
      </c>
      <c r="CD259" t="s">
        <v>58</v>
      </c>
      <c r="CE259" s="58"/>
      <c r="CG259" s="10"/>
      <c r="CH259" s="10"/>
      <c r="CI259" s="59"/>
      <c r="CJ259" s="59"/>
      <c r="CK259" s="59"/>
      <c r="CL259" s="59"/>
      <c r="CM259" s="59"/>
      <c r="CN259" s="95"/>
      <c r="CO259" s="95"/>
      <c r="CP259" s="95"/>
      <c r="CQ259" s="95"/>
      <c r="CR259" s="95"/>
      <c r="CS259" s="59"/>
      <c r="CT259" s="59"/>
      <c r="CU259" s="59"/>
      <c r="CV259" s="59"/>
      <c r="CW259" s="59"/>
      <c r="CX259" s="95"/>
      <c r="CY259" s="95"/>
      <c r="CZ259" s="95"/>
      <c r="DA259" s="95"/>
      <c r="DB259" s="95"/>
    </row>
    <row r="260" spans="1:106" s="38" customFormat="1">
      <c r="A260" t="s">
        <v>160</v>
      </c>
      <c r="B260" s="10">
        <f>('E0-Last'!B41)-2</f>
        <v>32</v>
      </c>
      <c r="C260" s="4" t="s">
        <v>3</v>
      </c>
      <c r="D260" s="10" t="s">
        <v>38</v>
      </c>
      <c r="E260" s="59">
        <f t="shared" si="118"/>
        <v>75</v>
      </c>
      <c r="F260" s="59">
        <f t="shared" si="118"/>
        <v>12.5</v>
      </c>
      <c r="G260" s="59">
        <f t="shared" si="118"/>
        <v>12.5</v>
      </c>
      <c r="H260" s="59">
        <f t="shared" si="118"/>
        <v>0</v>
      </c>
      <c r="I260" s="59">
        <f t="shared" si="119"/>
        <v>0.125</v>
      </c>
      <c r="J260">
        <v>8</v>
      </c>
      <c r="K260">
        <v>6</v>
      </c>
      <c r="L260">
        <v>1</v>
      </c>
      <c r="M260">
        <v>1</v>
      </c>
      <c r="N260">
        <v>0</v>
      </c>
      <c r="O260">
        <v>1</v>
      </c>
      <c r="P260">
        <v>1553</v>
      </c>
      <c r="Q260">
        <v>1626</v>
      </c>
      <c r="R260">
        <v>1480</v>
      </c>
      <c r="S260" t="s">
        <v>57</v>
      </c>
      <c r="T260">
        <v>419</v>
      </c>
      <c r="U260">
        <v>419</v>
      </c>
      <c r="V260" t="s">
        <v>57</v>
      </c>
      <c r="W260">
        <v>17661</v>
      </c>
      <c r="X260">
        <v>17661</v>
      </c>
      <c r="Y260" t="s">
        <v>57</v>
      </c>
      <c r="Z260">
        <v>2</v>
      </c>
      <c r="AA260">
        <v>2</v>
      </c>
      <c r="AB260" t="s">
        <v>57</v>
      </c>
      <c r="AC260">
        <v>9</v>
      </c>
      <c r="AD260">
        <v>3</v>
      </c>
      <c r="AE260">
        <v>2</v>
      </c>
      <c r="AF260">
        <v>4</v>
      </c>
      <c r="AG260">
        <v>4</v>
      </c>
      <c r="AH260">
        <v>2</v>
      </c>
      <c r="AI260" t="s">
        <v>57</v>
      </c>
      <c r="AJ260" t="s">
        <v>57</v>
      </c>
      <c r="AK260" t="s">
        <v>57</v>
      </c>
      <c r="AL260">
        <v>3</v>
      </c>
      <c r="AM260">
        <v>2</v>
      </c>
      <c r="AN260">
        <v>1</v>
      </c>
      <c r="AO260" t="s">
        <v>57</v>
      </c>
      <c r="AP260" t="s">
        <v>57</v>
      </c>
      <c r="AQ260" t="s">
        <v>57</v>
      </c>
      <c r="AR260" t="s">
        <v>57</v>
      </c>
      <c r="AS260">
        <v>1</v>
      </c>
      <c r="AT260">
        <v>1</v>
      </c>
      <c r="AU260" t="s">
        <v>57</v>
      </c>
      <c r="AV260" t="s">
        <v>57</v>
      </c>
      <c r="AW260" t="s">
        <v>57</v>
      </c>
      <c r="AX260" t="s">
        <v>57</v>
      </c>
      <c r="AY260">
        <v>1</v>
      </c>
      <c r="AZ260" t="s">
        <v>57</v>
      </c>
      <c r="BA260" t="s">
        <v>57</v>
      </c>
      <c r="BB260" t="s">
        <v>57</v>
      </c>
      <c r="BC260" t="s">
        <v>57</v>
      </c>
      <c r="BD260">
        <v>3</v>
      </c>
      <c r="BE260">
        <v>13</v>
      </c>
      <c r="BF260" t="s">
        <v>57</v>
      </c>
      <c r="BG260">
        <v>1</v>
      </c>
      <c r="BH260" t="s">
        <v>57</v>
      </c>
      <c r="BI260" t="s">
        <v>57</v>
      </c>
      <c r="BJ260">
        <v>1</v>
      </c>
      <c r="BK260">
        <v>11</v>
      </c>
      <c r="BL260">
        <v>552</v>
      </c>
      <c r="BM260">
        <v>162</v>
      </c>
      <c r="BN260">
        <v>8</v>
      </c>
      <c r="BO260" t="s">
        <v>57</v>
      </c>
      <c r="BP260">
        <v>4</v>
      </c>
      <c r="BQ260">
        <v>101</v>
      </c>
      <c r="BR260">
        <v>277</v>
      </c>
      <c r="BS260" t="s">
        <v>57</v>
      </c>
      <c r="BT260" t="s">
        <v>57</v>
      </c>
      <c r="BU260" t="s">
        <v>57</v>
      </c>
      <c r="BV260" t="s">
        <v>57</v>
      </c>
      <c r="BW260" t="s">
        <v>57</v>
      </c>
      <c r="BX260" t="s">
        <v>57</v>
      </c>
      <c r="BY260" t="s">
        <v>57</v>
      </c>
      <c r="BZ260" t="s">
        <v>57</v>
      </c>
      <c r="CA260" t="s">
        <v>57</v>
      </c>
      <c r="CB260" t="s">
        <v>57</v>
      </c>
      <c r="CC260" t="s">
        <v>57</v>
      </c>
      <c r="CD260" t="s">
        <v>58</v>
      </c>
      <c r="CG260" s="10">
        <f>CG316</f>
        <v>0</v>
      </c>
      <c r="CH260" s="10">
        <f t="shared" ref="CH260:DB260" si="121">CH316</f>
        <v>0</v>
      </c>
      <c r="CI260" s="59">
        <f t="shared" si="121"/>
        <v>0</v>
      </c>
      <c r="CJ260" s="59">
        <f t="shared" si="121"/>
        <v>0</v>
      </c>
      <c r="CK260" s="59">
        <f t="shared" si="121"/>
        <v>0</v>
      </c>
      <c r="CL260" s="59">
        <f t="shared" si="121"/>
        <v>0</v>
      </c>
      <c r="CM260" s="59">
        <f t="shared" si="121"/>
        <v>0</v>
      </c>
      <c r="CN260" s="95">
        <f t="shared" si="121"/>
        <v>0</v>
      </c>
      <c r="CO260" s="95">
        <f t="shared" si="121"/>
        <v>0</v>
      </c>
      <c r="CP260" s="95">
        <f t="shared" si="121"/>
        <v>0</v>
      </c>
      <c r="CQ260" s="95">
        <f t="shared" si="121"/>
        <v>0</v>
      </c>
      <c r="CR260" s="95">
        <f t="shared" si="121"/>
        <v>0</v>
      </c>
      <c r="CS260" s="59">
        <f t="shared" si="121"/>
        <v>0</v>
      </c>
      <c r="CT260" s="59">
        <f t="shared" si="121"/>
        <v>0</v>
      </c>
      <c r="CU260" s="59">
        <f t="shared" si="121"/>
        <v>0</v>
      </c>
      <c r="CV260" s="59">
        <f t="shared" si="121"/>
        <v>0</v>
      </c>
      <c r="CW260" s="59">
        <f t="shared" si="121"/>
        <v>0</v>
      </c>
      <c r="CX260" s="95">
        <f t="shared" si="121"/>
        <v>0</v>
      </c>
      <c r="CY260" s="95">
        <f t="shared" si="121"/>
        <v>0</v>
      </c>
      <c r="CZ260" s="95">
        <f t="shared" si="121"/>
        <v>0</v>
      </c>
      <c r="DA260" s="95">
        <f t="shared" si="121"/>
        <v>0</v>
      </c>
      <c r="DB260" s="95">
        <f t="shared" si="121"/>
        <v>0</v>
      </c>
    </row>
    <row r="261" spans="1:106" s="38" customFormat="1">
      <c r="A261" t="s">
        <v>181</v>
      </c>
      <c r="B261" s="10">
        <f>('E0-Last'!B42)-2</f>
        <v>34</v>
      </c>
      <c r="C261" s="6" t="s">
        <v>2</v>
      </c>
      <c r="D261" s="10" t="s">
        <v>38</v>
      </c>
      <c r="E261" s="59">
        <f t="shared" si="118"/>
        <v>0</v>
      </c>
      <c r="F261" s="59">
        <f t="shared" si="118"/>
        <v>50</v>
      </c>
      <c r="G261" s="59">
        <f t="shared" si="118"/>
        <v>37.5</v>
      </c>
      <c r="H261" s="59">
        <f t="shared" si="118"/>
        <v>12.5</v>
      </c>
      <c r="I261" s="59">
        <f t="shared" si="119"/>
        <v>0.375</v>
      </c>
      <c r="J261">
        <v>8</v>
      </c>
      <c r="K261">
        <v>0</v>
      </c>
      <c r="L261">
        <v>4</v>
      </c>
      <c r="M261">
        <v>3</v>
      </c>
      <c r="N261">
        <v>1</v>
      </c>
      <c r="O261">
        <v>0.75</v>
      </c>
      <c r="P261">
        <v>1835.25</v>
      </c>
      <c r="Q261">
        <v>2020</v>
      </c>
      <c r="R261">
        <v>891</v>
      </c>
      <c r="S261">
        <v>3929</v>
      </c>
      <c r="T261">
        <v>793</v>
      </c>
      <c r="U261">
        <v>795.66666669999995</v>
      </c>
      <c r="V261">
        <v>785</v>
      </c>
      <c r="W261">
        <v>141.25</v>
      </c>
      <c r="X261">
        <v>139</v>
      </c>
      <c r="Y261">
        <v>148</v>
      </c>
      <c r="Z261">
        <v>720.75</v>
      </c>
      <c r="AA261">
        <v>848</v>
      </c>
      <c r="AB261">
        <v>339</v>
      </c>
      <c r="AC261">
        <v>59</v>
      </c>
      <c r="AD261">
        <v>18</v>
      </c>
      <c r="AE261">
        <v>29</v>
      </c>
      <c r="AF261">
        <v>12</v>
      </c>
      <c r="AG261">
        <v>20</v>
      </c>
      <c r="AH261">
        <v>9</v>
      </c>
      <c r="AI261">
        <v>4</v>
      </c>
      <c r="AJ261">
        <v>1</v>
      </c>
      <c r="AK261" t="s">
        <v>57</v>
      </c>
      <c r="AL261">
        <v>25</v>
      </c>
      <c r="AM261">
        <v>8</v>
      </c>
      <c r="AN261">
        <v>5</v>
      </c>
      <c r="AO261" t="s">
        <v>57</v>
      </c>
      <c r="AP261" t="s">
        <v>57</v>
      </c>
      <c r="AQ261" t="s">
        <v>57</v>
      </c>
      <c r="AR261">
        <v>5</v>
      </c>
      <c r="AS261">
        <v>6</v>
      </c>
      <c r="AT261">
        <v>3</v>
      </c>
      <c r="AU261">
        <v>4</v>
      </c>
      <c r="AV261">
        <v>1</v>
      </c>
      <c r="AW261" t="s">
        <v>57</v>
      </c>
      <c r="AX261">
        <v>15</v>
      </c>
      <c r="AY261">
        <v>6</v>
      </c>
      <c r="AZ261">
        <v>1</v>
      </c>
      <c r="BA261" t="s">
        <v>57</v>
      </c>
      <c r="BB261" t="s">
        <v>57</v>
      </c>
      <c r="BC261" t="s">
        <v>57</v>
      </c>
      <c r="BD261">
        <v>5</v>
      </c>
      <c r="BE261">
        <v>8</v>
      </c>
      <c r="BF261" t="s">
        <v>57</v>
      </c>
      <c r="BG261">
        <v>1</v>
      </c>
      <c r="BH261" t="s">
        <v>57</v>
      </c>
      <c r="BI261">
        <v>3</v>
      </c>
      <c r="BJ261">
        <v>1</v>
      </c>
      <c r="BK261">
        <v>3</v>
      </c>
      <c r="BL261" t="s">
        <v>57</v>
      </c>
      <c r="BM261" t="s">
        <v>57</v>
      </c>
      <c r="BN261" t="s">
        <v>57</v>
      </c>
      <c r="BO261" t="s">
        <v>57</v>
      </c>
      <c r="BP261" t="s">
        <v>57</v>
      </c>
      <c r="BQ261" t="s">
        <v>57</v>
      </c>
      <c r="BR261" t="s">
        <v>57</v>
      </c>
      <c r="BS261" t="s">
        <v>57</v>
      </c>
      <c r="BT261" t="s">
        <v>57</v>
      </c>
      <c r="BU261" t="s">
        <v>57</v>
      </c>
      <c r="BV261" t="s">
        <v>57</v>
      </c>
      <c r="BW261" t="s">
        <v>57</v>
      </c>
      <c r="BX261" t="s">
        <v>57</v>
      </c>
      <c r="BY261" t="s">
        <v>57</v>
      </c>
      <c r="BZ261" t="s">
        <v>57</v>
      </c>
      <c r="CA261" t="s">
        <v>57</v>
      </c>
      <c r="CB261" t="s">
        <v>57</v>
      </c>
      <c r="CC261" t="s">
        <v>57</v>
      </c>
      <c r="CD261" t="s">
        <v>58</v>
      </c>
      <c r="CG261" s="10" t="e">
        <f>#REF!</f>
        <v>#REF!</v>
      </c>
      <c r="CH261" s="10" t="e">
        <f>#REF!</f>
        <v>#REF!</v>
      </c>
      <c r="CI261" s="59" t="e">
        <f>#REF!</f>
        <v>#REF!</v>
      </c>
      <c r="CJ261" s="59" t="e">
        <f>#REF!</f>
        <v>#REF!</v>
      </c>
      <c r="CK261" s="59" t="e">
        <f>#REF!</f>
        <v>#REF!</v>
      </c>
      <c r="CL261" s="59" t="e">
        <f>#REF!</f>
        <v>#REF!</v>
      </c>
      <c r="CM261" s="59" t="e">
        <f>#REF!</f>
        <v>#REF!</v>
      </c>
      <c r="CN261" s="95" t="e">
        <f>#REF!</f>
        <v>#REF!</v>
      </c>
      <c r="CO261" s="95" t="e">
        <f>#REF!</f>
        <v>#REF!</v>
      </c>
      <c r="CP261" s="95" t="e">
        <f>#REF!</f>
        <v>#REF!</v>
      </c>
      <c r="CQ261" s="95" t="e">
        <f>#REF!</f>
        <v>#REF!</v>
      </c>
      <c r="CR261" s="95" t="e">
        <f>#REF!</f>
        <v>#REF!</v>
      </c>
      <c r="CS261" s="59" t="e">
        <f>#REF!</f>
        <v>#REF!</v>
      </c>
      <c r="CT261" s="59" t="e">
        <f>#REF!</f>
        <v>#REF!</v>
      </c>
      <c r="CU261" s="59" t="e">
        <f>#REF!</f>
        <v>#REF!</v>
      </c>
      <c r="CV261" s="59" t="e">
        <f>#REF!</f>
        <v>#REF!</v>
      </c>
      <c r="CW261" s="59" t="e">
        <f>#REF!</f>
        <v>#REF!</v>
      </c>
      <c r="CX261" s="95" t="e">
        <f>#REF!</f>
        <v>#REF!</v>
      </c>
      <c r="CY261" s="95" t="e">
        <f>#REF!</f>
        <v>#REF!</v>
      </c>
      <c r="CZ261" s="95" t="e">
        <f>#REF!</f>
        <v>#REF!</v>
      </c>
      <c r="DA261" s="95" t="e">
        <f>#REF!</f>
        <v>#REF!</v>
      </c>
      <c r="DB261" s="95" t="e">
        <f>#REF!</f>
        <v>#REF!</v>
      </c>
    </row>
    <row r="262" spans="1:106" s="38" customFormat="1">
      <c r="A262" t="s">
        <v>161</v>
      </c>
      <c r="B262" s="10">
        <f>('E0-Last'!B43)-2</f>
        <v>33</v>
      </c>
      <c r="C262" s="4" t="s">
        <v>3</v>
      </c>
      <c r="D262" s="10" t="s">
        <v>38</v>
      </c>
      <c r="E262" s="59">
        <f t="shared" si="118"/>
        <v>12.5</v>
      </c>
      <c r="F262" s="59">
        <f t="shared" si="118"/>
        <v>0</v>
      </c>
      <c r="G262" s="59">
        <f t="shared" si="118"/>
        <v>62.5</v>
      </c>
      <c r="H262" s="59">
        <f t="shared" si="118"/>
        <v>25</v>
      </c>
      <c r="I262" s="59">
        <f t="shared" si="119"/>
        <v>0.625</v>
      </c>
      <c r="J262">
        <v>8</v>
      </c>
      <c r="K262">
        <v>1</v>
      </c>
      <c r="L262">
        <v>0</v>
      </c>
      <c r="M262">
        <v>5</v>
      </c>
      <c r="N262">
        <v>2</v>
      </c>
      <c r="O262">
        <v>0.71428571429999999</v>
      </c>
      <c r="P262">
        <v>396.42857149999998</v>
      </c>
      <c r="Q262" t="s">
        <v>57</v>
      </c>
      <c r="R262">
        <v>350</v>
      </c>
      <c r="S262">
        <v>512.5</v>
      </c>
      <c r="T262">
        <v>188.42857140000001</v>
      </c>
      <c r="U262">
        <v>164</v>
      </c>
      <c r="V262">
        <v>249.5</v>
      </c>
      <c r="W262">
        <v>122</v>
      </c>
      <c r="X262">
        <v>105</v>
      </c>
      <c r="Y262">
        <v>164.5</v>
      </c>
      <c r="Z262">
        <v>129.14285709999999</v>
      </c>
      <c r="AA262">
        <v>142.19999999999999</v>
      </c>
      <c r="AB262">
        <v>96.5</v>
      </c>
      <c r="AC262">
        <v>36</v>
      </c>
      <c r="AD262">
        <v>15</v>
      </c>
      <c r="AE262">
        <v>17</v>
      </c>
      <c r="AF262">
        <v>4</v>
      </c>
      <c r="AG262">
        <v>10</v>
      </c>
      <c r="AH262">
        <v>13</v>
      </c>
      <c r="AI262">
        <v>3</v>
      </c>
      <c r="AJ262" t="s">
        <v>57</v>
      </c>
      <c r="AK262" t="s">
        <v>57</v>
      </c>
      <c r="AL262">
        <v>10</v>
      </c>
      <c r="AM262">
        <v>7</v>
      </c>
      <c r="AN262">
        <v>6</v>
      </c>
      <c r="AO262" t="s">
        <v>57</v>
      </c>
      <c r="AP262" t="s">
        <v>57</v>
      </c>
      <c r="AQ262" t="s">
        <v>57</v>
      </c>
      <c r="AR262">
        <v>2</v>
      </c>
      <c r="AS262">
        <v>3</v>
      </c>
      <c r="AT262">
        <v>5</v>
      </c>
      <c r="AU262">
        <v>2</v>
      </c>
      <c r="AV262" t="s">
        <v>57</v>
      </c>
      <c r="AW262" t="s">
        <v>57</v>
      </c>
      <c r="AX262">
        <v>7</v>
      </c>
      <c r="AY262" t="s">
        <v>57</v>
      </c>
      <c r="AZ262">
        <v>2</v>
      </c>
      <c r="BA262">
        <v>1</v>
      </c>
      <c r="BB262" t="s">
        <v>57</v>
      </c>
      <c r="BC262" t="s">
        <v>57</v>
      </c>
      <c r="BD262">
        <v>1</v>
      </c>
      <c r="BE262">
        <v>27</v>
      </c>
      <c r="BF262" t="s">
        <v>57</v>
      </c>
      <c r="BG262" t="s">
        <v>57</v>
      </c>
      <c r="BH262" t="s">
        <v>57</v>
      </c>
      <c r="BI262">
        <v>5</v>
      </c>
      <c r="BJ262">
        <v>7</v>
      </c>
      <c r="BK262">
        <v>15</v>
      </c>
      <c r="BL262">
        <v>114</v>
      </c>
      <c r="BM262">
        <v>19</v>
      </c>
      <c r="BN262">
        <v>12</v>
      </c>
      <c r="BO262">
        <v>1</v>
      </c>
      <c r="BP262">
        <v>22</v>
      </c>
      <c r="BQ262">
        <v>16</v>
      </c>
      <c r="BR262">
        <v>44</v>
      </c>
      <c r="BS262" t="s">
        <v>57</v>
      </c>
      <c r="BT262" t="s">
        <v>57</v>
      </c>
      <c r="BU262" t="s">
        <v>57</v>
      </c>
      <c r="BV262" t="s">
        <v>57</v>
      </c>
      <c r="BW262" t="s">
        <v>57</v>
      </c>
      <c r="BX262" t="s">
        <v>57</v>
      </c>
      <c r="BY262" t="s">
        <v>57</v>
      </c>
      <c r="BZ262" t="s">
        <v>57</v>
      </c>
      <c r="CA262" t="s">
        <v>57</v>
      </c>
      <c r="CB262" t="s">
        <v>57</v>
      </c>
      <c r="CC262" t="s">
        <v>57</v>
      </c>
      <c r="CD262" t="s">
        <v>58</v>
      </c>
      <c r="CG262" s="10"/>
      <c r="CH262" s="10"/>
      <c r="CI262" s="59"/>
      <c r="CJ262" s="59"/>
      <c r="CK262" s="59"/>
      <c r="CL262" s="59"/>
      <c r="CM262" s="59"/>
      <c r="CN262" s="95"/>
      <c r="CO262" s="95"/>
      <c r="CP262" s="95"/>
      <c r="CQ262" s="95"/>
      <c r="CR262" s="95"/>
      <c r="CS262" s="59"/>
      <c r="CT262" s="59"/>
      <c r="CU262" s="59"/>
      <c r="CV262" s="59"/>
      <c r="CW262" s="59"/>
      <c r="CX262" s="95"/>
      <c r="CY262" s="95"/>
      <c r="CZ262" s="95"/>
      <c r="DA262" s="95"/>
      <c r="DB262" s="95"/>
    </row>
    <row r="263" spans="1:106" s="38" customFormat="1">
      <c r="A263" t="s">
        <v>162</v>
      </c>
      <c r="B263" s="10">
        <f>('E0-Last'!B44)-2</f>
        <v>32</v>
      </c>
      <c r="C263" s="6" t="s">
        <v>2</v>
      </c>
      <c r="D263" s="10" t="s">
        <v>38</v>
      </c>
      <c r="E263" s="59">
        <f t="shared" si="118"/>
        <v>25</v>
      </c>
      <c r="F263" s="59">
        <f t="shared" si="118"/>
        <v>0</v>
      </c>
      <c r="G263" s="59">
        <f t="shared" si="118"/>
        <v>62.5</v>
      </c>
      <c r="H263" s="59">
        <f t="shared" si="118"/>
        <v>12.5</v>
      </c>
      <c r="I263" s="59">
        <f t="shared" si="119"/>
        <v>0.625</v>
      </c>
      <c r="J263">
        <v>8</v>
      </c>
      <c r="K263">
        <v>2</v>
      </c>
      <c r="L263">
        <v>0</v>
      </c>
      <c r="M263">
        <v>5</v>
      </c>
      <c r="N263">
        <v>1</v>
      </c>
      <c r="O263">
        <v>0.83333333330000003</v>
      </c>
      <c r="P263">
        <v>1496.166667</v>
      </c>
      <c r="Q263" t="s">
        <v>57</v>
      </c>
      <c r="R263">
        <v>1641.2</v>
      </c>
      <c r="S263">
        <v>771</v>
      </c>
      <c r="T263">
        <v>69.666666660000004</v>
      </c>
      <c r="U263">
        <v>70.400000009999999</v>
      </c>
      <c r="V263">
        <v>66</v>
      </c>
      <c r="W263">
        <v>2321.333333</v>
      </c>
      <c r="X263">
        <v>2506.8000000000002</v>
      </c>
      <c r="Y263">
        <v>1394</v>
      </c>
      <c r="Z263">
        <v>39.166666669999998</v>
      </c>
      <c r="AA263">
        <v>44</v>
      </c>
      <c r="AB263">
        <v>15</v>
      </c>
      <c r="AC263">
        <v>16</v>
      </c>
      <c r="AD263">
        <v>7</v>
      </c>
      <c r="AE263">
        <v>7</v>
      </c>
      <c r="AF263">
        <v>2</v>
      </c>
      <c r="AG263">
        <v>8</v>
      </c>
      <c r="AH263">
        <v>6</v>
      </c>
      <c r="AI263">
        <v>1</v>
      </c>
      <c r="AJ263" t="s">
        <v>57</v>
      </c>
      <c r="AK263" t="s">
        <v>57</v>
      </c>
      <c r="AL263">
        <v>1</v>
      </c>
      <c r="AM263">
        <v>6</v>
      </c>
      <c r="AN263" t="s">
        <v>57</v>
      </c>
      <c r="AO263" t="s">
        <v>57</v>
      </c>
      <c r="AP263" t="s">
        <v>57</v>
      </c>
      <c r="AQ263" t="s">
        <v>57</v>
      </c>
      <c r="AR263">
        <v>1</v>
      </c>
      <c r="AS263">
        <v>2</v>
      </c>
      <c r="AT263">
        <v>5</v>
      </c>
      <c r="AU263" t="s">
        <v>57</v>
      </c>
      <c r="AV263" t="s">
        <v>57</v>
      </c>
      <c r="AW263" t="s">
        <v>57</v>
      </c>
      <c r="AX263" t="s">
        <v>57</v>
      </c>
      <c r="AY263" t="s">
        <v>57</v>
      </c>
      <c r="AZ263">
        <v>1</v>
      </c>
      <c r="BA263">
        <v>1</v>
      </c>
      <c r="BB263" t="s">
        <v>57</v>
      </c>
      <c r="BC263" t="s">
        <v>57</v>
      </c>
      <c r="BD263" t="s">
        <v>57</v>
      </c>
      <c r="BE263">
        <v>9</v>
      </c>
      <c r="BF263">
        <v>2</v>
      </c>
      <c r="BG263" t="s">
        <v>57</v>
      </c>
      <c r="BH263" t="s">
        <v>57</v>
      </c>
      <c r="BI263" t="s">
        <v>57</v>
      </c>
      <c r="BJ263">
        <v>6</v>
      </c>
      <c r="BK263">
        <v>1</v>
      </c>
      <c r="BL263">
        <v>378</v>
      </c>
      <c r="BM263">
        <v>155</v>
      </c>
      <c r="BN263" t="s">
        <v>57</v>
      </c>
      <c r="BO263">
        <v>3</v>
      </c>
      <c r="BP263">
        <v>5</v>
      </c>
      <c r="BQ263">
        <v>92</v>
      </c>
      <c r="BR263">
        <v>123</v>
      </c>
      <c r="BS263" t="s">
        <v>57</v>
      </c>
      <c r="BT263" t="s">
        <v>57</v>
      </c>
      <c r="BU263" t="s">
        <v>57</v>
      </c>
      <c r="BV263" t="s">
        <v>57</v>
      </c>
      <c r="BW263" t="s">
        <v>57</v>
      </c>
      <c r="BX263" t="s">
        <v>57</v>
      </c>
      <c r="BY263" t="s">
        <v>57</v>
      </c>
      <c r="BZ263" t="s">
        <v>57</v>
      </c>
      <c r="CA263" t="s">
        <v>57</v>
      </c>
      <c r="CB263" t="s">
        <v>57</v>
      </c>
      <c r="CC263" t="s">
        <v>57</v>
      </c>
      <c r="CD263" t="s">
        <v>58</v>
      </c>
      <c r="CG263" s="10" t="e">
        <f>#REF!</f>
        <v>#REF!</v>
      </c>
      <c r="CH263" s="10" t="e">
        <f>#REF!</f>
        <v>#REF!</v>
      </c>
      <c r="CI263" s="59" t="e">
        <f>#REF!</f>
        <v>#REF!</v>
      </c>
      <c r="CJ263" s="59" t="e">
        <f>#REF!</f>
        <v>#REF!</v>
      </c>
      <c r="CK263" s="59" t="e">
        <f>#REF!</f>
        <v>#REF!</v>
      </c>
      <c r="CL263" s="59" t="e">
        <f>#REF!</f>
        <v>#REF!</v>
      </c>
      <c r="CM263" s="59" t="e">
        <f>#REF!</f>
        <v>#REF!</v>
      </c>
      <c r="CN263" s="95" t="e">
        <f>#REF!</f>
        <v>#REF!</v>
      </c>
      <c r="CO263" s="95" t="e">
        <f>#REF!</f>
        <v>#REF!</v>
      </c>
      <c r="CP263" s="95" t="e">
        <f>#REF!</f>
        <v>#REF!</v>
      </c>
      <c r="CQ263" s="95" t="e">
        <f>#REF!</f>
        <v>#REF!</v>
      </c>
      <c r="CR263" s="95" t="e">
        <f>#REF!</f>
        <v>#REF!</v>
      </c>
      <c r="CS263" s="59" t="e">
        <f>#REF!</f>
        <v>#REF!</v>
      </c>
      <c r="CT263" s="59" t="e">
        <f>#REF!</f>
        <v>#REF!</v>
      </c>
      <c r="CU263" s="59" t="e">
        <f>#REF!</f>
        <v>#REF!</v>
      </c>
      <c r="CV263" s="59" t="e">
        <f>#REF!</f>
        <v>#REF!</v>
      </c>
      <c r="CW263" s="59" t="e">
        <f>#REF!</f>
        <v>#REF!</v>
      </c>
      <c r="CX263" s="95" t="e">
        <f>#REF!</f>
        <v>#REF!</v>
      </c>
      <c r="CY263" s="95" t="e">
        <f>#REF!</f>
        <v>#REF!</v>
      </c>
      <c r="CZ263" s="95" t="e">
        <f>#REF!</f>
        <v>#REF!</v>
      </c>
      <c r="DA263" s="95" t="e">
        <f>#REF!</f>
        <v>#REF!</v>
      </c>
      <c r="DB263" s="95" t="e">
        <f>#REF!</f>
        <v>#REF!</v>
      </c>
    </row>
    <row r="264" spans="1:106" s="38" customFormat="1">
      <c r="A264" t="s">
        <v>163</v>
      </c>
      <c r="B264" s="10">
        <f>('E0-Last'!B45)-2</f>
        <v>27</v>
      </c>
      <c r="C264" s="6" t="s">
        <v>2</v>
      </c>
      <c r="D264" s="10" t="s">
        <v>38</v>
      </c>
      <c r="E264" s="59">
        <f t="shared" si="118"/>
        <v>0</v>
      </c>
      <c r="F264" s="59">
        <f t="shared" si="118"/>
        <v>0</v>
      </c>
      <c r="G264" s="59">
        <f t="shared" si="118"/>
        <v>100</v>
      </c>
      <c r="H264" s="59">
        <f t="shared" si="118"/>
        <v>0</v>
      </c>
      <c r="I264" s="59">
        <f t="shared" si="119"/>
        <v>1</v>
      </c>
      <c r="J264">
        <v>8</v>
      </c>
      <c r="K264">
        <v>0</v>
      </c>
      <c r="L264">
        <v>0</v>
      </c>
      <c r="M264">
        <v>8</v>
      </c>
      <c r="N264">
        <v>0</v>
      </c>
      <c r="O264">
        <v>1</v>
      </c>
      <c r="P264">
        <v>1089.5</v>
      </c>
      <c r="Q264" t="s">
        <v>57</v>
      </c>
      <c r="R264">
        <v>1089.5</v>
      </c>
      <c r="S264" t="s">
        <v>57</v>
      </c>
      <c r="T264">
        <v>108.25</v>
      </c>
      <c r="U264">
        <v>108.25</v>
      </c>
      <c r="V264" t="s">
        <v>57</v>
      </c>
      <c r="W264">
        <v>74.25</v>
      </c>
      <c r="X264">
        <v>74.25</v>
      </c>
      <c r="Y264" t="s">
        <v>57</v>
      </c>
      <c r="Z264">
        <v>755.5</v>
      </c>
      <c r="AA264">
        <v>755.5</v>
      </c>
      <c r="AB264" t="s">
        <v>57</v>
      </c>
      <c r="AC264">
        <v>39</v>
      </c>
      <c r="AD264">
        <v>8</v>
      </c>
      <c r="AE264">
        <v>31</v>
      </c>
      <c r="AF264" t="s">
        <v>57</v>
      </c>
      <c r="AG264">
        <v>15</v>
      </c>
      <c r="AH264">
        <v>8</v>
      </c>
      <c r="AI264">
        <v>15</v>
      </c>
      <c r="AJ264">
        <v>1</v>
      </c>
      <c r="AK264" t="s">
        <v>57</v>
      </c>
      <c r="AL264" t="s">
        <v>57</v>
      </c>
      <c r="AM264">
        <v>8</v>
      </c>
      <c r="AN264" t="s">
        <v>57</v>
      </c>
      <c r="AO264" t="s">
        <v>57</v>
      </c>
      <c r="AP264" t="s">
        <v>57</v>
      </c>
      <c r="AQ264" t="s">
        <v>57</v>
      </c>
      <c r="AR264" t="s">
        <v>57</v>
      </c>
      <c r="AS264">
        <v>7</v>
      </c>
      <c r="AT264">
        <v>8</v>
      </c>
      <c r="AU264">
        <v>15</v>
      </c>
      <c r="AV264">
        <v>1</v>
      </c>
      <c r="AW264" t="s">
        <v>57</v>
      </c>
      <c r="AX264" t="s">
        <v>57</v>
      </c>
      <c r="AY264" t="s">
        <v>57</v>
      </c>
      <c r="AZ264" t="s">
        <v>57</v>
      </c>
      <c r="BA264" t="s">
        <v>57</v>
      </c>
      <c r="BB264" t="s">
        <v>57</v>
      </c>
      <c r="BC264" t="s">
        <v>57</v>
      </c>
      <c r="BD264" t="s">
        <v>57</v>
      </c>
      <c r="BE264">
        <v>9</v>
      </c>
      <c r="BF264">
        <v>1</v>
      </c>
      <c r="BG264" t="s">
        <v>57</v>
      </c>
      <c r="BH264" t="s">
        <v>57</v>
      </c>
      <c r="BI264">
        <v>8</v>
      </c>
      <c r="BJ264" t="s">
        <v>57</v>
      </c>
      <c r="BK264" t="s">
        <v>57</v>
      </c>
      <c r="BL264">
        <v>42</v>
      </c>
      <c r="BM264">
        <v>13</v>
      </c>
      <c r="BN264" t="s">
        <v>57</v>
      </c>
      <c r="BO264" t="s">
        <v>57</v>
      </c>
      <c r="BP264">
        <v>11</v>
      </c>
      <c r="BQ264" t="s">
        <v>57</v>
      </c>
      <c r="BR264">
        <v>18</v>
      </c>
      <c r="BS264" t="s">
        <v>57</v>
      </c>
      <c r="BT264" t="s">
        <v>57</v>
      </c>
      <c r="BU264" t="s">
        <v>57</v>
      </c>
      <c r="BV264" t="s">
        <v>57</v>
      </c>
      <c r="BW264" t="s">
        <v>57</v>
      </c>
      <c r="BX264" t="s">
        <v>57</v>
      </c>
      <c r="BY264" t="s">
        <v>57</v>
      </c>
      <c r="BZ264" t="s">
        <v>57</v>
      </c>
      <c r="CA264" t="s">
        <v>57</v>
      </c>
      <c r="CB264" t="s">
        <v>57</v>
      </c>
      <c r="CC264" t="s">
        <v>57</v>
      </c>
      <c r="CD264" t="s">
        <v>58</v>
      </c>
      <c r="CG264" s="10" t="e">
        <f>#REF!</f>
        <v>#REF!</v>
      </c>
      <c r="CH264" s="10" t="e">
        <f>#REF!</f>
        <v>#REF!</v>
      </c>
      <c r="CI264" s="59" t="e">
        <f>#REF!</f>
        <v>#REF!</v>
      </c>
      <c r="CJ264" s="59" t="e">
        <f>#REF!</f>
        <v>#REF!</v>
      </c>
      <c r="CK264" s="59" t="e">
        <f>#REF!</f>
        <v>#REF!</v>
      </c>
      <c r="CL264" s="59" t="e">
        <f>#REF!</f>
        <v>#REF!</v>
      </c>
      <c r="CM264" s="59" t="e">
        <f>#REF!</f>
        <v>#REF!</v>
      </c>
      <c r="CN264" s="95" t="e">
        <f>#REF!</f>
        <v>#REF!</v>
      </c>
      <c r="CO264" s="95" t="e">
        <f>#REF!</f>
        <v>#REF!</v>
      </c>
      <c r="CP264" s="95" t="e">
        <f>#REF!</f>
        <v>#REF!</v>
      </c>
      <c r="CQ264" s="95" t="e">
        <f>#REF!</f>
        <v>#REF!</v>
      </c>
      <c r="CR264" s="95" t="e">
        <f>#REF!</f>
        <v>#REF!</v>
      </c>
      <c r="CS264" s="59" t="e">
        <f>#REF!</f>
        <v>#REF!</v>
      </c>
      <c r="CT264" s="59" t="e">
        <f>#REF!</f>
        <v>#REF!</v>
      </c>
      <c r="CU264" s="59" t="e">
        <f>#REF!</f>
        <v>#REF!</v>
      </c>
      <c r="CV264" s="59" t="e">
        <f>#REF!</f>
        <v>#REF!</v>
      </c>
      <c r="CW264" s="59" t="e">
        <f>#REF!</f>
        <v>#REF!</v>
      </c>
      <c r="CX264" s="95" t="e">
        <f>#REF!</f>
        <v>#REF!</v>
      </c>
      <c r="CY264" s="95" t="e">
        <f>#REF!</f>
        <v>#REF!</v>
      </c>
      <c r="CZ264" s="95" t="e">
        <f>#REF!</f>
        <v>#REF!</v>
      </c>
      <c r="DA264" s="95" t="e">
        <f>#REF!</f>
        <v>#REF!</v>
      </c>
      <c r="DB264" s="95" t="e">
        <f>#REF!</f>
        <v>#REF!</v>
      </c>
    </row>
    <row r="265" spans="1:106" s="38" customFormat="1">
      <c r="A265" t="s">
        <v>164</v>
      </c>
      <c r="B265" s="10">
        <f>('E0-Last'!B46)-2</f>
        <v>27</v>
      </c>
      <c r="C265" s="6" t="s">
        <v>2</v>
      </c>
      <c r="D265" s="10" t="s">
        <v>38</v>
      </c>
      <c r="E265" s="59">
        <f t="shared" si="118"/>
        <v>0</v>
      </c>
      <c r="F265" s="59">
        <f t="shared" si="118"/>
        <v>0</v>
      </c>
      <c r="G265" s="59">
        <f t="shared" si="118"/>
        <v>87.5</v>
      </c>
      <c r="H265" s="59">
        <f t="shared" si="118"/>
        <v>12.5</v>
      </c>
      <c r="I265" s="59">
        <f t="shared" si="119"/>
        <v>0.875</v>
      </c>
      <c r="J265">
        <v>8</v>
      </c>
      <c r="K265">
        <v>0</v>
      </c>
      <c r="L265">
        <v>0</v>
      </c>
      <c r="M265">
        <v>7</v>
      </c>
      <c r="N265">
        <v>1</v>
      </c>
      <c r="O265">
        <v>0.875</v>
      </c>
      <c r="P265">
        <v>624.5</v>
      </c>
      <c r="Q265" t="s">
        <v>57</v>
      </c>
      <c r="R265">
        <v>554</v>
      </c>
      <c r="S265">
        <v>1118</v>
      </c>
      <c r="T265">
        <v>192.625</v>
      </c>
      <c r="U265">
        <v>140.85714290000001</v>
      </c>
      <c r="V265">
        <v>555</v>
      </c>
      <c r="W265">
        <v>160.25</v>
      </c>
      <c r="X265">
        <v>160.2857143</v>
      </c>
      <c r="Y265">
        <v>160</v>
      </c>
      <c r="Z265">
        <v>158.25</v>
      </c>
      <c r="AA265">
        <v>151</v>
      </c>
      <c r="AB265">
        <v>209</v>
      </c>
      <c r="AC265">
        <v>28</v>
      </c>
      <c r="AD265">
        <v>8</v>
      </c>
      <c r="AE265">
        <v>17</v>
      </c>
      <c r="AF265">
        <v>3</v>
      </c>
      <c r="AG265">
        <v>15</v>
      </c>
      <c r="AH265">
        <v>8</v>
      </c>
      <c r="AI265">
        <v>2</v>
      </c>
      <c r="AJ265" t="s">
        <v>57</v>
      </c>
      <c r="AK265">
        <v>1</v>
      </c>
      <c r="AL265">
        <v>2</v>
      </c>
      <c r="AM265">
        <v>8</v>
      </c>
      <c r="AN265" t="s">
        <v>57</v>
      </c>
      <c r="AO265" t="s">
        <v>57</v>
      </c>
      <c r="AP265" t="s">
        <v>57</v>
      </c>
      <c r="AQ265" t="s">
        <v>57</v>
      </c>
      <c r="AR265" t="s">
        <v>57</v>
      </c>
      <c r="AS265">
        <v>6</v>
      </c>
      <c r="AT265">
        <v>7</v>
      </c>
      <c r="AU265">
        <v>1</v>
      </c>
      <c r="AV265" t="s">
        <v>57</v>
      </c>
      <c r="AW265">
        <v>1</v>
      </c>
      <c r="AX265">
        <v>2</v>
      </c>
      <c r="AY265">
        <v>1</v>
      </c>
      <c r="AZ265">
        <v>1</v>
      </c>
      <c r="BA265">
        <v>1</v>
      </c>
      <c r="BB265" t="s">
        <v>57</v>
      </c>
      <c r="BC265" t="s">
        <v>57</v>
      </c>
      <c r="BD265" t="s">
        <v>57</v>
      </c>
      <c r="BE265">
        <v>18</v>
      </c>
      <c r="BF265" t="s">
        <v>57</v>
      </c>
      <c r="BG265" t="s">
        <v>57</v>
      </c>
      <c r="BH265" t="s">
        <v>57</v>
      </c>
      <c r="BI265">
        <v>5</v>
      </c>
      <c r="BJ265">
        <v>9</v>
      </c>
      <c r="BK265">
        <v>4</v>
      </c>
      <c r="BL265">
        <v>91</v>
      </c>
      <c r="BM265">
        <v>30</v>
      </c>
      <c r="BN265">
        <v>7</v>
      </c>
      <c r="BO265" t="s">
        <v>57</v>
      </c>
      <c r="BP265">
        <v>7</v>
      </c>
      <c r="BQ265">
        <v>11</v>
      </c>
      <c r="BR265">
        <v>36</v>
      </c>
      <c r="BS265" t="s">
        <v>57</v>
      </c>
      <c r="BT265" t="s">
        <v>57</v>
      </c>
      <c r="BU265" t="s">
        <v>57</v>
      </c>
      <c r="BV265" t="s">
        <v>57</v>
      </c>
      <c r="BW265" t="s">
        <v>57</v>
      </c>
      <c r="BX265" t="s">
        <v>57</v>
      </c>
      <c r="BY265" t="s">
        <v>57</v>
      </c>
      <c r="BZ265" t="s">
        <v>57</v>
      </c>
      <c r="CA265" t="s">
        <v>57</v>
      </c>
      <c r="CB265" t="s">
        <v>57</v>
      </c>
      <c r="CC265" t="s">
        <v>57</v>
      </c>
      <c r="CD265" t="s">
        <v>58</v>
      </c>
      <c r="CG265" s="10" t="e">
        <f>#REF!</f>
        <v>#REF!</v>
      </c>
      <c r="CH265" s="10" t="e">
        <f>#REF!</f>
        <v>#REF!</v>
      </c>
      <c r="CI265" s="59" t="e">
        <f>#REF!</f>
        <v>#REF!</v>
      </c>
      <c r="CJ265" s="59" t="e">
        <f>#REF!</f>
        <v>#REF!</v>
      </c>
      <c r="CK265" s="59" t="e">
        <f>#REF!</f>
        <v>#REF!</v>
      </c>
      <c r="CL265" s="59" t="e">
        <f>#REF!</f>
        <v>#REF!</v>
      </c>
      <c r="CM265" s="59" t="e">
        <f>#REF!</f>
        <v>#REF!</v>
      </c>
      <c r="CN265" s="95" t="e">
        <f>#REF!</f>
        <v>#REF!</v>
      </c>
      <c r="CO265" s="95" t="e">
        <f>#REF!</f>
        <v>#REF!</v>
      </c>
      <c r="CP265" s="95" t="e">
        <f>#REF!</f>
        <v>#REF!</v>
      </c>
      <c r="CQ265" s="95" t="e">
        <f>#REF!</f>
        <v>#REF!</v>
      </c>
      <c r="CR265" s="95" t="e">
        <f>#REF!</f>
        <v>#REF!</v>
      </c>
      <c r="CS265" s="59" t="e">
        <f>#REF!</f>
        <v>#REF!</v>
      </c>
      <c r="CT265" s="59" t="e">
        <f>#REF!</f>
        <v>#REF!</v>
      </c>
      <c r="CU265" s="59" t="e">
        <f>#REF!</f>
        <v>#REF!</v>
      </c>
      <c r="CV265" s="59" t="e">
        <f>#REF!</f>
        <v>#REF!</v>
      </c>
      <c r="CW265" s="59" t="e">
        <f>#REF!</f>
        <v>#REF!</v>
      </c>
      <c r="CX265" s="95" t="e">
        <f>#REF!</f>
        <v>#REF!</v>
      </c>
      <c r="CY265" s="95" t="e">
        <f>#REF!</f>
        <v>#REF!</v>
      </c>
      <c r="CZ265" s="95" t="e">
        <f>#REF!</f>
        <v>#REF!</v>
      </c>
      <c r="DA265" s="95" t="e">
        <f>#REF!</f>
        <v>#REF!</v>
      </c>
      <c r="DB265" s="95" t="e">
        <f>#REF!</f>
        <v>#REF!</v>
      </c>
    </row>
    <row r="266" spans="1:106" s="38" customFormat="1">
      <c r="A266" t="s">
        <v>165</v>
      </c>
      <c r="B266" s="10">
        <f>('E0-Last'!B47)-2</f>
        <v>27</v>
      </c>
      <c r="C266" s="6" t="s">
        <v>2</v>
      </c>
      <c r="D266" s="10" t="s">
        <v>38</v>
      </c>
      <c r="E266" s="59">
        <f t="shared" si="118"/>
        <v>12.5</v>
      </c>
      <c r="F266" s="59">
        <f t="shared" si="118"/>
        <v>0</v>
      </c>
      <c r="G266" s="59">
        <f t="shared" si="118"/>
        <v>75</v>
      </c>
      <c r="H266" s="59">
        <f t="shared" si="118"/>
        <v>12.5</v>
      </c>
      <c r="I266" s="59">
        <f t="shared" si="119"/>
        <v>0.75</v>
      </c>
      <c r="J266">
        <v>8</v>
      </c>
      <c r="K266">
        <v>1</v>
      </c>
      <c r="L266">
        <v>0</v>
      </c>
      <c r="M266">
        <v>6</v>
      </c>
      <c r="N266">
        <v>1</v>
      </c>
      <c r="O266">
        <v>0.85714285700000004</v>
      </c>
      <c r="P266">
        <v>949.85714289999999</v>
      </c>
      <c r="Q266" t="s">
        <v>57</v>
      </c>
      <c r="R266">
        <v>1027.333333</v>
      </c>
      <c r="S266">
        <v>485</v>
      </c>
      <c r="T266">
        <v>487.42857149999998</v>
      </c>
      <c r="U266">
        <v>453</v>
      </c>
      <c r="V266">
        <v>694</v>
      </c>
      <c r="W266">
        <v>101</v>
      </c>
      <c r="X266">
        <v>80.5</v>
      </c>
      <c r="Y266">
        <v>224</v>
      </c>
      <c r="Z266">
        <v>564.57142850000002</v>
      </c>
      <c r="AA266">
        <v>614.83333330000005</v>
      </c>
      <c r="AB266">
        <v>263</v>
      </c>
      <c r="AC266">
        <v>17</v>
      </c>
      <c r="AD266">
        <v>8</v>
      </c>
      <c r="AE266">
        <v>8</v>
      </c>
      <c r="AF266">
        <v>1</v>
      </c>
      <c r="AG266">
        <v>8</v>
      </c>
      <c r="AH266">
        <v>8</v>
      </c>
      <c r="AI266">
        <v>1</v>
      </c>
      <c r="AJ266" t="s">
        <v>57</v>
      </c>
      <c r="AK266" t="s">
        <v>57</v>
      </c>
      <c r="AL266" t="s">
        <v>57</v>
      </c>
      <c r="AM266">
        <v>7</v>
      </c>
      <c r="AN266">
        <v>1</v>
      </c>
      <c r="AO266" t="s">
        <v>57</v>
      </c>
      <c r="AP266" t="s">
        <v>57</v>
      </c>
      <c r="AQ266" t="s">
        <v>57</v>
      </c>
      <c r="AR266" t="s">
        <v>57</v>
      </c>
      <c r="AS266">
        <v>1</v>
      </c>
      <c r="AT266">
        <v>6</v>
      </c>
      <c r="AU266">
        <v>1</v>
      </c>
      <c r="AV266" t="s">
        <v>57</v>
      </c>
      <c r="AW266" t="s">
        <v>57</v>
      </c>
      <c r="AX266" t="s">
        <v>57</v>
      </c>
      <c r="AY266" t="s">
        <v>57</v>
      </c>
      <c r="AZ266">
        <v>1</v>
      </c>
      <c r="BA266" t="s">
        <v>57</v>
      </c>
      <c r="BB266" t="s">
        <v>57</v>
      </c>
      <c r="BC266" t="s">
        <v>57</v>
      </c>
      <c r="BD266" t="s">
        <v>57</v>
      </c>
      <c r="BE266">
        <v>7</v>
      </c>
      <c r="BF266" t="s">
        <v>57</v>
      </c>
      <c r="BG266" t="s">
        <v>57</v>
      </c>
      <c r="BH266" t="s">
        <v>57</v>
      </c>
      <c r="BI266">
        <v>6</v>
      </c>
      <c r="BJ266">
        <v>1</v>
      </c>
      <c r="BK266" t="s">
        <v>57</v>
      </c>
      <c r="BL266">
        <v>101</v>
      </c>
      <c r="BM266">
        <v>32</v>
      </c>
      <c r="BN266">
        <v>9</v>
      </c>
      <c r="BO266">
        <v>4</v>
      </c>
      <c r="BP266">
        <v>4</v>
      </c>
      <c r="BQ266">
        <v>1</v>
      </c>
      <c r="BR266">
        <v>51</v>
      </c>
      <c r="BS266" t="s">
        <v>57</v>
      </c>
      <c r="BT266" t="s">
        <v>57</v>
      </c>
      <c r="BU266" t="s">
        <v>57</v>
      </c>
      <c r="BV266" t="s">
        <v>57</v>
      </c>
      <c r="BW266" t="s">
        <v>57</v>
      </c>
      <c r="BX266" t="s">
        <v>57</v>
      </c>
      <c r="BY266" t="s">
        <v>57</v>
      </c>
      <c r="BZ266" t="s">
        <v>57</v>
      </c>
      <c r="CA266" t="s">
        <v>57</v>
      </c>
      <c r="CB266" t="s">
        <v>57</v>
      </c>
      <c r="CC266" t="s">
        <v>57</v>
      </c>
      <c r="CD266" t="s">
        <v>58</v>
      </c>
      <c r="CG266" s="10" t="e">
        <f>#REF!</f>
        <v>#REF!</v>
      </c>
      <c r="CH266" s="10" t="e">
        <f>#REF!</f>
        <v>#REF!</v>
      </c>
      <c r="CI266" s="59" t="e">
        <f>#REF!</f>
        <v>#REF!</v>
      </c>
      <c r="CJ266" s="59" t="e">
        <f>#REF!</f>
        <v>#REF!</v>
      </c>
      <c r="CK266" s="59" t="e">
        <f>#REF!</f>
        <v>#REF!</v>
      </c>
      <c r="CL266" s="59" t="e">
        <f>#REF!</f>
        <v>#REF!</v>
      </c>
      <c r="CM266" s="59" t="e">
        <f>#REF!</f>
        <v>#REF!</v>
      </c>
      <c r="CN266" s="95" t="e">
        <f>#REF!</f>
        <v>#REF!</v>
      </c>
      <c r="CO266" s="95" t="e">
        <f>#REF!</f>
        <v>#REF!</v>
      </c>
      <c r="CP266" s="95" t="e">
        <f>#REF!</f>
        <v>#REF!</v>
      </c>
      <c r="CQ266" s="95" t="e">
        <f>#REF!</f>
        <v>#REF!</v>
      </c>
      <c r="CR266" s="95" t="e">
        <f>#REF!</f>
        <v>#REF!</v>
      </c>
      <c r="CS266" s="59" t="e">
        <f>#REF!</f>
        <v>#REF!</v>
      </c>
      <c r="CT266" s="59" t="e">
        <f>#REF!</f>
        <v>#REF!</v>
      </c>
      <c r="CU266" s="59" t="e">
        <f>#REF!</f>
        <v>#REF!</v>
      </c>
      <c r="CV266" s="59" t="e">
        <f>#REF!</f>
        <v>#REF!</v>
      </c>
      <c r="CW266" s="59" t="e">
        <f>#REF!</f>
        <v>#REF!</v>
      </c>
      <c r="CX266" s="95" t="e">
        <f>#REF!</f>
        <v>#REF!</v>
      </c>
      <c r="CY266" s="95" t="e">
        <f>#REF!</f>
        <v>#REF!</v>
      </c>
      <c r="CZ266" s="95" t="e">
        <f>#REF!</f>
        <v>#REF!</v>
      </c>
      <c r="DA266" s="95" t="e">
        <f>#REF!</f>
        <v>#REF!</v>
      </c>
      <c r="DB266" s="95" t="e">
        <f>#REF!</f>
        <v>#REF!</v>
      </c>
    </row>
    <row r="267" spans="1:106" s="38" customFormat="1">
      <c r="A267" t="s">
        <v>166</v>
      </c>
      <c r="B267" s="10">
        <f>('E0-Last'!B48)-2</f>
        <v>32</v>
      </c>
      <c r="C267" s="4" t="s">
        <v>3</v>
      </c>
      <c r="D267" s="10" t="s">
        <v>38</v>
      </c>
      <c r="E267" s="59">
        <f t="shared" si="118"/>
        <v>75</v>
      </c>
      <c r="F267" s="59">
        <f t="shared" si="118"/>
        <v>0</v>
      </c>
      <c r="G267" s="59">
        <f t="shared" si="118"/>
        <v>25</v>
      </c>
      <c r="H267" s="59">
        <f t="shared" si="118"/>
        <v>0</v>
      </c>
      <c r="I267" s="59">
        <f t="shared" si="119"/>
        <v>0.25</v>
      </c>
      <c r="J267">
        <v>8</v>
      </c>
      <c r="K267">
        <v>6</v>
      </c>
      <c r="L267">
        <v>0</v>
      </c>
      <c r="M267">
        <v>2</v>
      </c>
      <c r="N267">
        <v>0</v>
      </c>
      <c r="O267">
        <v>1</v>
      </c>
      <c r="P267">
        <v>2929.5</v>
      </c>
      <c r="Q267" t="s">
        <v>57</v>
      </c>
      <c r="R267">
        <v>2929.5</v>
      </c>
      <c r="S267" t="s">
        <v>57</v>
      </c>
      <c r="T267">
        <v>262.5</v>
      </c>
      <c r="U267">
        <v>262.5</v>
      </c>
      <c r="V267" t="s">
        <v>57</v>
      </c>
      <c r="W267">
        <v>1450.5</v>
      </c>
      <c r="X267">
        <v>1450.5</v>
      </c>
      <c r="Y267" t="s">
        <v>57</v>
      </c>
      <c r="Z267">
        <v>77.5</v>
      </c>
      <c r="AA267">
        <v>77.5</v>
      </c>
      <c r="AB267" t="s">
        <v>57</v>
      </c>
      <c r="AC267">
        <v>8</v>
      </c>
      <c r="AD267">
        <v>2</v>
      </c>
      <c r="AE267">
        <v>4</v>
      </c>
      <c r="AF267">
        <v>2</v>
      </c>
      <c r="AG267">
        <v>6</v>
      </c>
      <c r="AH267">
        <v>2</v>
      </c>
      <c r="AI267" t="s">
        <v>57</v>
      </c>
      <c r="AJ267" t="s">
        <v>57</v>
      </c>
      <c r="AK267" t="s">
        <v>57</v>
      </c>
      <c r="AL267" t="s">
        <v>57</v>
      </c>
      <c r="AM267">
        <v>2</v>
      </c>
      <c r="AN267" t="s">
        <v>57</v>
      </c>
      <c r="AO267" t="s">
        <v>57</v>
      </c>
      <c r="AP267" t="s">
        <v>57</v>
      </c>
      <c r="AQ267" t="s">
        <v>57</v>
      </c>
      <c r="AR267" t="s">
        <v>57</v>
      </c>
      <c r="AS267">
        <v>2</v>
      </c>
      <c r="AT267">
        <v>2</v>
      </c>
      <c r="AU267" t="s">
        <v>57</v>
      </c>
      <c r="AV267" t="s">
        <v>57</v>
      </c>
      <c r="AW267" t="s">
        <v>57</v>
      </c>
      <c r="AX267" t="s">
        <v>57</v>
      </c>
      <c r="AY267">
        <v>2</v>
      </c>
      <c r="AZ267" t="s">
        <v>57</v>
      </c>
      <c r="BA267" t="s">
        <v>57</v>
      </c>
      <c r="BB267" t="s">
        <v>57</v>
      </c>
      <c r="BC267" t="s">
        <v>57</v>
      </c>
      <c r="BD267" t="s">
        <v>57</v>
      </c>
      <c r="BE267">
        <v>7</v>
      </c>
      <c r="BF267" t="s">
        <v>57</v>
      </c>
      <c r="BG267" t="s">
        <v>57</v>
      </c>
      <c r="BH267" t="s">
        <v>57</v>
      </c>
      <c r="BI267" t="s">
        <v>57</v>
      </c>
      <c r="BJ267">
        <v>2</v>
      </c>
      <c r="BK267">
        <v>5</v>
      </c>
      <c r="BL267">
        <v>740</v>
      </c>
      <c r="BM267">
        <v>285</v>
      </c>
      <c r="BN267">
        <v>9</v>
      </c>
      <c r="BO267" t="s">
        <v>57</v>
      </c>
      <c r="BP267">
        <v>2</v>
      </c>
      <c r="BQ267">
        <v>20</v>
      </c>
      <c r="BR267">
        <v>424</v>
      </c>
      <c r="BS267" t="s">
        <v>57</v>
      </c>
      <c r="BT267" t="s">
        <v>57</v>
      </c>
      <c r="BU267" t="s">
        <v>57</v>
      </c>
      <c r="BV267" t="s">
        <v>57</v>
      </c>
      <c r="BW267" t="s">
        <v>57</v>
      </c>
      <c r="BX267" t="s">
        <v>57</v>
      </c>
      <c r="BY267" t="s">
        <v>57</v>
      </c>
      <c r="BZ267" t="s">
        <v>57</v>
      </c>
      <c r="CA267" t="s">
        <v>57</v>
      </c>
      <c r="CB267" t="s">
        <v>57</v>
      </c>
      <c r="CC267" t="s">
        <v>57</v>
      </c>
      <c r="CD267" t="s">
        <v>58</v>
      </c>
      <c r="CG267" s="10">
        <f>CG504</f>
        <v>0</v>
      </c>
      <c r="CH267" s="10">
        <f t="shared" ref="CH267:DB267" si="122">CH504</f>
        <v>0</v>
      </c>
      <c r="CI267" s="59">
        <f t="shared" si="122"/>
        <v>0</v>
      </c>
      <c r="CJ267" s="59">
        <f t="shared" si="122"/>
        <v>0</v>
      </c>
      <c r="CK267" s="59">
        <f t="shared" si="122"/>
        <v>0</v>
      </c>
      <c r="CL267" s="59">
        <f t="shared" si="122"/>
        <v>0</v>
      </c>
      <c r="CM267" s="59">
        <f t="shared" si="122"/>
        <v>0</v>
      </c>
      <c r="CN267" s="95">
        <f t="shared" si="122"/>
        <v>0</v>
      </c>
      <c r="CO267" s="95">
        <f t="shared" si="122"/>
        <v>0</v>
      </c>
      <c r="CP267" s="95">
        <f t="shared" si="122"/>
        <v>0</v>
      </c>
      <c r="CQ267" s="95">
        <f t="shared" si="122"/>
        <v>0</v>
      </c>
      <c r="CR267" s="95">
        <f t="shared" si="122"/>
        <v>0</v>
      </c>
      <c r="CS267" s="59">
        <f t="shared" si="122"/>
        <v>0</v>
      </c>
      <c r="CT267" s="59">
        <f t="shared" si="122"/>
        <v>0</v>
      </c>
      <c r="CU267" s="59">
        <f t="shared" si="122"/>
        <v>0</v>
      </c>
      <c r="CV267" s="59">
        <f t="shared" si="122"/>
        <v>0</v>
      </c>
      <c r="CW267" s="59">
        <f t="shared" si="122"/>
        <v>0</v>
      </c>
      <c r="CX267" s="95">
        <f t="shared" si="122"/>
        <v>0</v>
      </c>
      <c r="CY267" s="95">
        <f t="shared" si="122"/>
        <v>0</v>
      </c>
      <c r="CZ267" s="95">
        <f t="shared" si="122"/>
        <v>0</v>
      </c>
      <c r="DA267" s="95">
        <f t="shared" si="122"/>
        <v>0</v>
      </c>
      <c r="DB267" s="95">
        <f t="shared" si="122"/>
        <v>0</v>
      </c>
    </row>
    <row r="268" spans="1:106" s="38" customFormat="1">
      <c r="A268" t="s">
        <v>167</v>
      </c>
      <c r="B268" s="10">
        <f>('E0-Last'!B49)-2</f>
        <v>27</v>
      </c>
      <c r="C268" s="6" t="s">
        <v>2</v>
      </c>
      <c r="D268" s="10" t="s">
        <v>38</v>
      </c>
      <c r="E268" s="59">
        <f t="shared" si="118"/>
        <v>12.5</v>
      </c>
      <c r="F268" s="59">
        <f t="shared" si="118"/>
        <v>12.5</v>
      </c>
      <c r="G268" s="59">
        <f t="shared" si="118"/>
        <v>62.5</v>
      </c>
      <c r="H268" s="59">
        <f t="shared" si="118"/>
        <v>12.5</v>
      </c>
      <c r="I268" s="59">
        <f t="shared" si="119"/>
        <v>0.625</v>
      </c>
      <c r="J268">
        <v>8</v>
      </c>
      <c r="K268">
        <v>1</v>
      </c>
      <c r="L268">
        <v>1</v>
      </c>
      <c r="M268">
        <v>5</v>
      </c>
      <c r="N268">
        <v>1</v>
      </c>
      <c r="O268">
        <v>0.83333333330000003</v>
      </c>
      <c r="P268">
        <v>840.28571439999996</v>
      </c>
      <c r="Q268">
        <v>1476</v>
      </c>
      <c r="R268">
        <v>737.40000010000006</v>
      </c>
      <c r="S268">
        <v>719</v>
      </c>
      <c r="T268">
        <v>400.5</v>
      </c>
      <c r="U268">
        <v>241.2</v>
      </c>
      <c r="V268">
        <v>1197</v>
      </c>
      <c r="W268">
        <v>333.66666659999999</v>
      </c>
      <c r="X268">
        <v>373.6</v>
      </c>
      <c r="Y268">
        <v>134</v>
      </c>
      <c r="Z268">
        <v>764.5</v>
      </c>
      <c r="AA268">
        <v>880</v>
      </c>
      <c r="AB268">
        <v>187</v>
      </c>
      <c r="AC268">
        <v>17</v>
      </c>
      <c r="AD268">
        <v>7</v>
      </c>
      <c r="AE268">
        <v>7</v>
      </c>
      <c r="AF268">
        <v>3</v>
      </c>
      <c r="AG268">
        <v>7</v>
      </c>
      <c r="AH268">
        <v>6</v>
      </c>
      <c r="AI268">
        <v>3</v>
      </c>
      <c r="AJ268" t="s">
        <v>57</v>
      </c>
      <c r="AK268" t="s">
        <v>57</v>
      </c>
      <c r="AL268">
        <v>1</v>
      </c>
      <c r="AM268">
        <v>7</v>
      </c>
      <c r="AN268" t="s">
        <v>57</v>
      </c>
      <c r="AO268" t="s">
        <v>57</v>
      </c>
      <c r="AP268" t="s">
        <v>57</v>
      </c>
      <c r="AQ268" t="s">
        <v>57</v>
      </c>
      <c r="AR268" t="s">
        <v>57</v>
      </c>
      <c r="AS268" t="s">
        <v>57</v>
      </c>
      <c r="AT268">
        <v>5</v>
      </c>
      <c r="AU268">
        <v>2</v>
      </c>
      <c r="AV268" t="s">
        <v>57</v>
      </c>
      <c r="AW268" t="s">
        <v>57</v>
      </c>
      <c r="AX268" t="s">
        <v>57</v>
      </c>
      <c r="AY268" t="s">
        <v>57</v>
      </c>
      <c r="AZ268">
        <v>1</v>
      </c>
      <c r="BA268">
        <v>1</v>
      </c>
      <c r="BB268" t="s">
        <v>57</v>
      </c>
      <c r="BC268" t="s">
        <v>57</v>
      </c>
      <c r="BD268">
        <v>1</v>
      </c>
      <c r="BE268">
        <v>8</v>
      </c>
      <c r="BF268">
        <v>1</v>
      </c>
      <c r="BG268" t="s">
        <v>57</v>
      </c>
      <c r="BH268">
        <v>1</v>
      </c>
      <c r="BI268">
        <v>4</v>
      </c>
      <c r="BJ268">
        <v>2</v>
      </c>
      <c r="BK268" t="s">
        <v>57</v>
      </c>
      <c r="BL268">
        <v>721</v>
      </c>
      <c r="BM268">
        <v>204</v>
      </c>
      <c r="BN268">
        <v>98</v>
      </c>
      <c r="BO268">
        <v>3</v>
      </c>
      <c r="BP268">
        <v>3</v>
      </c>
      <c r="BQ268">
        <v>11</v>
      </c>
      <c r="BR268">
        <v>402</v>
      </c>
      <c r="BS268" t="s">
        <v>57</v>
      </c>
      <c r="BT268" t="s">
        <v>57</v>
      </c>
      <c r="BU268" t="s">
        <v>57</v>
      </c>
      <c r="BV268" t="s">
        <v>57</v>
      </c>
      <c r="BW268" t="s">
        <v>57</v>
      </c>
      <c r="BX268" t="s">
        <v>57</v>
      </c>
      <c r="BY268" t="s">
        <v>57</v>
      </c>
      <c r="BZ268" t="s">
        <v>57</v>
      </c>
      <c r="CA268" t="s">
        <v>57</v>
      </c>
      <c r="CB268" t="s">
        <v>57</v>
      </c>
      <c r="CC268" t="s">
        <v>57</v>
      </c>
      <c r="CD268" t="s">
        <v>58</v>
      </c>
      <c r="CG268" s="10"/>
      <c r="CH268" s="10"/>
    </row>
    <row r="269" spans="1:106" s="38" customFormat="1">
      <c r="A269" t="s">
        <v>182</v>
      </c>
      <c r="B269" s="10">
        <f>('E0-Last'!B50)-2</f>
        <v>35</v>
      </c>
      <c r="C269" s="4" t="s">
        <v>3</v>
      </c>
      <c r="D269" s="10" t="s">
        <v>38</v>
      </c>
      <c r="E269" s="59">
        <f t="shared" si="118"/>
        <v>0</v>
      </c>
      <c r="F269" s="59">
        <f t="shared" si="118"/>
        <v>0</v>
      </c>
      <c r="G269" s="59">
        <f t="shared" si="118"/>
        <v>0</v>
      </c>
      <c r="H269" s="59">
        <f t="shared" si="118"/>
        <v>0</v>
      </c>
      <c r="I269" s="59">
        <f t="shared" si="119"/>
        <v>0</v>
      </c>
      <c r="J269">
        <v>8</v>
      </c>
      <c r="K269">
        <v>0</v>
      </c>
      <c r="L269">
        <v>0</v>
      </c>
      <c r="M269">
        <v>0</v>
      </c>
      <c r="N269">
        <v>0</v>
      </c>
      <c r="O269">
        <v>0</v>
      </c>
      <c r="P269" t="s">
        <v>57</v>
      </c>
      <c r="Q269" t="s">
        <v>57</v>
      </c>
      <c r="R269" t="s">
        <v>57</v>
      </c>
      <c r="S269" t="s">
        <v>57</v>
      </c>
      <c r="T269" t="s">
        <v>57</v>
      </c>
      <c r="U269" t="s">
        <v>57</v>
      </c>
      <c r="V269" t="s">
        <v>57</v>
      </c>
      <c r="W269" t="s">
        <v>57</v>
      </c>
      <c r="X269" t="s">
        <v>57</v>
      </c>
      <c r="Y269" t="s">
        <v>57</v>
      </c>
      <c r="Z269" t="s">
        <v>57</v>
      </c>
      <c r="AA269" t="s">
        <v>57</v>
      </c>
      <c r="AB269" t="s">
        <v>57</v>
      </c>
      <c r="AC269" t="s">
        <v>57</v>
      </c>
      <c r="AD269" t="s">
        <v>57</v>
      </c>
      <c r="AE269" t="s">
        <v>57</v>
      </c>
      <c r="AF269" t="s">
        <v>57</v>
      </c>
      <c r="AG269" t="s">
        <v>57</v>
      </c>
      <c r="AH269" t="s">
        <v>57</v>
      </c>
      <c r="AI269" t="s">
        <v>57</v>
      </c>
      <c r="AJ269" t="s">
        <v>57</v>
      </c>
      <c r="AK269" t="s">
        <v>57</v>
      </c>
      <c r="AL269" t="s">
        <v>57</v>
      </c>
      <c r="AM269" t="s">
        <v>57</v>
      </c>
      <c r="AN269" t="s">
        <v>57</v>
      </c>
      <c r="AO269" t="s">
        <v>57</v>
      </c>
      <c r="AP269" t="s">
        <v>57</v>
      </c>
      <c r="AQ269" t="s">
        <v>57</v>
      </c>
      <c r="AR269" t="s">
        <v>57</v>
      </c>
      <c r="AS269" t="s">
        <v>57</v>
      </c>
      <c r="AT269" t="s">
        <v>57</v>
      </c>
      <c r="AU269" t="s">
        <v>57</v>
      </c>
      <c r="AV269" t="s">
        <v>57</v>
      </c>
      <c r="AW269" t="s">
        <v>57</v>
      </c>
      <c r="AX269" t="s">
        <v>57</v>
      </c>
      <c r="AY269" t="s">
        <v>57</v>
      </c>
      <c r="AZ269" t="s">
        <v>57</v>
      </c>
      <c r="BA269" t="s">
        <v>57</v>
      </c>
      <c r="BB269" t="s">
        <v>57</v>
      </c>
      <c r="BC269" t="s">
        <v>57</v>
      </c>
      <c r="BD269" t="s">
        <v>57</v>
      </c>
      <c r="BE269" t="s">
        <v>57</v>
      </c>
      <c r="BF269" t="s">
        <v>57</v>
      </c>
      <c r="BG269" t="s">
        <v>57</v>
      </c>
      <c r="BH269" t="s">
        <v>57</v>
      </c>
      <c r="BI269" t="s">
        <v>57</v>
      </c>
      <c r="BJ269" t="s">
        <v>57</v>
      </c>
      <c r="BK269" t="s">
        <v>57</v>
      </c>
      <c r="BL269" t="s">
        <v>57</v>
      </c>
      <c r="BM269" t="s">
        <v>57</v>
      </c>
      <c r="BN269" t="s">
        <v>57</v>
      </c>
      <c r="BO269" t="s">
        <v>57</v>
      </c>
      <c r="BP269" t="s">
        <v>57</v>
      </c>
      <c r="BQ269" t="s">
        <v>57</v>
      </c>
      <c r="BR269" t="s">
        <v>57</v>
      </c>
      <c r="BS269" t="s">
        <v>57</v>
      </c>
      <c r="BT269" t="s">
        <v>57</v>
      </c>
      <c r="BU269" t="s">
        <v>57</v>
      </c>
      <c r="BV269" t="s">
        <v>57</v>
      </c>
      <c r="BW269" t="s">
        <v>57</v>
      </c>
      <c r="BX269" t="s">
        <v>57</v>
      </c>
      <c r="BY269" t="s">
        <v>57</v>
      </c>
      <c r="BZ269" t="s">
        <v>57</v>
      </c>
      <c r="CA269" t="s">
        <v>57</v>
      </c>
      <c r="CB269" t="s">
        <v>57</v>
      </c>
      <c r="CC269" t="s">
        <v>57</v>
      </c>
      <c r="CD269" t="s">
        <v>58</v>
      </c>
      <c r="CG269" s="10"/>
      <c r="CH269" s="10"/>
    </row>
    <row r="270" spans="1:106" s="38" customFormat="1">
      <c r="A270" t="s">
        <v>168</v>
      </c>
      <c r="B270" s="10">
        <f>('E0-Last'!B51)-2</f>
        <v>25</v>
      </c>
      <c r="C270" s="4" t="s">
        <v>3</v>
      </c>
      <c r="D270" s="10" t="s">
        <v>38</v>
      </c>
      <c r="E270" s="59">
        <f t="shared" si="118"/>
        <v>0</v>
      </c>
      <c r="F270" s="59">
        <f t="shared" si="118"/>
        <v>0</v>
      </c>
      <c r="G270" s="59">
        <f t="shared" si="118"/>
        <v>62.5</v>
      </c>
      <c r="H270" s="59">
        <f t="shared" si="118"/>
        <v>37.5</v>
      </c>
      <c r="I270" s="59">
        <f t="shared" si="119"/>
        <v>0.625</v>
      </c>
      <c r="J270">
        <v>8</v>
      </c>
      <c r="K270">
        <v>0</v>
      </c>
      <c r="L270">
        <v>0</v>
      </c>
      <c r="M270">
        <v>5</v>
      </c>
      <c r="N270">
        <v>3</v>
      </c>
      <c r="O270">
        <v>0.625</v>
      </c>
      <c r="P270">
        <v>231.125</v>
      </c>
      <c r="Q270" t="s">
        <v>57</v>
      </c>
      <c r="R270">
        <v>234.6</v>
      </c>
      <c r="S270">
        <v>225.33333329999999</v>
      </c>
      <c r="T270">
        <v>139.125</v>
      </c>
      <c r="U270">
        <v>143.19999999999999</v>
      </c>
      <c r="V270">
        <v>132.33333329999999</v>
      </c>
      <c r="W270">
        <v>302.25</v>
      </c>
      <c r="X270">
        <v>378.6</v>
      </c>
      <c r="Y270">
        <v>175</v>
      </c>
      <c r="Z270">
        <v>35.375</v>
      </c>
      <c r="AA270">
        <v>25.8</v>
      </c>
      <c r="AB270">
        <v>51.333333330000002</v>
      </c>
      <c r="AC270">
        <v>54</v>
      </c>
      <c r="AD270">
        <v>15</v>
      </c>
      <c r="AE270">
        <v>31</v>
      </c>
      <c r="AF270">
        <v>8</v>
      </c>
      <c r="AG270">
        <v>11</v>
      </c>
      <c r="AH270">
        <v>10</v>
      </c>
      <c r="AI270">
        <v>3</v>
      </c>
      <c r="AJ270">
        <v>2</v>
      </c>
      <c r="AK270">
        <v>3</v>
      </c>
      <c r="AL270">
        <v>25</v>
      </c>
      <c r="AM270">
        <v>8</v>
      </c>
      <c r="AN270">
        <v>2</v>
      </c>
      <c r="AO270" t="s">
        <v>57</v>
      </c>
      <c r="AP270" t="s">
        <v>57</v>
      </c>
      <c r="AQ270">
        <v>1</v>
      </c>
      <c r="AR270">
        <v>4</v>
      </c>
      <c r="AS270">
        <v>2</v>
      </c>
      <c r="AT270">
        <v>5</v>
      </c>
      <c r="AU270">
        <v>3</v>
      </c>
      <c r="AV270">
        <v>2</v>
      </c>
      <c r="AW270">
        <v>1</v>
      </c>
      <c r="AX270">
        <v>18</v>
      </c>
      <c r="AY270">
        <v>1</v>
      </c>
      <c r="AZ270">
        <v>3</v>
      </c>
      <c r="BA270" t="s">
        <v>57</v>
      </c>
      <c r="BB270" t="s">
        <v>57</v>
      </c>
      <c r="BC270">
        <v>1</v>
      </c>
      <c r="BD270">
        <v>3</v>
      </c>
      <c r="BE270">
        <v>25</v>
      </c>
      <c r="BF270" t="s">
        <v>57</v>
      </c>
      <c r="BG270" t="s">
        <v>57</v>
      </c>
      <c r="BH270" t="s">
        <v>57</v>
      </c>
      <c r="BI270">
        <v>2</v>
      </c>
      <c r="BJ270">
        <v>11</v>
      </c>
      <c r="BK270">
        <v>12</v>
      </c>
      <c r="BL270">
        <v>62</v>
      </c>
      <c r="BM270">
        <v>2</v>
      </c>
      <c r="BN270" t="s">
        <v>57</v>
      </c>
      <c r="BO270">
        <v>1</v>
      </c>
      <c r="BP270">
        <v>20</v>
      </c>
      <c r="BQ270">
        <v>18</v>
      </c>
      <c r="BR270">
        <v>21</v>
      </c>
      <c r="BS270" t="s">
        <v>57</v>
      </c>
      <c r="BT270" t="s">
        <v>57</v>
      </c>
      <c r="BU270" t="s">
        <v>57</v>
      </c>
      <c r="BV270" t="s">
        <v>57</v>
      </c>
      <c r="BW270" t="s">
        <v>57</v>
      </c>
      <c r="BX270" t="s">
        <v>57</v>
      </c>
      <c r="BY270" t="s">
        <v>57</v>
      </c>
      <c r="BZ270" t="s">
        <v>57</v>
      </c>
      <c r="CA270" t="s">
        <v>57</v>
      </c>
      <c r="CB270" t="s">
        <v>57</v>
      </c>
      <c r="CC270" t="s">
        <v>57</v>
      </c>
      <c r="CD270" t="s">
        <v>58</v>
      </c>
      <c r="CG270" s="10"/>
      <c r="CH270" s="10"/>
    </row>
    <row r="271" spans="1:106" s="38" customFormat="1">
      <c r="A271" t="s">
        <v>169</v>
      </c>
      <c r="B271" s="10">
        <f>('E0-Last'!B52)-2</f>
        <v>33</v>
      </c>
      <c r="C271" s="6" t="s">
        <v>2</v>
      </c>
      <c r="D271" s="10" t="s">
        <v>38</v>
      </c>
      <c r="E271" s="59">
        <f t="shared" si="118"/>
        <v>12.5</v>
      </c>
      <c r="F271" s="59">
        <f t="shared" si="118"/>
        <v>12.5</v>
      </c>
      <c r="G271" s="59">
        <f t="shared" si="118"/>
        <v>25</v>
      </c>
      <c r="H271" s="59">
        <f t="shared" si="118"/>
        <v>50</v>
      </c>
      <c r="I271" s="59">
        <f t="shared" si="119"/>
        <v>0.25</v>
      </c>
      <c r="J271">
        <v>8</v>
      </c>
      <c r="K271">
        <v>1</v>
      </c>
      <c r="L271">
        <v>1</v>
      </c>
      <c r="M271">
        <v>2</v>
      </c>
      <c r="N271">
        <v>4</v>
      </c>
      <c r="O271">
        <v>0.33333333339999999</v>
      </c>
      <c r="P271">
        <v>1185.4285709999999</v>
      </c>
      <c r="Q271">
        <v>1548</v>
      </c>
      <c r="R271">
        <v>437.5</v>
      </c>
      <c r="S271">
        <v>1468.75</v>
      </c>
      <c r="T271">
        <v>122.66666669999999</v>
      </c>
      <c r="U271">
        <v>85.5</v>
      </c>
      <c r="V271">
        <v>141.25</v>
      </c>
      <c r="W271">
        <v>4148</v>
      </c>
      <c r="X271">
        <v>3240.5</v>
      </c>
      <c r="Y271">
        <v>4601.75</v>
      </c>
      <c r="Z271">
        <v>35.5</v>
      </c>
      <c r="AA271">
        <v>31.5</v>
      </c>
      <c r="AB271">
        <v>37.5</v>
      </c>
      <c r="AC271">
        <v>18</v>
      </c>
      <c r="AD271">
        <v>9</v>
      </c>
      <c r="AE271">
        <v>3</v>
      </c>
      <c r="AF271">
        <v>6</v>
      </c>
      <c r="AG271">
        <v>10</v>
      </c>
      <c r="AH271">
        <v>7</v>
      </c>
      <c r="AI271" t="s">
        <v>57</v>
      </c>
      <c r="AJ271" t="s">
        <v>57</v>
      </c>
      <c r="AK271">
        <v>1</v>
      </c>
      <c r="AL271" t="s">
        <v>57</v>
      </c>
      <c r="AM271">
        <v>7</v>
      </c>
      <c r="AN271">
        <v>1</v>
      </c>
      <c r="AO271" t="s">
        <v>57</v>
      </c>
      <c r="AP271" t="s">
        <v>57</v>
      </c>
      <c r="AQ271">
        <v>1</v>
      </c>
      <c r="AR271" t="s">
        <v>57</v>
      </c>
      <c r="AS271">
        <v>1</v>
      </c>
      <c r="AT271">
        <v>2</v>
      </c>
      <c r="AU271" t="s">
        <v>57</v>
      </c>
      <c r="AV271" t="s">
        <v>57</v>
      </c>
      <c r="AW271" t="s">
        <v>57</v>
      </c>
      <c r="AX271" t="s">
        <v>57</v>
      </c>
      <c r="AY271">
        <v>2</v>
      </c>
      <c r="AZ271">
        <v>4</v>
      </c>
      <c r="BA271" t="s">
        <v>57</v>
      </c>
      <c r="BB271" t="s">
        <v>57</v>
      </c>
      <c r="BC271" t="s">
        <v>57</v>
      </c>
      <c r="BD271" t="s">
        <v>57</v>
      </c>
      <c r="BE271">
        <v>8</v>
      </c>
      <c r="BF271" t="s">
        <v>57</v>
      </c>
      <c r="BG271" t="s">
        <v>57</v>
      </c>
      <c r="BH271" t="s">
        <v>57</v>
      </c>
      <c r="BI271" t="s">
        <v>57</v>
      </c>
      <c r="BJ271">
        <v>6</v>
      </c>
      <c r="BK271">
        <v>2</v>
      </c>
      <c r="BL271">
        <v>384</v>
      </c>
      <c r="BM271">
        <v>64</v>
      </c>
      <c r="BN271">
        <v>12</v>
      </c>
      <c r="BO271" t="s">
        <v>57</v>
      </c>
      <c r="BP271">
        <v>4</v>
      </c>
      <c r="BQ271">
        <v>208</v>
      </c>
      <c r="BR271">
        <v>96</v>
      </c>
      <c r="BS271" t="s">
        <v>57</v>
      </c>
      <c r="BT271" t="s">
        <v>57</v>
      </c>
      <c r="BU271" t="s">
        <v>57</v>
      </c>
      <c r="BV271" t="s">
        <v>57</v>
      </c>
      <c r="BW271" t="s">
        <v>57</v>
      </c>
      <c r="BX271" t="s">
        <v>57</v>
      </c>
      <c r="BY271" t="s">
        <v>57</v>
      </c>
      <c r="BZ271" t="s">
        <v>57</v>
      </c>
      <c r="CA271" t="s">
        <v>57</v>
      </c>
      <c r="CB271" t="s">
        <v>57</v>
      </c>
      <c r="CC271" t="s">
        <v>57</v>
      </c>
      <c r="CD271" t="s">
        <v>58</v>
      </c>
      <c r="CG271" s="10"/>
      <c r="CH271" s="10"/>
    </row>
    <row r="272" spans="1:106" s="38" customFormat="1">
      <c r="A272" t="s">
        <v>170</v>
      </c>
      <c r="B272" s="10">
        <f>('E0-Last'!B53)-2</f>
        <v>27</v>
      </c>
      <c r="C272" s="6" t="s">
        <v>2</v>
      </c>
      <c r="D272" s="10" t="s">
        <v>38</v>
      </c>
      <c r="E272" s="59">
        <f t="shared" si="118"/>
        <v>0</v>
      </c>
      <c r="F272" s="59">
        <f t="shared" si="118"/>
        <v>12.5</v>
      </c>
      <c r="G272" s="59">
        <f t="shared" si="118"/>
        <v>87.5</v>
      </c>
      <c r="H272" s="59">
        <f t="shared" si="118"/>
        <v>0</v>
      </c>
      <c r="I272" s="59">
        <f t="shared" si="119"/>
        <v>0.875</v>
      </c>
      <c r="J272">
        <v>8</v>
      </c>
      <c r="K272">
        <v>0</v>
      </c>
      <c r="L272">
        <v>1</v>
      </c>
      <c r="M272">
        <v>7</v>
      </c>
      <c r="N272">
        <v>0</v>
      </c>
      <c r="O272">
        <v>1</v>
      </c>
      <c r="P272">
        <v>583.75</v>
      </c>
      <c r="Q272">
        <v>1169</v>
      </c>
      <c r="R272">
        <v>500.14285719999998</v>
      </c>
      <c r="S272" t="s">
        <v>57</v>
      </c>
      <c r="T272">
        <v>224.2857143</v>
      </c>
      <c r="U272">
        <v>224.2857143</v>
      </c>
      <c r="V272" t="s">
        <v>57</v>
      </c>
      <c r="W272">
        <v>118</v>
      </c>
      <c r="X272">
        <v>118</v>
      </c>
      <c r="Y272" t="s">
        <v>57</v>
      </c>
      <c r="Z272">
        <v>628.28571439999996</v>
      </c>
      <c r="AA272">
        <v>628.28571439999996</v>
      </c>
      <c r="AB272" t="s">
        <v>57</v>
      </c>
      <c r="AC272">
        <v>70</v>
      </c>
      <c r="AD272">
        <v>23</v>
      </c>
      <c r="AE272">
        <v>47</v>
      </c>
      <c r="AF272" t="s">
        <v>57</v>
      </c>
      <c r="AG272">
        <v>13</v>
      </c>
      <c r="AH272">
        <v>20</v>
      </c>
      <c r="AI272">
        <v>31</v>
      </c>
      <c r="AJ272">
        <v>6</v>
      </c>
      <c r="AK272" t="s">
        <v>57</v>
      </c>
      <c r="AL272" t="s">
        <v>57</v>
      </c>
      <c r="AM272">
        <v>8</v>
      </c>
      <c r="AN272">
        <v>13</v>
      </c>
      <c r="AO272">
        <v>1</v>
      </c>
      <c r="AP272">
        <v>1</v>
      </c>
      <c r="AQ272" t="s">
        <v>57</v>
      </c>
      <c r="AR272" t="s">
        <v>57</v>
      </c>
      <c r="AS272">
        <v>5</v>
      </c>
      <c r="AT272">
        <v>7</v>
      </c>
      <c r="AU272">
        <v>30</v>
      </c>
      <c r="AV272">
        <v>5</v>
      </c>
      <c r="AW272" t="s">
        <v>57</v>
      </c>
      <c r="AX272" t="s">
        <v>57</v>
      </c>
      <c r="AY272" t="s">
        <v>57</v>
      </c>
      <c r="AZ272" t="s">
        <v>57</v>
      </c>
      <c r="BA272" t="s">
        <v>57</v>
      </c>
      <c r="BB272" t="s">
        <v>57</v>
      </c>
      <c r="BC272" t="s">
        <v>57</v>
      </c>
      <c r="BD272" t="s">
        <v>57</v>
      </c>
      <c r="BE272">
        <v>13</v>
      </c>
      <c r="BF272" t="s">
        <v>57</v>
      </c>
      <c r="BG272">
        <v>6</v>
      </c>
      <c r="BH272" t="s">
        <v>57</v>
      </c>
      <c r="BI272">
        <v>7</v>
      </c>
      <c r="BJ272" t="s">
        <v>57</v>
      </c>
      <c r="BK272" t="s">
        <v>57</v>
      </c>
      <c r="BL272">
        <v>78</v>
      </c>
      <c r="BM272">
        <v>18</v>
      </c>
      <c r="BN272">
        <v>5</v>
      </c>
      <c r="BO272" t="s">
        <v>57</v>
      </c>
      <c r="BP272">
        <v>6</v>
      </c>
      <c r="BQ272" t="s">
        <v>57</v>
      </c>
      <c r="BR272">
        <v>49</v>
      </c>
      <c r="BS272" t="s">
        <v>57</v>
      </c>
      <c r="BT272" t="s">
        <v>57</v>
      </c>
      <c r="BU272" t="s">
        <v>57</v>
      </c>
      <c r="BV272" t="s">
        <v>57</v>
      </c>
      <c r="BW272" t="s">
        <v>57</v>
      </c>
      <c r="BX272" t="s">
        <v>57</v>
      </c>
      <c r="BY272" t="s">
        <v>57</v>
      </c>
      <c r="BZ272" t="s">
        <v>57</v>
      </c>
      <c r="CA272" t="s">
        <v>57</v>
      </c>
      <c r="CB272" t="s">
        <v>57</v>
      </c>
      <c r="CC272" t="s">
        <v>57</v>
      </c>
      <c r="CD272" t="s">
        <v>58</v>
      </c>
      <c r="CG272" s="10"/>
      <c r="CH272" s="10"/>
    </row>
    <row r="273" spans="1:86" s="38" customFormat="1">
      <c r="A273" t="s">
        <v>171</v>
      </c>
      <c r="B273" s="10">
        <f>('E0-Last'!B54)-2</f>
        <v>32</v>
      </c>
      <c r="C273" s="4" t="s">
        <v>3</v>
      </c>
      <c r="D273" s="10" t="s">
        <v>38</v>
      </c>
      <c r="E273" s="59">
        <f t="shared" si="118"/>
        <v>0</v>
      </c>
      <c r="F273" s="59">
        <f t="shared" si="118"/>
        <v>0</v>
      </c>
      <c r="G273" s="59">
        <f t="shared" si="118"/>
        <v>100</v>
      </c>
      <c r="H273" s="59">
        <f t="shared" si="118"/>
        <v>0</v>
      </c>
      <c r="I273" s="59">
        <f t="shared" si="119"/>
        <v>1</v>
      </c>
      <c r="J273">
        <v>8</v>
      </c>
      <c r="K273">
        <v>0</v>
      </c>
      <c r="L273">
        <v>0</v>
      </c>
      <c r="M273">
        <v>8</v>
      </c>
      <c r="N273">
        <v>0</v>
      </c>
      <c r="O273">
        <v>1</v>
      </c>
      <c r="P273">
        <v>351</v>
      </c>
      <c r="Q273" t="s">
        <v>57</v>
      </c>
      <c r="R273">
        <v>351</v>
      </c>
      <c r="S273" t="s">
        <v>57</v>
      </c>
      <c r="T273">
        <v>145.5</v>
      </c>
      <c r="U273">
        <v>145.5</v>
      </c>
      <c r="V273" t="s">
        <v>57</v>
      </c>
      <c r="W273">
        <v>186</v>
      </c>
      <c r="X273">
        <v>186</v>
      </c>
      <c r="Y273" t="s">
        <v>57</v>
      </c>
      <c r="Z273">
        <v>112.625</v>
      </c>
      <c r="AA273">
        <v>112.625</v>
      </c>
      <c r="AB273" t="s">
        <v>57</v>
      </c>
      <c r="AC273">
        <v>37</v>
      </c>
      <c r="AD273">
        <v>18</v>
      </c>
      <c r="AE273">
        <v>16</v>
      </c>
      <c r="AF273">
        <v>3</v>
      </c>
      <c r="AG273">
        <v>11</v>
      </c>
      <c r="AH273">
        <v>10</v>
      </c>
      <c r="AI273">
        <v>3</v>
      </c>
      <c r="AJ273" t="s">
        <v>57</v>
      </c>
      <c r="AK273">
        <v>2</v>
      </c>
      <c r="AL273">
        <v>11</v>
      </c>
      <c r="AM273">
        <v>8</v>
      </c>
      <c r="AN273">
        <v>2</v>
      </c>
      <c r="AO273" t="s">
        <v>57</v>
      </c>
      <c r="AP273" t="s">
        <v>57</v>
      </c>
      <c r="AQ273">
        <v>1</v>
      </c>
      <c r="AR273">
        <v>7</v>
      </c>
      <c r="AS273">
        <v>3</v>
      </c>
      <c r="AT273">
        <v>8</v>
      </c>
      <c r="AU273">
        <v>3</v>
      </c>
      <c r="AV273" t="s">
        <v>57</v>
      </c>
      <c r="AW273" t="s">
        <v>57</v>
      </c>
      <c r="AX273">
        <v>2</v>
      </c>
      <c r="AY273" t="s">
        <v>57</v>
      </c>
      <c r="AZ273" t="s">
        <v>57</v>
      </c>
      <c r="BA273" t="s">
        <v>57</v>
      </c>
      <c r="BB273" t="s">
        <v>57</v>
      </c>
      <c r="BC273">
        <v>1</v>
      </c>
      <c r="BD273">
        <v>2</v>
      </c>
      <c r="BE273">
        <v>19</v>
      </c>
      <c r="BF273" t="s">
        <v>57</v>
      </c>
      <c r="BG273" t="s">
        <v>57</v>
      </c>
      <c r="BH273" t="s">
        <v>57</v>
      </c>
      <c r="BI273">
        <v>5</v>
      </c>
      <c r="BJ273">
        <v>8</v>
      </c>
      <c r="BK273">
        <v>6</v>
      </c>
      <c r="BL273">
        <v>50</v>
      </c>
      <c r="BM273">
        <v>17</v>
      </c>
      <c r="BN273" t="s">
        <v>57</v>
      </c>
      <c r="BO273">
        <v>1</v>
      </c>
      <c r="BP273">
        <v>9</v>
      </c>
      <c r="BQ273">
        <v>5</v>
      </c>
      <c r="BR273">
        <v>18</v>
      </c>
      <c r="BS273" t="s">
        <v>57</v>
      </c>
      <c r="BT273" t="s">
        <v>57</v>
      </c>
      <c r="BU273" t="s">
        <v>57</v>
      </c>
      <c r="BV273" t="s">
        <v>57</v>
      </c>
      <c r="BW273" t="s">
        <v>57</v>
      </c>
      <c r="BX273" t="s">
        <v>57</v>
      </c>
      <c r="BY273" t="s">
        <v>57</v>
      </c>
      <c r="BZ273" t="s">
        <v>57</v>
      </c>
      <c r="CA273" t="s">
        <v>57</v>
      </c>
      <c r="CB273" t="s">
        <v>57</v>
      </c>
      <c r="CC273" t="s">
        <v>57</v>
      </c>
      <c r="CD273" t="s">
        <v>58</v>
      </c>
      <c r="CG273" s="10"/>
      <c r="CH273" s="10"/>
    </row>
    <row r="274" spans="1:86" s="38" customFormat="1">
      <c r="A274" t="s">
        <v>172</v>
      </c>
      <c r="B274" s="10">
        <f>('E0-Last'!B55)-2</f>
        <v>27</v>
      </c>
      <c r="C274" s="4" t="s">
        <v>3</v>
      </c>
      <c r="D274" s="10" t="s">
        <v>38</v>
      </c>
      <c r="E274" s="59">
        <f t="shared" si="118"/>
        <v>0</v>
      </c>
      <c r="F274" s="59">
        <f t="shared" si="118"/>
        <v>0</v>
      </c>
      <c r="G274" s="59">
        <f t="shared" si="118"/>
        <v>87.5</v>
      </c>
      <c r="H274" s="59">
        <f t="shared" si="118"/>
        <v>12.5</v>
      </c>
      <c r="I274" s="59">
        <f t="shared" si="119"/>
        <v>0.875</v>
      </c>
      <c r="J274">
        <v>8</v>
      </c>
      <c r="K274">
        <v>0</v>
      </c>
      <c r="L274">
        <v>0</v>
      </c>
      <c r="M274">
        <v>7</v>
      </c>
      <c r="N274">
        <v>1</v>
      </c>
      <c r="O274">
        <v>0.875</v>
      </c>
      <c r="P274">
        <v>715.875</v>
      </c>
      <c r="Q274" t="s">
        <v>57</v>
      </c>
      <c r="R274">
        <v>727</v>
      </c>
      <c r="S274">
        <v>638</v>
      </c>
      <c r="T274">
        <v>102.625</v>
      </c>
      <c r="U274">
        <v>107.1428571</v>
      </c>
      <c r="V274">
        <v>71</v>
      </c>
      <c r="W274">
        <v>179.5</v>
      </c>
      <c r="X274">
        <v>68.142857129999996</v>
      </c>
      <c r="Y274">
        <v>959</v>
      </c>
      <c r="Z274">
        <v>682.75</v>
      </c>
      <c r="AA274">
        <v>745.42857149999998</v>
      </c>
      <c r="AB274">
        <v>244</v>
      </c>
      <c r="AC274">
        <v>24</v>
      </c>
      <c r="AD274">
        <v>8</v>
      </c>
      <c r="AE274">
        <v>9</v>
      </c>
      <c r="AF274">
        <v>7</v>
      </c>
      <c r="AG274">
        <v>10</v>
      </c>
      <c r="AH274">
        <v>8</v>
      </c>
      <c r="AI274">
        <v>3</v>
      </c>
      <c r="AJ274">
        <v>1</v>
      </c>
      <c r="AK274">
        <v>1</v>
      </c>
      <c r="AL274">
        <v>1</v>
      </c>
      <c r="AM274">
        <v>8</v>
      </c>
      <c r="AN274" t="s">
        <v>57</v>
      </c>
      <c r="AO274" t="s">
        <v>57</v>
      </c>
      <c r="AP274" t="s">
        <v>57</v>
      </c>
      <c r="AQ274" t="s">
        <v>57</v>
      </c>
      <c r="AR274" t="s">
        <v>57</v>
      </c>
      <c r="AS274">
        <v>2</v>
      </c>
      <c r="AT274">
        <v>7</v>
      </c>
      <c r="AU274" t="s">
        <v>57</v>
      </c>
      <c r="AV274" t="s">
        <v>57</v>
      </c>
      <c r="AW274" t="s">
        <v>57</v>
      </c>
      <c r="AX274" t="s">
        <v>57</v>
      </c>
      <c r="AY274" t="s">
        <v>57</v>
      </c>
      <c r="AZ274">
        <v>1</v>
      </c>
      <c r="BA274">
        <v>3</v>
      </c>
      <c r="BB274">
        <v>1</v>
      </c>
      <c r="BC274">
        <v>1</v>
      </c>
      <c r="BD274">
        <v>1</v>
      </c>
      <c r="BE274">
        <v>9</v>
      </c>
      <c r="BF274" t="s">
        <v>57</v>
      </c>
      <c r="BG274" t="s">
        <v>57</v>
      </c>
      <c r="BH274" t="s">
        <v>57</v>
      </c>
      <c r="BI274">
        <v>7</v>
      </c>
      <c r="BJ274">
        <v>1</v>
      </c>
      <c r="BK274">
        <v>1</v>
      </c>
      <c r="BL274">
        <v>76</v>
      </c>
      <c r="BM274">
        <v>21</v>
      </c>
      <c r="BN274">
        <v>2</v>
      </c>
      <c r="BO274" t="s">
        <v>57</v>
      </c>
      <c r="BP274">
        <v>6</v>
      </c>
      <c r="BQ274">
        <v>2</v>
      </c>
      <c r="BR274">
        <v>45</v>
      </c>
      <c r="BS274" t="s">
        <v>57</v>
      </c>
      <c r="BT274" t="s">
        <v>57</v>
      </c>
      <c r="BU274" t="s">
        <v>57</v>
      </c>
      <c r="BV274" t="s">
        <v>57</v>
      </c>
      <c r="BW274" t="s">
        <v>57</v>
      </c>
      <c r="BX274" t="s">
        <v>57</v>
      </c>
      <c r="BY274" t="s">
        <v>57</v>
      </c>
      <c r="BZ274" t="s">
        <v>57</v>
      </c>
      <c r="CA274" t="s">
        <v>57</v>
      </c>
      <c r="CB274" t="s">
        <v>57</v>
      </c>
      <c r="CC274" t="s">
        <v>57</v>
      </c>
      <c r="CD274" t="s">
        <v>58</v>
      </c>
      <c r="CG274" s="10"/>
      <c r="CH274" s="10"/>
    </row>
    <row r="275" spans="1:86" s="38" customFormat="1">
      <c r="A275" t="s">
        <v>173</v>
      </c>
      <c r="B275" s="10">
        <f>('E0-Last'!B56)-2</f>
        <v>27</v>
      </c>
      <c r="C275" s="6" t="s">
        <v>2</v>
      </c>
      <c r="D275" s="10" t="s">
        <v>38</v>
      </c>
      <c r="E275" s="59">
        <f t="shared" si="118"/>
        <v>37.5</v>
      </c>
      <c r="F275" s="59">
        <f t="shared" si="118"/>
        <v>12.5</v>
      </c>
      <c r="G275" s="59">
        <f t="shared" si="118"/>
        <v>50</v>
      </c>
      <c r="H275" s="59">
        <f t="shared" si="118"/>
        <v>0</v>
      </c>
      <c r="I275" s="59">
        <f t="shared" si="119"/>
        <v>0.5</v>
      </c>
      <c r="J275">
        <v>8</v>
      </c>
      <c r="K275">
        <v>3</v>
      </c>
      <c r="L275">
        <v>1</v>
      </c>
      <c r="M275">
        <v>4</v>
      </c>
      <c r="N275">
        <v>0</v>
      </c>
      <c r="O275">
        <v>1</v>
      </c>
      <c r="P275">
        <v>2155.6</v>
      </c>
      <c r="Q275">
        <v>3635</v>
      </c>
      <c r="R275">
        <v>1785.75</v>
      </c>
      <c r="S275" t="s">
        <v>57</v>
      </c>
      <c r="T275">
        <v>489.75</v>
      </c>
      <c r="U275">
        <v>489.75</v>
      </c>
      <c r="V275" t="s">
        <v>57</v>
      </c>
      <c r="W275">
        <v>1694.25</v>
      </c>
      <c r="X275">
        <v>1694.25</v>
      </c>
      <c r="Y275" t="s">
        <v>57</v>
      </c>
      <c r="Z275">
        <v>38.5</v>
      </c>
      <c r="AA275">
        <v>38.5</v>
      </c>
      <c r="AB275" t="s">
        <v>57</v>
      </c>
      <c r="AC275">
        <v>11</v>
      </c>
      <c r="AD275">
        <v>5</v>
      </c>
      <c r="AE275">
        <v>6</v>
      </c>
      <c r="AF275" t="s">
        <v>57</v>
      </c>
      <c r="AG275">
        <v>5</v>
      </c>
      <c r="AH275">
        <v>4</v>
      </c>
      <c r="AI275">
        <v>2</v>
      </c>
      <c r="AJ275" t="s">
        <v>57</v>
      </c>
      <c r="AK275" t="s">
        <v>57</v>
      </c>
      <c r="AL275" t="s">
        <v>57</v>
      </c>
      <c r="AM275">
        <v>5</v>
      </c>
      <c r="AN275" t="s">
        <v>57</v>
      </c>
      <c r="AO275" t="s">
        <v>57</v>
      </c>
      <c r="AP275" t="s">
        <v>57</v>
      </c>
      <c r="AQ275" t="s">
        <v>57</v>
      </c>
      <c r="AR275" t="s">
        <v>57</v>
      </c>
      <c r="AS275" t="s">
        <v>57</v>
      </c>
      <c r="AT275">
        <v>4</v>
      </c>
      <c r="AU275">
        <v>2</v>
      </c>
      <c r="AV275" t="s">
        <v>57</v>
      </c>
      <c r="AW275" t="s">
        <v>57</v>
      </c>
      <c r="AX275" t="s">
        <v>57</v>
      </c>
      <c r="AY275" t="s">
        <v>57</v>
      </c>
      <c r="AZ275" t="s">
        <v>57</v>
      </c>
      <c r="BA275" t="s">
        <v>57</v>
      </c>
      <c r="BB275" t="s">
        <v>57</v>
      </c>
      <c r="BC275" t="s">
        <v>57</v>
      </c>
      <c r="BD275" t="s">
        <v>57</v>
      </c>
      <c r="BE275">
        <v>14</v>
      </c>
      <c r="BF275">
        <v>8</v>
      </c>
      <c r="BG275" t="s">
        <v>57</v>
      </c>
      <c r="BH275" t="s">
        <v>57</v>
      </c>
      <c r="BI275" t="s">
        <v>57</v>
      </c>
      <c r="BJ275">
        <v>4</v>
      </c>
      <c r="BK275">
        <v>2</v>
      </c>
      <c r="BL275">
        <v>307</v>
      </c>
      <c r="BM275">
        <v>111</v>
      </c>
      <c r="BN275">
        <v>6</v>
      </c>
      <c r="BO275" t="s">
        <v>57</v>
      </c>
      <c r="BP275">
        <v>5</v>
      </c>
      <c r="BQ275">
        <v>17</v>
      </c>
      <c r="BR275">
        <v>168</v>
      </c>
      <c r="BS275" t="s">
        <v>57</v>
      </c>
      <c r="BT275" t="s">
        <v>57</v>
      </c>
      <c r="BU275" t="s">
        <v>57</v>
      </c>
      <c r="BV275" t="s">
        <v>57</v>
      </c>
      <c r="BW275" t="s">
        <v>57</v>
      </c>
      <c r="BX275" t="s">
        <v>57</v>
      </c>
      <c r="BY275" t="s">
        <v>57</v>
      </c>
      <c r="BZ275" t="s">
        <v>57</v>
      </c>
      <c r="CA275" t="s">
        <v>57</v>
      </c>
      <c r="CB275" t="s">
        <v>57</v>
      </c>
      <c r="CC275" t="s">
        <v>57</v>
      </c>
      <c r="CD275" t="s">
        <v>58</v>
      </c>
      <c r="CG275" s="10"/>
      <c r="CH275" s="10"/>
    </row>
    <row r="276" spans="1:86" s="38" customFormat="1">
      <c r="A276" t="s">
        <v>174</v>
      </c>
      <c r="B276" s="10">
        <f>('E0-Last'!B57)-2</f>
        <v>35</v>
      </c>
      <c r="C276" s="6" t="s">
        <v>2</v>
      </c>
      <c r="D276" s="10" t="s">
        <v>38</v>
      </c>
      <c r="E276" s="59">
        <f t="shared" si="118"/>
        <v>100</v>
      </c>
      <c r="F276" s="59">
        <f t="shared" si="118"/>
        <v>0</v>
      </c>
      <c r="G276" s="59">
        <f t="shared" si="118"/>
        <v>0</v>
      </c>
      <c r="H276" s="59">
        <f t="shared" si="118"/>
        <v>0</v>
      </c>
      <c r="I276" s="59">
        <f t="shared" si="119"/>
        <v>0</v>
      </c>
      <c r="J276">
        <v>8</v>
      </c>
      <c r="K276">
        <v>8</v>
      </c>
      <c r="L276">
        <v>0</v>
      </c>
      <c r="M276">
        <v>0</v>
      </c>
      <c r="N276">
        <v>0</v>
      </c>
      <c r="O276">
        <v>0</v>
      </c>
      <c r="P276" t="s">
        <v>57</v>
      </c>
      <c r="Q276" t="s">
        <v>57</v>
      </c>
      <c r="R276" t="s">
        <v>57</v>
      </c>
      <c r="S276" t="s">
        <v>57</v>
      </c>
      <c r="T276" t="s">
        <v>57</v>
      </c>
      <c r="U276" t="s">
        <v>57</v>
      </c>
      <c r="V276" t="s">
        <v>57</v>
      </c>
      <c r="W276" t="s">
        <v>57</v>
      </c>
      <c r="X276" t="s">
        <v>57</v>
      </c>
      <c r="Y276" t="s">
        <v>57</v>
      </c>
      <c r="Z276" t="s">
        <v>57</v>
      </c>
      <c r="AA276" t="s">
        <v>57</v>
      </c>
      <c r="AB276" t="s">
        <v>57</v>
      </c>
      <c r="AC276">
        <v>3</v>
      </c>
      <c r="AD276" t="s">
        <v>57</v>
      </c>
      <c r="AE276" t="s">
        <v>57</v>
      </c>
      <c r="AF276">
        <v>3</v>
      </c>
      <c r="AG276">
        <v>1</v>
      </c>
      <c r="AH276" t="s">
        <v>57</v>
      </c>
      <c r="AI276" t="s">
        <v>57</v>
      </c>
      <c r="AJ276" t="s">
        <v>57</v>
      </c>
      <c r="AK276" t="s">
        <v>57</v>
      </c>
      <c r="AL276">
        <v>2</v>
      </c>
      <c r="AM276" t="s">
        <v>57</v>
      </c>
      <c r="AN276" t="s">
        <v>57</v>
      </c>
      <c r="AO276" t="s">
        <v>57</v>
      </c>
      <c r="AP276" t="s">
        <v>57</v>
      </c>
      <c r="AQ276" t="s">
        <v>57</v>
      </c>
      <c r="AR276" t="s">
        <v>57</v>
      </c>
      <c r="AS276" t="s">
        <v>57</v>
      </c>
      <c r="AT276" t="s">
        <v>57</v>
      </c>
      <c r="AU276" t="s">
        <v>57</v>
      </c>
      <c r="AV276" t="s">
        <v>57</v>
      </c>
      <c r="AW276" t="s">
        <v>57</v>
      </c>
      <c r="AX276" t="s">
        <v>57</v>
      </c>
      <c r="AY276">
        <v>1</v>
      </c>
      <c r="AZ276" t="s">
        <v>57</v>
      </c>
      <c r="BA276" t="s">
        <v>57</v>
      </c>
      <c r="BB276" t="s">
        <v>57</v>
      </c>
      <c r="BC276" t="s">
        <v>57</v>
      </c>
      <c r="BD276">
        <v>2</v>
      </c>
      <c r="BE276">
        <v>19</v>
      </c>
      <c r="BF276">
        <v>17</v>
      </c>
      <c r="BG276" t="s">
        <v>57</v>
      </c>
      <c r="BH276" t="s">
        <v>57</v>
      </c>
      <c r="BI276" t="s">
        <v>57</v>
      </c>
      <c r="BJ276" t="s">
        <v>57</v>
      </c>
      <c r="BK276">
        <v>2</v>
      </c>
      <c r="BL276">
        <v>544</v>
      </c>
      <c r="BM276">
        <v>215</v>
      </c>
      <c r="BN276" t="s">
        <v>57</v>
      </c>
      <c r="BO276" t="s">
        <v>57</v>
      </c>
      <c r="BP276" t="s">
        <v>57</v>
      </c>
      <c r="BQ276" t="s">
        <v>57</v>
      </c>
      <c r="BR276">
        <v>329</v>
      </c>
      <c r="BS276" t="s">
        <v>57</v>
      </c>
      <c r="BT276" t="s">
        <v>57</v>
      </c>
      <c r="BU276" t="s">
        <v>57</v>
      </c>
      <c r="BV276" t="s">
        <v>57</v>
      </c>
      <c r="BW276" t="s">
        <v>57</v>
      </c>
      <c r="BX276" t="s">
        <v>57</v>
      </c>
      <c r="BY276" t="s">
        <v>57</v>
      </c>
      <c r="BZ276" t="s">
        <v>57</v>
      </c>
      <c r="CA276" t="s">
        <v>57</v>
      </c>
      <c r="CB276" t="s">
        <v>57</v>
      </c>
      <c r="CC276" t="s">
        <v>57</v>
      </c>
      <c r="CD276" t="s">
        <v>58</v>
      </c>
      <c r="CG276" s="10"/>
      <c r="CH276" s="10"/>
    </row>
    <row r="277" spans="1:86" s="38" customFormat="1">
      <c r="A277" t="s">
        <v>183</v>
      </c>
      <c r="B277" s="10">
        <f>('E0-Last'!B58)-2</f>
        <v>32</v>
      </c>
      <c r="C277" s="6" t="s">
        <v>2</v>
      </c>
      <c r="D277" s="10" t="s">
        <v>38</v>
      </c>
      <c r="E277" s="59">
        <f t="shared" si="118"/>
        <v>12.5</v>
      </c>
      <c r="F277" s="59">
        <f t="shared" si="118"/>
        <v>12.5</v>
      </c>
      <c r="G277" s="59">
        <f t="shared" si="118"/>
        <v>62.5</v>
      </c>
      <c r="H277" s="59">
        <f t="shared" si="118"/>
        <v>12.5</v>
      </c>
      <c r="I277" s="59">
        <f t="shared" si="119"/>
        <v>0.625</v>
      </c>
      <c r="J277">
        <v>8</v>
      </c>
      <c r="K277">
        <v>1</v>
      </c>
      <c r="L277">
        <v>1</v>
      </c>
      <c r="M277">
        <v>5</v>
      </c>
      <c r="N277">
        <v>1</v>
      </c>
      <c r="O277">
        <v>0.83333333330000003</v>
      </c>
      <c r="P277">
        <v>723</v>
      </c>
      <c r="Q277">
        <v>1376</v>
      </c>
      <c r="R277">
        <v>632.59999989999994</v>
      </c>
      <c r="S277">
        <v>522</v>
      </c>
      <c r="T277">
        <v>198</v>
      </c>
      <c r="U277">
        <v>143.6</v>
      </c>
      <c r="V277">
        <v>470</v>
      </c>
      <c r="W277">
        <v>127.66666669999999</v>
      </c>
      <c r="X277">
        <v>124.4</v>
      </c>
      <c r="Y277">
        <v>144</v>
      </c>
      <c r="Z277">
        <v>697.83333330000005</v>
      </c>
      <c r="AA277">
        <v>785.2</v>
      </c>
      <c r="AB277">
        <v>261</v>
      </c>
      <c r="AC277">
        <v>44</v>
      </c>
      <c r="AD277">
        <v>20</v>
      </c>
      <c r="AE277">
        <v>20</v>
      </c>
      <c r="AF277">
        <v>4</v>
      </c>
      <c r="AG277">
        <v>13</v>
      </c>
      <c r="AH277">
        <v>11</v>
      </c>
      <c r="AI277">
        <v>4</v>
      </c>
      <c r="AJ277" t="s">
        <v>57</v>
      </c>
      <c r="AK277" t="s">
        <v>57</v>
      </c>
      <c r="AL277">
        <v>16</v>
      </c>
      <c r="AM277">
        <v>7</v>
      </c>
      <c r="AN277">
        <v>5</v>
      </c>
      <c r="AO277" t="s">
        <v>57</v>
      </c>
      <c r="AP277" t="s">
        <v>57</v>
      </c>
      <c r="AQ277" t="s">
        <v>57</v>
      </c>
      <c r="AR277">
        <v>8</v>
      </c>
      <c r="AS277">
        <v>5</v>
      </c>
      <c r="AT277">
        <v>5</v>
      </c>
      <c r="AU277">
        <v>4</v>
      </c>
      <c r="AV277" t="s">
        <v>57</v>
      </c>
      <c r="AW277" t="s">
        <v>57</v>
      </c>
      <c r="AX277">
        <v>6</v>
      </c>
      <c r="AY277">
        <v>1</v>
      </c>
      <c r="AZ277">
        <v>1</v>
      </c>
      <c r="BA277" t="s">
        <v>57</v>
      </c>
      <c r="BB277" t="s">
        <v>57</v>
      </c>
      <c r="BC277" t="s">
        <v>57</v>
      </c>
      <c r="BD277">
        <v>2</v>
      </c>
      <c r="BE277">
        <v>6</v>
      </c>
      <c r="BF277" t="s">
        <v>57</v>
      </c>
      <c r="BG277" t="s">
        <v>57</v>
      </c>
      <c r="BH277" t="s">
        <v>57</v>
      </c>
      <c r="BI277">
        <v>5</v>
      </c>
      <c r="BJ277">
        <v>1</v>
      </c>
      <c r="BK277" t="s">
        <v>57</v>
      </c>
      <c r="BL277" t="s">
        <v>57</v>
      </c>
      <c r="BM277" t="s">
        <v>57</v>
      </c>
      <c r="BN277" t="s">
        <v>57</v>
      </c>
      <c r="BO277" t="s">
        <v>57</v>
      </c>
      <c r="BP277" t="s">
        <v>57</v>
      </c>
      <c r="BQ277" t="s">
        <v>57</v>
      </c>
      <c r="BR277" t="s">
        <v>57</v>
      </c>
      <c r="BS277" t="s">
        <v>57</v>
      </c>
      <c r="BT277" t="s">
        <v>57</v>
      </c>
      <c r="BU277" t="s">
        <v>57</v>
      </c>
      <c r="BV277" t="s">
        <v>57</v>
      </c>
      <c r="BW277" t="s">
        <v>57</v>
      </c>
      <c r="BX277" t="s">
        <v>57</v>
      </c>
      <c r="BY277" t="s">
        <v>57</v>
      </c>
      <c r="BZ277" t="s">
        <v>57</v>
      </c>
      <c r="CA277" t="s">
        <v>57</v>
      </c>
      <c r="CB277" t="s">
        <v>57</v>
      </c>
      <c r="CC277" t="s">
        <v>57</v>
      </c>
      <c r="CD277" t="s">
        <v>58</v>
      </c>
      <c r="CG277" s="10"/>
      <c r="CH277" s="10"/>
    </row>
    <row r="278" spans="1:86" s="38" customFormat="1">
      <c r="A278" t="s">
        <v>175</v>
      </c>
      <c r="B278" s="10">
        <f>('E0-Last'!B59)-2</f>
        <v>32</v>
      </c>
      <c r="C278" s="4" t="s">
        <v>3</v>
      </c>
      <c r="D278" s="10" t="s">
        <v>38</v>
      </c>
      <c r="E278" s="59">
        <f t="shared" si="118"/>
        <v>0</v>
      </c>
      <c r="F278" s="59">
        <f t="shared" si="118"/>
        <v>0</v>
      </c>
      <c r="G278" s="59">
        <f t="shared" si="118"/>
        <v>87.5</v>
      </c>
      <c r="H278" s="59">
        <f t="shared" si="118"/>
        <v>12.5</v>
      </c>
      <c r="I278" s="59">
        <f t="shared" si="119"/>
        <v>0.875</v>
      </c>
      <c r="J278">
        <v>8</v>
      </c>
      <c r="K278">
        <v>0</v>
      </c>
      <c r="L278">
        <v>0</v>
      </c>
      <c r="M278">
        <v>7</v>
      </c>
      <c r="N278">
        <v>1</v>
      </c>
      <c r="O278">
        <v>0.875</v>
      </c>
      <c r="P278">
        <v>482.625</v>
      </c>
      <c r="Q278" t="s">
        <v>57</v>
      </c>
      <c r="R278">
        <v>491</v>
      </c>
      <c r="S278">
        <v>424</v>
      </c>
      <c r="T278">
        <v>138.375</v>
      </c>
      <c r="U278">
        <v>106.7142857</v>
      </c>
      <c r="V278">
        <v>360</v>
      </c>
      <c r="W278">
        <v>94.875</v>
      </c>
      <c r="X278">
        <v>96.428571430000005</v>
      </c>
      <c r="Y278">
        <v>84</v>
      </c>
      <c r="Z278">
        <v>103.5</v>
      </c>
      <c r="AA278">
        <v>110.2857143</v>
      </c>
      <c r="AB278">
        <v>56</v>
      </c>
      <c r="AC278">
        <v>23</v>
      </c>
      <c r="AD278">
        <v>8</v>
      </c>
      <c r="AE278">
        <v>14</v>
      </c>
      <c r="AF278">
        <v>1</v>
      </c>
      <c r="AG278">
        <v>13</v>
      </c>
      <c r="AH278">
        <v>8</v>
      </c>
      <c r="AI278">
        <v>1</v>
      </c>
      <c r="AJ278" t="s">
        <v>57</v>
      </c>
      <c r="AK278" t="s">
        <v>57</v>
      </c>
      <c r="AL278">
        <v>1</v>
      </c>
      <c r="AM278">
        <v>8</v>
      </c>
      <c r="AN278" t="s">
        <v>57</v>
      </c>
      <c r="AO278" t="s">
        <v>57</v>
      </c>
      <c r="AP278" t="s">
        <v>57</v>
      </c>
      <c r="AQ278" t="s">
        <v>57</v>
      </c>
      <c r="AR278" t="s">
        <v>57</v>
      </c>
      <c r="AS278">
        <v>5</v>
      </c>
      <c r="AT278">
        <v>7</v>
      </c>
      <c r="AU278">
        <v>1</v>
      </c>
      <c r="AV278" t="s">
        <v>57</v>
      </c>
      <c r="AW278" t="s">
        <v>57</v>
      </c>
      <c r="AX278">
        <v>1</v>
      </c>
      <c r="AY278" t="s">
        <v>57</v>
      </c>
      <c r="AZ278">
        <v>1</v>
      </c>
      <c r="BA278" t="s">
        <v>57</v>
      </c>
      <c r="BB278" t="s">
        <v>57</v>
      </c>
      <c r="BC278" t="s">
        <v>57</v>
      </c>
      <c r="BD278" t="s">
        <v>57</v>
      </c>
      <c r="BE278">
        <v>26</v>
      </c>
      <c r="BF278" t="s">
        <v>57</v>
      </c>
      <c r="BG278" t="s">
        <v>57</v>
      </c>
      <c r="BH278" t="s">
        <v>57</v>
      </c>
      <c r="BI278">
        <v>7</v>
      </c>
      <c r="BJ278">
        <v>3</v>
      </c>
      <c r="BK278">
        <v>16</v>
      </c>
      <c r="BL278">
        <v>97</v>
      </c>
      <c r="BM278">
        <v>21</v>
      </c>
      <c r="BN278">
        <v>3</v>
      </c>
      <c r="BO278" t="s">
        <v>57</v>
      </c>
      <c r="BP278">
        <v>22</v>
      </c>
      <c r="BQ278">
        <v>12</v>
      </c>
      <c r="BR278">
        <v>39</v>
      </c>
      <c r="BS278" t="s">
        <v>57</v>
      </c>
      <c r="BT278" t="s">
        <v>57</v>
      </c>
      <c r="BU278" t="s">
        <v>57</v>
      </c>
      <c r="BV278" t="s">
        <v>57</v>
      </c>
      <c r="BW278" t="s">
        <v>57</v>
      </c>
      <c r="BX278" t="s">
        <v>57</v>
      </c>
      <c r="BY278" t="s">
        <v>57</v>
      </c>
      <c r="BZ278" t="s">
        <v>57</v>
      </c>
      <c r="CA278" t="s">
        <v>57</v>
      </c>
      <c r="CB278" t="s">
        <v>57</v>
      </c>
      <c r="CC278" t="s">
        <v>57</v>
      </c>
      <c r="CD278" t="s">
        <v>58</v>
      </c>
      <c r="CG278" s="10"/>
      <c r="CH278" s="10"/>
    </row>
    <row r="279" spans="1:86" s="38" customFormat="1">
      <c r="A279" t="s">
        <v>176</v>
      </c>
      <c r="B279" s="10">
        <f>('E0-Last'!B60)-2</f>
        <v>32</v>
      </c>
      <c r="C279" s="6" t="s">
        <v>2</v>
      </c>
      <c r="D279" s="10" t="s">
        <v>38</v>
      </c>
      <c r="E279" s="59">
        <f t="shared" si="118"/>
        <v>50</v>
      </c>
      <c r="F279" s="59">
        <f t="shared" si="118"/>
        <v>12.5</v>
      </c>
      <c r="G279" s="59">
        <f t="shared" si="118"/>
        <v>37.5</v>
      </c>
      <c r="H279" s="59">
        <f t="shared" si="118"/>
        <v>0</v>
      </c>
      <c r="I279" s="59">
        <f t="shared" si="119"/>
        <v>0.375</v>
      </c>
      <c r="J279">
        <v>8</v>
      </c>
      <c r="K279">
        <v>4</v>
      </c>
      <c r="L279">
        <v>1</v>
      </c>
      <c r="M279">
        <v>3</v>
      </c>
      <c r="N279">
        <v>0</v>
      </c>
      <c r="O279">
        <v>1</v>
      </c>
      <c r="P279">
        <v>2500.25</v>
      </c>
      <c r="Q279">
        <v>3229</v>
      </c>
      <c r="R279">
        <v>2257.333333</v>
      </c>
      <c r="S279" t="s">
        <v>57</v>
      </c>
      <c r="T279">
        <v>392.66666659999999</v>
      </c>
      <c r="U279">
        <v>392.66666659999999</v>
      </c>
      <c r="V279" t="s">
        <v>57</v>
      </c>
      <c r="W279">
        <v>13765.333329999999</v>
      </c>
      <c r="X279">
        <v>13765.333329999999</v>
      </c>
      <c r="Y279" t="s">
        <v>57</v>
      </c>
      <c r="Z279">
        <v>301</v>
      </c>
      <c r="AA279">
        <v>301</v>
      </c>
      <c r="AB279" t="s">
        <v>57</v>
      </c>
      <c r="AC279">
        <v>24</v>
      </c>
      <c r="AD279">
        <v>10</v>
      </c>
      <c r="AE279">
        <v>6</v>
      </c>
      <c r="AF279">
        <v>8</v>
      </c>
      <c r="AG279">
        <v>8</v>
      </c>
      <c r="AH279">
        <v>4</v>
      </c>
      <c r="AI279">
        <v>1</v>
      </c>
      <c r="AJ279" t="s">
        <v>57</v>
      </c>
      <c r="AK279">
        <v>9</v>
      </c>
      <c r="AL279">
        <v>2</v>
      </c>
      <c r="AM279">
        <v>4</v>
      </c>
      <c r="AN279">
        <v>1</v>
      </c>
      <c r="AO279" t="s">
        <v>57</v>
      </c>
      <c r="AP279" t="s">
        <v>57</v>
      </c>
      <c r="AQ279">
        <v>4</v>
      </c>
      <c r="AR279">
        <v>1</v>
      </c>
      <c r="AS279">
        <v>2</v>
      </c>
      <c r="AT279">
        <v>3</v>
      </c>
      <c r="AU279">
        <v>1</v>
      </c>
      <c r="AV279" t="s">
        <v>57</v>
      </c>
      <c r="AW279" t="s">
        <v>57</v>
      </c>
      <c r="AX279" t="s">
        <v>57</v>
      </c>
      <c r="AY279">
        <v>2</v>
      </c>
      <c r="AZ279" t="s">
        <v>57</v>
      </c>
      <c r="BA279" t="s">
        <v>57</v>
      </c>
      <c r="BB279" t="s">
        <v>57</v>
      </c>
      <c r="BC279">
        <v>5</v>
      </c>
      <c r="BD279">
        <v>1</v>
      </c>
      <c r="BE279">
        <v>7</v>
      </c>
      <c r="BF279" t="s">
        <v>57</v>
      </c>
      <c r="BG279" t="s">
        <v>57</v>
      </c>
      <c r="BH279" t="s">
        <v>57</v>
      </c>
      <c r="BI279" t="s">
        <v>57</v>
      </c>
      <c r="BJ279">
        <v>3</v>
      </c>
      <c r="BK279">
        <v>4</v>
      </c>
      <c r="BL279">
        <v>710</v>
      </c>
      <c r="BM279">
        <v>152</v>
      </c>
      <c r="BN279">
        <v>15</v>
      </c>
      <c r="BO279" t="s">
        <v>57</v>
      </c>
      <c r="BP279">
        <v>10</v>
      </c>
      <c r="BQ279">
        <v>326</v>
      </c>
      <c r="BR279">
        <v>207</v>
      </c>
      <c r="BS279" t="s">
        <v>57</v>
      </c>
      <c r="BT279" t="s">
        <v>57</v>
      </c>
      <c r="BU279" t="s">
        <v>57</v>
      </c>
      <c r="BV279" t="s">
        <v>57</v>
      </c>
      <c r="BW279" t="s">
        <v>57</v>
      </c>
      <c r="BX279" t="s">
        <v>57</v>
      </c>
      <c r="BY279" t="s">
        <v>57</v>
      </c>
      <c r="BZ279" t="s">
        <v>57</v>
      </c>
      <c r="CA279" t="s">
        <v>57</v>
      </c>
      <c r="CB279" t="s">
        <v>57</v>
      </c>
      <c r="CC279" t="s">
        <v>57</v>
      </c>
      <c r="CD279" t="s">
        <v>58</v>
      </c>
      <c r="CG279" s="10"/>
      <c r="CH279" s="10"/>
    </row>
    <row r="280" spans="1:86" s="38" customFormat="1">
      <c r="A280" t="s">
        <v>177</v>
      </c>
      <c r="B280" s="10">
        <f>('E0-Last'!B61)-2</f>
        <v>27</v>
      </c>
      <c r="C280" s="6" t="s">
        <v>2</v>
      </c>
      <c r="D280" s="10" t="s">
        <v>38</v>
      </c>
      <c r="E280" s="59">
        <f t="shared" si="118"/>
        <v>37.5</v>
      </c>
      <c r="F280" s="59">
        <f t="shared" si="118"/>
        <v>0</v>
      </c>
      <c r="G280" s="59">
        <f t="shared" si="118"/>
        <v>62.5</v>
      </c>
      <c r="H280" s="59">
        <f t="shared" si="118"/>
        <v>0</v>
      </c>
      <c r="I280" s="59">
        <f t="shared" si="119"/>
        <v>0.625</v>
      </c>
      <c r="J280">
        <v>8</v>
      </c>
      <c r="K280">
        <v>3</v>
      </c>
      <c r="L280">
        <v>0</v>
      </c>
      <c r="M280">
        <v>5</v>
      </c>
      <c r="N280">
        <v>0</v>
      </c>
      <c r="O280">
        <v>1</v>
      </c>
      <c r="P280">
        <v>2145</v>
      </c>
      <c r="Q280" t="s">
        <v>57</v>
      </c>
      <c r="R280">
        <v>2145</v>
      </c>
      <c r="S280" t="s">
        <v>57</v>
      </c>
      <c r="T280">
        <v>112</v>
      </c>
      <c r="U280">
        <v>112</v>
      </c>
      <c r="V280" t="s">
        <v>57</v>
      </c>
      <c r="W280">
        <v>4199.2000010000002</v>
      </c>
      <c r="X280">
        <v>4199.2000010000002</v>
      </c>
      <c r="Y280" t="s">
        <v>57</v>
      </c>
      <c r="Z280">
        <v>131.4</v>
      </c>
      <c r="AA280">
        <v>131.4</v>
      </c>
      <c r="AB280" t="s">
        <v>57</v>
      </c>
      <c r="AC280">
        <v>20</v>
      </c>
      <c r="AD280">
        <v>10</v>
      </c>
      <c r="AE280">
        <v>10</v>
      </c>
      <c r="AF280" t="s">
        <v>57</v>
      </c>
      <c r="AG280">
        <v>7</v>
      </c>
      <c r="AH280">
        <v>8</v>
      </c>
      <c r="AI280">
        <v>1</v>
      </c>
      <c r="AJ280" t="s">
        <v>57</v>
      </c>
      <c r="AK280">
        <v>1</v>
      </c>
      <c r="AL280">
        <v>3</v>
      </c>
      <c r="AM280">
        <v>5</v>
      </c>
      <c r="AN280">
        <v>3</v>
      </c>
      <c r="AO280" t="s">
        <v>57</v>
      </c>
      <c r="AP280" t="s">
        <v>57</v>
      </c>
      <c r="AQ280">
        <v>1</v>
      </c>
      <c r="AR280">
        <v>1</v>
      </c>
      <c r="AS280">
        <v>2</v>
      </c>
      <c r="AT280">
        <v>5</v>
      </c>
      <c r="AU280">
        <v>1</v>
      </c>
      <c r="AV280" t="s">
        <v>57</v>
      </c>
      <c r="AW280" t="s">
        <v>57</v>
      </c>
      <c r="AX280">
        <v>2</v>
      </c>
      <c r="AY280" t="s">
        <v>57</v>
      </c>
      <c r="AZ280" t="s">
        <v>57</v>
      </c>
      <c r="BA280" t="s">
        <v>57</v>
      </c>
      <c r="BB280" t="s">
        <v>57</v>
      </c>
      <c r="BC280" t="s">
        <v>57</v>
      </c>
      <c r="BD280" t="s">
        <v>57</v>
      </c>
      <c r="BE280">
        <v>8</v>
      </c>
      <c r="BF280">
        <v>3</v>
      </c>
      <c r="BG280" t="s">
        <v>57</v>
      </c>
      <c r="BH280" t="s">
        <v>57</v>
      </c>
      <c r="BI280" t="s">
        <v>57</v>
      </c>
      <c r="BJ280">
        <v>5</v>
      </c>
      <c r="BK280" t="s">
        <v>57</v>
      </c>
      <c r="BL280">
        <v>169</v>
      </c>
      <c r="BM280">
        <v>64</v>
      </c>
      <c r="BN280" t="s">
        <v>57</v>
      </c>
      <c r="BO280" t="s">
        <v>57</v>
      </c>
      <c r="BP280" t="s">
        <v>57</v>
      </c>
      <c r="BQ280">
        <v>70</v>
      </c>
      <c r="BR280">
        <v>35</v>
      </c>
      <c r="BS280" t="s">
        <v>57</v>
      </c>
      <c r="BT280" t="s">
        <v>57</v>
      </c>
      <c r="BU280" t="s">
        <v>57</v>
      </c>
      <c r="BV280" t="s">
        <v>57</v>
      </c>
      <c r="BW280" t="s">
        <v>57</v>
      </c>
      <c r="BX280" t="s">
        <v>57</v>
      </c>
      <c r="BY280" t="s">
        <v>57</v>
      </c>
      <c r="BZ280" t="s">
        <v>57</v>
      </c>
      <c r="CA280" t="s">
        <v>57</v>
      </c>
      <c r="CB280" t="s">
        <v>57</v>
      </c>
      <c r="CC280" t="s">
        <v>57</v>
      </c>
      <c r="CD280" t="s">
        <v>58</v>
      </c>
      <c r="CG280" s="10"/>
      <c r="CH280" s="10"/>
    </row>
    <row r="281" spans="1:86" s="38" customFormat="1">
      <c r="A281"/>
      <c r="B281" s="10"/>
      <c r="C281" s="6"/>
      <c r="D281" s="10"/>
      <c r="E281" s="59"/>
      <c r="F281" s="59"/>
      <c r="G281" s="59"/>
      <c r="H281" s="59"/>
      <c r="I281" s="59"/>
      <c r="O281" s="80"/>
      <c r="CG281" s="10"/>
      <c r="CH281" s="10"/>
    </row>
    <row r="282" spans="1:86" s="38" customFormat="1">
      <c r="A282" s="34" t="s">
        <v>3</v>
      </c>
      <c r="B282" s="34">
        <f>COUNTIF(C254:C279,"WT")</f>
        <v>11</v>
      </c>
      <c r="C282" s="63"/>
      <c r="D282" s="22" t="s">
        <v>41</v>
      </c>
      <c r="E282" s="24">
        <f>AVERAGE(E257:E260,E262,E267,E269:E270,E273:E274,E278)</f>
        <v>29.545454545454547</v>
      </c>
      <c r="F282" s="24">
        <f t="shared" ref="F282:BQ282" si="123">AVERAGE(F257:F260,F262,F267,F269:F270,F273:F274,F278)</f>
        <v>3.4090909090909092</v>
      </c>
      <c r="G282" s="24">
        <f t="shared" si="123"/>
        <v>46.590909090909093</v>
      </c>
      <c r="H282" s="24">
        <f t="shared" si="123"/>
        <v>11.363636363636363</v>
      </c>
      <c r="I282" s="24">
        <f t="shared" si="123"/>
        <v>0.46590909090909088</v>
      </c>
      <c r="J282" s="24">
        <f t="shared" si="123"/>
        <v>8</v>
      </c>
      <c r="K282" s="24">
        <f t="shared" si="123"/>
        <v>2.3636363636363638</v>
      </c>
      <c r="L282" s="24">
        <f>AVERAGE(L257:L260,L262,L267,L269:L270,L273:L274,L278)</f>
        <v>0.27272727272727271</v>
      </c>
      <c r="M282" s="24">
        <f t="shared" si="123"/>
        <v>3.7272727272727271</v>
      </c>
      <c r="N282" s="24">
        <f t="shared" si="123"/>
        <v>0.90909090909090906</v>
      </c>
      <c r="O282" s="24">
        <f t="shared" si="123"/>
        <v>0.68993506493636358</v>
      </c>
      <c r="P282" s="24">
        <f t="shared" si="123"/>
        <v>1181.05535715</v>
      </c>
      <c r="Q282" s="24">
        <f t="shared" si="123"/>
        <v>1061</v>
      </c>
      <c r="R282" s="24">
        <f t="shared" si="123"/>
        <v>1029.9000000000001</v>
      </c>
      <c r="S282" s="24">
        <f t="shared" si="123"/>
        <v>951.38888888333338</v>
      </c>
      <c r="T282" s="24">
        <f t="shared" si="123"/>
        <v>283.06535714</v>
      </c>
      <c r="U282" s="24">
        <f t="shared" si="123"/>
        <v>182.29523808888885</v>
      </c>
      <c r="V282" s="24">
        <f t="shared" si="123"/>
        <v>492.63888888333332</v>
      </c>
      <c r="W282" s="24">
        <f t="shared" si="123"/>
        <v>2895.5025000100004</v>
      </c>
      <c r="X282" s="24">
        <f t="shared" si="123"/>
        <v>2284.785714295555</v>
      </c>
      <c r="Y282" s="24">
        <f t="shared" si="123"/>
        <v>1633.5833333333333</v>
      </c>
      <c r="Z282" s="24">
        <f t="shared" si="123"/>
        <v>183.15928570900002</v>
      </c>
      <c r="AA282" s="24">
        <f t="shared" si="123"/>
        <v>228.22658731000001</v>
      </c>
      <c r="AB282" s="24">
        <f t="shared" si="123"/>
        <v>132.97222222166667</v>
      </c>
      <c r="AC282" s="24">
        <f t="shared" si="123"/>
        <v>22.6</v>
      </c>
      <c r="AD282" s="24">
        <f t="shared" si="123"/>
        <v>8.6</v>
      </c>
      <c r="AE282" s="24">
        <f t="shared" si="123"/>
        <v>12</v>
      </c>
      <c r="AF282" s="24">
        <f t="shared" si="123"/>
        <v>3.5555555555555554</v>
      </c>
      <c r="AG282" s="24">
        <f t="shared" si="123"/>
        <v>8.1</v>
      </c>
      <c r="AH282" s="24">
        <f t="shared" si="123"/>
        <v>6.7</v>
      </c>
      <c r="AI282" s="24">
        <f t="shared" si="123"/>
        <v>2.3333333333333335</v>
      </c>
      <c r="AJ282" s="24">
        <f t="shared" si="123"/>
        <v>1.5</v>
      </c>
      <c r="AK282" s="24">
        <f t="shared" si="123"/>
        <v>2</v>
      </c>
      <c r="AL282" s="24">
        <f t="shared" si="123"/>
        <v>7.8571428571428568</v>
      </c>
      <c r="AM282" s="24">
        <f t="shared" si="123"/>
        <v>5.4</v>
      </c>
      <c r="AN282" s="24">
        <f t="shared" si="123"/>
        <v>2.6666666666666665</v>
      </c>
      <c r="AO282" s="24" t="e">
        <f t="shared" si="123"/>
        <v>#DIV/0!</v>
      </c>
      <c r="AP282" s="24" t="e">
        <f t="shared" si="123"/>
        <v>#DIV/0!</v>
      </c>
      <c r="AQ282" s="24">
        <f t="shared" si="123"/>
        <v>1</v>
      </c>
      <c r="AR282" s="24">
        <f t="shared" si="123"/>
        <v>3.5</v>
      </c>
      <c r="AS282" s="24">
        <f t="shared" si="123"/>
        <v>2.875</v>
      </c>
      <c r="AT282" s="24">
        <f t="shared" si="123"/>
        <v>4.5555555555555554</v>
      </c>
      <c r="AU282" s="24">
        <f t="shared" si="123"/>
        <v>2</v>
      </c>
      <c r="AV282" s="24">
        <f t="shared" si="123"/>
        <v>2</v>
      </c>
      <c r="AW282" s="24">
        <f t="shared" si="123"/>
        <v>1</v>
      </c>
      <c r="AX282" s="24">
        <f t="shared" si="123"/>
        <v>6.2</v>
      </c>
      <c r="AY282" s="24">
        <f t="shared" si="123"/>
        <v>1.3333333333333333</v>
      </c>
      <c r="AZ282" s="24">
        <f t="shared" si="123"/>
        <v>1.6666666666666667</v>
      </c>
      <c r="BA282" s="24">
        <f t="shared" si="123"/>
        <v>2</v>
      </c>
      <c r="BB282" s="24">
        <f t="shared" si="123"/>
        <v>1</v>
      </c>
      <c r="BC282" s="24">
        <f t="shared" si="123"/>
        <v>1</v>
      </c>
      <c r="BD282" s="24">
        <f t="shared" si="123"/>
        <v>2</v>
      </c>
      <c r="BE282" s="24">
        <f t="shared" si="123"/>
        <v>14.7</v>
      </c>
      <c r="BF282" s="24">
        <f t="shared" si="123"/>
        <v>2.6666666666666665</v>
      </c>
      <c r="BG282" s="24">
        <f t="shared" si="123"/>
        <v>1</v>
      </c>
      <c r="BH282" s="24" t="e">
        <f t="shared" si="123"/>
        <v>#DIV/0!</v>
      </c>
      <c r="BI282" s="24">
        <f t="shared" si="123"/>
        <v>4.1428571428571432</v>
      </c>
      <c r="BJ282" s="24">
        <f t="shared" si="123"/>
        <v>3.9</v>
      </c>
      <c r="BK282" s="24">
        <f t="shared" si="123"/>
        <v>7.7777777777777777</v>
      </c>
      <c r="BL282" s="24">
        <f t="shared" si="123"/>
        <v>251.9</v>
      </c>
      <c r="BM282" s="24">
        <f t="shared" si="123"/>
        <v>78.400000000000006</v>
      </c>
      <c r="BN282" s="24">
        <f t="shared" si="123"/>
        <v>6.25</v>
      </c>
      <c r="BO282" s="24">
        <f t="shared" si="123"/>
        <v>1</v>
      </c>
      <c r="BP282" s="24">
        <f t="shared" si="123"/>
        <v>10.555555555555555</v>
      </c>
      <c r="BQ282" s="24">
        <f t="shared" si="123"/>
        <v>32.777777777777779</v>
      </c>
      <c r="BR282" s="24">
        <f t="shared" ref="BR282:BX282" si="124">AVERAGE(BR257:BR260,BR262,BR267,BR269:BR270,BR273:BR274,BR278)</f>
        <v>129.19999999999999</v>
      </c>
      <c r="BS282" s="24" t="e">
        <f t="shared" si="124"/>
        <v>#DIV/0!</v>
      </c>
      <c r="BT282" s="24" t="e">
        <f t="shared" si="124"/>
        <v>#DIV/0!</v>
      </c>
      <c r="BU282" s="24" t="e">
        <f t="shared" si="124"/>
        <v>#DIV/0!</v>
      </c>
      <c r="BV282" s="24" t="e">
        <f t="shared" si="124"/>
        <v>#DIV/0!</v>
      </c>
      <c r="BW282" s="24" t="e">
        <f t="shared" si="124"/>
        <v>#DIV/0!</v>
      </c>
      <c r="BX282" s="24" t="e">
        <f t="shared" si="124"/>
        <v>#DIV/0!</v>
      </c>
      <c r="CG282" s="10"/>
      <c r="CH282" s="10"/>
    </row>
    <row r="283" spans="1:86" s="38" customFormat="1">
      <c r="A283" s="35" t="s">
        <v>179</v>
      </c>
      <c r="B283" s="34">
        <f>COUNTIF(C254:C279,"+ve")</f>
        <v>12</v>
      </c>
      <c r="C283" s="63"/>
      <c r="D283" s="18" t="s">
        <v>41</v>
      </c>
      <c r="E283" s="27">
        <f>AVERAGE(E261,E263:E266,E268,E271:E272,E275:E277,E279:E280)</f>
        <v>23.076923076923077</v>
      </c>
      <c r="F283" s="27">
        <f t="shared" ref="F283:BQ283" si="125">AVERAGE(F261,F263:F266,F268,F271:F272,F275:F277,F279:F280)</f>
        <v>9.615384615384615</v>
      </c>
      <c r="G283" s="27">
        <f t="shared" si="125"/>
        <v>57.692307692307693</v>
      </c>
      <c r="H283" s="27">
        <f t="shared" si="125"/>
        <v>9.615384615384615</v>
      </c>
      <c r="I283" s="27">
        <f t="shared" si="125"/>
        <v>0.57692307692307687</v>
      </c>
      <c r="J283" s="27">
        <f t="shared" si="125"/>
        <v>8</v>
      </c>
      <c r="K283" s="27">
        <f t="shared" si="125"/>
        <v>1.8461538461538463</v>
      </c>
      <c r="L283" s="27">
        <f t="shared" si="125"/>
        <v>0.76923076923076927</v>
      </c>
      <c r="M283" s="27">
        <f t="shared" si="125"/>
        <v>4.615384615384615</v>
      </c>
      <c r="N283" s="27">
        <f t="shared" si="125"/>
        <v>0.76923076923076927</v>
      </c>
      <c r="O283" s="27">
        <f t="shared" si="125"/>
        <v>0.79349816848461541</v>
      </c>
      <c r="P283" s="27">
        <f t="shared" si="125"/>
        <v>1344.0490079416666</v>
      </c>
      <c r="Q283" s="27">
        <f t="shared" si="125"/>
        <v>2064.7142857142858</v>
      </c>
      <c r="R283" s="27">
        <f t="shared" si="125"/>
        <v>1141.5632936</v>
      </c>
      <c r="S283" s="27">
        <f t="shared" si="125"/>
        <v>1287.5357142857142</v>
      </c>
      <c r="T283" s="27">
        <f t="shared" si="125"/>
        <v>299.2366071466667</v>
      </c>
      <c r="U283" s="27">
        <f t="shared" si="125"/>
        <v>271.43134920916668</v>
      </c>
      <c r="V283" s="27">
        <f t="shared" si="125"/>
        <v>558.32142857142856</v>
      </c>
      <c r="W283" s="27">
        <f t="shared" si="125"/>
        <v>2265.349999775</v>
      </c>
      <c r="X283" s="27">
        <f t="shared" si="125"/>
        <v>2206.343253775</v>
      </c>
      <c r="Y283" s="27">
        <f t="shared" si="125"/>
        <v>972.25</v>
      </c>
      <c r="Z283" s="27">
        <f t="shared" si="125"/>
        <v>402.93809523916661</v>
      </c>
      <c r="AA283" s="27">
        <f t="shared" si="125"/>
        <v>434.10158730833331</v>
      </c>
      <c r="AB283" s="27">
        <f t="shared" si="125"/>
        <v>187.35714285714286</v>
      </c>
      <c r="AC283" s="27">
        <f t="shared" si="125"/>
        <v>28.153846153846153</v>
      </c>
      <c r="AD283" s="27">
        <f t="shared" si="125"/>
        <v>11.083333333333334</v>
      </c>
      <c r="AE283" s="27">
        <f t="shared" si="125"/>
        <v>15.916666666666666</v>
      </c>
      <c r="AF283" s="27">
        <f t="shared" si="125"/>
        <v>4.666666666666667</v>
      </c>
      <c r="AG283" s="27">
        <f t="shared" si="125"/>
        <v>10</v>
      </c>
      <c r="AH283" s="27">
        <f t="shared" si="125"/>
        <v>8.25</v>
      </c>
      <c r="AI283" s="27">
        <f t="shared" si="125"/>
        <v>5.9090909090909092</v>
      </c>
      <c r="AJ283" s="27">
        <f t="shared" si="125"/>
        <v>2.6666666666666665</v>
      </c>
      <c r="AK283" s="27">
        <f t="shared" si="125"/>
        <v>3</v>
      </c>
      <c r="AL283" s="27">
        <f t="shared" si="125"/>
        <v>6.5</v>
      </c>
      <c r="AM283" s="27">
        <f t="shared" si="125"/>
        <v>6.666666666666667</v>
      </c>
      <c r="AN283" s="27">
        <f t="shared" si="125"/>
        <v>4.1428571428571432</v>
      </c>
      <c r="AO283" s="27">
        <f t="shared" si="125"/>
        <v>1</v>
      </c>
      <c r="AP283" s="27">
        <f t="shared" si="125"/>
        <v>1</v>
      </c>
      <c r="AQ283" s="27">
        <f t="shared" si="125"/>
        <v>2</v>
      </c>
      <c r="AR283" s="27">
        <f t="shared" si="125"/>
        <v>3.2</v>
      </c>
      <c r="AS283" s="27">
        <f t="shared" si="125"/>
        <v>3.7</v>
      </c>
      <c r="AT283" s="27">
        <f t="shared" si="125"/>
        <v>5</v>
      </c>
      <c r="AU283" s="27">
        <f t="shared" si="125"/>
        <v>6.1</v>
      </c>
      <c r="AV283" s="27">
        <f t="shared" si="125"/>
        <v>2.3333333333333335</v>
      </c>
      <c r="AW283" s="27">
        <f t="shared" si="125"/>
        <v>1</v>
      </c>
      <c r="AX283" s="27">
        <f t="shared" si="125"/>
        <v>6.25</v>
      </c>
      <c r="AY283" s="27">
        <f t="shared" si="125"/>
        <v>2.1666666666666665</v>
      </c>
      <c r="AZ283" s="27">
        <f t="shared" si="125"/>
        <v>1.4285714285714286</v>
      </c>
      <c r="BA283" s="27">
        <f t="shared" si="125"/>
        <v>1</v>
      </c>
      <c r="BB283" s="27" t="e">
        <f t="shared" si="125"/>
        <v>#DIV/0!</v>
      </c>
      <c r="BC283" s="27">
        <f t="shared" si="125"/>
        <v>5</v>
      </c>
      <c r="BD283" s="27">
        <f t="shared" si="125"/>
        <v>2.2000000000000002</v>
      </c>
      <c r="BE283" s="27">
        <f t="shared" si="125"/>
        <v>10.307692307692308</v>
      </c>
      <c r="BF283" s="27">
        <f t="shared" si="125"/>
        <v>5.333333333333333</v>
      </c>
      <c r="BG283" s="27">
        <f t="shared" si="125"/>
        <v>3.5</v>
      </c>
      <c r="BH283" s="27">
        <f t="shared" si="125"/>
        <v>1</v>
      </c>
      <c r="BI283" s="27">
        <f t="shared" si="125"/>
        <v>5.4285714285714288</v>
      </c>
      <c r="BJ283" s="27">
        <f t="shared" si="125"/>
        <v>3.8</v>
      </c>
      <c r="BK283" s="27">
        <f t="shared" si="125"/>
        <v>2.5714285714285716</v>
      </c>
      <c r="BL283" s="27">
        <f t="shared" si="125"/>
        <v>320.45454545454544</v>
      </c>
      <c r="BM283" s="27">
        <f t="shared" si="125"/>
        <v>96.181818181818187</v>
      </c>
      <c r="BN283" s="27">
        <f t="shared" si="125"/>
        <v>21.714285714285715</v>
      </c>
      <c r="BO283" s="27">
        <f t="shared" si="125"/>
        <v>3.3333333333333335</v>
      </c>
      <c r="BP283" s="27">
        <f t="shared" si="125"/>
        <v>6.1111111111111107</v>
      </c>
      <c r="BQ283" s="27">
        <f t="shared" si="125"/>
        <v>92</v>
      </c>
      <c r="BR283" s="27">
        <f t="shared" ref="BR283:BX283" si="126">AVERAGE(BR261,BR263:BR266,BR268,BR271:BR272,BR275:BR277,BR279:BR280)</f>
        <v>137.63636363636363</v>
      </c>
      <c r="BS283" s="27" t="e">
        <f t="shared" si="126"/>
        <v>#DIV/0!</v>
      </c>
      <c r="BT283" s="27" t="e">
        <f t="shared" si="126"/>
        <v>#DIV/0!</v>
      </c>
      <c r="BU283" s="27" t="e">
        <f t="shared" si="126"/>
        <v>#DIV/0!</v>
      </c>
      <c r="BV283" s="27" t="e">
        <f t="shared" si="126"/>
        <v>#DIV/0!</v>
      </c>
      <c r="BW283" s="27" t="e">
        <f t="shared" si="126"/>
        <v>#DIV/0!</v>
      </c>
      <c r="BX283" s="27" t="e">
        <f t="shared" si="126"/>
        <v>#DIV/0!</v>
      </c>
      <c r="CG283" s="10"/>
      <c r="CH283" s="10"/>
    </row>
    <row r="284" spans="1:86" s="38" customFormat="1">
      <c r="A284" s="63"/>
      <c r="B284" s="63"/>
      <c r="C284" s="63"/>
      <c r="D284" s="22" t="s">
        <v>43</v>
      </c>
      <c r="E284" s="24">
        <f>STDEV(E257:E260,E262,E267,E269:E270,E273:E274,E278)/SQRT($B282)</f>
        <v>10.151232470057861</v>
      </c>
      <c r="F284" s="24">
        <f t="shared" ref="F284:BQ284" si="127">STDEV(F257:F260,F262,F267,F269:F270,F273:F274,F278)/SQRT($B282)</f>
        <v>2.4372284760826384</v>
      </c>
      <c r="G284" s="24">
        <f t="shared" si="127"/>
        <v>11.318090543626122</v>
      </c>
      <c r="H284" s="24">
        <f t="shared" si="127"/>
        <v>3.9364791081110844</v>
      </c>
      <c r="I284" s="24">
        <f t="shared" si="127"/>
        <v>0.11318090543626122</v>
      </c>
      <c r="J284" s="24">
        <f t="shared" si="127"/>
        <v>0</v>
      </c>
      <c r="K284" s="24">
        <f t="shared" si="127"/>
        <v>0.81209859760462888</v>
      </c>
      <c r="L284" s="24">
        <f t="shared" si="127"/>
        <v>0.19497827808661106</v>
      </c>
      <c r="M284" s="24">
        <f t="shared" si="127"/>
        <v>0.90544724349008976</v>
      </c>
      <c r="N284" s="24">
        <f t="shared" si="127"/>
        <v>0.3149183286488868</v>
      </c>
      <c r="O284" s="24">
        <f t="shared" si="127"/>
        <v>0.11465223105853133</v>
      </c>
      <c r="P284" s="24">
        <f t="shared" si="127"/>
        <v>308.44652251076474</v>
      </c>
      <c r="Q284" s="24">
        <f t="shared" si="127"/>
        <v>240.91680948183978</v>
      </c>
      <c r="R284" s="24">
        <f t="shared" si="127"/>
        <v>260.2237306626742</v>
      </c>
      <c r="S284" s="24">
        <f t="shared" si="127"/>
        <v>304.6486412470515</v>
      </c>
      <c r="T284" s="24">
        <f t="shared" si="127"/>
        <v>80.676255958138654</v>
      </c>
      <c r="U284" s="24">
        <f t="shared" si="127"/>
        <v>31.944206711050086</v>
      </c>
      <c r="V284" s="24">
        <f t="shared" si="127"/>
        <v>213.83128064651419</v>
      </c>
      <c r="W284" s="24">
        <f t="shared" si="127"/>
        <v>1740.8052100738164</v>
      </c>
      <c r="X284" s="24">
        <f t="shared" si="127"/>
        <v>1743.6471984888824</v>
      </c>
      <c r="Y284" s="24">
        <f t="shared" si="127"/>
        <v>993.80122585713866</v>
      </c>
      <c r="Z284" s="24">
        <f t="shared" si="127"/>
        <v>67.075215723703607</v>
      </c>
      <c r="AA284" s="24">
        <f t="shared" si="127"/>
        <v>89.253920095586778</v>
      </c>
      <c r="AB284" s="24">
        <f t="shared" si="127"/>
        <v>27.824021608334665</v>
      </c>
      <c r="AC284" s="24">
        <f t="shared" si="127"/>
        <v>4.761376594085692</v>
      </c>
      <c r="AD284" s="24">
        <f t="shared" si="127"/>
        <v>1.7185852767713778</v>
      </c>
      <c r="AE284" s="24">
        <f t="shared" si="127"/>
        <v>2.7052138211575474</v>
      </c>
      <c r="AF284" s="24">
        <f t="shared" si="127"/>
        <v>0.75545156741320663</v>
      </c>
      <c r="AG284" s="24">
        <f t="shared" si="127"/>
        <v>1.1321740951895083</v>
      </c>
      <c r="AH284" s="24">
        <f t="shared" si="127"/>
        <v>1.1896014102007091</v>
      </c>
      <c r="AI284" s="24">
        <f t="shared" si="127"/>
        <v>0.31139957766460924</v>
      </c>
      <c r="AJ284" s="24">
        <f t="shared" si="127"/>
        <v>0.21320071635561044</v>
      </c>
      <c r="AK284" s="24">
        <f t="shared" si="127"/>
        <v>0.30151134457776363</v>
      </c>
      <c r="AL284" s="24">
        <f t="shared" si="127"/>
        <v>2.5845025981131609</v>
      </c>
      <c r="AM284" s="24">
        <f t="shared" si="127"/>
        <v>0.81896707547194503</v>
      </c>
      <c r="AN284" s="24">
        <f t="shared" si="127"/>
        <v>0.52800367308180618</v>
      </c>
      <c r="AO284" s="24" t="e">
        <f t="shared" si="127"/>
        <v>#DIV/0!</v>
      </c>
      <c r="AP284" s="24" t="e">
        <f t="shared" si="127"/>
        <v>#DIV/0!</v>
      </c>
      <c r="AQ284" s="24">
        <f t="shared" si="127"/>
        <v>0</v>
      </c>
      <c r="AR284" s="24">
        <f t="shared" si="127"/>
        <v>0.79772403521746571</v>
      </c>
      <c r="AS284" s="24">
        <f t="shared" si="127"/>
        <v>0.43952453649576628</v>
      </c>
      <c r="AT284" s="24">
        <f t="shared" si="127"/>
        <v>0.79930525388545337</v>
      </c>
      <c r="AU284" s="24">
        <f t="shared" si="127"/>
        <v>0.30151134457776363</v>
      </c>
      <c r="AV284" s="24" t="e">
        <f t="shared" si="127"/>
        <v>#DIV/0!</v>
      </c>
      <c r="AW284" s="24" t="e">
        <f t="shared" si="127"/>
        <v>#DIV/0!</v>
      </c>
      <c r="AX284" s="24">
        <f t="shared" si="127"/>
        <v>2.104108535050587</v>
      </c>
      <c r="AY284" s="24">
        <f t="shared" si="127"/>
        <v>0.17407765595569785</v>
      </c>
      <c r="AZ284" s="24">
        <f t="shared" si="127"/>
        <v>0.24618298195866545</v>
      </c>
      <c r="BA284" s="24">
        <f t="shared" si="127"/>
        <v>0.42640143271122088</v>
      </c>
      <c r="BB284" s="24" t="e">
        <f t="shared" si="127"/>
        <v>#DIV/0!</v>
      </c>
      <c r="BC284" s="24">
        <f t="shared" si="127"/>
        <v>0</v>
      </c>
      <c r="BD284" s="24">
        <f t="shared" si="127"/>
        <v>0.30151134457776363</v>
      </c>
      <c r="BE284" s="24">
        <f t="shared" si="127"/>
        <v>2.6630657505813091</v>
      </c>
      <c r="BF284" s="24">
        <f t="shared" si="127"/>
        <v>0.46056618647183833</v>
      </c>
      <c r="BG284" s="24" t="e">
        <f t="shared" si="127"/>
        <v>#DIV/0!</v>
      </c>
      <c r="BH284" s="24" t="e">
        <f t="shared" si="127"/>
        <v>#DIV/0!</v>
      </c>
      <c r="BI284" s="24">
        <f t="shared" si="127"/>
        <v>0.74728947432809367</v>
      </c>
      <c r="BJ284" s="24">
        <f t="shared" si="127"/>
        <v>1.0583959656962134</v>
      </c>
      <c r="BK284" s="24">
        <f t="shared" si="127"/>
        <v>1.7566612040625778</v>
      </c>
      <c r="BL284" s="24">
        <f t="shared" si="127"/>
        <v>72.89309315911234</v>
      </c>
      <c r="BM284" s="24">
        <f t="shared" si="127"/>
        <v>27.262361666524118</v>
      </c>
      <c r="BN284" s="24">
        <f t="shared" si="127"/>
        <v>1.5604694598308981</v>
      </c>
      <c r="BO284" s="24">
        <f t="shared" si="127"/>
        <v>0</v>
      </c>
      <c r="BP284" s="24">
        <f t="shared" si="127"/>
        <v>2.5455447314470785</v>
      </c>
      <c r="BQ284" s="24">
        <f t="shared" si="127"/>
        <v>13.520000149423225</v>
      </c>
      <c r="BR284" s="24">
        <f t="shared" ref="BR284:BX284" si="128">STDEV(BR257:BR260,BR262,BR267,BR269:BR270,BR273:BR274,BR278)/SQRT($B282)</f>
        <v>40.098817333122824</v>
      </c>
      <c r="BS284" s="24" t="e">
        <f t="shared" si="128"/>
        <v>#DIV/0!</v>
      </c>
      <c r="BT284" s="24" t="e">
        <f t="shared" si="128"/>
        <v>#DIV/0!</v>
      </c>
      <c r="BU284" s="24" t="e">
        <f t="shared" si="128"/>
        <v>#DIV/0!</v>
      </c>
      <c r="BV284" s="24" t="e">
        <f t="shared" si="128"/>
        <v>#DIV/0!</v>
      </c>
      <c r="BW284" s="24" t="e">
        <f t="shared" si="128"/>
        <v>#DIV/0!</v>
      </c>
      <c r="BX284" s="24" t="e">
        <f t="shared" si="128"/>
        <v>#DIV/0!</v>
      </c>
      <c r="CG284" s="10"/>
      <c r="CH284" s="10"/>
    </row>
    <row r="285" spans="1:86" s="38" customFormat="1">
      <c r="A285" s="63"/>
      <c r="B285" s="2"/>
      <c r="C285" s="63"/>
      <c r="D285" s="18" t="s">
        <v>43</v>
      </c>
      <c r="E285" s="27">
        <f>STDEV(E261,E263:E266,E268,E271:E272,E275:E277,E279:E280)/SQRT($B283)</f>
        <v>8.1817136367748802</v>
      </c>
      <c r="F285" s="27">
        <f t="shared" ref="F285:BQ285" si="129">STDEV(F261,F263:F266,F268,F271:F272,F275:F277,F279:F280)/SQRT($B283)</f>
        <v>3.9401573247257198</v>
      </c>
      <c r="G285" s="27">
        <f t="shared" si="129"/>
        <v>8.0064076902543579</v>
      </c>
      <c r="H285" s="27">
        <f t="shared" si="129"/>
        <v>3.9401573247257198</v>
      </c>
      <c r="I285" s="27">
        <f t="shared" si="129"/>
        <v>8.0064076902543579E-2</v>
      </c>
      <c r="J285" s="27">
        <f t="shared" si="129"/>
        <v>0</v>
      </c>
      <c r="K285" s="27">
        <f t="shared" si="129"/>
        <v>0.65453709094199042</v>
      </c>
      <c r="L285" s="27">
        <f t="shared" si="129"/>
        <v>0.31521258597805762</v>
      </c>
      <c r="M285" s="27">
        <f t="shared" si="129"/>
        <v>0.64051261522034864</v>
      </c>
      <c r="N285" s="27">
        <f t="shared" si="129"/>
        <v>0.31521258597805762</v>
      </c>
      <c r="O285" s="27">
        <f t="shared" si="129"/>
        <v>8.627925661521349E-2</v>
      </c>
      <c r="P285" s="27">
        <f t="shared" si="129"/>
        <v>192.31413665241712</v>
      </c>
      <c r="Q285" s="27">
        <f t="shared" si="129"/>
        <v>281.70037837142354</v>
      </c>
      <c r="R285" s="27">
        <f t="shared" si="129"/>
        <v>188.08705902426323</v>
      </c>
      <c r="S285" s="27">
        <f t="shared" si="129"/>
        <v>350.77424390694944</v>
      </c>
      <c r="T285" s="27">
        <f t="shared" si="129"/>
        <v>62.591905851991896</v>
      </c>
      <c r="U285" s="27">
        <f t="shared" si="129"/>
        <v>63.586530097598015</v>
      </c>
      <c r="V285" s="27">
        <f t="shared" si="129"/>
        <v>111.91780461606351</v>
      </c>
      <c r="W285" s="27">
        <f t="shared" si="129"/>
        <v>1138.8585203978378</v>
      </c>
      <c r="X285" s="27">
        <f t="shared" si="129"/>
        <v>1130.1100354975981</v>
      </c>
      <c r="Y285" s="27">
        <f t="shared" si="129"/>
        <v>480.72313331352984</v>
      </c>
      <c r="Z285" s="27">
        <f t="shared" si="129"/>
        <v>89.783135501382333</v>
      </c>
      <c r="AA285" s="27">
        <f t="shared" si="129"/>
        <v>100.27743557978826</v>
      </c>
      <c r="AB285" s="27">
        <f t="shared" si="129"/>
        <v>34.7157819424108</v>
      </c>
      <c r="AC285" s="27">
        <f t="shared" si="129"/>
        <v>5.6406832646681817</v>
      </c>
      <c r="AD285" s="27">
        <f t="shared" si="129"/>
        <v>1.6853123680130575</v>
      </c>
      <c r="AE285" s="27">
        <f t="shared" si="129"/>
        <v>3.8953319641734141</v>
      </c>
      <c r="AF285" s="27">
        <f t="shared" si="129"/>
        <v>1</v>
      </c>
      <c r="AG285" s="27">
        <f t="shared" si="129"/>
        <v>1.4529663145135578</v>
      </c>
      <c r="AH285" s="27">
        <f t="shared" si="129"/>
        <v>1.2130914677347746</v>
      </c>
      <c r="AI285" s="27">
        <f t="shared" si="129"/>
        <v>2.6691276522943643</v>
      </c>
      <c r="AJ285" s="27">
        <f t="shared" si="129"/>
        <v>0.83333333333333348</v>
      </c>
      <c r="AK285" s="27">
        <f t="shared" si="129"/>
        <v>1.1547005383792517</v>
      </c>
      <c r="AL285" s="27">
        <f t="shared" si="129"/>
        <v>2.5957841277916849</v>
      </c>
      <c r="AM285" s="27">
        <f t="shared" si="129"/>
        <v>0.39568378355153283</v>
      </c>
      <c r="AN285" s="27">
        <f t="shared" si="129"/>
        <v>1.2408394495995605</v>
      </c>
      <c r="AO285" s="27" t="e">
        <f t="shared" si="129"/>
        <v>#DIV/0!</v>
      </c>
      <c r="AP285" s="27" t="e">
        <f t="shared" si="129"/>
        <v>#DIV/0!</v>
      </c>
      <c r="AQ285" s="27">
        <f t="shared" si="129"/>
        <v>0.5</v>
      </c>
      <c r="AR285" s="27">
        <f t="shared" si="129"/>
        <v>0.92195444572928875</v>
      </c>
      <c r="AS285" s="27">
        <f t="shared" si="129"/>
        <v>0.66736074979756665</v>
      </c>
      <c r="AT285" s="27">
        <f t="shared" si="129"/>
        <v>0.52223296786709361</v>
      </c>
      <c r="AU285" s="27">
        <f t="shared" si="129"/>
        <v>2.7163769443329664</v>
      </c>
      <c r="AV285" s="27">
        <f t="shared" si="129"/>
        <v>0.66666666666666674</v>
      </c>
      <c r="AW285" s="27" t="e">
        <f t="shared" si="129"/>
        <v>#DIV/0!</v>
      </c>
      <c r="AX285" s="27">
        <f t="shared" si="129"/>
        <v>1.7697300484662752</v>
      </c>
      <c r="AY285" s="27">
        <f t="shared" si="129"/>
        <v>0.56025787713238706</v>
      </c>
      <c r="AZ285" s="27">
        <f t="shared" si="129"/>
        <v>0.3273268353539886</v>
      </c>
      <c r="BA285" s="27">
        <f t="shared" si="129"/>
        <v>0</v>
      </c>
      <c r="BB285" s="27" t="e">
        <f t="shared" si="129"/>
        <v>#DIV/0!</v>
      </c>
      <c r="BC285" s="27" t="e">
        <f t="shared" si="129"/>
        <v>#DIV/0!</v>
      </c>
      <c r="BD285" s="27">
        <f t="shared" si="129"/>
        <v>0.47434164902525694</v>
      </c>
      <c r="BE285" s="27">
        <f t="shared" si="129"/>
        <v>1.2381920925767771</v>
      </c>
      <c r="BF285" s="27">
        <f t="shared" si="129"/>
        <v>1.8135294011647261</v>
      </c>
      <c r="BG285" s="27">
        <f t="shared" si="129"/>
        <v>1.0206207261596576</v>
      </c>
      <c r="BH285" s="27" t="e">
        <f t="shared" si="129"/>
        <v>#DIV/0!</v>
      </c>
      <c r="BI285" s="27">
        <f t="shared" si="129"/>
        <v>0.49601587276189679</v>
      </c>
      <c r="BJ285" s="27">
        <f t="shared" si="129"/>
        <v>0.77936346296667469</v>
      </c>
      <c r="BK285" s="27">
        <f t="shared" si="129"/>
        <v>0.3273268353539886</v>
      </c>
      <c r="BL285" s="27">
        <f t="shared" si="129"/>
        <v>72.442777836069084</v>
      </c>
      <c r="BM285" s="27">
        <f t="shared" si="129"/>
        <v>21.62938517457912</v>
      </c>
      <c r="BN285" s="27">
        <f t="shared" si="129"/>
        <v>9.7634725802552875</v>
      </c>
      <c r="BO285" s="27">
        <f t="shared" si="129"/>
        <v>0.16666666666666638</v>
      </c>
      <c r="BP285" s="27">
        <f t="shared" si="129"/>
        <v>0.79640395482396975</v>
      </c>
      <c r="BQ285" s="27">
        <f t="shared" si="129"/>
        <v>33.757538840552769</v>
      </c>
      <c r="BR285" s="27">
        <f t="shared" ref="BR285:BX285" si="130">STDEV(BR261,BR263:BR266,BR268,BR271:BR272,BR275:BR277,BR279:BR280)/SQRT($B283)</f>
        <v>37.050477443453801</v>
      </c>
      <c r="BS285" s="27" t="e">
        <f t="shared" si="130"/>
        <v>#DIV/0!</v>
      </c>
      <c r="BT285" s="27" t="e">
        <f t="shared" si="130"/>
        <v>#DIV/0!</v>
      </c>
      <c r="BU285" s="27" t="e">
        <f t="shared" si="130"/>
        <v>#DIV/0!</v>
      </c>
      <c r="BV285" s="27" t="e">
        <f t="shared" si="130"/>
        <v>#DIV/0!</v>
      </c>
      <c r="BW285" s="27" t="e">
        <f t="shared" si="130"/>
        <v>#DIV/0!</v>
      </c>
      <c r="BX285" s="27" t="e">
        <f t="shared" si="130"/>
        <v>#DIV/0!</v>
      </c>
      <c r="CG285" s="10"/>
      <c r="CH285" s="10"/>
    </row>
    <row r="287" spans="1:86" ht="18">
      <c r="A287" s="158" t="s">
        <v>202</v>
      </c>
      <c r="B287" s="63"/>
      <c r="C287" s="63"/>
      <c r="D287" s="63"/>
      <c r="E287" s="88" t="s">
        <v>155</v>
      </c>
      <c r="F287" s="88"/>
      <c r="G287" s="88"/>
      <c r="H287" s="88"/>
      <c r="I287" s="78" t="s">
        <v>108</v>
      </c>
      <c r="J287" s="88"/>
      <c r="K287" s="88" t="s">
        <v>101</v>
      </c>
      <c r="L287" s="88"/>
      <c r="M287" s="88" t="s">
        <v>88</v>
      </c>
      <c r="N287" s="88" t="s">
        <v>88</v>
      </c>
      <c r="O287" s="159" t="s">
        <v>203</v>
      </c>
      <c r="P287" s="90" t="s">
        <v>103</v>
      </c>
      <c r="Q287" s="89"/>
      <c r="R287" s="89"/>
      <c r="S287" s="89"/>
      <c r="T287" s="90" t="s">
        <v>104</v>
      </c>
      <c r="U287" s="89"/>
      <c r="V287" s="89"/>
      <c r="W287" s="90" t="s">
        <v>105</v>
      </c>
      <c r="X287" s="89"/>
      <c r="Y287" s="89"/>
      <c r="Z287" s="90" t="s">
        <v>106</v>
      </c>
      <c r="AA287" s="89"/>
      <c r="AB287" s="89"/>
      <c r="AC287" s="88" t="s">
        <v>107</v>
      </c>
      <c r="AD287" s="88"/>
      <c r="AE287" s="88"/>
      <c r="AF287" s="88"/>
      <c r="AG287" s="88" t="s">
        <v>114</v>
      </c>
      <c r="AH287" s="55"/>
      <c r="AI287" s="58"/>
      <c r="AJ287" s="58"/>
      <c r="AK287" s="55"/>
      <c r="AL287" s="55"/>
      <c r="AM287" s="93" t="s">
        <v>115</v>
      </c>
      <c r="AN287" s="55"/>
      <c r="AO287" s="55"/>
      <c r="AP287" s="91"/>
      <c r="AQ287" s="92"/>
      <c r="AR287" s="91"/>
      <c r="AS287" s="90" t="s">
        <v>116</v>
      </c>
      <c r="AT287" s="91"/>
      <c r="AU287" s="92"/>
      <c r="AV287" s="91"/>
      <c r="AW287" s="91"/>
      <c r="AX287" s="92"/>
      <c r="AY287" s="90" t="s">
        <v>117</v>
      </c>
      <c r="AZ287" s="89"/>
      <c r="BA287" s="90"/>
      <c r="BB287" s="89"/>
      <c r="BC287" s="89"/>
      <c r="BD287" s="88"/>
      <c r="BE287" s="88" t="s">
        <v>110</v>
      </c>
      <c r="BF287" s="88"/>
      <c r="BG287" s="88"/>
      <c r="BH287" s="88"/>
      <c r="BI287" s="88"/>
      <c r="BJ287" s="97"/>
      <c r="BK287" s="97"/>
      <c r="BL287" s="88" t="s">
        <v>56</v>
      </c>
      <c r="BM287" s="97"/>
      <c r="BN287" s="97"/>
      <c r="BO287" s="97"/>
      <c r="BP287" s="97"/>
      <c r="BQ287" s="97"/>
      <c r="BR287" s="97"/>
      <c r="BS287" s="98" t="s">
        <v>101</v>
      </c>
      <c r="BT287" s="98"/>
      <c r="BU287" s="98"/>
      <c r="BV287" s="98" t="s">
        <v>122</v>
      </c>
      <c r="BW287" s="99"/>
      <c r="BX287" s="97"/>
      <c r="BY287" s="38"/>
      <c r="BZ287" s="38"/>
      <c r="CA287" s="38"/>
      <c r="CB287" s="38"/>
      <c r="CC287" s="38"/>
      <c r="CD287" s="38"/>
      <c r="CE287" s="58" t="s">
        <v>111</v>
      </c>
    </row>
    <row r="288" spans="1:86">
      <c r="A288" s="78" t="s">
        <v>83</v>
      </c>
      <c r="B288" s="58" t="s">
        <v>86</v>
      </c>
      <c r="C288" s="78" t="s">
        <v>84</v>
      </c>
      <c r="D288" s="78" t="s">
        <v>85</v>
      </c>
      <c r="E288" s="53" t="s">
        <v>63</v>
      </c>
      <c r="F288" s="53" t="s">
        <v>64</v>
      </c>
      <c r="G288" s="53" t="s">
        <v>109</v>
      </c>
      <c r="H288" s="53" t="s">
        <v>96</v>
      </c>
      <c r="I288" s="53" t="s">
        <v>99</v>
      </c>
      <c r="J288" s="53" t="s">
        <v>62</v>
      </c>
      <c r="K288" s="53" t="s">
        <v>63</v>
      </c>
      <c r="L288" s="53" t="s">
        <v>64</v>
      </c>
      <c r="M288" s="53" t="s">
        <v>109</v>
      </c>
      <c r="N288" s="53" t="s">
        <v>96</v>
      </c>
      <c r="O288" s="54" t="s">
        <v>99</v>
      </c>
      <c r="P288" s="91" t="s">
        <v>108</v>
      </c>
      <c r="Q288" s="54" t="s">
        <v>64</v>
      </c>
      <c r="R288" s="54" t="s">
        <v>109</v>
      </c>
      <c r="S288" s="54" t="s">
        <v>96</v>
      </c>
      <c r="T288" s="91" t="s">
        <v>108</v>
      </c>
      <c r="U288" s="54" t="s">
        <v>109</v>
      </c>
      <c r="V288" s="54" t="s">
        <v>96</v>
      </c>
      <c r="W288" s="91" t="s">
        <v>108</v>
      </c>
      <c r="X288" s="54" t="s">
        <v>109</v>
      </c>
      <c r="Y288" s="54" t="s">
        <v>96</v>
      </c>
      <c r="Z288" s="91" t="s">
        <v>108</v>
      </c>
      <c r="AA288" s="54" t="s">
        <v>109</v>
      </c>
      <c r="AB288" s="54" t="s">
        <v>96</v>
      </c>
      <c r="AC288" s="91" t="s">
        <v>108</v>
      </c>
      <c r="AD288" s="91" t="s">
        <v>119</v>
      </c>
      <c r="AE288" s="53" t="s">
        <v>109</v>
      </c>
      <c r="AF288" s="53" t="s">
        <v>96</v>
      </c>
      <c r="AG288" s="58">
        <v>0</v>
      </c>
      <c r="AH288" s="58">
        <v>1</v>
      </c>
      <c r="AI288" s="58">
        <v>2</v>
      </c>
      <c r="AJ288" s="58">
        <v>3</v>
      </c>
      <c r="AK288" s="58">
        <v>4</v>
      </c>
      <c r="AL288" s="58">
        <v>5</v>
      </c>
      <c r="AM288" s="58">
        <v>0</v>
      </c>
      <c r="AN288" s="58">
        <v>1</v>
      </c>
      <c r="AO288" s="58">
        <v>2</v>
      </c>
      <c r="AP288" s="58">
        <v>3</v>
      </c>
      <c r="AQ288" s="58">
        <v>4</v>
      </c>
      <c r="AR288" s="58">
        <v>5</v>
      </c>
      <c r="AS288" s="58">
        <v>0</v>
      </c>
      <c r="AT288" s="58">
        <v>1</v>
      </c>
      <c r="AU288" s="58">
        <v>2</v>
      </c>
      <c r="AV288" s="58">
        <v>3</v>
      </c>
      <c r="AW288" s="58">
        <v>4</v>
      </c>
      <c r="AX288" s="58">
        <v>5</v>
      </c>
      <c r="AY288" s="58">
        <v>0</v>
      </c>
      <c r="AZ288" s="58">
        <v>1</v>
      </c>
      <c r="BA288" s="58">
        <v>2</v>
      </c>
      <c r="BB288" s="58">
        <v>3</v>
      </c>
      <c r="BC288" s="58">
        <v>4</v>
      </c>
      <c r="BD288" s="58">
        <v>5</v>
      </c>
      <c r="BE288" s="58" t="s">
        <v>112</v>
      </c>
      <c r="BF288" s="58">
        <v>0</v>
      </c>
      <c r="BG288" s="58">
        <v>1</v>
      </c>
      <c r="BH288" s="58">
        <v>2</v>
      </c>
      <c r="BI288" s="58">
        <v>3</v>
      </c>
      <c r="BJ288" s="58">
        <v>4</v>
      </c>
      <c r="BK288" s="58">
        <v>5</v>
      </c>
      <c r="BL288" s="58" t="s">
        <v>112</v>
      </c>
      <c r="BM288" s="58">
        <v>0</v>
      </c>
      <c r="BN288" s="58">
        <v>1</v>
      </c>
      <c r="BO288" s="58">
        <v>2</v>
      </c>
      <c r="BP288" s="58">
        <v>3</v>
      </c>
      <c r="BQ288" s="58">
        <v>4</v>
      </c>
      <c r="BR288" s="58">
        <v>5</v>
      </c>
      <c r="BS288" s="58" t="s">
        <v>108</v>
      </c>
      <c r="BT288" s="58" t="s">
        <v>65</v>
      </c>
      <c r="BU288" s="58" t="s">
        <v>66</v>
      </c>
      <c r="BV288" s="58" t="s">
        <v>108</v>
      </c>
      <c r="BW288" s="58" t="s">
        <v>65</v>
      </c>
      <c r="BX288" s="58" t="s">
        <v>66</v>
      </c>
      <c r="BY288" s="38"/>
      <c r="BZ288" s="38"/>
      <c r="CA288" s="38"/>
      <c r="CB288" s="38"/>
      <c r="CC288" s="38"/>
      <c r="CD288" s="38"/>
      <c r="CE288" s="58" t="s">
        <v>111</v>
      </c>
    </row>
    <row r="289" spans="1:154" s="38" customFormat="1">
      <c r="A289" t="s">
        <v>158</v>
      </c>
      <c r="B289" s="10">
        <f>(B256)-1</f>
        <v>-1</v>
      </c>
      <c r="C289" s="4" t="s">
        <v>3</v>
      </c>
      <c r="D289" s="10" t="s">
        <v>38</v>
      </c>
      <c r="E289" s="59">
        <f>(K289/$J289)*100</f>
        <v>0</v>
      </c>
      <c r="F289" s="59">
        <f>(L289/$J289)*100</f>
        <v>0</v>
      </c>
      <c r="G289" s="59">
        <f>(M289/$J289)*100</f>
        <v>95.833333333333343</v>
      </c>
      <c r="H289" s="59">
        <f>(N289/$J289)*100</f>
        <v>4.1666666666666661</v>
      </c>
      <c r="I289" s="59">
        <f>M289/J289</f>
        <v>0.95833333333333337</v>
      </c>
      <c r="J289">
        <f t="shared" ref="J289:N298" si="131">SUM(J8,J103,J196)</f>
        <v>24</v>
      </c>
      <c r="K289">
        <f t="shared" si="131"/>
        <v>0</v>
      </c>
      <c r="L289">
        <f t="shared" si="131"/>
        <v>0</v>
      </c>
      <c r="M289">
        <f t="shared" si="131"/>
        <v>23</v>
      </c>
      <c r="N289">
        <f t="shared" si="131"/>
        <v>1</v>
      </c>
      <c r="O289">
        <f>M289/(M289+N289)</f>
        <v>0.95833333333333337</v>
      </c>
      <c r="P289">
        <f t="shared" ref="P289:BI289" si="132">AVERAGE(P8,P103,P196)</f>
        <v>555.33333333333337</v>
      </c>
      <c r="Q289" t="e">
        <f t="shared" si="132"/>
        <v>#DIV/0!</v>
      </c>
      <c r="R289">
        <f t="shared" si="132"/>
        <v>457.47023813333334</v>
      </c>
      <c r="S289">
        <f t="shared" si="132"/>
        <v>2941</v>
      </c>
      <c r="T289">
        <f t="shared" si="132"/>
        <v>219.08333333333334</v>
      </c>
      <c r="U289">
        <f t="shared" si="132"/>
        <v>173.58333333333334</v>
      </c>
      <c r="V289">
        <f t="shared" si="132"/>
        <v>1355</v>
      </c>
      <c r="W289">
        <f t="shared" si="132"/>
        <v>1159.7916666666667</v>
      </c>
      <c r="X289">
        <f t="shared" si="132"/>
        <v>1179.9047618666666</v>
      </c>
      <c r="Y289">
        <f t="shared" si="132"/>
        <v>405</v>
      </c>
      <c r="Z289">
        <f t="shared" si="132"/>
        <v>117.29166666666667</v>
      </c>
      <c r="AA289">
        <f t="shared" si="132"/>
        <v>115.80357143333333</v>
      </c>
      <c r="AB289">
        <f t="shared" si="132"/>
        <v>105</v>
      </c>
      <c r="AC289">
        <f t="shared" si="132"/>
        <v>52.666666666666664</v>
      </c>
      <c r="AD289">
        <f t="shared" si="132"/>
        <v>21</v>
      </c>
      <c r="AE289">
        <f t="shared" si="132"/>
        <v>24</v>
      </c>
      <c r="AF289">
        <f t="shared" si="132"/>
        <v>7.666666666666667</v>
      </c>
      <c r="AG289">
        <f t="shared" si="132"/>
        <v>16.666666666666668</v>
      </c>
      <c r="AH289">
        <f t="shared" si="132"/>
        <v>10.666666666666666</v>
      </c>
      <c r="AI289">
        <f t="shared" si="132"/>
        <v>2.6666666666666665</v>
      </c>
      <c r="AJ289" t="e">
        <f t="shared" si="132"/>
        <v>#DIV/0!</v>
      </c>
      <c r="AK289">
        <f t="shared" si="132"/>
        <v>16</v>
      </c>
      <c r="AL289">
        <f t="shared" si="132"/>
        <v>17.333333333333332</v>
      </c>
      <c r="AM289">
        <f t="shared" si="132"/>
        <v>8</v>
      </c>
      <c r="AN289">
        <f t="shared" si="132"/>
        <v>2.6666666666666665</v>
      </c>
      <c r="AO289" t="e">
        <f t="shared" si="132"/>
        <v>#DIV/0!</v>
      </c>
      <c r="AP289" t="e">
        <f t="shared" si="132"/>
        <v>#DIV/0!</v>
      </c>
      <c r="AQ289">
        <f t="shared" si="132"/>
        <v>4</v>
      </c>
      <c r="AR289">
        <f t="shared" si="132"/>
        <v>9</v>
      </c>
      <c r="AS289">
        <f t="shared" si="132"/>
        <v>8.3333333333333339</v>
      </c>
      <c r="AT289">
        <f t="shared" si="132"/>
        <v>7.666666666666667</v>
      </c>
      <c r="AU289">
        <f t="shared" si="132"/>
        <v>3.5</v>
      </c>
      <c r="AV289" t="e">
        <f t="shared" si="132"/>
        <v>#DIV/0!</v>
      </c>
      <c r="AW289">
        <f t="shared" si="132"/>
        <v>6</v>
      </c>
      <c r="AX289">
        <f t="shared" si="132"/>
        <v>5.5</v>
      </c>
      <c r="AY289">
        <f t="shared" si="132"/>
        <v>1</v>
      </c>
      <c r="AZ289">
        <f t="shared" si="132"/>
        <v>1</v>
      </c>
      <c r="BA289">
        <f t="shared" si="132"/>
        <v>1</v>
      </c>
      <c r="BB289" t="e">
        <f t="shared" si="132"/>
        <v>#DIV/0!</v>
      </c>
      <c r="BC289">
        <f t="shared" si="132"/>
        <v>6</v>
      </c>
      <c r="BD289">
        <f t="shared" si="132"/>
        <v>7</v>
      </c>
      <c r="BE289">
        <f t="shared" si="132"/>
        <v>16.666666666666668</v>
      </c>
      <c r="BF289">
        <f t="shared" si="132"/>
        <v>1</v>
      </c>
      <c r="BG289" t="e">
        <f t="shared" si="132"/>
        <v>#DIV/0!</v>
      </c>
      <c r="BH289" t="e">
        <f t="shared" si="132"/>
        <v>#DIV/0!</v>
      </c>
      <c r="BI289">
        <f t="shared" si="132"/>
        <v>2.5</v>
      </c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 s="58"/>
      <c r="CG289" s="10"/>
      <c r="CH289" s="10"/>
    </row>
    <row r="290" spans="1:154" s="38" customFormat="1">
      <c r="A290" t="s">
        <v>180</v>
      </c>
      <c r="B290" s="10">
        <f t="shared" ref="B290:B311" si="133">(B257)-1</f>
        <v>26</v>
      </c>
      <c r="C290" s="4" t="s">
        <v>3</v>
      </c>
      <c r="D290" s="10" t="s">
        <v>38</v>
      </c>
      <c r="E290" s="59">
        <f t="shared" ref="E290:H311" si="134">(K290/$J290)*100</f>
        <v>29.166666666666668</v>
      </c>
      <c r="F290" s="59">
        <f t="shared" si="134"/>
        <v>8.3333333333333321</v>
      </c>
      <c r="G290" s="59">
        <f t="shared" si="134"/>
        <v>45.833333333333329</v>
      </c>
      <c r="H290" s="59">
        <f t="shared" si="134"/>
        <v>16.666666666666664</v>
      </c>
      <c r="I290" s="59">
        <f t="shared" ref="I290:I311" si="135">M290/J290</f>
        <v>0.45833333333333331</v>
      </c>
      <c r="J290">
        <f t="shared" si="131"/>
        <v>24</v>
      </c>
      <c r="K290">
        <f t="shared" si="131"/>
        <v>7</v>
      </c>
      <c r="L290">
        <f t="shared" si="131"/>
        <v>2</v>
      </c>
      <c r="M290">
        <f t="shared" si="131"/>
        <v>11</v>
      </c>
      <c r="N290">
        <f t="shared" si="131"/>
        <v>4</v>
      </c>
      <c r="O290">
        <f t="shared" ref="O290:O311" si="136">M290/(M290+N290)</f>
        <v>0.73333333333333328</v>
      </c>
      <c r="P290">
        <f t="shared" ref="P290:BI290" si="137">AVERAGE(P9,P104,P197)</f>
        <v>1467.9904763333334</v>
      </c>
      <c r="Q290">
        <f t="shared" si="137"/>
        <v>1027.5</v>
      </c>
      <c r="R290">
        <f t="shared" si="137"/>
        <v>1607.2777776666669</v>
      </c>
      <c r="S290">
        <f t="shared" si="137"/>
        <v>1323.8333333333333</v>
      </c>
      <c r="T290">
        <f t="shared" si="137"/>
        <v>630.5</v>
      </c>
      <c r="U290">
        <f t="shared" si="137"/>
        <v>698.27777776666665</v>
      </c>
      <c r="V290">
        <f t="shared" si="137"/>
        <v>437.66666666666669</v>
      </c>
      <c r="W290">
        <f t="shared" si="137"/>
        <v>90.595238100000003</v>
      </c>
      <c r="X290">
        <f t="shared" si="137"/>
        <v>80.166666666666671</v>
      </c>
      <c r="Y290">
        <f t="shared" si="137"/>
        <v>112.83333333333333</v>
      </c>
      <c r="Z290">
        <f t="shared" si="137"/>
        <v>767.98809533333326</v>
      </c>
      <c r="AA290">
        <f t="shared" si="137"/>
        <v>933.1111112333333</v>
      </c>
      <c r="AB290">
        <f t="shared" si="137"/>
        <v>369.16666666666669</v>
      </c>
      <c r="AC290">
        <f t="shared" si="137"/>
        <v>20</v>
      </c>
      <c r="AD290">
        <f t="shared" si="137"/>
        <v>11</v>
      </c>
      <c r="AE290">
        <f t="shared" si="137"/>
        <v>6</v>
      </c>
      <c r="AF290">
        <f t="shared" si="137"/>
        <v>3</v>
      </c>
      <c r="AG290">
        <f t="shared" si="137"/>
        <v>8</v>
      </c>
      <c r="AH290">
        <f t="shared" si="137"/>
        <v>9.6666666666666661</v>
      </c>
      <c r="AI290">
        <f t="shared" si="137"/>
        <v>1.5</v>
      </c>
      <c r="AJ290" t="e">
        <f t="shared" si="137"/>
        <v>#DIV/0!</v>
      </c>
      <c r="AK290" t="e">
        <f t="shared" si="137"/>
        <v>#DIV/0!</v>
      </c>
      <c r="AL290">
        <f t="shared" si="137"/>
        <v>2</v>
      </c>
      <c r="AM290">
        <f t="shared" si="137"/>
        <v>5.666666666666667</v>
      </c>
      <c r="AN290">
        <f t="shared" si="137"/>
        <v>4.666666666666667</v>
      </c>
      <c r="AO290">
        <f t="shared" si="137"/>
        <v>2</v>
      </c>
      <c r="AP290" t="e">
        <f t="shared" si="137"/>
        <v>#DIV/0!</v>
      </c>
      <c r="AQ290" t="e">
        <f t="shared" si="137"/>
        <v>#DIV/0!</v>
      </c>
      <c r="AR290" t="e">
        <f t="shared" si="137"/>
        <v>#DIV/0!</v>
      </c>
      <c r="AS290">
        <f t="shared" si="137"/>
        <v>2</v>
      </c>
      <c r="AT290">
        <f t="shared" si="137"/>
        <v>3.6666666666666665</v>
      </c>
      <c r="AU290">
        <f t="shared" si="137"/>
        <v>1</v>
      </c>
      <c r="AV290" t="e">
        <f t="shared" si="137"/>
        <v>#DIV/0!</v>
      </c>
      <c r="AW290" t="e">
        <f t="shared" si="137"/>
        <v>#DIV/0!</v>
      </c>
      <c r="AX290">
        <f t="shared" si="137"/>
        <v>2</v>
      </c>
      <c r="AY290">
        <f t="shared" si="137"/>
        <v>1.5</v>
      </c>
      <c r="AZ290">
        <f t="shared" si="137"/>
        <v>1.3333333333333333</v>
      </c>
      <c r="BA290" t="e">
        <f t="shared" si="137"/>
        <v>#DIV/0!</v>
      </c>
      <c r="BB290" t="e">
        <f t="shared" si="137"/>
        <v>#DIV/0!</v>
      </c>
      <c r="BC290" t="e">
        <f t="shared" si="137"/>
        <v>#DIV/0!</v>
      </c>
      <c r="BD290">
        <f t="shared" si="137"/>
        <v>2</v>
      </c>
      <c r="BE290">
        <f t="shared" si="137"/>
        <v>7.333333333333333</v>
      </c>
      <c r="BF290">
        <f t="shared" si="137"/>
        <v>2</v>
      </c>
      <c r="BG290">
        <f t="shared" si="137"/>
        <v>1</v>
      </c>
      <c r="BH290" t="e">
        <f t="shared" si="137"/>
        <v>#DIV/0!</v>
      </c>
      <c r="BI290">
        <f t="shared" si="137"/>
        <v>3.6666666666666665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 s="58"/>
      <c r="CG290" s="10">
        <f>$W$1</f>
        <v>0</v>
      </c>
      <c r="CH290" s="10" t="str">
        <f>C263</f>
        <v>+ve</v>
      </c>
      <c r="CI290" s="59">
        <f>E292</f>
        <v>0</v>
      </c>
      <c r="CJ290" s="59">
        <f>F292</f>
        <v>0</v>
      </c>
      <c r="CK290" s="59">
        <f>G292</f>
        <v>91.666666666666657</v>
      </c>
      <c r="CL290" s="59">
        <f>H292</f>
        <v>8.3333333333333321</v>
      </c>
      <c r="CM290" s="59">
        <f>I292</f>
        <v>0.91666666666666663</v>
      </c>
      <c r="CN290" s="95">
        <f>E293</f>
        <v>0</v>
      </c>
      <c r="CO290" s="95">
        <f>F293</f>
        <v>0</v>
      </c>
      <c r="CP290" s="95">
        <f>G293</f>
        <v>66.666666666666657</v>
      </c>
      <c r="CQ290" s="95">
        <f>H293</f>
        <v>33.333333333333329</v>
      </c>
      <c r="CR290" s="95">
        <f>I293</f>
        <v>0.66666666666666663</v>
      </c>
      <c r="CS290" s="59">
        <f>E294</f>
        <v>0</v>
      </c>
      <c r="CT290" s="59">
        <f>F294</f>
        <v>4.1666666666666661</v>
      </c>
      <c r="CU290" s="59">
        <f>G294</f>
        <v>50</v>
      </c>
      <c r="CV290" s="59">
        <f>H294</f>
        <v>45.833333333333329</v>
      </c>
      <c r="CW290" s="59">
        <f>I294</f>
        <v>0.5</v>
      </c>
      <c r="CX290" s="95">
        <f>E295</f>
        <v>0</v>
      </c>
      <c r="CY290" s="95">
        <f>F295</f>
        <v>0</v>
      </c>
      <c r="CZ290" s="95">
        <f>G295</f>
        <v>100</v>
      </c>
      <c r="DA290" s="95">
        <f>H295</f>
        <v>0</v>
      </c>
      <c r="DB290" s="95">
        <f>I295</f>
        <v>1</v>
      </c>
    </row>
    <row r="291" spans="1:154" s="10" customFormat="1">
      <c r="A291" t="s">
        <v>159</v>
      </c>
      <c r="B291" s="10">
        <f t="shared" si="133"/>
        <v>33</v>
      </c>
      <c r="C291" s="4" t="s">
        <v>3</v>
      </c>
      <c r="D291" s="10" t="s">
        <v>38</v>
      </c>
      <c r="E291" s="59">
        <f t="shared" si="134"/>
        <v>33.333333333333329</v>
      </c>
      <c r="F291" s="59">
        <f t="shared" si="134"/>
        <v>0</v>
      </c>
      <c r="G291" s="59">
        <f>(M291/$J291)*100</f>
        <v>41.666666666666671</v>
      </c>
      <c r="H291" s="59">
        <f t="shared" si="134"/>
        <v>25</v>
      </c>
      <c r="I291" s="59">
        <f t="shared" si="135"/>
        <v>0.41666666666666669</v>
      </c>
      <c r="J291">
        <f t="shared" si="131"/>
        <v>24</v>
      </c>
      <c r="K291">
        <f t="shared" si="131"/>
        <v>8</v>
      </c>
      <c r="L291">
        <f t="shared" si="131"/>
        <v>0</v>
      </c>
      <c r="M291">
        <f t="shared" si="131"/>
        <v>10</v>
      </c>
      <c r="N291">
        <f t="shared" si="131"/>
        <v>6</v>
      </c>
      <c r="O291">
        <f t="shared" si="136"/>
        <v>0.625</v>
      </c>
      <c r="P291">
        <f t="shared" ref="P291:BI291" si="138">AVERAGE(P10,P105,P198)</f>
        <v>878.56666666666661</v>
      </c>
      <c r="Q291" t="e">
        <f t="shared" si="138"/>
        <v>#DIV/0!</v>
      </c>
      <c r="R291">
        <f t="shared" si="138"/>
        <v>940.58333333333337</v>
      </c>
      <c r="S291">
        <f t="shared" si="138"/>
        <v>766.83333334999998</v>
      </c>
      <c r="T291">
        <f t="shared" si="138"/>
        <v>358.74761903333336</v>
      </c>
      <c r="U291">
        <f t="shared" si="138"/>
        <v>486.5</v>
      </c>
      <c r="V291">
        <f t="shared" si="138"/>
        <v>170</v>
      </c>
      <c r="W291">
        <f t="shared" si="138"/>
        <v>473.02142856666666</v>
      </c>
      <c r="X291">
        <f t="shared" si="138"/>
        <v>621</v>
      </c>
      <c r="Y291">
        <f t="shared" si="138"/>
        <v>234</v>
      </c>
      <c r="Z291">
        <f t="shared" si="138"/>
        <v>107.78809523333332</v>
      </c>
      <c r="AA291">
        <f t="shared" si="138"/>
        <v>83.333333333333329</v>
      </c>
      <c r="AB291">
        <f t="shared" si="138"/>
        <v>175</v>
      </c>
      <c r="AC291">
        <f t="shared" si="138"/>
        <v>20.333333333333332</v>
      </c>
      <c r="AD291">
        <f t="shared" si="138"/>
        <v>8.3333333333333339</v>
      </c>
      <c r="AE291">
        <f t="shared" si="138"/>
        <v>9.3333333333333339</v>
      </c>
      <c r="AF291">
        <f t="shared" si="138"/>
        <v>4</v>
      </c>
      <c r="AG291">
        <f t="shared" si="138"/>
        <v>9.3333333333333339</v>
      </c>
      <c r="AH291">
        <f t="shared" si="138"/>
        <v>8</v>
      </c>
      <c r="AI291">
        <f t="shared" si="138"/>
        <v>1.6666666666666667</v>
      </c>
      <c r="AJ291" t="e">
        <f t="shared" si="138"/>
        <v>#DIV/0!</v>
      </c>
      <c r="AK291" t="e">
        <f t="shared" si="138"/>
        <v>#DIV/0!</v>
      </c>
      <c r="AL291">
        <f t="shared" si="138"/>
        <v>2</v>
      </c>
      <c r="AM291">
        <f t="shared" si="138"/>
        <v>5.333333333333333</v>
      </c>
      <c r="AN291">
        <f t="shared" si="138"/>
        <v>4</v>
      </c>
      <c r="AO291">
        <f t="shared" si="138"/>
        <v>1</v>
      </c>
      <c r="AP291" t="e">
        <f t="shared" si="138"/>
        <v>#DIV/0!</v>
      </c>
      <c r="AQ291" t="e">
        <f t="shared" si="138"/>
        <v>#DIV/0!</v>
      </c>
      <c r="AR291" t="e">
        <f t="shared" si="138"/>
        <v>#DIV/0!</v>
      </c>
      <c r="AS291">
        <f t="shared" si="138"/>
        <v>3.6666666666666665</v>
      </c>
      <c r="AT291">
        <f t="shared" si="138"/>
        <v>3.3333333333333335</v>
      </c>
      <c r="AU291">
        <f t="shared" si="138"/>
        <v>1.3333333333333333</v>
      </c>
      <c r="AV291" t="e">
        <f t="shared" si="138"/>
        <v>#DIV/0!</v>
      </c>
      <c r="AW291" t="e">
        <f t="shared" si="138"/>
        <v>#DIV/0!</v>
      </c>
      <c r="AX291">
        <f t="shared" si="138"/>
        <v>3</v>
      </c>
      <c r="AY291">
        <f t="shared" si="138"/>
        <v>1</v>
      </c>
      <c r="AZ291">
        <f t="shared" si="138"/>
        <v>3</v>
      </c>
      <c r="BA291" t="e">
        <f t="shared" si="138"/>
        <v>#DIV/0!</v>
      </c>
      <c r="BB291" t="e">
        <f t="shared" si="138"/>
        <v>#DIV/0!</v>
      </c>
      <c r="BC291" t="e">
        <f t="shared" si="138"/>
        <v>#DIV/0!</v>
      </c>
      <c r="BD291">
        <f t="shared" si="138"/>
        <v>1</v>
      </c>
      <c r="BE291">
        <f t="shared" si="138"/>
        <v>13</v>
      </c>
      <c r="BF291" t="e">
        <f t="shared" si="138"/>
        <v>#DIV/0!</v>
      </c>
      <c r="BG291" t="e">
        <f t="shared" si="138"/>
        <v>#DIV/0!</v>
      </c>
      <c r="BH291" t="e">
        <f t="shared" si="138"/>
        <v>#DIV/0!</v>
      </c>
      <c r="BI291">
        <f t="shared" si="138"/>
        <v>1.6666666666666667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 s="38"/>
      <c r="CI291" s="53" t="s">
        <v>63</v>
      </c>
      <c r="CJ291" s="53" t="s">
        <v>64</v>
      </c>
      <c r="CK291" s="53" t="s">
        <v>65</v>
      </c>
      <c r="CL291" s="53" t="s">
        <v>66</v>
      </c>
      <c r="CM291" s="87" t="s">
        <v>100</v>
      </c>
      <c r="CN291" s="58" t="s">
        <v>126</v>
      </c>
      <c r="CO291" s="58" t="s">
        <v>127</v>
      </c>
      <c r="CP291" s="58" t="s">
        <v>128</v>
      </c>
      <c r="CQ291" s="58" t="s">
        <v>129</v>
      </c>
      <c r="CR291" s="58" t="s">
        <v>130</v>
      </c>
      <c r="CS291" s="58" t="s">
        <v>131</v>
      </c>
      <c r="CT291" s="58" t="s">
        <v>132</v>
      </c>
      <c r="CU291" s="58" t="s">
        <v>123</v>
      </c>
      <c r="CV291" s="58" t="s">
        <v>124</v>
      </c>
      <c r="CW291" s="58" t="s">
        <v>125</v>
      </c>
      <c r="CX291" s="58" t="s">
        <v>74</v>
      </c>
      <c r="CY291" s="58" t="s">
        <v>75</v>
      </c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</row>
    <row r="292" spans="1:154" s="38" customFormat="1">
      <c r="A292" t="s">
        <v>160</v>
      </c>
      <c r="B292" s="10">
        <f t="shared" si="133"/>
        <v>31</v>
      </c>
      <c r="C292" s="4" t="s">
        <v>3</v>
      </c>
      <c r="D292" s="10" t="s">
        <v>38</v>
      </c>
      <c r="E292" s="59">
        <f t="shared" si="134"/>
        <v>0</v>
      </c>
      <c r="F292" s="59">
        <f t="shared" si="134"/>
        <v>0</v>
      </c>
      <c r="G292" s="59">
        <f t="shared" si="134"/>
        <v>91.666666666666657</v>
      </c>
      <c r="H292" s="59">
        <f t="shared" si="134"/>
        <v>8.3333333333333321</v>
      </c>
      <c r="I292" s="59">
        <f t="shared" si="135"/>
        <v>0.91666666666666663</v>
      </c>
      <c r="J292">
        <f t="shared" si="131"/>
        <v>24</v>
      </c>
      <c r="K292">
        <f t="shared" si="131"/>
        <v>0</v>
      </c>
      <c r="L292">
        <f t="shared" si="131"/>
        <v>0</v>
      </c>
      <c r="M292">
        <f t="shared" si="131"/>
        <v>22</v>
      </c>
      <c r="N292">
        <f t="shared" si="131"/>
        <v>2</v>
      </c>
      <c r="O292">
        <f t="shared" si="136"/>
        <v>0.91666666666666663</v>
      </c>
      <c r="P292">
        <f t="shared" ref="P292:BI292" si="139">AVERAGE(P11,P106,P199)</f>
        <v>342.08333333333331</v>
      </c>
      <c r="Q292" t="e">
        <f t="shared" si="139"/>
        <v>#DIV/0!</v>
      </c>
      <c r="R292">
        <f t="shared" si="139"/>
        <v>343.92261903333338</v>
      </c>
      <c r="S292">
        <f t="shared" si="139"/>
        <v>228</v>
      </c>
      <c r="T292">
        <f t="shared" si="139"/>
        <v>194.95833333333334</v>
      </c>
      <c r="U292">
        <f t="shared" si="139"/>
        <v>195.57738096666665</v>
      </c>
      <c r="V292">
        <f t="shared" si="139"/>
        <v>143</v>
      </c>
      <c r="W292">
        <f t="shared" si="139"/>
        <v>81.583333333333329</v>
      </c>
      <c r="X292">
        <f t="shared" si="139"/>
        <v>79.107142853333343</v>
      </c>
      <c r="Y292">
        <f t="shared" si="139"/>
        <v>109.5</v>
      </c>
      <c r="Z292">
        <f t="shared" si="139"/>
        <v>1160.4583333333333</v>
      </c>
      <c r="AA292">
        <f t="shared" si="139"/>
        <v>1217.3214286666666</v>
      </c>
      <c r="AB292">
        <f t="shared" si="139"/>
        <v>484.5</v>
      </c>
      <c r="AC292">
        <f t="shared" si="139"/>
        <v>35.666666666666664</v>
      </c>
      <c r="AD292">
        <f t="shared" si="139"/>
        <v>16.666666666666668</v>
      </c>
      <c r="AE292">
        <f t="shared" si="139"/>
        <v>14</v>
      </c>
      <c r="AF292">
        <f t="shared" si="139"/>
        <v>5</v>
      </c>
      <c r="AG292">
        <f t="shared" si="139"/>
        <v>9.6666666666666661</v>
      </c>
      <c r="AH292">
        <f t="shared" si="139"/>
        <v>9.6666666666666661</v>
      </c>
      <c r="AI292">
        <f t="shared" si="139"/>
        <v>2.5</v>
      </c>
      <c r="AJ292" t="e">
        <f t="shared" si="139"/>
        <v>#DIV/0!</v>
      </c>
      <c r="AK292" t="e">
        <f t="shared" si="139"/>
        <v>#DIV/0!</v>
      </c>
      <c r="AL292">
        <f t="shared" si="139"/>
        <v>14.666666666666666</v>
      </c>
      <c r="AM292">
        <f t="shared" si="139"/>
        <v>8</v>
      </c>
      <c r="AN292">
        <f t="shared" si="139"/>
        <v>2.5</v>
      </c>
      <c r="AO292" t="e">
        <f t="shared" si="139"/>
        <v>#DIV/0!</v>
      </c>
      <c r="AP292" t="e">
        <f t="shared" si="139"/>
        <v>#DIV/0!</v>
      </c>
      <c r="AQ292" t="e">
        <f t="shared" si="139"/>
        <v>#DIV/0!</v>
      </c>
      <c r="AR292">
        <f t="shared" si="139"/>
        <v>7</v>
      </c>
      <c r="AS292">
        <f t="shared" si="139"/>
        <v>1.6666666666666667</v>
      </c>
      <c r="AT292">
        <f t="shared" si="139"/>
        <v>7.333333333333333</v>
      </c>
      <c r="AU292">
        <f t="shared" si="139"/>
        <v>2.5</v>
      </c>
      <c r="AV292" t="e">
        <f t="shared" si="139"/>
        <v>#DIV/0!</v>
      </c>
      <c r="AW292" t="e">
        <f t="shared" si="139"/>
        <v>#DIV/0!</v>
      </c>
      <c r="AX292">
        <f t="shared" si="139"/>
        <v>3.3333333333333335</v>
      </c>
      <c r="AY292" t="e">
        <f t="shared" si="139"/>
        <v>#DIV/0!</v>
      </c>
      <c r="AZ292">
        <f t="shared" si="139"/>
        <v>1</v>
      </c>
      <c r="BA292" t="e">
        <f t="shared" si="139"/>
        <v>#DIV/0!</v>
      </c>
      <c r="BB292" t="e">
        <f t="shared" si="139"/>
        <v>#DIV/0!</v>
      </c>
      <c r="BC292" t="e">
        <f t="shared" si="139"/>
        <v>#DIV/0!</v>
      </c>
      <c r="BD292">
        <f t="shared" si="139"/>
        <v>4.333333333333333</v>
      </c>
      <c r="BE292">
        <f t="shared" si="139"/>
        <v>8.3333333333333339</v>
      </c>
      <c r="BF292" t="e">
        <f t="shared" si="139"/>
        <v>#DIV/0!</v>
      </c>
      <c r="BG292" t="e">
        <f t="shared" si="139"/>
        <v>#DIV/0!</v>
      </c>
      <c r="BH292" t="e">
        <f t="shared" si="139"/>
        <v>#DIV/0!</v>
      </c>
      <c r="BI292">
        <f t="shared" si="139"/>
        <v>7.333333333333333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G292" s="10">
        <f>$W$1</f>
        <v>0</v>
      </c>
      <c r="CH292" s="10" t="str">
        <f>C263</f>
        <v>+ve</v>
      </c>
      <c r="CI292" s="59">
        <f t="shared" ref="CI292:CN292" si="140">K350</f>
        <v>14</v>
      </c>
      <c r="CJ292" s="59">
        <f t="shared" si="140"/>
        <v>3</v>
      </c>
      <c r="CK292" s="59">
        <f t="shared" si="140"/>
        <v>4</v>
      </c>
      <c r="CL292" s="59">
        <f t="shared" si="140"/>
        <v>3</v>
      </c>
      <c r="CM292" s="59">
        <f t="shared" si="140"/>
        <v>0.5714285714285714</v>
      </c>
      <c r="CN292" s="59">
        <f t="shared" si="140"/>
        <v>1345.9444443333334</v>
      </c>
      <c r="CO292" s="59">
        <f>R350</f>
        <v>1629.3333333333333</v>
      </c>
      <c r="CP292" s="59">
        <f>S350</f>
        <v>1503</v>
      </c>
      <c r="CQ292" s="59">
        <f>U350</f>
        <v>339.33333333333331</v>
      </c>
      <c r="CR292" s="59">
        <f>V350</f>
        <v>1559.6666666666667</v>
      </c>
      <c r="CS292" s="59">
        <f>X350</f>
        <v>81</v>
      </c>
      <c r="CT292" s="59">
        <f>Y350</f>
        <v>3881.3333333333335</v>
      </c>
      <c r="CU292" s="59">
        <f>AD350</f>
        <v>4.666666666666667</v>
      </c>
      <c r="CV292" s="59">
        <f>AE350</f>
        <v>3</v>
      </c>
      <c r="CW292" s="59">
        <f>AF350</f>
        <v>1.6666666666666667</v>
      </c>
      <c r="CX292" s="59">
        <f>BE350</f>
        <v>6.666666666666667</v>
      </c>
      <c r="CY292" s="59">
        <f>BL350</f>
        <v>0</v>
      </c>
      <c r="CZ292" s="95">
        <f t="shared" ref="CZ292:DE292" si="141">K470</f>
        <v>0</v>
      </c>
      <c r="DA292" s="95">
        <f t="shared" si="141"/>
        <v>0</v>
      </c>
      <c r="DB292" s="95">
        <f t="shared" si="141"/>
        <v>0</v>
      </c>
      <c r="DC292" s="95">
        <f t="shared" si="141"/>
        <v>0</v>
      </c>
      <c r="DD292" s="95">
        <f t="shared" si="141"/>
        <v>0</v>
      </c>
      <c r="DE292" s="95">
        <f t="shared" si="141"/>
        <v>0</v>
      </c>
      <c r="DF292" s="95">
        <f>R470</f>
        <v>0</v>
      </c>
      <c r="DG292" s="95">
        <f>S470</f>
        <v>0</v>
      </c>
      <c r="DH292" s="95">
        <f>U470</f>
        <v>0</v>
      </c>
      <c r="DI292" s="95">
        <f>V470</f>
        <v>0</v>
      </c>
      <c r="DJ292" s="95">
        <f>X470</f>
        <v>0</v>
      </c>
      <c r="DK292" s="95">
        <f>Y470</f>
        <v>0</v>
      </c>
      <c r="DL292" s="95">
        <f>AD470</f>
        <v>0</v>
      </c>
      <c r="DM292" s="95">
        <f>AE470</f>
        <v>0</v>
      </c>
      <c r="DN292" s="95">
        <f>AF470</f>
        <v>0</v>
      </c>
      <c r="DO292" s="95">
        <f>BE470</f>
        <v>0</v>
      </c>
      <c r="DP292" s="95">
        <f>BL470</f>
        <v>0</v>
      </c>
      <c r="DQ292" s="59">
        <f t="shared" ref="DQ292:DV292" si="142">K380</f>
        <v>0</v>
      </c>
      <c r="DR292" s="59">
        <f t="shared" si="142"/>
        <v>0</v>
      </c>
      <c r="DS292" s="59">
        <f t="shared" si="142"/>
        <v>0</v>
      </c>
      <c r="DT292" s="59">
        <f t="shared" si="142"/>
        <v>0</v>
      </c>
      <c r="DU292" s="59">
        <f t="shared" si="142"/>
        <v>0</v>
      </c>
      <c r="DV292" s="59">
        <f t="shared" si="142"/>
        <v>0</v>
      </c>
      <c r="DW292" s="59">
        <f>R380</f>
        <v>0</v>
      </c>
      <c r="DX292" s="59">
        <f>S380</f>
        <v>0</v>
      </c>
      <c r="DY292" s="59">
        <f>U380</f>
        <v>0</v>
      </c>
      <c r="DZ292" s="59">
        <f>V380</f>
        <v>0</v>
      </c>
      <c r="EA292" s="59">
        <f>X380</f>
        <v>0</v>
      </c>
      <c r="EB292" s="59">
        <f>Y380</f>
        <v>0</v>
      </c>
      <c r="EC292" s="59">
        <f>AD380</f>
        <v>0</v>
      </c>
      <c r="ED292" s="59">
        <f>AE380</f>
        <v>0</v>
      </c>
      <c r="EE292" s="59">
        <f>AF380</f>
        <v>0</v>
      </c>
      <c r="EF292" s="59">
        <f>BE380</f>
        <v>0</v>
      </c>
      <c r="EG292" s="59">
        <f>BL380</f>
        <v>0</v>
      </c>
      <c r="EH292" s="95">
        <f t="shared" ref="EH292:EM292" si="143">K410</f>
        <v>0</v>
      </c>
      <c r="EI292" s="95">
        <f t="shared" si="143"/>
        <v>0</v>
      </c>
      <c r="EJ292" s="95">
        <f t="shared" si="143"/>
        <v>0</v>
      </c>
      <c r="EK292" s="95">
        <f t="shared" si="143"/>
        <v>0</v>
      </c>
      <c r="EL292" s="95">
        <f t="shared" si="143"/>
        <v>0</v>
      </c>
      <c r="EM292" s="95">
        <f t="shared" si="143"/>
        <v>0</v>
      </c>
      <c r="EN292" s="95">
        <f>R410</f>
        <v>0</v>
      </c>
      <c r="EO292" s="95">
        <f>S410</f>
        <v>0</v>
      </c>
      <c r="EP292" s="95">
        <f>U410</f>
        <v>0</v>
      </c>
      <c r="EQ292" s="95">
        <f>V410</f>
        <v>0</v>
      </c>
      <c r="ER292" s="95">
        <f>X410</f>
        <v>0</v>
      </c>
      <c r="ES292" s="95">
        <f>Y410</f>
        <v>0</v>
      </c>
      <c r="ET292" s="95">
        <f>AD410</f>
        <v>0</v>
      </c>
      <c r="EU292" s="95">
        <f>AE410</f>
        <v>0</v>
      </c>
      <c r="EV292" s="95">
        <f>AF410</f>
        <v>0</v>
      </c>
      <c r="EW292" s="95">
        <f>BE410</f>
        <v>0</v>
      </c>
      <c r="EX292" s="95">
        <f>BL410</f>
        <v>0</v>
      </c>
    </row>
    <row r="293" spans="1:154" s="38" customFormat="1">
      <c r="A293" t="s">
        <v>181</v>
      </c>
      <c r="B293" s="10">
        <f t="shared" si="133"/>
        <v>31</v>
      </c>
      <c r="C293" s="6" t="s">
        <v>2</v>
      </c>
      <c r="D293" s="10" t="s">
        <v>38</v>
      </c>
      <c r="E293" s="59">
        <f t="shared" si="134"/>
        <v>0</v>
      </c>
      <c r="F293" s="59">
        <f t="shared" si="134"/>
        <v>0</v>
      </c>
      <c r="G293" s="59">
        <f t="shared" si="134"/>
        <v>66.666666666666657</v>
      </c>
      <c r="H293" s="59">
        <f t="shared" si="134"/>
        <v>33.333333333333329</v>
      </c>
      <c r="I293" s="59">
        <f t="shared" si="135"/>
        <v>0.66666666666666663</v>
      </c>
      <c r="J293">
        <f t="shared" si="131"/>
        <v>24</v>
      </c>
      <c r="K293">
        <f t="shared" si="131"/>
        <v>0</v>
      </c>
      <c r="L293">
        <f t="shared" si="131"/>
        <v>0</v>
      </c>
      <c r="M293">
        <f t="shared" si="131"/>
        <v>16</v>
      </c>
      <c r="N293">
        <f t="shared" si="131"/>
        <v>8</v>
      </c>
      <c r="O293">
        <f t="shared" si="136"/>
        <v>0.66666666666666663</v>
      </c>
      <c r="P293">
        <f t="shared" ref="P293:BI293" si="144">AVERAGE(P12,P107,P200)</f>
        <v>894.16666666666663</v>
      </c>
      <c r="Q293" t="e">
        <f t="shared" si="144"/>
        <v>#DIV/0!</v>
      </c>
      <c r="R293">
        <f t="shared" si="144"/>
        <v>1212.3888890000001</v>
      </c>
      <c r="S293">
        <f t="shared" si="144"/>
        <v>722.80000003333328</v>
      </c>
      <c r="T293">
        <f t="shared" si="144"/>
        <v>427.45833333333331</v>
      </c>
      <c r="U293">
        <f t="shared" si="144"/>
        <v>282.38095236666663</v>
      </c>
      <c r="V293">
        <f t="shared" si="144"/>
        <v>837.46666670000002</v>
      </c>
      <c r="W293">
        <f t="shared" si="144"/>
        <v>127.125</v>
      </c>
      <c r="X293">
        <f t="shared" si="144"/>
        <v>109.64285714333334</v>
      </c>
      <c r="Y293">
        <f t="shared" si="144"/>
        <v>152.63333333333333</v>
      </c>
      <c r="Z293">
        <f t="shared" si="144"/>
        <v>1013.375</v>
      </c>
      <c r="AA293">
        <f t="shared" si="144"/>
        <v>1225.0555556666666</v>
      </c>
      <c r="AB293">
        <f t="shared" si="144"/>
        <v>669.1</v>
      </c>
      <c r="AC293">
        <f t="shared" si="144"/>
        <v>54</v>
      </c>
      <c r="AD293">
        <f t="shared" si="144"/>
        <v>19.666666666666668</v>
      </c>
      <c r="AE293">
        <f t="shared" si="144"/>
        <v>18</v>
      </c>
      <c r="AF293">
        <f t="shared" si="144"/>
        <v>16.333333333333332</v>
      </c>
      <c r="AG293">
        <f t="shared" si="144"/>
        <v>21.666666666666668</v>
      </c>
      <c r="AH293">
        <f t="shared" si="144"/>
        <v>11.333333333333334</v>
      </c>
      <c r="AI293">
        <f t="shared" si="144"/>
        <v>3.6666666666666665</v>
      </c>
      <c r="AJ293">
        <f t="shared" si="144"/>
        <v>1</v>
      </c>
      <c r="AK293" t="e">
        <f t="shared" si="144"/>
        <v>#DIV/0!</v>
      </c>
      <c r="AL293">
        <f t="shared" si="144"/>
        <v>17</v>
      </c>
      <c r="AM293">
        <f t="shared" si="144"/>
        <v>8</v>
      </c>
      <c r="AN293">
        <f t="shared" si="144"/>
        <v>3.3333333333333335</v>
      </c>
      <c r="AO293">
        <f t="shared" si="144"/>
        <v>2.5</v>
      </c>
      <c r="AP293">
        <f t="shared" si="144"/>
        <v>1</v>
      </c>
      <c r="AQ293" t="e">
        <f t="shared" si="144"/>
        <v>#DIV/0!</v>
      </c>
      <c r="AR293">
        <f t="shared" si="144"/>
        <v>6.333333333333333</v>
      </c>
      <c r="AS293">
        <f t="shared" si="144"/>
        <v>6.666666666666667</v>
      </c>
      <c r="AT293">
        <f t="shared" si="144"/>
        <v>5.333333333333333</v>
      </c>
      <c r="AU293">
        <f t="shared" si="144"/>
        <v>2</v>
      </c>
      <c r="AV293" t="e">
        <f t="shared" si="144"/>
        <v>#DIV/0!</v>
      </c>
      <c r="AW293" t="e">
        <f t="shared" si="144"/>
        <v>#DIV/0!</v>
      </c>
      <c r="AX293">
        <f t="shared" si="144"/>
        <v>5.333333333333333</v>
      </c>
      <c r="AY293">
        <f t="shared" si="144"/>
        <v>7</v>
      </c>
      <c r="AZ293">
        <f t="shared" si="144"/>
        <v>2.6666666666666665</v>
      </c>
      <c r="BA293">
        <f t="shared" si="144"/>
        <v>1.3333333333333333</v>
      </c>
      <c r="BB293" t="e">
        <f t="shared" si="144"/>
        <v>#DIV/0!</v>
      </c>
      <c r="BC293" t="e">
        <f t="shared" si="144"/>
        <v>#DIV/0!</v>
      </c>
      <c r="BD293">
        <f t="shared" si="144"/>
        <v>5.333333333333333</v>
      </c>
      <c r="BE293">
        <f t="shared" si="144"/>
        <v>9.6666666666666661</v>
      </c>
      <c r="BF293">
        <f t="shared" si="144"/>
        <v>3</v>
      </c>
      <c r="BG293">
        <f t="shared" si="144"/>
        <v>1</v>
      </c>
      <c r="BH293" t="e">
        <f t="shared" si="144"/>
        <v>#DIV/0!</v>
      </c>
      <c r="BI293">
        <f t="shared" si="144"/>
        <v>5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G293" s="10"/>
      <c r="CH293" s="10"/>
    </row>
    <row r="294" spans="1:154" s="38" customFormat="1">
      <c r="A294" t="s">
        <v>161</v>
      </c>
      <c r="B294" s="10">
        <f t="shared" si="133"/>
        <v>33</v>
      </c>
      <c r="C294" s="4" t="s">
        <v>3</v>
      </c>
      <c r="D294" s="10" t="s">
        <v>38</v>
      </c>
      <c r="E294" s="59">
        <f t="shared" si="134"/>
        <v>0</v>
      </c>
      <c r="F294" s="59">
        <f t="shared" si="134"/>
        <v>4.1666666666666661</v>
      </c>
      <c r="G294" s="59">
        <f t="shared" si="134"/>
        <v>50</v>
      </c>
      <c r="H294" s="59">
        <f t="shared" si="134"/>
        <v>45.833333333333329</v>
      </c>
      <c r="I294" s="59">
        <f t="shared" si="135"/>
        <v>0.5</v>
      </c>
      <c r="J294">
        <f t="shared" si="131"/>
        <v>24</v>
      </c>
      <c r="K294">
        <f t="shared" si="131"/>
        <v>0</v>
      </c>
      <c r="L294">
        <f t="shared" si="131"/>
        <v>1</v>
      </c>
      <c r="M294">
        <f t="shared" si="131"/>
        <v>12</v>
      </c>
      <c r="N294">
        <f t="shared" si="131"/>
        <v>11</v>
      </c>
      <c r="O294">
        <f t="shared" si="136"/>
        <v>0.52173913043478259</v>
      </c>
      <c r="P294">
        <f t="shared" ref="P294:BI294" si="145">AVERAGE(P13,P108,P201)</f>
        <v>426.58333333333331</v>
      </c>
      <c r="Q294">
        <f t="shared" si="145"/>
        <v>1788</v>
      </c>
      <c r="R294">
        <f t="shared" si="145"/>
        <v>336.38333333333333</v>
      </c>
      <c r="S294">
        <f t="shared" si="145"/>
        <v>382.86111110000002</v>
      </c>
      <c r="T294">
        <f t="shared" si="145"/>
        <v>235.01785716666666</v>
      </c>
      <c r="U294">
        <f t="shared" si="145"/>
        <v>178.18888890000002</v>
      </c>
      <c r="V294">
        <f t="shared" si="145"/>
        <v>294.44444446666665</v>
      </c>
      <c r="W294">
        <f t="shared" si="145"/>
        <v>130.36904763333334</v>
      </c>
      <c r="X294">
        <f t="shared" si="145"/>
        <v>124.30555556666667</v>
      </c>
      <c r="Y294">
        <f t="shared" si="145"/>
        <v>129.88888890000001</v>
      </c>
      <c r="Z294">
        <f t="shared" si="145"/>
        <v>254.06547616666668</v>
      </c>
      <c r="AA294">
        <f t="shared" si="145"/>
        <v>282.18888886666667</v>
      </c>
      <c r="AB294">
        <f t="shared" si="145"/>
        <v>239.13888886666666</v>
      </c>
      <c r="AC294">
        <f t="shared" si="145"/>
        <v>37.333333333333336</v>
      </c>
      <c r="AD294">
        <f t="shared" si="145"/>
        <v>19.333333333333332</v>
      </c>
      <c r="AE294">
        <f t="shared" si="145"/>
        <v>11</v>
      </c>
      <c r="AF294">
        <f t="shared" si="145"/>
        <v>7</v>
      </c>
      <c r="AG294">
        <f t="shared" si="145"/>
        <v>10</v>
      </c>
      <c r="AH294">
        <f t="shared" si="145"/>
        <v>16</v>
      </c>
      <c r="AI294">
        <f t="shared" si="145"/>
        <v>3.3333333333333335</v>
      </c>
      <c r="AJ294" t="e">
        <f t="shared" si="145"/>
        <v>#DIV/0!</v>
      </c>
      <c r="AK294" t="e">
        <f t="shared" si="145"/>
        <v>#DIV/0!</v>
      </c>
      <c r="AL294">
        <f t="shared" si="145"/>
        <v>8</v>
      </c>
      <c r="AM294">
        <f t="shared" si="145"/>
        <v>8</v>
      </c>
      <c r="AN294">
        <f t="shared" si="145"/>
        <v>8.3333333333333339</v>
      </c>
      <c r="AO294">
        <f t="shared" si="145"/>
        <v>4</v>
      </c>
      <c r="AP294" t="e">
        <f t="shared" si="145"/>
        <v>#DIV/0!</v>
      </c>
      <c r="AQ294" t="e">
        <f t="shared" si="145"/>
        <v>#DIV/0!</v>
      </c>
      <c r="AR294">
        <f t="shared" si="145"/>
        <v>2.5</v>
      </c>
      <c r="AS294">
        <f t="shared" si="145"/>
        <v>3</v>
      </c>
      <c r="AT294">
        <f t="shared" si="145"/>
        <v>4</v>
      </c>
      <c r="AU294">
        <f t="shared" si="145"/>
        <v>1.5</v>
      </c>
      <c r="AV294" t="e">
        <f t="shared" si="145"/>
        <v>#DIV/0!</v>
      </c>
      <c r="AW294" t="e">
        <f t="shared" si="145"/>
        <v>#DIV/0!</v>
      </c>
      <c r="AX294">
        <f t="shared" si="145"/>
        <v>4</v>
      </c>
      <c r="AY294" t="e">
        <f t="shared" si="145"/>
        <v>#DIV/0!</v>
      </c>
      <c r="AZ294">
        <f t="shared" si="145"/>
        <v>3.6666666666666665</v>
      </c>
      <c r="BA294">
        <f t="shared" si="145"/>
        <v>1.5</v>
      </c>
      <c r="BB294" t="e">
        <f t="shared" si="145"/>
        <v>#DIV/0!</v>
      </c>
      <c r="BC294" t="e">
        <f t="shared" si="145"/>
        <v>#DIV/0!</v>
      </c>
      <c r="BD294">
        <f t="shared" si="145"/>
        <v>3.5</v>
      </c>
      <c r="BE294">
        <f t="shared" si="145"/>
        <v>30</v>
      </c>
      <c r="BF294">
        <f t="shared" si="145"/>
        <v>6</v>
      </c>
      <c r="BG294" t="e">
        <f t="shared" si="145"/>
        <v>#DIV/0!</v>
      </c>
      <c r="BH294" t="e">
        <f t="shared" si="145"/>
        <v>#DIV/0!</v>
      </c>
      <c r="BI294">
        <f t="shared" si="145"/>
        <v>3.6666666666666665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G294" s="10"/>
      <c r="CH294" s="10"/>
    </row>
    <row r="295" spans="1:154" s="38" customFormat="1">
      <c r="A295" t="s">
        <v>162</v>
      </c>
      <c r="B295" s="10">
        <f t="shared" si="133"/>
        <v>32</v>
      </c>
      <c r="C295" s="6" t="s">
        <v>2</v>
      </c>
      <c r="D295" s="10" t="s">
        <v>38</v>
      </c>
      <c r="E295" s="59">
        <f t="shared" si="134"/>
        <v>0</v>
      </c>
      <c r="F295" s="59">
        <f t="shared" si="134"/>
        <v>0</v>
      </c>
      <c r="G295" s="59">
        <f t="shared" si="134"/>
        <v>100</v>
      </c>
      <c r="H295" s="59">
        <f t="shared" si="134"/>
        <v>0</v>
      </c>
      <c r="I295" s="59">
        <f t="shared" si="135"/>
        <v>1</v>
      </c>
      <c r="J295">
        <f t="shared" si="131"/>
        <v>24</v>
      </c>
      <c r="K295">
        <f t="shared" si="131"/>
        <v>0</v>
      </c>
      <c r="L295">
        <f t="shared" si="131"/>
        <v>0</v>
      </c>
      <c r="M295">
        <f t="shared" si="131"/>
        <v>24</v>
      </c>
      <c r="N295">
        <f t="shared" si="131"/>
        <v>0</v>
      </c>
      <c r="O295">
        <f t="shared" si="136"/>
        <v>1</v>
      </c>
      <c r="P295">
        <f t="shared" ref="P295:BI295" si="146">AVERAGE(P14,P109,P202)</f>
        <v>523.95833333333337</v>
      </c>
      <c r="Q295" t="e">
        <f t="shared" si="146"/>
        <v>#DIV/0!</v>
      </c>
      <c r="R295">
        <f t="shared" si="146"/>
        <v>523.95833333333337</v>
      </c>
      <c r="S295" t="e">
        <f t="shared" si="146"/>
        <v>#DIV/0!</v>
      </c>
      <c r="T295">
        <f t="shared" si="146"/>
        <v>83.916666666666671</v>
      </c>
      <c r="U295">
        <f t="shared" si="146"/>
        <v>83.916666666666671</v>
      </c>
      <c r="V295" t="e">
        <f t="shared" si="146"/>
        <v>#DIV/0!</v>
      </c>
      <c r="W295">
        <f t="shared" si="146"/>
        <v>413.41666666666669</v>
      </c>
      <c r="X295">
        <f t="shared" si="146"/>
        <v>413.41666666666669</v>
      </c>
      <c r="Y295" t="e">
        <f t="shared" si="146"/>
        <v>#DIV/0!</v>
      </c>
      <c r="Z295">
        <f t="shared" si="146"/>
        <v>717.58333333333337</v>
      </c>
      <c r="AA295">
        <f t="shared" si="146"/>
        <v>717.58333333333337</v>
      </c>
      <c r="AB295" t="e">
        <f t="shared" si="146"/>
        <v>#DIV/0!</v>
      </c>
      <c r="AC295">
        <f t="shared" si="146"/>
        <v>33</v>
      </c>
      <c r="AD295">
        <f t="shared" si="146"/>
        <v>16</v>
      </c>
      <c r="AE295">
        <f t="shared" si="146"/>
        <v>14.666666666666666</v>
      </c>
      <c r="AF295">
        <f t="shared" si="146"/>
        <v>2.3333333333333335</v>
      </c>
      <c r="AG295">
        <f t="shared" si="146"/>
        <v>9</v>
      </c>
      <c r="AH295">
        <f t="shared" si="146"/>
        <v>12</v>
      </c>
      <c r="AI295">
        <f t="shared" si="146"/>
        <v>1.6666666666666667</v>
      </c>
      <c r="AJ295" t="e">
        <f t="shared" si="146"/>
        <v>#DIV/0!</v>
      </c>
      <c r="AK295" t="e">
        <f t="shared" si="146"/>
        <v>#DIV/0!</v>
      </c>
      <c r="AL295">
        <f t="shared" si="146"/>
        <v>10.333333333333334</v>
      </c>
      <c r="AM295">
        <f t="shared" si="146"/>
        <v>8</v>
      </c>
      <c r="AN295">
        <f t="shared" si="146"/>
        <v>4</v>
      </c>
      <c r="AO295" t="e">
        <f t="shared" si="146"/>
        <v>#DIV/0!</v>
      </c>
      <c r="AP295" t="e">
        <f t="shared" si="146"/>
        <v>#DIV/0!</v>
      </c>
      <c r="AQ295" t="e">
        <f t="shared" si="146"/>
        <v>#DIV/0!</v>
      </c>
      <c r="AR295">
        <f t="shared" si="146"/>
        <v>6</v>
      </c>
      <c r="AS295">
        <f t="shared" si="146"/>
        <v>2</v>
      </c>
      <c r="AT295">
        <f t="shared" si="146"/>
        <v>8</v>
      </c>
      <c r="AU295">
        <f t="shared" si="146"/>
        <v>1.6666666666666667</v>
      </c>
      <c r="AV295" t="e">
        <f t="shared" si="146"/>
        <v>#DIV/0!</v>
      </c>
      <c r="AW295" t="e">
        <f t="shared" si="146"/>
        <v>#DIV/0!</v>
      </c>
      <c r="AX295">
        <f t="shared" si="146"/>
        <v>4.333333333333333</v>
      </c>
      <c r="AY295">
        <f t="shared" si="146"/>
        <v>1</v>
      </c>
      <c r="AZ295" t="e">
        <f t="shared" si="146"/>
        <v>#DIV/0!</v>
      </c>
      <c r="BA295" t="e">
        <f t="shared" si="146"/>
        <v>#DIV/0!</v>
      </c>
      <c r="BB295" t="e">
        <f t="shared" si="146"/>
        <v>#DIV/0!</v>
      </c>
      <c r="BC295" t="e">
        <f t="shared" si="146"/>
        <v>#DIV/0!</v>
      </c>
      <c r="BD295">
        <f t="shared" si="146"/>
        <v>2</v>
      </c>
      <c r="BE295">
        <f t="shared" si="146"/>
        <v>11</v>
      </c>
      <c r="BF295">
        <f t="shared" si="146"/>
        <v>1.5</v>
      </c>
      <c r="BG295" t="e">
        <f t="shared" si="146"/>
        <v>#DIV/0!</v>
      </c>
      <c r="BH295" t="e">
        <f t="shared" si="146"/>
        <v>#DIV/0!</v>
      </c>
      <c r="BI295">
        <f t="shared" si="146"/>
        <v>4</v>
      </c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G295" s="10"/>
      <c r="CH295" s="10"/>
    </row>
    <row r="296" spans="1:154" s="38" customFormat="1">
      <c r="A296" t="s">
        <v>163</v>
      </c>
      <c r="B296" s="10">
        <f t="shared" si="133"/>
        <v>31</v>
      </c>
      <c r="C296" s="6" t="s">
        <v>2</v>
      </c>
      <c r="D296" s="10" t="s">
        <v>38</v>
      </c>
      <c r="E296" s="59">
        <f t="shared" si="134"/>
        <v>4.1666666666666661</v>
      </c>
      <c r="F296" s="59">
        <f t="shared" si="134"/>
        <v>0</v>
      </c>
      <c r="G296" s="59">
        <f t="shared" si="134"/>
        <v>95.833333333333343</v>
      </c>
      <c r="H296" s="59">
        <f t="shared" si="134"/>
        <v>0</v>
      </c>
      <c r="I296" s="59">
        <f t="shared" si="135"/>
        <v>0.95833333333333337</v>
      </c>
      <c r="J296">
        <f t="shared" si="131"/>
        <v>24</v>
      </c>
      <c r="K296">
        <f t="shared" si="131"/>
        <v>1</v>
      </c>
      <c r="L296">
        <f t="shared" si="131"/>
        <v>0</v>
      </c>
      <c r="M296">
        <f t="shared" si="131"/>
        <v>23</v>
      </c>
      <c r="N296">
        <f t="shared" si="131"/>
        <v>0</v>
      </c>
      <c r="O296">
        <f t="shared" si="136"/>
        <v>1</v>
      </c>
      <c r="P296">
        <f t="shared" ref="P296:BI296" si="147">AVERAGE(P15,P110,P203)</f>
        <v>254.4642857</v>
      </c>
      <c r="Q296" t="e">
        <f t="shared" si="147"/>
        <v>#DIV/0!</v>
      </c>
      <c r="R296">
        <f t="shared" si="147"/>
        <v>254.4642857</v>
      </c>
      <c r="S296" t="e">
        <f t="shared" si="147"/>
        <v>#DIV/0!</v>
      </c>
      <c r="T296">
        <f t="shared" si="147"/>
        <v>42.577380949999998</v>
      </c>
      <c r="U296">
        <f t="shared" si="147"/>
        <v>42.577380949999998</v>
      </c>
      <c r="V296" t="e">
        <f t="shared" si="147"/>
        <v>#DIV/0!</v>
      </c>
      <c r="W296">
        <f t="shared" si="147"/>
        <v>76.64285714333333</v>
      </c>
      <c r="X296">
        <f t="shared" si="147"/>
        <v>76.64285714333333</v>
      </c>
      <c r="Y296" t="e">
        <f t="shared" si="147"/>
        <v>#DIV/0!</v>
      </c>
      <c r="Z296">
        <f t="shared" si="147"/>
        <v>1064.4761903333333</v>
      </c>
      <c r="AA296">
        <f t="shared" si="147"/>
        <v>1064.4761903333333</v>
      </c>
      <c r="AB296" t="e">
        <f t="shared" si="147"/>
        <v>#DIV/0!</v>
      </c>
      <c r="AC296">
        <f t="shared" si="147"/>
        <v>37.666666666666664</v>
      </c>
      <c r="AD296">
        <f t="shared" si="147"/>
        <v>8.6666666666666661</v>
      </c>
      <c r="AE296">
        <f t="shared" si="147"/>
        <v>29</v>
      </c>
      <c r="AF296" t="e">
        <f t="shared" si="147"/>
        <v>#DIV/0!</v>
      </c>
      <c r="AG296">
        <f t="shared" si="147"/>
        <v>14</v>
      </c>
      <c r="AH296">
        <f t="shared" si="147"/>
        <v>8.3333333333333339</v>
      </c>
      <c r="AI296">
        <f t="shared" si="147"/>
        <v>12.333333333333334</v>
      </c>
      <c r="AJ296">
        <f t="shared" si="147"/>
        <v>1.3333333333333333</v>
      </c>
      <c r="AK296" t="e">
        <f t="shared" si="147"/>
        <v>#DIV/0!</v>
      </c>
      <c r="AL296">
        <f t="shared" si="147"/>
        <v>5</v>
      </c>
      <c r="AM296">
        <f t="shared" si="147"/>
        <v>7.666666666666667</v>
      </c>
      <c r="AN296">
        <f t="shared" si="147"/>
        <v>1</v>
      </c>
      <c r="AO296" t="e">
        <f t="shared" si="147"/>
        <v>#DIV/0!</v>
      </c>
      <c r="AP296" t="e">
        <f t="shared" si="147"/>
        <v>#DIV/0!</v>
      </c>
      <c r="AQ296" t="e">
        <f t="shared" si="147"/>
        <v>#DIV/0!</v>
      </c>
      <c r="AR296">
        <f t="shared" si="147"/>
        <v>1</v>
      </c>
      <c r="AS296">
        <f t="shared" si="147"/>
        <v>9.5</v>
      </c>
      <c r="AT296">
        <f t="shared" si="147"/>
        <v>7.666666666666667</v>
      </c>
      <c r="AU296">
        <f t="shared" si="147"/>
        <v>12.333333333333334</v>
      </c>
      <c r="AV296">
        <f t="shared" si="147"/>
        <v>1.3333333333333333</v>
      </c>
      <c r="AW296" t="e">
        <f t="shared" si="147"/>
        <v>#DIV/0!</v>
      </c>
      <c r="AX296">
        <f t="shared" si="147"/>
        <v>4</v>
      </c>
      <c r="AY296" t="e">
        <f t="shared" si="147"/>
        <v>#DIV/0!</v>
      </c>
      <c r="AZ296" t="e">
        <f t="shared" si="147"/>
        <v>#DIV/0!</v>
      </c>
      <c r="BA296" t="e">
        <f t="shared" si="147"/>
        <v>#DIV/0!</v>
      </c>
      <c r="BB296" t="e">
        <f t="shared" si="147"/>
        <v>#DIV/0!</v>
      </c>
      <c r="BC296" t="e">
        <f t="shared" si="147"/>
        <v>#DIV/0!</v>
      </c>
      <c r="BD296" t="e">
        <f t="shared" si="147"/>
        <v>#DIV/0!</v>
      </c>
      <c r="BE296">
        <f t="shared" si="147"/>
        <v>10.333333333333334</v>
      </c>
      <c r="BF296" t="e">
        <f t="shared" si="147"/>
        <v>#DIV/0!</v>
      </c>
      <c r="BG296" t="e">
        <f t="shared" si="147"/>
        <v>#DIV/0!</v>
      </c>
      <c r="BH296" t="e">
        <f t="shared" si="147"/>
        <v>#DIV/0!</v>
      </c>
      <c r="BI296">
        <f t="shared" si="147"/>
        <v>7.666666666666667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G296" s="10"/>
      <c r="CH296" s="10"/>
    </row>
    <row r="297" spans="1:154" s="38" customFormat="1">
      <c r="A297" t="s">
        <v>164</v>
      </c>
      <c r="B297" s="10">
        <f t="shared" si="133"/>
        <v>26</v>
      </c>
      <c r="C297" s="6" t="s">
        <v>2</v>
      </c>
      <c r="D297" s="10" t="s">
        <v>38</v>
      </c>
      <c r="E297" s="59">
        <f t="shared" si="134"/>
        <v>0</v>
      </c>
      <c r="F297" s="59">
        <f t="shared" si="134"/>
        <v>0</v>
      </c>
      <c r="G297" s="59">
        <f t="shared" si="134"/>
        <v>91.666666666666657</v>
      </c>
      <c r="H297" s="59">
        <f t="shared" si="134"/>
        <v>8.3333333333333321</v>
      </c>
      <c r="I297" s="59">
        <f t="shared" si="135"/>
        <v>0.91666666666666663</v>
      </c>
      <c r="J297">
        <f t="shared" si="131"/>
        <v>24</v>
      </c>
      <c r="K297">
        <f t="shared" si="131"/>
        <v>0</v>
      </c>
      <c r="L297">
        <f t="shared" si="131"/>
        <v>0</v>
      </c>
      <c r="M297">
        <f t="shared" si="131"/>
        <v>22</v>
      </c>
      <c r="N297">
        <f t="shared" si="131"/>
        <v>2</v>
      </c>
      <c r="O297">
        <f t="shared" si="136"/>
        <v>0.91666666666666663</v>
      </c>
      <c r="P297">
        <f t="shared" ref="P297:BI297" si="148">AVERAGE(P16,P111,P204)</f>
        <v>399.45833333333331</v>
      </c>
      <c r="Q297" t="e">
        <f t="shared" si="148"/>
        <v>#DIV/0!</v>
      </c>
      <c r="R297">
        <f t="shared" si="148"/>
        <v>413.06547623333336</v>
      </c>
      <c r="S297">
        <f t="shared" si="148"/>
        <v>209.5</v>
      </c>
      <c r="T297">
        <f t="shared" si="148"/>
        <v>141.58333333333334</v>
      </c>
      <c r="U297">
        <f t="shared" si="148"/>
        <v>136.63690476666667</v>
      </c>
      <c r="V297">
        <f t="shared" si="148"/>
        <v>214</v>
      </c>
      <c r="W297">
        <f t="shared" si="148"/>
        <v>77.041666666666671</v>
      </c>
      <c r="X297">
        <f t="shared" si="148"/>
        <v>76.809523806666661</v>
      </c>
      <c r="Y297">
        <f t="shared" si="148"/>
        <v>88.5</v>
      </c>
      <c r="Z297">
        <f t="shared" si="148"/>
        <v>422</v>
      </c>
      <c r="AA297">
        <f t="shared" si="148"/>
        <v>432.74404759999999</v>
      </c>
      <c r="AB297">
        <f t="shared" si="148"/>
        <v>251.5</v>
      </c>
      <c r="AC297">
        <f t="shared" si="148"/>
        <v>45.666666666666664</v>
      </c>
      <c r="AD297">
        <f t="shared" si="148"/>
        <v>16</v>
      </c>
      <c r="AE297">
        <f t="shared" si="148"/>
        <v>24</v>
      </c>
      <c r="AF297">
        <f t="shared" si="148"/>
        <v>5.666666666666667</v>
      </c>
      <c r="AG297">
        <f t="shared" si="148"/>
        <v>11.333333333333334</v>
      </c>
      <c r="AH297">
        <f t="shared" si="148"/>
        <v>10</v>
      </c>
      <c r="AI297">
        <f t="shared" si="148"/>
        <v>3.6666666666666665</v>
      </c>
      <c r="AJ297">
        <f t="shared" si="148"/>
        <v>1</v>
      </c>
      <c r="AK297">
        <f t="shared" si="148"/>
        <v>2</v>
      </c>
      <c r="AL297">
        <f t="shared" si="148"/>
        <v>19</v>
      </c>
      <c r="AM297">
        <f t="shared" si="148"/>
        <v>8</v>
      </c>
      <c r="AN297">
        <f t="shared" si="148"/>
        <v>2</v>
      </c>
      <c r="AO297" t="e">
        <f t="shared" si="148"/>
        <v>#DIV/0!</v>
      </c>
      <c r="AP297" t="e">
        <f t="shared" si="148"/>
        <v>#DIV/0!</v>
      </c>
      <c r="AQ297">
        <f t="shared" si="148"/>
        <v>2</v>
      </c>
      <c r="AR297">
        <f t="shared" si="148"/>
        <v>5.333333333333333</v>
      </c>
      <c r="AS297">
        <f t="shared" si="148"/>
        <v>5</v>
      </c>
      <c r="AT297">
        <f t="shared" si="148"/>
        <v>7.333333333333333</v>
      </c>
      <c r="AU297">
        <f t="shared" si="148"/>
        <v>2.3333333333333335</v>
      </c>
      <c r="AV297" t="e">
        <f t="shared" si="148"/>
        <v>#DIV/0!</v>
      </c>
      <c r="AW297">
        <f t="shared" si="148"/>
        <v>1</v>
      </c>
      <c r="AX297">
        <f t="shared" si="148"/>
        <v>10.666666666666666</v>
      </c>
      <c r="AY297" t="e">
        <f t="shared" si="148"/>
        <v>#DIV/0!</v>
      </c>
      <c r="AZ297">
        <f t="shared" si="148"/>
        <v>1</v>
      </c>
      <c r="BA297">
        <f t="shared" si="148"/>
        <v>2</v>
      </c>
      <c r="BB297">
        <f t="shared" si="148"/>
        <v>1</v>
      </c>
      <c r="BC297">
        <f t="shared" si="148"/>
        <v>1</v>
      </c>
      <c r="BD297">
        <f t="shared" si="148"/>
        <v>3</v>
      </c>
      <c r="BE297">
        <f t="shared" si="148"/>
        <v>14.666666666666666</v>
      </c>
      <c r="BF297">
        <f t="shared" si="148"/>
        <v>1</v>
      </c>
      <c r="BG297" t="e">
        <f t="shared" si="148"/>
        <v>#DIV/0!</v>
      </c>
      <c r="BH297" t="e">
        <f t="shared" si="148"/>
        <v>#DIV/0!</v>
      </c>
      <c r="BI297">
        <f t="shared" si="148"/>
        <v>7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G297" s="10"/>
      <c r="CH297" s="10"/>
    </row>
    <row r="298" spans="1:154" s="38" customFormat="1">
      <c r="A298" t="s">
        <v>165</v>
      </c>
      <c r="B298" s="10">
        <f t="shared" si="133"/>
        <v>26</v>
      </c>
      <c r="C298" s="6" t="s">
        <v>2</v>
      </c>
      <c r="D298" s="10" t="s">
        <v>38</v>
      </c>
      <c r="E298" s="59">
        <f t="shared" si="134"/>
        <v>0</v>
      </c>
      <c r="F298" s="59">
        <f t="shared" si="134"/>
        <v>0</v>
      </c>
      <c r="G298" s="59">
        <f t="shared" si="134"/>
        <v>100</v>
      </c>
      <c r="H298" s="59">
        <f t="shared" si="134"/>
        <v>0</v>
      </c>
      <c r="I298" s="59">
        <f t="shared" si="135"/>
        <v>1</v>
      </c>
      <c r="J298">
        <f t="shared" si="131"/>
        <v>24</v>
      </c>
      <c r="K298">
        <f t="shared" si="131"/>
        <v>0</v>
      </c>
      <c r="L298">
        <f t="shared" si="131"/>
        <v>0</v>
      </c>
      <c r="M298">
        <f t="shared" si="131"/>
        <v>24</v>
      </c>
      <c r="N298">
        <f t="shared" si="131"/>
        <v>0</v>
      </c>
      <c r="O298">
        <f t="shared" si="136"/>
        <v>1</v>
      </c>
      <c r="P298">
        <f t="shared" ref="P298:BI298" si="149">AVERAGE(P17,P112,P205)</f>
        <v>115.41666666666667</v>
      </c>
      <c r="Q298" t="e">
        <f t="shared" si="149"/>
        <v>#DIV/0!</v>
      </c>
      <c r="R298">
        <f t="shared" si="149"/>
        <v>115.41666666666667</v>
      </c>
      <c r="S298" t="e">
        <f t="shared" si="149"/>
        <v>#DIV/0!</v>
      </c>
      <c r="T298">
        <f t="shared" si="149"/>
        <v>92.875</v>
      </c>
      <c r="U298">
        <f t="shared" si="149"/>
        <v>92.875</v>
      </c>
      <c r="V298" t="e">
        <f t="shared" si="149"/>
        <v>#DIV/0!</v>
      </c>
      <c r="W298">
        <f t="shared" si="149"/>
        <v>149.625</v>
      </c>
      <c r="X298">
        <f t="shared" si="149"/>
        <v>149.625</v>
      </c>
      <c r="Y298" t="e">
        <f t="shared" si="149"/>
        <v>#DIV/0!</v>
      </c>
      <c r="Z298">
        <f t="shared" si="149"/>
        <v>608.29166666666663</v>
      </c>
      <c r="AA298">
        <f t="shared" si="149"/>
        <v>608.29166666666663</v>
      </c>
      <c r="AB298" t="e">
        <f t="shared" si="149"/>
        <v>#DIV/0!</v>
      </c>
      <c r="AC298">
        <f t="shared" si="149"/>
        <v>27</v>
      </c>
      <c r="AD298">
        <f t="shared" si="149"/>
        <v>12.333333333333334</v>
      </c>
      <c r="AE298">
        <f t="shared" si="149"/>
        <v>12.666666666666666</v>
      </c>
      <c r="AF298">
        <f t="shared" si="149"/>
        <v>2</v>
      </c>
      <c r="AG298">
        <f t="shared" si="149"/>
        <v>9</v>
      </c>
      <c r="AH298">
        <f t="shared" si="149"/>
        <v>8.6666666666666661</v>
      </c>
      <c r="AI298">
        <f t="shared" si="149"/>
        <v>1</v>
      </c>
      <c r="AJ298" t="e">
        <f t="shared" si="149"/>
        <v>#DIV/0!</v>
      </c>
      <c r="AK298" t="e">
        <f t="shared" si="149"/>
        <v>#DIV/0!</v>
      </c>
      <c r="AL298">
        <f t="shared" si="149"/>
        <v>9</v>
      </c>
      <c r="AM298">
        <f t="shared" si="149"/>
        <v>8</v>
      </c>
      <c r="AN298">
        <f t="shared" si="149"/>
        <v>1</v>
      </c>
      <c r="AO298" t="e">
        <f t="shared" si="149"/>
        <v>#DIV/0!</v>
      </c>
      <c r="AP298" t="e">
        <f t="shared" si="149"/>
        <v>#DIV/0!</v>
      </c>
      <c r="AQ298" t="e">
        <f t="shared" si="149"/>
        <v>#DIV/0!</v>
      </c>
      <c r="AR298">
        <f t="shared" si="149"/>
        <v>3.6666666666666665</v>
      </c>
      <c r="AS298">
        <f t="shared" si="149"/>
        <v>1.5</v>
      </c>
      <c r="AT298">
        <f t="shared" si="149"/>
        <v>8</v>
      </c>
      <c r="AU298">
        <f t="shared" si="149"/>
        <v>1</v>
      </c>
      <c r="AV298" t="e">
        <f t="shared" si="149"/>
        <v>#DIV/0!</v>
      </c>
      <c r="AW298" t="e">
        <f t="shared" si="149"/>
        <v>#DIV/0!</v>
      </c>
      <c r="AX298">
        <f t="shared" si="149"/>
        <v>3.3333333333333335</v>
      </c>
      <c r="AY298" t="e">
        <f t="shared" si="149"/>
        <v>#DIV/0!</v>
      </c>
      <c r="AZ298" t="e">
        <f t="shared" si="149"/>
        <v>#DIV/0!</v>
      </c>
      <c r="BA298" t="e">
        <f t="shared" si="149"/>
        <v>#DIV/0!</v>
      </c>
      <c r="BB298" t="e">
        <f t="shared" si="149"/>
        <v>#DIV/0!</v>
      </c>
      <c r="BC298" t="e">
        <f t="shared" si="149"/>
        <v>#DIV/0!</v>
      </c>
      <c r="BD298">
        <f t="shared" si="149"/>
        <v>2</v>
      </c>
      <c r="BE298">
        <f t="shared" si="149"/>
        <v>9.3333333333333339</v>
      </c>
      <c r="BF298" t="e">
        <f t="shared" si="149"/>
        <v>#DIV/0!</v>
      </c>
      <c r="BG298" t="e">
        <f t="shared" si="149"/>
        <v>#DIV/0!</v>
      </c>
      <c r="BH298">
        <f t="shared" si="149"/>
        <v>2</v>
      </c>
      <c r="BI298">
        <f t="shared" si="149"/>
        <v>6.666666666666667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G298" s="10"/>
      <c r="CH298" s="10"/>
    </row>
    <row r="299" spans="1:154" s="38" customFormat="1">
      <c r="A299" t="s">
        <v>166</v>
      </c>
      <c r="B299" s="10">
        <f t="shared" si="133"/>
        <v>26</v>
      </c>
      <c r="C299" s="4" t="s">
        <v>3</v>
      </c>
      <c r="D299" s="10" t="s">
        <v>38</v>
      </c>
      <c r="E299" s="59">
        <f t="shared" si="134"/>
        <v>0</v>
      </c>
      <c r="F299" s="59">
        <f t="shared" si="134"/>
        <v>0</v>
      </c>
      <c r="G299" s="59">
        <f t="shared" si="134"/>
        <v>87.5</v>
      </c>
      <c r="H299" s="59">
        <f t="shared" si="134"/>
        <v>12.5</v>
      </c>
      <c r="I299" s="59">
        <f t="shared" si="135"/>
        <v>0.875</v>
      </c>
      <c r="J299">
        <f t="shared" ref="J299:N308" si="150">SUM(J18,J113,J206)</f>
        <v>24</v>
      </c>
      <c r="K299">
        <f t="shared" si="150"/>
        <v>0</v>
      </c>
      <c r="L299">
        <f t="shared" si="150"/>
        <v>0</v>
      </c>
      <c r="M299">
        <f t="shared" si="150"/>
        <v>21</v>
      </c>
      <c r="N299">
        <f t="shared" si="150"/>
        <v>3</v>
      </c>
      <c r="O299">
        <f t="shared" si="136"/>
        <v>0.875</v>
      </c>
      <c r="P299">
        <f t="shared" ref="P299:BI299" si="151">AVERAGE(P18,P113,P206)</f>
        <v>632.16666666666663</v>
      </c>
      <c r="Q299" t="e">
        <f t="shared" si="151"/>
        <v>#DIV/0!</v>
      </c>
      <c r="R299">
        <f t="shared" si="151"/>
        <v>634.28373013333339</v>
      </c>
      <c r="S299">
        <f t="shared" si="151"/>
        <v>966.75</v>
      </c>
      <c r="T299">
        <f t="shared" si="151"/>
        <v>126.04166666666667</v>
      </c>
      <c r="U299">
        <f t="shared" si="151"/>
        <v>106.09722223333334</v>
      </c>
      <c r="V299">
        <f t="shared" si="151"/>
        <v>391</v>
      </c>
      <c r="W299">
        <f t="shared" si="151"/>
        <v>1082.7916666666667</v>
      </c>
      <c r="X299">
        <f t="shared" si="151"/>
        <v>1216.3650793333334</v>
      </c>
      <c r="Y299">
        <f t="shared" si="151"/>
        <v>292.5</v>
      </c>
      <c r="Z299">
        <f t="shared" si="151"/>
        <v>27.791666666666668</v>
      </c>
      <c r="AA299">
        <f t="shared" si="151"/>
        <v>30.446428573333332</v>
      </c>
      <c r="AB299">
        <f t="shared" si="151"/>
        <v>22</v>
      </c>
      <c r="AC299">
        <f t="shared" si="151"/>
        <v>31.666666666666668</v>
      </c>
      <c r="AD299">
        <f t="shared" si="151"/>
        <v>11.666666666666666</v>
      </c>
      <c r="AE299">
        <f t="shared" si="151"/>
        <v>17</v>
      </c>
      <c r="AF299">
        <f t="shared" si="151"/>
        <v>3</v>
      </c>
      <c r="AG299">
        <f t="shared" si="151"/>
        <v>17.333333333333332</v>
      </c>
      <c r="AH299">
        <f t="shared" si="151"/>
        <v>10</v>
      </c>
      <c r="AI299">
        <f t="shared" si="151"/>
        <v>1.5</v>
      </c>
      <c r="AJ299" t="e">
        <f t="shared" si="151"/>
        <v>#DIV/0!</v>
      </c>
      <c r="AK299">
        <f t="shared" si="151"/>
        <v>1</v>
      </c>
      <c r="AL299">
        <f t="shared" si="151"/>
        <v>4.5</v>
      </c>
      <c r="AM299">
        <f t="shared" si="151"/>
        <v>8</v>
      </c>
      <c r="AN299">
        <f t="shared" si="151"/>
        <v>2</v>
      </c>
      <c r="AO299">
        <f t="shared" si="151"/>
        <v>1.5</v>
      </c>
      <c r="AP299" t="e">
        <f t="shared" si="151"/>
        <v>#DIV/0!</v>
      </c>
      <c r="AQ299">
        <f t="shared" si="151"/>
        <v>1</v>
      </c>
      <c r="AR299">
        <f t="shared" si="151"/>
        <v>1</v>
      </c>
      <c r="AS299">
        <f t="shared" si="151"/>
        <v>7.666666666666667</v>
      </c>
      <c r="AT299">
        <f t="shared" si="151"/>
        <v>7</v>
      </c>
      <c r="AU299" t="e">
        <f t="shared" si="151"/>
        <v>#DIV/0!</v>
      </c>
      <c r="AV299" t="e">
        <f t="shared" si="151"/>
        <v>#DIV/0!</v>
      </c>
      <c r="AW299" t="e">
        <f t="shared" si="151"/>
        <v>#DIV/0!</v>
      </c>
      <c r="AX299">
        <f t="shared" si="151"/>
        <v>3.5</v>
      </c>
      <c r="AY299">
        <f t="shared" si="151"/>
        <v>1.6666666666666667</v>
      </c>
      <c r="AZ299">
        <f t="shared" si="151"/>
        <v>1.5</v>
      </c>
      <c r="BA299" t="e">
        <f t="shared" si="151"/>
        <v>#DIV/0!</v>
      </c>
      <c r="BB299" t="e">
        <f t="shared" si="151"/>
        <v>#DIV/0!</v>
      </c>
      <c r="BC299" t="e">
        <f t="shared" si="151"/>
        <v>#DIV/0!</v>
      </c>
      <c r="BD299">
        <f t="shared" si="151"/>
        <v>1</v>
      </c>
      <c r="BE299">
        <f t="shared" si="151"/>
        <v>18.666666666666668</v>
      </c>
      <c r="BF299">
        <f t="shared" si="151"/>
        <v>1</v>
      </c>
      <c r="BG299" t="e">
        <f t="shared" si="151"/>
        <v>#DIV/0!</v>
      </c>
      <c r="BH299" t="e">
        <f t="shared" si="151"/>
        <v>#DIV/0!</v>
      </c>
      <c r="BI299">
        <f t="shared" si="151"/>
        <v>2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G299" s="10"/>
      <c r="CH299" s="10"/>
    </row>
    <row r="300" spans="1:154" s="38" customFormat="1">
      <c r="A300" t="s">
        <v>167</v>
      </c>
      <c r="B300" s="10">
        <f t="shared" si="133"/>
        <v>31</v>
      </c>
      <c r="C300" s="6" t="s">
        <v>2</v>
      </c>
      <c r="D300" s="10" t="s">
        <v>38</v>
      </c>
      <c r="E300" s="59">
        <f t="shared" si="134"/>
        <v>0</v>
      </c>
      <c r="F300" s="59">
        <f t="shared" si="134"/>
        <v>0</v>
      </c>
      <c r="G300" s="59">
        <f t="shared" si="134"/>
        <v>100</v>
      </c>
      <c r="H300" s="59">
        <f t="shared" si="134"/>
        <v>0</v>
      </c>
      <c r="I300" s="59">
        <f t="shared" si="135"/>
        <v>1</v>
      </c>
      <c r="J300">
        <f t="shared" si="150"/>
        <v>24</v>
      </c>
      <c r="K300">
        <f t="shared" si="150"/>
        <v>0</v>
      </c>
      <c r="L300">
        <f t="shared" si="150"/>
        <v>0</v>
      </c>
      <c r="M300">
        <f t="shared" si="150"/>
        <v>24</v>
      </c>
      <c r="N300">
        <f t="shared" si="150"/>
        <v>0</v>
      </c>
      <c r="O300">
        <f t="shared" si="136"/>
        <v>1</v>
      </c>
      <c r="P300">
        <f t="shared" ref="P300:BI300" si="152">AVERAGE(P19,P114,P207)</f>
        <v>174.45833333333334</v>
      </c>
      <c r="Q300" t="e">
        <f t="shared" si="152"/>
        <v>#DIV/0!</v>
      </c>
      <c r="R300">
        <f t="shared" si="152"/>
        <v>174.45833333333334</v>
      </c>
      <c r="S300" t="e">
        <f t="shared" si="152"/>
        <v>#DIV/0!</v>
      </c>
      <c r="T300">
        <f t="shared" si="152"/>
        <v>82.125</v>
      </c>
      <c r="U300">
        <f t="shared" si="152"/>
        <v>82.125</v>
      </c>
      <c r="V300" t="e">
        <f t="shared" si="152"/>
        <v>#DIV/0!</v>
      </c>
      <c r="W300">
        <f t="shared" si="152"/>
        <v>1504.4166666666667</v>
      </c>
      <c r="X300">
        <f t="shared" si="152"/>
        <v>1504.4166666666667</v>
      </c>
      <c r="Y300" t="e">
        <f t="shared" si="152"/>
        <v>#DIV/0!</v>
      </c>
      <c r="Z300">
        <f t="shared" si="152"/>
        <v>446.875</v>
      </c>
      <c r="AA300">
        <f t="shared" si="152"/>
        <v>446.875</v>
      </c>
      <c r="AB300" t="e">
        <f t="shared" si="152"/>
        <v>#DIV/0!</v>
      </c>
      <c r="AC300">
        <f t="shared" si="152"/>
        <v>31.333333333333332</v>
      </c>
      <c r="AD300">
        <f t="shared" si="152"/>
        <v>9.6666666666666661</v>
      </c>
      <c r="AE300">
        <f t="shared" si="152"/>
        <v>21.333333333333332</v>
      </c>
      <c r="AF300">
        <f t="shared" si="152"/>
        <v>1</v>
      </c>
      <c r="AG300">
        <f t="shared" si="152"/>
        <v>14.666666666666666</v>
      </c>
      <c r="AH300">
        <f t="shared" si="152"/>
        <v>8.3333333333333339</v>
      </c>
      <c r="AI300">
        <f t="shared" si="152"/>
        <v>1</v>
      </c>
      <c r="AJ300" t="e">
        <f t="shared" si="152"/>
        <v>#DIV/0!</v>
      </c>
      <c r="AK300">
        <f t="shared" si="152"/>
        <v>4.333333333333333</v>
      </c>
      <c r="AL300">
        <f t="shared" si="152"/>
        <v>5.5</v>
      </c>
      <c r="AM300">
        <f t="shared" si="152"/>
        <v>8</v>
      </c>
      <c r="AN300">
        <f t="shared" si="152"/>
        <v>1</v>
      </c>
      <c r="AO300" t="e">
        <f t="shared" si="152"/>
        <v>#DIV/0!</v>
      </c>
      <c r="AP300" t="e">
        <f t="shared" si="152"/>
        <v>#DIV/0!</v>
      </c>
      <c r="AQ300">
        <f t="shared" si="152"/>
        <v>1.5</v>
      </c>
      <c r="AR300">
        <f t="shared" si="152"/>
        <v>1</v>
      </c>
      <c r="AS300">
        <f t="shared" si="152"/>
        <v>6.666666666666667</v>
      </c>
      <c r="AT300">
        <f t="shared" si="152"/>
        <v>8</v>
      </c>
      <c r="AU300">
        <f t="shared" si="152"/>
        <v>1</v>
      </c>
      <c r="AV300" t="e">
        <f t="shared" si="152"/>
        <v>#DIV/0!</v>
      </c>
      <c r="AW300">
        <f t="shared" si="152"/>
        <v>3</v>
      </c>
      <c r="AX300">
        <f t="shared" si="152"/>
        <v>5</v>
      </c>
      <c r="AY300" t="e">
        <f t="shared" si="152"/>
        <v>#DIV/0!</v>
      </c>
      <c r="AZ300" t="e">
        <f t="shared" si="152"/>
        <v>#DIV/0!</v>
      </c>
      <c r="BA300" t="e">
        <f t="shared" si="152"/>
        <v>#DIV/0!</v>
      </c>
      <c r="BB300" t="e">
        <f t="shared" si="152"/>
        <v>#DIV/0!</v>
      </c>
      <c r="BC300">
        <f t="shared" si="152"/>
        <v>1</v>
      </c>
      <c r="BD300" t="e">
        <f t="shared" si="152"/>
        <v>#DIV/0!</v>
      </c>
      <c r="BE300">
        <f t="shared" si="152"/>
        <v>14</v>
      </c>
      <c r="BF300" t="e">
        <f t="shared" si="152"/>
        <v>#DIV/0!</v>
      </c>
      <c r="BG300">
        <f t="shared" si="152"/>
        <v>1</v>
      </c>
      <c r="BH300">
        <f t="shared" si="152"/>
        <v>4.666666666666667</v>
      </c>
      <c r="BI300">
        <f t="shared" si="152"/>
        <v>3.3333333333333335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G300" s="10"/>
      <c r="CH300" s="10"/>
    </row>
    <row r="301" spans="1:154" s="38" customFormat="1">
      <c r="A301" t="s">
        <v>182</v>
      </c>
      <c r="B301" s="10">
        <f t="shared" si="133"/>
        <v>26</v>
      </c>
      <c r="C301" s="4" t="s">
        <v>3</v>
      </c>
      <c r="D301" s="10" t="s">
        <v>38</v>
      </c>
      <c r="E301" s="59">
        <f t="shared" si="134"/>
        <v>8.3333333333333321</v>
      </c>
      <c r="F301" s="59">
        <f t="shared" si="134"/>
        <v>4.1666666666666661</v>
      </c>
      <c r="G301" s="59">
        <f t="shared" si="134"/>
        <v>58.333333333333336</v>
      </c>
      <c r="H301" s="59">
        <f t="shared" si="134"/>
        <v>29.166666666666668</v>
      </c>
      <c r="I301" s="59">
        <f t="shared" si="135"/>
        <v>0.58333333333333337</v>
      </c>
      <c r="J301">
        <f t="shared" si="150"/>
        <v>24</v>
      </c>
      <c r="K301">
        <f t="shared" si="150"/>
        <v>2</v>
      </c>
      <c r="L301">
        <f t="shared" si="150"/>
        <v>1</v>
      </c>
      <c r="M301">
        <f t="shared" si="150"/>
        <v>14</v>
      </c>
      <c r="N301">
        <f t="shared" si="150"/>
        <v>7</v>
      </c>
      <c r="O301">
        <f t="shared" si="136"/>
        <v>0.66666666666666663</v>
      </c>
      <c r="P301">
        <f t="shared" ref="P301:BI301" si="153">AVERAGE(P20,P115,P208)</f>
        <v>504.70833333333331</v>
      </c>
      <c r="Q301">
        <f t="shared" si="153"/>
        <v>900</v>
      </c>
      <c r="R301">
        <f t="shared" si="153"/>
        <v>341.01111109999994</v>
      </c>
      <c r="S301">
        <f t="shared" si="153"/>
        <v>699.0555555333334</v>
      </c>
      <c r="T301">
        <f t="shared" si="153"/>
        <v>368.02500000000003</v>
      </c>
      <c r="U301">
        <f t="shared" si="153"/>
        <v>226.71111110000001</v>
      </c>
      <c r="V301">
        <f t="shared" si="153"/>
        <v>594.44444443333339</v>
      </c>
      <c r="W301">
        <f t="shared" si="153"/>
        <v>95.091666666666654</v>
      </c>
      <c r="X301">
        <f t="shared" si="153"/>
        <v>88.800000016666672</v>
      </c>
      <c r="Y301">
        <f t="shared" si="153"/>
        <v>107.22222223333334</v>
      </c>
      <c r="Z301">
        <f t="shared" si="153"/>
        <v>788.5</v>
      </c>
      <c r="AA301">
        <f t="shared" si="153"/>
        <v>951.07777780000004</v>
      </c>
      <c r="AB301">
        <f t="shared" si="153"/>
        <v>483.5</v>
      </c>
      <c r="AC301">
        <f t="shared" si="153"/>
        <v>42.333333333333336</v>
      </c>
      <c r="AD301">
        <f t="shared" si="153"/>
        <v>17.666666666666668</v>
      </c>
      <c r="AE301">
        <f t="shared" si="153"/>
        <v>12.666666666666666</v>
      </c>
      <c r="AF301">
        <f t="shared" si="153"/>
        <v>12</v>
      </c>
      <c r="AG301">
        <f t="shared" si="153"/>
        <v>9.6666666666666661</v>
      </c>
      <c r="AH301">
        <f t="shared" si="153"/>
        <v>12.666666666666666</v>
      </c>
      <c r="AI301">
        <f t="shared" si="153"/>
        <v>4.666666666666667</v>
      </c>
      <c r="AJ301" t="e">
        <f t="shared" si="153"/>
        <v>#DIV/0!</v>
      </c>
      <c r="AK301" t="e">
        <f t="shared" si="153"/>
        <v>#DIV/0!</v>
      </c>
      <c r="AL301">
        <f t="shared" si="153"/>
        <v>15.333333333333334</v>
      </c>
      <c r="AM301">
        <f t="shared" si="153"/>
        <v>7.333333333333333</v>
      </c>
      <c r="AN301">
        <f t="shared" si="153"/>
        <v>5.666666666666667</v>
      </c>
      <c r="AO301" t="e">
        <f t="shared" si="153"/>
        <v>#DIV/0!</v>
      </c>
      <c r="AP301" t="e">
        <f t="shared" si="153"/>
        <v>#DIV/0!</v>
      </c>
      <c r="AQ301" t="e">
        <f t="shared" si="153"/>
        <v>#DIV/0!</v>
      </c>
      <c r="AR301">
        <f t="shared" si="153"/>
        <v>4.666666666666667</v>
      </c>
      <c r="AS301">
        <f t="shared" si="153"/>
        <v>1</v>
      </c>
      <c r="AT301">
        <f t="shared" si="153"/>
        <v>4.666666666666667</v>
      </c>
      <c r="AU301">
        <f t="shared" si="153"/>
        <v>3.3333333333333335</v>
      </c>
      <c r="AV301" t="e">
        <f t="shared" si="153"/>
        <v>#DIV/0!</v>
      </c>
      <c r="AW301" t="e">
        <f t="shared" si="153"/>
        <v>#DIV/0!</v>
      </c>
      <c r="AX301">
        <f t="shared" si="153"/>
        <v>4.333333333333333</v>
      </c>
      <c r="AY301">
        <f t="shared" si="153"/>
        <v>2</v>
      </c>
      <c r="AZ301">
        <f t="shared" si="153"/>
        <v>2.3333333333333335</v>
      </c>
      <c r="BA301">
        <f t="shared" si="153"/>
        <v>4</v>
      </c>
      <c r="BB301" t="e">
        <f t="shared" si="153"/>
        <v>#DIV/0!</v>
      </c>
      <c r="BC301" t="e">
        <f t="shared" si="153"/>
        <v>#DIV/0!</v>
      </c>
      <c r="BD301">
        <f t="shared" si="153"/>
        <v>6.333333333333333</v>
      </c>
      <c r="BE301">
        <f t="shared" si="153"/>
        <v>8.3333333333333339</v>
      </c>
      <c r="BF301">
        <f t="shared" si="153"/>
        <v>1</v>
      </c>
      <c r="BG301">
        <f t="shared" si="153"/>
        <v>2</v>
      </c>
      <c r="BH301" t="e">
        <f t="shared" si="153"/>
        <v>#DIV/0!</v>
      </c>
      <c r="BI301">
        <f t="shared" si="153"/>
        <v>4.666666666666667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G301" s="10"/>
      <c r="CH301" s="10"/>
    </row>
    <row r="302" spans="1:154" s="38" customFormat="1">
      <c r="A302" t="s">
        <v>169</v>
      </c>
      <c r="B302" s="10">
        <f t="shared" si="133"/>
        <v>34</v>
      </c>
      <c r="C302" s="6" t="s">
        <v>2</v>
      </c>
      <c r="D302" s="10" t="s">
        <v>38</v>
      </c>
      <c r="E302" s="59">
        <f t="shared" si="134"/>
        <v>0</v>
      </c>
      <c r="F302" s="59">
        <f t="shared" si="134"/>
        <v>0</v>
      </c>
      <c r="G302" s="59">
        <f t="shared" si="134"/>
        <v>75</v>
      </c>
      <c r="H302" s="59">
        <f t="shared" si="134"/>
        <v>25</v>
      </c>
      <c r="I302" s="59">
        <f t="shared" si="135"/>
        <v>0.75</v>
      </c>
      <c r="J302">
        <f t="shared" si="150"/>
        <v>24</v>
      </c>
      <c r="K302">
        <f t="shared" si="150"/>
        <v>0</v>
      </c>
      <c r="L302">
        <f t="shared" si="150"/>
        <v>0</v>
      </c>
      <c r="M302">
        <f t="shared" si="150"/>
        <v>18</v>
      </c>
      <c r="N302">
        <f t="shared" si="150"/>
        <v>6</v>
      </c>
      <c r="O302">
        <f t="shared" si="136"/>
        <v>0.75</v>
      </c>
      <c r="P302">
        <f t="shared" ref="P302:BI302" si="154">AVERAGE(P21,P116,P209)</f>
        <v>258.25</v>
      </c>
      <c r="Q302" t="e">
        <f t="shared" si="154"/>
        <v>#DIV/0!</v>
      </c>
      <c r="R302">
        <f t="shared" si="154"/>
        <v>277.47460316666667</v>
      </c>
      <c r="S302">
        <f t="shared" si="154"/>
        <v>166.66666666666666</v>
      </c>
      <c r="T302">
        <f t="shared" si="154"/>
        <v>116.45833333333333</v>
      </c>
      <c r="U302">
        <f t="shared" si="154"/>
        <v>110.54126986333334</v>
      </c>
      <c r="V302">
        <f t="shared" si="154"/>
        <v>123.3888889</v>
      </c>
      <c r="W302">
        <f t="shared" si="154"/>
        <v>337.41666666666669</v>
      </c>
      <c r="X302">
        <f t="shared" si="154"/>
        <v>410.18571426666671</v>
      </c>
      <c r="Y302">
        <f t="shared" si="154"/>
        <v>173.66666666666666</v>
      </c>
      <c r="Z302">
        <f t="shared" si="154"/>
        <v>31</v>
      </c>
      <c r="AA302">
        <f t="shared" si="154"/>
        <v>24.576190476666667</v>
      </c>
      <c r="AB302">
        <f t="shared" si="154"/>
        <v>53.055555553333335</v>
      </c>
      <c r="AC302">
        <f t="shared" si="154"/>
        <v>67.666666666666671</v>
      </c>
      <c r="AD302">
        <f t="shared" si="154"/>
        <v>25.666666666666668</v>
      </c>
      <c r="AE302">
        <f t="shared" si="154"/>
        <v>27.333333333333332</v>
      </c>
      <c r="AF302">
        <f t="shared" si="154"/>
        <v>14.666666666666666</v>
      </c>
      <c r="AG302">
        <f t="shared" si="154"/>
        <v>9.6666666666666661</v>
      </c>
      <c r="AH302">
        <f t="shared" si="154"/>
        <v>12.666666666666666</v>
      </c>
      <c r="AI302">
        <f t="shared" si="154"/>
        <v>6</v>
      </c>
      <c r="AJ302">
        <f t="shared" si="154"/>
        <v>1.3333333333333333</v>
      </c>
      <c r="AK302">
        <f t="shared" si="154"/>
        <v>9.6666666666666661</v>
      </c>
      <c r="AL302">
        <f t="shared" si="154"/>
        <v>28.333333333333332</v>
      </c>
      <c r="AM302">
        <f t="shared" si="154"/>
        <v>8</v>
      </c>
      <c r="AN302">
        <f t="shared" si="154"/>
        <v>4.666666666666667</v>
      </c>
      <c r="AO302">
        <f t="shared" si="154"/>
        <v>1.5</v>
      </c>
      <c r="AP302" t="e">
        <f t="shared" si="154"/>
        <v>#DIV/0!</v>
      </c>
      <c r="AQ302">
        <f t="shared" si="154"/>
        <v>3.3333333333333335</v>
      </c>
      <c r="AR302">
        <f t="shared" si="154"/>
        <v>8.6666666666666661</v>
      </c>
      <c r="AS302">
        <f t="shared" si="154"/>
        <v>1</v>
      </c>
      <c r="AT302">
        <f t="shared" si="154"/>
        <v>6</v>
      </c>
      <c r="AU302">
        <f t="shared" si="154"/>
        <v>3.6666666666666665</v>
      </c>
      <c r="AV302">
        <f t="shared" si="154"/>
        <v>1.5</v>
      </c>
      <c r="AW302">
        <f t="shared" si="154"/>
        <v>5</v>
      </c>
      <c r="AX302">
        <f t="shared" si="154"/>
        <v>12.666666666666666</v>
      </c>
      <c r="AY302">
        <f t="shared" si="154"/>
        <v>1.5</v>
      </c>
      <c r="AZ302">
        <f t="shared" si="154"/>
        <v>2</v>
      </c>
      <c r="BA302">
        <f t="shared" si="154"/>
        <v>2</v>
      </c>
      <c r="BB302">
        <f t="shared" si="154"/>
        <v>1</v>
      </c>
      <c r="BC302">
        <f t="shared" si="154"/>
        <v>4.5</v>
      </c>
      <c r="BD302">
        <f t="shared" si="154"/>
        <v>7</v>
      </c>
      <c r="BE302">
        <f t="shared" si="154"/>
        <v>21.333333333333332</v>
      </c>
      <c r="BF302">
        <f t="shared" si="154"/>
        <v>1</v>
      </c>
      <c r="BG302" t="e">
        <f t="shared" si="154"/>
        <v>#DIV/0!</v>
      </c>
      <c r="BH302" t="e">
        <f t="shared" si="154"/>
        <v>#DIV/0!</v>
      </c>
      <c r="BI302">
        <f t="shared" si="154"/>
        <v>2.3333333333333335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G302" s="10"/>
      <c r="CH302" s="10"/>
    </row>
    <row r="303" spans="1:154" s="38" customFormat="1">
      <c r="A303" t="s">
        <v>170</v>
      </c>
      <c r="B303" s="10">
        <f t="shared" si="133"/>
        <v>24</v>
      </c>
      <c r="C303" s="6" t="s">
        <v>2</v>
      </c>
      <c r="D303" s="10" t="s">
        <v>38</v>
      </c>
      <c r="E303" s="59">
        <f t="shared" si="134"/>
        <v>0</v>
      </c>
      <c r="F303" s="59">
        <f t="shared" si="134"/>
        <v>0</v>
      </c>
      <c r="G303" s="59">
        <f t="shared" si="134"/>
        <v>95.833333333333343</v>
      </c>
      <c r="H303" s="59">
        <f t="shared" si="134"/>
        <v>4.1666666666666661</v>
      </c>
      <c r="I303" s="59">
        <f t="shared" si="135"/>
        <v>0.95833333333333337</v>
      </c>
      <c r="J303">
        <f t="shared" si="150"/>
        <v>24</v>
      </c>
      <c r="K303">
        <f t="shared" si="150"/>
        <v>0</v>
      </c>
      <c r="L303">
        <f t="shared" si="150"/>
        <v>0</v>
      </c>
      <c r="M303">
        <f t="shared" si="150"/>
        <v>23</v>
      </c>
      <c r="N303">
        <f t="shared" si="150"/>
        <v>1</v>
      </c>
      <c r="O303">
        <f t="shared" si="136"/>
        <v>0.95833333333333337</v>
      </c>
      <c r="P303">
        <f t="shared" ref="P303:BI303" si="155">AVERAGE(P22,P117,P210)</f>
        <v>308.79166666666669</v>
      </c>
      <c r="Q303" t="e">
        <f t="shared" si="155"/>
        <v>#DIV/0!</v>
      </c>
      <c r="R303">
        <f t="shared" si="155"/>
        <v>308.1190476233333</v>
      </c>
      <c r="S303">
        <f t="shared" si="155"/>
        <v>103</v>
      </c>
      <c r="T303">
        <f t="shared" si="155"/>
        <v>80.125</v>
      </c>
      <c r="U303">
        <f t="shared" si="155"/>
        <v>80.714285716666666</v>
      </c>
      <c r="V303">
        <f t="shared" si="155"/>
        <v>43</v>
      </c>
      <c r="W303">
        <f t="shared" si="155"/>
        <v>197.375</v>
      </c>
      <c r="X303">
        <f t="shared" si="155"/>
        <v>193.875</v>
      </c>
      <c r="Y303">
        <f t="shared" si="155"/>
        <v>146</v>
      </c>
      <c r="Z303">
        <f t="shared" si="155"/>
        <v>847.33333333333337</v>
      </c>
      <c r="AA303">
        <f t="shared" si="155"/>
        <v>874.05357146666665</v>
      </c>
      <c r="AB303">
        <f t="shared" si="155"/>
        <v>308</v>
      </c>
      <c r="AC303">
        <f t="shared" si="155"/>
        <v>40.333333333333336</v>
      </c>
      <c r="AD303">
        <f t="shared" si="155"/>
        <v>15.666666666666666</v>
      </c>
      <c r="AE303">
        <f t="shared" si="155"/>
        <v>19.666666666666668</v>
      </c>
      <c r="AF303">
        <f t="shared" si="155"/>
        <v>5</v>
      </c>
      <c r="AG303">
        <f t="shared" si="155"/>
        <v>10.666666666666666</v>
      </c>
      <c r="AH303">
        <f t="shared" si="155"/>
        <v>8.6666666666666661</v>
      </c>
      <c r="AI303" t="e">
        <f t="shared" si="155"/>
        <v>#DIV/0!</v>
      </c>
      <c r="AJ303" t="e">
        <f t="shared" si="155"/>
        <v>#DIV/0!</v>
      </c>
      <c r="AK303" t="e">
        <f t="shared" si="155"/>
        <v>#DIV/0!</v>
      </c>
      <c r="AL303">
        <f t="shared" si="155"/>
        <v>21</v>
      </c>
      <c r="AM303">
        <f t="shared" si="155"/>
        <v>8</v>
      </c>
      <c r="AN303">
        <f t="shared" si="155"/>
        <v>1</v>
      </c>
      <c r="AO303" t="e">
        <f t="shared" si="155"/>
        <v>#DIV/0!</v>
      </c>
      <c r="AP303" t="e">
        <f t="shared" si="155"/>
        <v>#DIV/0!</v>
      </c>
      <c r="AQ303" t="e">
        <f t="shared" si="155"/>
        <v>#DIV/0!</v>
      </c>
      <c r="AR303">
        <f t="shared" si="155"/>
        <v>7</v>
      </c>
      <c r="AS303">
        <f t="shared" si="155"/>
        <v>1.5</v>
      </c>
      <c r="AT303">
        <f t="shared" si="155"/>
        <v>7.666666666666667</v>
      </c>
      <c r="AU303" t="e">
        <f t="shared" si="155"/>
        <v>#DIV/0!</v>
      </c>
      <c r="AV303" t="e">
        <f t="shared" si="155"/>
        <v>#DIV/0!</v>
      </c>
      <c r="AW303" t="e">
        <f t="shared" si="155"/>
        <v>#DIV/0!</v>
      </c>
      <c r="AX303">
        <f t="shared" si="155"/>
        <v>11</v>
      </c>
      <c r="AY303">
        <f t="shared" si="155"/>
        <v>2.5</v>
      </c>
      <c r="AZ303">
        <f t="shared" si="155"/>
        <v>1</v>
      </c>
      <c r="BA303" t="e">
        <f t="shared" si="155"/>
        <v>#DIV/0!</v>
      </c>
      <c r="BB303" t="e">
        <f t="shared" si="155"/>
        <v>#DIV/0!</v>
      </c>
      <c r="BC303" t="e">
        <f t="shared" si="155"/>
        <v>#DIV/0!</v>
      </c>
      <c r="BD303">
        <f t="shared" si="155"/>
        <v>3</v>
      </c>
      <c r="BE303">
        <f t="shared" si="155"/>
        <v>9</v>
      </c>
      <c r="BF303">
        <f t="shared" si="155"/>
        <v>1</v>
      </c>
      <c r="BG303" t="e">
        <f t="shared" si="155"/>
        <v>#DIV/0!</v>
      </c>
      <c r="BH303" t="e">
        <f t="shared" si="155"/>
        <v>#DIV/0!</v>
      </c>
      <c r="BI303">
        <f t="shared" si="155"/>
        <v>5.333333333333333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G303" s="10"/>
      <c r="CH303" s="10"/>
    </row>
    <row r="304" spans="1:154" s="38" customFormat="1">
      <c r="A304" t="s">
        <v>171</v>
      </c>
      <c r="B304" s="10">
        <f t="shared" si="133"/>
        <v>32</v>
      </c>
      <c r="C304" s="4" t="s">
        <v>3</v>
      </c>
      <c r="D304" s="10" t="s">
        <v>38</v>
      </c>
      <c r="E304" s="59">
        <f t="shared" si="134"/>
        <v>0</v>
      </c>
      <c r="F304" s="59">
        <f t="shared" si="134"/>
        <v>0</v>
      </c>
      <c r="G304" s="59">
        <f t="shared" si="134"/>
        <v>100</v>
      </c>
      <c r="H304" s="59">
        <f t="shared" si="134"/>
        <v>0</v>
      </c>
      <c r="I304" s="59">
        <f t="shared" si="135"/>
        <v>1</v>
      </c>
      <c r="J304">
        <f t="shared" si="150"/>
        <v>24</v>
      </c>
      <c r="K304">
        <f t="shared" si="150"/>
        <v>0</v>
      </c>
      <c r="L304">
        <f t="shared" si="150"/>
        <v>0</v>
      </c>
      <c r="M304">
        <f t="shared" si="150"/>
        <v>24</v>
      </c>
      <c r="N304">
        <f t="shared" si="150"/>
        <v>0</v>
      </c>
      <c r="O304">
        <f t="shared" si="136"/>
        <v>1</v>
      </c>
      <c r="P304">
        <f t="shared" ref="P304:BI304" si="156">AVERAGE(P23,P118,P211)</f>
        <v>94.625</v>
      </c>
      <c r="Q304" t="e">
        <f t="shared" si="156"/>
        <v>#DIV/0!</v>
      </c>
      <c r="R304">
        <f t="shared" si="156"/>
        <v>94.625</v>
      </c>
      <c r="S304" t="e">
        <f t="shared" si="156"/>
        <v>#DIV/0!</v>
      </c>
      <c r="T304">
        <f t="shared" si="156"/>
        <v>188.08333333333334</v>
      </c>
      <c r="U304">
        <f t="shared" si="156"/>
        <v>188.08333333333334</v>
      </c>
      <c r="V304" t="e">
        <f t="shared" si="156"/>
        <v>#DIV/0!</v>
      </c>
      <c r="W304">
        <f t="shared" si="156"/>
        <v>119.45833333333333</v>
      </c>
      <c r="X304">
        <f t="shared" si="156"/>
        <v>119.45833333333333</v>
      </c>
      <c r="Y304" t="e">
        <f t="shared" si="156"/>
        <v>#DIV/0!</v>
      </c>
      <c r="Z304">
        <f t="shared" si="156"/>
        <v>826.20833333333337</v>
      </c>
      <c r="AA304">
        <f t="shared" si="156"/>
        <v>826.20833333333337</v>
      </c>
      <c r="AB304" t="e">
        <f t="shared" si="156"/>
        <v>#DIV/0!</v>
      </c>
      <c r="AC304">
        <f t="shared" si="156"/>
        <v>174.66666666666666</v>
      </c>
      <c r="AD304">
        <f t="shared" si="156"/>
        <v>77.333333333333329</v>
      </c>
      <c r="AE304">
        <f t="shared" si="156"/>
        <v>97.333333333333329</v>
      </c>
      <c r="AF304" t="e">
        <f t="shared" si="156"/>
        <v>#DIV/0!</v>
      </c>
      <c r="AG304">
        <f t="shared" si="156"/>
        <v>13.666666666666666</v>
      </c>
      <c r="AH304">
        <f t="shared" si="156"/>
        <v>38.333333333333336</v>
      </c>
      <c r="AI304">
        <f t="shared" si="156"/>
        <v>22.333333333333332</v>
      </c>
      <c r="AJ304">
        <f t="shared" si="156"/>
        <v>6</v>
      </c>
      <c r="AK304" t="e">
        <f t="shared" si="156"/>
        <v>#DIV/0!</v>
      </c>
      <c r="AL304">
        <f t="shared" si="156"/>
        <v>94.333333333333329</v>
      </c>
      <c r="AM304">
        <f t="shared" si="156"/>
        <v>8</v>
      </c>
      <c r="AN304">
        <f t="shared" si="156"/>
        <v>30.333333333333332</v>
      </c>
      <c r="AO304">
        <f t="shared" si="156"/>
        <v>3</v>
      </c>
      <c r="AP304" t="e">
        <f t="shared" si="156"/>
        <v>#DIV/0!</v>
      </c>
      <c r="AQ304" t="e">
        <f t="shared" si="156"/>
        <v>#DIV/0!</v>
      </c>
      <c r="AR304">
        <f t="shared" si="156"/>
        <v>37</v>
      </c>
      <c r="AS304">
        <f t="shared" si="156"/>
        <v>5.666666666666667</v>
      </c>
      <c r="AT304">
        <f t="shared" si="156"/>
        <v>8</v>
      </c>
      <c r="AU304">
        <f t="shared" si="156"/>
        <v>20.333333333333332</v>
      </c>
      <c r="AV304">
        <f t="shared" si="156"/>
        <v>6</v>
      </c>
      <c r="AW304" t="e">
        <f t="shared" si="156"/>
        <v>#DIV/0!</v>
      </c>
      <c r="AX304">
        <f t="shared" si="156"/>
        <v>57.333333333333336</v>
      </c>
      <c r="AY304" t="e">
        <f t="shared" si="156"/>
        <v>#DIV/0!</v>
      </c>
      <c r="AZ304" t="e">
        <f t="shared" si="156"/>
        <v>#DIV/0!</v>
      </c>
      <c r="BA304" t="e">
        <f t="shared" si="156"/>
        <v>#DIV/0!</v>
      </c>
      <c r="BB304" t="e">
        <f t="shared" si="156"/>
        <v>#DIV/0!</v>
      </c>
      <c r="BC304" t="e">
        <f t="shared" si="156"/>
        <v>#DIV/0!</v>
      </c>
      <c r="BD304" t="e">
        <f t="shared" si="156"/>
        <v>#DIV/0!</v>
      </c>
      <c r="BE304">
        <f t="shared" si="156"/>
        <v>8.3333333333333339</v>
      </c>
      <c r="BF304" t="e">
        <f t="shared" si="156"/>
        <v>#DIV/0!</v>
      </c>
      <c r="BG304" t="e">
        <f t="shared" si="156"/>
        <v>#DIV/0!</v>
      </c>
      <c r="BH304" t="e">
        <f t="shared" si="156"/>
        <v>#DIV/0!</v>
      </c>
      <c r="BI304">
        <f t="shared" si="156"/>
        <v>7.333333333333333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G304" s="10"/>
      <c r="CH304" s="10"/>
    </row>
    <row r="305" spans="1:86" s="38" customFormat="1">
      <c r="A305" t="s">
        <v>172</v>
      </c>
      <c r="B305" s="10">
        <f t="shared" si="133"/>
        <v>26</v>
      </c>
      <c r="C305" s="4" t="s">
        <v>3</v>
      </c>
      <c r="D305" s="10" t="s">
        <v>38</v>
      </c>
      <c r="E305" s="59">
        <f t="shared" si="134"/>
        <v>0</v>
      </c>
      <c r="F305" s="59">
        <f t="shared" si="134"/>
        <v>0</v>
      </c>
      <c r="G305" s="59">
        <f t="shared" si="134"/>
        <v>95.833333333333343</v>
      </c>
      <c r="H305" s="59">
        <f t="shared" si="134"/>
        <v>4.1666666666666661</v>
      </c>
      <c r="I305" s="59">
        <f t="shared" si="135"/>
        <v>0.95833333333333337</v>
      </c>
      <c r="J305">
        <f t="shared" si="150"/>
        <v>24</v>
      </c>
      <c r="K305">
        <f t="shared" si="150"/>
        <v>0</v>
      </c>
      <c r="L305">
        <f t="shared" si="150"/>
        <v>0</v>
      </c>
      <c r="M305">
        <f t="shared" si="150"/>
        <v>23</v>
      </c>
      <c r="N305">
        <f t="shared" si="150"/>
        <v>1</v>
      </c>
      <c r="O305">
        <f t="shared" si="136"/>
        <v>0.95833333333333337</v>
      </c>
      <c r="P305">
        <f t="shared" ref="P305:BI305" si="157">AVERAGE(P24,P119,P212)</f>
        <v>351.33333333333331</v>
      </c>
      <c r="Q305" t="e">
        <f t="shared" si="157"/>
        <v>#DIV/0!</v>
      </c>
      <c r="R305">
        <f t="shared" si="157"/>
        <v>361.91666666666669</v>
      </c>
      <c r="S305">
        <f t="shared" si="157"/>
        <v>5</v>
      </c>
      <c r="T305">
        <f t="shared" si="157"/>
        <v>201.625</v>
      </c>
      <c r="U305">
        <f t="shared" si="157"/>
        <v>208.86904763333334</v>
      </c>
      <c r="V305">
        <f t="shared" si="157"/>
        <v>69</v>
      </c>
      <c r="W305">
        <f t="shared" si="157"/>
        <v>99.25</v>
      </c>
      <c r="X305">
        <f t="shared" si="157"/>
        <v>102.29761903333333</v>
      </c>
      <c r="Y305">
        <f t="shared" si="157"/>
        <v>69</v>
      </c>
      <c r="Z305">
        <f t="shared" si="157"/>
        <v>245.70833333333334</v>
      </c>
      <c r="AA305">
        <f t="shared" si="157"/>
        <v>239.29761903333335</v>
      </c>
      <c r="AB305">
        <f t="shared" si="157"/>
        <v>306</v>
      </c>
      <c r="AC305">
        <f t="shared" si="157"/>
        <v>45</v>
      </c>
      <c r="AD305">
        <f t="shared" si="157"/>
        <v>18.333333333333332</v>
      </c>
      <c r="AE305">
        <f t="shared" si="157"/>
        <v>24</v>
      </c>
      <c r="AF305">
        <f t="shared" si="157"/>
        <v>2.6666666666666665</v>
      </c>
      <c r="AG305">
        <f t="shared" si="157"/>
        <v>13.666666666666666</v>
      </c>
      <c r="AH305">
        <f t="shared" si="157"/>
        <v>9.3333333333333339</v>
      </c>
      <c r="AI305">
        <f t="shared" si="157"/>
        <v>1</v>
      </c>
      <c r="AJ305" t="e">
        <f t="shared" si="157"/>
        <v>#DIV/0!</v>
      </c>
      <c r="AK305">
        <f t="shared" si="157"/>
        <v>6.333333333333333</v>
      </c>
      <c r="AL305">
        <f t="shared" si="157"/>
        <v>15.333333333333334</v>
      </c>
      <c r="AM305">
        <f t="shared" si="157"/>
        <v>8</v>
      </c>
      <c r="AN305">
        <f t="shared" si="157"/>
        <v>2</v>
      </c>
      <c r="AO305" t="e">
        <f t="shared" si="157"/>
        <v>#DIV/0!</v>
      </c>
      <c r="AP305" t="e">
        <f t="shared" si="157"/>
        <v>#DIV/0!</v>
      </c>
      <c r="AQ305">
        <f t="shared" si="157"/>
        <v>3.6666666666666665</v>
      </c>
      <c r="AR305">
        <f t="shared" si="157"/>
        <v>5.333333333333333</v>
      </c>
      <c r="AS305">
        <f t="shared" si="157"/>
        <v>5.666666666666667</v>
      </c>
      <c r="AT305">
        <f t="shared" si="157"/>
        <v>7.666666666666667</v>
      </c>
      <c r="AU305">
        <f t="shared" si="157"/>
        <v>1</v>
      </c>
      <c r="AV305" t="e">
        <f t="shared" si="157"/>
        <v>#DIV/0!</v>
      </c>
      <c r="AW305">
        <f t="shared" si="157"/>
        <v>2.5</v>
      </c>
      <c r="AX305">
        <f t="shared" si="157"/>
        <v>8.6666666666666661</v>
      </c>
      <c r="AY305" t="e">
        <f t="shared" si="157"/>
        <v>#DIV/0!</v>
      </c>
      <c r="AZ305">
        <f t="shared" si="157"/>
        <v>1</v>
      </c>
      <c r="BA305" t="e">
        <f t="shared" si="157"/>
        <v>#DIV/0!</v>
      </c>
      <c r="BB305" t="e">
        <f t="shared" si="157"/>
        <v>#DIV/0!</v>
      </c>
      <c r="BC305">
        <f t="shared" si="157"/>
        <v>1.5</v>
      </c>
      <c r="BD305">
        <f t="shared" si="157"/>
        <v>4</v>
      </c>
      <c r="BE305">
        <f t="shared" si="157"/>
        <v>16</v>
      </c>
      <c r="BF305" t="e">
        <f t="shared" si="157"/>
        <v>#DIV/0!</v>
      </c>
      <c r="BG305" t="e">
        <f t="shared" si="157"/>
        <v>#DIV/0!</v>
      </c>
      <c r="BH305" t="e">
        <f t="shared" si="157"/>
        <v>#DIV/0!</v>
      </c>
      <c r="BI305">
        <f t="shared" si="157"/>
        <v>6.666666666666667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G305" s="10"/>
      <c r="CH305" s="10"/>
    </row>
    <row r="306" spans="1:86" s="38" customFormat="1">
      <c r="A306" t="s">
        <v>173</v>
      </c>
      <c r="B306" s="10">
        <f t="shared" si="133"/>
        <v>31</v>
      </c>
      <c r="C306" s="6" t="s">
        <v>2</v>
      </c>
      <c r="D306" s="10" t="s">
        <v>38</v>
      </c>
      <c r="E306" s="59">
        <f t="shared" si="134"/>
        <v>0</v>
      </c>
      <c r="F306" s="59">
        <f t="shared" si="134"/>
        <v>0</v>
      </c>
      <c r="G306" s="59">
        <f t="shared" si="134"/>
        <v>87.5</v>
      </c>
      <c r="H306" s="59">
        <f t="shared" si="134"/>
        <v>12.5</v>
      </c>
      <c r="I306" s="59">
        <f t="shared" si="135"/>
        <v>0.875</v>
      </c>
      <c r="J306">
        <f t="shared" si="150"/>
        <v>24</v>
      </c>
      <c r="K306">
        <f t="shared" si="150"/>
        <v>0</v>
      </c>
      <c r="L306">
        <f t="shared" si="150"/>
        <v>0</v>
      </c>
      <c r="M306">
        <f t="shared" si="150"/>
        <v>21</v>
      </c>
      <c r="N306">
        <f t="shared" si="150"/>
        <v>3</v>
      </c>
      <c r="O306">
        <f t="shared" si="136"/>
        <v>0.875</v>
      </c>
      <c r="P306">
        <f t="shared" ref="P306:BI306" si="158">AVERAGE(P25,P120,P213)</f>
        <v>211.33333333333334</v>
      </c>
      <c r="Q306" t="e">
        <f t="shared" si="158"/>
        <v>#DIV/0!</v>
      </c>
      <c r="R306">
        <f t="shared" si="158"/>
        <v>220.16269840000004</v>
      </c>
      <c r="S306">
        <f t="shared" si="158"/>
        <v>161.75</v>
      </c>
      <c r="T306">
        <f t="shared" si="158"/>
        <v>98.75</v>
      </c>
      <c r="U306">
        <f t="shared" si="158"/>
        <v>90.573412689999998</v>
      </c>
      <c r="V306">
        <f t="shared" si="158"/>
        <v>181.25</v>
      </c>
      <c r="W306">
        <f t="shared" si="158"/>
        <v>56.875</v>
      </c>
      <c r="X306">
        <f t="shared" si="158"/>
        <v>49.954365080000002</v>
      </c>
      <c r="Y306">
        <f t="shared" si="158"/>
        <v>116.25</v>
      </c>
      <c r="Z306">
        <f t="shared" si="158"/>
        <v>691.875</v>
      </c>
      <c r="AA306">
        <f t="shared" si="158"/>
        <v>755.27777776666665</v>
      </c>
      <c r="AB306">
        <f t="shared" si="158"/>
        <v>268.5</v>
      </c>
      <c r="AC306">
        <f t="shared" si="158"/>
        <v>33.666666666666664</v>
      </c>
      <c r="AD306">
        <f t="shared" si="158"/>
        <v>14.666666666666666</v>
      </c>
      <c r="AE306">
        <f t="shared" si="158"/>
        <v>14</v>
      </c>
      <c r="AF306">
        <f t="shared" si="158"/>
        <v>5</v>
      </c>
      <c r="AG306">
        <f t="shared" si="158"/>
        <v>10.333333333333334</v>
      </c>
      <c r="AH306">
        <f t="shared" si="158"/>
        <v>11</v>
      </c>
      <c r="AI306">
        <f t="shared" si="158"/>
        <v>1.6666666666666667</v>
      </c>
      <c r="AJ306" t="e">
        <f t="shared" si="158"/>
        <v>#DIV/0!</v>
      </c>
      <c r="AK306" t="e">
        <f t="shared" si="158"/>
        <v>#DIV/0!</v>
      </c>
      <c r="AL306">
        <f t="shared" si="158"/>
        <v>10.666666666666666</v>
      </c>
      <c r="AM306">
        <f t="shared" si="158"/>
        <v>8</v>
      </c>
      <c r="AN306">
        <f t="shared" si="158"/>
        <v>3</v>
      </c>
      <c r="AO306">
        <f t="shared" si="158"/>
        <v>1</v>
      </c>
      <c r="AP306" t="e">
        <f t="shared" si="158"/>
        <v>#DIV/0!</v>
      </c>
      <c r="AQ306" t="e">
        <f t="shared" si="158"/>
        <v>#DIV/0!</v>
      </c>
      <c r="AR306">
        <f t="shared" si="158"/>
        <v>3.3333333333333335</v>
      </c>
      <c r="AS306">
        <f t="shared" si="158"/>
        <v>2</v>
      </c>
      <c r="AT306">
        <f t="shared" si="158"/>
        <v>7</v>
      </c>
      <c r="AU306">
        <f t="shared" si="158"/>
        <v>1</v>
      </c>
      <c r="AV306" t="e">
        <f t="shared" si="158"/>
        <v>#DIV/0!</v>
      </c>
      <c r="AW306" t="e">
        <f t="shared" si="158"/>
        <v>#DIV/0!</v>
      </c>
      <c r="AX306">
        <f t="shared" si="158"/>
        <v>5.333333333333333</v>
      </c>
      <c r="AY306">
        <f t="shared" si="158"/>
        <v>1.5</v>
      </c>
      <c r="AZ306">
        <f t="shared" si="158"/>
        <v>1.5</v>
      </c>
      <c r="BA306">
        <f t="shared" si="158"/>
        <v>3</v>
      </c>
      <c r="BB306" t="e">
        <f t="shared" si="158"/>
        <v>#DIV/0!</v>
      </c>
      <c r="BC306" t="e">
        <f t="shared" si="158"/>
        <v>#DIV/0!</v>
      </c>
      <c r="BD306">
        <f t="shared" si="158"/>
        <v>3</v>
      </c>
      <c r="BE306">
        <f t="shared" si="158"/>
        <v>8.3333333333333339</v>
      </c>
      <c r="BF306" t="e">
        <f t="shared" si="158"/>
        <v>#DIV/0!</v>
      </c>
      <c r="BG306" t="e">
        <f t="shared" si="158"/>
        <v>#DIV/0!</v>
      </c>
      <c r="BH306" t="e">
        <f t="shared" si="158"/>
        <v>#DIV/0!</v>
      </c>
      <c r="BI306">
        <f t="shared" si="158"/>
        <v>7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G306" s="10"/>
      <c r="CH306" s="10"/>
    </row>
    <row r="307" spans="1:86" s="38" customFormat="1">
      <c r="A307" t="s">
        <v>174</v>
      </c>
      <c r="B307" s="10">
        <f t="shared" si="133"/>
        <v>26</v>
      </c>
      <c r="C307" s="6" t="s">
        <v>2</v>
      </c>
      <c r="D307" s="10" t="s">
        <v>38</v>
      </c>
      <c r="E307" s="59">
        <f t="shared" si="134"/>
        <v>0</v>
      </c>
      <c r="F307" s="59">
        <f t="shared" si="134"/>
        <v>0</v>
      </c>
      <c r="G307" s="59">
        <f t="shared" si="134"/>
        <v>79.166666666666657</v>
      </c>
      <c r="H307" s="59">
        <f t="shared" si="134"/>
        <v>20.833333333333336</v>
      </c>
      <c r="I307" s="59">
        <f t="shared" si="135"/>
        <v>0.79166666666666663</v>
      </c>
      <c r="J307">
        <f t="shared" si="150"/>
        <v>24</v>
      </c>
      <c r="K307">
        <f t="shared" si="150"/>
        <v>0</v>
      </c>
      <c r="L307">
        <f t="shared" si="150"/>
        <v>0</v>
      </c>
      <c r="M307">
        <f t="shared" si="150"/>
        <v>19</v>
      </c>
      <c r="N307">
        <f t="shared" si="150"/>
        <v>5</v>
      </c>
      <c r="O307">
        <f t="shared" si="136"/>
        <v>0.79166666666666663</v>
      </c>
      <c r="P307">
        <f t="shared" ref="P307:BI307" si="159">AVERAGE(P26,P121,P214)</f>
        <v>392.33333333333331</v>
      </c>
      <c r="Q307" t="e">
        <f t="shared" si="159"/>
        <v>#DIV/0!</v>
      </c>
      <c r="R307">
        <f t="shared" si="159"/>
        <v>402.54285716666664</v>
      </c>
      <c r="S307">
        <f t="shared" si="159"/>
        <v>477.22222220000003</v>
      </c>
      <c r="T307">
        <f t="shared" si="159"/>
        <v>136.75</v>
      </c>
      <c r="U307">
        <f t="shared" si="159"/>
        <v>118.2</v>
      </c>
      <c r="V307">
        <f t="shared" si="159"/>
        <v>269.2222222333333</v>
      </c>
      <c r="W307">
        <f t="shared" si="159"/>
        <v>1337.5416666666667</v>
      </c>
      <c r="X307">
        <f t="shared" si="159"/>
        <v>1493.5619048333331</v>
      </c>
      <c r="Y307">
        <f t="shared" si="159"/>
        <v>1256.3333333333333</v>
      </c>
      <c r="Z307">
        <f t="shared" si="159"/>
        <v>31.583333333333332</v>
      </c>
      <c r="AA307">
        <f t="shared" si="159"/>
        <v>32.333333333333336</v>
      </c>
      <c r="AB307">
        <f t="shared" si="159"/>
        <v>35.88888888666667</v>
      </c>
      <c r="AC307">
        <f t="shared" si="159"/>
        <v>40</v>
      </c>
      <c r="AD307">
        <f t="shared" si="159"/>
        <v>16.333333333333332</v>
      </c>
      <c r="AE307">
        <f t="shared" si="159"/>
        <v>20</v>
      </c>
      <c r="AF307">
        <f t="shared" si="159"/>
        <v>3.6666666666666665</v>
      </c>
      <c r="AG307">
        <f t="shared" si="159"/>
        <v>10</v>
      </c>
      <c r="AH307">
        <f t="shared" si="159"/>
        <v>10.333333333333334</v>
      </c>
      <c r="AI307">
        <f t="shared" si="159"/>
        <v>2.5</v>
      </c>
      <c r="AJ307" t="e">
        <f t="shared" si="159"/>
        <v>#DIV/0!</v>
      </c>
      <c r="AK307">
        <f t="shared" si="159"/>
        <v>3.5</v>
      </c>
      <c r="AL307">
        <f t="shared" si="159"/>
        <v>15.666666666666666</v>
      </c>
      <c r="AM307">
        <f t="shared" si="159"/>
        <v>8</v>
      </c>
      <c r="AN307">
        <f t="shared" si="159"/>
        <v>3.5</v>
      </c>
      <c r="AO307">
        <f t="shared" si="159"/>
        <v>1</v>
      </c>
      <c r="AP307" t="e">
        <f t="shared" si="159"/>
        <v>#DIV/0!</v>
      </c>
      <c r="AQ307">
        <f t="shared" si="159"/>
        <v>2</v>
      </c>
      <c r="AR307">
        <f t="shared" si="159"/>
        <v>5</v>
      </c>
      <c r="AS307">
        <f t="shared" si="159"/>
        <v>2</v>
      </c>
      <c r="AT307">
        <f t="shared" si="159"/>
        <v>6.333333333333333</v>
      </c>
      <c r="AU307">
        <f t="shared" si="159"/>
        <v>3</v>
      </c>
      <c r="AV307" t="e">
        <f t="shared" si="159"/>
        <v>#DIV/0!</v>
      </c>
      <c r="AW307">
        <f t="shared" si="159"/>
        <v>2</v>
      </c>
      <c r="AX307">
        <f t="shared" si="159"/>
        <v>9.3333333333333339</v>
      </c>
      <c r="AY307" t="e">
        <f t="shared" si="159"/>
        <v>#DIV/0!</v>
      </c>
      <c r="AZ307">
        <f t="shared" si="159"/>
        <v>1.6666666666666667</v>
      </c>
      <c r="BA307">
        <f t="shared" si="159"/>
        <v>1</v>
      </c>
      <c r="BB307" t="e">
        <f t="shared" si="159"/>
        <v>#DIV/0!</v>
      </c>
      <c r="BC307">
        <f t="shared" si="159"/>
        <v>1</v>
      </c>
      <c r="BD307">
        <f t="shared" si="159"/>
        <v>2</v>
      </c>
      <c r="BE307">
        <f t="shared" si="159"/>
        <v>17.333333333333332</v>
      </c>
      <c r="BF307">
        <f t="shared" si="159"/>
        <v>1</v>
      </c>
      <c r="BG307">
        <f t="shared" si="159"/>
        <v>1</v>
      </c>
      <c r="BH307" t="e">
        <f t="shared" si="159"/>
        <v>#DIV/0!</v>
      </c>
      <c r="BI307">
        <f t="shared" si="159"/>
        <v>2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G307" s="10"/>
      <c r="CH307" s="10"/>
    </row>
    <row r="308" spans="1:86" s="38" customFormat="1">
      <c r="A308" t="s">
        <v>183</v>
      </c>
      <c r="B308" s="10">
        <f t="shared" si="133"/>
        <v>26</v>
      </c>
      <c r="C308" s="6" t="s">
        <v>2</v>
      </c>
      <c r="D308" s="10" t="s">
        <v>38</v>
      </c>
      <c r="E308" s="59">
        <f t="shared" si="134"/>
        <v>8.3333333333333321</v>
      </c>
      <c r="F308" s="59">
        <f t="shared" si="134"/>
        <v>4.1666666666666661</v>
      </c>
      <c r="G308" s="59">
        <f t="shared" si="134"/>
        <v>54.166666666666664</v>
      </c>
      <c r="H308" s="59">
        <f t="shared" si="134"/>
        <v>33.333333333333329</v>
      </c>
      <c r="I308" s="59">
        <f t="shared" si="135"/>
        <v>0.54166666666666663</v>
      </c>
      <c r="J308">
        <f t="shared" si="150"/>
        <v>24</v>
      </c>
      <c r="K308">
        <f t="shared" si="150"/>
        <v>2</v>
      </c>
      <c r="L308">
        <f t="shared" si="150"/>
        <v>1</v>
      </c>
      <c r="M308">
        <f t="shared" si="150"/>
        <v>13</v>
      </c>
      <c r="N308">
        <f t="shared" si="150"/>
        <v>8</v>
      </c>
      <c r="O308">
        <f t="shared" si="136"/>
        <v>0.61904761904761907</v>
      </c>
      <c r="P308">
        <f t="shared" ref="P308:BI308" si="160">AVERAGE(P27,P122,P215)</f>
        <v>840.83928563333336</v>
      </c>
      <c r="Q308">
        <f t="shared" si="160"/>
        <v>419</v>
      </c>
      <c r="R308">
        <f t="shared" si="160"/>
        <v>807.73333333333323</v>
      </c>
      <c r="S308">
        <f t="shared" si="160"/>
        <v>907.94444433333331</v>
      </c>
      <c r="T308">
        <f t="shared" si="160"/>
        <v>577.28571423333335</v>
      </c>
      <c r="U308">
        <f t="shared" si="160"/>
        <v>733.65</v>
      </c>
      <c r="V308">
        <f t="shared" si="160"/>
        <v>357.7222222333333</v>
      </c>
      <c r="W308">
        <f t="shared" si="160"/>
        <v>86.809523800000008</v>
      </c>
      <c r="X308">
        <f t="shared" si="160"/>
        <v>83.300000003333324</v>
      </c>
      <c r="Y308">
        <f t="shared" si="160"/>
        <v>88.166666676666679</v>
      </c>
      <c r="Z308">
        <f t="shared" si="160"/>
        <v>728.90476186666672</v>
      </c>
      <c r="AA308">
        <f t="shared" si="160"/>
        <v>937.36666663333335</v>
      </c>
      <c r="AB308">
        <f t="shared" si="160"/>
        <v>397.22222220000003</v>
      </c>
      <c r="AC308">
        <f t="shared" si="160"/>
        <v>17.333333333333332</v>
      </c>
      <c r="AD308">
        <f t="shared" si="160"/>
        <v>8.6666666666666661</v>
      </c>
      <c r="AE308">
        <f t="shared" si="160"/>
        <v>5.333333333333333</v>
      </c>
      <c r="AF308">
        <f t="shared" si="160"/>
        <v>3.3333333333333335</v>
      </c>
      <c r="AG308">
        <f t="shared" si="160"/>
        <v>8.6666666666666661</v>
      </c>
      <c r="AH308">
        <f t="shared" si="160"/>
        <v>8.3333333333333339</v>
      </c>
      <c r="AI308" t="e">
        <f t="shared" si="160"/>
        <v>#DIV/0!</v>
      </c>
      <c r="AJ308" t="e">
        <f t="shared" si="160"/>
        <v>#DIV/0!</v>
      </c>
      <c r="AK308" t="e">
        <f t="shared" si="160"/>
        <v>#DIV/0!</v>
      </c>
      <c r="AL308">
        <f t="shared" si="160"/>
        <v>1</v>
      </c>
      <c r="AM308">
        <f t="shared" si="160"/>
        <v>7.333333333333333</v>
      </c>
      <c r="AN308">
        <f t="shared" si="160"/>
        <v>2</v>
      </c>
      <c r="AO308" t="e">
        <f t="shared" si="160"/>
        <v>#DIV/0!</v>
      </c>
      <c r="AP308" t="e">
        <f t="shared" si="160"/>
        <v>#DIV/0!</v>
      </c>
      <c r="AQ308" t="e">
        <f t="shared" si="160"/>
        <v>#DIV/0!</v>
      </c>
      <c r="AR308" t="e">
        <f t="shared" si="160"/>
        <v>#DIV/0!</v>
      </c>
      <c r="AS308">
        <f t="shared" si="160"/>
        <v>1.5</v>
      </c>
      <c r="AT308">
        <f t="shared" si="160"/>
        <v>4.333333333333333</v>
      </c>
      <c r="AU308" t="e">
        <f t="shared" si="160"/>
        <v>#DIV/0!</v>
      </c>
      <c r="AV308" t="e">
        <f t="shared" si="160"/>
        <v>#DIV/0!</v>
      </c>
      <c r="AW308" t="e">
        <f t="shared" si="160"/>
        <v>#DIV/0!</v>
      </c>
      <c r="AX308" t="e">
        <f t="shared" si="160"/>
        <v>#DIV/0!</v>
      </c>
      <c r="AY308">
        <f t="shared" si="160"/>
        <v>1</v>
      </c>
      <c r="AZ308">
        <f t="shared" si="160"/>
        <v>2.6666666666666665</v>
      </c>
      <c r="BA308" t="e">
        <f t="shared" si="160"/>
        <v>#DIV/0!</v>
      </c>
      <c r="BB308" t="e">
        <f t="shared" si="160"/>
        <v>#DIV/0!</v>
      </c>
      <c r="BC308" t="e">
        <f t="shared" si="160"/>
        <v>#DIV/0!</v>
      </c>
      <c r="BD308">
        <f t="shared" si="160"/>
        <v>1</v>
      </c>
      <c r="BE308">
        <f t="shared" si="160"/>
        <v>7.333333333333333</v>
      </c>
      <c r="BF308" t="e">
        <f t="shared" si="160"/>
        <v>#DIV/0!</v>
      </c>
      <c r="BG308">
        <f t="shared" si="160"/>
        <v>1</v>
      </c>
      <c r="BH308" t="e">
        <f t="shared" si="160"/>
        <v>#DIV/0!</v>
      </c>
      <c r="BI308">
        <f t="shared" si="160"/>
        <v>5.333333333333333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G308" s="10"/>
      <c r="CH308" s="10"/>
    </row>
    <row r="309" spans="1:86" s="38" customFormat="1">
      <c r="A309" t="s">
        <v>175</v>
      </c>
      <c r="B309" s="10">
        <f t="shared" si="133"/>
        <v>34</v>
      </c>
      <c r="C309" s="4" t="s">
        <v>3</v>
      </c>
      <c r="D309" s="10" t="s">
        <v>38</v>
      </c>
      <c r="E309" s="59">
        <f t="shared" si="134"/>
        <v>4.1666666666666661</v>
      </c>
      <c r="F309" s="59">
        <f t="shared" si="134"/>
        <v>0</v>
      </c>
      <c r="G309" s="59">
        <f t="shared" si="134"/>
        <v>87.5</v>
      </c>
      <c r="H309" s="59">
        <f t="shared" si="134"/>
        <v>8.3333333333333321</v>
      </c>
      <c r="I309" s="59">
        <f t="shared" si="135"/>
        <v>0.875</v>
      </c>
      <c r="J309">
        <f t="shared" ref="J309:N311" si="161">SUM(J28,J123,J216)</f>
        <v>24</v>
      </c>
      <c r="K309">
        <f t="shared" si="161"/>
        <v>1</v>
      </c>
      <c r="L309">
        <f t="shared" si="161"/>
        <v>0</v>
      </c>
      <c r="M309">
        <f t="shared" si="161"/>
        <v>21</v>
      </c>
      <c r="N309">
        <f t="shared" si="161"/>
        <v>2</v>
      </c>
      <c r="O309">
        <f t="shared" si="136"/>
        <v>0.91304347826086951</v>
      </c>
      <c r="P309">
        <f t="shared" ref="P309:BI309" si="162">AVERAGE(P28,P123,P216)</f>
        <v>1032.9047618666666</v>
      </c>
      <c r="Q309" t="e">
        <f t="shared" si="162"/>
        <v>#DIV/0!</v>
      </c>
      <c r="R309">
        <f t="shared" si="162"/>
        <v>1032.0674603666666</v>
      </c>
      <c r="S309">
        <f t="shared" si="162"/>
        <v>738</v>
      </c>
      <c r="T309">
        <f t="shared" si="162"/>
        <v>150.54761903333335</v>
      </c>
      <c r="U309">
        <f t="shared" si="162"/>
        <v>122.9543651</v>
      </c>
      <c r="V309">
        <f t="shared" si="162"/>
        <v>462.5</v>
      </c>
      <c r="W309">
        <f t="shared" si="162"/>
        <v>175.82738096666665</v>
      </c>
      <c r="X309">
        <f t="shared" si="162"/>
        <v>168.82142856666667</v>
      </c>
      <c r="Y309">
        <f t="shared" si="162"/>
        <v>269.5</v>
      </c>
      <c r="Z309">
        <f t="shared" si="162"/>
        <v>886.25595236666675</v>
      </c>
      <c r="AA309">
        <f t="shared" si="162"/>
        <v>942.90674606666664</v>
      </c>
      <c r="AB309">
        <f t="shared" si="162"/>
        <v>258</v>
      </c>
      <c r="AC309">
        <f t="shared" si="162"/>
        <v>48.666666666666664</v>
      </c>
      <c r="AD309">
        <f t="shared" si="162"/>
        <v>11.333333333333334</v>
      </c>
      <c r="AE309">
        <f t="shared" si="162"/>
        <v>34</v>
      </c>
      <c r="AF309">
        <f t="shared" si="162"/>
        <v>3.3333333333333335</v>
      </c>
      <c r="AG309">
        <f t="shared" si="162"/>
        <v>27</v>
      </c>
      <c r="AH309">
        <f t="shared" si="162"/>
        <v>9</v>
      </c>
      <c r="AI309">
        <f t="shared" si="162"/>
        <v>2</v>
      </c>
      <c r="AJ309" t="e">
        <f t="shared" si="162"/>
        <v>#DIV/0!</v>
      </c>
      <c r="AK309" t="e">
        <f t="shared" si="162"/>
        <v>#DIV/0!</v>
      </c>
      <c r="AL309">
        <f t="shared" si="162"/>
        <v>10.666666666666666</v>
      </c>
      <c r="AM309">
        <f t="shared" si="162"/>
        <v>7.666666666666667</v>
      </c>
      <c r="AN309">
        <f t="shared" si="162"/>
        <v>1.3333333333333333</v>
      </c>
      <c r="AO309" t="e">
        <f t="shared" si="162"/>
        <v>#DIV/0!</v>
      </c>
      <c r="AP309" t="e">
        <f t="shared" si="162"/>
        <v>#DIV/0!</v>
      </c>
      <c r="AQ309" t="e">
        <f t="shared" si="162"/>
        <v>#DIV/0!</v>
      </c>
      <c r="AR309">
        <f t="shared" si="162"/>
        <v>2.3333333333333335</v>
      </c>
      <c r="AS309">
        <f t="shared" si="162"/>
        <v>17.666666666666668</v>
      </c>
      <c r="AT309">
        <f t="shared" si="162"/>
        <v>7</v>
      </c>
      <c r="AU309">
        <f t="shared" si="162"/>
        <v>2</v>
      </c>
      <c r="AV309" t="e">
        <f t="shared" si="162"/>
        <v>#DIV/0!</v>
      </c>
      <c r="AW309" t="e">
        <f t="shared" si="162"/>
        <v>#DIV/0!</v>
      </c>
      <c r="AX309">
        <f t="shared" si="162"/>
        <v>7.333333333333333</v>
      </c>
      <c r="AY309">
        <f t="shared" si="162"/>
        <v>1.6666666666666667</v>
      </c>
      <c r="AZ309">
        <f t="shared" si="162"/>
        <v>1</v>
      </c>
      <c r="BA309" t="e">
        <f t="shared" si="162"/>
        <v>#DIV/0!</v>
      </c>
      <c r="BB309" t="e">
        <f t="shared" si="162"/>
        <v>#DIV/0!</v>
      </c>
      <c r="BC309" t="e">
        <f t="shared" si="162"/>
        <v>#DIV/0!</v>
      </c>
      <c r="BD309">
        <f t="shared" si="162"/>
        <v>3</v>
      </c>
      <c r="BE309">
        <f t="shared" si="162"/>
        <v>8.3333333333333339</v>
      </c>
      <c r="BF309">
        <f t="shared" si="162"/>
        <v>1</v>
      </c>
      <c r="BG309" t="e">
        <f t="shared" si="162"/>
        <v>#DIV/0!</v>
      </c>
      <c r="BH309" t="e">
        <f t="shared" si="162"/>
        <v>#DIV/0!</v>
      </c>
      <c r="BI309">
        <f t="shared" si="162"/>
        <v>6.333333333333333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G309" s="10"/>
      <c r="CH309" s="10"/>
    </row>
    <row r="310" spans="1:86" s="38" customFormat="1">
      <c r="A310" t="s">
        <v>176</v>
      </c>
      <c r="B310" s="10">
        <f t="shared" si="133"/>
        <v>31</v>
      </c>
      <c r="C310" s="6" t="s">
        <v>2</v>
      </c>
      <c r="D310" s="10" t="s">
        <v>38</v>
      </c>
      <c r="E310" s="59">
        <f t="shared" si="134"/>
        <v>0</v>
      </c>
      <c r="F310" s="59">
        <f t="shared" si="134"/>
        <v>0</v>
      </c>
      <c r="G310" s="59">
        <f t="shared" si="134"/>
        <v>87.5</v>
      </c>
      <c r="H310" s="59">
        <f t="shared" si="134"/>
        <v>12.5</v>
      </c>
      <c r="I310" s="59">
        <f t="shared" si="135"/>
        <v>0.875</v>
      </c>
      <c r="J310">
        <f t="shared" si="161"/>
        <v>24</v>
      </c>
      <c r="K310">
        <f t="shared" si="161"/>
        <v>0</v>
      </c>
      <c r="L310">
        <f t="shared" si="161"/>
        <v>0</v>
      </c>
      <c r="M310">
        <f t="shared" si="161"/>
        <v>21</v>
      </c>
      <c r="N310">
        <f t="shared" si="161"/>
        <v>3</v>
      </c>
      <c r="O310">
        <f t="shared" si="136"/>
        <v>0.875</v>
      </c>
      <c r="P310">
        <f t="shared" ref="P310:BI310" si="163">AVERAGE(P29,P124,P217)</f>
        <v>230.29166666666666</v>
      </c>
      <c r="Q310" t="e">
        <f t="shared" si="163"/>
        <v>#DIV/0!</v>
      </c>
      <c r="R310">
        <f t="shared" si="163"/>
        <v>218</v>
      </c>
      <c r="S310">
        <f t="shared" si="163"/>
        <v>316.33333333333331</v>
      </c>
      <c r="T310">
        <f t="shared" si="163"/>
        <v>88.166666666666671</v>
      </c>
      <c r="U310">
        <f t="shared" si="163"/>
        <v>91.809523800000008</v>
      </c>
      <c r="V310">
        <f t="shared" si="163"/>
        <v>62.666666666666664</v>
      </c>
      <c r="W310">
        <f t="shared" si="163"/>
        <v>102.875</v>
      </c>
      <c r="X310">
        <f t="shared" si="163"/>
        <v>102.52380952333333</v>
      </c>
      <c r="Y310">
        <f t="shared" si="163"/>
        <v>105.33333333333333</v>
      </c>
      <c r="Z310">
        <f t="shared" si="163"/>
        <v>183.375</v>
      </c>
      <c r="AA310">
        <f t="shared" si="163"/>
        <v>193.42857143333333</v>
      </c>
      <c r="AB310">
        <f t="shared" si="163"/>
        <v>113</v>
      </c>
      <c r="AC310">
        <f t="shared" si="163"/>
        <v>38.333333333333336</v>
      </c>
      <c r="AD310">
        <f t="shared" si="163"/>
        <v>14</v>
      </c>
      <c r="AE310">
        <f t="shared" si="163"/>
        <v>22</v>
      </c>
      <c r="AF310">
        <f t="shared" si="163"/>
        <v>2.3333333333333335</v>
      </c>
      <c r="AG310">
        <f t="shared" si="163"/>
        <v>13.666666666666666</v>
      </c>
      <c r="AH310">
        <f t="shared" si="163"/>
        <v>8.6666666666666661</v>
      </c>
      <c r="AI310">
        <f t="shared" si="163"/>
        <v>1.6666666666666667</v>
      </c>
      <c r="AJ310" t="e">
        <f t="shared" si="163"/>
        <v>#DIV/0!</v>
      </c>
      <c r="AK310">
        <f t="shared" si="163"/>
        <v>5.5</v>
      </c>
      <c r="AL310">
        <f t="shared" si="163"/>
        <v>10.666666666666666</v>
      </c>
      <c r="AM310">
        <f t="shared" si="163"/>
        <v>8</v>
      </c>
      <c r="AN310">
        <f t="shared" si="163"/>
        <v>1</v>
      </c>
      <c r="AO310">
        <f t="shared" si="163"/>
        <v>1</v>
      </c>
      <c r="AP310" t="e">
        <f t="shared" si="163"/>
        <v>#DIV/0!</v>
      </c>
      <c r="AQ310">
        <f t="shared" si="163"/>
        <v>2</v>
      </c>
      <c r="AR310">
        <f t="shared" si="163"/>
        <v>4.5</v>
      </c>
      <c r="AS310">
        <f t="shared" si="163"/>
        <v>5.666666666666667</v>
      </c>
      <c r="AT310">
        <f t="shared" si="163"/>
        <v>7</v>
      </c>
      <c r="AU310">
        <f t="shared" si="163"/>
        <v>1</v>
      </c>
      <c r="AV310" t="e">
        <f t="shared" si="163"/>
        <v>#DIV/0!</v>
      </c>
      <c r="AW310">
        <f t="shared" si="163"/>
        <v>3</v>
      </c>
      <c r="AX310">
        <f t="shared" si="163"/>
        <v>6.666666666666667</v>
      </c>
      <c r="AY310" t="e">
        <f t="shared" si="163"/>
        <v>#DIV/0!</v>
      </c>
      <c r="AZ310">
        <f t="shared" si="163"/>
        <v>1</v>
      </c>
      <c r="BA310" t="e">
        <f t="shared" si="163"/>
        <v>#DIV/0!</v>
      </c>
      <c r="BB310" t="e">
        <f t="shared" si="163"/>
        <v>#DIV/0!</v>
      </c>
      <c r="BC310">
        <f t="shared" si="163"/>
        <v>1</v>
      </c>
      <c r="BD310">
        <f t="shared" si="163"/>
        <v>1.5</v>
      </c>
      <c r="BE310">
        <f t="shared" si="163"/>
        <v>29.666666666666668</v>
      </c>
      <c r="BF310" t="e">
        <f t="shared" si="163"/>
        <v>#DIV/0!</v>
      </c>
      <c r="BG310" t="e">
        <f t="shared" si="163"/>
        <v>#DIV/0!</v>
      </c>
      <c r="BH310" t="e">
        <f t="shared" si="163"/>
        <v>#DIV/0!</v>
      </c>
      <c r="BI310">
        <f t="shared" si="163"/>
        <v>7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G310" s="10"/>
      <c r="CH310" s="10"/>
    </row>
    <row r="311" spans="1:86" s="38" customFormat="1">
      <c r="A311" t="s">
        <v>177</v>
      </c>
      <c r="B311" s="10">
        <f t="shared" si="133"/>
        <v>31</v>
      </c>
      <c r="C311" s="6" t="s">
        <v>2</v>
      </c>
      <c r="D311" s="10" t="s">
        <v>38</v>
      </c>
      <c r="E311" s="59">
        <f t="shared" si="134"/>
        <v>8.3333333333333321</v>
      </c>
      <c r="F311" s="59">
        <f t="shared" si="134"/>
        <v>0</v>
      </c>
      <c r="G311" s="59">
        <f t="shared" si="134"/>
        <v>75</v>
      </c>
      <c r="H311" s="59">
        <f t="shared" si="134"/>
        <v>16.666666666666664</v>
      </c>
      <c r="I311" s="59">
        <f t="shared" si="135"/>
        <v>0.75</v>
      </c>
      <c r="J311">
        <f t="shared" si="161"/>
        <v>24</v>
      </c>
      <c r="K311">
        <f t="shared" si="161"/>
        <v>2</v>
      </c>
      <c r="L311">
        <f t="shared" si="161"/>
        <v>0</v>
      </c>
      <c r="M311">
        <f t="shared" si="161"/>
        <v>18</v>
      </c>
      <c r="N311">
        <f t="shared" si="161"/>
        <v>4</v>
      </c>
      <c r="O311">
        <f t="shared" si="136"/>
        <v>0.81818181818181823</v>
      </c>
      <c r="P311">
        <f t="shared" ref="P311:BI311" si="164">AVERAGE(P30,P125,P218)</f>
        <v>459.45238093333336</v>
      </c>
      <c r="Q311" t="e">
        <f t="shared" si="164"/>
        <v>#DIV/0!</v>
      </c>
      <c r="R311">
        <f t="shared" si="164"/>
        <v>486.36904759999999</v>
      </c>
      <c r="S311">
        <f t="shared" si="164"/>
        <v>597.5</v>
      </c>
      <c r="T311">
        <f t="shared" si="164"/>
        <v>213.21428573333333</v>
      </c>
      <c r="U311">
        <f t="shared" si="164"/>
        <v>141.01190476666667</v>
      </c>
      <c r="V311">
        <f t="shared" si="164"/>
        <v>464.83333334999998</v>
      </c>
      <c r="W311">
        <f t="shared" si="164"/>
        <v>136.35714283333334</v>
      </c>
      <c r="X311">
        <f t="shared" si="164"/>
        <v>106.41666665666666</v>
      </c>
      <c r="Y311">
        <f t="shared" si="164"/>
        <v>189.33333329999999</v>
      </c>
      <c r="Z311">
        <f t="shared" si="164"/>
        <v>673.67261909999991</v>
      </c>
      <c r="AA311">
        <f t="shared" si="164"/>
        <v>775.26190480000002</v>
      </c>
      <c r="AB311">
        <f t="shared" si="164"/>
        <v>238.5</v>
      </c>
      <c r="AC311">
        <f t="shared" si="164"/>
        <v>32.333333333333336</v>
      </c>
      <c r="AD311">
        <f t="shared" si="164"/>
        <v>11.333333333333334</v>
      </c>
      <c r="AE311">
        <f t="shared" si="164"/>
        <v>14.333333333333334</v>
      </c>
      <c r="AF311">
        <f t="shared" si="164"/>
        <v>6.666666666666667</v>
      </c>
      <c r="AG311">
        <f t="shared" si="164"/>
        <v>9.6666666666666661</v>
      </c>
      <c r="AH311">
        <f t="shared" si="164"/>
        <v>9</v>
      </c>
      <c r="AI311">
        <f t="shared" si="164"/>
        <v>1.6666666666666667</v>
      </c>
      <c r="AJ311" t="e">
        <f t="shared" si="164"/>
        <v>#DIV/0!</v>
      </c>
      <c r="AK311" t="e">
        <f t="shared" si="164"/>
        <v>#DIV/0!</v>
      </c>
      <c r="AL311">
        <f t="shared" si="164"/>
        <v>12</v>
      </c>
      <c r="AM311">
        <f t="shared" si="164"/>
        <v>7.333333333333333</v>
      </c>
      <c r="AN311">
        <f t="shared" si="164"/>
        <v>2.5</v>
      </c>
      <c r="AO311" t="e">
        <f t="shared" si="164"/>
        <v>#DIV/0!</v>
      </c>
      <c r="AP311" t="e">
        <f t="shared" si="164"/>
        <v>#DIV/0!</v>
      </c>
      <c r="AQ311" t="e">
        <f t="shared" si="164"/>
        <v>#DIV/0!</v>
      </c>
      <c r="AR311">
        <f t="shared" si="164"/>
        <v>2.3333333333333335</v>
      </c>
      <c r="AS311">
        <f t="shared" si="164"/>
        <v>1.5</v>
      </c>
      <c r="AT311">
        <f t="shared" si="164"/>
        <v>6</v>
      </c>
      <c r="AU311">
        <f t="shared" si="164"/>
        <v>1.3333333333333333</v>
      </c>
      <c r="AV311" t="e">
        <f t="shared" si="164"/>
        <v>#DIV/0!</v>
      </c>
      <c r="AW311" t="e">
        <f t="shared" si="164"/>
        <v>#DIV/0!</v>
      </c>
      <c r="AX311">
        <f t="shared" si="164"/>
        <v>9</v>
      </c>
      <c r="AY311">
        <f t="shared" si="164"/>
        <v>2</v>
      </c>
      <c r="AZ311">
        <f t="shared" si="164"/>
        <v>2</v>
      </c>
      <c r="BA311">
        <f t="shared" si="164"/>
        <v>1</v>
      </c>
      <c r="BB311" t="e">
        <f t="shared" si="164"/>
        <v>#DIV/0!</v>
      </c>
      <c r="BC311" t="e">
        <f t="shared" si="164"/>
        <v>#DIV/0!</v>
      </c>
      <c r="BD311">
        <f t="shared" si="164"/>
        <v>3.6666666666666665</v>
      </c>
      <c r="BE311">
        <f t="shared" si="164"/>
        <v>8.6666666666666661</v>
      </c>
      <c r="BF311" t="e">
        <f t="shared" si="164"/>
        <v>#DIV/0!</v>
      </c>
      <c r="BG311">
        <f t="shared" si="164"/>
        <v>1</v>
      </c>
      <c r="BH311" t="e">
        <f t="shared" si="164"/>
        <v>#DIV/0!</v>
      </c>
      <c r="BI311">
        <f t="shared" si="164"/>
        <v>5.666666666666667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G311" s="10"/>
      <c r="CH311" s="10"/>
    </row>
    <row r="312" spans="1:86">
      <c r="B312" s="38"/>
      <c r="C312" s="38"/>
      <c r="D312" s="80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</row>
    <row r="313" spans="1:86">
      <c r="A313" s="34" t="s">
        <v>3</v>
      </c>
      <c r="B313" s="34">
        <f>COUNTIF(C286:C311,"WT")</f>
        <v>10</v>
      </c>
      <c r="C313" s="22" t="s">
        <v>41</v>
      </c>
      <c r="D313" s="24" t="e">
        <f>AVERAGE(D289:D292,D294,D299,D301,D304:D305,D309)</f>
        <v>#DIV/0!</v>
      </c>
      <c r="E313" s="24">
        <f t="shared" ref="E313:J313" si="165">AVERAGE(E289:E292,E294,E299,E301,E304:E305,E309)</f>
        <v>7.5</v>
      </c>
      <c r="F313" s="24">
        <f t="shared" si="165"/>
        <v>1.6666666666666665</v>
      </c>
      <c r="G313" s="24">
        <f t="shared" si="165"/>
        <v>75.416666666666657</v>
      </c>
      <c r="H313" s="24">
        <f t="shared" si="165"/>
        <v>15.416666666666666</v>
      </c>
      <c r="I313" s="24">
        <f t="shared" si="165"/>
        <v>0.75416666666666665</v>
      </c>
      <c r="J313" s="24">
        <f t="shared" si="165"/>
        <v>24</v>
      </c>
      <c r="K313" s="24">
        <f>AVERAGE(K289:K292,K294,K299,K301,K304:K305,K309)</f>
        <v>1.8</v>
      </c>
      <c r="L313" s="24">
        <f t="shared" ref="L313:BI313" si="166">AVERAGE(L289:L292,L294,L299,L301,L304:L305,L309)</f>
        <v>0.4</v>
      </c>
      <c r="M313" s="24">
        <f t="shared" si="166"/>
        <v>18.100000000000001</v>
      </c>
      <c r="N313" s="24">
        <f t="shared" si="166"/>
        <v>3.7</v>
      </c>
      <c r="O313" s="24">
        <f t="shared" si="166"/>
        <v>0.81681159420289851</v>
      </c>
      <c r="P313" s="24">
        <f t="shared" si="166"/>
        <v>628.62952381999992</v>
      </c>
      <c r="Q313" s="24" t="e">
        <f t="shared" si="166"/>
        <v>#DIV/0!</v>
      </c>
      <c r="R313" s="24">
        <f t="shared" si="166"/>
        <v>614.95412697666666</v>
      </c>
      <c r="S313" s="24" t="e">
        <f t="shared" si="166"/>
        <v>#DIV/0!</v>
      </c>
      <c r="T313" s="24">
        <f t="shared" si="166"/>
        <v>267.26297619000002</v>
      </c>
      <c r="U313" s="24">
        <f t="shared" si="166"/>
        <v>258.4842460366666</v>
      </c>
      <c r="V313" s="24" t="e">
        <f t="shared" si="166"/>
        <v>#DIV/0!</v>
      </c>
      <c r="W313" s="24">
        <f t="shared" si="166"/>
        <v>350.77797619333336</v>
      </c>
      <c r="X313" s="24">
        <f t="shared" si="166"/>
        <v>378.02265872366667</v>
      </c>
      <c r="Y313" s="24" t="e">
        <f t="shared" si="166"/>
        <v>#DIV/0!</v>
      </c>
      <c r="Z313" s="24">
        <f t="shared" si="166"/>
        <v>518.20559524333328</v>
      </c>
      <c r="AA313" s="24">
        <f t="shared" si="166"/>
        <v>562.16952383399996</v>
      </c>
      <c r="AB313" s="24" t="e">
        <f t="shared" si="166"/>
        <v>#DIV/0!</v>
      </c>
      <c r="AC313" s="24">
        <f t="shared" si="166"/>
        <v>50.833333333333329</v>
      </c>
      <c r="AD313" s="24">
        <f t="shared" si="166"/>
        <v>21.266666666666669</v>
      </c>
      <c r="AE313" s="24">
        <f t="shared" si="166"/>
        <v>24.933333333333334</v>
      </c>
      <c r="AF313" s="24" t="e">
        <f t="shared" si="166"/>
        <v>#DIV/0!</v>
      </c>
      <c r="AG313" s="24">
        <f t="shared" si="166"/>
        <v>13.5</v>
      </c>
      <c r="AH313" s="24">
        <f t="shared" si="166"/>
        <v>13.333333333333332</v>
      </c>
      <c r="AI313" s="24">
        <f t="shared" si="166"/>
        <v>4.3166666666666664</v>
      </c>
      <c r="AJ313" s="24" t="e">
        <f t="shared" si="166"/>
        <v>#DIV/0!</v>
      </c>
      <c r="AK313" s="24" t="e">
        <f t="shared" si="166"/>
        <v>#DIV/0!</v>
      </c>
      <c r="AL313" s="24">
        <f t="shared" si="166"/>
        <v>18.416666666666664</v>
      </c>
      <c r="AM313" s="24">
        <f t="shared" si="166"/>
        <v>7.4000000000000012</v>
      </c>
      <c r="AN313" s="24">
        <f t="shared" si="166"/>
        <v>6.3500000000000005</v>
      </c>
      <c r="AO313" s="24" t="e">
        <f t="shared" si="166"/>
        <v>#DIV/0!</v>
      </c>
      <c r="AP313" s="24" t="e">
        <f t="shared" si="166"/>
        <v>#DIV/0!</v>
      </c>
      <c r="AQ313" s="24" t="e">
        <f t="shared" si="166"/>
        <v>#DIV/0!</v>
      </c>
      <c r="AR313" s="24" t="e">
        <f t="shared" si="166"/>
        <v>#DIV/0!</v>
      </c>
      <c r="AS313" s="24">
        <f t="shared" si="166"/>
        <v>5.6333333333333329</v>
      </c>
      <c r="AT313" s="24">
        <f t="shared" si="166"/>
        <v>6.0333333333333332</v>
      </c>
      <c r="AU313" s="24" t="e">
        <f t="shared" si="166"/>
        <v>#DIV/0!</v>
      </c>
      <c r="AV313" s="24" t="e">
        <f t="shared" si="166"/>
        <v>#DIV/0!</v>
      </c>
      <c r="AW313" s="24" t="e">
        <f t="shared" si="166"/>
        <v>#DIV/0!</v>
      </c>
      <c r="AX313" s="24">
        <f t="shared" si="166"/>
        <v>9.9</v>
      </c>
      <c r="AY313" s="24" t="e">
        <f t="shared" si="166"/>
        <v>#DIV/0!</v>
      </c>
      <c r="AZ313" s="24" t="e">
        <f t="shared" si="166"/>
        <v>#DIV/0!</v>
      </c>
      <c r="BA313" s="24" t="e">
        <f t="shared" si="166"/>
        <v>#DIV/0!</v>
      </c>
      <c r="BB313" s="24" t="e">
        <f t="shared" si="166"/>
        <v>#DIV/0!</v>
      </c>
      <c r="BC313" s="24" t="e">
        <f t="shared" si="166"/>
        <v>#DIV/0!</v>
      </c>
      <c r="BD313" s="24" t="e">
        <f t="shared" si="166"/>
        <v>#DIV/0!</v>
      </c>
      <c r="BE313" s="24">
        <f t="shared" si="166"/>
        <v>13.5</v>
      </c>
      <c r="BF313" s="24" t="e">
        <f t="shared" si="166"/>
        <v>#DIV/0!</v>
      </c>
      <c r="BG313" s="24" t="e">
        <f t="shared" si="166"/>
        <v>#DIV/0!</v>
      </c>
      <c r="BH313" s="24" t="e">
        <f t="shared" si="166"/>
        <v>#DIV/0!</v>
      </c>
      <c r="BI313" s="24">
        <f t="shared" si="166"/>
        <v>4.5833333333333339</v>
      </c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</row>
    <row r="314" spans="1:86">
      <c r="A314" s="35" t="s">
        <v>179</v>
      </c>
      <c r="B314" s="153">
        <f>COUNTIF(C286:C311,"+ve")</f>
        <v>13</v>
      </c>
      <c r="C314" s="18" t="s">
        <v>41</v>
      </c>
      <c r="D314" s="27" t="e">
        <f t="shared" ref="D314:I314" si="167">AVERAGE(D293,D295:D298,D300,D302:D303,D306:D308,D310:D311)</f>
        <v>#DIV/0!</v>
      </c>
      <c r="E314" s="27">
        <f t="shared" si="167"/>
        <v>1.6025641025641022</v>
      </c>
      <c r="F314" s="27">
        <f t="shared" si="167"/>
        <v>0.32051282051282048</v>
      </c>
      <c r="G314" s="27">
        <f t="shared" si="167"/>
        <v>85.256410256410248</v>
      </c>
      <c r="H314" s="27">
        <f t="shared" si="167"/>
        <v>12.820512820512819</v>
      </c>
      <c r="I314" s="27">
        <f t="shared" si="167"/>
        <v>0.85256410256410242</v>
      </c>
      <c r="J314" s="27">
        <f t="shared" ref="J314:O314" si="168">AVERAGE(J293,J295:J298,J300,J302:J303,J306:J308,J310:J311)</f>
        <v>24</v>
      </c>
      <c r="K314" s="27">
        <f t="shared" si="168"/>
        <v>0.38461538461538464</v>
      </c>
      <c r="L314" s="27">
        <f t="shared" si="168"/>
        <v>7.6923076923076927E-2</v>
      </c>
      <c r="M314" s="27">
        <f t="shared" si="168"/>
        <v>20.46153846153846</v>
      </c>
      <c r="N314" s="27">
        <f t="shared" si="168"/>
        <v>3.0769230769230771</v>
      </c>
      <c r="O314" s="27">
        <f t="shared" si="168"/>
        <v>0.86696636696636686</v>
      </c>
      <c r="P314" s="27">
        <f>AVERAGE(P293,P295:P298,P300,P302:P303,P306:P308,P310:P311)</f>
        <v>389.47802196923078</v>
      </c>
      <c r="Q314" s="27" t="e">
        <f>AVERAGE(Q293,Q295:Q298,Q300,Q302:Q303,Q306:Q308,Q310:Q311)</f>
        <v>#DIV/0!</v>
      </c>
      <c r="R314" s="27">
        <f t="shared" ref="R314:BI314" si="169">AVERAGE(R293,R295:R298,R300,R302:R303,R306:R308,R310:R311)</f>
        <v>416.47335165820516</v>
      </c>
      <c r="S314" s="27" t="e">
        <f t="shared" si="169"/>
        <v>#DIV/0!</v>
      </c>
      <c r="T314" s="27">
        <f t="shared" si="169"/>
        <v>167.79120878846152</v>
      </c>
      <c r="U314" s="27">
        <f t="shared" si="169"/>
        <v>160.53940781435898</v>
      </c>
      <c r="V314" s="27" t="e">
        <f t="shared" si="169"/>
        <v>#DIV/0!</v>
      </c>
      <c r="W314" s="27">
        <f t="shared" si="169"/>
        <v>354.11675823923076</v>
      </c>
      <c r="X314" s="27">
        <f t="shared" si="169"/>
        <v>366.95161783000003</v>
      </c>
      <c r="Y314" s="27" t="e">
        <f t="shared" si="169"/>
        <v>#DIV/0!</v>
      </c>
      <c r="Z314" s="27">
        <f t="shared" si="169"/>
        <v>573.87271061282036</v>
      </c>
      <c r="AA314" s="27">
        <f t="shared" si="169"/>
        <v>622.10183150076921</v>
      </c>
      <c r="AB314" s="27" t="e">
        <f t="shared" si="169"/>
        <v>#DIV/0!</v>
      </c>
      <c r="AC314" s="27">
        <f t="shared" si="169"/>
        <v>38.333333333333329</v>
      </c>
      <c r="AD314" s="27">
        <f t="shared" si="169"/>
        <v>14.512820512820515</v>
      </c>
      <c r="AE314" s="27">
        <f t="shared" si="169"/>
        <v>18.641025641025642</v>
      </c>
      <c r="AF314" s="27" t="e">
        <f t="shared" si="169"/>
        <v>#DIV/0!</v>
      </c>
      <c r="AG314" s="27">
        <f t="shared" si="169"/>
        <v>11.717948717948717</v>
      </c>
      <c r="AH314" s="27">
        <f t="shared" si="169"/>
        <v>9.7948717948717956</v>
      </c>
      <c r="AI314" s="27" t="e">
        <f t="shared" si="169"/>
        <v>#DIV/0!</v>
      </c>
      <c r="AJ314" s="27" t="e">
        <f t="shared" si="169"/>
        <v>#DIV/0!</v>
      </c>
      <c r="AK314" s="27" t="e">
        <f t="shared" si="169"/>
        <v>#DIV/0!</v>
      </c>
      <c r="AL314" s="27">
        <f t="shared" si="169"/>
        <v>12.705128205128204</v>
      </c>
      <c r="AM314" s="27">
        <f t="shared" si="169"/>
        <v>7.8717948717948714</v>
      </c>
      <c r="AN314" s="27">
        <f t="shared" si="169"/>
        <v>2.3076923076923075</v>
      </c>
      <c r="AO314" s="27" t="e">
        <f t="shared" si="169"/>
        <v>#DIV/0!</v>
      </c>
      <c r="AP314" s="27" t="e">
        <f t="shared" si="169"/>
        <v>#DIV/0!</v>
      </c>
      <c r="AQ314" s="27" t="e">
        <f t="shared" si="169"/>
        <v>#DIV/0!</v>
      </c>
      <c r="AR314" s="27" t="e">
        <f t="shared" si="169"/>
        <v>#DIV/0!</v>
      </c>
      <c r="AS314" s="27">
        <f t="shared" si="169"/>
        <v>3.5769230769230771</v>
      </c>
      <c r="AT314" s="27">
        <f t="shared" si="169"/>
        <v>6.8205128205128194</v>
      </c>
      <c r="AU314" s="27" t="e">
        <f t="shared" si="169"/>
        <v>#DIV/0!</v>
      </c>
      <c r="AV314" s="27" t="e">
        <f t="shared" si="169"/>
        <v>#DIV/0!</v>
      </c>
      <c r="AW314" s="27" t="e">
        <f t="shared" si="169"/>
        <v>#DIV/0!</v>
      </c>
      <c r="AX314" s="27" t="e">
        <f t="shared" si="169"/>
        <v>#DIV/0!</v>
      </c>
      <c r="AY314" s="27" t="e">
        <f t="shared" si="169"/>
        <v>#DIV/0!</v>
      </c>
      <c r="AZ314" s="27" t="e">
        <f t="shared" si="169"/>
        <v>#DIV/0!</v>
      </c>
      <c r="BA314" s="27" t="e">
        <f t="shared" si="169"/>
        <v>#DIV/0!</v>
      </c>
      <c r="BB314" s="27" t="e">
        <f t="shared" si="169"/>
        <v>#DIV/0!</v>
      </c>
      <c r="BC314" s="27" t="e">
        <f t="shared" si="169"/>
        <v>#DIV/0!</v>
      </c>
      <c r="BD314" s="27" t="e">
        <f t="shared" si="169"/>
        <v>#DIV/0!</v>
      </c>
      <c r="BE314" s="27">
        <f t="shared" si="169"/>
        <v>13.128205128205126</v>
      </c>
      <c r="BF314" s="27" t="e">
        <f t="shared" si="169"/>
        <v>#DIV/0!</v>
      </c>
      <c r="BG314" s="27" t="e">
        <f t="shared" si="169"/>
        <v>#DIV/0!</v>
      </c>
      <c r="BH314" s="27" t="e">
        <f t="shared" si="169"/>
        <v>#DIV/0!</v>
      </c>
      <c r="BI314" s="27">
        <f t="shared" si="169"/>
        <v>5.2564102564102573</v>
      </c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</row>
    <row r="315" spans="1:86">
      <c r="A315" s="63"/>
      <c r="B315" s="63"/>
      <c r="C315" s="22" t="s">
        <v>43</v>
      </c>
      <c r="D315" s="24" t="e">
        <f>STDEV(D289:D292,D294,D299,D301,D304:D305,D309)/SQRT($B313)</f>
        <v>#DIV/0!</v>
      </c>
      <c r="E315" s="24">
        <f t="shared" ref="E315:BI315" si="170">STDEV(E289:E292,E294,E299,E301,E304:E305,E309)/SQRT($B313)</f>
        <v>4.0635385662021646</v>
      </c>
      <c r="F315" s="24">
        <f t="shared" si="170"/>
        <v>0.921284663987611</v>
      </c>
      <c r="G315" s="24">
        <f t="shared" si="170"/>
        <v>7.4133367472680751</v>
      </c>
      <c r="H315" s="24">
        <f t="shared" si="170"/>
        <v>4.4811849458060209</v>
      </c>
      <c r="I315" s="24">
        <f t="shared" si="170"/>
        <v>7.4133367472680733E-2</v>
      </c>
      <c r="J315" s="24">
        <f t="shared" si="170"/>
        <v>0</v>
      </c>
      <c r="K315" s="24">
        <f t="shared" si="170"/>
        <v>0.97524925588851941</v>
      </c>
      <c r="L315" s="24">
        <f t="shared" si="170"/>
        <v>0.22110831935702666</v>
      </c>
      <c r="M315" s="24">
        <f t="shared" si="170"/>
        <v>1.7792008193443358</v>
      </c>
      <c r="N315" s="24">
        <f t="shared" si="170"/>
        <v>1.0754843869934452</v>
      </c>
      <c r="O315" s="24">
        <f t="shared" si="170"/>
        <v>5.266285479183181E-2</v>
      </c>
      <c r="P315" s="24">
        <f t="shared" si="170"/>
        <v>126.32236309178636</v>
      </c>
      <c r="Q315" s="24" t="e">
        <f t="shared" si="170"/>
        <v>#DIV/0!</v>
      </c>
      <c r="R315" s="24">
        <f t="shared" si="170"/>
        <v>143.40207062907211</v>
      </c>
      <c r="S315" s="24" t="e">
        <f t="shared" si="170"/>
        <v>#DIV/0!</v>
      </c>
      <c r="T315" s="24">
        <f t="shared" si="170"/>
        <v>47.515639585647342</v>
      </c>
      <c r="U315" s="24">
        <f t="shared" si="170"/>
        <v>58.976451026530363</v>
      </c>
      <c r="V315" s="24" t="e">
        <f t="shared" si="170"/>
        <v>#DIV/0!</v>
      </c>
      <c r="W315" s="24">
        <f t="shared" si="170"/>
        <v>133.61594484139906</v>
      </c>
      <c r="X315" s="24">
        <f t="shared" si="170"/>
        <v>145.96828669500024</v>
      </c>
      <c r="Y315" s="24" t="e">
        <f t="shared" si="170"/>
        <v>#DIV/0!</v>
      </c>
      <c r="Z315" s="24">
        <f t="shared" si="170"/>
        <v>128.75345856261455</v>
      </c>
      <c r="AA315" s="24">
        <f t="shared" si="170"/>
        <v>142.46403712602216</v>
      </c>
      <c r="AB315" s="24" t="e">
        <f t="shared" si="170"/>
        <v>#DIV/0!</v>
      </c>
      <c r="AC315" s="24">
        <f t="shared" si="170"/>
        <v>14.185129581169425</v>
      </c>
      <c r="AD315" s="24">
        <f t="shared" si="170"/>
        <v>6.371386654507365</v>
      </c>
      <c r="AE315" s="24">
        <f t="shared" si="170"/>
        <v>8.4686495199268936</v>
      </c>
      <c r="AF315" s="24" t="e">
        <f t="shared" si="170"/>
        <v>#DIV/0!</v>
      </c>
      <c r="AG315" s="24">
        <f t="shared" si="170"/>
        <v>1.8143801444686214</v>
      </c>
      <c r="AH315" s="24">
        <f t="shared" si="170"/>
        <v>2.8691634260585621</v>
      </c>
      <c r="AI315" s="24">
        <f t="shared" si="170"/>
        <v>2.0302420338593579</v>
      </c>
      <c r="AJ315" s="24" t="e">
        <f t="shared" si="170"/>
        <v>#DIV/0!</v>
      </c>
      <c r="AK315" s="24" t="e">
        <f t="shared" si="170"/>
        <v>#DIV/0!</v>
      </c>
      <c r="AL315" s="24">
        <f t="shared" si="170"/>
        <v>8.627377110250201</v>
      </c>
      <c r="AM315" s="24">
        <f t="shared" si="170"/>
        <v>0.32508308529617036</v>
      </c>
      <c r="AN315" s="24">
        <f t="shared" si="170"/>
        <v>2.7474398857711018</v>
      </c>
      <c r="AO315" s="24" t="e">
        <f t="shared" si="170"/>
        <v>#DIV/0!</v>
      </c>
      <c r="AP315" s="24" t="e">
        <f t="shared" si="170"/>
        <v>#DIV/0!</v>
      </c>
      <c r="AQ315" s="24" t="e">
        <f t="shared" si="170"/>
        <v>#DIV/0!</v>
      </c>
      <c r="AR315" s="24" t="e">
        <f t="shared" si="170"/>
        <v>#DIV/0!</v>
      </c>
      <c r="AS315" s="24">
        <f t="shared" si="170"/>
        <v>1.5543249100255476</v>
      </c>
      <c r="AT315" s="24">
        <f t="shared" si="170"/>
        <v>0.59306693978144587</v>
      </c>
      <c r="AU315" s="24" t="e">
        <f t="shared" si="170"/>
        <v>#DIV/0!</v>
      </c>
      <c r="AV315" s="24" t="e">
        <f t="shared" si="170"/>
        <v>#DIV/0!</v>
      </c>
      <c r="AW315" s="24" t="e">
        <f t="shared" si="170"/>
        <v>#DIV/0!</v>
      </c>
      <c r="AX315" s="24">
        <f t="shared" si="170"/>
        <v>5.3096232225490443</v>
      </c>
      <c r="AY315" s="24" t="e">
        <f t="shared" si="170"/>
        <v>#DIV/0!</v>
      </c>
      <c r="AZ315" s="24" t="e">
        <f t="shared" si="170"/>
        <v>#DIV/0!</v>
      </c>
      <c r="BA315" s="24" t="e">
        <f t="shared" si="170"/>
        <v>#DIV/0!</v>
      </c>
      <c r="BB315" s="24" t="e">
        <f t="shared" si="170"/>
        <v>#DIV/0!</v>
      </c>
      <c r="BC315" s="24" t="e">
        <f t="shared" si="170"/>
        <v>#DIV/0!</v>
      </c>
      <c r="BD315" s="24" t="e">
        <f t="shared" si="170"/>
        <v>#DIV/0!</v>
      </c>
      <c r="BE315" s="24">
        <f t="shared" si="170"/>
        <v>2.2614591596719578</v>
      </c>
      <c r="BF315" s="24" t="e">
        <f t="shared" si="170"/>
        <v>#DIV/0!</v>
      </c>
      <c r="BG315" s="24" t="e">
        <f t="shared" si="170"/>
        <v>#DIV/0!</v>
      </c>
      <c r="BH315" s="24" t="e">
        <f t="shared" si="170"/>
        <v>#DIV/0!</v>
      </c>
      <c r="BI315" s="24">
        <f t="shared" si="170"/>
        <v>0.69710601067804345</v>
      </c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</row>
    <row r="316" spans="1:86">
      <c r="A316" s="63"/>
      <c r="B316" s="2"/>
      <c r="C316" s="18" t="s">
        <v>43</v>
      </c>
      <c r="D316" s="27" t="e">
        <f t="shared" ref="D316:K316" si="171">STDEV(D293,D295:D298,D300,D302:D303,D306:D308,D310:D311)/SQRT($B314)</f>
        <v>#DIV/0!</v>
      </c>
      <c r="E316" s="27">
        <f t="shared" si="171"/>
        <v>0.88745981441432431</v>
      </c>
      <c r="F316" s="27">
        <f t="shared" si="171"/>
        <v>0.32051282051282048</v>
      </c>
      <c r="G316" s="27">
        <f t="shared" si="171"/>
        <v>3.9924972096271145</v>
      </c>
      <c r="H316" s="27">
        <f t="shared" si="171"/>
        <v>3.4171336734443329</v>
      </c>
      <c r="I316" s="27">
        <f t="shared" si="171"/>
        <v>3.9924972096271202E-2</v>
      </c>
      <c r="J316" s="27">
        <f t="shared" si="171"/>
        <v>0</v>
      </c>
      <c r="K316" s="27">
        <f t="shared" si="171"/>
        <v>0.21299035545943784</v>
      </c>
      <c r="L316" s="27">
        <f t="shared" ref="L316:BI316" si="172">STDEV(L293,L295:L298,L300,L302:L303,L306:L308,L310:L311)/SQRT($B314)</f>
        <v>7.6923076923076927E-2</v>
      </c>
      <c r="M316" s="27">
        <f t="shared" si="172"/>
        <v>0.95819933031050331</v>
      </c>
      <c r="N316" s="27">
        <f t="shared" si="172"/>
        <v>0.82011208162663973</v>
      </c>
      <c r="O316" s="27">
        <f t="shared" si="172"/>
        <v>3.62552997453695E-2</v>
      </c>
      <c r="P316" s="27">
        <f t="shared" si="172"/>
        <v>67.077521758282273</v>
      </c>
      <c r="Q316" s="27" t="e">
        <f t="shared" si="172"/>
        <v>#DIV/0!</v>
      </c>
      <c r="R316" s="27">
        <f t="shared" si="172"/>
        <v>83.499355250190547</v>
      </c>
      <c r="S316" s="27" t="e">
        <f t="shared" si="172"/>
        <v>#DIV/0!</v>
      </c>
      <c r="T316" s="27">
        <f t="shared" si="172"/>
        <v>43.553547539239702</v>
      </c>
      <c r="U316" s="27">
        <f t="shared" si="172"/>
        <v>50.322719314943399</v>
      </c>
      <c r="V316" s="27" t="e">
        <f t="shared" si="172"/>
        <v>#DIV/0!</v>
      </c>
      <c r="W316" s="27">
        <f t="shared" si="172"/>
        <v>134.83441369292777</v>
      </c>
      <c r="X316" s="27">
        <f t="shared" si="172"/>
        <v>143.17166209768632</v>
      </c>
      <c r="Y316" s="27" t="e">
        <f t="shared" si="172"/>
        <v>#DIV/0!</v>
      </c>
      <c r="Z316" s="27">
        <f t="shared" si="172"/>
        <v>93.330897568957766</v>
      </c>
      <c r="AA316" s="27">
        <f t="shared" si="172"/>
        <v>105.2410691366899</v>
      </c>
      <c r="AB316" s="27" t="e">
        <f t="shared" si="172"/>
        <v>#DIV/0!</v>
      </c>
      <c r="AC316" s="27">
        <f t="shared" si="172"/>
        <v>3.4636903725868802</v>
      </c>
      <c r="AD316" s="27">
        <f t="shared" si="172"/>
        <v>1.3083206132624514</v>
      </c>
      <c r="AE316" s="27">
        <f t="shared" si="172"/>
        <v>1.7940474297366398</v>
      </c>
      <c r="AF316" s="27" t="e">
        <f t="shared" si="172"/>
        <v>#DIV/0!</v>
      </c>
      <c r="AG316" s="27">
        <f t="shared" si="172"/>
        <v>0.99775114214978</v>
      </c>
      <c r="AH316" s="27">
        <f t="shared" si="172"/>
        <v>0.42456356263315254</v>
      </c>
      <c r="AI316" s="27" t="e">
        <f t="shared" si="172"/>
        <v>#DIV/0!</v>
      </c>
      <c r="AJ316" s="27" t="e">
        <f t="shared" si="172"/>
        <v>#DIV/0!</v>
      </c>
      <c r="AK316" s="27" t="e">
        <f t="shared" si="172"/>
        <v>#DIV/0!</v>
      </c>
      <c r="AL316" s="27">
        <f t="shared" si="172"/>
        <v>2.0511752108928403</v>
      </c>
      <c r="AM316" s="27">
        <f t="shared" si="172"/>
        <v>7.0996785153145975E-2</v>
      </c>
      <c r="AN316" s="27">
        <f t="shared" si="172"/>
        <v>0.35947004848412251</v>
      </c>
      <c r="AO316" s="27" t="e">
        <f t="shared" si="172"/>
        <v>#DIV/0!</v>
      </c>
      <c r="AP316" s="27" t="e">
        <f t="shared" si="172"/>
        <v>#DIV/0!</v>
      </c>
      <c r="AQ316" s="27" t="e">
        <f t="shared" si="172"/>
        <v>#DIV/0!</v>
      </c>
      <c r="AR316" s="27" t="e">
        <f t="shared" si="172"/>
        <v>#DIV/0!</v>
      </c>
      <c r="AS316" s="27">
        <f t="shared" si="172"/>
        <v>0.76762653230372846</v>
      </c>
      <c r="AT316" s="27">
        <f t="shared" si="172"/>
        <v>0.31939977677016962</v>
      </c>
      <c r="AU316" s="27" t="e">
        <f t="shared" si="172"/>
        <v>#DIV/0!</v>
      </c>
      <c r="AV316" s="27" t="e">
        <f t="shared" si="172"/>
        <v>#DIV/0!</v>
      </c>
      <c r="AW316" s="27" t="e">
        <f t="shared" si="172"/>
        <v>#DIV/0!</v>
      </c>
      <c r="AX316" s="27" t="e">
        <f t="shared" si="172"/>
        <v>#DIV/0!</v>
      </c>
      <c r="AY316" s="27" t="e">
        <f t="shared" si="172"/>
        <v>#DIV/0!</v>
      </c>
      <c r="AZ316" s="27" t="e">
        <f t="shared" si="172"/>
        <v>#DIV/0!</v>
      </c>
      <c r="BA316" s="27" t="e">
        <f t="shared" si="172"/>
        <v>#DIV/0!</v>
      </c>
      <c r="BB316" s="27" t="e">
        <f t="shared" si="172"/>
        <v>#DIV/0!</v>
      </c>
      <c r="BC316" s="27" t="e">
        <f t="shared" si="172"/>
        <v>#DIV/0!</v>
      </c>
      <c r="BD316" s="27" t="e">
        <f t="shared" si="172"/>
        <v>#DIV/0!</v>
      </c>
      <c r="BE316" s="27">
        <f t="shared" si="172"/>
        <v>1.7793283014864774</v>
      </c>
      <c r="BF316" s="27" t="e">
        <f t="shared" si="172"/>
        <v>#DIV/0!</v>
      </c>
      <c r="BG316" s="27" t="e">
        <f t="shared" si="172"/>
        <v>#DIV/0!</v>
      </c>
      <c r="BH316" s="27" t="e">
        <f t="shared" si="172"/>
        <v>#DIV/0!</v>
      </c>
      <c r="BI316" s="27">
        <f t="shared" si="172"/>
        <v>0.5163341170667245</v>
      </c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</row>
    <row r="317" spans="1:86"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38"/>
      <c r="BT317" s="38"/>
    </row>
    <row r="318" spans="1:86" s="152" customFormat="1" ht="16">
      <c r="A318" s="83" t="s">
        <v>148</v>
      </c>
      <c r="B318" s="66"/>
      <c r="C318" s="66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1"/>
      <c r="BT318" s="151"/>
    </row>
    <row r="319" spans="1:86" s="38" customFormat="1">
      <c r="A319" t="s">
        <v>158</v>
      </c>
      <c r="B319" s="10">
        <v>60</v>
      </c>
      <c r="C319" s="4" t="s">
        <v>3</v>
      </c>
      <c r="D319" s="10" t="s">
        <v>38</v>
      </c>
      <c r="E319" s="59">
        <f>(K319/$J319)*100</f>
        <v>12.5</v>
      </c>
      <c r="F319" s="59">
        <f>(L319/$J319)*100</f>
        <v>0</v>
      </c>
      <c r="G319" s="59">
        <f>(M319/$J319)*100</f>
        <v>87.5</v>
      </c>
      <c r="H319" s="59">
        <f>(N319/$J319)*100</f>
        <v>0</v>
      </c>
      <c r="I319" s="59">
        <f>M319/J319</f>
        <v>0.875</v>
      </c>
      <c r="J319">
        <f t="shared" ref="J319:N328" si="173">SUM(J39,J134,J227)</f>
        <v>24</v>
      </c>
      <c r="K319">
        <f t="shared" si="173"/>
        <v>3</v>
      </c>
      <c r="L319">
        <f t="shared" si="173"/>
        <v>0</v>
      </c>
      <c r="M319">
        <f t="shared" si="173"/>
        <v>21</v>
      </c>
      <c r="N319">
        <f t="shared" si="173"/>
        <v>0</v>
      </c>
      <c r="O319">
        <f>M319/(M319+N319)</f>
        <v>1</v>
      </c>
      <c r="P319">
        <f t="shared" ref="P319:BI319" si="174">AVERAGE(P39,P134,P227)</f>
        <v>893.6</v>
      </c>
      <c r="Q319" t="e">
        <f t="shared" si="174"/>
        <v>#DIV/0!</v>
      </c>
      <c r="R319">
        <f t="shared" si="174"/>
        <v>893.6</v>
      </c>
      <c r="S319" t="e">
        <f t="shared" si="174"/>
        <v>#DIV/0!</v>
      </c>
      <c r="T319">
        <f t="shared" si="174"/>
        <v>193.33333333333334</v>
      </c>
      <c r="U319">
        <f t="shared" si="174"/>
        <v>193.33333333333334</v>
      </c>
      <c r="V319" t="e">
        <f t="shared" si="174"/>
        <v>#DIV/0!</v>
      </c>
      <c r="W319">
        <f t="shared" si="174"/>
        <v>1219.7666666666667</v>
      </c>
      <c r="X319">
        <f t="shared" si="174"/>
        <v>1219.7666666666667</v>
      </c>
      <c r="Y319" t="e">
        <f t="shared" si="174"/>
        <v>#DIV/0!</v>
      </c>
      <c r="Z319">
        <f t="shared" si="174"/>
        <v>102.44166666333332</v>
      </c>
      <c r="AA319">
        <f t="shared" si="174"/>
        <v>102.44166666333332</v>
      </c>
      <c r="AB319" t="e">
        <f t="shared" si="174"/>
        <v>#DIV/0!</v>
      </c>
      <c r="AC319">
        <f t="shared" si="174"/>
        <v>35.333333333333336</v>
      </c>
      <c r="AD319">
        <f t="shared" si="174"/>
        <v>11.666666666666666</v>
      </c>
      <c r="AE319">
        <f t="shared" si="174"/>
        <v>18.666666666666668</v>
      </c>
      <c r="AF319">
        <f t="shared" si="174"/>
        <v>7.5</v>
      </c>
      <c r="AG319">
        <f t="shared" si="174"/>
        <v>13</v>
      </c>
      <c r="AH319">
        <f t="shared" si="174"/>
        <v>9</v>
      </c>
      <c r="AI319">
        <f t="shared" si="174"/>
        <v>2</v>
      </c>
      <c r="AJ319" t="e">
        <f t="shared" si="174"/>
        <v>#DIV/0!</v>
      </c>
      <c r="AK319">
        <f t="shared" si="174"/>
        <v>3</v>
      </c>
      <c r="AL319">
        <f t="shared" si="174"/>
        <v>10.333333333333334</v>
      </c>
      <c r="AM319">
        <f t="shared" si="174"/>
        <v>7</v>
      </c>
      <c r="AN319">
        <f t="shared" si="174"/>
        <v>3</v>
      </c>
      <c r="AO319" t="e">
        <f t="shared" si="174"/>
        <v>#DIV/0!</v>
      </c>
      <c r="AP319" t="e">
        <f t="shared" si="174"/>
        <v>#DIV/0!</v>
      </c>
      <c r="AQ319" t="e">
        <f t="shared" si="174"/>
        <v>#DIV/0!</v>
      </c>
      <c r="AR319">
        <f t="shared" si="174"/>
        <v>2.6666666666666665</v>
      </c>
      <c r="AS319">
        <f t="shared" si="174"/>
        <v>5.666666666666667</v>
      </c>
      <c r="AT319">
        <f t="shared" si="174"/>
        <v>7</v>
      </c>
      <c r="AU319">
        <f t="shared" si="174"/>
        <v>2</v>
      </c>
      <c r="AV319" t="e">
        <f t="shared" si="174"/>
        <v>#DIV/0!</v>
      </c>
      <c r="AW319" t="e">
        <f t="shared" si="174"/>
        <v>#DIV/0!</v>
      </c>
      <c r="AX319">
        <f t="shared" si="174"/>
        <v>6</v>
      </c>
      <c r="AY319">
        <f t="shared" si="174"/>
        <v>1</v>
      </c>
      <c r="AZ319" t="e">
        <f t="shared" si="174"/>
        <v>#DIV/0!</v>
      </c>
      <c r="BA319" t="e">
        <f t="shared" si="174"/>
        <v>#DIV/0!</v>
      </c>
      <c r="BB319" t="e">
        <f t="shared" si="174"/>
        <v>#DIV/0!</v>
      </c>
      <c r="BC319">
        <f t="shared" si="174"/>
        <v>3</v>
      </c>
      <c r="BD319">
        <f t="shared" si="174"/>
        <v>5.5</v>
      </c>
      <c r="BE319">
        <f t="shared" si="174"/>
        <v>13.333333333333334</v>
      </c>
      <c r="BF319" t="e">
        <f t="shared" si="174"/>
        <v>#DIV/0!</v>
      </c>
      <c r="BG319" t="e">
        <f t="shared" si="174"/>
        <v>#DIV/0!</v>
      </c>
      <c r="BH319" t="e">
        <f t="shared" si="174"/>
        <v>#DIV/0!</v>
      </c>
      <c r="BI319">
        <f t="shared" si="174"/>
        <v>1</v>
      </c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 s="58"/>
      <c r="CG319" s="10"/>
      <c r="CH319" s="10"/>
    </row>
    <row r="320" spans="1:86" s="38" customFormat="1">
      <c r="A320" t="s">
        <v>180</v>
      </c>
      <c r="B320" s="10">
        <v>65</v>
      </c>
      <c r="C320" s="4" t="s">
        <v>3</v>
      </c>
      <c r="D320" s="10" t="s">
        <v>38</v>
      </c>
      <c r="E320" s="59">
        <f t="shared" ref="E320:H341" si="175">(K320/$J320)*100</f>
        <v>54.166666666666664</v>
      </c>
      <c r="F320" s="59">
        <f t="shared" si="175"/>
        <v>20.833333333333336</v>
      </c>
      <c r="G320" s="59">
        <f t="shared" si="175"/>
        <v>16.666666666666664</v>
      </c>
      <c r="H320" s="59">
        <f t="shared" si="175"/>
        <v>8.3333333333333321</v>
      </c>
      <c r="I320" s="59">
        <f t="shared" ref="I320:I341" si="176">M320/J320</f>
        <v>0.16666666666666666</v>
      </c>
      <c r="J320">
        <f t="shared" si="173"/>
        <v>24</v>
      </c>
      <c r="K320">
        <f t="shared" si="173"/>
        <v>13</v>
      </c>
      <c r="L320">
        <f t="shared" si="173"/>
        <v>5</v>
      </c>
      <c r="M320">
        <f t="shared" si="173"/>
        <v>4</v>
      </c>
      <c r="N320">
        <f t="shared" si="173"/>
        <v>2</v>
      </c>
      <c r="O320">
        <f t="shared" ref="O320:O341" si="177">M320/(M320+N320)</f>
        <v>0.66666666666666663</v>
      </c>
      <c r="P320">
        <f t="shared" ref="P320:BI320" si="178">AVERAGE(P40,P135,P228)</f>
        <v>1957.7833333333335</v>
      </c>
      <c r="Q320">
        <f t="shared" si="178"/>
        <v>1665.4444443333334</v>
      </c>
      <c r="R320">
        <f t="shared" si="178"/>
        <v>1993.25</v>
      </c>
      <c r="S320">
        <f t="shared" si="178"/>
        <v>2363</v>
      </c>
      <c r="T320">
        <f t="shared" si="178"/>
        <v>981.41666666666663</v>
      </c>
      <c r="U320">
        <f t="shared" si="178"/>
        <v>574.25</v>
      </c>
      <c r="V320">
        <f t="shared" si="178"/>
        <v>1185</v>
      </c>
      <c r="W320">
        <f t="shared" si="178"/>
        <v>96.5</v>
      </c>
      <c r="X320">
        <f t="shared" si="178"/>
        <v>80.5</v>
      </c>
      <c r="Y320">
        <f t="shared" si="178"/>
        <v>104.5</v>
      </c>
      <c r="Z320">
        <f t="shared" si="178"/>
        <v>499.66666666666669</v>
      </c>
      <c r="AA320">
        <f t="shared" si="178"/>
        <v>918</v>
      </c>
      <c r="AB320">
        <f t="shared" si="178"/>
        <v>290.5</v>
      </c>
      <c r="AC320">
        <f t="shared" si="178"/>
        <v>7.666666666666667</v>
      </c>
      <c r="AD320">
        <f t="shared" si="178"/>
        <v>4.666666666666667</v>
      </c>
      <c r="AE320">
        <f t="shared" si="178"/>
        <v>4</v>
      </c>
      <c r="AF320">
        <f t="shared" si="178"/>
        <v>2.5</v>
      </c>
      <c r="AG320">
        <f t="shared" si="178"/>
        <v>4.333333333333333</v>
      </c>
      <c r="AH320">
        <f t="shared" si="178"/>
        <v>3</v>
      </c>
      <c r="AI320" t="e">
        <f t="shared" si="178"/>
        <v>#DIV/0!</v>
      </c>
      <c r="AJ320" t="e">
        <f t="shared" si="178"/>
        <v>#DIV/0!</v>
      </c>
      <c r="AK320" t="e">
        <f t="shared" si="178"/>
        <v>#DIV/0!</v>
      </c>
      <c r="AL320">
        <f t="shared" si="178"/>
        <v>1</v>
      </c>
      <c r="AM320">
        <f t="shared" si="178"/>
        <v>3.6666666666666665</v>
      </c>
      <c r="AN320">
        <f t="shared" si="178"/>
        <v>1.5</v>
      </c>
      <c r="AO320" t="e">
        <f t="shared" si="178"/>
        <v>#DIV/0!</v>
      </c>
      <c r="AP320" t="e">
        <f t="shared" si="178"/>
        <v>#DIV/0!</v>
      </c>
      <c r="AQ320" t="e">
        <f t="shared" si="178"/>
        <v>#DIV/0!</v>
      </c>
      <c r="AR320" t="e">
        <f t="shared" si="178"/>
        <v>#DIV/0!</v>
      </c>
      <c r="AS320" t="e">
        <f t="shared" si="178"/>
        <v>#DIV/0!</v>
      </c>
      <c r="AT320">
        <f t="shared" si="178"/>
        <v>4</v>
      </c>
      <c r="AU320" t="e">
        <f t="shared" si="178"/>
        <v>#DIV/0!</v>
      </c>
      <c r="AV320" t="e">
        <f t="shared" si="178"/>
        <v>#DIV/0!</v>
      </c>
      <c r="AW320" t="e">
        <f t="shared" si="178"/>
        <v>#DIV/0!</v>
      </c>
      <c r="AX320" t="e">
        <f t="shared" si="178"/>
        <v>#DIV/0!</v>
      </c>
      <c r="AY320">
        <f t="shared" si="178"/>
        <v>1</v>
      </c>
      <c r="AZ320">
        <f t="shared" si="178"/>
        <v>1</v>
      </c>
      <c r="BA320" t="e">
        <f t="shared" si="178"/>
        <v>#DIV/0!</v>
      </c>
      <c r="BB320" t="e">
        <f t="shared" si="178"/>
        <v>#DIV/0!</v>
      </c>
      <c r="BC320" t="e">
        <f t="shared" si="178"/>
        <v>#DIV/0!</v>
      </c>
      <c r="BD320">
        <f t="shared" si="178"/>
        <v>1</v>
      </c>
      <c r="BE320">
        <f t="shared" si="178"/>
        <v>4.333333333333333</v>
      </c>
      <c r="BF320">
        <f t="shared" si="178"/>
        <v>1.5</v>
      </c>
      <c r="BG320">
        <f t="shared" si="178"/>
        <v>2</v>
      </c>
      <c r="BH320" t="e">
        <f t="shared" si="178"/>
        <v>#DIV/0!</v>
      </c>
      <c r="BI320">
        <f t="shared" si="178"/>
        <v>4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 s="58"/>
      <c r="CG320" s="10"/>
      <c r="CH320" s="10"/>
    </row>
    <row r="321" spans="1:86" s="38" customFormat="1">
      <c r="A321" t="s">
        <v>159</v>
      </c>
      <c r="B321" s="10">
        <v>65</v>
      </c>
      <c r="C321" s="4" t="s">
        <v>3</v>
      </c>
      <c r="D321" s="10" t="s">
        <v>38</v>
      </c>
      <c r="E321" s="59">
        <f t="shared" si="175"/>
        <v>87.5</v>
      </c>
      <c r="F321" s="59">
        <f t="shared" si="175"/>
        <v>0</v>
      </c>
      <c r="G321" s="59">
        <f t="shared" si="175"/>
        <v>8.3333333333333321</v>
      </c>
      <c r="H321" s="59">
        <f t="shared" si="175"/>
        <v>4.1666666666666661</v>
      </c>
      <c r="I321" s="59">
        <f t="shared" si="176"/>
        <v>8.3333333333333329E-2</v>
      </c>
      <c r="J321">
        <f t="shared" si="173"/>
        <v>24</v>
      </c>
      <c r="K321">
        <f t="shared" si="173"/>
        <v>21</v>
      </c>
      <c r="L321">
        <f t="shared" si="173"/>
        <v>0</v>
      </c>
      <c r="M321">
        <f t="shared" si="173"/>
        <v>2</v>
      </c>
      <c r="N321">
        <f t="shared" si="173"/>
        <v>1</v>
      </c>
      <c r="O321">
        <f t="shared" si="177"/>
        <v>0.66666666666666663</v>
      </c>
      <c r="P321">
        <f t="shared" ref="P321:BI321" si="179">AVERAGE(P41,P136,P229)</f>
        <v>2750</v>
      </c>
      <c r="Q321" t="e">
        <f t="shared" si="179"/>
        <v>#DIV/0!</v>
      </c>
      <c r="R321">
        <f t="shared" si="179"/>
        <v>2646.5</v>
      </c>
      <c r="S321">
        <f t="shared" si="179"/>
        <v>2957</v>
      </c>
      <c r="T321">
        <f t="shared" si="179"/>
        <v>917</v>
      </c>
      <c r="U321">
        <f t="shared" si="179"/>
        <v>585.5</v>
      </c>
      <c r="V321">
        <f t="shared" si="179"/>
        <v>1580</v>
      </c>
      <c r="W321">
        <f t="shared" si="179"/>
        <v>706</v>
      </c>
      <c r="X321">
        <f t="shared" si="179"/>
        <v>930</v>
      </c>
      <c r="Y321">
        <f t="shared" si="179"/>
        <v>258</v>
      </c>
      <c r="Z321">
        <f t="shared" si="179"/>
        <v>128.66666666666666</v>
      </c>
      <c r="AA321">
        <f t="shared" si="179"/>
        <v>32</v>
      </c>
      <c r="AB321">
        <f t="shared" si="179"/>
        <v>322</v>
      </c>
      <c r="AC321">
        <f t="shared" si="179"/>
        <v>6.333333333333333</v>
      </c>
      <c r="AD321">
        <f t="shared" si="179"/>
        <v>3.3333333333333335</v>
      </c>
      <c r="AE321">
        <f t="shared" si="179"/>
        <v>1.6666666666666667</v>
      </c>
      <c r="AF321">
        <f t="shared" si="179"/>
        <v>2</v>
      </c>
      <c r="AG321">
        <f t="shared" si="179"/>
        <v>2</v>
      </c>
      <c r="AH321">
        <f t="shared" si="179"/>
        <v>2</v>
      </c>
      <c r="AI321">
        <f t="shared" si="179"/>
        <v>1</v>
      </c>
      <c r="AJ321" t="e">
        <f t="shared" si="179"/>
        <v>#DIV/0!</v>
      </c>
      <c r="AK321" t="e">
        <f t="shared" si="179"/>
        <v>#DIV/0!</v>
      </c>
      <c r="AL321">
        <f t="shared" si="179"/>
        <v>3</v>
      </c>
      <c r="AM321">
        <f t="shared" si="179"/>
        <v>1</v>
      </c>
      <c r="AN321">
        <f t="shared" si="179"/>
        <v>1.5</v>
      </c>
      <c r="AO321" t="e">
        <f t="shared" si="179"/>
        <v>#DIV/0!</v>
      </c>
      <c r="AP321" t="e">
        <f t="shared" si="179"/>
        <v>#DIV/0!</v>
      </c>
      <c r="AQ321" t="e">
        <f t="shared" si="179"/>
        <v>#DIV/0!</v>
      </c>
      <c r="AR321">
        <f t="shared" si="179"/>
        <v>4</v>
      </c>
      <c r="AS321">
        <f t="shared" si="179"/>
        <v>1</v>
      </c>
      <c r="AT321">
        <f t="shared" si="179"/>
        <v>1</v>
      </c>
      <c r="AU321">
        <f t="shared" si="179"/>
        <v>1</v>
      </c>
      <c r="AV321" t="e">
        <f t="shared" si="179"/>
        <v>#DIV/0!</v>
      </c>
      <c r="AW321" t="e">
        <f t="shared" si="179"/>
        <v>#DIV/0!</v>
      </c>
      <c r="AX321">
        <f t="shared" si="179"/>
        <v>1</v>
      </c>
      <c r="AY321">
        <f t="shared" si="179"/>
        <v>2</v>
      </c>
      <c r="AZ321">
        <f t="shared" si="179"/>
        <v>1</v>
      </c>
      <c r="BA321" t="e">
        <f t="shared" si="179"/>
        <v>#DIV/0!</v>
      </c>
      <c r="BB321" t="e">
        <f t="shared" si="179"/>
        <v>#DIV/0!</v>
      </c>
      <c r="BC321" t="e">
        <f t="shared" si="179"/>
        <v>#DIV/0!</v>
      </c>
      <c r="BD321">
        <f t="shared" si="179"/>
        <v>1</v>
      </c>
      <c r="BE321">
        <f t="shared" si="179"/>
        <v>7.666666666666667</v>
      </c>
      <c r="BF321">
        <f t="shared" si="179"/>
        <v>3.3333333333333335</v>
      </c>
      <c r="BG321" t="e">
        <f t="shared" si="179"/>
        <v>#DIV/0!</v>
      </c>
      <c r="BH321" t="e">
        <f t="shared" si="179"/>
        <v>#DIV/0!</v>
      </c>
      <c r="BI321" t="e">
        <f t="shared" si="179"/>
        <v>#DIV/0!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G321" s="10"/>
      <c r="CH321" s="10"/>
    </row>
    <row r="322" spans="1:86" s="38" customFormat="1">
      <c r="A322" t="s">
        <v>160</v>
      </c>
      <c r="B322" s="10">
        <v>65</v>
      </c>
      <c r="C322" s="4" t="s">
        <v>3</v>
      </c>
      <c r="D322" s="10" t="s">
        <v>38</v>
      </c>
      <c r="E322" s="59">
        <f t="shared" si="175"/>
        <v>33.333333333333329</v>
      </c>
      <c r="F322" s="59">
        <f t="shared" si="175"/>
        <v>8.3333333333333321</v>
      </c>
      <c r="G322" s="59">
        <f t="shared" si="175"/>
        <v>45.833333333333329</v>
      </c>
      <c r="H322" s="59">
        <f t="shared" si="175"/>
        <v>12.5</v>
      </c>
      <c r="I322" s="59">
        <f t="shared" si="176"/>
        <v>0.45833333333333331</v>
      </c>
      <c r="J322">
        <f t="shared" si="173"/>
        <v>24</v>
      </c>
      <c r="K322">
        <f t="shared" si="173"/>
        <v>8</v>
      </c>
      <c r="L322">
        <f t="shared" si="173"/>
        <v>2</v>
      </c>
      <c r="M322">
        <f t="shared" si="173"/>
        <v>11</v>
      </c>
      <c r="N322">
        <f t="shared" si="173"/>
        <v>3</v>
      </c>
      <c r="O322">
        <f t="shared" si="177"/>
        <v>0.7857142857142857</v>
      </c>
      <c r="P322">
        <f t="shared" ref="P322:BI322" si="180">AVERAGE(P42,P137,P230)</f>
        <v>1344.9285713333334</v>
      </c>
      <c r="Q322">
        <f t="shared" si="180"/>
        <v>1382.5</v>
      </c>
      <c r="R322">
        <f t="shared" si="180"/>
        <v>1602.25</v>
      </c>
      <c r="S322">
        <f t="shared" si="180"/>
        <v>692.33333330000005</v>
      </c>
      <c r="T322">
        <f t="shared" si="180"/>
        <v>336.1619048</v>
      </c>
      <c r="U322">
        <f t="shared" si="180"/>
        <v>359.98333333333335</v>
      </c>
      <c r="V322">
        <f t="shared" si="180"/>
        <v>440</v>
      </c>
      <c r="W322">
        <f t="shared" si="180"/>
        <v>942.24285714333337</v>
      </c>
      <c r="X322">
        <f t="shared" si="180"/>
        <v>942.01666666666677</v>
      </c>
      <c r="Y322">
        <f t="shared" si="180"/>
        <v>100.33333330000001</v>
      </c>
      <c r="Z322">
        <f t="shared" si="180"/>
        <v>671.87619050000001</v>
      </c>
      <c r="AA322">
        <f t="shared" si="180"/>
        <v>738.48333333333323</v>
      </c>
      <c r="AB322">
        <f t="shared" si="180"/>
        <v>310</v>
      </c>
      <c r="AC322">
        <f t="shared" si="180"/>
        <v>14.333333333333334</v>
      </c>
      <c r="AD322">
        <f t="shared" si="180"/>
        <v>6.666666666666667</v>
      </c>
      <c r="AE322">
        <f t="shared" si="180"/>
        <v>5</v>
      </c>
      <c r="AF322">
        <f t="shared" si="180"/>
        <v>2.6666666666666665</v>
      </c>
      <c r="AG322">
        <f t="shared" si="180"/>
        <v>7.666666666666667</v>
      </c>
      <c r="AH322">
        <f t="shared" si="180"/>
        <v>5</v>
      </c>
      <c r="AI322">
        <f t="shared" si="180"/>
        <v>2</v>
      </c>
      <c r="AJ322" t="e">
        <f t="shared" si="180"/>
        <v>#DIV/0!</v>
      </c>
      <c r="AK322" t="e">
        <f t="shared" si="180"/>
        <v>#DIV/0!</v>
      </c>
      <c r="AL322">
        <f t="shared" si="180"/>
        <v>1</v>
      </c>
      <c r="AM322">
        <f t="shared" si="180"/>
        <v>5.333333333333333</v>
      </c>
      <c r="AN322">
        <f t="shared" si="180"/>
        <v>1</v>
      </c>
      <c r="AO322" t="e">
        <f t="shared" si="180"/>
        <v>#DIV/0!</v>
      </c>
      <c r="AP322" t="e">
        <f t="shared" si="180"/>
        <v>#DIV/0!</v>
      </c>
      <c r="AQ322" t="e">
        <f t="shared" si="180"/>
        <v>#DIV/0!</v>
      </c>
      <c r="AR322">
        <f t="shared" si="180"/>
        <v>1</v>
      </c>
      <c r="AS322">
        <f t="shared" si="180"/>
        <v>2</v>
      </c>
      <c r="AT322">
        <f t="shared" si="180"/>
        <v>3.6666666666666665</v>
      </c>
      <c r="AU322">
        <f t="shared" si="180"/>
        <v>2</v>
      </c>
      <c r="AV322" t="e">
        <f t="shared" si="180"/>
        <v>#DIV/0!</v>
      </c>
      <c r="AW322" t="e">
        <f t="shared" si="180"/>
        <v>#DIV/0!</v>
      </c>
      <c r="AX322" t="e">
        <f t="shared" si="180"/>
        <v>#DIV/0!</v>
      </c>
      <c r="AY322">
        <f t="shared" si="180"/>
        <v>1.6666666666666667</v>
      </c>
      <c r="AZ322">
        <f t="shared" si="180"/>
        <v>3</v>
      </c>
      <c r="BA322" t="e">
        <f t="shared" si="180"/>
        <v>#DIV/0!</v>
      </c>
      <c r="BB322" t="e">
        <f t="shared" si="180"/>
        <v>#DIV/0!</v>
      </c>
      <c r="BC322" t="e">
        <f t="shared" si="180"/>
        <v>#DIV/0!</v>
      </c>
      <c r="BD322" t="e">
        <f t="shared" si="180"/>
        <v>#DIV/0!</v>
      </c>
      <c r="BE322">
        <f t="shared" si="180"/>
        <v>10</v>
      </c>
      <c r="BF322">
        <f t="shared" si="180"/>
        <v>1</v>
      </c>
      <c r="BG322">
        <f t="shared" si="180"/>
        <v>3</v>
      </c>
      <c r="BH322" t="e">
        <f t="shared" si="180"/>
        <v>#DIV/0!</v>
      </c>
      <c r="BI322">
        <f t="shared" si="180"/>
        <v>3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G322" s="10"/>
      <c r="CH322" s="10"/>
    </row>
    <row r="323" spans="1:86" s="38" customFormat="1">
      <c r="A323" t="s">
        <v>181</v>
      </c>
      <c r="B323" s="10">
        <v>65</v>
      </c>
      <c r="C323" s="6" t="s">
        <v>2</v>
      </c>
      <c r="D323" s="10" t="s">
        <v>38</v>
      </c>
      <c r="E323" s="59">
        <f t="shared" si="175"/>
        <v>12.5</v>
      </c>
      <c r="F323" s="59">
        <f t="shared" si="175"/>
        <v>4.1666666666666661</v>
      </c>
      <c r="G323" s="59">
        <f t="shared" si="175"/>
        <v>45.833333333333329</v>
      </c>
      <c r="H323" s="59">
        <f t="shared" si="175"/>
        <v>37.5</v>
      </c>
      <c r="I323" s="59">
        <f t="shared" si="176"/>
        <v>0.45833333333333331</v>
      </c>
      <c r="J323">
        <f t="shared" si="173"/>
        <v>24</v>
      </c>
      <c r="K323">
        <f t="shared" si="173"/>
        <v>3</v>
      </c>
      <c r="L323">
        <f t="shared" si="173"/>
        <v>1</v>
      </c>
      <c r="M323">
        <f t="shared" si="173"/>
        <v>11</v>
      </c>
      <c r="N323">
        <f t="shared" si="173"/>
        <v>9</v>
      </c>
      <c r="O323">
        <f t="shared" si="177"/>
        <v>0.55000000000000004</v>
      </c>
      <c r="P323">
        <f t="shared" ref="P323:BI323" si="181">AVERAGE(P43,P138,P231)</f>
        <v>1525.3174603333334</v>
      </c>
      <c r="Q323">
        <f t="shared" si="181"/>
        <v>2197</v>
      </c>
      <c r="R323">
        <f t="shared" si="181"/>
        <v>1262.2777778</v>
      </c>
      <c r="S323">
        <f t="shared" si="181"/>
        <v>1760.1944443333334</v>
      </c>
      <c r="T323">
        <f t="shared" si="181"/>
        <v>533.27499999999998</v>
      </c>
      <c r="U323">
        <f t="shared" si="181"/>
        <v>425.05555553333335</v>
      </c>
      <c r="V323">
        <f t="shared" si="181"/>
        <v>628.02777779999997</v>
      </c>
      <c r="W323">
        <f t="shared" si="181"/>
        <v>143.58095236666668</v>
      </c>
      <c r="X323">
        <f t="shared" si="181"/>
        <v>126.33333333333333</v>
      </c>
      <c r="Y323">
        <f t="shared" si="181"/>
        <v>153.41666666666666</v>
      </c>
      <c r="Z323">
        <f t="shared" si="181"/>
        <v>790.74047616666667</v>
      </c>
      <c r="AA323">
        <f t="shared" si="181"/>
        <v>1079.3333333333333</v>
      </c>
      <c r="AB323">
        <f t="shared" si="181"/>
        <v>456.4722222333333</v>
      </c>
      <c r="AC323">
        <f t="shared" si="181"/>
        <v>43.666666666666664</v>
      </c>
      <c r="AD323">
        <f t="shared" si="181"/>
        <v>13.666666666666666</v>
      </c>
      <c r="AE323">
        <f t="shared" si="181"/>
        <v>15</v>
      </c>
      <c r="AF323">
        <f t="shared" si="181"/>
        <v>15</v>
      </c>
      <c r="AG323">
        <f t="shared" si="181"/>
        <v>18</v>
      </c>
      <c r="AH323">
        <f t="shared" si="181"/>
        <v>8.6666666666666661</v>
      </c>
      <c r="AI323">
        <f t="shared" si="181"/>
        <v>2</v>
      </c>
      <c r="AJ323" t="e">
        <f t="shared" si="181"/>
        <v>#DIV/0!</v>
      </c>
      <c r="AK323" t="e">
        <f t="shared" si="181"/>
        <v>#DIV/0!</v>
      </c>
      <c r="AL323">
        <f t="shared" si="181"/>
        <v>15</v>
      </c>
      <c r="AM323">
        <f t="shared" si="181"/>
        <v>7</v>
      </c>
      <c r="AN323">
        <f t="shared" si="181"/>
        <v>6</v>
      </c>
      <c r="AO323">
        <f t="shared" si="181"/>
        <v>1</v>
      </c>
      <c r="AP323" t="e">
        <f t="shared" si="181"/>
        <v>#DIV/0!</v>
      </c>
      <c r="AQ323" t="e">
        <f t="shared" si="181"/>
        <v>#DIV/0!</v>
      </c>
      <c r="AR323">
        <f t="shared" si="181"/>
        <v>4.333333333333333</v>
      </c>
      <c r="AS323">
        <f t="shared" si="181"/>
        <v>6.333333333333333</v>
      </c>
      <c r="AT323">
        <f t="shared" si="181"/>
        <v>3.6666666666666665</v>
      </c>
      <c r="AU323">
        <f t="shared" si="181"/>
        <v>2</v>
      </c>
      <c r="AV323" t="e">
        <f t="shared" si="181"/>
        <v>#DIV/0!</v>
      </c>
      <c r="AW323" t="e">
        <f t="shared" si="181"/>
        <v>#DIV/0!</v>
      </c>
      <c r="AX323">
        <f t="shared" si="181"/>
        <v>4.333333333333333</v>
      </c>
      <c r="AY323">
        <f t="shared" si="181"/>
        <v>4.666666666666667</v>
      </c>
      <c r="AZ323">
        <f t="shared" si="181"/>
        <v>3</v>
      </c>
      <c r="BA323">
        <f t="shared" si="181"/>
        <v>1.5</v>
      </c>
      <c r="BB323" t="e">
        <f t="shared" si="181"/>
        <v>#DIV/0!</v>
      </c>
      <c r="BC323" t="e">
        <f t="shared" si="181"/>
        <v>#DIV/0!</v>
      </c>
      <c r="BD323">
        <f t="shared" si="181"/>
        <v>6.333333333333333</v>
      </c>
      <c r="BE323">
        <f t="shared" si="181"/>
        <v>6.666666666666667</v>
      </c>
      <c r="BF323" t="e">
        <f t="shared" si="181"/>
        <v>#DIV/0!</v>
      </c>
      <c r="BG323" t="e">
        <f t="shared" si="181"/>
        <v>#DIV/0!</v>
      </c>
      <c r="BH323" t="e">
        <f t="shared" si="181"/>
        <v>#DIV/0!</v>
      </c>
      <c r="BI323">
        <f t="shared" si="181"/>
        <v>3.3333333333333335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G323" s="10"/>
      <c r="CH323" s="10"/>
    </row>
    <row r="324" spans="1:86" s="38" customFormat="1">
      <c r="A324" t="s">
        <v>161</v>
      </c>
      <c r="B324" s="10">
        <v>65</v>
      </c>
      <c r="C324" s="4" t="s">
        <v>3</v>
      </c>
      <c r="D324" s="10" t="s">
        <v>38</v>
      </c>
      <c r="E324" s="59">
        <f t="shared" si="175"/>
        <v>0</v>
      </c>
      <c r="F324" s="59">
        <f t="shared" si="175"/>
        <v>0</v>
      </c>
      <c r="G324" s="59">
        <f t="shared" si="175"/>
        <v>62.5</v>
      </c>
      <c r="H324" s="59">
        <f t="shared" si="175"/>
        <v>37.5</v>
      </c>
      <c r="I324" s="59">
        <f t="shared" si="176"/>
        <v>0.625</v>
      </c>
      <c r="J324">
        <f t="shared" si="173"/>
        <v>24</v>
      </c>
      <c r="K324">
        <f t="shared" si="173"/>
        <v>0</v>
      </c>
      <c r="L324">
        <f t="shared" si="173"/>
        <v>0</v>
      </c>
      <c r="M324">
        <f t="shared" si="173"/>
        <v>15</v>
      </c>
      <c r="N324">
        <f t="shared" si="173"/>
        <v>9</v>
      </c>
      <c r="O324">
        <f t="shared" si="177"/>
        <v>0.625</v>
      </c>
      <c r="P324">
        <f t="shared" ref="P324:BI324" si="182">AVERAGE(P44,P139,P232)</f>
        <v>585.66666666666663</v>
      </c>
      <c r="Q324" t="e">
        <f t="shared" si="182"/>
        <v>#DIV/0!</v>
      </c>
      <c r="R324">
        <f t="shared" si="182"/>
        <v>674.33333333333337</v>
      </c>
      <c r="S324">
        <f t="shared" si="182"/>
        <v>468.93333333333334</v>
      </c>
      <c r="T324">
        <f t="shared" si="182"/>
        <v>267.29166666666669</v>
      </c>
      <c r="U324">
        <f t="shared" si="182"/>
        <v>220.88888889999998</v>
      </c>
      <c r="V324">
        <f t="shared" si="182"/>
        <v>358.76666666666665</v>
      </c>
      <c r="W324">
        <f t="shared" si="182"/>
        <v>135.95833333333334</v>
      </c>
      <c r="X324">
        <f t="shared" si="182"/>
        <v>155.55555556666667</v>
      </c>
      <c r="Y324">
        <f t="shared" si="182"/>
        <v>130.76666666666668</v>
      </c>
      <c r="Z324">
        <f t="shared" si="182"/>
        <v>222.41666666666666</v>
      </c>
      <c r="AA324">
        <f t="shared" si="182"/>
        <v>238.83333329999996</v>
      </c>
      <c r="AB324">
        <f t="shared" si="182"/>
        <v>209.46666666666667</v>
      </c>
      <c r="AC324">
        <f t="shared" si="182"/>
        <v>37</v>
      </c>
      <c r="AD324">
        <f t="shared" si="182"/>
        <v>13</v>
      </c>
      <c r="AE324">
        <f t="shared" si="182"/>
        <v>18.666666666666668</v>
      </c>
      <c r="AF324">
        <f t="shared" si="182"/>
        <v>5.333333333333333</v>
      </c>
      <c r="AG324">
        <f t="shared" si="182"/>
        <v>10.666666666666666</v>
      </c>
      <c r="AH324">
        <f t="shared" si="182"/>
        <v>11</v>
      </c>
      <c r="AI324">
        <f t="shared" si="182"/>
        <v>5.333333333333333</v>
      </c>
      <c r="AJ324" t="e">
        <f t="shared" si="182"/>
        <v>#DIV/0!</v>
      </c>
      <c r="AK324" t="e">
        <f t="shared" si="182"/>
        <v>#DIV/0!</v>
      </c>
      <c r="AL324">
        <f t="shared" si="182"/>
        <v>10</v>
      </c>
      <c r="AM324">
        <f t="shared" si="182"/>
        <v>8</v>
      </c>
      <c r="AN324">
        <f t="shared" si="182"/>
        <v>3</v>
      </c>
      <c r="AO324">
        <f t="shared" si="182"/>
        <v>2</v>
      </c>
      <c r="AP324" t="e">
        <f t="shared" si="182"/>
        <v>#DIV/0!</v>
      </c>
      <c r="AQ324" t="e">
        <f t="shared" si="182"/>
        <v>#DIV/0!</v>
      </c>
      <c r="AR324">
        <f t="shared" si="182"/>
        <v>2</v>
      </c>
      <c r="AS324">
        <f t="shared" si="182"/>
        <v>2.6666666666666665</v>
      </c>
      <c r="AT324">
        <f t="shared" si="182"/>
        <v>5</v>
      </c>
      <c r="AU324">
        <f t="shared" si="182"/>
        <v>3.5</v>
      </c>
      <c r="AV324" t="e">
        <f t="shared" si="182"/>
        <v>#DIV/0!</v>
      </c>
      <c r="AW324" t="e">
        <f t="shared" si="182"/>
        <v>#DIV/0!</v>
      </c>
      <c r="AX324">
        <f t="shared" si="182"/>
        <v>8.6666666666666661</v>
      </c>
      <c r="AY324" t="e">
        <f t="shared" si="182"/>
        <v>#DIV/0!</v>
      </c>
      <c r="AZ324">
        <f t="shared" si="182"/>
        <v>3</v>
      </c>
      <c r="BA324">
        <f t="shared" si="182"/>
        <v>2.3333333333333335</v>
      </c>
      <c r="BB324" t="e">
        <f t="shared" si="182"/>
        <v>#DIV/0!</v>
      </c>
      <c r="BC324" t="e">
        <f t="shared" si="182"/>
        <v>#DIV/0!</v>
      </c>
      <c r="BD324" t="e">
        <f t="shared" si="182"/>
        <v>#DIV/0!</v>
      </c>
      <c r="BE324">
        <f t="shared" si="182"/>
        <v>29</v>
      </c>
      <c r="BF324">
        <f t="shared" si="182"/>
        <v>2</v>
      </c>
      <c r="BG324" t="e">
        <f t="shared" si="182"/>
        <v>#DIV/0!</v>
      </c>
      <c r="BH324" t="e">
        <f t="shared" si="182"/>
        <v>#DIV/0!</v>
      </c>
      <c r="BI324">
        <f t="shared" si="182"/>
        <v>4.333333333333333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G324" s="10"/>
      <c r="CH324" s="10"/>
    </row>
    <row r="325" spans="1:86" s="38" customFormat="1">
      <c r="A325" t="s">
        <v>162</v>
      </c>
      <c r="B325" s="10">
        <v>65</v>
      </c>
      <c r="C325" s="6" t="s">
        <v>2</v>
      </c>
      <c r="D325" s="10" t="s">
        <v>38</v>
      </c>
      <c r="E325" s="59">
        <f t="shared" si="175"/>
        <v>25</v>
      </c>
      <c r="F325" s="59">
        <f t="shared" si="175"/>
        <v>0</v>
      </c>
      <c r="G325" s="59">
        <f t="shared" si="175"/>
        <v>62.5</v>
      </c>
      <c r="H325" s="59">
        <f t="shared" si="175"/>
        <v>12.5</v>
      </c>
      <c r="I325" s="59">
        <f t="shared" si="176"/>
        <v>0.625</v>
      </c>
      <c r="J325">
        <f t="shared" si="173"/>
        <v>24</v>
      </c>
      <c r="K325">
        <f t="shared" si="173"/>
        <v>6</v>
      </c>
      <c r="L325">
        <f t="shared" si="173"/>
        <v>0</v>
      </c>
      <c r="M325">
        <f t="shared" si="173"/>
        <v>15</v>
      </c>
      <c r="N325">
        <f t="shared" si="173"/>
        <v>3</v>
      </c>
      <c r="O325">
        <f t="shared" si="177"/>
        <v>0.83333333333333337</v>
      </c>
      <c r="P325">
        <f t="shared" ref="P325:BI325" si="183">AVERAGE(P45,P140,P233)</f>
        <v>1152.25</v>
      </c>
      <c r="Q325" t="e">
        <f t="shared" si="183"/>
        <v>#DIV/0!</v>
      </c>
      <c r="R325">
        <f t="shared" si="183"/>
        <v>1214.107143</v>
      </c>
      <c r="S325">
        <f t="shared" si="183"/>
        <v>410.25</v>
      </c>
      <c r="T325">
        <f t="shared" si="183"/>
        <v>112.45833333333333</v>
      </c>
      <c r="U325">
        <f t="shared" si="183"/>
        <v>96.75</v>
      </c>
      <c r="V325">
        <f t="shared" si="183"/>
        <v>207.75</v>
      </c>
      <c r="W325">
        <f t="shared" si="183"/>
        <v>2375.2222222333335</v>
      </c>
      <c r="X325">
        <f t="shared" si="183"/>
        <v>1270.4642860000001</v>
      </c>
      <c r="Y325">
        <f t="shared" si="183"/>
        <v>14552.5</v>
      </c>
      <c r="Z325">
        <f t="shared" si="183"/>
        <v>542.65277776666665</v>
      </c>
      <c r="AA325">
        <f t="shared" si="183"/>
        <v>623.83333333333337</v>
      </c>
      <c r="AB325">
        <f t="shared" si="183"/>
        <v>210</v>
      </c>
      <c r="AC325">
        <f t="shared" si="183"/>
        <v>18</v>
      </c>
      <c r="AD325">
        <f t="shared" si="183"/>
        <v>8.3333333333333339</v>
      </c>
      <c r="AE325">
        <f t="shared" si="183"/>
        <v>7.666666666666667</v>
      </c>
      <c r="AF325">
        <f t="shared" si="183"/>
        <v>3</v>
      </c>
      <c r="AG325">
        <f t="shared" si="183"/>
        <v>6</v>
      </c>
      <c r="AH325">
        <f t="shared" si="183"/>
        <v>6.333333333333333</v>
      </c>
      <c r="AI325">
        <f t="shared" si="183"/>
        <v>1</v>
      </c>
      <c r="AJ325" t="e">
        <f t="shared" si="183"/>
        <v>#DIV/0!</v>
      </c>
      <c r="AK325">
        <f t="shared" si="183"/>
        <v>5</v>
      </c>
      <c r="AL325">
        <f t="shared" si="183"/>
        <v>11</v>
      </c>
      <c r="AM325">
        <f t="shared" si="183"/>
        <v>6</v>
      </c>
      <c r="AN325">
        <f t="shared" si="183"/>
        <v>1</v>
      </c>
      <c r="AO325">
        <f t="shared" si="183"/>
        <v>1</v>
      </c>
      <c r="AP325" t="e">
        <f t="shared" si="183"/>
        <v>#DIV/0!</v>
      </c>
      <c r="AQ325">
        <f t="shared" si="183"/>
        <v>2</v>
      </c>
      <c r="AR325">
        <f t="shared" si="183"/>
        <v>3</v>
      </c>
      <c r="AS325" t="e">
        <f t="shared" si="183"/>
        <v>#DIV/0!</v>
      </c>
      <c r="AT325">
        <f t="shared" si="183"/>
        <v>5</v>
      </c>
      <c r="AU325" t="e">
        <f t="shared" si="183"/>
        <v>#DIV/0!</v>
      </c>
      <c r="AV325" t="e">
        <f t="shared" si="183"/>
        <v>#DIV/0!</v>
      </c>
      <c r="AW325">
        <f t="shared" si="183"/>
        <v>2</v>
      </c>
      <c r="AX325">
        <f t="shared" si="183"/>
        <v>6</v>
      </c>
      <c r="AY325" t="e">
        <f t="shared" si="183"/>
        <v>#DIV/0!</v>
      </c>
      <c r="AZ325">
        <f t="shared" si="183"/>
        <v>1.5</v>
      </c>
      <c r="BA325" t="e">
        <f t="shared" si="183"/>
        <v>#DIV/0!</v>
      </c>
      <c r="BB325" t="e">
        <f t="shared" si="183"/>
        <v>#DIV/0!</v>
      </c>
      <c r="BC325">
        <f t="shared" si="183"/>
        <v>1</v>
      </c>
      <c r="BD325">
        <f t="shared" si="183"/>
        <v>2</v>
      </c>
      <c r="BE325">
        <f t="shared" si="183"/>
        <v>21.333333333333332</v>
      </c>
      <c r="BF325">
        <f t="shared" si="183"/>
        <v>9.6666666666666661</v>
      </c>
      <c r="BG325" t="e">
        <f t="shared" si="183"/>
        <v>#DIV/0!</v>
      </c>
      <c r="BH325" t="e">
        <f t="shared" si="183"/>
        <v>#DIV/0!</v>
      </c>
      <c r="BI325">
        <f t="shared" si="183"/>
        <v>2.5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G325" s="10"/>
      <c r="CH325" s="10"/>
    </row>
    <row r="326" spans="1:86" s="38" customFormat="1">
      <c r="A326" t="s">
        <v>163</v>
      </c>
      <c r="B326" s="10">
        <v>60</v>
      </c>
      <c r="C326" s="6" t="s">
        <v>2</v>
      </c>
      <c r="D326" s="10" t="s">
        <v>38</v>
      </c>
      <c r="E326" s="59">
        <f t="shared" si="175"/>
        <v>0</v>
      </c>
      <c r="F326" s="59">
        <f t="shared" si="175"/>
        <v>0</v>
      </c>
      <c r="G326" s="59">
        <f t="shared" si="175"/>
        <v>100</v>
      </c>
      <c r="H326" s="59">
        <f t="shared" si="175"/>
        <v>0</v>
      </c>
      <c r="I326" s="59">
        <f t="shared" si="176"/>
        <v>1</v>
      </c>
      <c r="J326">
        <f t="shared" si="173"/>
        <v>24</v>
      </c>
      <c r="K326">
        <f t="shared" si="173"/>
        <v>0</v>
      </c>
      <c r="L326">
        <f t="shared" si="173"/>
        <v>0</v>
      </c>
      <c r="M326">
        <f t="shared" si="173"/>
        <v>24</v>
      </c>
      <c r="N326">
        <f t="shared" si="173"/>
        <v>0</v>
      </c>
      <c r="O326">
        <f t="shared" si="177"/>
        <v>1</v>
      </c>
      <c r="P326">
        <f t="shared" ref="P326:BI326" si="184">AVERAGE(P46,P141,P234)</f>
        <v>439.75</v>
      </c>
      <c r="Q326" t="e">
        <f t="shared" si="184"/>
        <v>#DIV/0!</v>
      </c>
      <c r="R326">
        <f t="shared" si="184"/>
        <v>439.75</v>
      </c>
      <c r="S326" t="e">
        <f t="shared" si="184"/>
        <v>#DIV/0!</v>
      </c>
      <c r="T326">
        <f t="shared" si="184"/>
        <v>49.791666666666664</v>
      </c>
      <c r="U326">
        <f t="shared" si="184"/>
        <v>49.791666666666664</v>
      </c>
      <c r="V326" t="e">
        <f t="shared" si="184"/>
        <v>#DIV/0!</v>
      </c>
      <c r="W326">
        <f t="shared" si="184"/>
        <v>74.291666666666671</v>
      </c>
      <c r="X326">
        <f t="shared" si="184"/>
        <v>74.291666666666671</v>
      </c>
      <c r="Y326" t="e">
        <f t="shared" si="184"/>
        <v>#DIV/0!</v>
      </c>
      <c r="Z326">
        <f t="shared" si="184"/>
        <v>971.83333333333337</v>
      </c>
      <c r="AA326">
        <f t="shared" si="184"/>
        <v>971.83333333333337</v>
      </c>
      <c r="AB326" t="e">
        <f t="shared" si="184"/>
        <v>#DIV/0!</v>
      </c>
      <c r="AC326">
        <f t="shared" si="184"/>
        <v>40</v>
      </c>
      <c r="AD326">
        <f t="shared" si="184"/>
        <v>11</v>
      </c>
      <c r="AE326">
        <f t="shared" si="184"/>
        <v>29</v>
      </c>
      <c r="AF326" t="e">
        <f t="shared" si="184"/>
        <v>#DIV/0!</v>
      </c>
      <c r="AG326">
        <f t="shared" si="184"/>
        <v>13.666666666666666</v>
      </c>
      <c r="AH326">
        <f t="shared" si="184"/>
        <v>9.3333333333333339</v>
      </c>
      <c r="AI326">
        <f t="shared" si="184"/>
        <v>14.333333333333334</v>
      </c>
      <c r="AJ326">
        <f t="shared" si="184"/>
        <v>1</v>
      </c>
      <c r="AK326" t="e">
        <f t="shared" si="184"/>
        <v>#DIV/0!</v>
      </c>
      <c r="AL326">
        <f t="shared" si="184"/>
        <v>2.3333333333333335</v>
      </c>
      <c r="AM326">
        <f t="shared" si="184"/>
        <v>8</v>
      </c>
      <c r="AN326">
        <f t="shared" si="184"/>
        <v>2</v>
      </c>
      <c r="AO326" t="e">
        <f t="shared" si="184"/>
        <v>#DIV/0!</v>
      </c>
      <c r="AP326" t="e">
        <f t="shared" si="184"/>
        <v>#DIV/0!</v>
      </c>
      <c r="AQ326" t="e">
        <f t="shared" si="184"/>
        <v>#DIV/0!</v>
      </c>
      <c r="AR326">
        <f t="shared" si="184"/>
        <v>1.6666666666666667</v>
      </c>
      <c r="AS326">
        <f t="shared" si="184"/>
        <v>8.5</v>
      </c>
      <c r="AT326">
        <f t="shared" si="184"/>
        <v>8</v>
      </c>
      <c r="AU326">
        <f t="shared" si="184"/>
        <v>14.333333333333334</v>
      </c>
      <c r="AV326">
        <f t="shared" si="184"/>
        <v>1</v>
      </c>
      <c r="AW326" t="e">
        <f t="shared" si="184"/>
        <v>#DIV/0!</v>
      </c>
      <c r="AX326">
        <f t="shared" si="184"/>
        <v>2</v>
      </c>
      <c r="AY326" t="e">
        <f t="shared" si="184"/>
        <v>#DIV/0!</v>
      </c>
      <c r="AZ326" t="e">
        <f t="shared" si="184"/>
        <v>#DIV/0!</v>
      </c>
      <c r="BA326" t="e">
        <f t="shared" si="184"/>
        <v>#DIV/0!</v>
      </c>
      <c r="BB326" t="e">
        <f t="shared" si="184"/>
        <v>#DIV/0!</v>
      </c>
      <c r="BC326" t="e">
        <f t="shared" si="184"/>
        <v>#DIV/0!</v>
      </c>
      <c r="BD326" t="e">
        <f t="shared" si="184"/>
        <v>#DIV/0!</v>
      </c>
      <c r="BE326">
        <f t="shared" si="184"/>
        <v>10.666666666666666</v>
      </c>
      <c r="BF326">
        <f t="shared" si="184"/>
        <v>2</v>
      </c>
      <c r="BG326" t="e">
        <f t="shared" si="184"/>
        <v>#DIV/0!</v>
      </c>
      <c r="BH326" t="e">
        <f t="shared" si="184"/>
        <v>#DIV/0!</v>
      </c>
      <c r="BI326">
        <f t="shared" si="184"/>
        <v>8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G326" s="10"/>
      <c r="CH326" s="10"/>
    </row>
    <row r="327" spans="1:86" s="38" customFormat="1">
      <c r="A327" t="s">
        <v>164</v>
      </c>
      <c r="B327" s="10">
        <v>60</v>
      </c>
      <c r="C327" s="6" t="s">
        <v>2</v>
      </c>
      <c r="D327" s="10" t="s">
        <v>38</v>
      </c>
      <c r="E327" s="59">
        <f t="shared" si="175"/>
        <v>0</v>
      </c>
      <c r="F327" s="59">
        <f t="shared" si="175"/>
        <v>0</v>
      </c>
      <c r="G327" s="59">
        <f t="shared" si="175"/>
        <v>91.666666666666657</v>
      </c>
      <c r="H327" s="59">
        <f t="shared" si="175"/>
        <v>8.3333333333333321</v>
      </c>
      <c r="I327" s="59">
        <f t="shared" si="176"/>
        <v>0.91666666666666663</v>
      </c>
      <c r="J327">
        <f t="shared" si="173"/>
        <v>24</v>
      </c>
      <c r="K327">
        <f t="shared" si="173"/>
        <v>0</v>
      </c>
      <c r="L327">
        <f t="shared" si="173"/>
        <v>0</v>
      </c>
      <c r="M327">
        <f t="shared" si="173"/>
        <v>22</v>
      </c>
      <c r="N327">
        <f t="shared" si="173"/>
        <v>2</v>
      </c>
      <c r="O327">
        <f t="shared" si="177"/>
        <v>0.91666666666666663</v>
      </c>
      <c r="P327">
        <f t="shared" ref="P327:BI327" si="185">AVERAGE(P47,P142,P235)</f>
        <v>344.875</v>
      </c>
      <c r="Q327" t="e">
        <f t="shared" si="185"/>
        <v>#DIV/0!</v>
      </c>
      <c r="R327">
        <f t="shared" si="185"/>
        <v>361.18452383333334</v>
      </c>
      <c r="S327">
        <f t="shared" si="185"/>
        <v>161.5</v>
      </c>
      <c r="T327">
        <f t="shared" si="185"/>
        <v>159.20833333333334</v>
      </c>
      <c r="U327">
        <f t="shared" si="185"/>
        <v>159.52976190000001</v>
      </c>
      <c r="V327">
        <f t="shared" si="185"/>
        <v>200</v>
      </c>
      <c r="W327">
        <f t="shared" si="185"/>
        <v>107.75</v>
      </c>
      <c r="X327">
        <f t="shared" si="185"/>
        <v>106.29166667333334</v>
      </c>
      <c r="Y327">
        <f t="shared" si="185"/>
        <v>107</v>
      </c>
      <c r="Z327">
        <f t="shared" si="185"/>
        <v>289.04166666666669</v>
      </c>
      <c r="AA327">
        <f t="shared" si="185"/>
        <v>275.42261906666664</v>
      </c>
      <c r="AB327">
        <f t="shared" si="185"/>
        <v>370</v>
      </c>
      <c r="AC327">
        <f t="shared" si="185"/>
        <v>37.333333333333336</v>
      </c>
      <c r="AD327">
        <f t="shared" si="185"/>
        <v>13</v>
      </c>
      <c r="AE327">
        <f t="shared" si="185"/>
        <v>19</v>
      </c>
      <c r="AF327">
        <f t="shared" si="185"/>
        <v>5.333333333333333</v>
      </c>
      <c r="AG327">
        <f t="shared" si="185"/>
        <v>11</v>
      </c>
      <c r="AH327">
        <f t="shared" si="185"/>
        <v>9.3333333333333339</v>
      </c>
      <c r="AI327">
        <f t="shared" si="185"/>
        <v>3.3333333333333335</v>
      </c>
      <c r="AJ327" t="e">
        <f t="shared" si="185"/>
        <v>#DIV/0!</v>
      </c>
      <c r="AK327">
        <f t="shared" si="185"/>
        <v>1</v>
      </c>
      <c r="AL327">
        <f t="shared" si="185"/>
        <v>13.333333333333334</v>
      </c>
      <c r="AM327">
        <f t="shared" si="185"/>
        <v>8</v>
      </c>
      <c r="AN327">
        <f t="shared" si="185"/>
        <v>2</v>
      </c>
      <c r="AO327" t="e">
        <f t="shared" si="185"/>
        <v>#DIV/0!</v>
      </c>
      <c r="AP327" t="e">
        <f t="shared" si="185"/>
        <v>#DIV/0!</v>
      </c>
      <c r="AQ327">
        <f t="shared" si="185"/>
        <v>1</v>
      </c>
      <c r="AR327">
        <f t="shared" si="185"/>
        <v>3.3333333333333335</v>
      </c>
      <c r="AS327">
        <f t="shared" si="185"/>
        <v>3.5</v>
      </c>
      <c r="AT327">
        <f t="shared" si="185"/>
        <v>7.333333333333333</v>
      </c>
      <c r="AU327">
        <f t="shared" si="185"/>
        <v>3.3333333333333335</v>
      </c>
      <c r="AV327" t="e">
        <f t="shared" si="185"/>
        <v>#DIV/0!</v>
      </c>
      <c r="AW327" t="e">
        <f t="shared" si="185"/>
        <v>#DIV/0!</v>
      </c>
      <c r="AX327">
        <f t="shared" si="185"/>
        <v>6</v>
      </c>
      <c r="AY327">
        <f t="shared" si="185"/>
        <v>2</v>
      </c>
      <c r="AZ327">
        <f t="shared" si="185"/>
        <v>1</v>
      </c>
      <c r="BA327" t="e">
        <f t="shared" si="185"/>
        <v>#DIV/0!</v>
      </c>
      <c r="BB327" t="e">
        <f t="shared" si="185"/>
        <v>#DIV/0!</v>
      </c>
      <c r="BC327" t="e">
        <f t="shared" si="185"/>
        <v>#DIV/0!</v>
      </c>
      <c r="BD327">
        <f t="shared" si="185"/>
        <v>4</v>
      </c>
      <c r="BE327">
        <f t="shared" si="185"/>
        <v>20.666666666666668</v>
      </c>
      <c r="BF327">
        <f t="shared" si="185"/>
        <v>2</v>
      </c>
      <c r="BG327">
        <f t="shared" si="185"/>
        <v>1</v>
      </c>
      <c r="BH327" t="e">
        <f t="shared" si="185"/>
        <v>#DIV/0!</v>
      </c>
      <c r="BI327">
        <f t="shared" si="185"/>
        <v>6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 s="58"/>
      <c r="CG327" s="10"/>
      <c r="CH327" s="10"/>
    </row>
    <row r="328" spans="1:86" s="38" customFormat="1">
      <c r="A328" t="s">
        <v>165</v>
      </c>
      <c r="B328" s="10">
        <v>60</v>
      </c>
      <c r="C328" s="6" t="s">
        <v>2</v>
      </c>
      <c r="D328" s="10" t="s">
        <v>38</v>
      </c>
      <c r="E328" s="59">
        <f t="shared" si="175"/>
        <v>0</v>
      </c>
      <c r="F328" s="59">
        <f t="shared" si="175"/>
        <v>0</v>
      </c>
      <c r="G328" s="59">
        <f t="shared" si="175"/>
        <v>100</v>
      </c>
      <c r="H328" s="59">
        <f t="shared" si="175"/>
        <v>0</v>
      </c>
      <c r="I328" s="59">
        <f t="shared" si="176"/>
        <v>1</v>
      </c>
      <c r="J328">
        <f t="shared" si="173"/>
        <v>24</v>
      </c>
      <c r="K328">
        <f t="shared" si="173"/>
        <v>0</v>
      </c>
      <c r="L328">
        <f t="shared" si="173"/>
        <v>0</v>
      </c>
      <c r="M328">
        <f t="shared" si="173"/>
        <v>24</v>
      </c>
      <c r="N328">
        <f t="shared" si="173"/>
        <v>0</v>
      </c>
      <c r="O328">
        <f t="shared" si="177"/>
        <v>1</v>
      </c>
      <c r="P328">
        <f t="shared" ref="P328:BI328" si="186">AVERAGE(P48,P143,P236)</f>
        <v>315.66666666666669</v>
      </c>
      <c r="Q328" t="e">
        <f t="shared" si="186"/>
        <v>#DIV/0!</v>
      </c>
      <c r="R328">
        <f t="shared" si="186"/>
        <v>315.66666666666669</v>
      </c>
      <c r="S328" t="e">
        <f t="shared" si="186"/>
        <v>#DIV/0!</v>
      </c>
      <c r="T328">
        <f t="shared" si="186"/>
        <v>130.91666666666666</v>
      </c>
      <c r="U328">
        <f t="shared" si="186"/>
        <v>130.91666666666666</v>
      </c>
      <c r="V328" t="e">
        <f t="shared" si="186"/>
        <v>#DIV/0!</v>
      </c>
      <c r="W328">
        <f t="shared" si="186"/>
        <v>86.916666666666671</v>
      </c>
      <c r="X328">
        <f t="shared" si="186"/>
        <v>86.916666666666671</v>
      </c>
      <c r="Y328" t="e">
        <f t="shared" si="186"/>
        <v>#DIV/0!</v>
      </c>
      <c r="Z328">
        <f t="shared" si="186"/>
        <v>607.83333333333337</v>
      </c>
      <c r="AA328">
        <f t="shared" si="186"/>
        <v>607.83333333333337</v>
      </c>
      <c r="AB328" t="e">
        <f t="shared" si="186"/>
        <v>#DIV/0!</v>
      </c>
      <c r="AC328">
        <f t="shared" si="186"/>
        <v>23.333333333333332</v>
      </c>
      <c r="AD328">
        <f t="shared" si="186"/>
        <v>11.666666666666666</v>
      </c>
      <c r="AE328">
        <f t="shared" si="186"/>
        <v>10.666666666666666</v>
      </c>
      <c r="AF328">
        <f t="shared" si="186"/>
        <v>3</v>
      </c>
      <c r="AG328">
        <f t="shared" si="186"/>
        <v>8.6666666666666661</v>
      </c>
      <c r="AH328">
        <f t="shared" si="186"/>
        <v>10.333333333333334</v>
      </c>
      <c r="AI328">
        <f t="shared" si="186"/>
        <v>1</v>
      </c>
      <c r="AJ328" t="e">
        <f t="shared" si="186"/>
        <v>#DIV/0!</v>
      </c>
      <c r="AK328" t="e">
        <f t="shared" si="186"/>
        <v>#DIV/0!</v>
      </c>
      <c r="AL328">
        <f t="shared" si="186"/>
        <v>3.3333333333333335</v>
      </c>
      <c r="AM328">
        <f t="shared" si="186"/>
        <v>8</v>
      </c>
      <c r="AN328">
        <f t="shared" si="186"/>
        <v>3.5</v>
      </c>
      <c r="AO328" t="e">
        <f t="shared" si="186"/>
        <v>#DIV/0!</v>
      </c>
      <c r="AP328" t="e">
        <f t="shared" si="186"/>
        <v>#DIV/0!</v>
      </c>
      <c r="AQ328" t="e">
        <f t="shared" si="186"/>
        <v>#DIV/0!</v>
      </c>
      <c r="AR328">
        <f t="shared" si="186"/>
        <v>4</v>
      </c>
      <c r="AS328">
        <f t="shared" si="186"/>
        <v>1</v>
      </c>
      <c r="AT328">
        <f t="shared" si="186"/>
        <v>8</v>
      </c>
      <c r="AU328">
        <f t="shared" si="186"/>
        <v>1</v>
      </c>
      <c r="AV328" t="e">
        <f t="shared" si="186"/>
        <v>#DIV/0!</v>
      </c>
      <c r="AW328" t="e">
        <f t="shared" si="186"/>
        <v>#DIV/0!</v>
      </c>
      <c r="AX328">
        <f t="shared" si="186"/>
        <v>1.5</v>
      </c>
      <c r="AY328" t="e">
        <f t="shared" si="186"/>
        <v>#DIV/0!</v>
      </c>
      <c r="AZ328" t="e">
        <f t="shared" si="186"/>
        <v>#DIV/0!</v>
      </c>
      <c r="BA328" t="e">
        <f t="shared" si="186"/>
        <v>#DIV/0!</v>
      </c>
      <c r="BB328" t="e">
        <f t="shared" si="186"/>
        <v>#DIV/0!</v>
      </c>
      <c r="BC328" t="e">
        <f t="shared" si="186"/>
        <v>#DIV/0!</v>
      </c>
      <c r="BD328">
        <f t="shared" si="186"/>
        <v>3</v>
      </c>
      <c r="BE328">
        <f t="shared" si="186"/>
        <v>8.6666666666666661</v>
      </c>
      <c r="BF328" t="e">
        <f t="shared" si="186"/>
        <v>#DIV/0!</v>
      </c>
      <c r="BG328" t="e">
        <f t="shared" si="186"/>
        <v>#DIV/0!</v>
      </c>
      <c r="BH328">
        <f t="shared" si="186"/>
        <v>1</v>
      </c>
      <c r="BI328">
        <f t="shared" si="186"/>
        <v>7.333333333333333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 s="58"/>
      <c r="CG328" s="10"/>
      <c r="CH328" s="10"/>
    </row>
    <row r="329" spans="1:86" s="38" customFormat="1">
      <c r="A329" t="s">
        <v>166</v>
      </c>
      <c r="B329" s="10">
        <v>65</v>
      </c>
      <c r="C329" s="4" t="s">
        <v>3</v>
      </c>
      <c r="D329" s="10" t="s">
        <v>38</v>
      </c>
      <c r="E329" s="59">
        <f t="shared" si="175"/>
        <v>12.5</v>
      </c>
      <c r="F329" s="59">
        <f t="shared" si="175"/>
        <v>4.1666666666666661</v>
      </c>
      <c r="G329" s="59">
        <f t="shared" si="175"/>
        <v>75</v>
      </c>
      <c r="H329" s="59">
        <f t="shared" si="175"/>
        <v>8.3333333333333321</v>
      </c>
      <c r="I329" s="59">
        <f t="shared" si="176"/>
        <v>0.75</v>
      </c>
      <c r="J329">
        <f t="shared" ref="J329:N338" si="187">SUM(J49,J144,J237)</f>
        <v>24</v>
      </c>
      <c r="K329">
        <f t="shared" si="187"/>
        <v>3</v>
      </c>
      <c r="L329">
        <f t="shared" si="187"/>
        <v>1</v>
      </c>
      <c r="M329">
        <f t="shared" si="187"/>
        <v>18</v>
      </c>
      <c r="N329">
        <f t="shared" si="187"/>
        <v>2</v>
      </c>
      <c r="O329">
        <f t="shared" si="177"/>
        <v>0.9</v>
      </c>
      <c r="P329">
        <f t="shared" ref="P329:BI329" si="188">AVERAGE(P49,P144,P237)</f>
        <v>1541.6190476333334</v>
      </c>
      <c r="Q329">
        <f t="shared" si="188"/>
        <v>3871</v>
      </c>
      <c r="R329">
        <f t="shared" si="188"/>
        <v>1488.0190476333335</v>
      </c>
      <c r="S329">
        <f t="shared" si="188"/>
        <v>1533.5</v>
      </c>
      <c r="T329">
        <f t="shared" si="188"/>
        <v>100.07142856666667</v>
      </c>
      <c r="U329">
        <f t="shared" si="188"/>
        <v>83.08888889666666</v>
      </c>
      <c r="V329">
        <f t="shared" si="188"/>
        <v>269.5</v>
      </c>
      <c r="W329">
        <f t="shared" si="188"/>
        <v>1561.9841269999999</v>
      </c>
      <c r="X329">
        <f t="shared" si="188"/>
        <v>1542.2333333333333</v>
      </c>
      <c r="Y329">
        <f t="shared" si="188"/>
        <v>1700.5</v>
      </c>
      <c r="Z329">
        <f t="shared" si="188"/>
        <v>34.84126984666667</v>
      </c>
      <c r="AA329">
        <f t="shared" si="188"/>
        <v>37.05873016333333</v>
      </c>
      <c r="AB329">
        <f t="shared" si="188"/>
        <v>16.5</v>
      </c>
      <c r="AC329">
        <f t="shared" si="188"/>
        <v>28.666666666666668</v>
      </c>
      <c r="AD329">
        <f t="shared" si="188"/>
        <v>10.666666666666666</v>
      </c>
      <c r="AE329">
        <f t="shared" si="188"/>
        <v>14.333333333333334</v>
      </c>
      <c r="AF329">
        <f t="shared" si="188"/>
        <v>3.6666666666666665</v>
      </c>
      <c r="AG329">
        <f t="shared" si="188"/>
        <v>16.666666666666668</v>
      </c>
      <c r="AH329">
        <f t="shared" si="188"/>
        <v>8.3333333333333339</v>
      </c>
      <c r="AI329">
        <f t="shared" si="188"/>
        <v>1</v>
      </c>
      <c r="AJ329" t="e">
        <f t="shared" si="188"/>
        <v>#DIV/0!</v>
      </c>
      <c r="AK329" t="e">
        <f t="shared" si="188"/>
        <v>#DIV/0!</v>
      </c>
      <c r="AL329">
        <f t="shared" si="188"/>
        <v>4</v>
      </c>
      <c r="AM329">
        <f t="shared" si="188"/>
        <v>7</v>
      </c>
      <c r="AN329">
        <f t="shared" si="188"/>
        <v>2.5</v>
      </c>
      <c r="AO329">
        <f t="shared" si="188"/>
        <v>1</v>
      </c>
      <c r="AP329" t="e">
        <f t="shared" si="188"/>
        <v>#DIV/0!</v>
      </c>
      <c r="AQ329" t="e">
        <f t="shared" si="188"/>
        <v>#DIV/0!</v>
      </c>
      <c r="AR329">
        <f t="shared" si="188"/>
        <v>2</v>
      </c>
      <c r="AS329">
        <f t="shared" si="188"/>
        <v>7</v>
      </c>
      <c r="AT329">
        <f t="shared" si="188"/>
        <v>6</v>
      </c>
      <c r="AU329">
        <f t="shared" si="188"/>
        <v>1</v>
      </c>
      <c r="AV329" t="e">
        <f t="shared" si="188"/>
        <v>#DIV/0!</v>
      </c>
      <c r="AW329" t="e">
        <f t="shared" si="188"/>
        <v>#DIV/0!</v>
      </c>
      <c r="AX329">
        <f t="shared" si="188"/>
        <v>3</v>
      </c>
      <c r="AY329">
        <f t="shared" si="188"/>
        <v>2.6666666666666665</v>
      </c>
      <c r="AZ329">
        <f t="shared" si="188"/>
        <v>1</v>
      </c>
      <c r="BA329" t="e">
        <f t="shared" si="188"/>
        <v>#DIV/0!</v>
      </c>
      <c r="BB329" t="e">
        <f t="shared" si="188"/>
        <v>#DIV/0!</v>
      </c>
      <c r="BC329" t="e">
        <f t="shared" si="188"/>
        <v>#DIV/0!</v>
      </c>
      <c r="BD329">
        <f t="shared" si="188"/>
        <v>1</v>
      </c>
      <c r="BE329">
        <f t="shared" si="188"/>
        <v>9.6666666666666661</v>
      </c>
      <c r="BF329">
        <f t="shared" si="188"/>
        <v>1.5</v>
      </c>
      <c r="BG329" t="e">
        <f t="shared" si="188"/>
        <v>#DIV/0!</v>
      </c>
      <c r="BH329" t="e">
        <f t="shared" si="188"/>
        <v>#DIV/0!</v>
      </c>
      <c r="BI329">
        <f t="shared" si="188"/>
        <v>1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 s="58"/>
      <c r="CG329" s="10"/>
      <c r="CH329" s="10"/>
    </row>
    <row r="330" spans="1:86" s="38" customFormat="1">
      <c r="A330" t="s">
        <v>167</v>
      </c>
      <c r="B330" s="10">
        <v>60</v>
      </c>
      <c r="C330" s="6" t="s">
        <v>2</v>
      </c>
      <c r="D330" s="10" t="s">
        <v>38</v>
      </c>
      <c r="E330" s="59">
        <f t="shared" si="175"/>
        <v>0</v>
      </c>
      <c r="F330" s="59">
        <f t="shared" si="175"/>
        <v>0</v>
      </c>
      <c r="G330" s="59">
        <f t="shared" si="175"/>
        <v>87.5</v>
      </c>
      <c r="H330" s="59">
        <f t="shared" si="175"/>
        <v>12.5</v>
      </c>
      <c r="I330" s="59">
        <f t="shared" si="176"/>
        <v>0.875</v>
      </c>
      <c r="J330">
        <f t="shared" si="187"/>
        <v>24</v>
      </c>
      <c r="K330">
        <f t="shared" si="187"/>
        <v>0</v>
      </c>
      <c r="L330">
        <f t="shared" si="187"/>
        <v>0</v>
      </c>
      <c r="M330">
        <f t="shared" si="187"/>
        <v>21</v>
      </c>
      <c r="N330">
        <f t="shared" si="187"/>
        <v>3</v>
      </c>
      <c r="O330">
        <f t="shared" si="177"/>
        <v>0.875</v>
      </c>
      <c r="P330">
        <f t="shared" ref="P330:BI330" si="189">AVERAGE(P50,P145,P238)</f>
        <v>331.20833333333331</v>
      </c>
      <c r="Q330" t="e">
        <f t="shared" si="189"/>
        <v>#DIV/0!</v>
      </c>
      <c r="R330">
        <f t="shared" si="189"/>
        <v>261.90476189999998</v>
      </c>
      <c r="S330">
        <f t="shared" si="189"/>
        <v>816.33333333333337</v>
      </c>
      <c r="T330">
        <f t="shared" si="189"/>
        <v>149.58333333333334</v>
      </c>
      <c r="U330">
        <f t="shared" si="189"/>
        <v>139.80952379999999</v>
      </c>
      <c r="V330">
        <f t="shared" si="189"/>
        <v>218</v>
      </c>
      <c r="W330">
        <f t="shared" si="189"/>
        <v>933</v>
      </c>
      <c r="X330">
        <f t="shared" si="189"/>
        <v>1058.7619047000001</v>
      </c>
      <c r="Y330">
        <f t="shared" si="189"/>
        <v>52.666666666666664</v>
      </c>
      <c r="Z330">
        <f t="shared" si="189"/>
        <v>502.66666666666669</v>
      </c>
      <c r="AA330">
        <f t="shared" si="189"/>
        <v>527.66666666666663</v>
      </c>
      <c r="AB330">
        <f t="shared" si="189"/>
        <v>327.66666666666669</v>
      </c>
      <c r="AC330">
        <f t="shared" si="189"/>
        <v>20.666666666666668</v>
      </c>
      <c r="AD330">
        <f t="shared" si="189"/>
        <v>10.666666666666666</v>
      </c>
      <c r="AE330">
        <f t="shared" si="189"/>
        <v>8.6666666666666661</v>
      </c>
      <c r="AF330">
        <f t="shared" si="189"/>
        <v>1.3333333333333333</v>
      </c>
      <c r="AG330">
        <f t="shared" si="189"/>
        <v>9.3333333333333339</v>
      </c>
      <c r="AH330">
        <f t="shared" si="189"/>
        <v>9.6666666666666661</v>
      </c>
      <c r="AI330">
        <f t="shared" si="189"/>
        <v>1</v>
      </c>
      <c r="AJ330">
        <f t="shared" si="189"/>
        <v>2</v>
      </c>
      <c r="AK330">
        <f t="shared" si="189"/>
        <v>1</v>
      </c>
      <c r="AL330" t="e">
        <f t="shared" si="189"/>
        <v>#DIV/0!</v>
      </c>
      <c r="AM330">
        <f t="shared" si="189"/>
        <v>8</v>
      </c>
      <c r="AN330">
        <f t="shared" si="189"/>
        <v>1.6666666666666667</v>
      </c>
      <c r="AO330">
        <f t="shared" si="189"/>
        <v>1</v>
      </c>
      <c r="AP330">
        <f t="shared" si="189"/>
        <v>1</v>
      </c>
      <c r="AQ330">
        <f t="shared" si="189"/>
        <v>1</v>
      </c>
      <c r="AR330" t="e">
        <f t="shared" si="189"/>
        <v>#DIV/0!</v>
      </c>
      <c r="AS330">
        <f t="shared" si="189"/>
        <v>2</v>
      </c>
      <c r="AT330">
        <f t="shared" si="189"/>
        <v>7</v>
      </c>
      <c r="AU330" t="e">
        <f t="shared" si="189"/>
        <v>#DIV/0!</v>
      </c>
      <c r="AV330">
        <f t="shared" si="189"/>
        <v>1</v>
      </c>
      <c r="AW330" t="e">
        <f t="shared" si="189"/>
        <v>#DIV/0!</v>
      </c>
      <c r="AX330" t="e">
        <f t="shared" si="189"/>
        <v>#DIV/0!</v>
      </c>
      <c r="AY330" t="e">
        <f t="shared" si="189"/>
        <v>#DIV/0!</v>
      </c>
      <c r="AZ330">
        <f t="shared" si="189"/>
        <v>1</v>
      </c>
      <c r="BA330">
        <f t="shared" si="189"/>
        <v>1</v>
      </c>
      <c r="BB330" t="e">
        <f t="shared" si="189"/>
        <v>#DIV/0!</v>
      </c>
      <c r="BC330" t="e">
        <f t="shared" si="189"/>
        <v>#DIV/0!</v>
      </c>
      <c r="BD330" t="e">
        <f t="shared" si="189"/>
        <v>#DIV/0!</v>
      </c>
      <c r="BE330">
        <f t="shared" si="189"/>
        <v>12.666666666666666</v>
      </c>
      <c r="BF330" t="e">
        <f t="shared" si="189"/>
        <v>#DIV/0!</v>
      </c>
      <c r="BG330">
        <f t="shared" si="189"/>
        <v>2</v>
      </c>
      <c r="BH330">
        <f t="shared" si="189"/>
        <v>3.3333333333333335</v>
      </c>
      <c r="BI330">
        <f t="shared" si="189"/>
        <v>3.6666666666666665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G330" s="10"/>
      <c r="CH330" s="10"/>
    </row>
    <row r="331" spans="1:86" s="38" customFormat="1">
      <c r="A331" t="s">
        <v>182</v>
      </c>
      <c r="B331" s="10">
        <v>65</v>
      </c>
      <c r="C331" s="4" t="s">
        <v>3</v>
      </c>
      <c r="D331" s="10" t="s">
        <v>38</v>
      </c>
      <c r="E331" s="59">
        <f t="shared" si="175"/>
        <v>66.666666666666657</v>
      </c>
      <c r="F331" s="59">
        <f t="shared" si="175"/>
        <v>12.5</v>
      </c>
      <c r="G331" s="59">
        <f t="shared" si="175"/>
        <v>8.3333333333333321</v>
      </c>
      <c r="H331" s="59">
        <f t="shared" si="175"/>
        <v>12.5</v>
      </c>
      <c r="I331" s="59">
        <f t="shared" si="176"/>
        <v>8.3333333333333329E-2</v>
      </c>
      <c r="J331">
        <f t="shared" si="187"/>
        <v>24</v>
      </c>
      <c r="K331">
        <f t="shared" si="187"/>
        <v>16</v>
      </c>
      <c r="L331">
        <f t="shared" si="187"/>
        <v>3</v>
      </c>
      <c r="M331">
        <f t="shared" si="187"/>
        <v>2</v>
      </c>
      <c r="N331">
        <f t="shared" si="187"/>
        <v>3</v>
      </c>
      <c r="O331">
        <f t="shared" si="177"/>
        <v>0.4</v>
      </c>
      <c r="P331">
        <f t="shared" ref="P331:BI331" si="190">AVERAGE(P51,P146,P239)</f>
        <v>1067.5</v>
      </c>
      <c r="Q331">
        <f t="shared" si="190"/>
        <v>1138</v>
      </c>
      <c r="R331">
        <f t="shared" si="190"/>
        <v>746.5</v>
      </c>
      <c r="S331">
        <f t="shared" si="190"/>
        <v>1075.75</v>
      </c>
      <c r="T331">
        <f t="shared" si="190"/>
        <v>1217.0833335</v>
      </c>
      <c r="U331">
        <f t="shared" si="190"/>
        <v>1567.5</v>
      </c>
      <c r="V331">
        <f t="shared" si="190"/>
        <v>1267.25</v>
      </c>
      <c r="W331">
        <f t="shared" si="190"/>
        <v>190.25</v>
      </c>
      <c r="X331">
        <f t="shared" si="190"/>
        <v>264</v>
      </c>
      <c r="Y331">
        <f t="shared" si="190"/>
        <v>129.25</v>
      </c>
      <c r="Z331">
        <f t="shared" si="190"/>
        <v>448.5</v>
      </c>
      <c r="AA331">
        <f t="shared" si="190"/>
        <v>811</v>
      </c>
      <c r="AB331">
        <f t="shared" si="190"/>
        <v>275.5</v>
      </c>
      <c r="AC331">
        <f t="shared" si="190"/>
        <v>24</v>
      </c>
      <c r="AD331">
        <f t="shared" si="190"/>
        <v>7.333333333333333</v>
      </c>
      <c r="AE331">
        <f t="shared" si="190"/>
        <v>8</v>
      </c>
      <c r="AF331">
        <f t="shared" si="190"/>
        <v>11.333333333333334</v>
      </c>
      <c r="AG331">
        <f t="shared" si="190"/>
        <v>4.333333333333333</v>
      </c>
      <c r="AH331">
        <f t="shared" si="190"/>
        <v>6</v>
      </c>
      <c r="AI331">
        <f t="shared" si="190"/>
        <v>3.5</v>
      </c>
      <c r="AJ331">
        <f t="shared" si="190"/>
        <v>1</v>
      </c>
      <c r="AK331">
        <f t="shared" si="190"/>
        <v>2</v>
      </c>
      <c r="AL331">
        <f t="shared" si="190"/>
        <v>12.333333333333334</v>
      </c>
      <c r="AM331">
        <f t="shared" si="190"/>
        <v>4</v>
      </c>
      <c r="AN331">
        <f t="shared" si="190"/>
        <v>3.5</v>
      </c>
      <c r="AO331" t="e">
        <f t="shared" si="190"/>
        <v>#DIV/0!</v>
      </c>
      <c r="AP331" t="e">
        <f t="shared" si="190"/>
        <v>#DIV/0!</v>
      </c>
      <c r="AQ331" t="e">
        <f t="shared" si="190"/>
        <v>#DIV/0!</v>
      </c>
      <c r="AR331">
        <f t="shared" si="190"/>
        <v>2.3333333333333335</v>
      </c>
      <c r="AS331">
        <f t="shared" si="190"/>
        <v>1</v>
      </c>
      <c r="AT331">
        <f t="shared" si="190"/>
        <v>2</v>
      </c>
      <c r="AU331">
        <f t="shared" si="190"/>
        <v>5</v>
      </c>
      <c r="AV331">
        <f t="shared" si="190"/>
        <v>1</v>
      </c>
      <c r="AW331">
        <f t="shared" si="190"/>
        <v>2</v>
      </c>
      <c r="AX331">
        <f t="shared" si="190"/>
        <v>2.5</v>
      </c>
      <c r="AY331">
        <f t="shared" si="190"/>
        <v>2</v>
      </c>
      <c r="AZ331">
        <f t="shared" si="190"/>
        <v>1.5</v>
      </c>
      <c r="BA331">
        <f t="shared" si="190"/>
        <v>1</v>
      </c>
      <c r="BB331" t="e">
        <f t="shared" si="190"/>
        <v>#DIV/0!</v>
      </c>
      <c r="BC331" t="e">
        <f t="shared" si="190"/>
        <v>#DIV/0!</v>
      </c>
      <c r="BD331">
        <f t="shared" si="190"/>
        <v>8.3333333333333339</v>
      </c>
      <c r="BE331">
        <f t="shared" si="190"/>
        <v>12.333333333333334</v>
      </c>
      <c r="BF331">
        <f t="shared" si="190"/>
        <v>7.666666666666667</v>
      </c>
      <c r="BG331" t="e">
        <f t="shared" si="190"/>
        <v>#DIV/0!</v>
      </c>
      <c r="BH331" t="e">
        <f t="shared" si="190"/>
        <v>#DIV/0!</v>
      </c>
      <c r="BI331">
        <f t="shared" si="190"/>
        <v>1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G331" s="10"/>
      <c r="CH331" s="10"/>
    </row>
    <row r="332" spans="1:86" s="38" customFormat="1">
      <c r="A332" t="s">
        <v>169</v>
      </c>
      <c r="B332" s="10">
        <v>65</v>
      </c>
      <c r="C332" s="6" t="s">
        <v>2</v>
      </c>
      <c r="D332" s="10" t="s">
        <v>38</v>
      </c>
      <c r="E332" s="59">
        <f t="shared" si="175"/>
        <v>0</v>
      </c>
      <c r="F332" s="59">
        <f t="shared" si="175"/>
        <v>0</v>
      </c>
      <c r="G332" s="59">
        <f t="shared" si="175"/>
        <v>62.5</v>
      </c>
      <c r="H332" s="59">
        <f t="shared" si="175"/>
        <v>37.5</v>
      </c>
      <c r="I332" s="59">
        <f t="shared" si="176"/>
        <v>0.625</v>
      </c>
      <c r="J332">
        <f t="shared" si="187"/>
        <v>24</v>
      </c>
      <c r="K332">
        <f t="shared" si="187"/>
        <v>0</v>
      </c>
      <c r="L332">
        <f t="shared" si="187"/>
        <v>0</v>
      </c>
      <c r="M332">
        <f t="shared" si="187"/>
        <v>15</v>
      </c>
      <c r="N332">
        <f t="shared" si="187"/>
        <v>9</v>
      </c>
      <c r="O332">
        <f t="shared" si="177"/>
        <v>0.625</v>
      </c>
      <c r="P332">
        <f t="shared" ref="P332:BI332" si="191">AVERAGE(P52,P147,P240)</f>
        <v>418.95833333333331</v>
      </c>
      <c r="Q332" t="e">
        <f t="shared" si="191"/>
        <v>#DIV/0!</v>
      </c>
      <c r="R332">
        <f t="shared" si="191"/>
        <v>303.17460316666666</v>
      </c>
      <c r="S332">
        <f t="shared" si="191"/>
        <v>380.95555553333332</v>
      </c>
      <c r="T332">
        <f t="shared" si="191"/>
        <v>166.45833333333334</v>
      </c>
      <c r="U332">
        <f t="shared" si="191"/>
        <v>95.022222223333344</v>
      </c>
      <c r="V332">
        <f t="shared" si="191"/>
        <v>300.11111110000002</v>
      </c>
      <c r="W332">
        <f t="shared" si="191"/>
        <v>266.875</v>
      </c>
      <c r="X332">
        <f t="shared" si="191"/>
        <v>323.64126983333335</v>
      </c>
      <c r="Y332">
        <f t="shared" si="191"/>
        <v>154.13333333333333</v>
      </c>
      <c r="Z332">
        <f t="shared" si="191"/>
        <v>38.083333333333336</v>
      </c>
      <c r="AA332">
        <f t="shared" si="191"/>
        <v>23.092063493333331</v>
      </c>
      <c r="AB332">
        <f t="shared" si="191"/>
        <v>61.511111113333335</v>
      </c>
      <c r="AC332">
        <f t="shared" si="191"/>
        <v>54</v>
      </c>
      <c r="AD332">
        <f t="shared" si="191"/>
        <v>21.333333333333332</v>
      </c>
      <c r="AE332">
        <f t="shared" si="191"/>
        <v>21</v>
      </c>
      <c r="AF332">
        <f t="shared" si="191"/>
        <v>11.666666666666666</v>
      </c>
      <c r="AG332">
        <f t="shared" si="191"/>
        <v>10</v>
      </c>
      <c r="AH332">
        <f t="shared" si="191"/>
        <v>13.333333333333334</v>
      </c>
      <c r="AI332">
        <f t="shared" si="191"/>
        <v>4.333333333333333</v>
      </c>
      <c r="AJ332">
        <f t="shared" si="191"/>
        <v>1</v>
      </c>
      <c r="AK332">
        <f t="shared" si="191"/>
        <v>4</v>
      </c>
      <c r="AL332">
        <f t="shared" si="191"/>
        <v>21.666666666666668</v>
      </c>
      <c r="AM332">
        <f t="shared" si="191"/>
        <v>8</v>
      </c>
      <c r="AN332">
        <f t="shared" si="191"/>
        <v>5.333333333333333</v>
      </c>
      <c r="AO332">
        <f t="shared" si="191"/>
        <v>1</v>
      </c>
      <c r="AP332" t="e">
        <f t="shared" si="191"/>
        <v>#DIV/0!</v>
      </c>
      <c r="AQ332">
        <f t="shared" si="191"/>
        <v>1</v>
      </c>
      <c r="AR332">
        <f t="shared" si="191"/>
        <v>7.333333333333333</v>
      </c>
      <c r="AS332">
        <f t="shared" si="191"/>
        <v>1.5</v>
      </c>
      <c r="AT332">
        <f t="shared" si="191"/>
        <v>5</v>
      </c>
      <c r="AU332">
        <f t="shared" si="191"/>
        <v>2.6666666666666665</v>
      </c>
      <c r="AV332">
        <f t="shared" si="191"/>
        <v>1</v>
      </c>
      <c r="AW332">
        <f t="shared" si="191"/>
        <v>2.6666666666666665</v>
      </c>
      <c r="AX332">
        <f t="shared" si="191"/>
        <v>9</v>
      </c>
      <c r="AY332">
        <f t="shared" si="191"/>
        <v>1</v>
      </c>
      <c r="AZ332">
        <f t="shared" si="191"/>
        <v>3</v>
      </c>
      <c r="BA332">
        <f t="shared" si="191"/>
        <v>2</v>
      </c>
      <c r="BB332" t="e">
        <f t="shared" si="191"/>
        <v>#DIV/0!</v>
      </c>
      <c r="BC332">
        <f t="shared" si="191"/>
        <v>1.5</v>
      </c>
      <c r="BD332">
        <f t="shared" si="191"/>
        <v>5.333333333333333</v>
      </c>
      <c r="BE332">
        <f t="shared" si="191"/>
        <v>25</v>
      </c>
      <c r="BF332">
        <f t="shared" si="191"/>
        <v>2</v>
      </c>
      <c r="BG332" t="e">
        <f t="shared" si="191"/>
        <v>#DIV/0!</v>
      </c>
      <c r="BH332" t="e">
        <f t="shared" si="191"/>
        <v>#DIV/0!</v>
      </c>
      <c r="BI332">
        <f t="shared" si="191"/>
        <v>2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G332" s="10"/>
      <c r="CH332" s="10"/>
    </row>
    <row r="333" spans="1:86" s="38" customFormat="1">
      <c r="A333" t="s">
        <v>170</v>
      </c>
      <c r="B333" s="10">
        <v>60</v>
      </c>
      <c r="C333" s="6" t="s">
        <v>2</v>
      </c>
      <c r="D333" s="10" t="s">
        <v>38</v>
      </c>
      <c r="E333" s="59">
        <f t="shared" si="175"/>
        <v>4.1666666666666661</v>
      </c>
      <c r="F333" s="59">
        <f t="shared" si="175"/>
        <v>0</v>
      </c>
      <c r="G333" s="59">
        <f t="shared" si="175"/>
        <v>83.333333333333343</v>
      </c>
      <c r="H333" s="59">
        <f t="shared" si="175"/>
        <v>12.5</v>
      </c>
      <c r="I333" s="59">
        <f t="shared" si="176"/>
        <v>0.83333333333333337</v>
      </c>
      <c r="J333">
        <f t="shared" si="187"/>
        <v>24</v>
      </c>
      <c r="K333">
        <f t="shared" si="187"/>
        <v>1</v>
      </c>
      <c r="L333">
        <f t="shared" si="187"/>
        <v>0</v>
      </c>
      <c r="M333">
        <f t="shared" si="187"/>
        <v>20</v>
      </c>
      <c r="N333">
        <f t="shared" si="187"/>
        <v>3</v>
      </c>
      <c r="O333">
        <f t="shared" si="177"/>
        <v>0.86956521739130432</v>
      </c>
      <c r="P333">
        <f t="shared" ref="P333:AT333" si="192">AVERAGE(P53,P148,P241)</f>
        <v>1149.4761903333333</v>
      </c>
      <c r="Q333" t="e">
        <f t="shared" si="192"/>
        <v>#DIV/0!</v>
      </c>
      <c r="R333">
        <f t="shared" si="192"/>
        <v>1082.8333333333333</v>
      </c>
      <c r="S333">
        <f t="shared" si="192"/>
        <v>2058</v>
      </c>
      <c r="T333">
        <f t="shared" si="192"/>
        <v>85.48809523333334</v>
      </c>
      <c r="U333">
        <f t="shared" si="192"/>
        <v>79.833333333333329</v>
      </c>
      <c r="V333">
        <f t="shared" si="192"/>
        <v>134.33333329999999</v>
      </c>
      <c r="W333">
        <f t="shared" si="192"/>
        <v>1275.809524</v>
      </c>
      <c r="X333">
        <f t="shared" si="192"/>
        <v>303.5</v>
      </c>
      <c r="Y333">
        <f t="shared" si="192"/>
        <v>7177.6666660000001</v>
      </c>
      <c r="Z333">
        <f t="shared" si="192"/>
        <v>519.46428573333333</v>
      </c>
      <c r="AA333">
        <f t="shared" si="192"/>
        <v>556.5</v>
      </c>
      <c r="AB333">
        <f t="shared" si="192"/>
        <v>133</v>
      </c>
      <c r="AC333">
        <f t="shared" si="192"/>
        <v>27.666666666666668</v>
      </c>
      <c r="AD333">
        <f t="shared" si="192"/>
        <v>10.333333333333334</v>
      </c>
      <c r="AE333">
        <f t="shared" si="192"/>
        <v>13.666666666666666</v>
      </c>
      <c r="AF333">
        <f t="shared" si="192"/>
        <v>3.6666666666666665</v>
      </c>
      <c r="AG333">
        <f t="shared" si="192"/>
        <v>14.666666666666666</v>
      </c>
      <c r="AH333">
        <f t="shared" si="192"/>
        <v>9</v>
      </c>
      <c r="AI333">
        <f t="shared" si="192"/>
        <v>1</v>
      </c>
      <c r="AJ333" t="e">
        <f t="shared" si="192"/>
        <v>#DIV/0!</v>
      </c>
      <c r="AK333">
        <f t="shared" si="192"/>
        <v>7</v>
      </c>
      <c r="AL333">
        <f t="shared" si="192"/>
        <v>2</v>
      </c>
      <c r="AM333">
        <f t="shared" si="192"/>
        <v>7.666666666666667</v>
      </c>
      <c r="AN333">
        <f t="shared" si="192"/>
        <v>2</v>
      </c>
      <c r="AO333" t="e">
        <f t="shared" si="192"/>
        <v>#DIV/0!</v>
      </c>
      <c r="AP333" t="e">
        <f t="shared" si="192"/>
        <v>#DIV/0!</v>
      </c>
      <c r="AQ333">
        <f t="shared" si="192"/>
        <v>2</v>
      </c>
      <c r="AR333">
        <f t="shared" si="192"/>
        <v>2</v>
      </c>
      <c r="AS333">
        <f t="shared" si="192"/>
        <v>5.333333333333333</v>
      </c>
      <c r="AT333">
        <f t="shared" si="192"/>
        <v>6.666666666666667</v>
      </c>
      <c r="AU333">
        <f t="shared" ref="AU333:BI333" si="193">AVERAGE(AU53,AU148,AU241)</f>
        <v>1</v>
      </c>
      <c r="AV333" t="e">
        <f t="shared" si="193"/>
        <v>#DIV/0!</v>
      </c>
      <c r="AW333">
        <f t="shared" si="193"/>
        <v>3</v>
      </c>
      <c r="AX333">
        <f t="shared" si="193"/>
        <v>1</v>
      </c>
      <c r="AY333">
        <f t="shared" si="193"/>
        <v>1.6666666666666667</v>
      </c>
      <c r="AZ333">
        <f t="shared" si="193"/>
        <v>3</v>
      </c>
      <c r="BA333" t="e">
        <f t="shared" si="193"/>
        <v>#DIV/0!</v>
      </c>
      <c r="BB333" t="e">
        <f t="shared" si="193"/>
        <v>#DIV/0!</v>
      </c>
      <c r="BC333">
        <f t="shared" si="193"/>
        <v>2</v>
      </c>
      <c r="BD333">
        <f t="shared" si="193"/>
        <v>1</v>
      </c>
      <c r="BE333">
        <f t="shared" si="193"/>
        <v>9.6666666666666661</v>
      </c>
      <c r="BF333">
        <f t="shared" si="193"/>
        <v>2</v>
      </c>
      <c r="BG333" t="e">
        <f t="shared" si="193"/>
        <v>#DIV/0!</v>
      </c>
      <c r="BH333" t="e">
        <f t="shared" si="193"/>
        <v>#DIV/0!</v>
      </c>
      <c r="BI333">
        <f t="shared" si="193"/>
        <v>3.6666666666666665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 s="58"/>
      <c r="CG333" s="10"/>
      <c r="CH333" s="10"/>
    </row>
    <row r="334" spans="1:86" s="38" customFormat="1">
      <c r="A334" t="s">
        <v>171</v>
      </c>
      <c r="B334" s="10">
        <v>65</v>
      </c>
      <c r="C334" s="4" t="s">
        <v>3</v>
      </c>
      <c r="D334" s="10" t="s">
        <v>38</v>
      </c>
      <c r="E334" s="59">
        <f t="shared" si="175"/>
        <v>0</v>
      </c>
      <c r="F334" s="59">
        <f t="shared" si="175"/>
        <v>0</v>
      </c>
      <c r="G334" s="59">
        <f t="shared" si="175"/>
        <v>100</v>
      </c>
      <c r="H334" s="59">
        <f t="shared" si="175"/>
        <v>0</v>
      </c>
      <c r="I334" s="59">
        <f t="shared" si="176"/>
        <v>1</v>
      </c>
      <c r="J334">
        <f t="shared" si="187"/>
        <v>24</v>
      </c>
      <c r="K334">
        <f t="shared" si="187"/>
        <v>0</v>
      </c>
      <c r="L334">
        <f t="shared" si="187"/>
        <v>0</v>
      </c>
      <c r="M334">
        <f t="shared" si="187"/>
        <v>24</v>
      </c>
      <c r="N334">
        <f t="shared" si="187"/>
        <v>0</v>
      </c>
      <c r="O334">
        <f t="shared" si="177"/>
        <v>1</v>
      </c>
      <c r="P334">
        <f t="shared" ref="P334:AT334" si="194">AVERAGE(P54,P149,P242)</f>
        <v>156.75</v>
      </c>
      <c r="Q334" t="e">
        <f t="shared" si="194"/>
        <v>#DIV/0!</v>
      </c>
      <c r="R334">
        <f t="shared" si="194"/>
        <v>156.75</v>
      </c>
      <c r="S334" t="e">
        <f t="shared" si="194"/>
        <v>#DIV/0!</v>
      </c>
      <c r="T334">
        <f t="shared" si="194"/>
        <v>134.75</v>
      </c>
      <c r="U334">
        <f t="shared" si="194"/>
        <v>134.75</v>
      </c>
      <c r="V334" t="e">
        <f t="shared" si="194"/>
        <v>#DIV/0!</v>
      </c>
      <c r="W334">
        <f t="shared" si="194"/>
        <v>105.29166666666667</v>
      </c>
      <c r="X334">
        <f t="shared" si="194"/>
        <v>105.29166666666667</v>
      </c>
      <c r="Y334" t="e">
        <f t="shared" si="194"/>
        <v>#DIV/0!</v>
      </c>
      <c r="Z334">
        <f t="shared" si="194"/>
        <v>864.33333333333337</v>
      </c>
      <c r="AA334">
        <f t="shared" si="194"/>
        <v>864.33333333333337</v>
      </c>
      <c r="AB334" t="e">
        <f t="shared" si="194"/>
        <v>#DIV/0!</v>
      </c>
      <c r="AC334">
        <f t="shared" si="194"/>
        <v>118</v>
      </c>
      <c r="AD334">
        <f t="shared" si="194"/>
        <v>48.666666666666664</v>
      </c>
      <c r="AE334">
        <f t="shared" si="194"/>
        <v>69.333333333333329</v>
      </c>
      <c r="AF334" t="e">
        <f t="shared" si="194"/>
        <v>#DIV/0!</v>
      </c>
      <c r="AG334">
        <f t="shared" si="194"/>
        <v>15.666666666666666</v>
      </c>
      <c r="AH334">
        <f t="shared" si="194"/>
        <v>27</v>
      </c>
      <c r="AI334">
        <f t="shared" si="194"/>
        <v>22.333333333333332</v>
      </c>
      <c r="AJ334">
        <f t="shared" si="194"/>
        <v>6.333333333333333</v>
      </c>
      <c r="AK334">
        <f t="shared" si="194"/>
        <v>3</v>
      </c>
      <c r="AL334">
        <f t="shared" si="194"/>
        <v>45.666666666666664</v>
      </c>
      <c r="AM334">
        <f t="shared" si="194"/>
        <v>8</v>
      </c>
      <c r="AN334">
        <f t="shared" si="194"/>
        <v>19</v>
      </c>
      <c r="AO334">
        <f t="shared" si="194"/>
        <v>4</v>
      </c>
      <c r="AP334">
        <f t="shared" si="194"/>
        <v>1</v>
      </c>
      <c r="AQ334" t="e">
        <f t="shared" si="194"/>
        <v>#DIV/0!</v>
      </c>
      <c r="AR334">
        <f t="shared" si="194"/>
        <v>18.666666666666668</v>
      </c>
      <c r="AS334">
        <f t="shared" si="194"/>
        <v>7.666666666666667</v>
      </c>
      <c r="AT334">
        <f t="shared" si="194"/>
        <v>8</v>
      </c>
      <c r="AU334">
        <f t="shared" ref="AU334:BI334" si="195">AVERAGE(AU54,AU149,AU242)</f>
        <v>19.666666666666668</v>
      </c>
      <c r="AV334">
        <f t="shared" si="195"/>
        <v>6</v>
      </c>
      <c r="AW334">
        <f t="shared" si="195"/>
        <v>3</v>
      </c>
      <c r="AX334">
        <f t="shared" si="195"/>
        <v>27</v>
      </c>
      <c r="AY334" t="e">
        <f t="shared" si="195"/>
        <v>#DIV/0!</v>
      </c>
      <c r="AZ334" t="e">
        <f t="shared" si="195"/>
        <v>#DIV/0!</v>
      </c>
      <c r="BA334" t="e">
        <f t="shared" si="195"/>
        <v>#DIV/0!</v>
      </c>
      <c r="BB334" t="e">
        <f t="shared" si="195"/>
        <v>#DIV/0!</v>
      </c>
      <c r="BC334" t="e">
        <f t="shared" si="195"/>
        <v>#DIV/0!</v>
      </c>
      <c r="BD334" t="e">
        <f t="shared" si="195"/>
        <v>#DIV/0!</v>
      </c>
      <c r="BE334">
        <f t="shared" si="195"/>
        <v>8.3333333333333339</v>
      </c>
      <c r="BF334">
        <f t="shared" si="195"/>
        <v>1</v>
      </c>
      <c r="BG334" t="e">
        <f t="shared" si="195"/>
        <v>#DIV/0!</v>
      </c>
      <c r="BH334" t="e">
        <f t="shared" si="195"/>
        <v>#DIV/0!</v>
      </c>
      <c r="BI334">
        <f t="shared" si="195"/>
        <v>7.666666666666667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 s="58"/>
      <c r="CG334" s="10"/>
      <c r="CH334" s="10"/>
    </row>
    <row r="335" spans="1:86" s="38" customFormat="1">
      <c r="A335" t="s">
        <v>172</v>
      </c>
      <c r="B335" s="10">
        <v>60</v>
      </c>
      <c r="C335" s="4" t="s">
        <v>3</v>
      </c>
      <c r="D335" s="10" t="s">
        <v>38</v>
      </c>
      <c r="E335" s="59">
        <f t="shared" si="175"/>
        <v>8.3333333333333321</v>
      </c>
      <c r="F335" s="59">
        <f t="shared" si="175"/>
        <v>0</v>
      </c>
      <c r="G335" s="59">
        <f t="shared" si="175"/>
        <v>83.333333333333343</v>
      </c>
      <c r="H335" s="59">
        <f t="shared" si="175"/>
        <v>8.3333333333333321</v>
      </c>
      <c r="I335" s="59">
        <f t="shared" si="176"/>
        <v>0.83333333333333337</v>
      </c>
      <c r="J335">
        <f t="shared" si="187"/>
        <v>24</v>
      </c>
      <c r="K335">
        <f t="shared" si="187"/>
        <v>2</v>
      </c>
      <c r="L335">
        <f t="shared" si="187"/>
        <v>0</v>
      </c>
      <c r="M335">
        <f t="shared" si="187"/>
        <v>20</v>
      </c>
      <c r="N335">
        <f t="shared" si="187"/>
        <v>2</v>
      </c>
      <c r="O335">
        <f t="shared" si="177"/>
        <v>0.90909090909090906</v>
      </c>
      <c r="P335">
        <f t="shared" ref="P335:AT335" si="196">AVERAGE(P55,P150,P243)</f>
        <v>446.3472222333333</v>
      </c>
      <c r="Q335" t="e">
        <f t="shared" si="196"/>
        <v>#DIV/0!</v>
      </c>
      <c r="R335">
        <f t="shared" si="196"/>
        <v>442.31944446666665</v>
      </c>
      <c r="S335">
        <f t="shared" si="196"/>
        <v>185.5</v>
      </c>
      <c r="T335">
        <f t="shared" si="196"/>
        <v>241.19444446666668</v>
      </c>
      <c r="U335">
        <f t="shared" si="196"/>
        <v>242.55555556666664</v>
      </c>
      <c r="V335">
        <f t="shared" si="196"/>
        <v>217</v>
      </c>
      <c r="W335">
        <f t="shared" si="196"/>
        <v>90.888888886666678</v>
      </c>
      <c r="X335">
        <f t="shared" si="196"/>
        <v>91.902777786666661</v>
      </c>
      <c r="Y335">
        <f t="shared" si="196"/>
        <v>107</v>
      </c>
      <c r="Z335">
        <f t="shared" si="196"/>
        <v>217</v>
      </c>
      <c r="AA335">
        <f t="shared" si="196"/>
        <v>217.40277776666667</v>
      </c>
      <c r="AB335">
        <f t="shared" si="196"/>
        <v>201.5</v>
      </c>
      <c r="AC335">
        <f t="shared" si="196"/>
        <v>34.333333333333336</v>
      </c>
      <c r="AD335">
        <f t="shared" si="196"/>
        <v>14.333333333333334</v>
      </c>
      <c r="AE335">
        <f t="shared" si="196"/>
        <v>16.666666666666668</v>
      </c>
      <c r="AF335">
        <f t="shared" si="196"/>
        <v>3.3333333333333335</v>
      </c>
      <c r="AG335">
        <f t="shared" si="196"/>
        <v>11.666666666666666</v>
      </c>
      <c r="AH335">
        <f t="shared" si="196"/>
        <v>8.3333333333333339</v>
      </c>
      <c r="AI335">
        <f t="shared" si="196"/>
        <v>1.3333333333333333</v>
      </c>
      <c r="AJ335" t="e">
        <f t="shared" si="196"/>
        <v>#DIV/0!</v>
      </c>
      <c r="AK335">
        <f t="shared" si="196"/>
        <v>3.6666666666666665</v>
      </c>
      <c r="AL335">
        <f t="shared" si="196"/>
        <v>14</v>
      </c>
      <c r="AM335">
        <f t="shared" si="196"/>
        <v>7.333333333333333</v>
      </c>
      <c r="AN335">
        <f t="shared" si="196"/>
        <v>1.5</v>
      </c>
      <c r="AO335" t="e">
        <f t="shared" si="196"/>
        <v>#DIV/0!</v>
      </c>
      <c r="AP335" t="e">
        <f t="shared" si="196"/>
        <v>#DIV/0!</v>
      </c>
      <c r="AQ335">
        <f t="shared" si="196"/>
        <v>1.6666666666666667</v>
      </c>
      <c r="AR335">
        <f t="shared" si="196"/>
        <v>6.5</v>
      </c>
      <c r="AS335">
        <f t="shared" si="196"/>
        <v>6.5</v>
      </c>
      <c r="AT335">
        <f t="shared" si="196"/>
        <v>6.666666666666667</v>
      </c>
      <c r="AU335">
        <f t="shared" ref="AU335:BI335" si="197">AVERAGE(AU55,AU150,AU243)</f>
        <v>1.3333333333333333</v>
      </c>
      <c r="AV335" t="e">
        <f t="shared" si="197"/>
        <v>#DIV/0!</v>
      </c>
      <c r="AW335">
        <f t="shared" si="197"/>
        <v>2.5</v>
      </c>
      <c r="AX335">
        <f t="shared" si="197"/>
        <v>4</v>
      </c>
      <c r="AY335" t="e">
        <f t="shared" si="197"/>
        <v>#DIV/0!</v>
      </c>
      <c r="AZ335">
        <f t="shared" si="197"/>
        <v>2</v>
      </c>
      <c r="BA335" t="e">
        <f t="shared" si="197"/>
        <v>#DIV/0!</v>
      </c>
      <c r="BB335" t="e">
        <f t="shared" si="197"/>
        <v>#DIV/0!</v>
      </c>
      <c r="BC335">
        <f t="shared" si="197"/>
        <v>1</v>
      </c>
      <c r="BD335">
        <f t="shared" si="197"/>
        <v>3.5</v>
      </c>
      <c r="BE335">
        <f t="shared" si="197"/>
        <v>18.666666666666668</v>
      </c>
      <c r="BF335" t="e">
        <f t="shared" si="197"/>
        <v>#DIV/0!</v>
      </c>
      <c r="BG335" t="e">
        <f t="shared" si="197"/>
        <v>#DIV/0!</v>
      </c>
      <c r="BH335" t="e">
        <f t="shared" si="197"/>
        <v>#DIV/0!</v>
      </c>
      <c r="BI335">
        <f t="shared" si="197"/>
        <v>6.333333333333333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G335" s="10"/>
      <c r="CH335" s="10"/>
    </row>
    <row r="336" spans="1:86" s="38" customFormat="1">
      <c r="A336" t="s">
        <v>173</v>
      </c>
      <c r="B336" s="10">
        <v>60</v>
      </c>
      <c r="C336" s="6" t="s">
        <v>2</v>
      </c>
      <c r="D336" s="10" t="s">
        <v>38</v>
      </c>
      <c r="E336" s="59">
        <f t="shared" si="175"/>
        <v>0</v>
      </c>
      <c r="F336" s="59">
        <f t="shared" si="175"/>
        <v>0</v>
      </c>
      <c r="G336" s="59">
        <f t="shared" si="175"/>
        <v>70.833333333333343</v>
      </c>
      <c r="H336" s="59">
        <f t="shared" si="175"/>
        <v>29.166666666666668</v>
      </c>
      <c r="I336" s="59">
        <f t="shared" si="176"/>
        <v>0.70833333333333337</v>
      </c>
      <c r="J336">
        <f t="shared" si="187"/>
        <v>24</v>
      </c>
      <c r="K336">
        <f t="shared" si="187"/>
        <v>0</v>
      </c>
      <c r="L336">
        <f t="shared" si="187"/>
        <v>0</v>
      </c>
      <c r="M336">
        <f t="shared" si="187"/>
        <v>17</v>
      </c>
      <c r="N336">
        <f t="shared" si="187"/>
        <v>7</v>
      </c>
      <c r="O336">
        <f t="shared" si="177"/>
        <v>0.70833333333333337</v>
      </c>
      <c r="P336">
        <f t="shared" ref="P336:AT336" si="198">AVERAGE(P56,P151,P244)</f>
        <v>385.83333333333331</v>
      </c>
      <c r="Q336" t="e">
        <f t="shared" si="198"/>
        <v>#DIV/0!</v>
      </c>
      <c r="R336">
        <f t="shared" si="198"/>
        <v>330.40873016666666</v>
      </c>
      <c r="S336">
        <f t="shared" si="198"/>
        <v>789.25</v>
      </c>
      <c r="T336">
        <f t="shared" si="198"/>
        <v>98.666666666666671</v>
      </c>
      <c r="U336">
        <f t="shared" si="198"/>
        <v>107.84126985</v>
      </c>
      <c r="V336">
        <f t="shared" si="198"/>
        <v>96.333333333333329</v>
      </c>
      <c r="W336">
        <f t="shared" si="198"/>
        <v>65.875</v>
      </c>
      <c r="X336">
        <f t="shared" si="198"/>
        <v>56.206349203333332</v>
      </c>
      <c r="Y336">
        <f t="shared" si="198"/>
        <v>87.75</v>
      </c>
      <c r="Z336">
        <f t="shared" si="198"/>
        <v>637.625</v>
      </c>
      <c r="AA336">
        <f t="shared" si="198"/>
        <v>783.56349206666664</v>
      </c>
      <c r="AB336">
        <f t="shared" si="198"/>
        <v>275</v>
      </c>
      <c r="AC336">
        <f t="shared" si="198"/>
        <v>23.333333333333332</v>
      </c>
      <c r="AD336">
        <f t="shared" si="198"/>
        <v>10.333333333333334</v>
      </c>
      <c r="AE336">
        <f t="shared" si="198"/>
        <v>10</v>
      </c>
      <c r="AF336">
        <f t="shared" si="198"/>
        <v>3</v>
      </c>
      <c r="AG336">
        <f t="shared" si="198"/>
        <v>10.666666666666666</v>
      </c>
      <c r="AH336">
        <f t="shared" si="198"/>
        <v>9.6666666666666661</v>
      </c>
      <c r="AI336">
        <f t="shared" si="198"/>
        <v>1.3333333333333333</v>
      </c>
      <c r="AJ336" t="e">
        <f t="shared" si="198"/>
        <v>#DIV/0!</v>
      </c>
      <c r="AK336" t="e">
        <f t="shared" si="198"/>
        <v>#DIV/0!</v>
      </c>
      <c r="AL336">
        <f t="shared" si="198"/>
        <v>5</v>
      </c>
      <c r="AM336">
        <f t="shared" si="198"/>
        <v>8</v>
      </c>
      <c r="AN336">
        <f t="shared" si="198"/>
        <v>1.6666666666666667</v>
      </c>
      <c r="AO336" t="e">
        <f t="shared" si="198"/>
        <v>#DIV/0!</v>
      </c>
      <c r="AP336" t="e">
        <f t="shared" si="198"/>
        <v>#DIV/0!</v>
      </c>
      <c r="AQ336" t="e">
        <f t="shared" si="198"/>
        <v>#DIV/0!</v>
      </c>
      <c r="AR336">
        <f t="shared" si="198"/>
        <v>2</v>
      </c>
      <c r="AS336">
        <f t="shared" si="198"/>
        <v>2.6666666666666665</v>
      </c>
      <c r="AT336">
        <f t="shared" si="198"/>
        <v>5.666666666666667</v>
      </c>
      <c r="AU336">
        <f t="shared" ref="AU336:BI336" si="199">AVERAGE(AU56,AU151,AU244)</f>
        <v>1.3333333333333333</v>
      </c>
      <c r="AV336" t="e">
        <f t="shared" si="199"/>
        <v>#DIV/0!</v>
      </c>
      <c r="AW336" t="e">
        <f t="shared" si="199"/>
        <v>#DIV/0!</v>
      </c>
      <c r="AX336">
        <f t="shared" si="199"/>
        <v>1</v>
      </c>
      <c r="AY336" t="e">
        <f t="shared" si="199"/>
        <v>#DIV/0!</v>
      </c>
      <c r="AZ336">
        <f t="shared" si="199"/>
        <v>2.3333333333333335</v>
      </c>
      <c r="BA336" t="e">
        <f t="shared" si="199"/>
        <v>#DIV/0!</v>
      </c>
      <c r="BB336" t="e">
        <f t="shared" si="199"/>
        <v>#DIV/0!</v>
      </c>
      <c r="BC336" t="e">
        <f t="shared" si="199"/>
        <v>#DIV/0!</v>
      </c>
      <c r="BD336">
        <f t="shared" si="199"/>
        <v>2</v>
      </c>
      <c r="BE336">
        <f t="shared" si="199"/>
        <v>8.3333333333333339</v>
      </c>
      <c r="BF336" t="e">
        <f t="shared" si="199"/>
        <v>#DIV/0!</v>
      </c>
      <c r="BG336" t="e">
        <f t="shared" si="199"/>
        <v>#DIV/0!</v>
      </c>
      <c r="BH336" t="e">
        <f t="shared" si="199"/>
        <v>#DIV/0!</v>
      </c>
      <c r="BI336">
        <f t="shared" si="199"/>
        <v>5.666666666666667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G336" s="10"/>
      <c r="CH336" s="10"/>
    </row>
    <row r="337" spans="1:154" s="38" customFormat="1">
      <c r="A337" t="s">
        <v>174</v>
      </c>
      <c r="B337" s="10">
        <v>65</v>
      </c>
      <c r="C337" s="6" t="s">
        <v>2</v>
      </c>
      <c r="D337" s="10" t="s">
        <v>38</v>
      </c>
      <c r="E337" s="59">
        <f t="shared" si="175"/>
        <v>8.3333333333333321</v>
      </c>
      <c r="F337" s="59">
        <f t="shared" si="175"/>
        <v>0</v>
      </c>
      <c r="G337" s="59">
        <f t="shared" si="175"/>
        <v>75</v>
      </c>
      <c r="H337" s="59">
        <f t="shared" si="175"/>
        <v>16.666666666666664</v>
      </c>
      <c r="I337" s="59" t="s">
        <v>57</v>
      </c>
      <c r="J337">
        <f t="shared" si="187"/>
        <v>24</v>
      </c>
      <c r="K337">
        <f t="shared" si="187"/>
        <v>2</v>
      </c>
      <c r="L337">
        <f t="shared" si="187"/>
        <v>0</v>
      </c>
      <c r="M337">
        <f t="shared" si="187"/>
        <v>18</v>
      </c>
      <c r="N337">
        <f t="shared" si="187"/>
        <v>4</v>
      </c>
      <c r="O337">
        <f t="shared" si="177"/>
        <v>0.81818181818181823</v>
      </c>
      <c r="P337">
        <f t="shared" ref="P337:AT337" si="200">AVERAGE(P57,P152,P245)</f>
        <v>1108.4226191666667</v>
      </c>
      <c r="Q337" t="e">
        <f t="shared" si="200"/>
        <v>#DIV/0!</v>
      </c>
      <c r="R337">
        <f t="shared" si="200"/>
        <v>1143.575</v>
      </c>
      <c r="S337">
        <f t="shared" si="200"/>
        <v>1375.75</v>
      </c>
      <c r="T337">
        <f t="shared" si="200"/>
        <v>374.07142856666661</v>
      </c>
      <c r="U337">
        <f t="shared" si="200"/>
        <v>374.7</v>
      </c>
      <c r="V337">
        <f t="shared" si="200"/>
        <v>464</v>
      </c>
      <c r="W337">
        <f t="shared" si="200"/>
        <v>1551.4940476666663</v>
      </c>
      <c r="X337">
        <f t="shared" si="200"/>
        <v>1786.8083333333334</v>
      </c>
      <c r="Y337">
        <f t="shared" si="200"/>
        <v>760</v>
      </c>
      <c r="Z337">
        <f t="shared" si="200"/>
        <v>24.779761903333338</v>
      </c>
      <c r="AA337">
        <f t="shared" si="200"/>
        <v>27.741666663333334</v>
      </c>
      <c r="AB337">
        <f t="shared" si="200"/>
        <v>15.25</v>
      </c>
      <c r="AC337">
        <f t="shared" si="200"/>
        <v>23.666666666666668</v>
      </c>
      <c r="AD337">
        <f t="shared" si="200"/>
        <v>10.666666666666666</v>
      </c>
      <c r="AE337">
        <f t="shared" si="200"/>
        <v>10.666666666666666</v>
      </c>
      <c r="AF337">
        <f t="shared" si="200"/>
        <v>3.5</v>
      </c>
      <c r="AG337">
        <f t="shared" si="200"/>
        <v>7.666666666666667</v>
      </c>
      <c r="AH337">
        <f t="shared" si="200"/>
        <v>9.3333333333333339</v>
      </c>
      <c r="AI337">
        <f t="shared" si="200"/>
        <v>1.6666666666666667</v>
      </c>
      <c r="AJ337" t="e">
        <f t="shared" si="200"/>
        <v>#DIV/0!</v>
      </c>
      <c r="AK337" t="e">
        <f t="shared" si="200"/>
        <v>#DIV/0!</v>
      </c>
      <c r="AL337">
        <f t="shared" si="200"/>
        <v>7.5</v>
      </c>
      <c r="AM337">
        <f t="shared" si="200"/>
        <v>7.333333333333333</v>
      </c>
      <c r="AN337">
        <f t="shared" si="200"/>
        <v>3</v>
      </c>
      <c r="AO337" t="e">
        <f t="shared" si="200"/>
        <v>#DIV/0!</v>
      </c>
      <c r="AP337" t="e">
        <f t="shared" si="200"/>
        <v>#DIV/0!</v>
      </c>
      <c r="AQ337" t="e">
        <f t="shared" si="200"/>
        <v>#DIV/0!</v>
      </c>
      <c r="AR337">
        <f t="shared" si="200"/>
        <v>2</v>
      </c>
      <c r="AS337">
        <f t="shared" si="200"/>
        <v>1</v>
      </c>
      <c r="AT337">
        <f t="shared" si="200"/>
        <v>6</v>
      </c>
      <c r="AU337">
        <f t="shared" ref="AU337:BI337" si="201">AVERAGE(AU57,AU152,AU245)</f>
        <v>1</v>
      </c>
      <c r="AV337" t="e">
        <f t="shared" si="201"/>
        <v>#DIV/0!</v>
      </c>
      <c r="AW337" t="e">
        <f t="shared" si="201"/>
        <v>#DIV/0!</v>
      </c>
      <c r="AX337">
        <f t="shared" si="201"/>
        <v>5.5</v>
      </c>
      <c r="AY337" t="e">
        <f t="shared" si="201"/>
        <v>#DIV/0!</v>
      </c>
      <c r="AZ337">
        <f t="shared" si="201"/>
        <v>2</v>
      </c>
      <c r="BA337">
        <f t="shared" si="201"/>
        <v>1.5</v>
      </c>
      <c r="BB337" t="e">
        <f t="shared" si="201"/>
        <v>#DIV/0!</v>
      </c>
      <c r="BC337" t="e">
        <f t="shared" si="201"/>
        <v>#DIV/0!</v>
      </c>
      <c r="BD337" t="e">
        <f t="shared" si="201"/>
        <v>#DIV/0!</v>
      </c>
      <c r="BE337">
        <f t="shared" si="201"/>
        <v>11.333333333333334</v>
      </c>
      <c r="BF337">
        <f t="shared" si="201"/>
        <v>1</v>
      </c>
      <c r="BG337" t="e">
        <f t="shared" si="201"/>
        <v>#DIV/0!</v>
      </c>
      <c r="BH337" t="e">
        <f t="shared" si="201"/>
        <v>#DIV/0!</v>
      </c>
      <c r="BI337">
        <f t="shared" si="201"/>
        <v>1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G337" s="10"/>
      <c r="CH337" s="10"/>
    </row>
    <row r="338" spans="1:154" s="38" customFormat="1">
      <c r="A338" t="s">
        <v>183</v>
      </c>
      <c r="B338" s="10">
        <v>65</v>
      </c>
      <c r="C338" s="6" t="s">
        <v>2</v>
      </c>
      <c r="D338" s="10" t="s">
        <v>38</v>
      </c>
      <c r="E338" s="59">
        <f t="shared" si="175"/>
        <v>66.666666666666657</v>
      </c>
      <c r="F338" s="59">
        <f t="shared" si="175"/>
        <v>4.1666666666666661</v>
      </c>
      <c r="G338" s="59">
        <f t="shared" si="175"/>
        <v>16.666666666666664</v>
      </c>
      <c r="H338" s="59">
        <f t="shared" si="175"/>
        <v>12.5</v>
      </c>
      <c r="I338" s="59">
        <f t="shared" si="176"/>
        <v>0.16666666666666666</v>
      </c>
      <c r="J338">
        <f t="shared" si="187"/>
        <v>24</v>
      </c>
      <c r="K338">
        <f t="shared" si="187"/>
        <v>16</v>
      </c>
      <c r="L338">
        <f t="shared" si="187"/>
        <v>1</v>
      </c>
      <c r="M338">
        <f t="shared" si="187"/>
        <v>4</v>
      </c>
      <c r="N338">
        <f t="shared" si="187"/>
        <v>3</v>
      </c>
      <c r="O338">
        <f t="shared" si="177"/>
        <v>0.5714285714285714</v>
      </c>
      <c r="P338">
        <f t="shared" ref="P338:AT338" si="202">AVERAGE(P58,P153,P246)</f>
        <v>1994.0666666666666</v>
      </c>
      <c r="Q338">
        <f t="shared" si="202"/>
        <v>1045</v>
      </c>
      <c r="R338">
        <f t="shared" si="202"/>
        <v>2112.6666665000002</v>
      </c>
      <c r="S338">
        <f t="shared" si="202"/>
        <v>2735.75</v>
      </c>
      <c r="T338">
        <f t="shared" si="202"/>
        <v>1214.75</v>
      </c>
      <c r="U338">
        <f t="shared" si="202"/>
        <v>1106.66666665</v>
      </c>
      <c r="V338">
        <f t="shared" si="202"/>
        <v>1392</v>
      </c>
      <c r="W338">
        <f t="shared" si="202"/>
        <v>3147.45</v>
      </c>
      <c r="X338">
        <f t="shared" si="202"/>
        <v>179</v>
      </c>
      <c r="Y338">
        <f t="shared" si="202"/>
        <v>6525.75</v>
      </c>
      <c r="Z338">
        <f t="shared" si="202"/>
        <v>396.2</v>
      </c>
      <c r="AA338">
        <f t="shared" si="202"/>
        <v>612.83333334999998</v>
      </c>
      <c r="AB338">
        <f t="shared" si="202"/>
        <v>133.75</v>
      </c>
      <c r="AC338">
        <f t="shared" si="202"/>
        <v>12</v>
      </c>
      <c r="AD338">
        <f t="shared" si="202"/>
        <v>3.3333333333333335</v>
      </c>
      <c r="AE338">
        <f t="shared" si="202"/>
        <v>4.666666666666667</v>
      </c>
      <c r="AF338">
        <f t="shared" si="202"/>
        <v>6</v>
      </c>
      <c r="AG338">
        <f t="shared" si="202"/>
        <v>6.666666666666667</v>
      </c>
      <c r="AH338">
        <f t="shared" si="202"/>
        <v>3.5</v>
      </c>
      <c r="AI338">
        <f t="shared" si="202"/>
        <v>1</v>
      </c>
      <c r="AJ338" t="e">
        <f t="shared" si="202"/>
        <v>#DIV/0!</v>
      </c>
      <c r="AK338" t="e">
        <f t="shared" si="202"/>
        <v>#DIV/0!</v>
      </c>
      <c r="AL338">
        <f t="shared" si="202"/>
        <v>2.3333333333333335</v>
      </c>
      <c r="AM338">
        <f t="shared" si="202"/>
        <v>2.6666666666666665</v>
      </c>
      <c r="AN338" t="e">
        <f t="shared" si="202"/>
        <v>#DIV/0!</v>
      </c>
      <c r="AO338" t="e">
        <f t="shared" si="202"/>
        <v>#DIV/0!</v>
      </c>
      <c r="AP338" t="e">
        <f t="shared" si="202"/>
        <v>#DIV/0!</v>
      </c>
      <c r="AQ338" t="e">
        <f t="shared" si="202"/>
        <v>#DIV/0!</v>
      </c>
      <c r="AR338">
        <f t="shared" si="202"/>
        <v>1</v>
      </c>
      <c r="AS338">
        <f t="shared" si="202"/>
        <v>2</v>
      </c>
      <c r="AT338">
        <f t="shared" si="202"/>
        <v>2</v>
      </c>
      <c r="AU338">
        <f t="shared" ref="AU338:BI338" si="203">AVERAGE(AU58,AU153,AU246)</f>
        <v>1</v>
      </c>
      <c r="AV338" t="e">
        <f t="shared" si="203"/>
        <v>#DIV/0!</v>
      </c>
      <c r="AW338" t="e">
        <f t="shared" si="203"/>
        <v>#DIV/0!</v>
      </c>
      <c r="AX338">
        <f t="shared" si="203"/>
        <v>3</v>
      </c>
      <c r="AY338">
        <f t="shared" si="203"/>
        <v>3</v>
      </c>
      <c r="AZ338">
        <f t="shared" si="203"/>
        <v>1.5</v>
      </c>
      <c r="BA338">
        <f t="shared" si="203"/>
        <v>1</v>
      </c>
      <c r="BB338" t="e">
        <f t="shared" si="203"/>
        <v>#DIV/0!</v>
      </c>
      <c r="BC338" t="e">
        <f t="shared" si="203"/>
        <v>#DIV/0!</v>
      </c>
      <c r="BD338">
        <f t="shared" si="203"/>
        <v>2</v>
      </c>
      <c r="BE338">
        <f t="shared" si="203"/>
        <v>5.666666666666667</v>
      </c>
      <c r="BF338">
        <f t="shared" si="203"/>
        <v>1.5</v>
      </c>
      <c r="BG338" t="e">
        <f t="shared" si="203"/>
        <v>#DIV/0!</v>
      </c>
      <c r="BH338" t="e">
        <f t="shared" si="203"/>
        <v>#DIV/0!</v>
      </c>
      <c r="BI338">
        <f t="shared" si="203"/>
        <v>3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G338" s="10"/>
      <c r="CH338" s="10"/>
    </row>
    <row r="339" spans="1:154" s="38" customFormat="1">
      <c r="A339" t="s">
        <v>175</v>
      </c>
      <c r="B339" s="10">
        <v>65</v>
      </c>
      <c r="C339" s="4" t="s">
        <v>3</v>
      </c>
      <c r="D339" s="10" t="s">
        <v>38</v>
      </c>
      <c r="E339" s="59">
        <f t="shared" si="175"/>
        <v>16.666666666666664</v>
      </c>
      <c r="F339" s="59">
        <f t="shared" si="175"/>
        <v>0</v>
      </c>
      <c r="G339" s="59">
        <f t="shared" si="175"/>
        <v>70.833333333333343</v>
      </c>
      <c r="H339" s="59">
        <f t="shared" si="175"/>
        <v>12.5</v>
      </c>
      <c r="I339" s="59">
        <f t="shared" si="176"/>
        <v>0.70833333333333337</v>
      </c>
      <c r="J339">
        <f t="shared" ref="J339:N341" si="204">SUM(J59,J154,J247)</f>
        <v>24</v>
      </c>
      <c r="K339">
        <f t="shared" si="204"/>
        <v>4</v>
      </c>
      <c r="L339">
        <f t="shared" si="204"/>
        <v>0</v>
      </c>
      <c r="M339">
        <f t="shared" si="204"/>
        <v>17</v>
      </c>
      <c r="N339">
        <f t="shared" si="204"/>
        <v>3</v>
      </c>
      <c r="O339">
        <f t="shared" si="177"/>
        <v>0.85</v>
      </c>
      <c r="P339">
        <f t="shared" ref="P339:AT339" si="205">AVERAGE(P59,P154,P247)</f>
        <v>956.61547636666671</v>
      </c>
      <c r="Q339" t="e">
        <f t="shared" si="205"/>
        <v>#DIV/0!</v>
      </c>
      <c r="R339">
        <f t="shared" si="205"/>
        <v>1035.6190476666666</v>
      </c>
      <c r="S339">
        <f t="shared" si="205"/>
        <v>595</v>
      </c>
      <c r="T339">
        <f t="shared" si="205"/>
        <v>247.6452381</v>
      </c>
      <c r="U339">
        <f t="shared" si="205"/>
        <v>267.27619049999998</v>
      </c>
      <c r="V339">
        <f t="shared" si="205"/>
        <v>169.75</v>
      </c>
      <c r="W339">
        <f t="shared" si="205"/>
        <v>128.15</v>
      </c>
      <c r="X339">
        <f t="shared" si="205"/>
        <v>126.45714286666667</v>
      </c>
      <c r="Y339">
        <f t="shared" si="205"/>
        <v>141.25</v>
      </c>
      <c r="Z339">
        <f t="shared" si="205"/>
        <v>702.07738096666662</v>
      </c>
      <c r="AA339">
        <f t="shared" si="205"/>
        <v>782.92380950000006</v>
      </c>
      <c r="AB339">
        <f t="shared" si="205"/>
        <v>258.25</v>
      </c>
      <c r="AC339">
        <f t="shared" si="205"/>
        <v>34.666666666666664</v>
      </c>
      <c r="AD339">
        <f t="shared" si="205"/>
        <v>11.666666666666666</v>
      </c>
      <c r="AE339">
        <f t="shared" si="205"/>
        <v>20</v>
      </c>
      <c r="AF339">
        <f t="shared" si="205"/>
        <v>3</v>
      </c>
      <c r="AG339">
        <f t="shared" si="205"/>
        <v>17</v>
      </c>
      <c r="AH339">
        <f t="shared" si="205"/>
        <v>9.3333333333333339</v>
      </c>
      <c r="AI339">
        <f t="shared" si="205"/>
        <v>2.6666666666666665</v>
      </c>
      <c r="AJ339" t="e">
        <f t="shared" si="205"/>
        <v>#DIV/0!</v>
      </c>
      <c r="AK339" t="e">
        <f t="shared" si="205"/>
        <v>#DIV/0!</v>
      </c>
      <c r="AL339">
        <f t="shared" si="205"/>
        <v>5.666666666666667</v>
      </c>
      <c r="AM339">
        <f t="shared" si="205"/>
        <v>6.666666666666667</v>
      </c>
      <c r="AN339">
        <f t="shared" si="205"/>
        <v>2.6666666666666665</v>
      </c>
      <c r="AO339">
        <f t="shared" si="205"/>
        <v>1</v>
      </c>
      <c r="AP339" t="e">
        <f t="shared" si="205"/>
        <v>#DIV/0!</v>
      </c>
      <c r="AQ339" t="e">
        <f t="shared" si="205"/>
        <v>#DIV/0!</v>
      </c>
      <c r="AR339">
        <f t="shared" si="205"/>
        <v>3</v>
      </c>
      <c r="AS339">
        <f t="shared" si="205"/>
        <v>9</v>
      </c>
      <c r="AT339">
        <f t="shared" si="205"/>
        <v>5.666666666666667</v>
      </c>
      <c r="AU339">
        <f t="shared" ref="AU339:BI339" si="206">AVERAGE(AU59,AU154,AU247)</f>
        <v>2.3333333333333335</v>
      </c>
      <c r="AV339" t="e">
        <f t="shared" si="206"/>
        <v>#DIV/0!</v>
      </c>
      <c r="AW339" t="e">
        <f t="shared" si="206"/>
        <v>#DIV/0!</v>
      </c>
      <c r="AX339">
        <f t="shared" si="206"/>
        <v>3</v>
      </c>
      <c r="AY339">
        <f t="shared" si="206"/>
        <v>2</v>
      </c>
      <c r="AZ339">
        <f t="shared" si="206"/>
        <v>1.5</v>
      </c>
      <c r="BA339" t="e">
        <f t="shared" si="206"/>
        <v>#DIV/0!</v>
      </c>
      <c r="BB339" t="e">
        <f t="shared" si="206"/>
        <v>#DIV/0!</v>
      </c>
      <c r="BC339" t="e">
        <f t="shared" si="206"/>
        <v>#DIV/0!</v>
      </c>
      <c r="BD339">
        <f t="shared" si="206"/>
        <v>1</v>
      </c>
      <c r="BE339">
        <f t="shared" si="206"/>
        <v>7.666666666666667</v>
      </c>
      <c r="BF339" t="e">
        <f t="shared" si="206"/>
        <v>#DIV/0!</v>
      </c>
      <c r="BG339" t="e">
        <f t="shared" si="206"/>
        <v>#DIV/0!</v>
      </c>
      <c r="BH339" t="e">
        <f t="shared" si="206"/>
        <v>#DIV/0!</v>
      </c>
      <c r="BI339">
        <f t="shared" si="206"/>
        <v>5.666666666666667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G339" s="10"/>
      <c r="CH339" s="10"/>
    </row>
    <row r="340" spans="1:154" s="38" customFormat="1">
      <c r="A340" t="s">
        <v>176</v>
      </c>
      <c r="B340" s="10">
        <v>65</v>
      </c>
      <c r="C340" s="6" t="s">
        <v>2</v>
      </c>
      <c r="D340" s="10" t="s">
        <v>38</v>
      </c>
      <c r="E340" s="59">
        <f t="shared" si="175"/>
        <v>0</v>
      </c>
      <c r="F340" s="59">
        <f t="shared" si="175"/>
        <v>0</v>
      </c>
      <c r="G340" s="59">
        <f t="shared" si="175"/>
        <v>83.333333333333343</v>
      </c>
      <c r="H340" s="59">
        <f t="shared" si="175"/>
        <v>16.666666666666664</v>
      </c>
      <c r="I340" s="59">
        <f t="shared" si="176"/>
        <v>0.83333333333333337</v>
      </c>
      <c r="J340">
        <f t="shared" si="204"/>
        <v>24</v>
      </c>
      <c r="K340">
        <f t="shared" si="204"/>
        <v>0</v>
      </c>
      <c r="L340">
        <f t="shared" si="204"/>
        <v>0</v>
      </c>
      <c r="M340">
        <f t="shared" si="204"/>
        <v>20</v>
      </c>
      <c r="N340">
        <f t="shared" si="204"/>
        <v>4</v>
      </c>
      <c r="O340">
        <f t="shared" si="177"/>
        <v>0.83333333333333337</v>
      </c>
      <c r="P340">
        <f t="shared" ref="P340:AT340" si="207">AVERAGE(P60,P155,P248)</f>
        <v>263.25</v>
      </c>
      <c r="Q340" t="e">
        <f t="shared" si="207"/>
        <v>#DIV/0!</v>
      </c>
      <c r="R340">
        <f t="shared" si="207"/>
        <v>265.30952383333334</v>
      </c>
      <c r="S340">
        <f t="shared" si="207"/>
        <v>250.66666670000001</v>
      </c>
      <c r="T340">
        <f t="shared" si="207"/>
        <v>121.79166666666667</v>
      </c>
      <c r="U340">
        <f t="shared" si="207"/>
        <v>122.55119046333334</v>
      </c>
      <c r="V340">
        <f t="shared" si="207"/>
        <v>70.833333330000002</v>
      </c>
      <c r="W340">
        <f t="shared" si="207"/>
        <v>187.04166666666666</v>
      </c>
      <c r="X340">
        <f t="shared" si="207"/>
        <v>198.15</v>
      </c>
      <c r="Y340">
        <f t="shared" si="207"/>
        <v>142</v>
      </c>
      <c r="Z340">
        <f t="shared" si="207"/>
        <v>123.45833333333333</v>
      </c>
      <c r="AA340">
        <f t="shared" si="207"/>
        <v>120.97500000000001</v>
      </c>
      <c r="AB340">
        <f t="shared" si="207"/>
        <v>106.5</v>
      </c>
      <c r="AC340">
        <f t="shared" si="207"/>
        <v>35</v>
      </c>
      <c r="AD340">
        <f t="shared" si="207"/>
        <v>15</v>
      </c>
      <c r="AE340">
        <f t="shared" si="207"/>
        <v>17</v>
      </c>
      <c r="AF340">
        <f t="shared" si="207"/>
        <v>4.5</v>
      </c>
      <c r="AG340">
        <f t="shared" si="207"/>
        <v>12.333333333333334</v>
      </c>
      <c r="AH340">
        <f t="shared" si="207"/>
        <v>9.3333333333333339</v>
      </c>
      <c r="AI340">
        <f t="shared" si="207"/>
        <v>2.5</v>
      </c>
      <c r="AJ340" t="e">
        <f t="shared" si="207"/>
        <v>#DIV/0!</v>
      </c>
      <c r="AK340">
        <f t="shared" si="207"/>
        <v>1.5</v>
      </c>
      <c r="AL340">
        <f t="shared" si="207"/>
        <v>10.666666666666666</v>
      </c>
      <c r="AM340">
        <f t="shared" si="207"/>
        <v>8</v>
      </c>
      <c r="AN340">
        <f t="shared" si="207"/>
        <v>2</v>
      </c>
      <c r="AO340">
        <f t="shared" si="207"/>
        <v>1</v>
      </c>
      <c r="AP340" t="e">
        <f t="shared" si="207"/>
        <v>#DIV/0!</v>
      </c>
      <c r="AQ340">
        <f t="shared" si="207"/>
        <v>1</v>
      </c>
      <c r="AR340">
        <f t="shared" si="207"/>
        <v>4.666666666666667</v>
      </c>
      <c r="AS340">
        <f t="shared" si="207"/>
        <v>4</v>
      </c>
      <c r="AT340">
        <f t="shared" si="207"/>
        <v>6.666666666666667</v>
      </c>
      <c r="AU340">
        <f t="shared" ref="AU340:BI340" si="208">AVERAGE(AU60,AU155,AU248)</f>
        <v>1.5</v>
      </c>
      <c r="AV340" t="e">
        <f t="shared" si="208"/>
        <v>#DIV/0!</v>
      </c>
      <c r="AW340">
        <f t="shared" si="208"/>
        <v>1</v>
      </c>
      <c r="AX340">
        <f t="shared" si="208"/>
        <v>4.666666666666667</v>
      </c>
      <c r="AY340">
        <f t="shared" si="208"/>
        <v>1</v>
      </c>
      <c r="AZ340">
        <f t="shared" si="208"/>
        <v>2</v>
      </c>
      <c r="BA340" t="e">
        <f t="shared" si="208"/>
        <v>#DIV/0!</v>
      </c>
      <c r="BB340" t="e">
        <f t="shared" si="208"/>
        <v>#DIV/0!</v>
      </c>
      <c r="BC340" t="e">
        <f t="shared" si="208"/>
        <v>#DIV/0!</v>
      </c>
      <c r="BD340">
        <f t="shared" si="208"/>
        <v>2</v>
      </c>
      <c r="BE340">
        <f t="shared" si="208"/>
        <v>26</v>
      </c>
      <c r="BF340" t="e">
        <f t="shared" si="208"/>
        <v>#DIV/0!</v>
      </c>
      <c r="BG340" t="e">
        <f t="shared" si="208"/>
        <v>#DIV/0!</v>
      </c>
      <c r="BH340" t="e">
        <f t="shared" si="208"/>
        <v>#DIV/0!</v>
      </c>
      <c r="BI340">
        <f t="shared" si="208"/>
        <v>5.333333333333333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G340" s="10"/>
      <c r="CH340" s="10"/>
    </row>
    <row r="341" spans="1:154" s="38" customFormat="1">
      <c r="A341" t="s">
        <v>177</v>
      </c>
      <c r="B341" s="10">
        <v>60</v>
      </c>
      <c r="C341" s="6" t="s">
        <v>2</v>
      </c>
      <c r="D341" s="10" t="s">
        <v>38</v>
      </c>
      <c r="E341" s="59">
        <f t="shared" si="175"/>
        <v>41.666666666666671</v>
      </c>
      <c r="F341" s="59">
        <f t="shared" si="175"/>
        <v>4.1666666666666661</v>
      </c>
      <c r="G341" s="59">
        <f t="shared" si="175"/>
        <v>45.833333333333329</v>
      </c>
      <c r="H341" s="59">
        <f t="shared" si="175"/>
        <v>8.3333333333333321</v>
      </c>
      <c r="I341" s="59">
        <f t="shared" si="176"/>
        <v>0.45833333333333331</v>
      </c>
      <c r="J341">
        <f t="shared" si="204"/>
        <v>24</v>
      </c>
      <c r="K341">
        <f t="shared" si="204"/>
        <v>10</v>
      </c>
      <c r="L341">
        <f t="shared" si="204"/>
        <v>1</v>
      </c>
      <c r="M341">
        <f t="shared" si="204"/>
        <v>11</v>
      </c>
      <c r="N341">
        <f t="shared" si="204"/>
        <v>2</v>
      </c>
      <c r="O341">
        <f t="shared" si="177"/>
        <v>0.84615384615384615</v>
      </c>
      <c r="P341">
        <f t="shared" ref="P341:AN341" si="209">AVERAGE(P61,P156,P249)</f>
        <v>1334.0555556666666</v>
      </c>
      <c r="Q341">
        <f t="shared" si="209"/>
        <v>68</v>
      </c>
      <c r="R341">
        <f t="shared" si="209"/>
        <v>1434.8888889999998</v>
      </c>
      <c r="S341">
        <f t="shared" si="209"/>
        <v>1613.5</v>
      </c>
      <c r="T341">
        <f t="shared" si="209"/>
        <v>158.05555555666666</v>
      </c>
      <c r="U341">
        <f t="shared" si="209"/>
        <v>150.97777775333333</v>
      </c>
      <c r="V341">
        <f t="shared" si="209"/>
        <v>260</v>
      </c>
      <c r="W341">
        <f t="shared" si="209"/>
        <v>731.25</v>
      </c>
      <c r="X341">
        <f t="shared" si="209"/>
        <v>840.44444443333339</v>
      </c>
      <c r="Y341">
        <f t="shared" si="209"/>
        <v>135.5</v>
      </c>
      <c r="Z341">
        <f t="shared" si="209"/>
        <v>478.41666666666669</v>
      </c>
      <c r="AA341">
        <f t="shared" si="209"/>
        <v>530.75555556666666</v>
      </c>
      <c r="AB341">
        <f t="shared" si="209"/>
        <v>199</v>
      </c>
      <c r="AC341">
        <f t="shared" si="209"/>
        <v>17.333333333333332</v>
      </c>
      <c r="AD341">
        <f t="shared" si="209"/>
        <v>7.333333333333333</v>
      </c>
      <c r="AE341">
        <f t="shared" si="209"/>
        <v>5</v>
      </c>
      <c r="AF341">
        <f t="shared" si="209"/>
        <v>5</v>
      </c>
      <c r="AG341">
        <f t="shared" si="209"/>
        <v>7.333333333333333</v>
      </c>
      <c r="AH341">
        <f t="shared" si="209"/>
        <v>6.333333333333333</v>
      </c>
      <c r="AI341">
        <f t="shared" si="209"/>
        <v>2</v>
      </c>
      <c r="AJ341" t="e">
        <f t="shared" si="209"/>
        <v>#DIV/0!</v>
      </c>
      <c r="AK341">
        <f t="shared" si="209"/>
        <v>1</v>
      </c>
      <c r="AL341">
        <f t="shared" si="209"/>
        <v>3</v>
      </c>
      <c r="AM341">
        <f t="shared" si="209"/>
        <v>4.666666666666667</v>
      </c>
      <c r="AN341">
        <f t="shared" si="209"/>
        <v>3</v>
      </c>
      <c r="AO341">
        <f t="shared" ref="AO341:BI341" si="210">AVERAGE(AO61,AO156,AO249)</f>
        <v>1</v>
      </c>
      <c r="AP341" t="e">
        <f t="shared" si="210"/>
        <v>#DIV/0!</v>
      </c>
      <c r="AQ341" t="e">
        <f t="shared" si="210"/>
        <v>#DIV/0!</v>
      </c>
      <c r="AR341">
        <f t="shared" si="210"/>
        <v>1</v>
      </c>
      <c r="AS341">
        <f t="shared" si="210"/>
        <v>1</v>
      </c>
      <c r="AT341">
        <f t="shared" si="210"/>
        <v>3.6666666666666665</v>
      </c>
      <c r="AU341">
        <f t="shared" si="210"/>
        <v>1.5</v>
      </c>
      <c r="AV341" t="e">
        <f t="shared" si="210"/>
        <v>#DIV/0!</v>
      </c>
      <c r="AW341" t="e">
        <f t="shared" si="210"/>
        <v>#DIV/0!</v>
      </c>
      <c r="AX341" t="e">
        <f t="shared" si="210"/>
        <v>#DIV/0!</v>
      </c>
      <c r="AY341">
        <f t="shared" si="210"/>
        <v>2.3333333333333335</v>
      </c>
      <c r="AZ341">
        <f t="shared" si="210"/>
        <v>1</v>
      </c>
      <c r="BA341" t="e">
        <f t="shared" si="210"/>
        <v>#DIV/0!</v>
      </c>
      <c r="BB341" t="e">
        <f t="shared" si="210"/>
        <v>#DIV/0!</v>
      </c>
      <c r="BC341">
        <f t="shared" si="210"/>
        <v>1</v>
      </c>
      <c r="BD341">
        <f t="shared" si="210"/>
        <v>5</v>
      </c>
      <c r="BE341">
        <f t="shared" si="210"/>
        <v>7.666666666666667</v>
      </c>
      <c r="BF341">
        <f t="shared" si="210"/>
        <v>2.5</v>
      </c>
      <c r="BG341" t="e">
        <f t="shared" si="210"/>
        <v>#DIV/0!</v>
      </c>
      <c r="BH341" t="e">
        <f t="shared" si="210"/>
        <v>#DIV/0!</v>
      </c>
      <c r="BI341">
        <f t="shared" si="210"/>
        <v>1.6666666666666667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 s="58"/>
      <c r="CG341" s="10"/>
      <c r="CH341" s="10"/>
    </row>
    <row r="342" spans="1:154" s="114" customFormat="1">
      <c r="BT342" s="101"/>
    </row>
    <row r="343" spans="1:154">
      <c r="A343" s="34" t="s">
        <v>3</v>
      </c>
      <c r="B343" s="34">
        <f>COUNTIF(C316:C341,"WT")</f>
        <v>10</v>
      </c>
      <c r="C343" s="22" t="s">
        <v>41</v>
      </c>
      <c r="D343" s="24" t="e">
        <f>AVERAGE(D319:D322,D324,D329,D331,D334:D335,D339)</f>
        <v>#DIV/0!</v>
      </c>
      <c r="E343" s="24">
        <f t="shared" ref="E343:J343" si="211">AVERAGE(E319:E322,E324,E329,E331,E334:E335,E339)</f>
        <v>29.166666666666664</v>
      </c>
      <c r="F343" s="24">
        <f t="shared" si="211"/>
        <v>4.5833333333333339</v>
      </c>
      <c r="G343" s="24">
        <f t="shared" si="211"/>
        <v>55.833333333333336</v>
      </c>
      <c r="H343" s="24">
        <f t="shared" si="211"/>
        <v>10.416666666666666</v>
      </c>
      <c r="I343" s="24">
        <f t="shared" si="211"/>
        <v>0.55833333333333324</v>
      </c>
      <c r="J343" s="24">
        <f t="shared" si="211"/>
        <v>24</v>
      </c>
      <c r="K343" s="24">
        <f>AVERAGE(K319:K322,K324,K329,K331,K334:K335,K339)</f>
        <v>7</v>
      </c>
      <c r="L343" s="24">
        <f t="shared" ref="L343:BI343" si="212">AVERAGE(L319:L322,L324,L329,L331,L334:L335,L339)</f>
        <v>1.1000000000000001</v>
      </c>
      <c r="M343" s="24">
        <f t="shared" si="212"/>
        <v>13.4</v>
      </c>
      <c r="N343" s="24">
        <f t="shared" si="212"/>
        <v>2.5</v>
      </c>
      <c r="O343" s="24">
        <f t="shared" si="212"/>
        <v>0.78031385281385279</v>
      </c>
      <c r="P343" s="24">
        <f t="shared" si="212"/>
        <v>1170.0810317566668</v>
      </c>
      <c r="Q343" s="24" t="e">
        <f t="shared" si="212"/>
        <v>#DIV/0!</v>
      </c>
      <c r="R343" s="24">
        <f t="shared" si="212"/>
        <v>1167.91408731</v>
      </c>
      <c r="S343" s="24" t="e">
        <f t="shared" si="212"/>
        <v>#DIV/0!</v>
      </c>
      <c r="T343" s="24">
        <f t="shared" si="212"/>
        <v>463.59480160999999</v>
      </c>
      <c r="U343" s="24">
        <f t="shared" si="212"/>
        <v>422.91261905299996</v>
      </c>
      <c r="V343" s="24" t="e">
        <f t="shared" si="212"/>
        <v>#DIV/0!</v>
      </c>
      <c r="W343" s="24">
        <f t="shared" si="212"/>
        <v>517.70325396966678</v>
      </c>
      <c r="X343" s="24">
        <f t="shared" si="212"/>
        <v>545.77238095533335</v>
      </c>
      <c r="Y343" s="24" t="e">
        <f t="shared" si="212"/>
        <v>#DIV/0!</v>
      </c>
      <c r="Z343" s="24">
        <f t="shared" si="212"/>
        <v>389.18198413099998</v>
      </c>
      <c r="AA343" s="24">
        <f t="shared" si="212"/>
        <v>474.24769840600004</v>
      </c>
      <c r="AB343" s="24" t="e">
        <f t="shared" si="212"/>
        <v>#DIV/0!</v>
      </c>
      <c r="AC343" s="24">
        <f t="shared" si="212"/>
        <v>34.033333333333339</v>
      </c>
      <c r="AD343" s="24">
        <f t="shared" si="212"/>
        <v>13.2</v>
      </c>
      <c r="AE343" s="24">
        <f t="shared" si="212"/>
        <v>17.633333333333333</v>
      </c>
      <c r="AF343" s="24" t="e">
        <f t="shared" si="212"/>
        <v>#DIV/0!</v>
      </c>
      <c r="AG343" s="24">
        <f t="shared" si="212"/>
        <v>10.3</v>
      </c>
      <c r="AH343" s="24">
        <f t="shared" si="212"/>
        <v>8.9</v>
      </c>
      <c r="AI343" s="24" t="e">
        <f t="shared" si="212"/>
        <v>#DIV/0!</v>
      </c>
      <c r="AJ343" s="24" t="e">
        <f t="shared" si="212"/>
        <v>#DIV/0!</v>
      </c>
      <c r="AK343" s="24" t="e">
        <f t="shared" si="212"/>
        <v>#DIV/0!</v>
      </c>
      <c r="AL343" s="24">
        <f t="shared" si="212"/>
        <v>10.700000000000001</v>
      </c>
      <c r="AM343" s="24">
        <f t="shared" si="212"/>
        <v>5.8</v>
      </c>
      <c r="AN343" s="24">
        <f t="shared" si="212"/>
        <v>3.9166666666666665</v>
      </c>
      <c r="AO343" s="24" t="e">
        <f t="shared" si="212"/>
        <v>#DIV/0!</v>
      </c>
      <c r="AP343" s="24" t="e">
        <f t="shared" si="212"/>
        <v>#DIV/0!</v>
      </c>
      <c r="AQ343" s="24" t="e">
        <f t="shared" si="212"/>
        <v>#DIV/0!</v>
      </c>
      <c r="AR343" s="24" t="e">
        <f t="shared" si="212"/>
        <v>#DIV/0!</v>
      </c>
      <c r="AS343" s="24" t="e">
        <f t="shared" si="212"/>
        <v>#DIV/0!</v>
      </c>
      <c r="AT343" s="24">
        <f t="shared" si="212"/>
        <v>4.8999999999999995</v>
      </c>
      <c r="AU343" s="24" t="e">
        <f t="shared" si="212"/>
        <v>#DIV/0!</v>
      </c>
      <c r="AV343" s="24" t="e">
        <f t="shared" si="212"/>
        <v>#DIV/0!</v>
      </c>
      <c r="AW343" s="24" t="e">
        <f t="shared" si="212"/>
        <v>#DIV/0!</v>
      </c>
      <c r="AX343" s="24" t="e">
        <f t="shared" si="212"/>
        <v>#DIV/0!</v>
      </c>
      <c r="AY343" s="24" t="e">
        <f t="shared" si="212"/>
        <v>#DIV/0!</v>
      </c>
      <c r="AZ343" s="24" t="e">
        <f t="shared" si="212"/>
        <v>#DIV/0!</v>
      </c>
      <c r="BA343" s="24" t="e">
        <f t="shared" si="212"/>
        <v>#DIV/0!</v>
      </c>
      <c r="BB343" s="24" t="e">
        <f t="shared" si="212"/>
        <v>#DIV/0!</v>
      </c>
      <c r="BC343" s="24" t="e">
        <f t="shared" si="212"/>
        <v>#DIV/0!</v>
      </c>
      <c r="BD343" s="24" t="e">
        <f t="shared" si="212"/>
        <v>#DIV/0!</v>
      </c>
      <c r="BE343" s="24">
        <f t="shared" si="212"/>
        <v>12.100000000000001</v>
      </c>
      <c r="BF343" s="24" t="e">
        <f t="shared" si="212"/>
        <v>#DIV/0!</v>
      </c>
      <c r="BG343" s="24" t="e">
        <f t="shared" si="212"/>
        <v>#DIV/0!</v>
      </c>
      <c r="BH343" s="24" t="e">
        <f t="shared" si="212"/>
        <v>#DIV/0!</v>
      </c>
      <c r="BI343" s="24" t="e">
        <f t="shared" si="212"/>
        <v>#DIV/0!</v>
      </c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</row>
    <row r="344" spans="1:154">
      <c r="A344" s="35" t="s">
        <v>179</v>
      </c>
      <c r="B344" s="153">
        <f>COUNTIF(C316:C341,"+ve")</f>
        <v>13</v>
      </c>
      <c r="C344" s="18" t="s">
        <v>41</v>
      </c>
      <c r="D344" s="27" t="e">
        <f t="shared" ref="D344:I344" si="213">AVERAGE(D323,D325:D328,D330,D332:D333,D336:D338,D340:D341)</f>
        <v>#DIV/0!</v>
      </c>
      <c r="E344" s="27">
        <f t="shared" si="213"/>
        <v>12.179487179487179</v>
      </c>
      <c r="F344" s="27">
        <f t="shared" si="213"/>
        <v>0.96153846153846145</v>
      </c>
      <c r="G344" s="27">
        <f t="shared" si="213"/>
        <v>71.15384615384616</v>
      </c>
      <c r="H344" s="27">
        <f t="shared" si="213"/>
        <v>15.705128205128204</v>
      </c>
      <c r="I344" s="27">
        <f t="shared" si="213"/>
        <v>0.70833333333333337</v>
      </c>
      <c r="J344" s="27">
        <f t="shared" ref="J344:O344" si="214">AVERAGE(J323,J325:J328,J330,J332:J333,J336:J338,J340:J341)</f>
        <v>24</v>
      </c>
      <c r="K344" s="27">
        <f t="shared" si="214"/>
        <v>2.9230769230769229</v>
      </c>
      <c r="L344" s="27">
        <f t="shared" si="214"/>
        <v>0.23076923076923078</v>
      </c>
      <c r="M344" s="27">
        <f t="shared" si="214"/>
        <v>17.076923076923077</v>
      </c>
      <c r="N344" s="27">
        <f t="shared" si="214"/>
        <v>3.7692307692307692</v>
      </c>
      <c r="O344" s="27">
        <f t="shared" si="214"/>
        <v>0.80361508614016985</v>
      </c>
      <c r="P344" s="27">
        <f>AVERAGE(P323,P325:P328,P330,P332:P333,P336:P338,P340:P341)</f>
        <v>827.93308914102568</v>
      </c>
      <c r="Q344" s="27" t="e">
        <f>AVERAGE(Q323,Q325:Q328,Q330,Q332:Q333,Q336:Q338,Q340:Q341)</f>
        <v>#DIV/0!</v>
      </c>
      <c r="R344" s="27">
        <f t="shared" ref="R344:BI344" si="215">AVERAGE(R323,R325:R328,R330,R332:R333,R336:R338,R340:R341)</f>
        <v>809.82673993846151</v>
      </c>
      <c r="S344" s="27" t="e">
        <f t="shared" si="215"/>
        <v>#DIV/0!</v>
      </c>
      <c r="T344" s="27">
        <f t="shared" si="215"/>
        <v>258.03962148897432</v>
      </c>
      <c r="U344" s="27">
        <f t="shared" si="215"/>
        <v>233.80351037230764</v>
      </c>
      <c r="V344" s="27" t="e">
        <f t="shared" si="215"/>
        <v>#DIV/0!</v>
      </c>
      <c r="W344" s="27">
        <f t="shared" si="215"/>
        <v>842.0428266358972</v>
      </c>
      <c r="X344" s="27">
        <f t="shared" si="215"/>
        <v>493.1392246802564</v>
      </c>
      <c r="Y344" s="27" t="e">
        <f t="shared" si="215"/>
        <v>#DIV/0!</v>
      </c>
      <c r="Z344" s="27">
        <f t="shared" si="215"/>
        <v>455.59966422333332</v>
      </c>
      <c r="AA344" s="27">
        <f t="shared" si="215"/>
        <v>518.56797924666682</v>
      </c>
      <c r="AB344" s="27" t="e">
        <f t="shared" si="215"/>
        <v>#DIV/0!</v>
      </c>
      <c r="AC344" s="27">
        <f t="shared" si="215"/>
        <v>28.923076923076923</v>
      </c>
      <c r="AD344" s="27">
        <f t="shared" si="215"/>
        <v>11.282051282051281</v>
      </c>
      <c r="AE344" s="27">
        <f t="shared" si="215"/>
        <v>13.23076923076923</v>
      </c>
      <c r="AF344" s="27" t="e">
        <f t="shared" si="215"/>
        <v>#DIV/0!</v>
      </c>
      <c r="AG344" s="27">
        <f t="shared" si="215"/>
        <v>10.461538461538463</v>
      </c>
      <c r="AH344" s="27">
        <f t="shared" si="215"/>
        <v>8.782051282051281</v>
      </c>
      <c r="AI344" s="27">
        <f t="shared" si="215"/>
        <v>2.8076923076923075</v>
      </c>
      <c r="AJ344" s="27" t="e">
        <f t="shared" si="215"/>
        <v>#DIV/0!</v>
      </c>
      <c r="AK344" s="27" t="e">
        <f t="shared" si="215"/>
        <v>#DIV/0!</v>
      </c>
      <c r="AL344" s="27" t="e">
        <f t="shared" si="215"/>
        <v>#DIV/0!</v>
      </c>
      <c r="AM344" s="27">
        <f t="shared" si="215"/>
        <v>7.0256410256410255</v>
      </c>
      <c r="AN344" s="27" t="e">
        <f t="shared" si="215"/>
        <v>#DIV/0!</v>
      </c>
      <c r="AO344" s="27" t="e">
        <f t="shared" si="215"/>
        <v>#DIV/0!</v>
      </c>
      <c r="AP344" s="27" t="e">
        <f t="shared" si="215"/>
        <v>#DIV/0!</v>
      </c>
      <c r="AQ344" s="27" t="e">
        <f t="shared" si="215"/>
        <v>#DIV/0!</v>
      </c>
      <c r="AR344" s="27" t="e">
        <f t="shared" si="215"/>
        <v>#DIV/0!</v>
      </c>
      <c r="AS344" s="27" t="e">
        <f t="shared" si="215"/>
        <v>#DIV/0!</v>
      </c>
      <c r="AT344" s="27">
        <f t="shared" si="215"/>
        <v>5.7435897435897436</v>
      </c>
      <c r="AU344" s="27" t="e">
        <f t="shared" si="215"/>
        <v>#DIV/0!</v>
      </c>
      <c r="AV344" s="27" t="e">
        <f t="shared" si="215"/>
        <v>#DIV/0!</v>
      </c>
      <c r="AW344" s="27" t="e">
        <f t="shared" si="215"/>
        <v>#DIV/0!</v>
      </c>
      <c r="AX344" s="27" t="e">
        <f t="shared" si="215"/>
        <v>#DIV/0!</v>
      </c>
      <c r="AY344" s="27" t="e">
        <f t="shared" si="215"/>
        <v>#DIV/0!</v>
      </c>
      <c r="AZ344" s="27" t="e">
        <f t="shared" si="215"/>
        <v>#DIV/0!</v>
      </c>
      <c r="BA344" s="27" t="e">
        <f t="shared" si="215"/>
        <v>#DIV/0!</v>
      </c>
      <c r="BB344" s="27" t="e">
        <f t="shared" si="215"/>
        <v>#DIV/0!</v>
      </c>
      <c r="BC344" s="27" t="e">
        <f t="shared" si="215"/>
        <v>#DIV/0!</v>
      </c>
      <c r="BD344" s="27" t="e">
        <f t="shared" si="215"/>
        <v>#DIV/0!</v>
      </c>
      <c r="BE344" s="27">
        <f t="shared" si="215"/>
        <v>13.410256410256409</v>
      </c>
      <c r="BF344" s="27" t="e">
        <f t="shared" si="215"/>
        <v>#DIV/0!</v>
      </c>
      <c r="BG344" s="27" t="e">
        <f t="shared" si="215"/>
        <v>#DIV/0!</v>
      </c>
      <c r="BH344" s="27" t="e">
        <f t="shared" si="215"/>
        <v>#DIV/0!</v>
      </c>
      <c r="BI344" s="27">
        <f t="shared" si="215"/>
        <v>4.0897435897435894</v>
      </c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</row>
    <row r="345" spans="1:154">
      <c r="A345" s="63"/>
      <c r="B345" s="63"/>
      <c r="C345" s="22" t="s">
        <v>43</v>
      </c>
      <c r="D345" s="24" t="e">
        <f>STDEV(D319:D322,D324,D329,D331,D334:D335,D339)/SQRT($B343)</f>
        <v>#DIV/0!</v>
      </c>
      <c r="E345" s="24">
        <f t="shared" ref="E345:BI345" si="216">STDEV(E319:E322,E324,E329,E331,E334:E335,E339)/SQRT($B343)</f>
        <v>9.6024366763575593</v>
      </c>
      <c r="F345" s="24">
        <f t="shared" si="216"/>
        <v>2.2779471481745452</v>
      </c>
      <c r="G345" s="24">
        <f t="shared" si="216"/>
        <v>10.79766206976489</v>
      </c>
      <c r="H345" s="24">
        <f t="shared" si="216"/>
        <v>3.3592740617910626</v>
      </c>
      <c r="I345" s="24">
        <f t="shared" si="216"/>
        <v>0.10797662069764899</v>
      </c>
      <c r="J345" s="24">
        <f t="shared" si="216"/>
        <v>0</v>
      </c>
      <c r="K345" s="24">
        <f t="shared" si="216"/>
        <v>2.304584802325814</v>
      </c>
      <c r="L345" s="24">
        <f t="shared" si="216"/>
        <v>0.54670731556189078</v>
      </c>
      <c r="M345" s="24">
        <f t="shared" si="216"/>
        <v>2.5914388967435751</v>
      </c>
      <c r="N345" s="24">
        <f t="shared" si="216"/>
        <v>0.80622577482985491</v>
      </c>
      <c r="O345" s="24">
        <f t="shared" si="216"/>
        <v>6.0268843961789054E-2</v>
      </c>
      <c r="P345" s="24">
        <f t="shared" si="216"/>
        <v>242.8976407846873</v>
      </c>
      <c r="Q345" s="24" t="e">
        <f t="shared" si="216"/>
        <v>#DIV/0!</v>
      </c>
      <c r="R345" s="24">
        <f t="shared" si="216"/>
        <v>240.86448304979086</v>
      </c>
      <c r="S345" s="24" t="e">
        <f t="shared" si="216"/>
        <v>#DIV/0!</v>
      </c>
      <c r="T345" s="24">
        <f t="shared" si="216"/>
        <v>129.34279732955022</v>
      </c>
      <c r="U345" s="24">
        <f t="shared" si="216"/>
        <v>137.92781903569394</v>
      </c>
      <c r="V345" s="24" t="e">
        <f t="shared" si="216"/>
        <v>#DIV/0!</v>
      </c>
      <c r="W345" s="24">
        <f t="shared" si="216"/>
        <v>174.27556955185648</v>
      </c>
      <c r="X345" s="24">
        <f t="shared" si="216"/>
        <v>175.62056647407664</v>
      </c>
      <c r="Y345" s="24" t="e">
        <f t="shared" si="216"/>
        <v>#DIV/0!</v>
      </c>
      <c r="Z345" s="24">
        <f t="shared" si="216"/>
        <v>91.434052085447419</v>
      </c>
      <c r="AA345" s="24">
        <f t="shared" si="216"/>
        <v>118.97397545477762</v>
      </c>
      <c r="AB345" s="24" t="e">
        <f t="shared" si="216"/>
        <v>#DIV/0!</v>
      </c>
      <c r="AC345" s="24">
        <f t="shared" si="216"/>
        <v>10.022992086715938</v>
      </c>
      <c r="AD345" s="24">
        <f t="shared" si="216"/>
        <v>4.1063636251825306</v>
      </c>
      <c r="AE345" s="24">
        <f t="shared" si="216"/>
        <v>6.133383655188088</v>
      </c>
      <c r="AF345" s="24" t="e">
        <f t="shared" si="216"/>
        <v>#DIV/0!</v>
      </c>
      <c r="AG345" s="24">
        <f t="shared" si="216"/>
        <v>1.7337962344854849</v>
      </c>
      <c r="AH345" s="24">
        <f t="shared" si="216"/>
        <v>2.2083176100069171</v>
      </c>
      <c r="AI345" s="24" t="e">
        <f t="shared" si="216"/>
        <v>#DIV/0!</v>
      </c>
      <c r="AJ345" s="24" t="e">
        <f t="shared" si="216"/>
        <v>#DIV/0!</v>
      </c>
      <c r="AK345" s="24" t="e">
        <f t="shared" si="216"/>
        <v>#DIV/0!</v>
      </c>
      <c r="AL345" s="24">
        <f t="shared" si="216"/>
        <v>4.1560457227252341</v>
      </c>
      <c r="AM345" s="24">
        <f t="shared" si="216"/>
        <v>0.72042511455321501</v>
      </c>
      <c r="AN345" s="24">
        <f t="shared" si="216"/>
        <v>1.6962649600857804</v>
      </c>
      <c r="AO345" s="24" t="e">
        <f t="shared" si="216"/>
        <v>#DIV/0!</v>
      </c>
      <c r="AP345" s="24" t="e">
        <f t="shared" si="216"/>
        <v>#DIV/0!</v>
      </c>
      <c r="AQ345" s="24" t="e">
        <f t="shared" si="216"/>
        <v>#DIV/0!</v>
      </c>
      <c r="AR345" s="24" t="e">
        <f t="shared" si="216"/>
        <v>#DIV/0!</v>
      </c>
      <c r="AS345" s="24" t="e">
        <f t="shared" si="216"/>
        <v>#DIV/0!</v>
      </c>
      <c r="AT345" s="24">
        <f t="shared" si="216"/>
        <v>0.70632067001390364</v>
      </c>
      <c r="AU345" s="24" t="e">
        <f t="shared" si="216"/>
        <v>#DIV/0!</v>
      </c>
      <c r="AV345" s="24" t="e">
        <f t="shared" si="216"/>
        <v>#DIV/0!</v>
      </c>
      <c r="AW345" s="24" t="e">
        <f t="shared" si="216"/>
        <v>#DIV/0!</v>
      </c>
      <c r="AX345" s="24" t="e">
        <f t="shared" si="216"/>
        <v>#DIV/0!</v>
      </c>
      <c r="AY345" s="24" t="e">
        <f t="shared" si="216"/>
        <v>#DIV/0!</v>
      </c>
      <c r="AZ345" s="24" t="e">
        <f t="shared" si="216"/>
        <v>#DIV/0!</v>
      </c>
      <c r="BA345" s="24" t="e">
        <f t="shared" si="216"/>
        <v>#DIV/0!</v>
      </c>
      <c r="BB345" s="24" t="e">
        <f t="shared" si="216"/>
        <v>#DIV/0!</v>
      </c>
      <c r="BC345" s="24" t="e">
        <f t="shared" si="216"/>
        <v>#DIV/0!</v>
      </c>
      <c r="BD345" s="24" t="e">
        <f t="shared" si="216"/>
        <v>#DIV/0!</v>
      </c>
      <c r="BE345" s="24">
        <f t="shared" si="216"/>
        <v>2.2471106276370785</v>
      </c>
      <c r="BF345" s="24" t="e">
        <f t="shared" si="216"/>
        <v>#DIV/0!</v>
      </c>
      <c r="BG345" s="24" t="e">
        <f t="shared" si="216"/>
        <v>#DIV/0!</v>
      </c>
      <c r="BH345" s="24" t="e">
        <f t="shared" si="216"/>
        <v>#DIV/0!</v>
      </c>
      <c r="BI345" s="24" t="e">
        <f t="shared" si="216"/>
        <v>#DIV/0!</v>
      </c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</row>
    <row r="346" spans="1:154">
      <c r="A346" s="63"/>
      <c r="B346" s="2"/>
      <c r="C346" s="18" t="s">
        <v>43</v>
      </c>
      <c r="D346" s="27" t="e">
        <f t="shared" ref="D346:K346" si="217">STDEV(D323,D325:D328,D330,D332:D333,D336:D338,D340:D341)/SQRT($B344)</f>
        <v>#DIV/0!</v>
      </c>
      <c r="E346" s="27">
        <f t="shared" si="217"/>
        <v>5.7290265806793208</v>
      </c>
      <c r="F346" s="27">
        <f t="shared" si="217"/>
        <v>0.5067752660526248</v>
      </c>
      <c r="G346" s="27">
        <f t="shared" si="217"/>
        <v>6.7294972343049118</v>
      </c>
      <c r="H346" s="27">
        <f t="shared" si="217"/>
        <v>3.3742760037080672</v>
      </c>
      <c r="I346" s="27">
        <f t="shared" si="217"/>
        <v>7.020754004449016E-2</v>
      </c>
      <c r="J346" s="27">
        <f t="shared" si="217"/>
        <v>0</v>
      </c>
      <c r="K346" s="27">
        <f t="shared" si="217"/>
        <v>1.3749663793630367</v>
      </c>
      <c r="L346" s="27">
        <f t="shared" ref="L346:BI346" si="218">STDEV(L323,L325:L328,L330,L332:L333,L336:L338,L340:L341)/SQRT($B344)</f>
        <v>0.12162606385262997</v>
      </c>
      <c r="M346" s="27">
        <f t="shared" si="218"/>
        <v>1.6150793362331828</v>
      </c>
      <c r="N346" s="27">
        <f t="shared" si="218"/>
        <v>0.80982624088993638</v>
      </c>
      <c r="O346" s="27">
        <f t="shared" si="218"/>
        <v>4.100978538220712E-2</v>
      </c>
      <c r="P346" s="27">
        <f t="shared" si="218"/>
        <v>159.41361636593646</v>
      </c>
      <c r="Q346" s="27" t="e">
        <f t="shared" si="218"/>
        <v>#DIV/0!</v>
      </c>
      <c r="R346" s="27">
        <f t="shared" si="218"/>
        <v>166.17599508633577</v>
      </c>
      <c r="S346" s="27" t="e">
        <f t="shared" si="218"/>
        <v>#DIV/0!</v>
      </c>
      <c r="T346" s="27">
        <f t="shared" si="218"/>
        <v>87.665068433375382</v>
      </c>
      <c r="U346" s="27">
        <f t="shared" si="218"/>
        <v>79.015219581490882</v>
      </c>
      <c r="V346" s="27" t="e">
        <f t="shared" si="218"/>
        <v>#DIV/0!</v>
      </c>
      <c r="W346" s="27">
        <f t="shared" si="218"/>
        <v>276.49984332878142</v>
      </c>
      <c r="X346" s="27">
        <f t="shared" si="218"/>
        <v>155.75121123705966</v>
      </c>
      <c r="Y346" s="27" t="e">
        <f t="shared" si="218"/>
        <v>#DIV/0!</v>
      </c>
      <c r="Z346" s="27">
        <f t="shared" si="218"/>
        <v>78.079149345227194</v>
      </c>
      <c r="AA346" s="27">
        <f t="shared" si="218"/>
        <v>92.102987139266418</v>
      </c>
      <c r="AB346" s="27" t="e">
        <f t="shared" si="218"/>
        <v>#DIV/0!</v>
      </c>
      <c r="AC346" s="27">
        <f t="shared" si="218"/>
        <v>3.3745642002382619</v>
      </c>
      <c r="AD346" s="27">
        <f t="shared" si="218"/>
        <v>1.1705345856936755</v>
      </c>
      <c r="AE346" s="27">
        <f t="shared" si="218"/>
        <v>1.9220510084010434</v>
      </c>
      <c r="AF346" s="27" t="e">
        <f t="shared" si="218"/>
        <v>#DIV/0!</v>
      </c>
      <c r="AG346" s="27">
        <f t="shared" si="218"/>
        <v>0.96486603703726881</v>
      </c>
      <c r="AH346" s="27">
        <f t="shared" si="218"/>
        <v>0.64972726454979934</v>
      </c>
      <c r="AI346" s="27">
        <f t="shared" si="218"/>
        <v>1.0021071378636006</v>
      </c>
      <c r="AJ346" s="27" t="e">
        <f t="shared" si="218"/>
        <v>#DIV/0!</v>
      </c>
      <c r="AK346" s="27" t="e">
        <f t="shared" si="218"/>
        <v>#DIV/0!</v>
      </c>
      <c r="AL346" s="27" t="e">
        <f t="shared" si="218"/>
        <v>#DIV/0!</v>
      </c>
      <c r="AM346" s="27">
        <f t="shared" si="218"/>
        <v>0.45832212645434683</v>
      </c>
      <c r="AN346" s="27" t="e">
        <f t="shared" si="218"/>
        <v>#DIV/0!</v>
      </c>
      <c r="AO346" s="27" t="e">
        <f t="shared" si="218"/>
        <v>#DIV/0!</v>
      </c>
      <c r="AP346" s="27" t="e">
        <f t="shared" si="218"/>
        <v>#DIV/0!</v>
      </c>
      <c r="AQ346" s="27" t="e">
        <f t="shared" si="218"/>
        <v>#DIV/0!</v>
      </c>
      <c r="AR346" s="27" t="e">
        <f t="shared" si="218"/>
        <v>#DIV/0!</v>
      </c>
      <c r="AS346" s="27" t="e">
        <f t="shared" si="218"/>
        <v>#DIV/0!</v>
      </c>
      <c r="AT346" s="27">
        <f t="shared" si="218"/>
        <v>0.50517809636905575</v>
      </c>
      <c r="AU346" s="27" t="e">
        <f t="shared" si="218"/>
        <v>#DIV/0!</v>
      </c>
      <c r="AV346" s="27" t="e">
        <f t="shared" si="218"/>
        <v>#DIV/0!</v>
      </c>
      <c r="AW346" s="27" t="e">
        <f t="shared" si="218"/>
        <v>#DIV/0!</v>
      </c>
      <c r="AX346" s="27" t="e">
        <f t="shared" si="218"/>
        <v>#DIV/0!</v>
      </c>
      <c r="AY346" s="27" t="e">
        <f t="shared" si="218"/>
        <v>#DIV/0!</v>
      </c>
      <c r="AZ346" s="27" t="e">
        <f t="shared" si="218"/>
        <v>#DIV/0!</v>
      </c>
      <c r="BA346" s="27" t="e">
        <f t="shared" si="218"/>
        <v>#DIV/0!</v>
      </c>
      <c r="BB346" s="27" t="e">
        <f t="shared" si="218"/>
        <v>#DIV/0!</v>
      </c>
      <c r="BC346" s="27" t="e">
        <f t="shared" si="218"/>
        <v>#DIV/0!</v>
      </c>
      <c r="BD346" s="27" t="e">
        <f t="shared" si="218"/>
        <v>#DIV/0!</v>
      </c>
      <c r="BE346" s="27">
        <f t="shared" si="218"/>
        <v>1.9957768254419868</v>
      </c>
      <c r="BF346" s="27" t="e">
        <f t="shared" si="218"/>
        <v>#DIV/0!</v>
      </c>
      <c r="BG346" s="27" t="e">
        <f t="shared" si="218"/>
        <v>#DIV/0!</v>
      </c>
      <c r="BH346" s="27" t="e">
        <f t="shared" si="218"/>
        <v>#DIV/0!</v>
      </c>
      <c r="BI346" s="27">
        <f t="shared" si="218"/>
        <v>0.60934536606749456</v>
      </c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</row>
    <row r="347" spans="1:154" s="114" customFormat="1">
      <c r="D347" s="131"/>
      <c r="BT347" s="101"/>
    </row>
    <row r="348" spans="1:154" s="152" customFormat="1" ht="16">
      <c r="A348" s="83" t="s">
        <v>149</v>
      </c>
      <c r="B348" s="66"/>
      <c r="C348" s="66"/>
      <c r="BT348" s="151"/>
    </row>
    <row r="349" spans="1:154" s="38" customFormat="1">
      <c r="A349" t="s">
        <v>158</v>
      </c>
      <c r="B349" s="10">
        <v>60</v>
      </c>
      <c r="C349" s="4" t="s">
        <v>3</v>
      </c>
      <c r="D349" s="10" t="s">
        <v>38</v>
      </c>
      <c r="E349" s="59">
        <f>(K349/$J349)*100</f>
        <v>25</v>
      </c>
      <c r="F349" s="59">
        <f>(L349/$J349)*100</f>
        <v>0</v>
      </c>
      <c r="G349" s="59">
        <f>(M349/$J349)*100</f>
        <v>66.666666666666657</v>
      </c>
      <c r="H349" s="59">
        <f>(N349/$J349)*100</f>
        <v>8.3333333333333321</v>
      </c>
      <c r="I349" s="59">
        <f>M349/J349</f>
        <v>0.66666666666666663</v>
      </c>
      <c r="J349">
        <f t="shared" ref="J349:N358" si="219">SUM(J70,J164,J257)</f>
        <v>24</v>
      </c>
      <c r="K349">
        <f t="shared" si="219"/>
        <v>6</v>
      </c>
      <c r="L349">
        <f t="shared" si="219"/>
        <v>0</v>
      </c>
      <c r="M349">
        <f t="shared" si="219"/>
        <v>16</v>
      </c>
      <c r="N349">
        <f t="shared" si="219"/>
        <v>2</v>
      </c>
      <c r="O349">
        <f>M349/(M349+N349)</f>
        <v>0.88888888888888884</v>
      </c>
      <c r="P349">
        <f t="shared" ref="P349:BI349" si="220">AVERAGE(P70,P164,P257)</f>
        <v>994.13492050000002</v>
      </c>
      <c r="Q349" t="e">
        <f t="shared" si="220"/>
        <v>#DIV/0!</v>
      </c>
      <c r="R349">
        <f t="shared" si="220"/>
        <v>1100.6071428333332</v>
      </c>
      <c r="S349">
        <f t="shared" si="220"/>
        <v>524</v>
      </c>
      <c r="T349">
        <f t="shared" si="220"/>
        <v>183.36666666666667</v>
      </c>
      <c r="U349">
        <f t="shared" si="220"/>
        <v>168.61666666666667</v>
      </c>
      <c r="V349">
        <f t="shared" si="220"/>
        <v>353</v>
      </c>
      <c r="W349">
        <f t="shared" si="220"/>
        <v>649.40317463333338</v>
      </c>
      <c r="X349">
        <f t="shared" si="220"/>
        <v>699.34761906666665</v>
      </c>
      <c r="Y349">
        <f t="shared" si="220"/>
        <v>215</v>
      </c>
      <c r="Z349">
        <f t="shared" si="220"/>
        <v>125.82063489666666</v>
      </c>
      <c r="AA349">
        <f t="shared" si="220"/>
        <v>114.54285713</v>
      </c>
      <c r="AB349">
        <f t="shared" si="220"/>
        <v>229.5</v>
      </c>
      <c r="AC349">
        <f t="shared" si="220"/>
        <v>23.333333333333332</v>
      </c>
      <c r="AD349">
        <f t="shared" si="220"/>
        <v>9</v>
      </c>
      <c r="AE349">
        <f t="shared" si="220"/>
        <v>11</v>
      </c>
      <c r="AF349">
        <f t="shared" si="220"/>
        <v>5</v>
      </c>
      <c r="AG349">
        <f t="shared" si="220"/>
        <v>11.333333333333334</v>
      </c>
      <c r="AH349">
        <f t="shared" si="220"/>
        <v>7</v>
      </c>
      <c r="AI349">
        <f t="shared" si="220"/>
        <v>1.6666666666666667</v>
      </c>
      <c r="AJ349" t="e">
        <f t="shared" si="220"/>
        <v>#DIV/0!</v>
      </c>
      <c r="AK349" t="e">
        <f t="shared" si="220"/>
        <v>#DIV/0!</v>
      </c>
      <c r="AL349">
        <f t="shared" si="220"/>
        <v>5</v>
      </c>
      <c r="AM349">
        <f t="shared" si="220"/>
        <v>6</v>
      </c>
      <c r="AN349">
        <f t="shared" si="220"/>
        <v>3</v>
      </c>
      <c r="AO349">
        <f t="shared" si="220"/>
        <v>2</v>
      </c>
      <c r="AP349" t="e">
        <f t="shared" si="220"/>
        <v>#DIV/0!</v>
      </c>
      <c r="AQ349" t="e">
        <f t="shared" si="220"/>
        <v>#DIV/0!</v>
      </c>
      <c r="AR349">
        <f t="shared" si="220"/>
        <v>2</v>
      </c>
      <c r="AS349">
        <f t="shared" si="220"/>
        <v>5</v>
      </c>
      <c r="AT349">
        <f t="shared" si="220"/>
        <v>5.333333333333333</v>
      </c>
      <c r="AU349">
        <f t="shared" si="220"/>
        <v>1</v>
      </c>
      <c r="AV349" t="e">
        <f t="shared" si="220"/>
        <v>#DIV/0!</v>
      </c>
      <c r="AW349" t="e">
        <f t="shared" si="220"/>
        <v>#DIV/0!</v>
      </c>
      <c r="AX349" t="e">
        <f t="shared" si="220"/>
        <v>#DIV/0!</v>
      </c>
      <c r="AY349">
        <f t="shared" si="220"/>
        <v>1</v>
      </c>
      <c r="AZ349">
        <f t="shared" si="220"/>
        <v>2</v>
      </c>
      <c r="BA349">
        <f t="shared" si="220"/>
        <v>1</v>
      </c>
      <c r="BB349" t="e">
        <f t="shared" si="220"/>
        <v>#DIV/0!</v>
      </c>
      <c r="BC349" t="e">
        <f t="shared" si="220"/>
        <v>#DIV/0!</v>
      </c>
      <c r="BD349">
        <f t="shared" si="220"/>
        <v>3</v>
      </c>
      <c r="BE349">
        <f t="shared" si="220"/>
        <v>11.333333333333334</v>
      </c>
      <c r="BF349">
        <f t="shared" si="220"/>
        <v>3.5</v>
      </c>
      <c r="BG349" t="e">
        <f t="shared" si="220"/>
        <v>#DIV/0!</v>
      </c>
      <c r="BH349" t="e">
        <f t="shared" si="220"/>
        <v>#DIV/0!</v>
      </c>
      <c r="BI349">
        <f t="shared" si="220"/>
        <v>1.5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 s="58"/>
      <c r="CG349" s="10"/>
      <c r="CH349" s="10"/>
    </row>
    <row r="350" spans="1:154" s="38" customFormat="1">
      <c r="A350" t="s">
        <v>180</v>
      </c>
      <c r="B350" s="10">
        <v>65</v>
      </c>
      <c r="C350" s="4" t="s">
        <v>3</v>
      </c>
      <c r="D350" s="10" t="s">
        <v>38</v>
      </c>
      <c r="E350" s="59">
        <f t="shared" ref="E350:H371" si="221">(K350/$J350)*100</f>
        <v>58.333333333333336</v>
      </c>
      <c r="F350" s="59">
        <f t="shared" si="221"/>
        <v>12.5</v>
      </c>
      <c r="G350" s="59">
        <f t="shared" si="221"/>
        <v>16.666666666666664</v>
      </c>
      <c r="H350" s="59">
        <f t="shared" si="221"/>
        <v>12.5</v>
      </c>
      <c r="I350" s="59">
        <f t="shared" ref="I350:I371" si="222">M350/J350</f>
        <v>0.16666666666666666</v>
      </c>
      <c r="J350">
        <f t="shared" si="219"/>
        <v>24</v>
      </c>
      <c r="K350">
        <f t="shared" si="219"/>
        <v>14</v>
      </c>
      <c r="L350">
        <f t="shared" si="219"/>
        <v>3</v>
      </c>
      <c r="M350">
        <f t="shared" si="219"/>
        <v>4</v>
      </c>
      <c r="N350">
        <f t="shared" si="219"/>
        <v>3</v>
      </c>
      <c r="O350">
        <f t="shared" ref="O350:O371" si="223">M350/(M350+N350)</f>
        <v>0.5714285714285714</v>
      </c>
      <c r="P350">
        <f t="shared" ref="P350:BI350" si="224">AVERAGE(P71,P165,P258)</f>
        <v>1345.9444443333334</v>
      </c>
      <c r="Q350">
        <f t="shared" si="224"/>
        <v>786.5</v>
      </c>
      <c r="R350">
        <f t="shared" si="224"/>
        <v>1629.3333333333333</v>
      </c>
      <c r="S350">
        <f t="shared" si="224"/>
        <v>1503</v>
      </c>
      <c r="T350">
        <f t="shared" si="224"/>
        <v>886.72222233333332</v>
      </c>
      <c r="U350">
        <f t="shared" si="224"/>
        <v>339.33333333333331</v>
      </c>
      <c r="V350">
        <f t="shared" si="224"/>
        <v>1559.6666666666667</v>
      </c>
      <c r="W350">
        <f t="shared" si="224"/>
        <v>1427.8333333333333</v>
      </c>
      <c r="X350">
        <f t="shared" si="224"/>
        <v>81</v>
      </c>
      <c r="Y350">
        <f t="shared" si="224"/>
        <v>3881.3333333333335</v>
      </c>
      <c r="Z350">
        <f t="shared" si="224"/>
        <v>534.61111110000002</v>
      </c>
      <c r="AA350">
        <f t="shared" si="224"/>
        <v>876.33333333333337</v>
      </c>
      <c r="AB350">
        <f t="shared" si="224"/>
        <v>106.33333333333333</v>
      </c>
      <c r="AC350">
        <f t="shared" si="224"/>
        <v>9.3333333333333339</v>
      </c>
      <c r="AD350">
        <f t="shared" si="224"/>
        <v>4.666666666666667</v>
      </c>
      <c r="AE350">
        <f t="shared" si="224"/>
        <v>3</v>
      </c>
      <c r="AF350">
        <f t="shared" si="224"/>
        <v>1.6666666666666667</v>
      </c>
      <c r="AG350">
        <f t="shared" si="224"/>
        <v>4.333333333333333</v>
      </c>
      <c r="AH350">
        <f t="shared" si="224"/>
        <v>3.3333333333333335</v>
      </c>
      <c r="AI350">
        <f t="shared" si="224"/>
        <v>1</v>
      </c>
      <c r="AJ350" t="e">
        <f t="shared" si="224"/>
        <v>#DIV/0!</v>
      </c>
      <c r="AK350" t="e">
        <f t="shared" si="224"/>
        <v>#DIV/0!</v>
      </c>
      <c r="AL350">
        <f t="shared" si="224"/>
        <v>4</v>
      </c>
      <c r="AM350">
        <f t="shared" si="224"/>
        <v>3.3333333333333335</v>
      </c>
      <c r="AN350">
        <f t="shared" si="224"/>
        <v>1.5</v>
      </c>
      <c r="AO350" t="e">
        <f t="shared" si="224"/>
        <v>#DIV/0!</v>
      </c>
      <c r="AP350" t="e">
        <f t="shared" si="224"/>
        <v>#DIV/0!</v>
      </c>
      <c r="AQ350" t="e">
        <f t="shared" si="224"/>
        <v>#DIV/0!</v>
      </c>
      <c r="AR350">
        <f t="shared" si="224"/>
        <v>1</v>
      </c>
      <c r="AS350">
        <f t="shared" si="224"/>
        <v>1</v>
      </c>
      <c r="AT350">
        <f t="shared" si="224"/>
        <v>1.3333333333333333</v>
      </c>
      <c r="AU350">
        <f t="shared" si="224"/>
        <v>1</v>
      </c>
      <c r="AV350" t="e">
        <f t="shared" si="224"/>
        <v>#DIV/0!</v>
      </c>
      <c r="AW350" t="e">
        <f t="shared" si="224"/>
        <v>#DIV/0!</v>
      </c>
      <c r="AX350">
        <f t="shared" si="224"/>
        <v>3</v>
      </c>
      <c r="AY350">
        <f t="shared" si="224"/>
        <v>2</v>
      </c>
      <c r="AZ350">
        <f t="shared" si="224"/>
        <v>1</v>
      </c>
      <c r="BA350" t="e">
        <f t="shared" si="224"/>
        <v>#DIV/0!</v>
      </c>
      <c r="BB350" t="e">
        <f t="shared" si="224"/>
        <v>#DIV/0!</v>
      </c>
      <c r="BC350" t="e">
        <f t="shared" si="224"/>
        <v>#DIV/0!</v>
      </c>
      <c r="BD350" t="e">
        <f t="shared" si="224"/>
        <v>#DIV/0!</v>
      </c>
      <c r="BE350">
        <f t="shared" si="224"/>
        <v>6.666666666666667</v>
      </c>
      <c r="BF350">
        <f t="shared" si="224"/>
        <v>3.6666666666666665</v>
      </c>
      <c r="BG350" t="e">
        <f t="shared" si="224"/>
        <v>#DIV/0!</v>
      </c>
      <c r="BH350" t="e">
        <f t="shared" si="224"/>
        <v>#DIV/0!</v>
      </c>
      <c r="BI350">
        <f t="shared" si="224"/>
        <v>1.3333333333333333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 s="58"/>
      <c r="CG350" s="10">
        <f>$W$1</f>
        <v>0</v>
      </c>
      <c r="CH350" s="10" t="str">
        <f>C322</f>
        <v>WT</v>
      </c>
      <c r="CI350" s="59" t="e">
        <f>#REF!</f>
        <v>#REF!</v>
      </c>
      <c r="CJ350" s="59" t="e">
        <f>#REF!</f>
        <v>#REF!</v>
      </c>
      <c r="CK350" s="59" t="e">
        <f>#REF!</f>
        <v>#REF!</v>
      </c>
      <c r="CL350" s="59" t="e">
        <f>#REF!</f>
        <v>#REF!</v>
      </c>
      <c r="CM350" s="59" t="e">
        <f>#REF!</f>
        <v>#REF!</v>
      </c>
      <c r="CN350" s="59" t="e">
        <f>#REF!</f>
        <v>#REF!</v>
      </c>
      <c r="CO350" s="59" t="e">
        <f>#REF!</f>
        <v>#REF!</v>
      </c>
      <c r="CP350" s="59" t="e">
        <f>#REF!</f>
        <v>#REF!</v>
      </c>
      <c r="CQ350" s="59" t="e">
        <f>#REF!</f>
        <v>#REF!</v>
      </c>
      <c r="CR350" s="59" t="e">
        <f>#REF!</f>
        <v>#REF!</v>
      </c>
      <c r="CS350" s="59" t="e">
        <f>#REF!</f>
        <v>#REF!</v>
      </c>
      <c r="CT350" s="59" t="e">
        <f>#REF!</f>
        <v>#REF!</v>
      </c>
      <c r="CU350" s="59" t="e">
        <f>#REF!</f>
        <v>#REF!</v>
      </c>
      <c r="CV350" s="59" t="e">
        <f>#REF!</f>
        <v>#REF!</v>
      </c>
      <c r="CW350" s="59" t="e">
        <f>#REF!</f>
        <v>#REF!</v>
      </c>
      <c r="CX350" s="59" t="e">
        <f>#REF!</f>
        <v>#REF!</v>
      </c>
      <c r="CY350" s="59" t="e">
        <f>#REF!</f>
        <v>#REF!</v>
      </c>
      <c r="CZ350" s="95" t="e">
        <f>#REF!</f>
        <v>#REF!</v>
      </c>
      <c r="DA350" s="95" t="e">
        <f>#REF!</f>
        <v>#REF!</v>
      </c>
      <c r="DB350" s="95" t="e">
        <f>#REF!</f>
        <v>#REF!</v>
      </c>
      <c r="DC350" s="95" t="e">
        <f>#REF!</f>
        <v>#REF!</v>
      </c>
      <c r="DD350" s="95" t="e">
        <f>#REF!</f>
        <v>#REF!</v>
      </c>
      <c r="DE350" s="95" t="e">
        <f>#REF!</f>
        <v>#REF!</v>
      </c>
      <c r="DF350" s="95" t="e">
        <f>#REF!</f>
        <v>#REF!</v>
      </c>
      <c r="DG350" s="95" t="e">
        <f>#REF!</f>
        <v>#REF!</v>
      </c>
      <c r="DH350" s="95" t="e">
        <f>#REF!</f>
        <v>#REF!</v>
      </c>
      <c r="DI350" s="95" t="e">
        <f>#REF!</f>
        <v>#REF!</v>
      </c>
      <c r="DJ350" s="95" t="e">
        <f>#REF!</f>
        <v>#REF!</v>
      </c>
      <c r="DK350" s="95" t="e">
        <f>#REF!</f>
        <v>#REF!</v>
      </c>
      <c r="DL350" s="95" t="e">
        <f>#REF!</f>
        <v>#REF!</v>
      </c>
      <c r="DM350" s="95" t="e">
        <f>#REF!</f>
        <v>#REF!</v>
      </c>
      <c r="DN350" s="95" t="e">
        <f>#REF!</f>
        <v>#REF!</v>
      </c>
      <c r="DO350" s="95" t="e">
        <f>#REF!</f>
        <v>#REF!</v>
      </c>
      <c r="DP350" s="95" t="e">
        <f>#REF!</f>
        <v>#REF!</v>
      </c>
      <c r="DQ350" s="59" t="e">
        <f>#REF!</f>
        <v>#REF!</v>
      </c>
      <c r="DR350" s="59" t="e">
        <f>#REF!</f>
        <v>#REF!</v>
      </c>
      <c r="DS350" s="59" t="e">
        <f>#REF!</f>
        <v>#REF!</v>
      </c>
      <c r="DT350" s="59" t="e">
        <f>#REF!</f>
        <v>#REF!</v>
      </c>
      <c r="DU350" s="59" t="e">
        <f>#REF!</f>
        <v>#REF!</v>
      </c>
      <c r="DV350" s="59" t="e">
        <f>#REF!</f>
        <v>#REF!</v>
      </c>
      <c r="DW350" s="59" t="e">
        <f>#REF!</f>
        <v>#REF!</v>
      </c>
      <c r="DX350" s="59" t="e">
        <f>#REF!</f>
        <v>#REF!</v>
      </c>
      <c r="DY350" s="59" t="e">
        <f>#REF!</f>
        <v>#REF!</v>
      </c>
      <c r="DZ350" s="59" t="e">
        <f>#REF!</f>
        <v>#REF!</v>
      </c>
      <c r="EA350" s="59" t="e">
        <f>#REF!</f>
        <v>#REF!</v>
      </c>
      <c r="EB350" s="59" t="e">
        <f>#REF!</f>
        <v>#REF!</v>
      </c>
      <c r="EC350" s="59" t="e">
        <f>#REF!</f>
        <v>#REF!</v>
      </c>
      <c r="ED350" s="59" t="e">
        <f>#REF!</f>
        <v>#REF!</v>
      </c>
      <c r="EE350" s="59" t="e">
        <f>#REF!</f>
        <v>#REF!</v>
      </c>
      <c r="EF350" s="59" t="e">
        <f>#REF!</f>
        <v>#REF!</v>
      </c>
      <c r="EG350" s="59" t="e">
        <f>#REF!</f>
        <v>#REF!</v>
      </c>
      <c r="EH350" s="95" t="e">
        <f>#REF!</f>
        <v>#REF!</v>
      </c>
      <c r="EI350" s="95" t="e">
        <f>#REF!</f>
        <v>#REF!</v>
      </c>
      <c r="EJ350" s="95" t="e">
        <f>#REF!</f>
        <v>#REF!</v>
      </c>
      <c r="EK350" s="95" t="e">
        <f>#REF!</f>
        <v>#REF!</v>
      </c>
      <c r="EL350" s="95" t="e">
        <f>#REF!</f>
        <v>#REF!</v>
      </c>
      <c r="EM350" s="95" t="e">
        <f>#REF!</f>
        <v>#REF!</v>
      </c>
      <c r="EN350" s="95" t="e">
        <f>#REF!</f>
        <v>#REF!</v>
      </c>
      <c r="EO350" s="95" t="e">
        <f>#REF!</f>
        <v>#REF!</v>
      </c>
      <c r="EP350" s="95" t="e">
        <f>#REF!</f>
        <v>#REF!</v>
      </c>
      <c r="EQ350" s="95" t="e">
        <f>#REF!</f>
        <v>#REF!</v>
      </c>
      <c r="ER350" s="95" t="e">
        <f>#REF!</f>
        <v>#REF!</v>
      </c>
      <c r="ES350" s="95" t="e">
        <f>#REF!</f>
        <v>#REF!</v>
      </c>
      <c r="ET350" s="95" t="e">
        <f>#REF!</f>
        <v>#REF!</v>
      </c>
      <c r="EU350" s="95" t="e">
        <f>#REF!</f>
        <v>#REF!</v>
      </c>
      <c r="EV350" s="95" t="e">
        <f>#REF!</f>
        <v>#REF!</v>
      </c>
      <c r="EW350" s="95" t="e">
        <f>#REF!</f>
        <v>#REF!</v>
      </c>
      <c r="EX350" s="95" t="e">
        <f>#REF!</f>
        <v>#REF!</v>
      </c>
    </row>
    <row r="351" spans="1:154" s="38" customFormat="1">
      <c r="A351" t="s">
        <v>159</v>
      </c>
      <c r="B351" s="10">
        <v>65</v>
      </c>
      <c r="C351" s="4" t="s">
        <v>3</v>
      </c>
      <c r="D351" s="10" t="s">
        <v>38</v>
      </c>
      <c r="E351" s="59">
        <f t="shared" si="221"/>
        <v>75</v>
      </c>
      <c r="F351" s="59">
        <f t="shared" si="221"/>
        <v>0</v>
      </c>
      <c r="G351" s="59">
        <f t="shared" si="221"/>
        <v>8.3333333333333321</v>
      </c>
      <c r="H351" s="59">
        <f t="shared" si="221"/>
        <v>16.666666666666664</v>
      </c>
      <c r="I351" s="59">
        <f t="shared" si="222"/>
        <v>8.3333333333333329E-2</v>
      </c>
      <c r="J351">
        <f t="shared" si="219"/>
        <v>24</v>
      </c>
      <c r="K351">
        <f t="shared" si="219"/>
        <v>18</v>
      </c>
      <c r="L351">
        <f t="shared" si="219"/>
        <v>0</v>
      </c>
      <c r="M351">
        <f t="shared" si="219"/>
        <v>2</v>
      </c>
      <c r="N351">
        <f t="shared" si="219"/>
        <v>4</v>
      </c>
      <c r="O351">
        <f t="shared" si="223"/>
        <v>0.33333333333333331</v>
      </c>
      <c r="P351">
        <f t="shared" ref="P351:BI351" si="225">AVERAGE(P72,P166,P259)</f>
        <v>2136.3333333333335</v>
      </c>
      <c r="Q351" t="e">
        <f t="shared" si="225"/>
        <v>#DIV/0!</v>
      </c>
      <c r="R351">
        <f t="shared" si="225"/>
        <v>1594.5</v>
      </c>
      <c r="S351">
        <f t="shared" si="225"/>
        <v>2407.25</v>
      </c>
      <c r="T351">
        <f t="shared" si="225"/>
        <v>226.33333333333334</v>
      </c>
      <c r="U351">
        <f t="shared" si="225"/>
        <v>339.5</v>
      </c>
      <c r="V351">
        <f t="shared" si="225"/>
        <v>169.75</v>
      </c>
      <c r="W351">
        <f t="shared" si="225"/>
        <v>3301.6666666666665</v>
      </c>
      <c r="X351">
        <f t="shared" si="225"/>
        <v>1191.5</v>
      </c>
      <c r="Y351">
        <f t="shared" si="225"/>
        <v>4356.75</v>
      </c>
      <c r="Z351">
        <f t="shared" si="225"/>
        <v>74.5</v>
      </c>
      <c r="AA351">
        <f t="shared" si="225"/>
        <v>25</v>
      </c>
      <c r="AB351">
        <f t="shared" si="225"/>
        <v>99.25</v>
      </c>
      <c r="AC351">
        <f t="shared" si="225"/>
        <v>7</v>
      </c>
      <c r="AD351">
        <f t="shared" si="225"/>
        <v>2.6666666666666665</v>
      </c>
      <c r="AE351">
        <f t="shared" si="225"/>
        <v>2.5</v>
      </c>
      <c r="AF351">
        <f t="shared" si="225"/>
        <v>2.6666666666666665</v>
      </c>
      <c r="AG351">
        <f t="shared" si="225"/>
        <v>3.3333333333333335</v>
      </c>
      <c r="AH351">
        <f t="shared" si="225"/>
        <v>2.3333333333333335</v>
      </c>
      <c r="AI351">
        <f t="shared" si="225"/>
        <v>1</v>
      </c>
      <c r="AJ351" t="e">
        <f t="shared" si="225"/>
        <v>#DIV/0!</v>
      </c>
      <c r="AK351" t="e">
        <f t="shared" si="225"/>
        <v>#DIV/0!</v>
      </c>
      <c r="AL351">
        <f t="shared" si="225"/>
        <v>3</v>
      </c>
      <c r="AM351">
        <f t="shared" si="225"/>
        <v>2</v>
      </c>
      <c r="AN351">
        <f t="shared" si="225"/>
        <v>1</v>
      </c>
      <c r="AO351" t="e">
        <f t="shared" si="225"/>
        <v>#DIV/0!</v>
      </c>
      <c r="AP351" t="e">
        <f t="shared" si="225"/>
        <v>#DIV/0!</v>
      </c>
      <c r="AQ351" t="e">
        <f t="shared" si="225"/>
        <v>#DIV/0!</v>
      </c>
      <c r="AR351">
        <f t="shared" si="225"/>
        <v>1</v>
      </c>
      <c r="AS351" t="e">
        <f t="shared" si="225"/>
        <v>#DIV/0!</v>
      </c>
      <c r="AT351">
        <f t="shared" si="225"/>
        <v>2</v>
      </c>
      <c r="AU351">
        <f t="shared" si="225"/>
        <v>1</v>
      </c>
      <c r="AV351" t="e">
        <f t="shared" si="225"/>
        <v>#DIV/0!</v>
      </c>
      <c r="AW351" t="e">
        <f t="shared" si="225"/>
        <v>#DIV/0!</v>
      </c>
      <c r="AX351">
        <f t="shared" si="225"/>
        <v>2</v>
      </c>
      <c r="AY351">
        <f t="shared" si="225"/>
        <v>2</v>
      </c>
      <c r="AZ351">
        <f t="shared" si="225"/>
        <v>2</v>
      </c>
      <c r="BA351" t="e">
        <f t="shared" si="225"/>
        <v>#DIV/0!</v>
      </c>
      <c r="BB351" t="e">
        <f t="shared" si="225"/>
        <v>#DIV/0!</v>
      </c>
      <c r="BC351" t="e">
        <f t="shared" si="225"/>
        <v>#DIV/0!</v>
      </c>
      <c r="BD351" t="e">
        <f t="shared" si="225"/>
        <v>#DIV/0!</v>
      </c>
      <c r="BE351">
        <f t="shared" si="225"/>
        <v>5.666666666666667</v>
      </c>
      <c r="BF351">
        <f t="shared" si="225"/>
        <v>4</v>
      </c>
      <c r="BG351" t="e">
        <f t="shared" si="225"/>
        <v>#DIV/0!</v>
      </c>
      <c r="BH351" t="e">
        <f t="shared" si="225"/>
        <v>#DIV/0!</v>
      </c>
      <c r="BI351" t="e">
        <f t="shared" si="225"/>
        <v>#DIV/0!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 s="58"/>
      <c r="CG351" s="10"/>
      <c r="CH351" s="10"/>
    </row>
    <row r="352" spans="1:154" s="38" customFormat="1">
      <c r="A352" t="s">
        <v>160</v>
      </c>
      <c r="B352" s="10">
        <v>65</v>
      </c>
      <c r="C352" s="4" t="s">
        <v>3</v>
      </c>
      <c r="D352" s="10" t="s">
        <v>38</v>
      </c>
      <c r="E352" s="59">
        <f t="shared" si="221"/>
        <v>62.5</v>
      </c>
      <c r="F352" s="59">
        <f t="shared" si="221"/>
        <v>4.1666666666666661</v>
      </c>
      <c r="G352" s="59">
        <f t="shared" si="221"/>
        <v>25</v>
      </c>
      <c r="H352" s="59">
        <f t="shared" si="221"/>
        <v>8.3333333333333321</v>
      </c>
      <c r="I352" s="59">
        <f t="shared" si="222"/>
        <v>0.25</v>
      </c>
      <c r="J352">
        <f t="shared" si="219"/>
        <v>24</v>
      </c>
      <c r="K352">
        <f t="shared" si="219"/>
        <v>15</v>
      </c>
      <c r="L352">
        <f t="shared" si="219"/>
        <v>1</v>
      </c>
      <c r="M352">
        <f t="shared" si="219"/>
        <v>6</v>
      </c>
      <c r="N352">
        <f t="shared" si="219"/>
        <v>2</v>
      </c>
      <c r="O352">
        <f t="shared" si="223"/>
        <v>0.75</v>
      </c>
      <c r="P352">
        <f t="shared" ref="P352:BI352" si="226">AVERAGE(P73,P167,P260)</f>
        <v>901.30555556666661</v>
      </c>
      <c r="Q352">
        <f t="shared" si="226"/>
        <v>1626</v>
      </c>
      <c r="R352">
        <f t="shared" si="226"/>
        <v>887.22222223333335</v>
      </c>
      <c r="S352">
        <f t="shared" si="226"/>
        <v>525.5</v>
      </c>
      <c r="T352">
        <f t="shared" si="226"/>
        <v>487.08333333333331</v>
      </c>
      <c r="U352">
        <f t="shared" si="226"/>
        <v>276.88888889999998</v>
      </c>
      <c r="V352">
        <f t="shared" si="226"/>
        <v>1357.5</v>
      </c>
      <c r="W352">
        <f t="shared" si="226"/>
        <v>9003.3611110000002</v>
      </c>
      <c r="X352">
        <f t="shared" si="226"/>
        <v>9626.1666666666661</v>
      </c>
      <c r="Y352">
        <f t="shared" si="226"/>
        <v>2034.5</v>
      </c>
      <c r="Z352">
        <f t="shared" si="226"/>
        <v>323.94444446666665</v>
      </c>
      <c r="AA352">
        <f t="shared" si="226"/>
        <v>415.88888889999998</v>
      </c>
      <c r="AB352">
        <f t="shared" si="226"/>
        <v>175</v>
      </c>
      <c r="AC352">
        <f t="shared" si="226"/>
        <v>14</v>
      </c>
      <c r="AD352">
        <f t="shared" si="226"/>
        <v>5.666666666666667</v>
      </c>
      <c r="AE352">
        <f t="shared" si="226"/>
        <v>3.6666666666666665</v>
      </c>
      <c r="AF352">
        <f t="shared" si="226"/>
        <v>4.666666666666667</v>
      </c>
      <c r="AG352">
        <f t="shared" si="226"/>
        <v>4.333333333333333</v>
      </c>
      <c r="AH352">
        <f t="shared" si="226"/>
        <v>3.6666666666666665</v>
      </c>
      <c r="AI352">
        <f t="shared" si="226"/>
        <v>1</v>
      </c>
      <c r="AJ352" t="e">
        <f t="shared" si="226"/>
        <v>#DIV/0!</v>
      </c>
      <c r="AK352">
        <f t="shared" si="226"/>
        <v>3.5</v>
      </c>
      <c r="AL352">
        <f t="shared" si="226"/>
        <v>3.3333333333333335</v>
      </c>
      <c r="AM352">
        <f t="shared" si="226"/>
        <v>3</v>
      </c>
      <c r="AN352">
        <f t="shared" si="226"/>
        <v>1.5</v>
      </c>
      <c r="AO352" t="e">
        <f t="shared" si="226"/>
        <v>#DIV/0!</v>
      </c>
      <c r="AP352" t="e">
        <f t="shared" si="226"/>
        <v>#DIV/0!</v>
      </c>
      <c r="AQ352">
        <f t="shared" si="226"/>
        <v>3</v>
      </c>
      <c r="AR352">
        <f t="shared" si="226"/>
        <v>2</v>
      </c>
      <c r="AS352">
        <f t="shared" si="226"/>
        <v>1</v>
      </c>
      <c r="AT352">
        <f t="shared" si="226"/>
        <v>2</v>
      </c>
      <c r="AU352" t="e">
        <f t="shared" si="226"/>
        <v>#DIV/0!</v>
      </c>
      <c r="AV352" t="e">
        <f t="shared" si="226"/>
        <v>#DIV/0!</v>
      </c>
      <c r="AW352">
        <f t="shared" si="226"/>
        <v>2</v>
      </c>
      <c r="AX352">
        <f t="shared" si="226"/>
        <v>1</v>
      </c>
      <c r="AY352">
        <f t="shared" si="226"/>
        <v>1</v>
      </c>
      <c r="AZ352">
        <f t="shared" si="226"/>
        <v>1</v>
      </c>
      <c r="BA352">
        <f t="shared" si="226"/>
        <v>1</v>
      </c>
      <c r="BB352" t="e">
        <f t="shared" si="226"/>
        <v>#DIV/0!</v>
      </c>
      <c r="BC352">
        <f t="shared" si="226"/>
        <v>2</v>
      </c>
      <c r="BD352">
        <f t="shared" si="226"/>
        <v>2.3333333333333335</v>
      </c>
      <c r="BE352">
        <f t="shared" si="226"/>
        <v>9</v>
      </c>
      <c r="BF352">
        <f t="shared" si="226"/>
        <v>1</v>
      </c>
      <c r="BG352">
        <f t="shared" si="226"/>
        <v>1</v>
      </c>
      <c r="BH352" t="e">
        <f t="shared" si="226"/>
        <v>#DIV/0!</v>
      </c>
      <c r="BI352" t="e">
        <f t="shared" si="226"/>
        <v>#DIV/0!</v>
      </c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G352" s="10"/>
      <c r="CH352" s="10"/>
    </row>
    <row r="353" spans="1:86" s="38" customFormat="1">
      <c r="A353" t="s">
        <v>181</v>
      </c>
      <c r="B353" s="10">
        <v>65</v>
      </c>
      <c r="C353" s="6" t="s">
        <v>2</v>
      </c>
      <c r="D353" s="10" t="s">
        <v>38</v>
      </c>
      <c r="E353" s="59">
        <f t="shared" si="221"/>
        <v>58.333333333333336</v>
      </c>
      <c r="F353" s="59">
        <f t="shared" si="221"/>
        <v>20.833333333333336</v>
      </c>
      <c r="G353" s="59">
        <f t="shared" si="221"/>
        <v>16.666666666666664</v>
      </c>
      <c r="H353" s="59">
        <f t="shared" si="221"/>
        <v>4.1666666666666661</v>
      </c>
      <c r="I353" s="59">
        <f t="shared" si="222"/>
        <v>0.16666666666666666</v>
      </c>
      <c r="J353">
        <f t="shared" si="219"/>
        <v>24</v>
      </c>
      <c r="K353">
        <f t="shared" si="219"/>
        <v>14</v>
      </c>
      <c r="L353">
        <f t="shared" si="219"/>
        <v>5</v>
      </c>
      <c r="M353">
        <f t="shared" si="219"/>
        <v>4</v>
      </c>
      <c r="N353">
        <f t="shared" si="219"/>
        <v>1</v>
      </c>
      <c r="O353">
        <f t="shared" si="223"/>
        <v>0.8</v>
      </c>
      <c r="P353">
        <f t="shared" ref="P353:BI353" si="227">AVERAGE(P74,P168,P261)</f>
        <v>1833.625</v>
      </c>
      <c r="Q353">
        <f t="shared" si="227"/>
        <v>1415</v>
      </c>
      <c r="R353">
        <f t="shared" si="227"/>
        <v>1872.5</v>
      </c>
      <c r="S353">
        <f t="shared" si="227"/>
        <v>3929</v>
      </c>
      <c r="T353">
        <f t="shared" si="227"/>
        <v>579</v>
      </c>
      <c r="U353">
        <f t="shared" si="227"/>
        <v>580.33333334999998</v>
      </c>
      <c r="V353">
        <f t="shared" si="227"/>
        <v>785</v>
      </c>
      <c r="W353">
        <f t="shared" si="227"/>
        <v>155.625</v>
      </c>
      <c r="X353">
        <f t="shared" si="227"/>
        <v>154.5</v>
      </c>
      <c r="Y353">
        <f t="shared" si="227"/>
        <v>148</v>
      </c>
      <c r="Z353">
        <f t="shared" si="227"/>
        <v>765.875</v>
      </c>
      <c r="AA353">
        <f t="shared" si="227"/>
        <v>829.5</v>
      </c>
      <c r="AB353">
        <f t="shared" si="227"/>
        <v>339</v>
      </c>
      <c r="AC353">
        <f t="shared" si="227"/>
        <v>41.666666666666664</v>
      </c>
      <c r="AD353">
        <f t="shared" si="227"/>
        <v>12.666666666666666</v>
      </c>
      <c r="AE353">
        <f t="shared" si="227"/>
        <v>15.333333333333334</v>
      </c>
      <c r="AF353">
        <f t="shared" si="227"/>
        <v>13.666666666666666</v>
      </c>
      <c r="AG353">
        <f t="shared" si="227"/>
        <v>13</v>
      </c>
      <c r="AH353">
        <f t="shared" si="227"/>
        <v>6</v>
      </c>
      <c r="AI353">
        <f t="shared" si="227"/>
        <v>4</v>
      </c>
      <c r="AJ353">
        <f t="shared" si="227"/>
        <v>1</v>
      </c>
      <c r="AK353" t="e">
        <f t="shared" si="227"/>
        <v>#DIV/0!</v>
      </c>
      <c r="AL353">
        <f t="shared" si="227"/>
        <v>23</v>
      </c>
      <c r="AM353">
        <f t="shared" si="227"/>
        <v>5</v>
      </c>
      <c r="AN353">
        <f t="shared" si="227"/>
        <v>3.5</v>
      </c>
      <c r="AO353" t="e">
        <f t="shared" si="227"/>
        <v>#DIV/0!</v>
      </c>
      <c r="AP353" t="e">
        <f t="shared" si="227"/>
        <v>#DIV/0!</v>
      </c>
      <c r="AQ353" t="e">
        <f t="shared" si="227"/>
        <v>#DIV/0!</v>
      </c>
      <c r="AR353">
        <f t="shared" si="227"/>
        <v>7</v>
      </c>
      <c r="AS353">
        <f t="shared" si="227"/>
        <v>5</v>
      </c>
      <c r="AT353">
        <f t="shared" si="227"/>
        <v>2</v>
      </c>
      <c r="AU353">
        <f t="shared" si="227"/>
        <v>4</v>
      </c>
      <c r="AV353">
        <f t="shared" si="227"/>
        <v>1</v>
      </c>
      <c r="AW353" t="e">
        <f t="shared" si="227"/>
        <v>#DIV/0!</v>
      </c>
      <c r="AX353">
        <f t="shared" si="227"/>
        <v>9</v>
      </c>
      <c r="AY353">
        <f t="shared" si="227"/>
        <v>6.333333333333333</v>
      </c>
      <c r="AZ353">
        <f t="shared" si="227"/>
        <v>1</v>
      </c>
      <c r="BA353" t="e">
        <f t="shared" si="227"/>
        <v>#DIV/0!</v>
      </c>
      <c r="BB353" t="e">
        <f t="shared" si="227"/>
        <v>#DIV/0!</v>
      </c>
      <c r="BC353" t="e">
        <f t="shared" si="227"/>
        <v>#DIV/0!</v>
      </c>
      <c r="BD353">
        <f t="shared" si="227"/>
        <v>7</v>
      </c>
      <c r="BE353">
        <f t="shared" si="227"/>
        <v>6.666666666666667</v>
      </c>
      <c r="BF353">
        <f t="shared" si="227"/>
        <v>1</v>
      </c>
      <c r="BG353">
        <f t="shared" si="227"/>
        <v>1</v>
      </c>
      <c r="BH353" t="e">
        <f t="shared" si="227"/>
        <v>#DIV/0!</v>
      </c>
      <c r="BI353">
        <f t="shared" si="227"/>
        <v>2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G353" s="10"/>
      <c r="CH353" s="10"/>
    </row>
    <row r="354" spans="1:86" s="38" customFormat="1">
      <c r="A354" t="s">
        <v>161</v>
      </c>
      <c r="B354" s="10">
        <v>65</v>
      </c>
      <c r="C354" s="4" t="s">
        <v>3</v>
      </c>
      <c r="D354" s="10" t="s">
        <v>38</v>
      </c>
      <c r="E354" s="59">
        <f t="shared" si="221"/>
        <v>12.5</v>
      </c>
      <c r="F354" s="59">
        <f t="shared" si="221"/>
        <v>4.1666666666666661</v>
      </c>
      <c r="G354" s="59">
        <f t="shared" si="221"/>
        <v>70.833333333333343</v>
      </c>
      <c r="H354" s="59">
        <f t="shared" si="221"/>
        <v>12.5</v>
      </c>
      <c r="I354" s="59">
        <f t="shared" si="222"/>
        <v>0.70833333333333337</v>
      </c>
      <c r="J354">
        <f t="shared" si="219"/>
        <v>24</v>
      </c>
      <c r="K354">
        <f t="shared" si="219"/>
        <v>3</v>
      </c>
      <c r="L354">
        <f t="shared" si="219"/>
        <v>1</v>
      </c>
      <c r="M354">
        <f t="shared" si="219"/>
        <v>17</v>
      </c>
      <c r="N354">
        <f t="shared" si="219"/>
        <v>3</v>
      </c>
      <c r="O354">
        <f t="shared" si="223"/>
        <v>0.85</v>
      </c>
      <c r="P354">
        <f t="shared" ref="P354:BI354" si="228">AVERAGE(P75,P169,P262)</f>
        <v>808.62896826666667</v>
      </c>
      <c r="Q354">
        <f t="shared" si="228"/>
        <v>1324</v>
      </c>
      <c r="R354">
        <f t="shared" si="228"/>
        <v>631.66666666666663</v>
      </c>
      <c r="S354">
        <f t="shared" si="228"/>
        <v>2202.75</v>
      </c>
      <c r="T354">
        <f t="shared" si="228"/>
        <v>272.90476189999998</v>
      </c>
      <c r="U354">
        <f t="shared" si="228"/>
        <v>269.22222219999998</v>
      </c>
      <c r="V354">
        <f t="shared" si="228"/>
        <v>249.75</v>
      </c>
      <c r="W354">
        <f t="shared" si="228"/>
        <v>154.84920633333334</v>
      </c>
      <c r="X354">
        <f t="shared" si="228"/>
        <v>152.94444443333333</v>
      </c>
      <c r="Y354">
        <f t="shared" si="228"/>
        <v>151.75</v>
      </c>
      <c r="Z354">
        <f t="shared" si="228"/>
        <v>162.74603171000001</v>
      </c>
      <c r="AA354">
        <f t="shared" si="228"/>
        <v>163.06666664666665</v>
      </c>
      <c r="AB354">
        <f t="shared" si="228"/>
        <v>132.75</v>
      </c>
      <c r="AC354">
        <f t="shared" si="228"/>
        <v>26.333333333333332</v>
      </c>
      <c r="AD354">
        <f t="shared" si="228"/>
        <v>11.666666666666666</v>
      </c>
      <c r="AE354">
        <f t="shared" si="228"/>
        <v>12.666666666666666</v>
      </c>
      <c r="AF354">
        <f t="shared" si="228"/>
        <v>2</v>
      </c>
      <c r="AG354">
        <f t="shared" si="228"/>
        <v>9.3333333333333339</v>
      </c>
      <c r="AH354">
        <f t="shared" si="228"/>
        <v>10.333333333333334</v>
      </c>
      <c r="AI354">
        <f t="shared" si="228"/>
        <v>2</v>
      </c>
      <c r="AJ354" t="e">
        <f t="shared" si="228"/>
        <v>#DIV/0!</v>
      </c>
      <c r="AK354" t="e">
        <f t="shared" si="228"/>
        <v>#DIV/0!</v>
      </c>
      <c r="AL354">
        <f t="shared" si="228"/>
        <v>8</v>
      </c>
      <c r="AM354">
        <f t="shared" si="228"/>
        <v>7</v>
      </c>
      <c r="AN354">
        <f t="shared" si="228"/>
        <v>5.5</v>
      </c>
      <c r="AO354" t="e">
        <f t="shared" si="228"/>
        <v>#DIV/0!</v>
      </c>
      <c r="AP354" t="e">
        <f t="shared" si="228"/>
        <v>#DIV/0!</v>
      </c>
      <c r="AQ354" t="e">
        <f t="shared" si="228"/>
        <v>#DIV/0!</v>
      </c>
      <c r="AR354">
        <f t="shared" si="228"/>
        <v>1.5</v>
      </c>
      <c r="AS354">
        <f t="shared" si="228"/>
        <v>3.5</v>
      </c>
      <c r="AT354">
        <f t="shared" si="228"/>
        <v>5.666666666666667</v>
      </c>
      <c r="AU354">
        <f t="shared" si="228"/>
        <v>1.5</v>
      </c>
      <c r="AV354" t="e">
        <f t="shared" si="228"/>
        <v>#DIV/0!</v>
      </c>
      <c r="AW354" t="e">
        <f t="shared" si="228"/>
        <v>#DIV/0!</v>
      </c>
      <c r="AX354">
        <f t="shared" si="228"/>
        <v>5.5</v>
      </c>
      <c r="AY354" t="e">
        <f t="shared" si="228"/>
        <v>#DIV/0!</v>
      </c>
      <c r="AZ354">
        <f t="shared" si="228"/>
        <v>1.5</v>
      </c>
      <c r="BA354">
        <f t="shared" si="228"/>
        <v>1</v>
      </c>
      <c r="BB354" t="e">
        <f t="shared" si="228"/>
        <v>#DIV/0!</v>
      </c>
      <c r="BC354" t="e">
        <f t="shared" si="228"/>
        <v>#DIV/0!</v>
      </c>
      <c r="BD354">
        <f t="shared" si="228"/>
        <v>1</v>
      </c>
      <c r="BE354">
        <f t="shared" si="228"/>
        <v>21.666666666666668</v>
      </c>
      <c r="BF354" t="e">
        <f t="shared" si="228"/>
        <v>#DIV/0!</v>
      </c>
      <c r="BG354" t="e">
        <f t="shared" si="228"/>
        <v>#DIV/0!</v>
      </c>
      <c r="BH354" t="e">
        <f t="shared" si="228"/>
        <v>#DIV/0!</v>
      </c>
      <c r="BI354">
        <f t="shared" si="228"/>
        <v>4.666666666666667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G354" s="10"/>
      <c r="CH354" s="10"/>
    </row>
    <row r="355" spans="1:86" s="38" customFormat="1">
      <c r="A355" t="s">
        <v>162</v>
      </c>
      <c r="B355" s="10">
        <v>65</v>
      </c>
      <c r="C355" s="6" t="s">
        <v>2</v>
      </c>
      <c r="D355" s="10" t="s">
        <v>38</v>
      </c>
      <c r="E355" s="59">
        <f t="shared" si="221"/>
        <v>29.166666666666668</v>
      </c>
      <c r="F355" s="59">
        <f t="shared" si="221"/>
        <v>0</v>
      </c>
      <c r="G355" s="59">
        <f t="shared" si="221"/>
        <v>58.333333333333336</v>
      </c>
      <c r="H355" s="59">
        <f t="shared" si="221"/>
        <v>12.5</v>
      </c>
      <c r="I355" s="59">
        <f t="shared" si="222"/>
        <v>0.58333333333333337</v>
      </c>
      <c r="J355">
        <f t="shared" si="219"/>
        <v>24</v>
      </c>
      <c r="K355">
        <f t="shared" si="219"/>
        <v>7</v>
      </c>
      <c r="L355">
        <f t="shared" si="219"/>
        <v>0</v>
      </c>
      <c r="M355">
        <f t="shared" si="219"/>
        <v>14</v>
      </c>
      <c r="N355">
        <f t="shared" si="219"/>
        <v>3</v>
      </c>
      <c r="O355">
        <f t="shared" si="223"/>
        <v>0.82352941176470584</v>
      </c>
      <c r="P355">
        <f t="shared" ref="P355:BI355" si="229">AVERAGE(P76,P170,P263)</f>
        <v>1579.936508</v>
      </c>
      <c r="Q355" t="e">
        <f t="shared" si="229"/>
        <v>#DIV/0!</v>
      </c>
      <c r="R355">
        <f t="shared" si="229"/>
        <v>1757.3999999999999</v>
      </c>
      <c r="S355">
        <f t="shared" si="229"/>
        <v>920</v>
      </c>
      <c r="T355">
        <f t="shared" si="229"/>
        <v>305.54365078666666</v>
      </c>
      <c r="U355">
        <f t="shared" si="229"/>
        <v>275.18888890333329</v>
      </c>
      <c r="V355">
        <f t="shared" si="229"/>
        <v>638.33333333333337</v>
      </c>
      <c r="W355">
        <f t="shared" si="229"/>
        <v>2981.956349</v>
      </c>
      <c r="X355">
        <f t="shared" si="229"/>
        <v>3144.7666666666664</v>
      </c>
      <c r="Y355">
        <f t="shared" si="229"/>
        <v>2270.6666666666665</v>
      </c>
      <c r="Z355">
        <f t="shared" si="229"/>
        <v>87.126984129999997</v>
      </c>
      <c r="AA355">
        <f t="shared" si="229"/>
        <v>70.222222209999998</v>
      </c>
      <c r="AB355">
        <f t="shared" si="229"/>
        <v>134</v>
      </c>
      <c r="AC355">
        <f t="shared" si="229"/>
        <v>16.333333333333332</v>
      </c>
      <c r="AD355">
        <f t="shared" si="229"/>
        <v>7</v>
      </c>
      <c r="AE355">
        <f t="shared" si="229"/>
        <v>7</v>
      </c>
      <c r="AF355">
        <f t="shared" si="229"/>
        <v>2.3333333333333335</v>
      </c>
      <c r="AG355">
        <f t="shared" si="229"/>
        <v>7.666666666666667</v>
      </c>
      <c r="AH355">
        <f t="shared" si="229"/>
        <v>6.333333333333333</v>
      </c>
      <c r="AI355">
        <f t="shared" si="229"/>
        <v>1</v>
      </c>
      <c r="AJ355">
        <f t="shared" si="229"/>
        <v>1</v>
      </c>
      <c r="AK355">
        <f t="shared" si="229"/>
        <v>1</v>
      </c>
      <c r="AL355">
        <f t="shared" si="229"/>
        <v>1</v>
      </c>
      <c r="AM355">
        <f t="shared" si="229"/>
        <v>5.666666666666667</v>
      </c>
      <c r="AN355">
        <f t="shared" si="229"/>
        <v>2</v>
      </c>
      <c r="AO355" t="e">
        <f t="shared" si="229"/>
        <v>#DIV/0!</v>
      </c>
      <c r="AP355" t="e">
        <f t="shared" si="229"/>
        <v>#DIV/0!</v>
      </c>
      <c r="AQ355" t="e">
        <f t="shared" si="229"/>
        <v>#DIV/0!</v>
      </c>
      <c r="AR355">
        <f t="shared" si="229"/>
        <v>1</v>
      </c>
      <c r="AS355">
        <f t="shared" si="229"/>
        <v>1.5</v>
      </c>
      <c r="AT355">
        <f t="shared" si="229"/>
        <v>4.666666666666667</v>
      </c>
      <c r="AU355">
        <f t="shared" si="229"/>
        <v>1</v>
      </c>
      <c r="AV355">
        <f t="shared" si="229"/>
        <v>1</v>
      </c>
      <c r="AW355">
        <f t="shared" si="229"/>
        <v>1</v>
      </c>
      <c r="AX355">
        <f t="shared" si="229"/>
        <v>1</v>
      </c>
      <c r="AY355">
        <f t="shared" si="229"/>
        <v>1.5</v>
      </c>
      <c r="AZ355">
        <f t="shared" si="229"/>
        <v>1</v>
      </c>
      <c r="BA355">
        <f t="shared" si="229"/>
        <v>1</v>
      </c>
      <c r="BB355" t="e">
        <f t="shared" si="229"/>
        <v>#DIV/0!</v>
      </c>
      <c r="BC355" t="e">
        <f t="shared" si="229"/>
        <v>#DIV/0!</v>
      </c>
      <c r="BD355" t="e">
        <f t="shared" si="229"/>
        <v>#DIV/0!</v>
      </c>
      <c r="BE355">
        <f t="shared" si="229"/>
        <v>11.333333333333334</v>
      </c>
      <c r="BF355">
        <f t="shared" si="229"/>
        <v>4.333333333333333</v>
      </c>
      <c r="BG355" t="e">
        <f t="shared" si="229"/>
        <v>#DIV/0!</v>
      </c>
      <c r="BH355" t="e">
        <f t="shared" si="229"/>
        <v>#DIV/0!</v>
      </c>
      <c r="BI355" t="e">
        <f t="shared" si="229"/>
        <v>#DIV/0!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G355" s="10"/>
      <c r="CH355" s="10"/>
    </row>
    <row r="356" spans="1:86" s="38" customFormat="1">
      <c r="A356" t="s">
        <v>163</v>
      </c>
      <c r="B356" s="10">
        <v>60</v>
      </c>
      <c r="C356" s="6" t="s">
        <v>2</v>
      </c>
      <c r="D356" s="10" t="s">
        <v>38</v>
      </c>
      <c r="E356" s="59">
        <f t="shared" si="221"/>
        <v>0</v>
      </c>
      <c r="F356" s="59">
        <f t="shared" si="221"/>
        <v>0</v>
      </c>
      <c r="G356" s="59">
        <f t="shared" si="221"/>
        <v>100</v>
      </c>
      <c r="H356" s="59">
        <f t="shared" si="221"/>
        <v>0</v>
      </c>
      <c r="I356" s="59">
        <f t="shared" si="222"/>
        <v>1</v>
      </c>
      <c r="J356">
        <f t="shared" si="219"/>
        <v>24</v>
      </c>
      <c r="K356">
        <f t="shared" si="219"/>
        <v>0</v>
      </c>
      <c r="L356">
        <f t="shared" si="219"/>
        <v>0</v>
      </c>
      <c r="M356">
        <f t="shared" si="219"/>
        <v>24</v>
      </c>
      <c r="N356">
        <f t="shared" si="219"/>
        <v>0</v>
      </c>
      <c r="O356">
        <f t="shared" si="223"/>
        <v>1</v>
      </c>
      <c r="P356">
        <f t="shared" ref="P356:BI356" si="230">AVERAGE(P77,P171,P264)</f>
        <v>769.25</v>
      </c>
      <c r="Q356" t="e">
        <f t="shared" si="230"/>
        <v>#DIV/0!</v>
      </c>
      <c r="R356">
        <f t="shared" si="230"/>
        <v>769.25</v>
      </c>
      <c r="S356" t="e">
        <f t="shared" si="230"/>
        <v>#DIV/0!</v>
      </c>
      <c r="T356">
        <f t="shared" si="230"/>
        <v>92.208333333333329</v>
      </c>
      <c r="U356">
        <f t="shared" si="230"/>
        <v>92.208333333333329</v>
      </c>
      <c r="V356" t="e">
        <f t="shared" si="230"/>
        <v>#DIV/0!</v>
      </c>
      <c r="W356">
        <f t="shared" si="230"/>
        <v>85.708333333333329</v>
      </c>
      <c r="X356">
        <f t="shared" si="230"/>
        <v>85.708333333333329</v>
      </c>
      <c r="Y356" t="e">
        <f t="shared" si="230"/>
        <v>#DIV/0!</v>
      </c>
      <c r="Z356">
        <f t="shared" si="230"/>
        <v>744.875</v>
      </c>
      <c r="AA356">
        <f t="shared" si="230"/>
        <v>744.875</v>
      </c>
      <c r="AB356" t="e">
        <f t="shared" si="230"/>
        <v>#DIV/0!</v>
      </c>
      <c r="AC356">
        <f t="shared" si="230"/>
        <v>33.333333333333336</v>
      </c>
      <c r="AD356">
        <f t="shared" si="230"/>
        <v>9.6666666666666661</v>
      </c>
      <c r="AE356">
        <f t="shared" si="230"/>
        <v>23.666666666666668</v>
      </c>
      <c r="AF356" t="e">
        <f t="shared" si="230"/>
        <v>#DIV/0!</v>
      </c>
      <c r="AG356">
        <f t="shared" si="230"/>
        <v>10.333333333333334</v>
      </c>
      <c r="AH356">
        <f t="shared" si="230"/>
        <v>9.6666666666666661</v>
      </c>
      <c r="AI356">
        <f t="shared" si="230"/>
        <v>12.666666666666666</v>
      </c>
      <c r="AJ356">
        <f t="shared" si="230"/>
        <v>1</v>
      </c>
      <c r="AK356" t="e">
        <f t="shared" si="230"/>
        <v>#DIV/0!</v>
      </c>
      <c r="AL356" t="e">
        <f t="shared" si="230"/>
        <v>#DIV/0!</v>
      </c>
      <c r="AM356">
        <f t="shared" si="230"/>
        <v>8</v>
      </c>
      <c r="AN356">
        <f t="shared" si="230"/>
        <v>2.5</v>
      </c>
      <c r="AO356" t="e">
        <f t="shared" si="230"/>
        <v>#DIV/0!</v>
      </c>
      <c r="AP356" t="e">
        <f t="shared" si="230"/>
        <v>#DIV/0!</v>
      </c>
      <c r="AQ356" t="e">
        <f t="shared" si="230"/>
        <v>#DIV/0!</v>
      </c>
      <c r="AR356" t="e">
        <f t="shared" si="230"/>
        <v>#DIV/0!</v>
      </c>
      <c r="AS356">
        <f t="shared" si="230"/>
        <v>7</v>
      </c>
      <c r="AT356">
        <f t="shared" si="230"/>
        <v>8</v>
      </c>
      <c r="AU356">
        <f t="shared" si="230"/>
        <v>12.666666666666666</v>
      </c>
      <c r="AV356">
        <f t="shared" si="230"/>
        <v>1</v>
      </c>
      <c r="AW356" t="e">
        <f t="shared" si="230"/>
        <v>#DIV/0!</v>
      </c>
      <c r="AX356" t="e">
        <f t="shared" si="230"/>
        <v>#DIV/0!</v>
      </c>
      <c r="AY356" t="e">
        <f t="shared" si="230"/>
        <v>#DIV/0!</v>
      </c>
      <c r="AZ356" t="e">
        <f t="shared" si="230"/>
        <v>#DIV/0!</v>
      </c>
      <c r="BA356" t="e">
        <f t="shared" si="230"/>
        <v>#DIV/0!</v>
      </c>
      <c r="BB356" t="e">
        <f t="shared" si="230"/>
        <v>#DIV/0!</v>
      </c>
      <c r="BC356" t="e">
        <f t="shared" si="230"/>
        <v>#DIV/0!</v>
      </c>
      <c r="BD356" t="e">
        <f t="shared" si="230"/>
        <v>#DIV/0!</v>
      </c>
      <c r="BE356">
        <f t="shared" si="230"/>
        <v>11</v>
      </c>
      <c r="BF356">
        <f t="shared" si="230"/>
        <v>1</v>
      </c>
      <c r="BG356" t="e">
        <f t="shared" si="230"/>
        <v>#DIV/0!</v>
      </c>
      <c r="BH356" t="e">
        <f t="shared" si="230"/>
        <v>#DIV/0!</v>
      </c>
      <c r="BI356">
        <f t="shared" si="230"/>
        <v>7.666666666666667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 s="10"/>
      <c r="CG356" s="10"/>
      <c r="CH356" s="10"/>
    </row>
    <row r="357" spans="1:86" s="38" customFormat="1">
      <c r="A357" t="s">
        <v>164</v>
      </c>
      <c r="B357" s="10">
        <v>60</v>
      </c>
      <c r="C357" s="6" t="s">
        <v>2</v>
      </c>
      <c r="D357" s="10" t="s">
        <v>38</v>
      </c>
      <c r="E357" s="59">
        <f t="shared" si="221"/>
        <v>0</v>
      </c>
      <c r="F357" s="59">
        <f t="shared" si="221"/>
        <v>0</v>
      </c>
      <c r="G357" s="59">
        <f t="shared" si="221"/>
        <v>87.5</v>
      </c>
      <c r="H357" s="59">
        <f t="shared" si="221"/>
        <v>12.5</v>
      </c>
      <c r="I357" s="59">
        <f t="shared" si="222"/>
        <v>0.875</v>
      </c>
      <c r="J357">
        <f t="shared" si="219"/>
        <v>24</v>
      </c>
      <c r="K357">
        <f t="shared" si="219"/>
        <v>0</v>
      </c>
      <c r="L357">
        <f t="shared" si="219"/>
        <v>0</v>
      </c>
      <c r="M357">
        <f t="shared" si="219"/>
        <v>21</v>
      </c>
      <c r="N357">
        <f t="shared" si="219"/>
        <v>3</v>
      </c>
      <c r="O357">
        <f t="shared" si="223"/>
        <v>0.875</v>
      </c>
      <c r="P357">
        <f t="shared" ref="P357:BI357" si="231">AVERAGE(P78,P172,P265)</f>
        <v>655.83333333333337</v>
      </c>
      <c r="Q357" t="e">
        <f t="shared" si="231"/>
        <v>#DIV/0!</v>
      </c>
      <c r="R357">
        <f t="shared" si="231"/>
        <v>601.80952386666661</v>
      </c>
      <c r="S357">
        <f t="shared" si="231"/>
        <v>1034</v>
      </c>
      <c r="T357">
        <f t="shared" si="231"/>
        <v>219.70833333333334</v>
      </c>
      <c r="U357">
        <f t="shared" si="231"/>
        <v>206.66666666666666</v>
      </c>
      <c r="V357">
        <f t="shared" si="231"/>
        <v>311</v>
      </c>
      <c r="W357">
        <f t="shared" si="231"/>
        <v>164.45833333333334</v>
      </c>
      <c r="X357">
        <f t="shared" si="231"/>
        <v>146.57142856666667</v>
      </c>
      <c r="Y357">
        <f t="shared" si="231"/>
        <v>289.66666666666669</v>
      </c>
      <c r="Z357">
        <f t="shared" si="231"/>
        <v>209.66666666666666</v>
      </c>
      <c r="AA357">
        <f t="shared" si="231"/>
        <v>214.23809523333333</v>
      </c>
      <c r="AB357">
        <f t="shared" si="231"/>
        <v>177.66666666666666</v>
      </c>
      <c r="AC357">
        <f t="shared" si="231"/>
        <v>24</v>
      </c>
      <c r="AD357">
        <f t="shared" si="231"/>
        <v>8.3333333333333339</v>
      </c>
      <c r="AE357">
        <f t="shared" si="231"/>
        <v>13</v>
      </c>
      <c r="AF357">
        <f t="shared" si="231"/>
        <v>2.6666666666666665</v>
      </c>
      <c r="AG357">
        <f t="shared" si="231"/>
        <v>11</v>
      </c>
      <c r="AH357">
        <f t="shared" si="231"/>
        <v>8.3333333333333339</v>
      </c>
      <c r="AI357">
        <f t="shared" si="231"/>
        <v>1.6666666666666667</v>
      </c>
      <c r="AJ357" t="e">
        <f t="shared" si="231"/>
        <v>#DIV/0!</v>
      </c>
      <c r="AK357">
        <f t="shared" si="231"/>
        <v>1</v>
      </c>
      <c r="AL357">
        <f t="shared" si="231"/>
        <v>3.5</v>
      </c>
      <c r="AM357">
        <f t="shared" si="231"/>
        <v>8</v>
      </c>
      <c r="AN357">
        <f t="shared" si="231"/>
        <v>1</v>
      </c>
      <c r="AO357" t="e">
        <f t="shared" si="231"/>
        <v>#DIV/0!</v>
      </c>
      <c r="AP357" t="e">
        <f t="shared" si="231"/>
        <v>#DIV/0!</v>
      </c>
      <c r="AQ357" t="e">
        <f t="shared" si="231"/>
        <v>#DIV/0!</v>
      </c>
      <c r="AR357" t="e">
        <f t="shared" si="231"/>
        <v>#DIV/0!</v>
      </c>
      <c r="AS357">
        <f t="shared" si="231"/>
        <v>3.5</v>
      </c>
      <c r="AT357">
        <f t="shared" si="231"/>
        <v>7</v>
      </c>
      <c r="AU357">
        <f t="shared" si="231"/>
        <v>1.3333333333333333</v>
      </c>
      <c r="AV357" t="e">
        <f t="shared" si="231"/>
        <v>#DIV/0!</v>
      </c>
      <c r="AW357">
        <f t="shared" si="231"/>
        <v>1</v>
      </c>
      <c r="AX357">
        <f t="shared" si="231"/>
        <v>3</v>
      </c>
      <c r="AY357">
        <f t="shared" si="231"/>
        <v>1</v>
      </c>
      <c r="AZ357">
        <f t="shared" si="231"/>
        <v>1</v>
      </c>
      <c r="BA357">
        <f t="shared" si="231"/>
        <v>1</v>
      </c>
      <c r="BB357" t="e">
        <f t="shared" si="231"/>
        <v>#DIV/0!</v>
      </c>
      <c r="BC357">
        <f t="shared" si="231"/>
        <v>1</v>
      </c>
      <c r="BD357">
        <f t="shared" si="231"/>
        <v>1</v>
      </c>
      <c r="BE357">
        <f t="shared" si="231"/>
        <v>20.333333333333332</v>
      </c>
      <c r="BF357" t="e">
        <f t="shared" si="231"/>
        <v>#DIV/0!</v>
      </c>
      <c r="BG357" t="e">
        <f t="shared" si="231"/>
        <v>#DIV/0!</v>
      </c>
      <c r="BH357" t="e">
        <f t="shared" si="231"/>
        <v>#DIV/0!</v>
      </c>
      <c r="BI357">
        <f t="shared" si="231"/>
        <v>5.333333333333333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 s="10"/>
      <c r="CG357" s="10"/>
      <c r="CH357" s="10"/>
    </row>
    <row r="358" spans="1:86" s="38" customFormat="1">
      <c r="A358" t="s">
        <v>165</v>
      </c>
      <c r="B358" s="10">
        <v>60</v>
      </c>
      <c r="C358" s="6" t="s">
        <v>2</v>
      </c>
      <c r="D358" s="10" t="s">
        <v>38</v>
      </c>
      <c r="E358" s="59">
        <f t="shared" si="221"/>
        <v>4.1666666666666661</v>
      </c>
      <c r="F358" s="59">
        <f t="shared" si="221"/>
        <v>4.1666666666666661</v>
      </c>
      <c r="G358" s="59">
        <f t="shared" si="221"/>
        <v>79.166666666666657</v>
      </c>
      <c r="H358" s="59">
        <f t="shared" si="221"/>
        <v>12.5</v>
      </c>
      <c r="I358" s="59">
        <f t="shared" si="222"/>
        <v>0.79166666666666663</v>
      </c>
      <c r="J358">
        <f t="shared" si="219"/>
        <v>24</v>
      </c>
      <c r="K358">
        <f t="shared" si="219"/>
        <v>1</v>
      </c>
      <c r="L358">
        <f t="shared" si="219"/>
        <v>1</v>
      </c>
      <c r="M358">
        <f t="shared" si="219"/>
        <v>19</v>
      </c>
      <c r="N358">
        <f t="shared" si="219"/>
        <v>3</v>
      </c>
      <c r="O358">
        <f t="shared" si="223"/>
        <v>0.86363636363636365</v>
      </c>
      <c r="P358">
        <f t="shared" ref="P358:BI358" si="232">AVERAGE(P79,P173,P266)</f>
        <v>675.4107143</v>
      </c>
      <c r="Q358">
        <f t="shared" si="232"/>
        <v>75</v>
      </c>
      <c r="R358">
        <f t="shared" si="232"/>
        <v>717.54444433333322</v>
      </c>
      <c r="S358">
        <f t="shared" si="232"/>
        <v>596</v>
      </c>
      <c r="T358">
        <f t="shared" si="232"/>
        <v>296.41666666666669</v>
      </c>
      <c r="U358">
        <f t="shared" si="232"/>
        <v>226.41666666666666</v>
      </c>
      <c r="V358">
        <f t="shared" si="232"/>
        <v>699.25</v>
      </c>
      <c r="W358">
        <f t="shared" si="232"/>
        <v>78.005952376666656</v>
      </c>
      <c r="X358">
        <f t="shared" si="232"/>
        <v>55.725000000000001</v>
      </c>
      <c r="Y358">
        <f t="shared" si="232"/>
        <v>211.5</v>
      </c>
      <c r="Z358">
        <f t="shared" si="232"/>
        <v>525.42261900000005</v>
      </c>
      <c r="AA358">
        <f t="shared" si="232"/>
        <v>573.98611110000002</v>
      </c>
      <c r="AB358">
        <f t="shared" si="232"/>
        <v>257.5</v>
      </c>
      <c r="AC358">
        <f t="shared" si="232"/>
        <v>19.333333333333332</v>
      </c>
      <c r="AD358">
        <f t="shared" si="232"/>
        <v>9</v>
      </c>
      <c r="AE358">
        <f t="shared" si="232"/>
        <v>8.6666666666666661</v>
      </c>
      <c r="AF358">
        <f t="shared" si="232"/>
        <v>2.5</v>
      </c>
      <c r="AG358">
        <f t="shared" si="232"/>
        <v>8.6666666666666661</v>
      </c>
      <c r="AH358">
        <f t="shared" si="232"/>
        <v>8.6666666666666661</v>
      </c>
      <c r="AI358">
        <f t="shared" si="232"/>
        <v>2</v>
      </c>
      <c r="AJ358" t="e">
        <f t="shared" si="232"/>
        <v>#DIV/0!</v>
      </c>
      <c r="AK358" t="e">
        <f t="shared" si="232"/>
        <v>#DIV/0!</v>
      </c>
      <c r="AL358" t="e">
        <f t="shared" si="232"/>
        <v>#DIV/0!</v>
      </c>
      <c r="AM358">
        <f t="shared" si="232"/>
        <v>7.666666666666667</v>
      </c>
      <c r="AN358">
        <f t="shared" si="232"/>
        <v>1.3333333333333333</v>
      </c>
      <c r="AO358" t="e">
        <f t="shared" si="232"/>
        <v>#DIV/0!</v>
      </c>
      <c r="AP358" t="e">
        <f t="shared" si="232"/>
        <v>#DIV/0!</v>
      </c>
      <c r="AQ358" t="e">
        <f t="shared" si="232"/>
        <v>#DIV/0!</v>
      </c>
      <c r="AR358" t="e">
        <f t="shared" si="232"/>
        <v>#DIV/0!</v>
      </c>
      <c r="AS358">
        <f t="shared" si="232"/>
        <v>1.5</v>
      </c>
      <c r="AT358">
        <f t="shared" si="232"/>
        <v>6.333333333333333</v>
      </c>
      <c r="AU358">
        <f t="shared" si="232"/>
        <v>2</v>
      </c>
      <c r="AV358" t="e">
        <f t="shared" si="232"/>
        <v>#DIV/0!</v>
      </c>
      <c r="AW358" t="e">
        <f t="shared" si="232"/>
        <v>#DIV/0!</v>
      </c>
      <c r="AX358" t="e">
        <f t="shared" si="232"/>
        <v>#DIV/0!</v>
      </c>
      <c r="AY358" t="e">
        <f t="shared" si="232"/>
        <v>#DIV/0!</v>
      </c>
      <c r="AZ358">
        <f t="shared" si="232"/>
        <v>1.5</v>
      </c>
      <c r="BA358">
        <f t="shared" si="232"/>
        <v>2</v>
      </c>
      <c r="BB358" t="e">
        <f t="shared" si="232"/>
        <v>#DIV/0!</v>
      </c>
      <c r="BC358" t="e">
        <f t="shared" si="232"/>
        <v>#DIV/0!</v>
      </c>
      <c r="BD358" t="e">
        <f t="shared" si="232"/>
        <v>#DIV/0!</v>
      </c>
      <c r="BE358">
        <f t="shared" si="232"/>
        <v>7.333333333333333</v>
      </c>
      <c r="BF358" t="e">
        <f t="shared" si="232"/>
        <v>#DIV/0!</v>
      </c>
      <c r="BG358" t="e">
        <f t="shared" si="232"/>
        <v>#DIV/0!</v>
      </c>
      <c r="BH358" t="e">
        <f t="shared" si="232"/>
        <v>#DIV/0!</v>
      </c>
      <c r="BI358">
        <f t="shared" si="232"/>
        <v>6.333333333333333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 s="10"/>
      <c r="CG358" s="10"/>
      <c r="CH358" s="10"/>
    </row>
    <row r="359" spans="1:86" s="38" customFormat="1">
      <c r="A359" t="s">
        <v>166</v>
      </c>
      <c r="B359" s="10">
        <v>65</v>
      </c>
      <c r="C359" s="4" t="s">
        <v>3</v>
      </c>
      <c r="D359" s="10" t="s">
        <v>38</v>
      </c>
      <c r="E359" s="59">
        <f t="shared" si="221"/>
        <v>62.5</v>
      </c>
      <c r="F359" s="59">
        <f t="shared" si="221"/>
        <v>0</v>
      </c>
      <c r="G359" s="59">
        <f t="shared" si="221"/>
        <v>20.833333333333336</v>
      </c>
      <c r="H359" s="59">
        <f t="shared" si="221"/>
        <v>16.666666666666664</v>
      </c>
      <c r="I359" s="59">
        <f t="shared" si="222"/>
        <v>0.20833333333333334</v>
      </c>
      <c r="J359">
        <f t="shared" ref="J359:N368" si="233">SUM(J80,J174,J267)</f>
        <v>24</v>
      </c>
      <c r="K359">
        <f t="shared" si="233"/>
        <v>15</v>
      </c>
      <c r="L359">
        <f t="shared" si="233"/>
        <v>0</v>
      </c>
      <c r="M359">
        <f t="shared" si="233"/>
        <v>5</v>
      </c>
      <c r="N359">
        <f t="shared" si="233"/>
        <v>4</v>
      </c>
      <c r="O359">
        <f t="shared" si="223"/>
        <v>0.55555555555555558</v>
      </c>
      <c r="P359">
        <f t="shared" ref="P359:BI359" si="234">AVERAGE(P80,P174,P267)</f>
        <v>1807.0555555333333</v>
      </c>
      <c r="Q359" t="e">
        <f t="shared" si="234"/>
        <v>#DIV/0!</v>
      </c>
      <c r="R359">
        <f t="shared" si="234"/>
        <v>1823.6666666666667</v>
      </c>
      <c r="S359">
        <f t="shared" si="234"/>
        <v>1115.25</v>
      </c>
      <c r="T359">
        <f t="shared" si="234"/>
        <v>170.91666666666666</v>
      </c>
      <c r="U359">
        <f t="shared" si="234"/>
        <v>109.16666666666667</v>
      </c>
      <c r="V359">
        <f t="shared" si="234"/>
        <v>198</v>
      </c>
      <c r="W359">
        <f t="shared" si="234"/>
        <v>1008.4722222333334</v>
      </c>
      <c r="X359">
        <f t="shared" si="234"/>
        <v>971.33333333333337</v>
      </c>
      <c r="Y359">
        <f t="shared" si="234"/>
        <v>851.5</v>
      </c>
      <c r="Z359">
        <f t="shared" si="234"/>
        <v>70.166666666666671</v>
      </c>
      <c r="AA359">
        <f t="shared" si="234"/>
        <v>44.5</v>
      </c>
      <c r="AB359">
        <f t="shared" si="234"/>
        <v>82.5</v>
      </c>
      <c r="AC359">
        <f t="shared" si="234"/>
        <v>13.666666666666666</v>
      </c>
      <c r="AD359">
        <f t="shared" si="234"/>
        <v>4</v>
      </c>
      <c r="AE359">
        <f t="shared" si="234"/>
        <v>4</v>
      </c>
      <c r="AF359">
        <f t="shared" si="234"/>
        <v>5.666666666666667</v>
      </c>
      <c r="AG359">
        <f t="shared" si="234"/>
        <v>8</v>
      </c>
      <c r="AH359">
        <f t="shared" si="234"/>
        <v>3</v>
      </c>
      <c r="AI359">
        <f t="shared" si="234"/>
        <v>1</v>
      </c>
      <c r="AJ359" t="e">
        <f t="shared" si="234"/>
        <v>#DIV/0!</v>
      </c>
      <c r="AK359">
        <f t="shared" si="234"/>
        <v>6</v>
      </c>
      <c r="AL359">
        <f t="shared" si="234"/>
        <v>1</v>
      </c>
      <c r="AM359">
        <f t="shared" si="234"/>
        <v>3</v>
      </c>
      <c r="AN359" t="e">
        <f t="shared" si="234"/>
        <v>#DIV/0!</v>
      </c>
      <c r="AO359">
        <f t="shared" si="234"/>
        <v>1</v>
      </c>
      <c r="AP359" t="e">
        <f t="shared" si="234"/>
        <v>#DIV/0!</v>
      </c>
      <c r="AQ359">
        <f t="shared" si="234"/>
        <v>2</v>
      </c>
      <c r="AR359" t="e">
        <f t="shared" si="234"/>
        <v>#DIV/0!</v>
      </c>
      <c r="AS359">
        <f t="shared" si="234"/>
        <v>1.6666666666666667</v>
      </c>
      <c r="AT359">
        <f t="shared" si="234"/>
        <v>1.6666666666666667</v>
      </c>
      <c r="AU359" t="e">
        <f t="shared" si="234"/>
        <v>#DIV/0!</v>
      </c>
      <c r="AV359" t="e">
        <f t="shared" si="234"/>
        <v>#DIV/0!</v>
      </c>
      <c r="AW359">
        <f t="shared" si="234"/>
        <v>1</v>
      </c>
      <c r="AX359">
        <f t="shared" si="234"/>
        <v>1</v>
      </c>
      <c r="AY359">
        <f t="shared" si="234"/>
        <v>3.3333333333333335</v>
      </c>
      <c r="AZ359">
        <f t="shared" si="234"/>
        <v>2</v>
      </c>
      <c r="BA359" t="e">
        <f t="shared" si="234"/>
        <v>#DIV/0!</v>
      </c>
      <c r="BB359" t="e">
        <f t="shared" si="234"/>
        <v>#DIV/0!</v>
      </c>
      <c r="BC359">
        <f t="shared" si="234"/>
        <v>3</v>
      </c>
      <c r="BD359" t="e">
        <f t="shared" si="234"/>
        <v>#DIV/0!</v>
      </c>
      <c r="BE359">
        <f t="shared" si="234"/>
        <v>18.333333333333332</v>
      </c>
      <c r="BF359">
        <f t="shared" si="234"/>
        <v>12.5</v>
      </c>
      <c r="BG359" t="e">
        <f t="shared" si="234"/>
        <v>#DIV/0!</v>
      </c>
      <c r="BH359" t="e">
        <f t="shared" si="234"/>
        <v>#DIV/0!</v>
      </c>
      <c r="BI359" t="e">
        <f t="shared" si="234"/>
        <v>#DIV/0!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 s="10"/>
      <c r="CG359" s="10"/>
      <c r="CH359" s="10"/>
    </row>
    <row r="360" spans="1:86" s="38" customFormat="1">
      <c r="A360" t="s">
        <v>167</v>
      </c>
      <c r="B360" s="10">
        <v>60</v>
      </c>
      <c r="C360" s="6" t="s">
        <v>2</v>
      </c>
      <c r="D360" s="10" t="s">
        <v>38</v>
      </c>
      <c r="E360" s="59">
        <f t="shared" si="221"/>
        <v>16.666666666666664</v>
      </c>
      <c r="F360" s="59">
        <f t="shared" si="221"/>
        <v>4.1666666666666661</v>
      </c>
      <c r="G360" s="59">
        <f t="shared" si="221"/>
        <v>75</v>
      </c>
      <c r="H360" s="59">
        <f t="shared" si="221"/>
        <v>4.1666666666666661</v>
      </c>
      <c r="I360" s="59">
        <f t="shared" si="222"/>
        <v>0.75</v>
      </c>
      <c r="J360">
        <f t="shared" si="233"/>
        <v>24</v>
      </c>
      <c r="K360">
        <f t="shared" si="233"/>
        <v>4</v>
      </c>
      <c r="L360">
        <f t="shared" si="233"/>
        <v>1</v>
      </c>
      <c r="M360">
        <f t="shared" si="233"/>
        <v>18</v>
      </c>
      <c r="N360">
        <f t="shared" si="233"/>
        <v>1</v>
      </c>
      <c r="O360">
        <f t="shared" si="223"/>
        <v>0.94736842105263153</v>
      </c>
      <c r="P360">
        <f t="shared" ref="P360:BI360" si="235">AVERAGE(P81,P175,P268)</f>
        <v>898.00793653333324</v>
      </c>
      <c r="Q360">
        <f t="shared" si="235"/>
        <v>1476</v>
      </c>
      <c r="R360">
        <f t="shared" si="235"/>
        <v>863.71269843333323</v>
      </c>
      <c r="S360">
        <f t="shared" si="235"/>
        <v>719</v>
      </c>
      <c r="T360">
        <f t="shared" si="235"/>
        <v>226.35714286666666</v>
      </c>
      <c r="U360">
        <f t="shared" si="235"/>
        <v>173.25714286666667</v>
      </c>
      <c r="V360">
        <f t="shared" si="235"/>
        <v>1197</v>
      </c>
      <c r="W360">
        <f t="shared" si="235"/>
        <v>494.76984123333341</v>
      </c>
      <c r="X360">
        <f t="shared" si="235"/>
        <v>508.08095236666668</v>
      </c>
      <c r="Y360">
        <f t="shared" si="235"/>
        <v>134</v>
      </c>
      <c r="Z360">
        <f t="shared" si="235"/>
        <v>626.52380949999997</v>
      </c>
      <c r="AA360">
        <f t="shared" si="235"/>
        <v>665.02380949999997</v>
      </c>
      <c r="AB360">
        <f t="shared" si="235"/>
        <v>187</v>
      </c>
      <c r="AC360">
        <f t="shared" si="235"/>
        <v>17.333333333333332</v>
      </c>
      <c r="AD360">
        <f t="shared" si="235"/>
        <v>8</v>
      </c>
      <c r="AE360">
        <f t="shared" si="235"/>
        <v>8.3333333333333339</v>
      </c>
      <c r="AF360">
        <f t="shared" si="235"/>
        <v>3</v>
      </c>
      <c r="AG360">
        <f t="shared" si="235"/>
        <v>7.333333333333333</v>
      </c>
      <c r="AH360">
        <f t="shared" si="235"/>
        <v>7.666666666666667</v>
      </c>
      <c r="AI360">
        <f t="shared" si="235"/>
        <v>2.5</v>
      </c>
      <c r="AJ360" t="e">
        <f t="shared" si="235"/>
        <v>#DIV/0!</v>
      </c>
      <c r="AK360" t="e">
        <f t="shared" si="235"/>
        <v>#DIV/0!</v>
      </c>
      <c r="AL360">
        <f t="shared" si="235"/>
        <v>1</v>
      </c>
      <c r="AM360">
        <f t="shared" si="235"/>
        <v>6.666666666666667</v>
      </c>
      <c r="AN360">
        <f t="shared" si="235"/>
        <v>2</v>
      </c>
      <c r="AO360" t="e">
        <f t="shared" si="235"/>
        <v>#DIV/0!</v>
      </c>
      <c r="AP360" t="e">
        <f t="shared" si="235"/>
        <v>#DIV/0!</v>
      </c>
      <c r="AQ360" t="e">
        <f t="shared" si="235"/>
        <v>#DIV/0!</v>
      </c>
      <c r="AR360" t="e">
        <f t="shared" si="235"/>
        <v>#DIV/0!</v>
      </c>
      <c r="AS360">
        <f t="shared" si="235"/>
        <v>1</v>
      </c>
      <c r="AT360">
        <f t="shared" si="235"/>
        <v>6</v>
      </c>
      <c r="AU360">
        <f t="shared" si="235"/>
        <v>2</v>
      </c>
      <c r="AV360" t="e">
        <f t="shared" si="235"/>
        <v>#DIV/0!</v>
      </c>
      <c r="AW360" t="e">
        <f t="shared" si="235"/>
        <v>#DIV/0!</v>
      </c>
      <c r="AX360">
        <f t="shared" si="235"/>
        <v>1</v>
      </c>
      <c r="AY360" t="e">
        <f t="shared" si="235"/>
        <v>#DIV/0!</v>
      </c>
      <c r="AZ360">
        <f t="shared" si="235"/>
        <v>1</v>
      </c>
      <c r="BA360">
        <f t="shared" si="235"/>
        <v>1</v>
      </c>
      <c r="BB360" t="e">
        <f t="shared" si="235"/>
        <v>#DIV/0!</v>
      </c>
      <c r="BC360" t="e">
        <f t="shared" si="235"/>
        <v>#DIV/0!</v>
      </c>
      <c r="BD360">
        <f t="shared" si="235"/>
        <v>1</v>
      </c>
      <c r="BE360">
        <f t="shared" si="235"/>
        <v>11</v>
      </c>
      <c r="BF360">
        <f t="shared" si="235"/>
        <v>2</v>
      </c>
      <c r="BG360">
        <f t="shared" si="235"/>
        <v>2</v>
      </c>
      <c r="BH360">
        <f t="shared" si="235"/>
        <v>2</v>
      </c>
      <c r="BI360">
        <f t="shared" si="235"/>
        <v>4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 s="10"/>
      <c r="CG360" s="10"/>
      <c r="CH360" s="10"/>
    </row>
    <row r="361" spans="1:86" s="38" customFormat="1">
      <c r="A361" t="s">
        <v>182</v>
      </c>
      <c r="B361" s="10">
        <v>65</v>
      </c>
      <c r="C361" s="4" t="s">
        <v>3</v>
      </c>
      <c r="D361" s="10" t="s">
        <v>38</v>
      </c>
      <c r="E361" s="59">
        <f t="shared" si="221"/>
        <v>50</v>
      </c>
      <c r="F361" s="59">
        <f t="shared" si="221"/>
        <v>4.1666666666666661</v>
      </c>
      <c r="G361" s="59">
        <f t="shared" si="221"/>
        <v>8.3333333333333321</v>
      </c>
      <c r="H361" s="59">
        <f t="shared" si="221"/>
        <v>4.1666666666666661</v>
      </c>
      <c r="I361" s="59">
        <f t="shared" si="222"/>
        <v>8.3333333333333329E-2</v>
      </c>
      <c r="J361">
        <f t="shared" si="233"/>
        <v>24</v>
      </c>
      <c r="K361">
        <f t="shared" si="233"/>
        <v>12</v>
      </c>
      <c r="L361">
        <f t="shared" si="233"/>
        <v>1</v>
      </c>
      <c r="M361">
        <f t="shared" si="233"/>
        <v>2</v>
      </c>
      <c r="N361">
        <f t="shared" si="233"/>
        <v>1</v>
      </c>
      <c r="O361">
        <f t="shared" si="223"/>
        <v>0.66666666666666663</v>
      </c>
      <c r="P361">
        <f t="shared" ref="P361:BI361" si="236">AVERAGE(P82,P176,P269)</f>
        <v>1622.75</v>
      </c>
      <c r="Q361">
        <f t="shared" si="236"/>
        <v>2961</v>
      </c>
      <c r="R361">
        <f t="shared" si="236"/>
        <v>1009</v>
      </c>
      <c r="S361">
        <f t="shared" si="236"/>
        <v>1512</v>
      </c>
      <c r="T361">
        <f t="shared" si="236"/>
        <v>727.33333330000005</v>
      </c>
      <c r="U361">
        <f t="shared" si="236"/>
        <v>141.5</v>
      </c>
      <c r="V361">
        <f t="shared" si="236"/>
        <v>1899</v>
      </c>
      <c r="W361">
        <f t="shared" si="236"/>
        <v>310.66666659999999</v>
      </c>
      <c r="X361">
        <f t="shared" si="236"/>
        <v>371.5</v>
      </c>
      <c r="Y361">
        <f t="shared" si="236"/>
        <v>189</v>
      </c>
      <c r="Z361">
        <f t="shared" si="236"/>
        <v>547</v>
      </c>
      <c r="AA361">
        <f t="shared" si="236"/>
        <v>684.5</v>
      </c>
      <c r="AB361">
        <f t="shared" si="236"/>
        <v>272</v>
      </c>
      <c r="AC361">
        <f t="shared" si="236"/>
        <v>19</v>
      </c>
      <c r="AD361">
        <f t="shared" si="236"/>
        <v>5.5</v>
      </c>
      <c r="AE361">
        <f t="shared" si="236"/>
        <v>6</v>
      </c>
      <c r="AF361">
        <f t="shared" si="236"/>
        <v>7.5</v>
      </c>
      <c r="AG361">
        <f t="shared" si="236"/>
        <v>7</v>
      </c>
      <c r="AH361">
        <f t="shared" si="236"/>
        <v>7</v>
      </c>
      <c r="AI361">
        <f t="shared" si="236"/>
        <v>1</v>
      </c>
      <c r="AJ361" t="e">
        <f t="shared" si="236"/>
        <v>#DIV/0!</v>
      </c>
      <c r="AK361" t="e">
        <f t="shared" si="236"/>
        <v>#DIV/0!</v>
      </c>
      <c r="AL361">
        <f t="shared" si="236"/>
        <v>8</v>
      </c>
      <c r="AM361">
        <f t="shared" si="236"/>
        <v>4</v>
      </c>
      <c r="AN361">
        <f t="shared" si="236"/>
        <v>4</v>
      </c>
      <c r="AO361" t="e">
        <f t="shared" si="236"/>
        <v>#DIV/0!</v>
      </c>
      <c r="AP361" t="e">
        <f t="shared" si="236"/>
        <v>#DIV/0!</v>
      </c>
      <c r="AQ361" t="e">
        <f t="shared" si="236"/>
        <v>#DIV/0!</v>
      </c>
      <c r="AR361">
        <f t="shared" si="236"/>
        <v>1.5</v>
      </c>
      <c r="AS361">
        <f t="shared" si="236"/>
        <v>3</v>
      </c>
      <c r="AT361">
        <f t="shared" si="236"/>
        <v>2</v>
      </c>
      <c r="AU361">
        <f t="shared" si="236"/>
        <v>1</v>
      </c>
      <c r="AV361" t="e">
        <f t="shared" si="236"/>
        <v>#DIV/0!</v>
      </c>
      <c r="AW361" t="e">
        <f t="shared" si="236"/>
        <v>#DIV/0!</v>
      </c>
      <c r="AX361">
        <f t="shared" si="236"/>
        <v>3</v>
      </c>
      <c r="AY361">
        <f t="shared" si="236"/>
        <v>3.5</v>
      </c>
      <c r="AZ361">
        <f t="shared" si="236"/>
        <v>1</v>
      </c>
      <c r="BA361" t="e">
        <f t="shared" si="236"/>
        <v>#DIV/0!</v>
      </c>
      <c r="BB361" t="e">
        <f t="shared" si="236"/>
        <v>#DIV/0!</v>
      </c>
      <c r="BC361" t="e">
        <f t="shared" si="236"/>
        <v>#DIV/0!</v>
      </c>
      <c r="BD361">
        <f t="shared" si="236"/>
        <v>3.5</v>
      </c>
      <c r="BE361">
        <f t="shared" si="236"/>
        <v>3.5</v>
      </c>
      <c r="BF361" t="e">
        <f t="shared" si="236"/>
        <v>#DIV/0!</v>
      </c>
      <c r="BG361" t="e">
        <f t="shared" si="236"/>
        <v>#DIV/0!</v>
      </c>
      <c r="BH361" t="e">
        <f t="shared" si="236"/>
        <v>#DIV/0!</v>
      </c>
      <c r="BI361">
        <f t="shared" si="236"/>
        <v>1</v>
      </c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 s="10"/>
      <c r="CG361" s="10"/>
      <c r="CH361" s="10"/>
    </row>
    <row r="362" spans="1:86" s="38" customFormat="1">
      <c r="A362" t="s">
        <v>169</v>
      </c>
      <c r="B362" s="10">
        <v>65</v>
      </c>
      <c r="C362" s="6" t="s">
        <v>2</v>
      </c>
      <c r="D362" s="10" t="s">
        <v>38</v>
      </c>
      <c r="E362" s="59">
        <f t="shared" si="221"/>
        <v>4.1666666666666661</v>
      </c>
      <c r="F362" s="59">
        <f t="shared" si="221"/>
        <v>4.1666666666666661</v>
      </c>
      <c r="G362" s="59">
        <f t="shared" si="221"/>
        <v>58.333333333333336</v>
      </c>
      <c r="H362" s="59">
        <f t="shared" si="221"/>
        <v>33.333333333333329</v>
      </c>
      <c r="I362" s="59">
        <f t="shared" si="222"/>
        <v>0.58333333333333337</v>
      </c>
      <c r="J362">
        <f t="shared" si="233"/>
        <v>24</v>
      </c>
      <c r="K362">
        <f t="shared" si="233"/>
        <v>1</v>
      </c>
      <c r="L362">
        <f t="shared" si="233"/>
        <v>1</v>
      </c>
      <c r="M362">
        <f t="shared" si="233"/>
        <v>14</v>
      </c>
      <c r="N362">
        <f t="shared" si="233"/>
        <v>8</v>
      </c>
      <c r="O362">
        <f t="shared" si="223"/>
        <v>0.63636363636363635</v>
      </c>
      <c r="P362">
        <f t="shared" ref="P362:BI362" si="237">AVERAGE(P83,P177,P270)</f>
        <v>365.49404763333331</v>
      </c>
      <c r="Q362">
        <f t="shared" si="237"/>
        <v>154</v>
      </c>
      <c r="R362">
        <f t="shared" si="237"/>
        <v>477.21666666666664</v>
      </c>
      <c r="S362">
        <f t="shared" si="237"/>
        <v>308</v>
      </c>
      <c r="T362">
        <f t="shared" si="237"/>
        <v>160.8511905</v>
      </c>
      <c r="U362">
        <f t="shared" si="237"/>
        <v>135.81666666666666</v>
      </c>
      <c r="V362">
        <f t="shared" si="237"/>
        <v>194.11111110000002</v>
      </c>
      <c r="W362">
        <f t="shared" si="237"/>
        <v>266.74999996666668</v>
      </c>
      <c r="X362">
        <f t="shared" si="237"/>
        <v>334.01666666666671</v>
      </c>
      <c r="Y362">
        <f t="shared" si="237"/>
        <v>162.72222223333333</v>
      </c>
      <c r="Z362">
        <f t="shared" si="237"/>
        <v>35.839285710000006</v>
      </c>
      <c r="AA362">
        <f t="shared" si="237"/>
        <v>29.099999999999998</v>
      </c>
      <c r="AB362">
        <f t="shared" si="237"/>
        <v>49.5</v>
      </c>
      <c r="AC362">
        <f t="shared" si="237"/>
        <v>50.333333333333336</v>
      </c>
      <c r="AD362">
        <f t="shared" si="237"/>
        <v>17.666666666666668</v>
      </c>
      <c r="AE362">
        <f t="shared" si="237"/>
        <v>22.333333333333332</v>
      </c>
      <c r="AF362">
        <f t="shared" si="237"/>
        <v>10.333333333333334</v>
      </c>
      <c r="AG362">
        <f t="shared" si="237"/>
        <v>12.333333333333334</v>
      </c>
      <c r="AH362">
        <f t="shared" si="237"/>
        <v>10.666666666666666</v>
      </c>
      <c r="AI362">
        <f t="shared" si="237"/>
        <v>2.6666666666666665</v>
      </c>
      <c r="AJ362">
        <f t="shared" si="237"/>
        <v>2</v>
      </c>
      <c r="AK362">
        <f t="shared" si="237"/>
        <v>5</v>
      </c>
      <c r="AL362">
        <f t="shared" si="237"/>
        <v>20.666666666666668</v>
      </c>
      <c r="AM362">
        <f t="shared" si="237"/>
        <v>7.666666666666667</v>
      </c>
      <c r="AN362">
        <f t="shared" si="237"/>
        <v>3.3333333333333335</v>
      </c>
      <c r="AO362" t="e">
        <f t="shared" si="237"/>
        <v>#DIV/0!</v>
      </c>
      <c r="AP362" t="e">
        <f t="shared" si="237"/>
        <v>#DIV/0!</v>
      </c>
      <c r="AQ362">
        <f t="shared" si="237"/>
        <v>1</v>
      </c>
      <c r="AR362">
        <f t="shared" si="237"/>
        <v>6</v>
      </c>
      <c r="AS362">
        <f t="shared" si="237"/>
        <v>2.6666666666666665</v>
      </c>
      <c r="AT362">
        <f t="shared" si="237"/>
        <v>4.666666666666667</v>
      </c>
      <c r="AU362">
        <f t="shared" si="237"/>
        <v>2.6666666666666665</v>
      </c>
      <c r="AV362">
        <f t="shared" si="237"/>
        <v>2</v>
      </c>
      <c r="AW362">
        <f t="shared" si="237"/>
        <v>3</v>
      </c>
      <c r="AX362">
        <f t="shared" si="237"/>
        <v>9.6666666666666661</v>
      </c>
      <c r="AY362">
        <f t="shared" si="237"/>
        <v>2</v>
      </c>
      <c r="AZ362">
        <f t="shared" si="237"/>
        <v>2.6666666666666665</v>
      </c>
      <c r="BA362" t="e">
        <f t="shared" si="237"/>
        <v>#DIV/0!</v>
      </c>
      <c r="BB362" t="e">
        <f t="shared" si="237"/>
        <v>#DIV/0!</v>
      </c>
      <c r="BC362">
        <f t="shared" si="237"/>
        <v>1</v>
      </c>
      <c r="BD362">
        <f t="shared" si="237"/>
        <v>5</v>
      </c>
      <c r="BE362">
        <f t="shared" si="237"/>
        <v>27.666666666666668</v>
      </c>
      <c r="BF362">
        <f t="shared" si="237"/>
        <v>2</v>
      </c>
      <c r="BG362" t="e">
        <f t="shared" si="237"/>
        <v>#DIV/0!</v>
      </c>
      <c r="BH362" t="e">
        <f t="shared" si="237"/>
        <v>#DIV/0!</v>
      </c>
      <c r="BI362">
        <f t="shared" si="237"/>
        <v>2.3333333333333335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G362" s="10"/>
      <c r="CH362" s="10"/>
    </row>
    <row r="363" spans="1:86" s="38" customFormat="1">
      <c r="A363" t="s">
        <v>170</v>
      </c>
      <c r="B363" s="10">
        <v>60</v>
      </c>
      <c r="C363" s="6" t="s">
        <v>2</v>
      </c>
      <c r="D363" s="10" t="s">
        <v>38</v>
      </c>
      <c r="E363" s="59">
        <f t="shared" si="221"/>
        <v>45.833333333333329</v>
      </c>
      <c r="F363" s="59">
        <f t="shared" si="221"/>
        <v>4.1666666666666661</v>
      </c>
      <c r="G363" s="59">
        <f t="shared" si="221"/>
        <v>20.833333333333336</v>
      </c>
      <c r="H363" s="59">
        <f t="shared" si="221"/>
        <v>29.166666666666668</v>
      </c>
      <c r="I363" s="59">
        <f t="shared" si="222"/>
        <v>0.20833333333333334</v>
      </c>
      <c r="J363">
        <f t="shared" si="233"/>
        <v>24</v>
      </c>
      <c r="K363">
        <f t="shared" si="233"/>
        <v>11</v>
      </c>
      <c r="L363">
        <f t="shared" si="233"/>
        <v>1</v>
      </c>
      <c r="M363">
        <f t="shared" si="233"/>
        <v>5</v>
      </c>
      <c r="N363">
        <f t="shared" si="233"/>
        <v>7</v>
      </c>
      <c r="O363">
        <f t="shared" si="223"/>
        <v>0.41666666666666669</v>
      </c>
      <c r="P363">
        <f t="shared" ref="P363:AT363" si="238">AVERAGE(P84,P178,P271)</f>
        <v>1666.2261903333335</v>
      </c>
      <c r="Q363">
        <f t="shared" si="238"/>
        <v>1548</v>
      </c>
      <c r="R363">
        <f t="shared" si="238"/>
        <v>2061.6666666666665</v>
      </c>
      <c r="S363">
        <f t="shared" si="238"/>
        <v>1115.9166666666667</v>
      </c>
      <c r="T363">
        <f t="shared" si="238"/>
        <v>151.30555556666667</v>
      </c>
      <c r="U363">
        <f t="shared" si="238"/>
        <v>130</v>
      </c>
      <c r="V363">
        <f t="shared" si="238"/>
        <v>166.41666666666666</v>
      </c>
      <c r="W363">
        <f t="shared" si="238"/>
        <v>4180.166666666667</v>
      </c>
      <c r="X363">
        <f t="shared" si="238"/>
        <v>3116.8333333333335</v>
      </c>
      <c r="Y363">
        <f t="shared" si="238"/>
        <v>5092.25</v>
      </c>
      <c r="Z363">
        <f t="shared" si="238"/>
        <v>256.08333333333331</v>
      </c>
      <c r="AA363">
        <f t="shared" si="238"/>
        <v>189</v>
      </c>
      <c r="AB363">
        <f t="shared" si="238"/>
        <v>322.5</v>
      </c>
      <c r="AC363">
        <f t="shared" si="238"/>
        <v>12.333333333333334</v>
      </c>
      <c r="AD363">
        <f t="shared" si="238"/>
        <v>5</v>
      </c>
      <c r="AE363">
        <f t="shared" si="238"/>
        <v>3.3333333333333335</v>
      </c>
      <c r="AF363">
        <f t="shared" si="238"/>
        <v>4</v>
      </c>
      <c r="AG363">
        <f t="shared" si="238"/>
        <v>7</v>
      </c>
      <c r="AH363">
        <f t="shared" si="238"/>
        <v>4.333333333333333</v>
      </c>
      <c r="AI363" t="e">
        <f t="shared" si="238"/>
        <v>#DIV/0!</v>
      </c>
      <c r="AJ363" t="e">
        <f t="shared" si="238"/>
        <v>#DIV/0!</v>
      </c>
      <c r="AK363">
        <f t="shared" si="238"/>
        <v>1</v>
      </c>
      <c r="AL363">
        <f t="shared" si="238"/>
        <v>1</v>
      </c>
      <c r="AM363">
        <f t="shared" si="238"/>
        <v>4.333333333333333</v>
      </c>
      <c r="AN363">
        <f t="shared" si="238"/>
        <v>1</v>
      </c>
      <c r="AO363" t="e">
        <f t="shared" si="238"/>
        <v>#DIV/0!</v>
      </c>
      <c r="AP363" t="e">
        <f t="shared" si="238"/>
        <v>#DIV/0!</v>
      </c>
      <c r="AQ363">
        <f t="shared" si="238"/>
        <v>1</v>
      </c>
      <c r="AR363" t="e">
        <f t="shared" si="238"/>
        <v>#DIV/0!</v>
      </c>
      <c r="AS363">
        <f t="shared" si="238"/>
        <v>1.3333333333333333</v>
      </c>
      <c r="AT363">
        <f t="shared" si="238"/>
        <v>1.6666666666666667</v>
      </c>
      <c r="AU363" t="e">
        <f t="shared" ref="AU363:BI363" si="239">AVERAGE(AU84,AU178,AU271)</f>
        <v>#DIV/0!</v>
      </c>
      <c r="AV363" t="e">
        <f t="shared" si="239"/>
        <v>#DIV/0!</v>
      </c>
      <c r="AW363">
        <f t="shared" si="239"/>
        <v>1</v>
      </c>
      <c r="AX363" t="e">
        <f t="shared" si="239"/>
        <v>#DIV/0!</v>
      </c>
      <c r="AY363">
        <f t="shared" si="239"/>
        <v>1.3333333333333333</v>
      </c>
      <c r="AZ363">
        <f t="shared" si="239"/>
        <v>2.3333333333333335</v>
      </c>
      <c r="BA363" t="e">
        <f t="shared" si="239"/>
        <v>#DIV/0!</v>
      </c>
      <c r="BB363" t="e">
        <f t="shared" si="239"/>
        <v>#DIV/0!</v>
      </c>
      <c r="BC363" t="e">
        <f t="shared" si="239"/>
        <v>#DIV/0!</v>
      </c>
      <c r="BD363">
        <f t="shared" si="239"/>
        <v>1</v>
      </c>
      <c r="BE363">
        <f t="shared" si="239"/>
        <v>8</v>
      </c>
      <c r="BF363">
        <f t="shared" si="239"/>
        <v>3</v>
      </c>
      <c r="BG363" t="e">
        <f t="shared" si="239"/>
        <v>#DIV/0!</v>
      </c>
      <c r="BH363" t="e">
        <f t="shared" si="239"/>
        <v>#DIV/0!</v>
      </c>
      <c r="BI363" t="e">
        <f t="shared" si="239"/>
        <v>#DIV/0!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G363" s="10"/>
      <c r="CH363" s="10"/>
    </row>
    <row r="364" spans="1:86" s="38" customFormat="1">
      <c r="A364" t="s">
        <v>171</v>
      </c>
      <c r="B364" s="10">
        <v>65</v>
      </c>
      <c r="C364" s="4" t="s">
        <v>3</v>
      </c>
      <c r="D364" s="10" t="s">
        <v>38</v>
      </c>
      <c r="E364" s="59">
        <f t="shared" si="221"/>
        <v>0</v>
      </c>
      <c r="F364" s="59">
        <f t="shared" si="221"/>
        <v>4.1666666666666661</v>
      </c>
      <c r="G364" s="59">
        <f t="shared" si="221"/>
        <v>95.833333333333343</v>
      </c>
      <c r="H364" s="59">
        <f t="shared" si="221"/>
        <v>0</v>
      </c>
      <c r="I364" s="59">
        <f t="shared" si="222"/>
        <v>0.95833333333333337</v>
      </c>
      <c r="J364">
        <f t="shared" si="233"/>
        <v>24</v>
      </c>
      <c r="K364">
        <f t="shared" si="233"/>
        <v>0</v>
      </c>
      <c r="L364">
        <f t="shared" si="233"/>
        <v>1</v>
      </c>
      <c r="M364">
        <f t="shared" si="233"/>
        <v>23</v>
      </c>
      <c r="N364">
        <f t="shared" si="233"/>
        <v>0</v>
      </c>
      <c r="O364">
        <f t="shared" si="223"/>
        <v>1</v>
      </c>
      <c r="P364">
        <f t="shared" ref="P364:AT364" si="240">AVERAGE(P85,P179,P272)</f>
        <v>395.5</v>
      </c>
      <c r="Q364">
        <f t="shared" si="240"/>
        <v>1169</v>
      </c>
      <c r="R364">
        <f t="shared" si="240"/>
        <v>367.63095240000001</v>
      </c>
      <c r="S364" t="e">
        <f t="shared" si="240"/>
        <v>#DIV/0!</v>
      </c>
      <c r="T364">
        <f t="shared" si="240"/>
        <v>219.63690476666667</v>
      </c>
      <c r="U364">
        <f t="shared" si="240"/>
        <v>219.63690476666667</v>
      </c>
      <c r="V364" t="e">
        <f t="shared" si="240"/>
        <v>#DIV/0!</v>
      </c>
      <c r="W364">
        <f t="shared" si="240"/>
        <v>125.75</v>
      </c>
      <c r="X364">
        <f t="shared" si="240"/>
        <v>125.75</v>
      </c>
      <c r="Y364" t="e">
        <f t="shared" si="240"/>
        <v>#DIV/0!</v>
      </c>
      <c r="Z364">
        <f t="shared" si="240"/>
        <v>756.55357146666665</v>
      </c>
      <c r="AA364">
        <f t="shared" si="240"/>
        <v>756.55357146666665</v>
      </c>
      <c r="AB364" t="e">
        <f t="shared" si="240"/>
        <v>#DIV/0!</v>
      </c>
      <c r="AC364">
        <f t="shared" si="240"/>
        <v>81</v>
      </c>
      <c r="AD364">
        <f t="shared" si="240"/>
        <v>37.333333333333336</v>
      </c>
      <c r="AE364">
        <f t="shared" si="240"/>
        <v>43.666666666666664</v>
      </c>
      <c r="AF364" t="e">
        <f t="shared" si="240"/>
        <v>#DIV/0!</v>
      </c>
      <c r="AG364">
        <f t="shared" si="240"/>
        <v>11.333333333333334</v>
      </c>
      <c r="AH364">
        <f t="shared" si="240"/>
        <v>31</v>
      </c>
      <c r="AI364">
        <f t="shared" si="240"/>
        <v>28.333333333333332</v>
      </c>
      <c r="AJ364">
        <f t="shared" si="240"/>
        <v>6.333333333333333</v>
      </c>
      <c r="AK364">
        <f t="shared" si="240"/>
        <v>1</v>
      </c>
      <c r="AL364">
        <f t="shared" si="240"/>
        <v>11</v>
      </c>
      <c r="AM364">
        <f t="shared" si="240"/>
        <v>8</v>
      </c>
      <c r="AN364">
        <f t="shared" si="240"/>
        <v>23.333333333333332</v>
      </c>
      <c r="AO364">
        <f t="shared" si="240"/>
        <v>4.5</v>
      </c>
      <c r="AP364">
        <f t="shared" si="240"/>
        <v>1</v>
      </c>
      <c r="AQ364" t="e">
        <f t="shared" si="240"/>
        <v>#DIV/0!</v>
      </c>
      <c r="AR364">
        <f t="shared" si="240"/>
        <v>7</v>
      </c>
      <c r="AS364">
        <f t="shared" si="240"/>
        <v>3.3333333333333335</v>
      </c>
      <c r="AT364">
        <f t="shared" si="240"/>
        <v>7.666666666666667</v>
      </c>
      <c r="AU364">
        <f t="shared" ref="AU364:BI364" si="241">AVERAGE(AU85,AU179,AU272)</f>
        <v>25.333333333333332</v>
      </c>
      <c r="AV364">
        <f t="shared" si="241"/>
        <v>5.666666666666667</v>
      </c>
      <c r="AW364">
        <f t="shared" si="241"/>
        <v>1</v>
      </c>
      <c r="AX364">
        <f t="shared" si="241"/>
        <v>4</v>
      </c>
      <c r="AY364" t="e">
        <f t="shared" si="241"/>
        <v>#DIV/0!</v>
      </c>
      <c r="AZ364" t="e">
        <f t="shared" si="241"/>
        <v>#DIV/0!</v>
      </c>
      <c r="BA364" t="e">
        <f t="shared" si="241"/>
        <v>#DIV/0!</v>
      </c>
      <c r="BB364" t="e">
        <f t="shared" si="241"/>
        <v>#DIV/0!</v>
      </c>
      <c r="BC364" t="e">
        <f t="shared" si="241"/>
        <v>#DIV/0!</v>
      </c>
      <c r="BD364" t="e">
        <f t="shared" si="241"/>
        <v>#DIV/0!</v>
      </c>
      <c r="BE364">
        <f t="shared" si="241"/>
        <v>10</v>
      </c>
      <c r="BF364" t="e">
        <f t="shared" si="241"/>
        <v>#DIV/0!</v>
      </c>
      <c r="BG364">
        <f t="shared" si="241"/>
        <v>6</v>
      </c>
      <c r="BH364" t="e">
        <f t="shared" si="241"/>
        <v>#DIV/0!</v>
      </c>
      <c r="BI364">
        <f t="shared" si="241"/>
        <v>7.333333333333333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 s="58"/>
      <c r="CG364" s="10"/>
      <c r="CH364" s="10"/>
    </row>
    <row r="365" spans="1:86" s="38" customFormat="1">
      <c r="A365" t="s">
        <v>172</v>
      </c>
      <c r="B365" s="10">
        <v>60</v>
      </c>
      <c r="C365" s="4" t="s">
        <v>3</v>
      </c>
      <c r="D365" s="10" t="s">
        <v>38</v>
      </c>
      <c r="E365" s="59">
        <f t="shared" si="221"/>
        <v>4.1666666666666661</v>
      </c>
      <c r="F365" s="59">
        <f t="shared" si="221"/>
        <v>0</v>
      </c>
      <c r="G365" s="59">
        <f t="shared" si="221"/>
        <v>91.666666666666657</v>
      </c>
      <c r="H365" s="59">
        <f t="shared" si="221"/>
        <v>4.1666666666666661</v>
      </c>
      <c r="I365" s="59">
        <f t="shared" si="222"/>
        <v>0.91666666666666663</v>
      </c>
      <c r="J365">
        <f t="shared" si="233"/>
        <v>24</v>
      </c>
      <c r="K365">
        <f t="shared" si="233"/>
        <v>1</v>
      </c>
      <c r="L365">
        <f t="shared" si="233"/>
        <v>0</v>
      </c>
      <c r="M365">
        <f t="shared" si="233"/>
        <v>22</v>
      </c>
      <c r="N365">
        <f t="shared" si="233"/>
        <v>1</v>
      </c>
      <c r="O365">
        <f t="shared" si="223"/>
        <v>0.95652173913043481</v>
      </c>
      <c r="P365">
        <f t="shared" ref="P365:AT365" si="242">AVERAGE(P86,P180,P273)</f>
        <v>848.8154761666666</v>
      </c>
      <c r="Q365" t="e">
        <f t="shared" si="242"/>
        <v>#DIV/0!</v>
      </c>
      <c r="R365">
        <f t="shared" si="242"/>
        <v>898.9047618333334</v>
      </c>
      <c r="S365">
        <f t="shared" si="242"/>
        <v>300</v>
      </c>
      <c r="T365">
        <f t="shared" si="242"/>
        <v>263.36309523333335</v>
      </c>
      <c r="U365">
        <f t="shared" si="242"/>
        <v>274.64285713333334</v>
      </c>
      <c r="V365">
        <f t="shared" si="242"/>
        <v>96</v>
      </c>
      <c r="W365">
        <f t="shared" si="242"/>
        <v>149.44642856666667</v>
      </c>
      <c r="X365">
        <f t="shared" si="242"/>
        <v>153.7142857</v>
      </c>
      <c r="Y365">
        <f t="shared" si="242"/>
        <v>56</v>
      </c>
      <c r="Z365">
        <f t="shared" si="242"/>
        <v>239.70833333333334</v>
      </c>
      <c r="AA365">
        <f t="shared" si="242"/>
        <v>238.01785713333334</v>
      </c>
      <c r="AB365">
        <f t="shared" si="242"/>
        <v>241</v>
      </c>
      <c r="AC365">
        <f t="shared" si="242"/>
        <v>29</v>
      </c>
      <c r="AD365">
        <f t="shared" si="242"/>
        <v>13</v>
      </c>
      <c r="AE365">
        <f t="shared" si="242"/>
        <v>13.666666666666666</v>
      </c>
      <c r="AF365">
        <f t="shared" si="242"/>
        <v>2.3333333333333335</v>
      </c>
      <c r="AG365">
        <f t="shared" si="242"/>
        <v>11.333333333333334</v>
      </c>
      <c r="AH365">
        <f t="shared" si="242"/>
        <v>10.333333333333334</v>
      </c>
      <c r="AI365">
        <f t="shared" si="242"/>
        <v>1.6666666666666667</v>
      </c>
      <c r="AJ365" t="e">
        <f t="shared" si="242"/>
        <v>#DIV/0!</v>
      </c>
      <c r="AK365">
        <f t="shared" si="242"/>
        <v>2</v>
      </c>
      <c r="AL365">
        <f t="shared" si="242"/>
        <v>7.5</v>
      </c>
      <c r="AM365">
        <f t="shared" si="242"/>
        <v>7.666666666666667</v>
      </c>
      <c r="AN365">
        <f t="shared" si="242"/>
        <v>2.6666666666666665</v>
      </c>
      <c r="AO365" t="e">
        <f t="shared" si="242"/>
        <v>#DIV/0!</v>
      </c>
      <c r="AP365" t="e">
        <f t="shared" si="242"/>
        <v>#DIV/0!</v>
      </c>
      <c r="AQ365">
        <f t="shared" si="242"/>
        <v>1</v>
      </c>
      <c r="AR365">
        <f t="shared" si="242"/>
        <v>7</v>
      </c>
      <c r="AS365">
        <f t="shared" si="242"/>
        <v>3.6666666666666665</v>
      </c>
      <c r="AT365">
        <f t="shared" si="242"/>
        <v>7.333333333333333</v>
      </c>
      <c r="AU365">
        <f t="shared" ref="AU365:BI365" si="243">AVERAGE(AU86,AU180,AU273)</f>
        <v>1.6666666666666667</v>
      </c>
      <c r="AV365" t="e">
        <f t="shared" si="243"/>
        <v>#DIV/0!</v>
      </c>
      <c r="AW365" t="e">
        <f t="shared" si="243"/>
        <v>#DIV/0!</v>
      </c>
      <c r="AX365">
        <f t="shared" si="243"/>
        <v>1.5</v>
      </c>
      <c r="AY365" t="e">
        <f t="shared" si="243"/>
        <v>#DIV/0!</v>
      </c>
      <c r="AZ365">
        <f t="shared" si="243"/>
        <v>1</v>
      </c>
      <c r="BA365" t="e">
        <f t="shared" si="243"/>
        <v>#DIV/0!</v>
      </c>
      <c r="BB365" t="e">
        <f t="shared" si="243"/>
        <v>#DIV/0!</v>
      </c>
      <c r="BC365">
        <f t="shared" si="243"/>
        <v>1</v>
      </c>
      <c r="BD365">
        <f t="shared" si="243"/>
        <v>2.5</v>
      </c>
      <c r="BE365">
        <f t="shared" si="243"/>
        <v>16.666666666666668</v>
      </c>
      <c r="BF365" t="e">
        <f t="shared" si="243"/>
        <v>#DIV/0!</v>
      </c>
      <c r="BG365" t="e">
        <f t="shared" si="243"/>
        <v>#DIV/0!</v>
      </c>
      <c r="BH365" t="e">
        <f t="shared" si="243"/>
        <v>#DIV/0!</v>
      </c>
      <c r="BI365">
        <f t="shared" si="243"/>
        <v>5.333333333333333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G365" s="10"/>
      <c r="CH365" s="10"/>
    </row>
    <row r="366" spans="1:86" s="38" customFormat="1">
      <c r="A366" t="s">
        <v>173</v>
      </c>
      <c r="B366" s="10">
        <v>60</v>
      </c>
      <c r="C366" s="6" t="s">
        <v>2</v>
      </c>
      <c r="D366" s="10" t="s">
        <v>38</v>
      </c>
      <c r="E366" s="59">
        <f t="shared" si="221"/>
        <v>0</v>
      </c>
      <c r="F366" s="59">
        <f t="shared" si="221"/>
        <v>0</v>
      </c>
      <c r="G366" s="59">
        <f t="shared" si="221"/>
        <v>91.666666666666657</v>
      </c>
      <c r="H366" s="59">
        <f t="shared" si="221"/>
        <v>8.3333333333333321</v>
      </c>
      <c r="I366" s="59">
        <f t="shared" si="222"/>
        <v>0.91666666666666663</v>
      </c>
      <c r="J366">
        <f t="shared" si="233"/>
        <v>24</v>
      </c>
      <c r="K366">
        <f t="shared" si="233"/>
        <v>0</v>
      </c>
      <c r="L366">
        <f t="shared" si="233"/>
        <v>0</v>
      </c>
      <c r="M366">
        <f t="shared" si="233"/>
        <v>22</v>
      </c>
      <c r="N366">
        <f t="shared" si="233"/>
        <v>2</v>
      </c>
      <c r="O366">
        <f t="shared" si="223"/>
        <v>0.91666666666666663</v>
      </c>
      <c r="P366">
        <f t="shared" ref="P366:AT366" si="244">AVERAGE(P87,P181,P274)</f>
        <v>567.83333333333337</v>
      </c>
      <c r="Q366" t="e">
        <f t="shared" si="244"/>
        <v>#DIV/0!</v>
      </c>
      <c r="R366">
        <f t="shared" si="244"/>
        <v>576.58333333333337</v>
      </c>
      <c r="S366">
        <f t="shared" si="244"/>
        <v>351.5</v>
      </c>
      <c r="T366">
        <f t="shared" si="244"/>
        <v>144.04166666666666</v>
      </c>
      <c r="U366">
        <f t="shared" si="244"/>
        <v>147.22023807666667</v>
      </c>
      <c r="V366">
        <f t="shared" si="244"/>
        <v>56</v>
      </c>
      <c r="W366">
        <f t="shared" si="244"/>
        <v>97.916666666666671</v>
      </c>
      <c r="X366">
        <f t="shared" si="244"/>
        <v>58.874999993333326</v>
      </c>
      <c r="Y366">
        <f t="shared" si="244"/>
        <v>524.5</v>
      </c>
      <c r="Z366">
        <f t="shared" si="244"/>
        <v>788.16666666666663</v>
      </c>
      <c r="AA366">
        <f t="shared" si="244"/>
        <v>836.8095238333334</v>
      </c>
      <c r="AB366">
        <f t="shared" si="244"/>
        <v>245</v>
      </c>
      <c r="AC366">
        <f t="shared" si="244"/>
        <v>25.333333333333332</v>
      </c>
      <c r="AD366">
        <f t="shared" si="244"/>
        <v>9.6666666666666661</v>
      </c>
      <c r="AE366">
        <f t="shared" si="244"/>
        <v>12.333333333333334</v>
      </c>
      <c r="AF366">
        <f t="shared" si="244"/>
        <v>3.3333333333333335</v>
      </c>
      <c r="AG366">
        <f t="shared" si="244"/>
        <v>13</v>
      </c>
      <c r="AH366">
        <f t="shared" si="244"/>
        <v>9</v>
      </c>
      <c r="AI366">
        <f t="shared" si="244"/>
        <v>1.6666666666666667</v>
      </c>
      <c r="AJ366">
        <f t="shared" si="244"/>
        <v>1</v>
      </c>
      <c r="AK366">
        <f t="shared" si="244"/>
        <v>1</v>
      </c>
      <c r="AL366">
        <f t="shared" si="244"/>
        <v>1</v>
      </c>
      <c r="AM366">
        <f t="shared" si="244"/>
        <v>8</v>
      </c>
      <c r="AN366">
        <f t="shared" si="244"/>
        <v>1.5</v>
      </c>
      <c r="AO366" t="e">
        <f t="shared" si="244"/>
        <v>#DIV/0!</v>
      </c>
      <c r="AP366" t="e">
        <f t="shared" si="244"/>
        <v>#DIV/0!</v>
      </c>
      <c r="AQ366" t="e">
        <f t="shared" si="244"/>
        <v>#DIV/0!</v>
      </c>
      <c r="AR366">
        <f t="shared" si="244"/>
        <v>1</v>
      </c>
      <c r="AS366">
        <f t="shared" si="244"/>
        <v>4.333333333333333</v>
      </c>
      <c r="AT366">
        <f t="shared" si="244"/>
        <v>7.333333333333333</v>
      </c>
      <c r="AU366">
        <f t="shared" ref="AU366:BI366" si="245">AVERAGE(AU87,AU181,AU274)</f>
        <v>1</v>
      </c>
      <c r="AV366" t="e">
        <f t="shared" si="245"/>
        <v>#DIV/0!</v>
      </c>
      <c r="AW366" t="e">
        <f t="shared" si="245"/>
        <v>#DIV/0!</v>
      </c>
      <c r="AX366" t="e">
        <f t="shared" si="245"/>
        <v>#DIV/0!</v>
      </c>
      <c r="AY366">
        <f t="shared" si="245"/>
        <v>2</v>
      </c>
      <c r="AZ366">
        <f t="shared" si="245"/>
        <v>1</v>
      </c>
      <c r="BA366">
        <f t="shared" si="245"/>
        <v>3</v>
      </c>
      <c r="BB366">
        <f t="shared" si="245"/>
        <v>1</v>
      </c>
      <c r="BC366">
        <f t="shared" si="245"/>
        <v>1</v>
      </c>
      <c r="BD366">
        <f t="shared" si="245"/>
        <v>1</v>
      </c>
      <c r="BE366">
        <f t="shared" si="245"/>
        <v>9.3333333333333339</v>
      </c>
      <c r="BF366" t="e">
        <f t="shared" si="245"/>
        <v>#DIV/0!</v>
      </c>
      <c r="BG366" t="e">
        <f t="shared" si="245"/>
        <v>#DIV/0!</v>
      </c>
      <c r="BH366" t="e">
        <f t="shared" si="245"/>
        <v>#DIV/0!</v>
      </c>
      <c r="BI366">
        <f t="shared" si="245"/>
        <v>7.333333333333333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 s="58"/>
      <c r="CG366" s="10"/>
      <c r="CH366" s="10"/>
    </row>
    <row r="367" spans="1:86" s="38" customFormat="1">
      <c r="A367" t="s">
        <v>174</v>
      </c>
      <c r="B367" s="10">
        <v>65</v>
      </c>
      <c r="C367" s="6" t="s">
        <v>2</v>
      </c>
      <c r="D367" s="10" t="s">
        <v>38</v>
      </c>
      <c r="E367" s="59">
        <f t="shared" si="221"/>
        <v>33.333333333333329</v>
      </c>
      <c r="F367" s="59">
        <f t="shared" si="221"/>
        <v>4.1666666666666661</v>
      </c>
      <c r="G367" s="59">
        <f t="shared" si="221"/>
        <v>58.333333333333336</v>
      </c>
      <c r="H367" s="59">
        <f t="shared" si="221"/>
        <v>4.1666666666666661</v>
      </c>
      <c r="I367" s="59">
        <f t="shared" si="222"/>
        <v>0.58333333333333337</v>
      </c>
      <c r="J367">
        <f t="shared" si="233"/>
        <v>24</v>
      </c>
      <c r="K367">
        <f t="shared" si="233"/>
        <v>8</v>
      </c>
      <c r="L367">
        <f t="shared" si="233"/>
        <v>1</v>
      </c>
      <c r="M367">
        <f t="shared" si="233"/>
        <v>14</v>
      </c>
      <c r="N367">
        <f t="shared" si="233"/>
        <v>1</v>
      </c>
      <c r="O367">
        <f t="shared" si="223"/>
        <v>0.93333333333333335</v>
      </c>
      <c r="P367">
        <f t="shared" ref="P367:AT367" si="246">AVERAGE(P88,P182,P275)</f>
        <v>1298.9361111000001</v>
      </c>
      <c r="Q367">
        <f t="shared" si="246"/>
        <v>3635</v>
      </c>
      <c r="R367">
        <f t="shared" si="246"/>
        <v>1215.5416666666667</v>
      </c>
      <c r="S367">
        <f t="shared" si="246"/>
        <v>303</v>
      </c>
      <c r="T367">
        <f t="shared" si="246"/>
        <v>372.625</v>
      </c>
      <c r="U367">
        <f t="shared" si="246"/>
        <v>354.45833333333331</v>
      </c>
      <c r="V367">
        <f t="shared" si="246"/>
        <v>459</v>
      </c>
      <c r="W367">
        <f t="shared" si="246"/>
        <v>1422.6111110000002</v>
      </c>
      <c r="X367">
        <f t="shared" si="246"/>
        <v>1506</v>
      </c>
      <c r="Y367">
        <f t="shared" si="246"/>
        <v>722</v>
      </c>
      <c r="Z367">
        <f t="shared" si="246"/>
        <v>27.375</v>
      </c>
      <c r="AA367">
        <f t="shared" si="246"/>
        <v>29.375</v>
      </c>
      <c r="AB367">
        <f t="shared" si="246"/>
        <v>11</v>
      </c>
      <c r="AC367">
        <f t="shared" si="246"/>
        <v>14.333333333333334</v>
      </c>
      <c r="AD367">
        <f t="shared" si="246"/>
        <v>7.666666666666667</v>
      </c>
      <c r="AE367">
        <f t="shared" si="246"/>
        <v>6.333333333333333</v>
      </c>
      <c r="AF367">
        <f t="shared" si="246"/>
        <v>1</v>
      </c>
      <c r="AG367">
        <f t="shared" si="246"/>
        <v>5.666666666666667</v>
      </c>
      <c r="AH367">
        <f t="shared" si="246"/>
        <v>7</v>
      </c>
      <c r="AI367">
        <f t="shared" si="246"/>
        <v>1.3333333333333333</v>
      </c>
      <c r="AJ367" t="e">
        <f t="shared" si="246"/>
        <v>#DIV/0!</v>
      </c>
      <c r="AK367" t="e">
        <f t="shared" si="246"/>
        <v>#DIV/0!</v>
      </c>
      <c r="AL367">
        <f t="shared" si="246"/>
        <v>1</v>
      </c>
      <c r="AM367">
        <f t="shared" si="246"/>
        <v>5.333333333333333</v>
      </c>
      <c r="AN367">
        <f t="shared" si="246"/>
        <v>3</v>
      </c>
      <c r="AO367" t="e">
        <f t="shared" si="246"/>
        <v>#DIV/0!</v>
      </c>
      <c r="AP367" t="e">
        <f t="shared" si="246"/>
        <v>#DIV/0!</v>
      </c>
      <c r="AQ367" t="e">
        <f t="shared" si="246"/>
        <v>#DIV/0!</v>
      </c>
      <c r="AR367">
        <f t="shared" si="246"/>
        <v>1</v>
      </c>
      <c r="AS367">
        <f t="shared" si="246"/>
        <v>1</v>
      </c>
      <c r="AT367">
        <f t="shared" si="246"/>
        <v>4.666666666666667</v>
      </c>
      <c r="AU367">
        <f t="shared" ref="AU367:BI367" si="247">AVERAGE(AU88,AU182,AU275)</f>
        <v>1.3333333333333333</v>
      </c>
      <c r="AV367" t="e">
        <f t="shared" si="247"/>
        <v>#DIV/0!</v>
      </c>
      <c r="AW367" t="e">
        <f t="shared" si="247"/>
        <v>#DIV/0!</v>
      </c>
      <c r="AX367" t="e">
        <f t="shared" si="247"/>
        <v>#DIV/0!</v>
      </c>
      <c r="AY367" t="e">
        <f t="shared" si="247"/>
        <v>#DIV/0!</v>
      </c>
      <c r="AZ367">
        <f t="shared" si="247"/>
        <v>1</v>
      </c>
      <c r="BA367" t="e">
        <f t="shared" si="247"/>
        <v>#DIV/0!</v>
      </c>
      <c r="BB367" t="e">
        <f t="shared" si="247"/>
        <v>#DIV/0!</v>
      </c>
      <c r="BC367" t="e">
        <f t="shared" si="247"/>
        <v>#DIV/0!</v>
      </c>
      <c r="BD367" t="e">
        <f t="shared" si="247"/>
        <v>#DIV/0!</v>
      </c>
      <c r="BE367">
        <f t="shared" si="247"/>
        <v>9.3333333333333339</v>
      </c>
      <c r="BF367">
        <f t="shared" si="247"/>
        <v>8</v>
      </c>
      <c r="BG367" t="e">
        <f t="shared" si="247"/>
        <v>#DIV/0!</v>
      </c>
      <c r="BH367" t="e">
        <f t="shared" si="247"/>
        <v>#DIV/0!</v>
      </c>
      <c r="BI367">
        <f t="shared" si="247"/>
        <v>1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 s="10"/>
      <c r="CG367" s="10"/>
      <c r="CH367" s="10"/>
    </row>
    <row r="368" spans="1:86" s="38" customFormat="1">
      <c r="A368" t="s">
        <v>183</v>
      </c>
      <c r="B368" s="10">
        <v>65</v>
      </c>
      <c r="C368" s="6" t="s">
        <v>2</v>
      </c>
      <c r="D368" s="10" t="s">
        <v>38</v>
      </c>
      <c r="E368" s="59">
        <f t="shared" si="221"/>
        <v>83.333333333333343</v>
      </c>
      <c r="F368" s="59">
        <f t="shared" si="221"/>
        <v>4.1666666666666661</v>
      </c>
      <c r="G368" s="59">
        <f t="shared" si="221"/>
        <v>8.3333333333333321</v>
      </c>
      <c r="H368" s="59">
        <f t="shared" si="221"/>
        <v>4.1666666666666661</v>
      </c>
      <c r="I368" s="59">
        <f t="shared" si="222"/>
        <v>8.3333333333333329E-2</v>
      </c>
      <c r="J368">
        <f t="shared" si="233"/>
        <v>24</v>
      </c>
      <c r="K368">
        <f t="shared" si="233"/>
        <v>20</v>
      </c>
      <c r="L368">
        <f t="shared" si="233"/>
        <v>1</v>
      </c>
      <c r="M368">
        <f t="shared" si="233"/>
        <v>2</v>
      </c>
      <c r="N368">
        <f t="shared" si="233"/>
        <v>1</v>
      </c>
      <c r="O368">
        <f t="shared" si="223"/>
        <v>0.66666666666666663</v>
      </c>
      <c r="P368">
        <f t="shared" ref="P368:AT368" si="248">AVERAGE(P89,P183,P276)</f>
        <v>2309</v>
      </c>
      <c r="Q368">
        <f t="shared" si="248"/>
        <v>1987</v>
      </c>
      <c r="R368">
        <f t="shared" si="248"/>
        <v>1243</v>
      </c>
      <c r="S368">
        <f t="shared" si="248"/>
        <v>3127</v>
      </c>
      <c r="T368">
        <f t="shared" si="248"/>
        <v>909.75</v>
      </c>
      <c r="U368">
        <f t="shared" si="248"/>
        <v>980.5</v>
      </c>
      <c r="V368">
        <f t="shared" si="248"/>
        <v>839</v>
      </c>
      <c r="W368">
        <f t="shared" si="248"/>
        <v>722</v>
      </c>
      <c r="X368">
        <f t="shared" si="248"/>
        <v>1275</v>
      </c>
      <c r="Y368">
        <f t="shared" si="248"/>
        <v>169</v>
      </c>
      <c r="Z368">
        <f t="shared" si="248"/>
        <v>144.75</v>
      </c>
      <c r="AA368">
        <f t="shared" si="248"/>
        <v>26.5</v>
      </c>
      <c r="AB368">
        <f t="shared" si="248"/>
        <v>263</v>
      </c>
      <c r="AC368">
        <f t="shared" si="248"/>
        <v>7</v>
      </c>
      <c r="AD368">
        <f t="shared" si="248"/>
        <v>2.5</v>
      </c>
      <c r="AE368">
        <f t="shared" si="248"/>
        <v>5</v>
      </c>
      <c r="AF368">
        <f t="shared" si="248"/>
        <v>2</v>
      </c>
      <c r="AG368">
        <f t="shared" si="248"/>
        <v>3.3333333333333335</v>
      </c>
      <c r="AH368">
        <f t="shared" si="248"/>
        <v>2</v>
      </c>
      <c r="AI368">
        <f t="shared" si="248"/>
        <v>1</v>
      </c>
      <c r="AJ368" t="e">
        <f t="shared" si="248"/>
        <v>#DIV/0!</v>
      </c>
      <c r="AK368" t="e">
        <f t="shared" si="248"/>
        <v>#DIV/0!</v>
      </c>
      <c r="AL368">
        <f t="shared" si="248"/>
        <v>1.6666666666666667</v>
      </c>
      <c r="AM368">
        <f t="shared" si="248"/>
        <v>2</v>
      </c>
      <c r="AN368">
        <f t="shared" si="248"/>
        <v>1</v>
      </c>
      <c r="AO368" t="e">
        <f t="shared" si="248"/>
        <v>#DIV/0!</v>
      </c>
      <c r="AP368" t="e">
        <f t="shared" si="248"/>
        <v>#DIV/0!</v>
      </c>
      <c r="AQ368" t="e">
        <f t="shared" si="248"/>
        <v>#DIV/0!</v>
      </c>
      <c r="AR368" t="e">
        <f t="shared" si="248"/>
        <v>#DIV/0!</v>
      </c>
      <c r="AS368">
        <f t="shared" si="248"/>
        <v>2.5</v>
      </c>
      <c r="AT368">
        <f t="shared" si="248"/>
        <v>2</v>
      </c>
      <c r="AU368">
        <f t="shared" ref="AU368:BI368" si="249">AVERAGE(AU89,AU183,AU276)</f>
        <v>1</v>
      </c>
      <c r="AV368" t="e">
        <f t="shared" si="249"/>
        <v>#DIV/0!</v>
      </c>
      <c r="AW368" t="e">
        <f t="shared" si="249"/>
        <v>#DIV/0!</v>
      </c>
      <c r="AX368">
        <f t="shared" si="249"/>
        <v>1</v>
      </c>
      <c r="AY368">
        <f t="shared" si="249"/>
        <v>1</v>
      </c>
      <c r="AZ368">
        <f t="shared" si="249"/>
        <v>1</v>
      </c>
      <c r="BA368">
        <f t="shared" si="249"/>
        <v>1</v>
      </c>
      <c r="BB368" t="e">
        <f t="shared" si="249"/>
        <v>#DIV/0!</v>
      </c>
      <c r="BC368" t="e">
        <f t="shared" si="249"/>
        <v>#DIV/0!</v>
      </c>
      <c r="BD368">
        <f t="shared" si="249"/>
        <v>1.5</v>
      </c>
      <c r="BE368">
        <f t="shared" si="249"/>
        <v>11.333333333333334</v>
      </c>
      <c r="BF368">
        <f t="shared" si="249"/>
        <v>12</v>
      </c>
      <c r="BG368" t="e">
        <f t="shared" si="249"/>
        <v>#DIV/0!</v>
      </c>
      <c r="BH368" t="e">
        <f t="shared" si="249"/>
        <v>#DIV/0!</v>
      </c>
      <c r="BI368">
        <f t="shared" si="249"/>
        <v>1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 s="10"/>
      <c r="CG368" s="10"/>
      <c r="CH368" s="10"/>
    </row>
    <row r="369" spans="1:86" s="38" customFormat="1">
      <c r="A369" t="s">
        <v>175</v>
      </c>
      <c r="B369" s="10">
        <v>65</v>
      </c>
      <c r="C369" s="4" t="s">
        <v>3</v>
      </c>
      <c r="D369" s="10" t="s">
        <v>38</v>
      </c>
      <c r="E369" s="59">
        <f t="shared" si="221"/>
        <v>25</v>
      </c>
      <c r="F369" s="59">
        <f t="shared" si="221"/>
        <v>8.3333333333333321</v>
      </c>
      <c r="G369" s="59">
        <f t="shared" si="221"/>
        <v>54.166666666666664</v>
      </c>
      <c r="H369" s="59">
        <f t="shared" si="221"/>
        <v>12.5</v>
      </c>
      <c r="I369" s="59">
        <f t="shared" si="222"/>
        <v>0.54166666666666663</v>
      </c>
      <c r="J369">
        <f t="shared" ref="J369:N371" si="250">SUM(J90,J184,J277)</f>
        <v>24</v>
      </c>
      <c r="K369">
        <f t="shared" si="250"/>
        <v>6</v>
      </c>
      <c r="L369">
        <f t="shared" si="250"/>
        <v>2</v>
      </c>
      <c r="M369">
        <f t="shared" si="250"/>
        <v>13</v>
      </c>
      <c r="N369">
        <f t="shared" si="250"/>
        <v>3</v>
      </c>
      <c r="O369">
        <f t="shared" si="223"/>
        <v>0.8125</v>
      </c>
      <c r="P369">
        <f t="shared" ref="P369:AT369" si="251">AVERAGE(P90,P184,P277)</f>
        <v>1360.8333333333333</v>
      </c>
      <c r="Q369">
        <f t="shared" si="251"/>
        <v>1219</v>
      </c>
      <c r="R369">
        <f t="shared" si="251"/>
        <v>1114.8666666333334</v>
      </c>
      <c r="S369">
        <f t="shared" si="251"/>
        <v>1314</v>
      </c>
      <c r="T369">
        <f t="shared" si="251"/>
        <v>319.33333333333331</v>
      </c>
      <c r="U369">
        <f t="shared" si="251"/>
        <v>287.51111113333337</v>
      </c>
      <c r="V369">
        <f t="shared" si="251"/>
        <v>450</v>
      </c>
      <c r="W369">
        <f t="shared" si="251"/>
        <v>152.42222223333334</v>
      </c>
      <c r="X369">
        <f t="shared" si="251"/>
        <v>170.71111113333333</v>
      </c>
      <c r="Y369">
        <f t="shared" si="251"/>
        <v>132.5</v>
      </c>
      <c r="Z369">
        <f t="shared" si="251"/>
        <v>609.34444443333336</v>
      </c>
      <c r="AA369">
        <f t="shared" si="251"/>
        <v>672.73333333333335</v>
      </c>
      <c r="AB369">
        <f t="shared" si="251"/>
        <v>204</v>
      </c>
      <c r="AC369">
        <f t="shared" si="251"/>
        <v>45.666666666666664</v>
      </c>
      <c r="AD369">
        <f t="shared" si="251"/>
        <v>11.666666666666666</v>
      </c>
      <c r="AE369">
        <f t="shared" si="251"/>
        <v>30.666666666666668</v>
      </c>
      <c r="AF369">
        <f t="shared" si="251"/>
        <v>5</v>
      </c>
      <c r="AG369">
        <f t="shared" si="251"/>
        <v>25</v>
      </c>
      <c r="AH369">
        <f t="shared" si="251"/>
        <v>7.666666666666667</v>
      </c>
      <c r="AI369">
        <f t="shared" si="251"/>
        <v>3.3333333333333335</v>
      </c>
      <c r="AJ369">
        <f t="shared" si="251"/>
        <v>2</v>
      </c>
      <c r="AK369" t="e">
        <f t="shared" si="251"/>
        <v>#DIV/0!</v>
      </c>
      <c r="AL369">
        <f t="shared" si="251"/>
        <v>9</v>
      </c>
      <c r="AM369">
        <f t="shared" si="251"/>
        <v>6</v>
      </c>
      <c r="AN369">
        <f t="shared" si="251"/>
        <v>3.5</v>
      </c>
      <c r="AO369" t="e">
        <f t="shared" si="251"/>
        <v>#DIV/0!</v>
      </c>
      <c r="AP369" t="e">
        <f t="shared" si="251"/>
        <v>#DIV/0!</v>
      </c>
      <c r="AQ369" t="e">
        <f t="shared" si="251"/>
        <v>#DIV/0!</v>
      </c>
      <c r="AR369">
        <f t="shared" si="251"/>
        <v>5</v>
      </c>
      <c r="AS369">
        <f t="shared" si="251"/>
        <v>18</v>
      </c>
      <c r="AT369">
        <f t="shared" si="251"/>
        <v>4.333333333333333</v>
      </c>
      <c r="AU369">
        <f t="shared" ref="AU369:BI369" si="252">AVERAGE(AU90,AU184,AU277)</f>
        <v>3</v>
      </c>
      <c r="AV369">
        <f t="shared" si="252"/>
        <v>2</v>
      </c>
      <c r="AW369" t="e">
        <f t="shared" si="252"/>
        <v>#DIV/0!</v>
      </c>
      <c r="AX369">
        <f t="shared" si="252"/>
        <v>4.666666666666667</v>
      </c>
      <c r="AY369">
        <f t="shared" si="252"/>
        <v>1.5</v>
      </c>
      <c r="AZ369">
        <f t="shared" si="252"/>
        <v>1.5</v>
      </c>
      <c r="BA369">
        <f t="shared" si="252"/>
        <v>1</v>
      </c>
      <c r="BB369" t="e">
        <f t="shared" si="252"/>
        <v>#DIV/0!</v>
      </c>
      <c r="BC369" t="e">
        <f t="shared" si="252"/>
        <v>#DIV/0!</v>
      </c>
      <c r="BD369">
        <f t="shared" si="252"/>
        <v>1.5</v>
      </c>
      <c r="BE369">
        <f t="shared" si="252"/>
        <v>5.666666666666667</v>
      </c>
      <c r="BF369" t="e">
        <f t="shared" si="252"/>
        <v>#DIV/0!</v>
      </c>
      <c r="BG369" t="e">
        <f t="shared" si="252"/>
        <v>#DIV/0!</v>
      </c>
      <c r="BH369" t="e">
        <f t="shared" si="252"/>
        <v>#DIV/0!</v>
      </c>
      <c r="BI369">
        <f t="shared" si="252"/>
        <v>4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 s="10"/>
      <c r="CG369" s="10"/>
      <c r="CH369" s="10"/>
    </row>
    <row r="370" spans="1:86" s="38" customFormat="1">
      <c r="A370" t="s">
        <v>176</v>
      </c>
      <c r="B370" s="10">
        <v>65</v>
      </c>
      <c r="C370" s="6" t="s">
        <v>2</v>
      </c>
      <c r="D370" s="10" t="s">
        <v>38</v>
      </c>
      <c r="E370" s="59">
        <f t="shared" si="221"/>
        <v>8.3333333333333321</v>
      </c>
      <c r="F370" s="59">
        <f t="shared" si="221"/>
        <v>4.1666666666666661</v>
      </c>
      <c r="G370" s="59">
        <f t="shared" si="221"/>
        <v>79.166666666666657</v>
      </c>
      <c r="H370" s="59">
        <f t="shared" si="221"/>
        <v>8.3333333333333321</v>
      </c>
      <c r="I370" s="59">
        <f t="shared" si="222"/>
        <v>0.79166666666666663</v>
      </c>
      <c r="J370">
        <f t="shared" si="250"/>
        <v>24</v>
      </c>
      <c r="K370">
        <f t="shared" si="250"/>
        <v>2</v>
      </c>
      <c r="L370">
        <f t="shared" si="250"/>
        <v>1</v>
      </c>
      <c r="M370">
        <f t="shared" si="250"/>
        <v>19</v>
      </c>
      <c r="N370">
        <f t="shared" si="250"/>
        <v>2</v>
      </c>
      <c r="O370">
        <f t="shared" si="223"/>
        <v>0.90476190476190477</v>
      </c>
      <c r="P370">
        <f t="shared" ref="P370:AT370" si="253">AVERAGE(P91,P185,P278)</f>
        <v>866.47222233333332</v>
      </c>
      <c r="Q370">
        <f t="shared" si="253"/>
        <v>3487</v>
      </c>
      <c r="R370">
        <f t="shared" si="253"/>
        <v>719.45833333333337</v>
      </c>
      <c r="S370">
        <f t="shared" si="253"/>
        <v>1205.5</v>
      </c>
      <c r="T370">
        <f t="shared" si="253"/>
        <v>229.28333333333333</v>
      </c>
      <c r="U370">
        <f t="shared" si="253"/>
        <v>124.36309523333334</v>
      </c>
      <c r="V370">
        <f t="shared" si="253"/>
        <v>958.5</v>
      </c>
      <c r="W370">
        <f t="shared" si="253"/>
        <v>118.57499999666668</v>
      </c>
      <c r="X370">
        <f t="shared" si="253"/>
        <v>117.55952381000002</v>
      </c>
      <c r="Y370">
        <f t="shared" si="253"/>
        <v>97</v>
      </c>
      <c r="Z370">
        <f t="shared" si="253"/>
        <v>137.01666666666668</v>
      </c>
      <c r="AA370">
        <f t="shared" si="253"/>
        <v>151.34523809999999</v>
      </c>
      <c r="AB370">
        <f t="shared" si="253"/>
        <v>58</v>
      </c>
      <c r="AC370">
        <f t="shared" si="253"/>
        <v>20</v>
      </c>
      <c r="AD370">
        <f t="shared" si="253"/>
        <v>7.333333333333333</v>
      </c>
      <c r="AE370">
        <f t="shared" si="253"/>
        <v>11.333333333333334</v>
      </c>
      <c r="AF370">
        <f t="shared" si="253"/>
        <v>2</v>
      </c>
      <c r="AG370">
        <f t="shared" si="253"/>
        <v>11.666666666666666</v>
      </c>
      <c r="AH370">
        <f t="shared" si="253"/>
        <v>7</v>
      </c>
      <c r="AI370">
        <f t="shared" si="253"/>
        <v>1</v>
      </c>
      <c r="AJ370" t="e">
        <f t="shared" si="253"/>
        <v>#DIV/0!</v>
      </c>
      <c r="AK370" t="e">
        <f t="shared" si="253"/>
        <v>#DIV/0!</v>
      </c>
      <c r="AL370">
        <f t="shared" si="253"/>
        <v>1</v>
      </c>
      <c r="AM370">
        <f t="shared" si="253"/>
        <v>7.333333333333333</v>
      </c>
      <c r="AN370" t="e">
        <f t="shared" si="253"/>
        <v>#DIV/0!</v>
      </c>
      <c r="AO370" t="e">
        <f t="shared" si="253"/>
        <v>#DIV/0!</v>
      </c>
      <c r="AP370" t="e">
        <f t="shared" si="253"/>
        <v>#DIV/0!</v>
      </c>
      <c r="AQ370" t="e">
        <f t="shared" si="253"/>
        <v>#DIV/0!</v>
      </c>
      <c r="AR370" t="e">
        <f t="shared" si="253"/>
        <v>#DIV/0!</v>
      </c>
      <c r="AS370">
        <f t="shared" si="253"/>
        <v>3.6666666666666665</v>
      </c>
      <c r="AT370">
        <f t="shared" si="253"/>
        <v>6.333333333333333</v>
      </c>
      <c r="AU370">
        <f t="shared" ref="AU370:BI370" si="254">AVERAGE(AU91,AU185,AU278)</f>
        <v>1</v>
      </c>
      <c r="AV370" t="e">
        <f t="shared" si="254"/>
        <v>#DIV/0!</v>
      </c>
      <c r="AW370" t="e">
        <f t="shared" si="254"/>
        <v>#DIV/0!</v>
      </c>
      <c r="AX370">
        <f t="shared" si="254"/>
        <v>1</v>
      </c>
      <c r="AY370">
        <f t="shared" si="254"/>
        <v>2</v>
      </c>
      <c r="AZ370">
        <f t="shared" si="254"/>
        <v>1</v>
      </c>
      <c r="BA370" t="e">
        <f t="shared" si="254"/>
        <v>#DIV/0!</v>
      </c>
      <c r="BB370" t="e">
        <f t="shared" si="254"/>
        <v>#DIV/0!</v>
      </c>
      <c r="BC370" t="e">
        <f t="shared" si="254"/>
        <v>#DIV/0!</v>
      </c>
      <c r="BD370" t="e">
        <f t="shared" si="254"/>
        <v>#DIV/0!</v>
      </c>
      <c r="BE370">
        <f t="shared" si="254"/>
        <v>23.666666666666668</v>
      </c>
      <c r="BF370" t="e">
        <f t="shared" si="254"/>
        <v>#DIV/0!</v>
      </c>
      <c r="BG370">
        <f t="shared" si="254"/>
        <v>1</v>
      </c>
      <c r="BH370" t="e">
        <f t="shared" si="254"/>
        <v>#DIV/0!</v>
      </c>
      <c r="BI370">
        <f t="shared" si="254"/>
        <v>6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 s="58"/>
      <c r="CG370" s="10"/>
      <c r="CH370" s="10"/>
    </row>
    <row r="371" spans="1:86" s="38" customFormat="1">
      <c r="A371" t="s">
        <v>177</v>
      </c>
      <c r="B371" s="10">
        <v>60</v>
      </c>
      <c r="C371" s="6" t="s">
        <v>2</v>
      </c>
      <c r="D371" s="10" t="s">
        <v>38</v>
      </c>
      <c r="E371" s="59">
        <f t="shared" si="221"/>
        <v>66.666666666666657</v>
      </c>
      <c r="F371" s="59">
        <f t="shared" si="221"/>
        <v>8.3333333333333321</v>
      </c>
      <c r="G371" s="59">
        <f t="shared" si="221"/>
        <v>25</v>
      </c>
      <c r="H371" s="59">
        <f t="shared" si="221"/>
        <v>0</v>
      </c>
      <c r="I371" s="59">
        <f t="shared" si="222"/>
        <v>0.25</v>
      </c>
      <c r="J371">
        <f t="shared" si="250"/>
        <v>24</v>
      </c>
      <c r="K371">
        <f t="shared" si="250"/>
        <v>16</v>
      </c>
      <c r="L371">
        <f t="shared" si="250"/>
        <v>2</v>
      </c>
      <c r="M371">
        <f t="shared" si="250"/>
        <v>6</v>
      </c>
      <c r="N371">
        <f t="shared" si="250"/>
        <v>0</v>
      </c>
      <c r="O371">
        <f t="shared" si="223"/>
        <v>1</v>
      </c>
      <c r="P371">
        <f t="shared" ref="P371:AN371" si="255">AVERAGE(P92,P186,P279)</f>
        <v>2447.5277776666667</v>
      </c>
      <c r="Q371">
        <f t="shared" si="255"/>
        <v>3448</v>
      </c>
      <c r="R371">
        <f t="shared" si="255"/>
        <v>1716.333333</v>
      </c>
      <c r="S371" t="e">
        <f t="shared" si="255"/>
        <v>#DIV/0!</v>
      </c>
      <c r="T371">
        <f t="shared" si="255"/>
        <v>245.33333329999999</v>
      </c>
      <c r="U371">
        <f t="shared" si="255"/>
        <v>245.33333329999999</v>
      </c>
      <c r="V371" t="e">
        <f t="shared" si="255"/>
        <v>#DIV/0!</v>
      </c>
      <c r="W371">
        <f t="shared" si="255"/>
        <v>7271.3333316499993</v>
      </c>
      <c r="X371">
        <f t="shared" si="255"/>
        <v>7271.3333316499993</v>
      </c>
      <c r="Y371" t="e">
        <f t="shared" si="255"/>
        <v>#DIV/0!</v>
      </c>
      <c r="Z371">
        <f t="shared" si="255"/>
        <v>415.16666665000002</v>
      </c>
      <c r="AA371">
        <f t="shared" si="255"/>
        <v>415.16666665000002</v>
      </c>
      <c r="AB371" t="e">
        <f t="shared" si="255"/>
        <v>#DIV/0!</v>
      </c>
      <c r="AC371">
        <f t="shared" si="255"/>
        <v>14</v>
      </c>
      <c r="AD371">
        <f t="shared" si="255"/>
        <v>5.333333333333333</v>
      </c>
      <c r="AE371">
        <f t="shared" si="255"/>
        <v>4.333333333333333</v>
      </c>
      <c r="AF371">
        <f t="shared" si="255"/>
        <v>4.333333333333333</v>
      </c>
      <c r="AG371">
        <f t="shared" si="255"/>
        <v>6</v>
      </c>
      <c r="AH371">
        <f t="shared" si="255"/>
        <v>3</v>
      </c>
      <c r="AI371">
        <f t="shared" si="255"/>
        <v>1.5</v>
      </c>
      <c r="AJ371" t="e">
        <f t="shared" si="255"/>
        <v>#DIV/0!</v>
      </c>
      <c r="AK371">
        <f t="shared" si="255"/>
        <v>9</v>
      </c>
      <c r="AL371">
        <f t="shared" si="255"/>
        <v>1.5</v>
      </c>
      <c r="AM371">
        <f t="shared" si="255"/>
        <v>2.6666666666666665</v>
      </c>
      <c r="AN371">
        <f t="shared" si="255"/>
        <v>1.5</v>
      </c>
      <c r="AO371" t="e">
        <f t="shared" ref="AO371:BI371" si="256">AVERAGE(AO92,AO186,AO279)</f>
        <v>#DIV/0!</v>
      </c>
      <c r="AP371" t="e">
        <f t="shared" si="256"/>
        <v>#DIV/0!</v>
      </c>
      <c r="AQ371">
        <f t="shared" si="256"/>
        <v>4</v>
      </c>
      <c r="AR371">
        <f t="shared" si="256"/>
        <v>1</v>
      </c>
      <c r="AS371">
        <f t="shared" si="256"/>
        <v>2</v>
      </c>
      <c r="AT371">
        <f t="shared" si="256"/>
        <v>3</v>
      </c>
      <c r="AU371">
        <f t="shared" si="256"/>
        <v>1.5</v>
      </c>
      <c r="AV371" t="e">
        <f t="shared" si="256"/>
        <v>#DIV/0!</v>
      </c>
      <c r="AW371" t="e">
        <f t="shared" si="256"/>
        <v>#DIV/0!</v>
      </c>
      <c r="AX371" t="e">
        <f t="shared" si="256"/>
        <v>#DIV/0!</v>
      </c>
      <c r="AY371">
        <f t="shared" si="256"/>
        <v>2</v>
      </c>
      <c r="AZ371" t="e">
        <f t="shared" si="256"/>
        <v>#DIV/0!</v>
      </c>
      <c r="BA371" t="e">
        <f t="shared" si="256"/>
        <v>#DIV/0!</v>
      </c>
      <c r="BB371" t="e">
        <f t="shared" si="256"/>
        <v>#DIV/0!</v>
      </c>
      <c r="BC371">
        <f t="shared" si="256"/>
        <v>5</v>
      </c>
      <c r="BD371">
        <f t="shared" si="256"/>
        <v>1</v>
      </c>
      <c r="BE371">
        <f t="shared" si="256"/>
        <v>6</v>
      </c>
      <c r="BF371">
        <f t="shared" si="256"/>
        <v>1</v>
      </c>
      <c r="BG371" t="e">
        <f t="shared" si="256"/>
        <v>#DIV/0!</v>
      </c>
      <c r="BH371" t="e">
        <f t="shared" si="256"/>
        <v>#DIV/0!</v>
      </c>
      <c r="BI371">
        <f t="shared" si="256"/>
        <v>1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 s="58"/>
      <c r="CG371" s="10"/>
      <c r="CH371" s="10"/>
    </row>
    <row r="372" spans="1:86">
      <c r="I372" s="59"/>
    </row>
    <row r="373" spans="1:86">
      <c r="A373" s="34" t="s">
        <v>3</v>
      </c>
      <c r="B373" s="34">
        <f>COUNTIF(C346:C371,"WT")</f>
        <v>10</v>
      </c>
      <c r="C373" s="22" t="s">
        <v>41</v>
      </c>
      <c r="D373" s="24" t="e">
        <f t="shared" ref="D373:K373" si="257">AVERAGE(D349:D352,D354,D359,D361,D364:D365,D369)</f>
        <v>#DIV/0!</v>
      </c>
      <c r="E373" s="24">
        <f t="shared" si="257"/>
        <v>37.500000000000007</v>
      </c>
      <c r="F373" s="24">
        <f t="shared" si="257"/>
        <v>3.7499999999999987</v>
      </c>
      <c r="G373" s="24">
        <f t="shared" si="257"/>
        <v>45.833333333333329</v>
      </c>
      <c r="H373" s="24">
        <f t="shared" si="257"/>
        <v>9.5833333333333339</v>
      </c>
      <c r="I373" s="24">
        <f t="shared" si="257"/>
        <v>0.45833333333333337</v>
      </c>
      <c r="J373" s="24">
        <f t="shared" si="257"/>
        <v>24</v>
      </c>
      <c r="K373" s="24">
        <f t="shared" si="257"/>
        <v>9</v>
      </c>
      <c r="L373" s="24">
        <f t="shared" ref="L373:BI373" si="258">AVERAGE(L349:L352,L354,L359,L361,L364:L365,L369)</f>
        <v>0.9</v>
      </c>
      <c r="M373" s="24">
        <f t="shared" si="258"/>
        <v>11</v>
      </c>
      <c r="N373" s="24">
        <f>AVERAGE(N349:N352,N354,N359,N361,N364:N365,N369)</f>
        <v>2.2999999999999998</v>
      </c>
      <c r="O373" s="24">
        <f>AVERAGE(O349:O352,O354,O359,O361,O364:O365,O369)</f>
        <v>0.73848947550034505</v>
      </c>
      <c r="P373" s="24">
        <f t="shared" si="258"/>
        <v>1222.1301587033336</v>
      </c>
      <c r="Q373" s="24" t="e">
        <f t="shared" si="258"/>
        <v>#DIV/0!</v>
      </c>
      <c r="R373" s="24">
        <f t="shared" si="258"/>
        <v>1105.73984126</v>
      </c>
      <c r="S373" s="24" t="e">
        <f t="shared" si="258"/>
        <v>#DIV/0!</v>
      </c>
      <c r="T373" s="24">
        <f t="shared" si="258"/>
        <v>375.69936508666666</v>
      </c>
      <c r="U373" s="24">
        <f t="shared" si="258"/>
        <v>242.60186508000007</v>
      </c>
      <c r="V373" s="24" t="e">
        <f t="shared" si="258"/>
        <v>#DIV/0!</v>
      </c>
      <c r="W373" s="24">
        <f t="shared" si="258"/>
        <v>1628.3871031600002</v>
      </c>
      <c r="X373" s="24">
        <f t="shared" si="258"/>
        <v>1354.3967460333331</v>
      </c>
      <c r="Y373" s="24" t="e">
        <f t="shared" si="258"/>
        <v>#DIV/0!</v>
      </c>
      <c r="Z373" s="24">
        <f t="shared" si="258"/>
        <v>344.43952380733333</v>
      </c>
      <c r="AA373" s="24">
        <f t="shared" si="258"/>
        <v>399.11365079433335</v>
      </c>
      <c r="AB373" s="24" t="e">
        <f t="shared" si="258"/>
        <v>#DIV/0!</v>
      </c>
      <c r="AC373" s="24">
        <f t="shared" si="258"/>
        <v>26.833333333333336</v>
      </c>
      <c r="AD373" s="24">
        <f t="shared" si="258"/>
        <v>10.516666666666667</v>
      </c>
      <c r="AE373" s="24">
        <f t="shared" si="258"/>
        <v>13.083333333333334</v>
      </c>
      <c r="AF373" s="24" t="e">
        <f t="shared" si="258"/>
        <v>#DIV/0!</v>
      </c>
      <c r="AG373" s="24">
        <f t="shared" si="258"/>
        <v>9.5333333333333332</v>
      </c>
      <c r="AH373" s="24">
        <f t="shared" si="258"/>
        <v>8.5666666666666664</v>
      </c>
      <c r="AI373" s="24">
        <f t="shared" si="258"/>
        <v>4.2</v>
      </c>
      <c r="AJ373" s="24" t="e">
        <f t="shared" si="258"/>
        <v>#DIV/0!</v>
      </c>
      <c r="AK373" s="24" t="e">
        <f t="shared" si="258"/>
        <v>#DIV/0!</v>
      </c>
      <c r="AL373" s="24">
        <f t="shared" si="258"/>
        <v>5.9833333333333334</v>
      </c>
      <c r="AM373" s="24">
        <f t="shared" si="258"/>
        <v>5</v>
      </c>
      <c r="AN373" s="24" t="e">
        <f t="shared" si="258"/>
        <v>#DIV/0!</v>
      </c>
      <c r="AO373" s="24" t="e">
        <f t="shared" si="258"/>
        <v>#DIV/0!</v>
      </c>
      <c r="AP373" s="24" t="e">
        <f t="shared" si="258"/>
        <v>#DIV/0!</v>
      </c>
      <c r="AQ373" s="24" t="e">
        <f t="shared" si="258"/>
        <v>#DIV/0!</v>
      </c>
      <c r="AR373" s="24" t="e">
        <f t="shared" si="258"/>
        <v>#DIV/0!</v>
      </c>
      <c r="AS373" s="24" t="e">
        <f t="shared" si="258"/>
        <v>#DIV/0!</v>
      </c>
      <c r="AT373" s="24">
        <f t="shared" si="258"/>
        <v>3.9333333333333336</v>
      </c>
      <c r="AU373" s="24" t="e">
        <f t="shared" si="258"/>
        <v>#DIV/0!</v>
      </c>
      <c r="AV373" s="24" t="e">
        <f t="shared" si="258"/>
        <v>#DIV/0!</v>
      </c>
      <c r="AW373" s="24" t="e">
        <f t="shared" si="258"/>
        <v>#DIV/0!</v>
      </c>
      <c r="AX373" s="24" t="e">
        <f t="shared" si="258"/>
        <v>#DIV/0!</v>
      </c>
      <c r="AY373" s="24" t="e">
        <f t="shared" si="258"/>
        <v>#DIV/0!</v>
      </c>
      <c r="AZ373" s="24" t="e">
        <f t="shared" si="258"/>
        <v>#DIV/0!</v>
      </c>
      <c r="BA373" s="24" t="e">
        <f t="shared" si="258"/>
        <v>#DIV/0!</v>
      </c>
      <c r="BB373" s="24" t="e">
        <f t="shared" si="258"/>
        <v>#DIV/0!</v>
      </c>
      <c r="BC373" s="24" t="e">
        <f t="shared" si="258"/>
        <v>#DIV/0!</v>
      </c>
      <c r="BD373" s="24" t="e">
        <f t="shared" si="258"/>
        <v>#DIV/0!</v>
      </c>
      <c r="BE373" s="24">
        <f t="shared" si="258"/>
        <v>10.850000000000001</v>
      </c>
      <c r="BF373" s="24" t="e">
        <f t="shared" si="258"/>
        <v>#DIV/0!</v>
      </c>
      <c r="BG373" s="24" t="e">
        <f t="shared" si="258"/>
        <v>#DIV/0!</v>
      </c>
      <c r="BH373" s="24" t="e">
        <f t="shared" si="258"/>
        <v>#DIV/0!</v>
      </c>
      <c r="BI373" s="24" t="e">
        <f t="shared" si="258"/>
        <v>#DIV/0!</v>
      </c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</row>
    <row r="374" spans="1:86">
      <c r="A374" s="35" t="s">
        <v>179</v>
      </c>
      <c r="B374" s="153">
        <f>COUNTIF(C346:C371,"+ve")</f>
        <v>13</v>
      </c>
      <c r="C374" s="18" t="s">
        <v>41</v>
      </c>
      <c r="D374" s="27" t="e">
        <f t="shared" ref="D374:I374" si="259">AVERAGE(D353,D355:D358,D360,D362:D363,D366:D368,D370:D371)</f>
        <v>#DIV/0!</v>
      </c>
      <c r="E374" s="27">
        <f t="shared" si="259"/>
        <v>26.923076923076923</v>
      </c>
      <c r="F374" s="27">
        <f t="shared" si="259"/>
        <v>4.4871794871794854</v>
      </c>
      <c r="G374" s="27">
        <f t="shared" si="259"/>
        <v>58.333333333333329</v>
      </c>
      <c r="H374" s="27">
        <f t="shared" si="259"/>
        <v>10.256410256410257</v>
      </c>
      <c r="I374" s="27">
        <f t="shared" si="259"/>
        <v>0.58333333333333326</v>
      </c>
      <c r="J374" s="27">
        <f t="shared" ref="J374:O374" si="260">AVERAGE(J353,J355:J358,J360,J362:J363,J366:J368,J370:J371)</f>
        <v>24</v>
      </c>
      <c r="K374" s="27">
        <f t="shared" si="260"/>
        <v>6.4615384615384617</v>
      </c>
      <c r="L374" s="27">
        <f t="shared" si="260"/>
        <v>1.0769230769230769</v>
      </c>
      <c r="M374" s="27">
        <f t="shared" si="260"/>
        <v>14</v>
      </c>
      <c r="N374" s="27">
        <f t="shared" si="260"/>
        <v>2.4615384615384617</v>
      </c>
      <c r="O374" s="27">
        <f t="shared" si="260"/>
        <v>0.82953792853173658</v>
      </c>
      <c r="P374" s="27">
        <f>AVERAGE(P353,P355:P358,P360,P362:P363,P366:P368,P370:P371)</f>
        <v>1225.6579365051282</v>
      </c>
      <c r="Q374" s="27" t="e">
        <f>AVERAGE(Q353,Q355:Q358,Q360,Q362:Q363,Q366:Q368,Q370:Q371)</f>
        <v>#DIV/0!</v>
      </c>
      <c r="R374" s="27">
        <f t="shared" ref="R374:BI374" si="261">AVERAGE(R353,R355:R358,R360,R362:R363,R366:R368,R370:R371)</f>
        <v>1122.4628204846153</v>
      </c>
      <c r="S374" s="27" t="e">
        <f t="shared" si="261"/>
        <v>#DIV/0!</v>
      </c>
      <c r="T374" s="27">
        <f t="shared" si="261"/>
        <v>302.49416971948716</v>
      </c>
      <c r="U374" s="27">
        <f t="shared" si="261"/>
        <v>282.44328449205125</v>
      </c>
      <c r="V374" s="27" t="e">
        <f t="shared" si="261"/>
        <v>#DIV/0!</v>
      </c>
      <c r="W374" s="27">
        <f t="shared" si="261"/>
        <v>1387.6828142479487</v>
      </c>
      <c r="X374" s="27">
        <f t="shared" si="261"/>
        <v>1367.3054027989745</v>
      </c>
      <c r="Y374" s="27" t="e">
        <f t="shared" si="261"/>
        <v>#DIV/0!</v>
      </c>
      <c r="Z374" s="27">
        <f t="shared" si="261"/>
        <v>366.45289987102564</v>
      </c>
      <c r="AA374" s="27">
        <f t="shared" si="261"/>
        <v>367.31858974051283</v>
      </c>
      <c r="AB374" s="27" t="e">
        <f t="shared" si="261"/>
        <v>#DIV/0!</v>
      </c>
      <c r="AC374" s="27">
        <f t="shared" si="261"/>
        <v>22.717948717948723</v>
      </c>
      <c r="AD374" s="27">
        <f t="shared" si="261"/>
        <v>8.4487179487179489</v>
      </c>
      <c r="AE374" s="27">
        <f t="shared" si="261"/>
        <v>10.846153846153847</v>
      </c>
      <c r="AF374" s="27" t="e">
        <f t="shared" si="261"/>
        <v>#DIV/0!</v>
      </c>
      <c r="AG374" s="27">
        <f t="shared" si="261"/>
        <v>9</v>
      </c>
      <c r="AH374" s="27">
        <f t="shared" si="261"/>
        <v>6.8974358974358969</v>
      </c>
      <c r="AI374" s="27" t="e">
        <f t="shared" si="261"/>
        <v>#DIV/0!</v>
      </c>
      <c r="AJ374" s="27" t="e">
        <f t="shared" si="261"/>
        <v>#DIV/0!</v>
      </c>
      <c r="AK374" s="27" t="e">
        <f t="shared" si="261"/>
        <v>#DIV/0!</v>
      </c>
      <c r="AL374" s="27" t="e">
        <f t="shared" si="261"/>
        <v>#DIV/0!</v>
      </c>
      <c r="AM374" s="27">
        <f t="shared" si="261"/>
        <v>6.0256410256410255</v>
      </c>
      <c r="AN374" s="27" t="e">
        <f t="shared" si="261"/>
        <v>#DIV/0!</v>
      </c>
      <c r="AO374" s="27" t="e">
        <f t="shared" si="261"/>
        <v>#DIV/0!</v>
      </c>
      <c r="AP374" s="27" t="e">
        <f t="shared" si="261"/>
        <v>#DIV/0!</v>
      </c>
      <c r="AQ374" s="27" t="e">
        <f t="shared" si="261"/>
        <v>#DIV/0!</v>
      </c>
      <c r="AR374" s="27" t="e">
        <f t="shared" si="261"/>
        <v>#DIV/0!</v>
      </c>
      <c r="AS374" s="27">
        <f t="shared" si="261"/>
        <v>2.8461538461538463</v>
      </c>
      <c r="AT374" s="27">
        <f t="shared" si="261"/>
        <v>4.8974358974358969</v>
      </c>
      <c r="AU374" s="27" t="e">
        <f t="shared" si="261"/>
        <v>#DIV/0!</v>
      </c>
      <c r="AV374" s="27" t="e">
        <f t="shared" si="261"/>
        <v>#DIV/0!</v>
      </c>
      <c r="AW374" s="27" t="e">
        <f t="shared" si="261"/>
        <v>#DIV/0!</v>
      </c>
      <c r="AX374" s="27" t="e">
        <f t="shared" si="261"/>
        <v>#DIV/0!</v>
      </c>
      <c r="AY374" s="27" t="e">
        <f t="shared" si="261"/>
        <v>#DIV/0!</v>
      </c>
      <c r="AZ374" s="27" t="e">
        <f t="shared" si="261"/>
        <v>#DIV/0!</v>
      </c>
      <c r="BA374" s="27" t="e">
        <f t="shared" si="261"/>
        <v>#DIV/0!</v>
      </c>
      <c r="BB374" s="27" t="e">
        <f t="shared" si="261"/>
        <v>#DIV/0!</v>
      </c>
      <c r="BC374" s="27" t="e">
        <f t="shared" si="261"/>
        <v>#DIV/0!</v>
      </c>
      <c r="BD374" s="27" t="e">
        <f t="shared" si="261"/>
        <v>#DIV/0!</v>
      </c>
      <c r="BE374" s="27">
        <f t="shared" si="261"/>
        <v>12.538461538461537</v>
      </c>
      <c r="BF374" s="27" t="e">
        <f t="shared" si="261"/>
        <v>#DIV/0!</v>
      </c>
      <c r="BG374" s="27" t="e">
        <f t="shared" si="261"/>
        <v>#DIV/0!</v>
      </c>
      <c r="BH374" s="27" t="e">
        <f t="shared" si="261"/>
        <v>#DIV/0!</v>
      </c>
      <c r="BI374" s="27" t="e">
        <f t="shared" si="261"/>
        <v>#DIV/0!</v>
      </c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</row>
    <row r="375" spans="1:86">
      <c r="A375" s="63"/>
      <c r="B375" s="63"/>
      <c r="C375" s="22" t="s">
        <v>43</v>
      </c>
      <c r="D375" s="24" t="e">
        <f>STDEV(D349:D352,D354,D359,D361,D364:D365,D369)/SQRT($B373)</f>
        <v>#DIV/0!</v>
      </c>
      <c r="E375" s="24">
        <f t="shared" ref="E375:BI375" si="262">STDEV(E349:E352,E354,E359,E361,E364:E365,E369)/SQRT($B373)</f>
        <v>8.6290136483383666</v>
      </c>
      <c r="F375" s="24">
        <f t="shared" si="262"/>
        <v>1.3102751572300844</v>
      </c>
      <c r="G375" s="24">
        <f t="shared" si="262"/>
        <v>10.776202634039343</v>
      </c>
      <c r="H375" s="24">
        <f t="shared" si="262"/>
        <v>1.7623024361735435</v>
      </c>
      <c r="I375" s="24">
        <f t="shared" si="262"/>
        <v>0.10776202634039339</v>
      </c>
      <c r="J375" s="24">
        <f t="shared" si="262"/>
        <v>0</v>
      </c>
      <c r="K375" s="24">
        <f t="shared" si="262"/>
        <v>2.0709632756012089</v>
      </c>
      <c r="L375" s="24">
        <f t="shared" si="262"/>
        <v>0.31446603773522014</v>
      </c>
      <c r="M375" s="24">
        <f t="shared" si="262"/>
        <v>2.5862886321694432</v>
      </c>
      <c r="N375" s="24">
        <f t="shared" si="262"/>
        <v>0.42295258468165065</v>
      </c>
      <c r="O375" s="24">
        <f t="shared" si="262"/>
        <v>6.559764842334774E-2</v>
      </c>
      <c r="P375" s="24">
        <f t="shared" si="262"/>
        <v>167.38328371894985</v>
      </c>
      <c r="Q375" s="24" t="e">
        <f t="shared" si="262"/>
        <v>#DIV/0!</v>
      </c>
      <c r="R375" s="24">
        <f t="shared" si="262"/>
        <v>145.22031581790927</v>
      </c>
      <c r="S375" s="24" t="e">
        <f t="shared" si="262"/>
        <v>#DIV/0!</v>
      </c>
      <c r="T375" s="24">
        <f t="shared" si="262"/>
        <v>78.113451504378801</v>
      </c>
      <c r="U375" s="24">
        <f t="shared" si="262"/>
        <v>25.320539039944883</v>
      </c>
      <c r="V375" s="24" t="e">
        <f t="shared" si="262"/>
        <v>#DIV/0!</v>
      </c>
      <c r="W375" s="24">
        <f t="shared" si="262"/>
        <v>876.25712306672051</v>
      </c>
      <c r="X375" s="24">
        <f t="shared" si="262"/>
        <v>927.40962845265324</v>
      </c>
      <c r="Y375" s="24" t="e">
        <f t="shared" si="262"/>
        <v>#DIV/0!</v>
      </c>
      <c r="Z375" s="24">
        <f t="shared" si="262"/>
        <v>78.704577394104504</v>
      </c>
      <c r="AA375" s="24">
        <f t="shared" si="262"/>
        <v>102.22300594504297</v>
      </c>
      <c r="AB375" s="24" t="e">
        <f t="shared" si="262"/>
        <v>#DIV/0!</v>
      </c>
      <c r="AC375" s="24">
        <f t="shared" si="262"/>
        <v>6.995986503738683</v>
      </c>
      <c r="AD375" s="24">
        <f t="shared" si="262"/>
        <v>3.192434150059972</v>
      </c>
      <c r="AE375" s="24">
        <f t="shared" si="262"/>
        <v>4.3261514559424619</v>
      </c>
      <c r="AF375" s="24" t="e">
        <f t="shared" si="262"/>
        <v>#DIV/0!</v>
      </c>
      <c r="AG375" s="24">
        <f t="shared" si="262"/>
        <v>1.9727776995525506</v>
      </c>
      <c r="AH375" s="24">
        <f t="shared" si="262"/>
        <v>2.6592721551322511</v>
      </c>
      <c r="AI375" s="24">
        <f t="shared" si="262"/>
        <v>2.6916423000846414</v>
      </c>
      <c r="AJ375" s="24" t="e">
        <f t="shared" si="262"/>
        <v>#DIV/0!</v>
      </c>
      <c r="AK375" s="24" t="e">
        <f t="shared" si="262"/>
        <v>#DIV/0!</v>
      </c>
      <c r="AL375" s="24">
        <f t="shared" si="262"/>
        <v>1.001988763151304</v>
      </c>
      <c r="AM375" s="24">
        <f t="shared" si="262"/>
        <v>0.6903210918670698</v>
      </c>
      <c r="AN375" s="24" t="e">
        <f t="shared" si="262"/>
        <v>#DIV/0!</v>
      </c>
      <c r="AO375" s="24" t="e">
        <f t="shared" si="262"/>
        <v>#DIV/0!</v>
      </c>
      <c r="AP375" s="24" t="e">
        <f t="shared" si="262"/>
        <v>#DIV/0!</v>
      </c>
      <c r="AQ375" s="24" t="e">
        <f t="shared" si="262"/>
        <v>#DIV/0!</v>
      </c>
      <c r="AR375" s="24" t="e">
        <f t="shared" si="262"/>
        <v>#DIV/0!</v>
      </c>
      <c r="AS375" s="24" t="e">
        <f t="shared" si="262"/>
        <v>#DIV/0!</v>
      </c>
      <c r="AT375" s="24">
        <f t="shared" si="262"/>
        <v>0.77268171780949813</v>
      </c>
      <c r="AU375" s="24" t="e">
        <f t="shared" si="262"/>
        <v>#DIV/0!</v>
      </c>
      <c r="AV375" s="24" t="e">
        <f t="shared" si="262"/>
        <v>#DIV/0!</v>
      </c>
      <c r="AW375" s="24" t="e">
        <f t="shared" si="262"/>
        <v>#DIV/0!</v>
      </c>
      <c r="AX375" s="24" t="e">
        <f t="shared" si="262"/>
        <v>#DIV/0!</v>
      </c>
      <c r="AY375" s="24" t="e">
        <f t="shared" si="262"/>
        <v>#DIV/0!</v>
      </c>
      <c r="AZ375" s="24" t="e">
        <f t="shared" si="262"/>
        <v>#DIV/0!</v>
      </c>
      <c r="BA375" s="24" t="e">
        <f t="shared" si="262"/>
        <v>#DIV/0!</v>
      </c>
      <c r="BB375" s="24" t="e">
        <f t="shared" si="262"/>
        <v>#DIV/0!</v>
      </c>
      <c r="BC375" s="24" t="e">
        <f t="shared" si="262"/>
        <v>#DIV/0!</v>
      </c>
      <c r="BD375" s="24" t="e">
        <f t="shared" si="262"/>
        <v>#DIV/0!</v>
      </c>
      <c r="BE375" s="24">
        <f t="shared" si="262"/>
        <v>1.9335328760370347</v>
      </c>
      <c r="BF375" s="24" t="e">
        <f t="shared" si="262"/>
        <v>#DIV/0!</v>
      </c>
      <c r="BG375" s="24" t="e">
        <f t="shared" si="262"/>
        <v>#DIV/0!</v>
      </c>
      <c r="BH375" s="24" t="e">
        <f t="shared" si="262"/>
        <v>#DIV/0!</v>
      </c>
      <c r="BI375" s="24" t="e">
        <f t="shared" si="262"/>
        <v>#DIV/0!</v>
      </c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</row>
    <row r="376" spans="1:86">
      <c r="A376" s="63"/>
      <c r="B376" s="2"/>
      <c r="C376" s="18" t="s">
        <v>43</v>
      </c>
      <c r="D376" s="27" t="e">
        <f t="shared" ref="D376:K376" si="263">STDEV(D353,D355:D358,D360,D362:D363,D366:D368,D370:D371)/SQRT($B374)</f>
        <v>#DIV/0!</v>
      </c>
      <c r="E376" s="27">
        <f t="shared" si="263"/>
        <v>7.9312083132339586</v>
      </c>
      <c r="F376" s="27">
        <f t="shared" si="263"/>
        <v>1.5259462454151393</v>
      </c>
      <c r="G376" s="27">
        <f t="shared" si="263"/>
        <v>8.6221324561368302</v>
      </c>
      <c r="H376" s="27">
        <f t="shared" si="263"/>
        <v>2.8547840204887578</v>
      </c>
      <c r="I376" s="27">
        <f t="shared" si="263"/>
        <v>8.6221324561368329E-2</v>
      </c>
      <c r="J376" s="27">
        <f t="shared" si="263"/>
        <v>0</v>
      </c>
      <c r="K376" s="27">
        <f t="shared" si="263"/>
        <v>1.9034899951761504</v>
      </c>
      <c r="L376" s="27">
        <f t="shared" ref="L376:BI376" si="264">STDEV(L353,L355:L358,L360,L362:L363,L366:L368,L370:L371)/SQRT($B374)</f>
        <v>0.36622709889963334</v>
      </c>
      <c r="M376" s="27">
        <f t="shared" si="264"/>
        <v>2.069311789472839</v>
      </c>
      <c r="N376" s="27">
        <f t="shared" si="264"/>
        <v>0.68514816491730202</v>
      </c>
      <c r="O376" s="27">
        <f t="shared" si="264"/>
        <v>4.6303509512674028E-2</v>
      </c>
      <c r="P376" s="27">
        <f t="shared" si="264"/>
        <v>189.56711113540334</v>
      </c>
      <c r="Q376" s="27" t="e">
        <f t="shared" si="264"/>
        <v>#DIV/0!</v>
      </c>
      <c r="R376" s="27">
        <f t="shared" si="264"/>
        <v>154.57072949870289</v>
      </c>
      <c r="S376" s="27" t="e">
        <f t="shared" si="264"/>
        <v>#DIV/0!</v>
      </c>
      <c r="T376" s="27">
        <f t="shared" si="264"/>
        <v>61.169440742204237</v>
      </c>
      <c r="U376" s="27">
        <f t="shared" si="264"/>
        <v>68.296232941584947</v>
      </c>
      <c r="V376" s="27" t="e">
        <f t="shared" si="264"/>
        <v>#DIV/0!</v>
      </c>
      <c r="W376" s="27">
        <f t="shared" si="264"/>
        <v>605.28612701380166</v>
      </c>
      <c r="X376" s="27">
        <f t="shared" si="264"/>
        <v>580.16989399132262</v>
      </c>
      <c r="Y376" s="27" t="e">
        <f t="shared" si="264"/>
        <v>#DIV/0!</v>
      </c>
      <c r="Z376" s="27">
        <f t="shared" si="264"/>
        <v>80.73078711117013</v>
      </c>
      <c r="AA376" s="27">
        <f t="shared" si="264"/>
        <v>89.339041258403412</v>
      </c>
      <c r="AB376" s="27" t="e">
        <f t="shared" si="264"/>
        <v>#DIV/0!</v>
      </c>
      <c r="AC376" s="27">
        <f t="shared" si="264"/>
        <v>3.4274836387352652</v>
      </c>
      <c r="AD376" s="27">
        <f t="shared" si="264"/>
        <v>1.0352382179344102</v>
      </c>
      <c r="AE376" s="27">
        <f t="shared" si="264"/>
        <v>1.7952990944362042</v>
      </c>
      <c r="AF376" s="27" t="e">
        <f t="shared" si="264"/>
        <v>#DIV/0!</v>
      </c>
      <c r="AG376" s="27">
        <f t="shared" si="264"/>
        <v>0.86561408796746608</v>
      </c>
      <c r="AH376" s="27">
        <f t="shared" si="264"/>
        <v>0.71150958592367242</v>
      </c>
      <c r="AI376" s="27" t="e">
        <f t="shared" si="264"/>
        <v>#DIV/0!</v>
      </c>
      <c r="AJ376" s="27" t="e">
        <f t="shared" si="264"/>
        <v>#DIV/0!</v>
      </c>
      <c r="AK376" s="27" t="e">
        <f t="shared" si="264"/>
        <v>#DIV/0!</v>
      </c>
      <c r="AL376" s="27" t="e">
        <f t="shared" si="264"/>
        <v>#DIV/0!</v>
      </c>
      <c r="AM376" s="27">
        <f t="shared" si="264"/>
        <v>0.57296840212288447</v>
      </c>
      <c r="AN376" s="27" t="e">
        <f t="shared" si="264"/>
        <v>#DIV/0!</v>
      </c>
      <c r="AO376" s="27" t="e">
        <f t="shared" si="264"/>
        <v>#DIV/0!</v>
      </c>
      <c r="AP376" s="27" t="e">
        <f t="shared" si="264"/>
        <v>#DIV/0!</v>
      </c>
      <c r="AQ376" s="27" t="e">
        <f t="shared" si="264"/>
        <v>#DIV/0!</v>
      </c>
      <c r="AR376" s="27" t="e">
        <f t="shared" si="264"/>
        <v>#DIV/0!</v>
      </c>
      <c r="AS376" s="27">
        <f t="shared" si="264"/>
        <v>0.49873827216735572</v>
      </c>
      <c r="AT376" s="27">
        <f t="shared" si="264"/>
        <v>0.60078843660820369</v>
      </c>
      <c r="AU376" s="27" t="e">
        <f t="shared" si="264"/>
        <v>#DIV/0!</v>
      </c>
      <c r="AV376" s="27" t="e">
        <f t="shared" si="264"/>
        <v>#DIV/0!</v>
      </c>
      <c r="AW376" s="27" t="e">
        <f t="shared" si="264"/>
        <v>#DIV/0!</v>
      </c>
      <c r="AX376" s="27" t="e">
        <f t="shared" si="264"/>
        <v>#DIV/0!</v>
      </c>
      <c r="AY376" s="27" t="e">
        <f t="shared" si="264"/>
        <v>#DIV/0!</v>
      </c>
      <c r="AZ376" s="27" t="e">
        <f t="shared" si="264"/>
        <v>#DIV/0!</v>
      </c>
      <c r="BA376" s="27" t="e">
        <f t="shared" si="264"/>
        <v>#DIV/0!</v>
      </c>
      <c r="BB376" s="27" t="e">
        <f t="shared" si="264"/>
        <v>#DIV/0!</v>
      </c>
      <c r="BC376" s="27" t="e">
        <f t="shared" si="264"/>
        <v>#DIV/0!</v>
      </c>
      <c r="BD376" s="27" t="e">
        <f t="shared" si="264"/>
        <v>#DIV/0!</v>
      </c>
      <c r="BE376" s="27">
        <f t="shared" si="264"/>
        <v>1.9057337616473908</v>
      </c>
      <c r="BF376" s="27" t="e">
        <f t="shared" si="264"/>
        <v>#DIV/0!</v>
      </c>
      <c r="BG376" s="27" t="e">
        <f t="shared" si="264"/>
        <v>#DIV/0!</v>
      </c>
      <c r="BH376" s="27" t="e">
        <f t="shared" si="264"/>
        <v>#DIV/0!</v>
      </c>
      <c r="BI376" s="27" t="e">
        <f t="shared" si="264"/>
        <v>#DIV/0!</v>
      </c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</row>
    <row r="379" spans="1:86" ht="15">
      <c r="B379" s="161"/>
    </row>
    <row r="380" spans="1:86">
      <c r="B380" s="38"/>
      <c r="C380" s="38"/>
      <c r="D380" s="154"/>
      <c r="E380" s="154"/>
      <c r="F380" s="154"/>
      <c r="G380" s="154"/>
      <c r="H380" s="154"/>
      <c r="I380" s="68"/>
      <c r="J380" s="138"/>
      <c r="K380" s="80"/>
      <c r="L380" s="38"/>
      <c r="M380" s="38"/>
      <c r="N380" s="38"/>
      <c r="O380" s="38"/>
      <c r="P380" s="38"/>
      <c r="Q380" s="38"/>
    </row>
    <row r="381" spans="1:86">
      <c r="B381" s="38"/>
      <c r="C381" s="38"/>
      <c r="D381" s="156"/>
      <c r="E381" s="156"/>
      <c r="F381" s="156"/>
      <c r="G381" s="154"/>
      <c r="H381" s="154"/>
      <c r="I381" s="68"/>
      <c r="J381" s="138"/>
      <c r="K381" s="80"/>
      <c r="L381" s="38"/>
      <c r="M381" s="38"/>
      <c r="N381" s="38"/>
      <c r="O381" s="135"/>
      <c r="P381" s="135"/>
      <c r="Q381" s="135"/>
    </row>
    <row r="382" spans="1:86">
      <c r="B382" s="38"/>
      <c r="C382" s="38"/>
      <c r="D382" s="156"/>
      <c r="E382" s="156"/>
      <c r="F382" s="156"/>
      <c r="G382" s="154"/>
      <c r="H382" s="155"/>
      <c r="I382" s="139"/>
      <c r="J382" s="139"/>
      <c r="K382" s="80"/>
      <c r="L382" s="38"/>
      <c r="M382" s="38"/>
      <c r="N382" s="38"/>
      <c r="O382" s="136"/>
      <c r="P382" s="136"/>
      <c r="Q382" s="136"/>
      <c r="S382" s="6"/>
    </row>
    <row r="383" spans="1:86">
      <c r="B383" s="105"/>
      <c r="C383" s="105"/>
      <c r="D383" s="157"/>
      <c r="E383" s="157"/>
      <c r="F383" s="157"/>
      <c r="G383" s="156"/>
      <c r="H383" s="156"/>
      <c r="I383" s="105"/>
      <c r="J383" s="105"/>
      <c r="K383" s="80"/>
      <c r="L383" s="38"/>
      <c r="M383" s="38"/>
      <c r="N383" s="38"/>
      <c r="O383" s="147"/>
      <c r="P383" s="147"/>
      <c r="Q383" s="147"/>
      <c r="S383" s="6"/>
    </row>
    <row r="384" spans="1:86">
      <c r="B384" s="105"/>
      <c r="C384" s="105"/>
      <c r="D384" s="157"/>
      <c r="E384" s="157"/>
      <c r="F384" s="157"/>
      <c r="G384" s="157"/>
      <c r="H384" s="156"/>
      <c r="I384" s="130"/>
      <c r="J384" s="130"/>
      <c r="K384" s="80"/>
      <c r="L384" s="38"/>
      <c r="M384" s="136"/>
      <c r="N384" s="136"/>
      <c r="O384" s="148"/>
      <c r="P384" s="148"/>
      <c r="Q384" s="148"/>
      <c r="S384" s="6"/>
    </row>
    <row r="385" spans="2:19">
      <c r="B385" s="105"/>
      <c r="C385" s="105"/>
      <c r="D385" s="157"/>
      <c r="E385" s="157"/>
      <c r="F385" s="157"/>
      <c r="G385" s="157"/>
      <c r="H385" s="156"/>
      <c r="I385" s="130"/>
      <c r="J385" s="130"/>
      <c r="K385" s="80"/>
      <c r="L385" s="38"/>
      <c r="M385" s="136"/>
      <c r="N385" s="136"/>
      <c r="O385" s="137"/>
      <c r="P385" s="137"/>
      <c r="Q385" s="137"/>
      <c r="S385" s="6"/>
    </row>
    <row r="386" spans="2:19">
      <c r="B386" s="105"/>
      <c r="C386" s="105"/>
      <c r="D386" s="157"/>
      <c r="E386" s="157"/>
      <c r="F386" s="157"/>
      <c r="G386" s="157"/>
      <c r="H386" s="156"/>
      <c r="I386" s="130"/>
      <c r="J386" s="130"/>
      <c r="K386" s="80"/>
      <c r="L386" s="38"/>
      <c r="M386" s="136"/>
      <c r="N386" s="136"/>
      <c r="O386" s="137"/>
      <c r="P386" s="137"/>
      <c r="Q386" s="137"/>
      <c r="S386" s="6"/>
    </row>
    <row r="387" spans="2:19">
      <c r="B387" s="80"/>
      <c r="C387" s="80"/>
      <c r="D387" s="157"/>
      <c r="E387" s="157"/>
      <c r="F387" s="157"/>
      <c r="G387" s="157"/>
      <c r="H387" s="156"/>
      <c r="I387" s="130"/>
      <c r="J387" s="130"/>
      <c r="K387" s="80"/>
      <c r="L387" s="38"/>
      <c r="M387" s="136"/>
      <c r="N387" s="136"/>
      <c r="O387" s="137"/>
      <c r="P387" s="137"/>
      <c r="Q387" s="137"/>
      <c r="S387" s="6"/>
    </row>
    <row r="388" spans="2:19">
      <c r="C388" s="105"/>
      <c r="S388" s="6"/>
    </row>
    <row r="389" spans="2:19">
      <c r="C389" s="105"/>
      <c r="S389" s="6"/>
    </row>
    <row r="390" spans="2:19">
      <c r="C390" s="105"/>
      <c r="S390" s="6"/>
    </row>
    <row r="391" spans="2:19">
      <c r="S391" s="6"/>
    </row>
    <row r="392" spans="2:19">
      <c r="S392" s="6"/>
    </row>
    <row r="393" spans="2:19">
      <c r="S393" s="6"/>
    </row>
    <row r="394" spans="2:19">
      <c r="S394" s="6"/>
    </row>
    <row r="395" spans="2:19">
      <c r="S395" s="4"/>
    </row>
    <row r="396" spans="2:19">
      <c r="S396" s="4"/>
    </row>
    <row r="397" spans="2:19">
      <c r="S397" s="4"/>
    </row>
    <row r="398" spans="2:19">
      <c r="S398" s="4"/>
    </row>
    <row r="399" spans="2:19">
      <c r="S399" s="4"/>
    </row>
    <row r="400" spans="2:19">
      <c r="S400" s="4"/>
    </row>
    <row r="401" spans="19:19">
      <c r="S401" s="4"/>
    </row>
    <row r="402" spans="19:19">
      <c r="S402" s="4"/>
    </row>
    <row r="403" spans="19:19">
      <c r="S403" s="4"/>
    </row>
    <row r="404" spans="19:19">
      <c r="S404" s="4"/>
    </row>
  </sheetData>
  <sortState ref="S382:V404">
    <sortCondition ref="S382:S404"/>
  </sortState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0066"/>
  </sheetPr>
  <dimension ref="A1:EX410"/>
  <sheetViews>
    <sheetView zoomScale="60" zoomScaleNormal="60" zoomScalePageLayoutView="60" workbookViewId="0">
      <pane ySplit="4" topLeftCell="A208" activePane="bottomLeft" state="frozen"/>
      <selection pane="bottomLeft" activeCell="O298" sqref="O298"/>
    </sheetView>
  </sheetViews>
  <sheetFormatPr baseColWidth="10" defaultColWidth="8.83203125" defaultRowHeight="12" x14ac:dyDescent="0"/>
  <cols>
    <col min="1" max="2" width="10.33203125" style="38" customWidth="1"/>
    <col min="3" max="4" width="8.83203125" style="38"/>
    <col min="5" max="5" width="10.83203125" style="38" bestFit="1" customWidth="1"/>
    <col min="6" max="14" width="8.83203125" style="38"/>
    <col min="15" max="15" width="14.1640625" style="80" customWidth="1"/>
    <col min="16" max="16" width="10" style="38" customWidth="1"/>
    <col min="17" max="18" width="11.5" style="38" customWidth="1"/>
    <col min="19" max="19" width="10.83203125" style="38" customWidth="1"/>
    <col min="20" max="20" width="11.5" style="38" customWidth="1"/>
    <col min="21" max="21" width="11.6640625" style="38" customWidth="1"/>
    <col min="22" max="22" width="13.1640625" style="38" customWidth="1"/>
    <col min="23" max="23" width="10.83203125" style="38" customWidth="1"/>
    <col min="24" max="24" width="9.83203125" style="38" bestFit="1" customWidth="1"/>
    <col min="25" max="25" width="11.5" style="38" customWidth="1"/>
    <col min="26" max="26" width="11.6640625" style="38" customWidth="1"/>
    <col min="27" max="27" width="11.5" style="38" customWidth="1"/>
    <col min="28" max="28" width="9.33203125" style="38" bestFit="1" customWidth="1"/>
    <col min="29" max="29" width="13.5" style="38" customWidth="1"/>
    <col min="30" max="30" width="10.5" style="38" customWidth="1"/>
    <col min="31" max="33" width="8.83203125" style="38"/>
    <col min="34" max="34" width="11.5" style="38" customWidth="1"/>
    <col min="35" max="35" width="13.6640625" style="38" customWidth="1"/>
    <col min="36" max="36" width="18.83203125" style="38" customWidth="1"/>
    <col min="37" max="38" width="12.33203125" style="38" customWidth="1"/>
    <col min="39" max="43" width="8.83203125" style="38"/>
    <col min="44" max="44" width="8.83203125" style="38" customWidth="1"/>
    <col min="45" max="45" width="13.5" style="38" customWidth="1"/>
    <col min="46" max="46" width="12.33203125" style="38" customWidth="1"/>
    <col min="47" max="47" width="11.6640625" style="38" customWidth="1"/>
    <col min="48" max="63" width="8.83203125" style="38"/>
    <col min="64" max="64" width="10.5" style="38" customWidth="1"/>
    <col min="65" max="70" width="8.83203125" style="38"/>
    <col min="71" max="73" width="9.5" style="38" customWidth="1"/>
    <col min="74" max="76" width="8.83203125" style="38"/>
    <col min="77" max="82" width="3.6640625" style="38" customWidth="1"/>
    <col min="83" max="83" width="3.5" style="38" customWidth="1"/>
    <col min="84" max="84" width="4.5" style="38" customWidth="1"/>
    <col min="85" max="86" width="8.83203125" style="10"/>
    <col min="87" max="16384" width="8.83203125" style="38"/>
  </cols>
  <sheetData>
    <row r="1" spans="1:154" s="67" customFormat="1" ht="16">
      <c r="A1" s="67" t="s">
        <v>184</v>
      </c>
      <c r="J1" s="67" t="s">
        <v>199</v>
      </c>
      <c r="N1" s="67" t="s">
        <v>152</v>
      </c>
      <c r="O1" s="86"/>
      <c r="W1" s="67" t="s">
        <v>141</v>
      </c>
      <c r="AG1" s="67" t="s">
        <v>113</v>
      </c>
      <c r="AO1" s="67" t="s">
        <v>118</v>
      </c>
      <c r="CE1" s="58" t="s">
        <v>111</v>
      </c>
      <c r="CG1" s="96"/>
      <c r="CH1" s="96"/>
    </row>
    <row r="2" spans="1:154" ht="15">
      <c r="R2" s="68" t="s">
        <v>81</v>
      </c>
      <c r="V2" s="68" t="s">
        <v>81</v>
      </c>
      <c r="Z2" s="68" t="s">
        <v>81</v>
      </c>
      <c r="BS2" s="94" t="s">
        <v>121</v>
      </c>
      <c r="CE2" s="58" t="s">
        <v>111</v>
      </c>
    </row>
    <row r="3" spans="1:154">
      <c r="A3" s="63"/>
      <c r="B3" s="63"/>
      <c r="C3" s="63"/>
      <c r="D3" s="63"/>
      <c r="E3" s="88" t="s">
        <v>155</v>
      </c>
      <c r="F3" s="88"/>
      <c r="G3" s="88"/>
      <c r="H3" s="88"/>
      <c r="I3" s="78" t="s">
        <v>108</v>
      </c>
      <c r="J3" s="88"/>
      <c r="K3" s="88" t="s">
        <v>101</v>
      </c>
      <c r="L3" s="88"/>
      <c r="M3" s="88"/>
      <c r="N3" s="88"/>
      <c r="O3" s="89" t="s">
        <v>102</v>
      </c>
      <c r="P3" s="90" t="s">
        <v>103</v>
      </c>
      <c r="Q3" s="89"/>
      <c r="R3" s="89"/>
      <c r="S3" s="89"/>
      <c r="T3" s="90" t="s">
        <v>104</v>
      </c>
      <c r="U3" s="89"/>
      <c r="V3" s="89"/>
      <c r="W3" s="90" t="s">
        <v>105</v>
      </c>
      <c r="X3" s="89"/>
      <c r="Y3" s="89"/>
      <c r="Z3" s="90" t="s">
        <v>106</v>
      </c>
      <c r="AA3" s="89"/>
      <c r="AB3" s="89"/>
      <c r="AC3" s="88" t="s">
        <v>107</v>
      </c>
      <c r="AD3" s="88"/>
      <c r="AE3" s="88"/>
      <c r="AF3" s="88"/>
      <c r="AG3" s="88" t="s">
        <v>114</v>
      </c>
      <c r="AH3" s="55"/>
      <c r="AI3" s="58"/>
      <c r="AJ3" s="58"/>
      <c r="AK3" s="55"/>
      <c r="AL3" s="55"/>
      <c r="AM3" s="93" t="s">
        <v>115</v>
      </c>
      <c r="AN3" s="55"/>
      <c r="AO3" s="55"/>
      <c r="AP3" s="91"/>
      <c r="AQ3" s="92"/>
      <c r="AR3" s="91"/>
      <c r="AS3" s="90" t="s">
        <v>116</v>
      </c>
      <c r="AT3" s="91"/>
      <c r="AU3" s="92"/>
      <c r="AV3" s="91"/>
      <c r="AW3" s="91"/>
      <c r="AX3" s="92"/>
      <c r="AY3" s="90" t="s">
        <v>117</v>
      </c>
      <c r="AZ3" s="89"/>
      <c r="BA3" s="90"/>
      <c r="BB3" s="89"/>
      <c r="BC3" s="89"/>
      <c r="BD3" s="88"/>
      <c r="BE3" s="88" t="s">
        <v>110</v>
      </c>
      <c r="BF3" s="88"/>
      <c r="BG3" s="88"/>
      <c r="BH3" s="88"/>
      <c r="BI3" s="88"/>
      <c r="BJ3" s="97"/>
      <c r="BK3" s="97"/>
      <c r="BL3" s="88" t="s">
        <v>56</v>
      </c>
      <c r="BM3" s="97"/>
      <c r="BN3" s="97"/>
      <c r="BO3" s="97"/>
      <c r="BP3" s="97"/>
      <c r="BQ3" s="97"/>
      <c r="BR3" s="97"/>
      <c r="BS3" s="98" t="s">
        <v>101</v>
      </c>
      <c r="BT3" s="98"/>
      <c r="BU3" s="98"/>
      <c r="BV3" s="98" t="s">
        <v>122</v>
      </c>
      <c r="BW3" s="99"/>
      <c r="BX3" s="97"/>
      <c r="CE3" s="58" t="s">
        <v>111</v>
      </c>
      <c r="CI3" s="38" t="s">
        <v>3</v>
      </c>
      <c r="CZ3" s="38" t="s">
        <v>42</v>
      </c>
      <c r="DQ3" s="38" t="s">
        <v>143</v>
      </c>
      <c r="EH3" s="38" t="s">
        <v>142</v>
      </c>
    </row>
    <row r="4" spans="1:154">
      <c r="A4" s="78" t="s">
        <v>83</v>
      </c>
      <c r="B4" s="58" t="s">
        <v>86</v>
      </c>
      <c r="C4" s="78" t="s">
        <v>84</v>
      </c>
      <c r="D4" s="78" t="s">
        <v>85</v>
      </c>
      <c r="E4" s="53" t="s">
        <v>63</v>
      </c>
      <c r="F4" s="53" t="s">
        <v>64</v>
      </c>
      <c r="G4" s="53" t="s">
        <v>109</v>
      </c>
      <c r="H4" s="53" t="s">
        <v>96</v>
      </c>
      <c r="I4" s="53" t="s">
        <v>99</v>
      </c>
      <c r="J4" s="53" t="s">
        <v>62</v>
      </c>
      <c r="K4" s="53" t="s">
        <v>63</v>
      </c>
      <c r="L4" s="53" t="s">
        <v>64</v>
      </c>
      <c r="M4" s="53" t="s">
        <v>109</v>
      </c>
      <c r="N4" s="53" t="s">
        <v>96</v>
      </c>
      <c r="O4" s="54" t="s">
        <v>99</v>
      </c>
      <c r="P4" s="91" t="s">
        <v>108</v>
      </c>
      <c r="Q4" s="54" t="s">
        <v>64</v>
      </c>
      <c r="R4" s="54" t="s">
        <v>109</v>
      </c>
      <c r="S4" s="54" t="s">
        <v>96</v>
      </c>
      <c r="T4" s="91" t="s">
        <v>108</v>
      </c>
      <c r="U4" s="54" t="s">
        <v>109</v>
      </c>
      <c r="V4" s="54" t="s">
        <v>96</v>
      </c>
      <c r="W4" s="91" t="s">
        <v>108</v>
      </c>
      <c r="X4" s="54" t="s">
        <v>109</v>
      </c>
      <c r="Y4" s="54" t="s">
        <v>96</v>
      </c>
      <c r="Z4" s="91" t="s">
        <v>108</v>
      </c>
      <c r="AA4" s="54" t="s">
        <v>109</v>
      </c>
      <c r="AB4" s="54" t="s">
        <v>96</v>
      </c>
      <c r="AC4" s="91" t="s">
        <v>108</v>
      </c>
      <c r="AD4" s="91" t="s">
        <v>119</v>
      </c>
      <c r="AE4" s="53" t="s">
        <v>109</v>
      </c>
      <c r="AF4" s="53" t="s">
        <v>96</v>
      </c>
      <c r="AG4" s="58">
        <v>0</v>
      </c>
      <c r="AH4" s="58">
        <v>1</v>
      </c>
      <c r="AI4" s="58">
        <v>2</v>
      </c>
      <c r="AJ4" s="58">
        <v>3</v>
      </c>
      <c r="AK4" s="58">
        <v>4</v>
      </c>
      <c r="AL4" s="58">
        <v>5</v>
      </c>
      <c r="AM4" s="58">
        <v>0</v>
      </c>
      <c r="AN4" s="58">
        <v>1</v>
      </c>
      <c r="AO4" s="58">
        <v>2</v>
      </c>
      <c r="AP4" s="58">
        <v>3</v>
      </c>
      <c r="AQ4" s="58">
        <v>4</v>
      </c>
      <c r="AR4" s="58">
        <v>5</v>
      </c>
      <c r="AS4" s="58">
        <v>0</v>
      </c>
      <c r="AT4" s="58">
        <v>1</v>
      </c>
      <c r="AU4" s="58">
        <v>2</v>
      </c>
      <c r="AV4" s="58">
        <v>3</v>
      </c>
      <c r="AW4" s="58">
        <v>4</v>
      </c>
      <c r="AX4" s="58">
        <v>5</v>
      </c>
      <c r="AY4" s="58">
        <v>0</v>
      </c>
      <c r="AZ4" s="58">
        <v>1</v>
      </c>
      <c r="BA4" s="58">
        <v>2</v>
      </c>
      <c r="BB4" s="58">
        <v>3</v>
      </c>
      <c r="BC4" s="58">
        <v>4</v>
      </c>
      <c r="BD4" s="58">
        <v>5</v>
      </c>
      <c r="BE4" s="58" t="s">
        <v>112</v>
      </c>
      <c r="BF4" s="58">
        <v>0</v>
      </c>
      <c r="BG4" s="58">
        <v>1</v>
      </c>
      <c r="BH4" s="58">
        <v>2</v>
      </c>
      <c r="BI4" s="58">
        <v>3</v>
      </c>
      <c r="BJ4" s="58">
        <v>4</v>
      </c>
      <c r="BK4" s="58">
        <v>5</v>
      </c>
      <c r="BL4" s="58" t="s">
        <v>112</v>
      </c>
      <c r="BM4" s="58">
        <v>0</v>
      </c>
      <c r="BN4" s="58">
        <v>1</v>
      </c>
      <c r="BO4" s="58">
        <v>2</v>
      </c>
      <c r="BP4" s="58">
        <v>3</v>
      </c>
      <c r="BQ4" s="58">
        <v>4</v>
      </c>
      <c r="BR4" s="58">
        <v>5</v>
      </c>
      <c r="BS4" s="58" t="s">
        <v>108</v>
      </c>
      <c r="BT4" s="58" t="s">
        <v>65</v>
      </c>
      <c r="BU4" s="58" t="s">
        <v>66</v>
      </c>
      <c r="BV4" s="58" t="s">
        <v>108</v>
      </c>
      <c r="BW4" s="58" t="s">
        <v>65</v>
      </c>
      <c r="BX4" s="58" t="s">
        <v>66</v>
      </c>
      <c r="CE4" s="58" t="s">
        <v>111</v>
      </c>
      <c r="CI4" s="53" t="s">
        <v>63</v>
      </c>
      <c r="CJ4" s="53" t="s">
        <v>64</v>
      </c>
      <c r="CK4" s="53" t="s">
        <v>65</v>
      </c>
      <c r="CL4" s="53" t="s">
        <v>66</v>
      </c>
      <c r="CM4" s="87" t="s">
        <v>100</v>
      </c>
      <c r="CN4" s="58" t="s">
        <v>126</v>
      </c>
      <c r="CO4" s="58" t="s">
        <v>127</v>
      </c>
      <c r="CP4" s="58" t="s">
        <v>128</v>
      </c>
      <c r="CQ4" s="58" t="s">
        <v>129</v>
      </c>
      <c r="CR4" s="58" t="s">
        <v>130</v>
      </c>
      <c r="CS4" s="58" t="s">
        <v>131</v>
      </c>
      <c r="CT4" s="58" t="s">
        <v>132</v>
      </c>
      <c r="CU4" s="58" t="s">
        <v>123</v>
      </c>
      <c r="CV4" s="58" t="s">
        <v>124</v>
      </c>
      <c r="CW4" s="58" t="s">
        <v>125</v>
      </c>
      <c r="CX4" s="58" t="s">
        <v>74</v>
      </c>
      <c r="CY4" s="58" t="s">
        <v>75</v>
      </c>
      <c r="CZ4" s="53" t="s">
        <v>63</v>
      </c>
      <c r="DA4" s="53" t="s">
        <v>64</v>
      </c>
      <c r="DB4" s="53" t="s">
        <v>65</v>
      </c>
      <c r="DC4" s="53" t="s">
        <v>66</v>
      </c>
      <c r="DD4" s="87" t="s">
        <v>100</v>
      </c>
      <c r="DE4" s="58" t="s">
        <v>126</v>
      </c>
      <c r="DF4" s="58" t="s">
        <v>127</v>
      </c>
      <c r="DG4" s="58" t="s">
        <v>128</v>
      </c>
      <c r="DH4" s="58" t="s">
        <v>129</v>
      </c>
      <c r="DI4" s="58" t="s">
        <v>130</v>
      </c>
      <c r="DJ4" s="58" t="s">
        <v>131</v>
      </c>
      <c r="DK4" s="58" t="s">
        <v>132</v>
      </c>
      <c r="DL4" s="58" t="s">
        <v>123</v>
      </c>
      <c r="DM4" s="58" t="s">
        <v>124</v>
      </c>
      <c r="DN4" s="58" t="s">
        <v>125</v>
      </c>
      <c r="DO4" s="58" t="s">
        <v>74</v>
      </c>
      <c r="DP4" s="58" t="s">
        <v>75</v>
      </c>
      <c r="DQ4" s="53" t="s">
        <v>63</v>
      </c>
      <c r="DR4" s="53" t="s">
        <v>64</v>
      </c>
      <c r="DS4" s="53" t="s">
        <v>65</v>
      </c>
      <c r="DT4" s="53" t="s">
        <v>66</v>
      </c>
      <c r="DU4" s="87" t="s">
        <v>100</v>
      </c>
      <c r="DV4" s="58" t="s">
        <v>126</v>
      </c>
      <c r="DW4" s="58" t="s">
        <v>127</v>
      </c>
      <c r="DX4" s="58" t="s">
        <v>128</v>
      </c>
      <c r="DY4" s="58" t="s">
        <v>129</v>
      </c>
      <c r="DZ4" s="58" t="s">
        <v>130</v>
      </c>
      <c r="EA4" s="58" t="s">
        <v>131</v>
      </c>
      <c r="EB4" s="58" t="s">
        <v>132</v>
      </c>
      <c r="EC4" s="58" t="s">
        <v>123</v>
      </c>
      <c r="ED4" s="58" t="s">
        <v>124</v>
      </c>
      <c r="EE4" s="58" t="s">
        <v>125</v>
      </c>
      <c r="EF4" s="58" t="s">
        <v>74</v>
      </c>
      <c r="EG4" s="58" t="s">
        <v>75</v>
      </c>
      <c r="EH4" s="53" t="s">
        <v>63</v>
      </c>
      <c r="EI4" s="53" t="s">
        <v>64</v>
      </c>
      <c r="EJ4" s="53" t="s">
        <v>65</v>
      </c>
      <c r="EK4" s="53" t="s">
        <v>66</v>
      </c>
      <c r="EL4" s="87" t="s">
        <v>100</v>
      </c>
      <c r="EM4" s="58" t="s">
        <v>126</v>
      </c>
      <c r="EN4" s="58" t="s">
        <v>127</v>
      </c>
      <c r="EO4" s="58" t="s">
        <v>128</v>
      </c>
      <c r="EP4" s="58" t="s">
        <v>129</v>
      </c>
      <c r="EQ4" s="58" t="s">
        <v>130</v>
      </c>
      <c r="ER4" s="58" t="s">
        <v>131</v>
      </c>
      <c r="ES4" s="58" t="s">
        <v>132</v>
      </c>
      <c r="ET4" s="58" t="s">
        <v>123</v>
      </c>
      <c r="EU4" s="58" t="s">
        <v>124</v>
      </c>
      <c r="EV4" s="58" t="s">
        <v>125</v>
      </c>
      <c r="EW4" s="58" t="s">
        <v>74</v>
      </c>
      <c r="EX4" s="58" t="s">
        <v>75</v>
      </c>
    </row>
    <row r="5" spans="1:154">
      <c r="A5" s="63"/>
      <c r="B5" s="63"/>
      <c r="C5" s="63"/>
      <c r="D5" s="63"/>
      <c r="E5" s="63"/>
      <c r="F5" s="63"/>
      <c r="G5" s="63"/>
      <c r="H5" s="63"/>
      <c r="I5" s="63"/>
      <c r="J5" s="71"/>
      <c r="K5" s="71"/>
      <c r="L5" s="71"/>
      <c r="M5" s="71"/>
      <c r="N5" s="71"/>
      <c r="O5" s="72"/>
      <c r="P5" s="71"/>
      <c r="Q5" s="71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1"/>
      <c r="AE5" s="71"/>
      <c r="AF5" s="71"/>
      <c r="AG5" s="73"/>
      <c r="AH5" s="73"/>
      <c r="AI5" s="74"/>
      <c r="AJ5" s="73"/>
      <c r="AK5" s="75"/>
      <c r="AL5" s="75"/>
      <c r="AS5" s="76"/>
      <c r="AT5" s="63"/>
      <c r="AU5" s="63"/>
      <c r="CE5" s="58" t="s">
        <v>111</v>
      </c>
    </row>
    <row r="6" spans="1:154" ht="16">
      <c r="A6" s="83" t="s">
        <v>147</v>
      </c>
      <c r="B6" s="66"/>
      <c r="C6" s="66" t="s">
        <v>146</v>
      </c>
      <c r="D6" s="66"/>
      <c r="E6" s="66"/>
      <c r="F6" s="66"/>
      <c r="G6" s="66"/>
      <c r="H6" s="66"/>
      <c r="I6" s="66"/>
      <c r="J6" s="53"/>
      <c r="K6" s="53"/>
      <c r="L6" s="53"/>
      <c r="M6" s="53"/>
      <c r="N6" s="53"/>
      <c r="O6" s="54"/>
      <c r="P6" s="53"/>
      <c r="Q6" s="53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3"/>
      <c r="AE6" s="53"/>
      <c r="AF6" s="53"/>
      <c r="AG6" s="55"/>
      <c r="AH6" s="55"/>
      <c r="AI6" s="77"/>
      <c r="AJ6" s="55"/>
      <c r="AK6" s="58"/>
      <c r="AL6" s="58"/>
      <c r="AM6" s="58"/>
      <c r="AN6" s="58"/>
      <c r="AO6" s="58"/>
      <c r="AP6" s="58"/>
      <c r="AQ6" s="58"/>
      <c r="AR6" s="58"/>
      <c r="AS6" s="66"/>
      <c r="AT6" s="66"/>
      <c r="AU6" s="66"/>
      <c r="CE6" s="58" t="s">
        <v>111</v>
      </c>
    </row>
    <row r="7" spans="1:154">
      <c r="A7" t="s">
        <v>158</v>
      </c>
      <c r="B7" s="10">
        <v>40</v>
      </c>
      <c r="C7" s="4" t="s">
        <v>3</v>
      </c>
      <c r="D7" s="10" t="s">
        <v>40</v>
      </c>
      <c r="E7" s="59">
        <f>(K7/$J7)*100</f>
        <v>0</v>
      </c>
      <c r="F7" s="59">
        <f>(L7/$J7)*100</f>
        <v>0</v>
      </c>
      <c r="G7" s="59">
        <f>(M7/$J7)*100</f>
        <v>100</v>
      </c>
      <c r="H7" s="59">
        <f>(N7/$J7)*100</f>
        <v>0</v>
      </c>
      <c r="I7" s="59">
        <f>M7/J7</f>
        <v>1</v>
      </c>
      <c r="J7">
        <v>8</v>
      </c>
      <c r="K7">
        <v>0</v>
      </c>
      <c r="L7">
        <v>0</v>
      </c>
      <c r="M7">
        <v>8</v>
      </c>
      <c r="N7">
        <v>0</v>
      </c>
      <c r="O7">
        <v>1</v>
      </c>
      <c r="P7">
        <v>166.625</v>
      </c>
      <c r="Q7">
        <v>0</v>
      </c>
      <c r="R7">
        <v>166.625</v>
      </c>
      <c r="S7">
        <v>0</v>
      </c>
      <c r="T7">
        <v>113.75</v>
      </c>
      <c r="U7">
        <v>113.75</v>
      </c>
      <c r="V7">
        <v>0</v>
      </c>
      <c r="W7">
        <v>1206.625</v>
      </c>
      <c r="X7">
        <v>1206.625</v>
      </c>
      <c r="Y7">
        <v>0</v>
      </c>
      <c r="Z7">
        <v>50.75</v>
      </c>
      <c r="AA7">
        <v>50.75</v>
      </c>
      <c r="AB7">
        <v>0</v>
      </c>
      <c r="AC7">
        <v>26</v>
      </c>
      <c r="AD7">
        <v>15</v>
      </c>
      <c r="AE7">
        <v>10</v>
      </c>
      <c r="AF7">
        <v>1</v>
      </c>
      <c r="AG7">
        <v>9</v>
      </c>
      <c r="AH7">
        <v>13</v>
      </c>
      <c r="AI7">
        <v>0</v>
      </c>
      <c r="AJ7">
        <v>0</v>
      </c>
      <c r="AK7">
        <v>0</v>
      </c>
      <c r="AL7">
        <v>4</v>
      </c>
      <c r="AM7">
        <v>8</v>
      </c>
      <c r="AN7">
        <v>5</v>
      </c>
      <c r="AO7">
        <v>0</v>
      </c>
      <c r="AP7">
        <v>0</v>
      </c>
      <c r="AQ7">
        <v>0</v>
      </c>
      <c r="AR7">
        <v>2</v>
      </c>
      <c r="AS7">
        <v>0</v>
      </c>
      <c r="AT7">
        <v>8</v>
      </c>
      <c r="AU7">
        <v>0</v>
      </c>
      <c r="AV7">
        <v>0</v>
      </c>
      <c r="AW7">
        <v>0</v>
      </c>
      <c r="AX7">
        <v>2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18</v>
      </c>
      <c r="BF7">
        <v>0</v>
      </c>
      <c r="BG7">
        <v>0</v>
      </c>
      <c r="BH7">
        <v>0</v>
      </c>
      <c r="BI7">
        <v>0</v>
      </c>
      <c r="BJ7">
        <v>8</v>
      </c>
      <c r="BK7">
        <v>10</v>
      </c>
      <c r="BL7">
        <v>97</v>
      </c>
      <c r="BM7">
        <v>21</v>
      </c>
      <c r="BN7">
        <v>2</v>
      </c>
      <c r="BO7">
        <v>2</v>
      </c>
      <c r="BP7">
        <v>9</v>
      </c>
      <c r="BQ7">
        <v>7</v>
      </c>
      <c r="BR7">
        <v>56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t="s">
        <v>58</v>
      </c>
      <c r="CE7" s="58" t="s">
        <v>111</v>
      </c>
      <c r="CG7" s="10" t="str">
        <f>CG35</f>
        <v>FE0F</v>
      </c>
      <c r="CH7" s="10" t="str">
        <f t="shared" ref="CH7:DB7" si="0">CH35</f>
        <v>C1</v>
      </c>
      <c r="CI7" s="59">
        <f t="shared" si="0"/>
        <v>0</v>
      </c>
      <c r="CJ7" s="59">
        <f t="shared" si="0"/>
        <v>0</v>
      </c>
      <c r="CK7" s="59">
        <f t="shared" si="0"/>
        <v>87.5</v>
      </c>
      <c r="CL7" s="59">
        <f t="shared" si="0"/>
        <v>12.5</v>
      </c>
      <c r="CM7" s="59">
        <f t="shared" si="0"/>
        <v>0.875</v>
      </c>
      <c r="CN7" s="95">
        <f t="shared" si="0"/>
        <v>87.5</v>
      </c>
      <c r="CO7" s="95">
        <f t="shared" si="0"/>
        <v>0</v>
      </c>
      <c r="CP7" s="95">
        <f t="shared" si="0"/>
        <v>12.5</v>
      </c>
      <c r="CQ7" s="95">
        <f t="shared" si="0"/>
        <v>0</v>
      </c>
      <c r="CR7" s="95">
        <f t="shared" si="0"/>
        <v>0.125</v>
      </c>
      <c r="CS7" s="59">
        <f t="shared" si="0"/>
        <v>0</v>
      </c>
      <c r="CT7" s="59">
        <f t="shared" si="0"/>
        <v>0</v>
      </c>
      <c r="CU7" s="59">
        <f t="shared" si="0"/>
        <v>87.5</v>
      </c>
      <c r="CV7" s="59">
        <f t="shared" si="0"/>
        <v>12.5</v>
      </c>
      <c r="CW7" s="59">
        <f t="shared" si="0"/>
        <v>0.875</v>
      </c>
      <c r="CX7" s="95">
        <f t="shared" si="0"/>
        <v>0</v>
      </c>
      <c r="CY7" s="95">
        <f t="shared" si="0"/>
        <v>25</v>
      </c>
      <c r="CZ7" s="95">
        <f t="shared" si="0"/>
        <v>75</v>
      </c>
      <c r="DA7" s="95">
        <f t="shared" si="0"/>
        <v>0</v>
      </c>
      <c r="DB7" s="95">
        <f t="shared" si="0"/>
        <v>0.75</v>
      </c>
    </row>
    <row r="8" spans="1:154">
      <c r="A8" t="s">
        <v>180</v>
      </c>
      <c r="B8" s="10">
        <v>48</v>
      </c>
      <c r="C8" s="4" t="s">
        <v>3</v>
      </c>
      <c r="D8" s="10" t="s">
        <v>40</v>
      </c>
      <c r="E8" s="59">
        <f t="shared" ref="E8:E29" si="1">(K8/$J8)*100</f>
        <v>12.5</v>
      </c>
      <c r="F8" s="59">
        <f t="shared" ref="F8:F29" si="2">(L8/$J8)*100</f>
        <v>0</v>
      </c>
      <c r="G8" s="59">
        <f t="shared" ref="G8:G29" si="3">(M8/$J8)*100</f>
        <v>75</v>
      </c>
      <c r="H8" s="59">
        <f t="shared" ref="H8:H29" si="4">(N8/$J8)*100</f>
        <v>12.5</v>
      </c>
      <c r="I8" s="59">
        <f t="shared" ref="I8:I29" si="5">M8/J8</f>
        <v>0.75</v>
      </c>
      <c r="J8">
        <v>8</v>
      </c>
      <c r="K8">
        <v>1</v>
      </c>
      <c r="L8">
        <v>0</v>
      </c>
      <c r="M8">
        <v>6</v>
      </c>
      <c r="N8">
        <v>1</v>
      </c>
      <c r="O8">
        <v>0.85714285700000004</v>
      </c>
      <c r="P8">
        <v>1111.5714290000001</v>
      </c>
      <c r="Q8">
        <v>0</v>
      </c>
      <c r="R8">
        <v>1245.333333</v>
      </c>
      <c r="S8">
        <v>309</v>
      </c>
      <c r="T8">
        <v>761.28571439999996</v>
      </c>
      <c r="U8">
        <v>823.83333330000005</v>
      </c>
      <c r="V8">
        <v>386</v>
      </c>
      <c r="W8">
        <v>53.571428570000002</v>
      </c>
      <c r="X8">
        <v>51.5</v>
      </c>
      <c r="Y8">
        <v>66</v>
      </c>
      <c r="Z8">
        <v>1477.2857140000001</v>
      </c>
      <c r="AA8">
        <v>1640</v>
      </c>
      <c r="AB8">
        <v>501</v>
      </c>
      <c r="AC8">
        <v>16</v>
      </c>
      <c r="AD8">
        <v>9</v>
      </c>
      <c r="AE8">
        <v>6</v>
      </c>
      <c r="AF8">
        <v>1</v>
      </c>
      <c r="AG8">
        <v>7</v>
      </c>
      <c r="AH8">
        <v>9</v>
      </c>
      <c r="AI8">
        <v>0</v>
      </c>
      <c r="AJ8">
        <v>0</v>
      </c>
      <c r="AK8">
        <v>0</v>
      </c>
      <c r="AL8">
        <v>0</v>
      </c>
      <c r="AM8">
        <v>7</v>
      </c>
      <c r="AN8">
        <v>2</v>
      </c>
      <c r="AO8">
        <v>0</v>
      </c>
      <c r="AP8">
        <v>0</v>
      </c>
      <c r="AQ8">
        <v>0</v>
      </c>
      <c r="AR8">
        <v>0</v>
      </c>
      <c r="AS8">
        <v>0</v>
      </c>
      <c r="AT8">
        <v>6</v>
      </c>
      <c r="AU8">
        <v>0</v>
      </c>
      <c r="AV8">
        <v>0</v>
      </c>
      <c r="AW8">
        <v>0</v>
      </c>
      <c r="AX8">
        <v>0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10</v>
      </c>
      <c r="BF8">
        <v>1</v>
      </c>
      <c r="BG8">
        <v>0</v>
      </c>
      <c r="BH8">
        <v>0</v>
      </c>
      <c r="BI8">
        <v>6</v>
      </c>
      <c r="BJ8">
        <v>1</v>
      </c>
      <c r="BK8">
        <v>2</v>
      </c>
      <c r="BL8">
        <v>92</v>
      </c>
      <c r="BM8">
        <v>22</v>
      </c>
      <c r="BN8">
        <v>16</v>
      </c>
      <c r="BO8">
        <v>0</v>
      </c>
      <c r="BP8">
        <v>7</v>
      </c>
      <c r="BQ8">
        <v>0</v>
      </c>
      <c r="BR8">
        <v>47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58</v>
      </c>
      <c r="CE8" s="58"/>
      <c r="CI8" s="59"/>
      <c r="CJ8" s="59"/>
      <c r="CK8" s="59"/>
      <c r="CL8" s="59"/>
      <c r="CM8" s="59"/>
      <c r="CN8" s="95"/>
      <c r="CO8" s="95"/>
      <c r="CP8" s="95"/>
      <c r="CQ8" s="95"/>
      <c r="CR8" s="95"/>
      <c r="CS8" s="59"/>
      <c r="CT8" s="59"/>
      <c r="CU8" s="59"/>
      <c r="CV8" s="59"/>
      <c r="CW8" s="59"/>
      <c r="CX8" s="95"/>
      <c r="CY8" s="95"/>
      <c r="CZ8" s="95"/>
      <c r="DA8" s="95"/>
      <c r="DB8" s="95"/>
    </row>
    <row r="9" spans="1:154">
      <c r="A9" t="s">
        <v>159</v>
      </c>
      <c r="B9" s="10">
        <v>48</v>
      </c>
      <c r="C9" s="4" t="s">
        <v>3</v>
      </c>
      <c r="D9" s="10" t="s">
        <v>40</v>
      </c>
      <c r="E9" s="59">
        <f t="shared" si="1"/>
        <v>0</v>
      </c>
      <c r="F9" s="59">
        <f t="shared" si="2"/>
        <v>0</v>
      </c>
      <c r="G9" s="59">
        <f t="shared" si="3"/>
        <v>12.5</v>
      </c>
      <c r="H9" s="59">
        <f t="shared" si="4"/>
        <v>87.5</v>
      </c>
      <c r="I9" s="59">
        <f t="shared" si="5"/>
        <v>0.125</v>
      </c>
      <c r="J9">
        <v>8</v>
      </c>
      <c r="K9">
        <v>0</v>
      </c>
      <c r="L9">
        <v>0</v>
      </c>
      <c r="M9">
        <v>1</v>
      </c>
      <c r="N9">
        <v>7</v>
      </c>
      <c r="O9">
        <v>0.125</v>
      </c>
      <c r="P9">
        <v>599.375</v>
      </c>
      <c r="Q9">
        <v>0</v>
      </c>
      <c r="R9">
        <v>294</v>
      </c>
      <c r="S9">
        <v>643</v>
      </c>
      <c r="T9">
        <v>91.875</v>
      </c>
      <c r="U9">
        <v>41</v>
      </c>
      <c r="V9">
        <v>99.142857129999996</v>
      </c>
      <c r="W9">
        <v>174</v>
      </c>
      <c r="X9">
        <v>667</v>
      </c>
      <c r="Y9">
        <v>103.5714286</v>
      </c>
      <c r="Z9">
        <v>258.5</v>
      </c>
      <c r="AA9">
        <v>385</v>
      </c>
      <c r="AB9">
        <v>240.42857140000001</v>
      </c>
      <c r="AC9">
        <v>47</v>
      </c>
      <c r="AD9">
        <v>15</v>
      </c>
      <c r="AE9">
        <v>15</v>
      </c>
      <c r="AF9">
        <v>17</v>
      </c>
      <c r="AG9">
        <v>17</v>
      </c>
      <c r="AH9">
        <v>9</v>
      </c>
      <c r="AI9">
        <v>4</v>
      </c>
      <c r="AJ9">
        <v>1</v>
      </c>
      <c r="AK9">
        <v>0</v>
      </c>
      <c r="AL9">
        <v>16</v>
      </c>
      <c r="AM9">
        <v>8</v>
      </c>
      <c r="AN9">
        <v>1</v>
      </c>
      <c r="AO9">
        <v>0</v>
      </c>
      <c r="AP9">
        <v>0</v>
      </c>
      <c r="AQ9">
        <v>0</v>
      </c>
      <c r="AR9">
        <v>6</v>
      </c>
      <c r="AS9">
        <v>7</v>
      </c>
      <c r="AT9">
        <v>1</v>
      </c>
      <c r="AU9">
        <v>1</v>
      </c>
      <c r="AV9">
        <v>1</v>
      </c>
      <c r="AW9">
        <v>0</v>
      </c>
      <c r="AX9">
        <v>5</v>
      </c>
      <c r="AY9">
        <v>2</v>
      </c>
      <c r="AZ9">
        <v>7</v>
      </c>
      <c r="BA9">
        <v>3</v>
      </c>
      <c r="BB9">
        <v>0</v>
      </c>
      <c r="BC9">
        <v>0</v>
      </c>
      <c r="BD9">
        <v>5</v>
      </c>
      <c r="BE9">
        <v>14</v>
      </c>
      <c r="BF9">
        <v>0</v>
      </c>
      <c r="BG9">
        <v>0</v>
      </c>
      <c r="BH9">
        <v>0</v>
      </c>
      <c r="BI9">
        <v>0</v>
      </c>
      <c r="BJ9">
        <v>8</v>
      </c>
      <c r="BK9">
        <v>6</v>
      </c>
      <c r="BL9">
        <v>91</v>
      </c>
      <c r="BM9">
        <v>25</v>
      </c>
      <c r="BN9">
        <v>0</v>
      </c>
      <c r="BO9">
        <v>0</v>
      </c>
      <c r="BP9">
        <v>13</v>
      </c>
      <c r="BQ9">
        <v>1</v>
      </c>
      <c r="BR9">
        <v>52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 t="s">
        <v>58</v>
      </c>
      <c r="CE9" s="58" t="s">
        <v>111</v>
      </c>
      <c r="CG9" s="10" t="str">
        <f>CG65</f>
        <v>FE0F</v>
      </c>
      <c r="CH9" s="10" t="str">
        <f t="shared" ref="CH9:DB9" si="6">CH65</f>
        <v>+ve</v>
      </c>
      <c r="CI9" s="59">
        <f t="shared" si="6"/>
        <v>0</v>
      </c>
      <c r="CJ9" s="59">
        <f t="shared" si="6"/>
        <v>0</v>
      </c>
      <c r="CK9" s="59">
        <f t="shared" si="6"/>
        <v>100</v>
      </c>
      <c r="CL9" s="59">
        <f t="shared" si="6"/>
        <v>0</v>
      </c>
      <c r="CM9" s="59">
        <f t="shared" si="6"/>
        <v>1</v>
      </c>
      <c r="CN9" s="95">
        <f t="shared" si="6"/>
        <v>75</v>
      </c>
      <c r="CO9" s="95">
        <f t="shared" si="6"/>
        <v>0</v>
      </c>
      <c r="CP9" s="95">
        <f t="shared" si="6"/>
        <v>0</v>
      </c>
      <c r="CQ9" s="95">
        <f t="shared" si="6"/>
        <v>25</v>
      </c>
      <c r="CR9" s="95">
        <f t="shared" si="6"/>
        <v>0</v>
      </c>
      <c r="CS9" s="59">
        <f t="shared" si="6"/>
        <v>37.5</v>
      </c>
      <c r="CT9" s="59">
        <f t="shared" si="6"/>
        <v>0</v>
      </c>
      <c r="CU9" s="59">
        <f t="shared" si="6"/>
        <v>37.5</v>
      </c>
      <c r="CV9" s="59">
        <f t="shared" si="6"/>
        <v>25</v>
      </c>
      <c r="CW9" s="59">
        <f t="shared" si="6"/>
        <v>0.375</v>
      </c>
      <c r="CX9" s="95">
        <f t="shared" si="6"/>
        <v>50</v>
      </c>
      <c r="CY9" s="95">
        <f t="shared" si="6"/>
        <v>12.5</v>
      </c>
      <c r="CZ9" s="95">
        <f t="shared" si="6"/>
        <v>0</v>
      </c>
      <c r="DA9" s="95">
        <f t="shared" si="6"/>
        <v>37.5</v>
      </c>
      <c r="DB9" s="95">
        <f t="shared" si="6"/>
        <v>0</v>
      </c>
    </row>
    <row r="10" spans="1:154">
      <c r="A10" t="s">
        <v>160</v>
      </c>
      <c r="B10" s="10">
        <v>48</v>
      </c>
      <c r="C10" s="4" t="s">
        <v>3</v>
      </c>
      <c r="D10" s="10" t="s">
        <v>40</v>
      </c>
      <c r="E10" s="59">
        <f t="shared" si="1"/>
        <v>0</v>
      </c>
      <c r="F10" s="59">
        <f t="shared" si="2"/>
        <v>0</v>
      </c>
      <c r="G10" s="59">
        <f t="shared" si="3"/>
        <v>62.5</v>
      </c>
      <c r="H10" s="59">
        <f t="shared" si="4"/>
        <v>37.5</v>
      </c>
      <c r="I10" s="59">
        <f t="shared" si="5"/>
        <v>0.625</v>
      </c>
      <c r="J10">
        <v>8</v>
      </c>
      <c r="K10">
        <v>0</v>
      </c>
      <c r="L10">
        <v>0</v>
      </c>
      <c r="M10">
        <v>5</v>
      </c>
      <c r="N10">
        <v>3</v>
      </c>
      <c r="O10">
        <v>0.625</v>
      </c>
      <c r="P10">
        <v>159.875</v>
      </c>
      <c r="Q10">
        <v>0</v>
      </c>
      <c r="R10">
        <v>142.6</v>
      </c>
      <c r="S10">
        <v>188.66666670000001</v>
      </c>
      <c r="T10">
        <v>182.625</v>
      </c>
      <c r="U10">
        <v>197.6</v>
      </c>
      <c r="V10">
        <v>157.66666670000001</v>
      </c>
      <c r="W10">
        <v>59.75</v>
      </c>
      <c r="X10">
        <v>51.400000009999999</v>
      </c>
      <c r="Y10">
        <v>73.666666660000004</v>
      </c>
      <c r="Z10">
        <v>879.125</v>
      </c>
      <c r="AA10">
        <v>1074.8</v>
      </c>
      <c r="AB10">
        <v>553</v>
      </c>
      <c r="AC10">
        <v>41</v>
      </c>
      <c r="AD10">
        <v>19</v>
      </c>
      <c r="AE10">
        <v>14</v>
      </c>
      <c r="AF10">
        <v>8</v>
      </c>
      <c r="AG10">
        <v>8</v>
      </c>
      <c r="AH10">
        <v>11</v>
      </c>
      <c r="AI10">
        <v>2</v>
      </c>
      <c r="AJ10">
        <v>0</v>
      </c>
      <c r="AK10">
        <v>0</v>
      </c>
      <c r="AL10">
        <v>20</v>
      </c>
      <c r="AM10">
        <v>8</v>
      </c>
      <c r="AN10">
        <v>3</v>
      </c>
      <c r="AO10">
        <v>0</v>
      </c>
      <c r="AP10">
        <v>0</v>
      </c>
      <c r="AQ10">
        <v>0</v>
      </c>
      <c r="AR10">
        <v>8</v>
      </c>
      <c r="AS10">
        <v>0</v>
      </c>
      <c r="AT10">
        <v>5</v>
      </c>
      <c r="AU10">
        <v>1</v>
      </c>
      <c r="AV10">
        <v>0</v>
      </c>
      <c r="AW10">
        <v>0</v>
      </c>
      <c r="AX10">
        <v>8</v>
      </c>
      <c r="AY10">
        <v>0</v>
      </c>
      <c r="AZ10">
        <v>3</v>
      </c>
      <c r="BA10">
        <v>1</v>
      </c>
      <c r="BB10">
        <v>0</v>
      </c>
      <c r="BC10">
        <v>0</v>
      </c>
      <c r="BD10">
        <v>4</v>
      </c>
      <c r="BE10">
        <v>9</v>
      </c>
      <c r="BF10">
        <v>0</v>
      </c>
      <c r="BG10">
        <v>0</v>
      </c>
      <c r="BH10">
        <v>0</v>
      </c>
      <c r="BI10">
        <v>7</v>
      </c>
      <c r="BJ10">
        <v>1</v>
      </c>
      <c r="BK10">
        <v>1</v>
      </c>
      <c r="BL10">
        <v>148</v>
      </c>
      <c r="BM10">
        <v>14</v>
      </c>
      <c r="BN10">
        <v>15</v>
      </c>
      <c r="BO10">
        <v>17</v>
      </c>
      <c r="BP10">
        <v>6</v>
      </c>
      <c r="BQ10">
        <v>2</v>
      </c>
      <c r="BR10">
        <v>94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 t="s">
        <v>58</v>
      </c>
      <c r="CE10" s="58" t="s">
        <v>111</v>
      </c>
      <c r="CG10" s="10" t="e">
        <f>#REF!</f>
        <v>#REF!</v>
      </c>
      <c r="CH10" s="10" t="e">
        <f>#REF!</f>
        <v>#REF!</v>
      </c>
      <c r="CI10" s="59" t="e">
        <f>#REF!</f>
        <v>#REF!</v>
      </c>
      <c r="CJ10" s="59" t="e">
        <f>#REF!</f>
        <v>#REF!</v>
      </c>
      <c r="CK10" s="59" t="e">
        <f>#REF!</f>
        <v>#REF!</v>
      </c>
      <c r="CL10" s="59" t="e">
        <f>#REF!</f>
        <v>#REF!</v>
      </c>
      <c r="CM10" s="59" t="e">
        <f>#REF!</f>
        <v>#REF!</v>
      </c>
      <c r="CN10" s="95" t="e">
        <f>#REF!</f>
        <v>#REF!</v>
      </c>
      <c r="CO10" s="95" t="e">
        <f>#REF!</f>
        <v>#REF!</v>
      </c>
      <c r="CP10" s="95" t="e">
        <f>#REF!</f>
        <v>#REF!</v>
      </c>
      <c r="CQ10" s="95" t="e">
        <f>#REF!</f>
        <v>#REF!</v>
      </c>
      <c r="CR10" s="95" t="e">
        <f>#REF!</f>
        <v>#REF!</v>
      </c>
      <c r="CS10" s="59" t="e">
        <f>#REF!</f>
        <v>#REF!</v>
      </c>
      <c r="CT10" s="59" t="e">
        <f>#REF!</f>
        <v>#REF!</v>
      </c>
      <c r="CU10" s="59" t="e">
        <f>#REF!</f>
        <v>#REF!</v>
      </c>
      <c r="CV10" s="59" t="e">
        <f>#REF!</f>
        <v>#REF!</v>
      </c>
      <c r="CW10" s="59" t="e">
        <f>#REF!</f>
        <v>#REF!</v>
      </c>
      <c r="CX10" s="95" t="e">
        <f>#REF!</f>
        <v>#REF!</v>
      </c>
      <c r="CY10" s="95" t="e">
        <f>#REF!</f>
        <v>#REF!</v>
      </c>
      <c r="CZ10" s="95" t="e">
        <f>#REF!</f>
        <v>#REF!</v>
      </c>
      <c r="DA10" s="95" t="e">
        <f>#REF!</f>
        <v>#REF!</v>
      </c>
      <c r="DB10" s="95" t="e">
        <f>#REF!</f>
        <v>#REF!</v>
      </c>
    </row>
    <row r="11" spans="1:154">
      <c r="A11" t="s">
        <v>181</v>
      </c>
      <c r="B11" s="10">
        <v>48</v>
      </c>
      <c r="C11" s="6" t="s">
        <v>2</v>
      </c>
      <c r="D11" s="10" t="s">
        <v>40</v>
      </c>
      <c r="E11" s="59">
        <f t="shared" si="1"/>
        <v>0</v>
      </c>
      <c r="F11" s="59">
        <f t="shared" si="2"/>
        <v>0</v>
      </c>
      <c r="G11" s="59">
        <f t="shared" si="3"/>
        <v>50</v>
      </c>
      <c r="H11" s="59">
        <f t="shared" si="4"/>
        <v>50</v>
      </c>
      <c r="I11" s="59">
        <f t="shared" si="5"/>
        <v>0.5</v>
      </c>
      <c r="J11">
        <v>8</v>
      </c>
      <c r="K11">
        <v>0</v>
      </c>
      <c r="L11">
        <v>0</v>
      </c>
      <c r="M11">
        <v>4</v>
      </c>
      <c r="N11">
        <v>4</v>
      </c>
      <c r="O11">
        <v>0.5</v>
      </c>
      <c r="P11">
        <v>474.125</v>
      </c>
      <c r="Q11">
        <v>0</v>
      </c>
      <c r="R11">
        <v>487</v>
      </c>
      <c r="S11">
        <v>461.25</v>
      </c>
      <c r="T11">
        <v>572.375</v>
      </c>
      <c r="U11">
        <v>450.5</v>
      </c>
      <c r="V11">
        <v>694.25</v>
      </c>
      <c r="W11">
        <v>98.75</v>
      </c>
      <c r="X11">
        <v>84</v>
      </c>
      <c r="Y11">
        <v>113.5</v>
      </c>
      <c r="Z11">
        <v>951.75</v>
      </c>
      <c r="AA11">
        <v>1293</v>
      </c>
      <c r="AB11">
        <v>610.5</v>
      </c>
      <c r="AC11">
        <v>47</v>
      </c>
      <c r="AD11">
        <v>16</v>
      </c>
      <c r="AE11">
        <v>18</v>
      </c>
      <c r="AF11">
        <v>13</v>
      </c>
      <c r="AG11">
        <v>13</v>
      </c>
      <c r="AH11">
        <v>12</v>
      </c>
      <c r="AI11">
        <v>1</v>
      </c>
      <c r="AJ11">
        <v>1</v>
      </c>
      <c r="AK11">
        <v>0</v>
      </c>
      <c r="AL11">
        <v>20</v>
      </c>
      <c r="AM11">
        <v>8</v>
      </c>
      <c r="AN11">
        <v>4</v>
      </c>
      <c r="AO11">
        <v>1</v>
      </c>
      <c r="AP11">
        <v>1</v>
      </c>
      <c r="AQ11">
        <v>0</v>
      </c>
      <c r="AR11">
        <v>2</v>
      </c>
      <c r="AS11">
        <v>0</v>
      </c>
      <c r="AT11">
        <v>4</v>
      </c>
      <c r="AU11">
        <v>0</v>
      </c>
      <c r="AV11">
        <v>0</v>
      </c>
      <c r="AW11">
        <v>0</v>
      </c>
      <c r="AX11">
        <v>14</v>
      </c>
      <c r="AY11">
        <v>5</v>
      </c>
      <c r="AZ11">
        <v>4</v>
      </c>
      <c r="BA11">
        <v>0</v>
      </c>
      <c r="BB11">
        <v>0</v>
      </c>
      <c r="BC11">
        <v>0</v>
      </c>
      <c r="BD11">
        <v>4</v>
      </c>
      <c r="BE11">
        <v>16</v>
      </c>
      <c r="BF11">
        <v>1</v>
      </c>
      <c r="BG11">
        <v>5</v>
      </c>
      <c r="BH11">
        <v>0</v>
      </c>
      <c r="BI11">
        <v>4</v>
      </c>
      <c r="BJ11">
        <v>4</v>
      </c>
      <c r="BK11">
        <v>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 t="s">
        <v>58</v>
      </c>
      <c r="CE11" s="58"/>
      <c r="CI11" s="59"/>
      <c r="CJ11" s="59"/>
      <c r="CK11" s="59"/>
      <c r="CL11" s="59"/>
      <c r="CM11" s="59"/>
      <c r="CN11" s="95"/>
      <c r="CO11" s="95"/>
      <c r="CP11" s="95"/>
      <c r="CQ11" s="95"/>
      <c r="CR11" s="95"/>
      <c r="CS11" s="59"/>
      <c r="CT11" s="59"/>
      <c r="CU11" s="59"/>
      <c r="CV11" s="59"/>
      <c r="CW11" s="59"/>
      <c r="CX11" s="95"/>
      <c r="CY11" s="95"/>
      <c r="CZ11" s="95"/>
      <c r="DA11" s="95"/>
      <c r="DB11" s="95"/>
    </row>
    <row r="12" spans="1:154">
      <c r="A12" t="s">
        <v>161</v>
      </c>
      <c r="B12" s="10">
        <v>48</v>
      </c>
      <c r="C12" s="4" t="s">
        <v>3</v>
      </c>
      <c r="D12" s="10" t="s">
        <v>40</v>
      </c>
      <c r="E12" s="59">
        <f t="shared" si="1"/>
        <v>0</v>
      </c>
      <c r="F12" s="59">
        <f t="shared" si="2"/>
        <v>0</v>
      </c>
      <c r="G12" s="59">
        <f t="shared" si="3"/>
        <v>87.5</v>
      </c>
      <c r="H12" s="59">
        <f t="shared" si="4"/>
        <v>12.5</v>
      </c>
      <c r="I12" s="59">
        <f t="shared" si="5"/>
        <v>0.875</v>
      </c>
      <c r="J12">
        <v>8</v>
      </c>
      <c r="K12">
        <v>0</v>
      </c>
      <c r="L12">
        <v>0</v>
      </c>
      <c r="M12">
        <v>7</v>
      </c>
      <c r="N12">
        <v>1</v>
      </c>
      <c r="O12">
        <v>0.875</v>
      </c>
      <c r="P12">
        <v>478.625</v>
      </c>
      <c r="Q12">
        <v>0</v>
      </c>
      <c r="R12">
        <v>504.85714280000002</v>
      </c>
      <c r="S12">
        <v>295</v>
      </c>
      <c r="T12">
        <v>244.375</v>
      </c>
      <c r="U12">
        <v>231.14285709999999</v>
      </c>
      <c r="V12">
        <v>337</v>
      </c>
      <c r="W12">
        <v>559.375</v>
      </c>
      <c r="X12">
        <v>624.71428560000004</v>
      </c>
      <c r="Y12">
        <v>102</v>
      </c>
      <c r="Z12">
        <v>36.875</v>
      </c>
      <c r="AA12">
        <v>37.142857149999998</v>
      </c>
      <c r="AB12">
        <v>35</v>
      </c>
      <c r="AC12">
        <v>28</v>
      </c>
      <c r="AD12">
        <v>15</v>
      </c>
      <c r="AE12">
        <v>12</v>
      </c>
      <c r="AF12">
        <v>1</v>
      </c>
      <c r="AG12">
        <v>9</v>
      </c>
      <c r="AH12">
        <v>11</v>
      </c>
      <c r="AI12">
        <v>4</v>
      </c>
      <c r="AJ12">
        <v>0</v>
      </c>
      <c r="AK12">
        <v>0</v>
      </c>
      <c r="AL12">
        <v>4</v>
      </c>
      <c r="AM12">
        <v>8</v>
      </c>
      <c r="AN12">
        <v>3</v>
      </c>
      <c r="AO12">
        <v>0</v>
      </c>
      <c r="AP12">
        <v>0</v>
      </c>
      <c r="AQ12">
        <v>0</v>
      </c>
      <c r="AR12">
        <v>4</v>
      </c>
      <c r="AS12">
        <v>1</v>
      </c>
      <c r="AT12">
        <v>7</v>
      </c>
      <c r="AU12">
        <v>4</v>
      </c>
      <c r="AV12">
        <v>0</v>
      </c>
      <c r="AW12">
        <v>0</v>
      </c>
      <c r="AX12">
        <v>0</v>
      </c>
      <c r="AY12">
        <v>0</v>
      </c>
      <c r="AZ12">
        <v>1</v>
      </c>
      <c r="BA12">
        <v>0</v>
      </c>
      <c r="BB12">
        <v>0</v>
      </c>
      <c r="BC12">
        <v>0</v>
      </c>
      <c r="BD12">
        <v>0</v>
      </c>
      <c r="BE12">
        <v>30</v>
      </c>
      <c r="BF12">
        <v>0</v>
      </c>
      <c r="BG12">
        <v>0</v>
      </c>
      <c r="BH12">
        <v>0</v>
      </c>
      <c r="BI12">
        <v>3</v>
      </c>
      <c r="BJ12">
        <v>15</v>
      </c>
      <c r="BK12">
        <v>12</v>
      </c>
      <c r="BL12">
        <v>87</v>
      </c>
      <c r="BM12">
        <v>18</v>
      </c>
      <c r="BN12">
        <v>10</v>
      </c>
      <c r="BO12">
        <v>1</v>
      </c>
      <c r="BP12">
        <v>29</v>
      </c>
      <c r="BQ12">
        <v>0</v>
      </c>
      <c r="BR12">
        <v>29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 t="s">
        <v>58</v>
      </c>
      <c r="CE12" s="58" t="s">
        <v>111</v>
      </c>
      <c r="CG12" s="10" t="e">
        <f>#REF!</f>
        <v>#REF!</v>
      </c>
      <c r="CH12" s="10" t="e">
        <f>#REF!</f>
        <v>#REF!</v>
      </c>
      <c r="CI12" s="59" t="e">
        <f>#REF!</f>
        <v>#REF!</v>
      </c>
      <c r="CJ12" s="59" t="e">
        <f>#REF!</f>
        <v>#REF!</v>
      </c>
      <c r="CK12" s="59" t="e">
        <f>#REF!</f>
        <v>#REF!</v>
      </c>
      <c r="CL12" s="59" t="e">
        <f>#REF!</f>
        <v>#REF!</v>
      </c>
      <c r="CM12" s="59" t="e">
        <f>#REF!</f>
        <v>#REF!</v>
      </c>
      <c r="CN12" s="95" t="e">
        <f>#REF!</f>
        <v>#REF!</v>
      </c>
      <c r="CO12" s="95" t="e">
        <f>#REF!</f>
        <v>#REF!</v>
      </c>
      <c r="CP12" s="95" t="e">
        <f>#REF!</f>
        <v>#REF!</v>
      </c>
      <c r="CQ12" s="95" t="e">
        <f>#REF!</f>
        <v>#REF!</v>
      </c>
      <c r="CR12" s="95" t="e">
        <f>#REF!</f>
        <v>#REF!</v>
      </c>
      <c r="CS12" s="59" t="e">
        <f>#REF!</f>
        <v>#REF!</v>
      </c>
      <c r="CT12" s="59" t="e">
        <f>#REF!</f>
        <v>#REF!</v>
      </c>
      <c r="CU12" s="59" t="e">
        <f>#REF!</f>
        <v>#REF!</v>
      </c>
      <c r="CV12" s="59" t="e">
        <f>#REF!</f>
        <v>#REF!</v>
      </c>
      <c r="CW12" s="59" t="e">
        <f>#REF!</f>
        <v>#REF!</v>
      </c>
      <c r="CX12" s="95" t="e">
        <f>#REF!</f>
        <v>#REF!</v>
      </c>
      <c r="CY12" s="95" t="e">
        <f>#REF!</f>
        <v>#REF!</v>
      </c>
      <c r="CZ12" s="95" t="e">
        <f>#REF!</f>
        <v>#REF!</v>
      </c>
      <c r="DA12" s="95" t="e">
        <f>#REF!</f>
        <v>#REF!</v>
      </c>
      <c r="DB12" s="95" t="e">
        <f>#REF!</f>
        <v>#REF!</v>
      </c>
    </row>
    <row r="13" spans="1:154">
      <c r="A13" t="s">
        <v>162</v>
      </c>
      <c r="B13" s="10">
        <v>48</v>
      </c>
      <c r="C13" s="6" t="s">
        <v>2</v>
      </c>
      <c r="D13" s="10" t="s">
        <v>40</v>
      </c>
      <c r="E13" s="59">
        <f t="shared" si="1"/>
        <v>0</v>
      </c>
      <c r="F13" s="59">
        <f t="shared" si="2"/>
        <v>0</v>
      </c>
      <c r="G13" s="59">
        <f t="shared" si="3"/>
        <v>100</v>
      </c>
      <c r="H13" s="59">
        <f t="shared" si="4"/>
        <v>0</v>
      </c>
      <c r="I13" s="59">
        <f t="shared" si="5"/>
        <v>1</v>
      </c>
      <c r="J13">
        <v>8</v>
      </c>
      <c r="K13">
        <v>0</v>
      </c>
      <c r="L13">
        <v>0</v>
      </c>
      <c r="M13">
        <v>8</v>
      </c>
      <c r="N13">
        <v>0</v>
      </c>
      <c r="O13">
        <v>1</v>
      </c>
      <c r="P13">
        <v>125.75</v>
      </c>
      <c r="Q13">
        <v>0</v>
      </c>
      <c r="R13">
        <v>125.75</v>
      </c>
      <c r="S13">
        <v>0</v>
      </c>
      <c r="T13">
        <v>46.375</v>
      </c>
      <c r="U13">
        <v>46.375</v>
      </c>
      <c r="V13">
        <v>0</v>
      </c>
      <c r="W13">
        <v>297.875</v>
      </c>
      <c r="X13">
        <v>297.875</v>
      </c>
      <c r="Y13">
        <v>0</v>
      </c>
      <c r="Z13">
        <v>448</v>
      </c>
      <c r="AA13">
        <v>448</v>
      </c>
      <c r="AB13">
        <v>0</v>
      </c>
      <c r="AC13">
        <v>23</v>
      </c>
      <c r="AD13">
        <v>13</v>
      </c>
      <c r="AE13">
        <v>8</v>
      </c>
      <c r="AF13">
        <v>2</v>
      </c>
      <c r="AG13">
        <v>8</v>
      </c>
      <c r="AH13">
        <v>10</v>
      </c>
      <c r="AI13">
        <v>0</v>
      </c>
      <c r="AJ13">
        <v>0</v>
      </c>
      <c r="AK13">
        <v>0</v>
      </c>
      <c r="AL13">
        <v>5</v>
      </c>
      <c r="AM13">
        <v>8</v>
      </c>
      <c r="AN13">
        <v>2</v>
      </c>
      <c r="AO13">
        <v>0</v>
      </c>
      <c r="AP13">
        <v>0</v>
      </c>
      <c r="AQ13">
        <v>0</v>
      </c>
      <c r="AR13">
        <v>3</v>
      </c>
      <c r="AS13">
        <v>0</v>
      </c>
      <c r="AT13">
        <v>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2</v>
      </c>
      <c r="BE13">
        <v>8</v>
      </c>
      <c r="BF13">
        <v>0</v>
      </c>
      <c r="BG13">
        <v>0</v>
      </c>
      <c r="BH13">
        <v>0</v>
      </c>
      <c r="BI13">
        <v>4</v>
      </c>
      <c r="BJ13">
        <v>4</v>
      </c>
      <c r="BK13">
        <v>0</v>
      </c>
      <c r="BL13">
        <v>133</v>
      </c>
      <c r="BM13">
        <v>20</v>
      </c>
      <c r="BN13">
        <v>0</v>
      </c>
      <c r="BO13">
        <v>14</v>
      </c>
      <c r="BP13">
        <v>9</v>
      </c>
      <c r="BQ13">
        <v>0</v>
      </c>
      <c r="BR13">
        <v>90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 t="s">
        <v>58</v>
      </c>
      <c r="CE13" s="58" t="s">
        <v>111</v>
      </c>
      <c r="CG13" s="10" t="e">
        <f>#REF!</f>
        <v>#REF!</v>
      </c>
      <c r="CH13" s="10" t="e">
        <f>#REF!</f>
        <v>#REF!</v>
      </c>
      <c r="CI13" s="59" t="e">
        <f>#REF!</f>
        <v>#REF!</v>
      </c>
      <c r="CJ13" s="59" t="e">
        <f>#REF!</f>
        <v>#REF!</v>
      </c>
      <c r="CK13" s="59" t="e">
        <f>#REF!</f>
        <v>#REF!</v>
      </c>
      <c r="CL13" s="59" t="e">
        <f>#REF!</f>
        <v>#REF!</v>
      </c>
      <c r="CM13" s="59" t="e">
        <f>#REF!</f>
        <v>#REF!</v>
      </c>
      <c r="CN13" s="95" t="e">
        <f>#REF!</f>
        <v>#REF!</v>
      </c>
      <c r="CO13" s="95" t="e">
        <f>#REF!</f>
        <v>#REF!</v>
      </c>
      <c r="CP13" s="95" t="e">
        <f>#REF!</f>
        <v>#REF!</v>
      </c>
      <c r="CQ13" s="95" t="e">
        <f>#REF!</f>
        <v>#REF!</v>
      </c>
      <c r="CR13" s="95" t="e">
        <f>#REF!</f>
        <v>#REF!</v>
      </c>
      <c r="CS13" s="59" t="e">
        <f>#REF!</f>
        <v>#REF!</v>
      </c>
      <c r="CT13" s="59" t="e">
        <f>#REF!</f>
        <v>#REF!</v>
      </c>
      <c r="CU13" s="59" t="e">
        <f>#REF!</f>
        <v>#REF!</v>
      </c>
      <c r="CV13" s="59" t="e">
        <f>#REF!</f>
        <v>#REF!</v>
      </c>
      <c r="CW13" s="59" t="e">
        <f>#REF!</f>
        <v>#REF!</v>
      </c>
      <c r="CX13" s="95" t="e">
        <f>#REF!</f>
        <v>#REF!</v>
      </c>
      <c r="CY13" s="95" t="e">
        <f>#REF!</f>
        <v>#REF!</v>
      </c>
      <c r="CZ13" s="95" t="e">
        <f>#REF!</f>
        <v>#REF!</v>
      </c>
      <c r="DA13" s="95" t="e">
        <f>#REF!</f>
        <v>#REF!</v>
      </c>
      <c r="DB13" s="95" t="e">
        <f>#REF!</f>
        <v>#REF!</v>
      </c>
    </row>
    <row r="14" spans="1:154">
      <c r="A14" t="s">
        <v>163</v>
      </c>
      <c r="B14" s="10">
        <v>40</v>
      </c>
      <c r="C14" s="6" t="s">
        <v>2</v>
      </c>
      <c r="D14" s="10" t="s">
        <v>40</v>
      </c>
      <c r="E14" s="59">
        <f t="shared" si="1"/>
        <v>0</v>
      </c>
      <c r="F14" s="59">
        <f t="shared" si="2"/>
        <v>0</v>
      </c>
      <c r="G14" s="59">
        <f t="shared" si="3"/>
        <v>100</v>
      </c>
      <c r="H14" s="59">
        <f t="shared" si="4"/>
        <v>0</v>
      </c>
      <c r="I14" s="59">
        <f t="shared" si="5"/>
        <v>1</v>
      </c>
      <c r="J14">
        <v>8</v>
      </c>
      <c r="K14">
        <v>0</v>
      </c>
      <c r="L14">
        <v>0</v>
      </c>
      <c r="M14">
        <v>8</v>
      </c>
      <c r="N14">
        <v>0</v>
      </c>
      <c r="O14">
        <v>1</v>
      </c>
      <c r="P14">
        <v>148.625</v>
      </c>
      <c r="Q14">
        <v>0</v>
      </c>
      <c r="R14">
        <v>148.625</v>
      </c>
      <c r="S14">
        <v>0</v>
      </c>
      <c r="T14">
        <v>36</v>
      </c>
      <c r="U14">
        <v>36</v>
      </c>
      <c r="V14">
        <v>0</v>
      </c>
      <c r="W14">
        <v>63.25</v>
      </c>
      <c r="X14">
        <v>63.25</v>
      </c>
      <c r="Y14">
        <v>0</v>
      </c>
      <c r="Z14">
        <v>1494.25</v>
      </c>
      <c r="AA14">
        <v>1494.25</v>
      </c>
      <c r="AB14">
        <v>0</v>
      </c>
      <c r="AC14">
        <v>32</v>
      </c>
      <c r="AD14">
        <v>9</v>
      </c>
      <c r="AE14">
        <v>23</v>
      </c>
      <c r="AF14">
        <v>0</v>
      </c>
      <c r="AG14">
        <v>8</v>
      </c>
      <c r="AH14">
        <v>9</v>
      </c>
      <c r="AI14">
        <v>14</v>
      </c>
      <c r="AJ14">
        <v>1</v>
      </c>
      <c r="AK14">
        <v>0</v>
      </c>
      <c r="AL14">
        <v>0</v>
      </c>
      <c r="AM14">
        <v>8</v>
      </c>
      <c r="AN14">
        <v>1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</v>
      </c>
      <c r="AU14">
        <v>14</v>
      </c>
      <c r="AV14">
        <v>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8</v>
      </c>
      <c r="BF14">
        <v>0</v>
      </c>
      <c r="BG14">
        <v>0</v>
      </c>
      <c r="BH14">
        <v>0</v>
      </c>
      <c r="BI14">
        <v>8</v>
      </c>
      <c r="BJ14">
        <v>0</v>
      </c>
      <c r="BK14">
        <v>0</v>
      </c>
      <c r="BL14">
        <v>96</v>
      </c>
      <c r="BM14">
        <v>11</v>
      </c>
      <c r="BN14">
        <v>0</v>
      </c>
      <c r="BO14">
        <v>0</v>
      </c>
      <c r="BP14">
        <v>16</v>
      </c>
      <c r="BQ14">
        <v>0</v>
      </c>
      <c r="BR14">
        <v>69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 t="s">
        <v>58</v>
      </c>
      <c r="CE14" s="58" t="s">
        <v>111</v>
      </c>
      <c r="CG14" s="10" t="e">
        <f>#REF!</f>
        <v>#REF!</v>
      </c>
      <c r="CH14" s="10" t="e">
        <f>#REF!</f>
        <v>#REF!</v>
      </c>
      <c r="CI14" s="59" t="e">
        <f>#REF!</f>
        <v>#REF!</v>
      </c>
      <c r="CJ14" s="59" t="e">
        <f>#REF!</f>
        <v>#REF!</v>
      </c>
      <c r="CK14" s="59" t="e">
        <f>#REF!</f>
        <v>#REF!</v>
      </c>
      <c r="CL14" s="59" t="e">
        <f>#REF!</f>
        <v>#REF!</v>
      </c>
      <c r="CM14" s="59" t="e">
        <f>#REF!</f>
        <v>#REF!</v>
      </c>
      <c r="CN14" s="95" t="e">
        <f>#REF!</f>
        <v>#REF!</v>
      </c>
      <c r="CO14" s="95" t="e">
        <f>#REF!</f>
        <v>#REF!</v>
      </c>
      <c r="CP14" s="95" t="e">
        <f>#REF!</f>
        <v>#REF!</v>
      </c>
      <c r="CQ14" s="95" t="e">
        <f>#REF!</f>
        <v>#REF!</v>
      </c>
      <c r="CR14" s="95" t="e">
        <f>#REF!</f>
        <v>#REF!</v>
      </c>
      <c r="CS14" s="59" t="e">
        <f>#REF!</f>
        <v>#REF!</v>
      </c>
      <c r="CT14" s="59" t="e">
        <f>#REF!</f>
        <v>#REF!</v>
      </c>
      <c r="CU14" s="59" t="e">
        <f>#REF!</f>
        <v>#REF!</v>
      </c>
      <c r="CV14" s="59" t="e">
        <f>#REF!</f>
        <v>#REF!</v>
      </c>
      <c r="CW14" s="59" t="e">
        <f>#REF!</f>
        <v>#REF!</v>
      </c>
      <c r="CX14" s="95" t="e">
        <f>#REF!</f>
        <v>#REF!</v>
      </c>
      <c r="CY14" s="95" t="e">
        <f>#REF!</f>
        <v>#REF!</v>
      </c>
      <c r="CZ14" s="95" t="e">
        <f>#REF!</f>
        <v>#REF!</v>
      </c>
      <c r="DA14" s="95" t="e">
        <f>#REF!</f>
        <v>#REF!</v>
      </c>
      <c r="DB14" s="95" t="e">
        <f>#REF!</f>
        <v>#REF!</v>
      </c>
    </row>
    <row r="15" spans="1:154">
      <c r="A15" t="s">
        <v>164</v>
      </c>
      <c r="B15" s="10">
        <v>40</v>
      </c>
      <c r="C15" s="6" t="s">
        <v>2</v>
      </c>
      <c r="D15" s="10" t="s">
        <v>40</v>
      </c>
      <c r="E15" s="59">
        <f t="shared" si="1"/>
        <v>0</v>
      </c>
      <c r="F15" s="59">
        <f t="shared" si="2"/>
        <v>0</v>
      </c>
      <c r="G15" s="59">
        <f t="shared" si="3"/>
        <v>87.5</v>
      </c>
      <c r="H15" s="59">
        <f t="shared" si="4"/>
        <v>12.5</v>
      </c>
      <c r="I15" s="59">
        <f t="shared" si="5"/>
        <v>0.875</v>
      </c>
      <c r="J15">
        <v>8</v>
      </c>
      <c r="K15">
        <v>0</v>
      </c>
      <c r="L15">
        <v>0</v>
      </c>
      <c r="M15">
        <v>7</v>
      </c>
      <c r="N15">
        <v>1</v>
      </c>
      <c r="O15">
        <v>0.875</v>
      </c>
      <c r="P15">
        <v>214.25</v>
      </c>
      <c r="Q15">
        <v>0</v>
      </c>
      <c r="R15">
        <v>207</v>
      </c>
      <c r="S15">
        <v>265</v>
      </c>
      <c r="T15">
        <v>69.875</v>
      </c>
      <c r="U15">
        <v>71.142857129999996</v>
      </c>
      <c r="V15">
        <v>61</v>
      </c>
      <c r="W15">
        <v>70.875</v>
      </c>
      <c r="X15">
        <v>71.571428569999995</v>
      </c>
      <c r="Y15">
        <v>66</v>
      </c>
      <c r="Z15">
        <v>334.25</v>
      </c>
      <c r="AA15">
        <v>335</v>
      </c>
      <c r="AB15">
        <v>329</v>
      </c>
      <c r="AC15">
        <v>23</v>
      </c>
      <c r="AD15">
        <v>9</v>
      </c>
      <c r="AE15">
        <v>13</v>
      </c>
      <c r="AF15">
        <v>1</v>
      </c>
      <c r="AG15">
        <v>8</v>
      </c>
      <c r="AH15">
        <v>8</v>
      </c>
      <c r="AI15">
        <v>1</v>
      </c>
      <c r="AJ15">
        <v>0</v>
      </c>
      <c r="AK15">
        <v>0</v>
      </c>
      <c r="AL15">
        <v>6</v>
      </c>
      <c r="AM15">
        <v>8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0</v>
      </c>
      <c r="AT15">
        <v>7</v>
      </c>
      <c r="AU15">
        <v>1</v>
      </c>
      <c r="AV15">
        <v>0</v>
      </c>
      <c r="AW15">
        <v>0</v>
      </c>
      <c r="AX15">
        <v>5</v>
      </c>
      <c r="AY15">
        <v>0</v>
      </c>
      <c r="AZ15">
        <v>1</v>
      </c>
      <c r="BA15">
        <v>0</v>
      </c>
      <c r="BB15">
        <v>0</v>
      </c>
      <c r="BC15">
        <v>0</v>
      </c>
      <c r="BD15">
        <v>0</v>
      </c>
      <c r="BE15">
        <v>22</v>
      </c>
      <c r="BF15">
        <v>0</v>
      </c>
      <c r="BG15">
        <v>0</v>
      </c>
      <c r="BH15">
        <v>0</v>
      </c>
      <c r="BI15">
        <v>7</v>
      </c>
      <c r="BJ15">
        <v>4</v>
      </c>
      <c r="BK15">
        <v>11</v>
      </c>
      <c r="BL15">
        <v>73</v>
      </c>
      <c r="BM15">
        <v>17</v>
      </c>
      <c r="BN15">
        <v>0</v>
      </c>
      <c r="BO15">
        <v>4</v>
      </c>
      <c r="BP15">
        <v>4</v>
      </c>
      <c r="BQ15">
        <v>12</v>
      </c>
      <c r="BR15">
        <v>36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t="s">
        <v>58</v>
      </c>
      <c r="CE15" s="58" t="s">
        <v>111</v>
      </c>
      <c r="CG15" s="10" t="e">
        <f>#REF!</f>
        <v>#REF!</v>
      </c>
      <c r="CH15" s="10" t="e">
        <f>#REF!</f>
        <v>#REF!</v>
      </c>
      <c r="CI15" s="59" t="e">
        <f>#REF!</f>
        <v>#REF!</v>
      </c>
      <c r="CJ15" s="59" t="e">
        <f>#REF!</f>
        <v>#REF!</v>
      </c>
      <c r="CK15" s="59" t="e">
        <f>#REF!</f>
        <v>#REF!</v>
      </c>
      <c r="CL15" s="59" t="e">
        <f>#REF!</f>
        <v>#REF!</v>
      </c>
      <c r="CM15" s="59" t="e">
        <f>#REF!</f>
        <v>#REF!</v>
      </c>
      <c r="CN15" s="95" t="e">
        <f>#REF!</f>
        <v>#REF!</v>
      </c>
      <c r="CO15" s="95" t="e">
        <f>#REF!</f>
        <v>#REF!</v>
      </c>
      <c r="CP15" s="95" t="e">
        <f>#REF!</f>
        <v>#REF!</v>
      </c>
      <c r="CQ15" s="95" t="e">
        <f>#REF!</f>
        <v>#REF!</v>
      </c>
      <c r="CR15" s="95" t="e">
        <f>#REF!</f>
        <v>#REF!</v>
      </c>
      <c r="CS15" s="59" t="e">
        <f>#REF!</f>
        <v>#REF!</v>
      </c>
      <c r="CT15" s="59" t="e">
        <f>#REF!</f>
        <v>#REF!</v>
      </c>
      <c r="CU15" s="59" t="e">
        <f>#REF!</f>
        <v>#REF!</v>
      </c>
      <c r="CV15" s="59" t="e">
        <f>#REF!</f>
        <v>#REF!</v>
      </c>
      <c r="CW15" s="59" t="e">
        <f>#REF!</f>
        <v>#REF!</v>
      </c>
      <c r="CX15" s="95" t="e">
        <f>#REF!</f>
        <v>#REF!</v>
      </c>
      <c r="CY15" s="95" t="e">
        <f>#REF!</f>
        <v>#REF!</v>
      </c>
      <c r="CZ15" s="95" t="e">
        <f>#REF!</f>
        <v>#REF!</v>
      </c>
      <c r="DA15" s="95" t="e">
        <f>#REF!</f>
        <v>#REF!</v>
      </c>
      <c r="DB15" s="95" t="e">
        <f>#REF!</f>
        <v>#REF!</v>
      </c>
    </row>
    <row r="16" spans="1:154">
      <c r="A16" t="s">
        <v>165</v>
      </c>
      <c r="B16" s="10">
        <v>40</v>
      </c>
      <c r="C16" s="6" t="s">
        <v>2</v>
      </c>
      <c r="D16" s="10" t="s">
        <v>40</v>
      </c>
      <c r="E16" s="59">
        <f t="shared" si="1"/>
        <v>0</v>
      </c>
      <c r="F16" s="59">
        <f t="shared" si="2"/>
        <v>0</v>
      </c>
      <c r="G16" s="59">
        <f t="shared" si="3"/>
        <v>100</v>
      </c>
      <c r="H16" s="59">
        <f t="shared" si="4"/>
        <v>0</v>
      </c>
      <c r="I16" s="59">
        <f t="shared" si="5"/>
        <v>1</v>
      </c>
      <c r="J16">
        <v>8</v>
      </c>
      <c r="K16">
        <v>0</v>
      </c>
      <c r="L16">
        <v>0</v>
      </c>
      <c r="M16">
        <v>8</v>
      </c>
      <c r="N16">
        <v>0</v>
      </c>
      <c r="O16">
        <v>1</v>
      </c>
      <c r="P16">
        <v>67.125</v>
      </c>
      <c r="Q16">
        <v>0</v>
      </c>
      <c r="R16">
        <v>67.125</v>
      </c>
      <c r="S16">
        <v>0</v>
      </c>
      <c r="T16">
        <v>55.875</v>
      </c>
      <c r="U16">
        <v>55.875</v>
      </c>
      <c r="V16">
        <v>0</v>
      </c>
      <c r="W16">
        <v>1601.125</v>
      </c>
      <c r="X16">
        <v>1601.125</v>
      </c>
      <c r="Y16">
        <v>0</v>
      </c>
      <c r="Z16">
        <v>350</v>
      </c>
      <c r="AA16">
        <v>350</v>
      </c>
      <c r="AB16">
        <v>0</v>
      </c>
      <c r="AC16">
        <v>23</v>
      </c>
      <c r="AD16">
        <v>9</v>
      </c>
      <c r="AE16">
        <v>14</v>
      </c>
      <c r="AF16">
        <v>0</v>
      </c>
      <c r="AG16">
        <v>8</v>
      </c>
      <c r="AH16">
        <v>8</v>
      </c>
      <c r="AI16">
        <v>1</v>
      </c>
      <c r="AJ16">
        <v>0</v>
      </c>
      <c r="AK16">
        <v>0</v>
      </c>
      <c r="AL16">
        <v>6</v>
      </c>
      <c r="AM16">
        <v>8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8</v>
      </c>
      <c r="AU16">
        <v>1</v>
      </c>
      <c r="AV16">
        <v>0</v>
      </c>
      <c r="AW16">
        <v>0</v>
      </c>
      <c r="AX16">
        <v>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15</v>
      </c>
      <c r="BF16">
        <v>0</v>
      </c>
      <c r="BG16">
        <v>0</v>
      </c>
      <c r="BH16">
        <v>6</v>
      </c>
      <c r="BI16">
        <v>2</v>
      </c>
      <c r="BJ16">
        <v>6</v>
      </c>
      <c r="BK16">
        <v>1</v>
      </c>
      <c r="BL16">
        <v>155</v>
      </c>
      <c r="BM16">
        <v>4</v>
      </c>
      <c r="BN16">
        <v>0</v>
      </c>
      <c r="BO16">
        <v>8</v>
      </c>
      <c r="BP16">
        <v>0</v>
      </c>
      <c r="BQ16">
        <v>56</v>
      </c>
      <c r="BR16">
        <v>87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 t="s">
        <v>58</v>
      </c>
      <c r="CE16" s="58" t="s">
        <v>111</v>
      </c>
      <c r="CG16" s="10" t="str">
        <f>CG251</f>
        <v>FE0F</v>
      </c>
      <c r="CH16" s="10" t="str">
        <f t="shared" ref="CH16:DB16" si="7">CH251</f>
        <v>+ve</v>
      </c>
      <c r="CI16" s="59">
        <f t="shared" si="7"/>
        <v>0</v>
      </c>
      <c r="CJ16" s="59">
        <f t="shared" si="7"/>
        <v>0</v>
      </c>
      <c r="CK16" s="59">
        <f t="shared" si="7"/>
        <v>0</v>
      </c>
      <c r="CL16" s="59">
        <f t="shared" si="7"/>
        <v>0</v>
      </c>
      <c r="CM16" s="59">
        <f t="shared" si="7"/>
        <v>0</v>
      </c>
      <c r="CN16" s="95">
        <f t="shared" si="7"/>
        <v>0</v>
      </c>
      <c r="CO16" s="95">
        <f t="shared" si="7"/>
        <v>0</v>
      </c>
      <c r="CP16" s="95">
        <f t="shared" si="7"/>
        <v>0</v>
      </c>
      <c r="CQ16" s="95">
        <f t="shared" si="7"/>
        <v>0</v>
      </c>
      <c r="CR16" s="95">
        <f t="shared" si="7"/>
        <v>0</v>
      </c>
      <c r="CS16" s="59">
        <f t="shared" si="7"/>
        <v>0</v>
      </c>
      <c r="CT16" s="59">
        <f t="shared" si="7"/>
        <v>0</v>
      </c>
      <c r="CU16" s="59">
        <f t="shared" si="7"/>
        <v>0</v>
      </c>
      <c r="CV16" s="59">
        <f t="shared" si="7"/>
        <v>0</v>
      </c>
      <c r="CW16" s="59">
        <f t="shared" si="7"/>
        <v>0</v>
      </c>
      <c r="CX16" s="95">
        <f t="shared" si="7"/>
        <v>0</v>
      </c>
      <c r="CY16" s="95">
        <f t="shared" si="7"/>
        <v>0</v>
      </c>
      <c r="CZ16" s="95">
        <f t="shared" si="7"/>
        <v>0</v>
      </c>
      <c r="DA16" s="95">
        <f t="shared" si="7"/>
        <v>0</v>
      </c>
      <c r="DB16" s="95">
        <f t="shared" si="7"/>
        <v>0</v>
      </c>
    </row>
    <row r="17" spans="1:83">
      <c r="A17" t="s">
        <v>166</v>
      </c>
      <c r="B17" s="10">
        <v>48</v>
      </c>
      <c r="C17" s="4" t="s">
        <v>3</v>
      </c>
      <c r="D17" s="10" t="s">
        <v>40</v>
      </c>
      <c r="E17" s="59">
        <f t="shared" si="1"/>
        <v>0</v>
      </c>
      <c r="F17" s="59">
        <f t="shared" si="2"/>
        <v>0</v>
      </c>
      <c r="G17" s="59">
        <f t="shared" si="3"/>
        <v>75</v>
      </c>
      <c r="H17" s="59">
        <f t="shared" si="4"/>
        <v>25</v>
      </c>
      <c r="I17" s="59">
        <f t="shared" si="5"/>
        <v>0.75</v>
      </c>
      <c r="J17">
        <v>8</v>
      </c>
      <c r="K17">
        <v>0</v>
      </c>
      <c r="L17">
        <v>0</v>
      </c>
      <c r="M17">
        <v>6</v>
      </c>
      <c r="N17">
        <v>2</v>
      </c>
      <c r="O17">
        <v>0.75</v>
      </c>
      <c r="P17">
        <v>468.5</v>
      </c>
      <c r="Q17">
        <v>0</v>
      </c>
      <c r="R17">
        <v>563.83333330000005</v>
      </c>
      <c r="S17">
        <v>182.5</v>
      </c>
      <c r="T17">
        <v>62</v>
      </c>
      <c r="U17">
        <v>33.666666669999998</v>
      </c>
      <c r="V17">
        <v>147</v>
      </c>
      <c r="W17">
        <v>529.75</v>
      </c>
      <c r="X17">
        <v>678.83333330000005</v>
      </c>
      <c r="Y17">
        <v>82.5</v>
      </c>
      <c r="Z17">
        <v>53.25</v>
      </c>
      <c r="AA17">
        <v>40.5</v>
      </c>
      <c r="AB17">
        <v>91.5</v>
      </c>
      <c r="AC17">
        <v>38</v>
      </c>
      <c r="AD17">
        <v>13</v>
      </c>
      <c r="AE17">
        <v>18</v>
      </c>
      <c r="AF17">
        <v>7</v>
      </c>
      <c r="AG17">
        <v>14</v>
      </c>
      <c r="AH17">
        <v>8</v>
      </c>
      <c r="AI17">
        <v>2</v>
      </c>
      <c r="AJ17">
        <v>0</v>
      </c>
      <c r="AK17">
        <v>0</v>
      </c>
      <c r="AL17">
        <v>14</v>
      </c>
      <c r="AM17">
        <v>8</v>
      </c>
      <c r="AN17">
        <v>0</v>
      </c>
      <c r="AO17">
        <v>1</v>
      </c>
      <c r="AP17">
        <v>0</v>
      </c>
      <c r="AQ17">
        <v>0</v>
      </c>
      <c r="AR17">
        <v>4</v>
      </c>
      <c r="AS17">
        <v>3</v>
      </c>
      <c r="AT17">
        <v>6</v>
      </c>
      <c r="AU17">
        <v>1</v>
      </c>
      <c r="AV17">
        <v>0</v>
      </c>
      <c r="AW17">
        <v>0</v>
      </c>
      <c r="AX17">
        <v>8</v>
      </c>
      <c r="AY17">
        <v>3</v>
      </c>
      <c r="AZ17">
        <v>2</v>
      </c>
      <c r="BA17">
        <v>0</v>
      </c>
      <c r="BB17">
        <v>0</v>
      </c>
      <c r="BC17">
        <v>0</v>
      </c>
      <c r="BD17">
        <v>2</v>
      </c>
      <c r="BE17">
        <v>10</v>
      </c>
      <c r="BF17">
        <v>0</v>
      </c>
      <c r="BG17">
        <v>0</v>
      </c>
      <c r="BH17">
        <v>0</v>
      </c>
      <c r="BI17">
        <v>2</v>
      </c>
      <c r="BJ17">
        <v>7</v>
      </c>
      <c r="BK17">
        <v>1</v>
      </c>
      <c r="BL17">
        <v>210</v>
      </c>
      <c r="BM17">
        <v>52</v>
      </c>
      <c r="BN17">
        <v>4</v>
      </c>
      <c r="BO17">
        <v>14</v>
      </c>
      <c r="BP17">
        <v>11</v>
      </c>
      <c r="BQ17">
        <v>30</v>
      </c>
      <c r="BR17">
        <v>99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t="s">
        <v>58</v>
      </c>
    </row>
    <row r="18" spans="1:83">
      <c r="A18" t="s">
        <v>167</v>
      </c>
      <c r="B18" s="10">
        <v>40</v>
      </c>
      <c r="C18" s="6" t="s">
        <v>2</v>
      </c>
      <c r="D18" s="10" t="s">
        <v>40</v>
      </c>
      <c r="E18" s="59">
        <f t="shared" si="1"/>
        <v>0</v>
      </c>
      <c r="F18" s="59">
        <f t="shared" si="2"/>
        <v>0</v>
      </c>
      <c r="G18" s="59">
        <f t="shared" si="3"/>
        <v>75</v>
      </c>
      <c r="H18" s="59">
        <f t="shared" si="4"/>
        <v>25</v>
      </c>
      <c r="I18" s="59">
        <f t="shared" si="5"/>
        <v>0.75</v>
      </c>
      <c r="J18">
        <v>8</v>
      </c>
      <c r="K18">
        <v>0</v>
      </c>
      <c r="L18">
        <v>0</v>
      </c>
      <c r="M18">
        <v>6</v>
      </c>
      <c r="N18">
        <v>2</v>
      </c>
      <c r="O18">
        <v>0.75</v>
      </c>
      <c r="P18">
        <v>104.25</v>
      </c>
      <c r="Q18">
        <v>0</v>
      </c>
      <c r="R18">
        <v>105.66666669999999</v>
      </c>
      <c r="S18">
        <v>100</v>
      </c>
      <c r="T18">
        <v>103.875</v>
      </c>
      <c r="U18">
        <v>116.83333330000001</v>
      </c>
      <c r="V18">
        <v>65</v>
      </c>
      <c r="W18">
        <v>784.625</v>
      </c>
      <c r="X18">
        <v>850.16666669999995</v>
      </c>
      <c r="Y18">
        <v>588</v>
      </c>
      <c r="Z18">
        <v>317.5</v>
      </c>
      <c r="AA18">
        <v>420.83333340000001</v>
      </c>
      <c r="AB18">
        <v>7.5</v>
      </c>
      <c r="AC18">
        <v>25</v>
      </c>
      <c r="AD18">
        <v>9</v>
      </c>
      <c r="AE18">
        <v>14</v>
      </c>
      <c r="AF18">
        <v>2</v>
      </c>
      <c r="AG18">
        <v>13</v>
      </c>
      <c r="AH18">
        <v>9</v>
      </c>
      <c r="AI18">
        <v>1</v>
      </c>
      <c r="AJ18">
        <v>0</v>
      </c>
      <c r="AK18">
        <v>1</v>
      </c>
      <c r="AL18">
        <v>1</v>
      </c>
      <c r="AM18">
        <v>8</v>
      </c>
      <c r="AN18">
        <v>1</v>
      </c>
      <c r="AO18">
        <v>0</v>
      </c>
      <c r="AP18">
        <v>0</v>
      </c>
      <c r="AQ18">
        <v>0</v>
      </c>
      <c r="AR18">
        <v>0</v>
      </c>
      <c r="AS18">
        <v>5</v>
      </c>
      <c r="AT18">
        <v>6</v>
      </c>
      <c r="AU18">
        <v>1</v>
      </c>
      <c r="AV18">
        <v>0</v>
      </c>
      <c r="AW18">
        <v>1</v>
      </c>
      <c r="AX18">
        <v>1</v>
      </c>
      <c r="AY18">
        <v>0</v>
      </c>
      <c r="AZ18">
        <v>2</v>
      </c>
      <c r="BA18">
        <v>0</v>
      </c>
      <c r="BB18">
        <v>0</v>
      </c>
      <c r="BC18">
        <v>0</v>
      </c>
      <c r="BD18">
        <v>0</v>
      </c>
      <c r="BE18">
        <v>15</v>
      </c>
      <c r="BF18">
        <v>0</v>
      </c>
      <c r="BG18">
        <v>1</v>
      </c>
      <c r="BH18">
        <v>6</v>
      </c>
      <c r="BI18">
        <v>2</v>
      </c>
      <c r="BJ18">
        <v>6</v>
      </c>
      <c r="BK18">
        <v>0</v>
      </c>
      <c r="BL18">
        <v>370</v>
      </c>
      <c r="BM18">
        <v>17</v>
      </c>
      <c r="BN18">
        <v>3</v>
      </c>
      <c r="BO18">
        <v>13</v>
      </c>
      <c r="BP18">
        <v>0</v>
      </c>
      <c r="BQ18">
        <v>40</v>
      </c>
      <c r="BR18">
        <v>297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 t="s">
        <v>58</v>
      </c>
      <c r="CE18" s="58" t="s">
        <v>111</v>
      </c>
    </row>
    <row r="19" spans="1:83">
      <c r="A19" t="s">
        <v>182</v>
      </c>
      <c r="B19" s="10">
        <v>48</v>
      </c>
      <c r="C19" s="4" t="s">
        <v>3</v>
      </c>
      <c r="D19" s="10" t="s">
        <v>40</v>
      </c>
      <c r="E19" s="59">
        <f t="shared" si="1"/>
        <v>0</v>
      </c>
      <c r="F19" s="59">
        <f t="shared" si="2"/>
        <v>0</v>
      </c>
      <c r="G19" s="59">
        <f t="shared" si="3"/>
        <v>62.5</v>
      </c>
      <c r="H19" s="59">
        <f t="shared" si="4"/>
        <v>37.5</v>
      </c>
      <c r="I19" s="59">
        <f t="shared" si="5"/>
        <v>0.625</v>
      </c>
      <c r="J19">
        <v>8</v>
      </c>
      <c r="K19">
        <v>0</v>
      </c>
      <c r="L19">
        <v>0</v>
      </c>
      <c r="M19">
        <v>5</v>
      </c>
      <c r="N19">
        <v>3</v>
      </c>
      <c r="O19">
        <v>0.625</v>
      </c>
      <c r="P19">
        <v>1115.875</v>
      </c>
      <c r="Q19">
        <v>0</v>
      </c>
      <c r="R19">
        <v>411.4</v>
      </c>
      <c r="S19">
        <v>2290</v>
      </c>
      <c r="T19">
        <v>356.5</v>
      </c>
      <c r="U19">
        <v>340</v>
      </c>
      <c r="V19">
        <v>384</v>
      </c>
      <c r="W19">
        <v>61.75</v>
      </c>
      <c r="X19">
        <v>57</v>
      </c>
      <c r="Y19">
        <v>69.666666660000004</v>
      </c>
      <c r="Z19">
        <v>1064.125</v>
      </c>
      <c r="AA19">
        <v>1277.2</v>
      </c>
      <c r="AB19">
        <v>709</v>
      </c>
      <c r="AC19">
        <v>30</v>
      </c>
      <c r="AD19">
        <v>10</v>
      </c>
      <c r="AE19">
        <v>11</v>
      </c>
      <c r="AF19">
        <v>9</v>
      </c>
      <c r="AG19">
        <v>15</v>
      </c>
      <c r="AH19">
        <v>9</v>
      </c>
      <c r="AI19">
        <v>4</v>
      </c>
      <c r="AJ19">
        <v>0</v>
      </c>
      <c r="AK19">
        <v>0</v>
      </c>
      <c r="AL19">
        <v>2</v>
      </c>
      <c r="AM19">
        <v>8</v>
      </c>
      <c r="AN19">
        <v>1</v>
      </c>
      <c r="AO19">
        <v>0</v>
      </c>
      <c r="AP19">
        <v>0</v>
      </c>
      <c r="AQ19">
        <v>0</v>
      </c>
      <c r="AR19">
        <v>1</v>
      </c>
      <c r="AS19">
        <v>4</v>
      </c>
      <c r="AT19">
        <v>5</v>
      </c>
      <c r="AU19">
        <v>2</v>
      </c>
      <c r="AV19">
        <v>0</v>
      </c>
      <c r="AW19">
        <v>0</v>
      </c>
      <c r="AX19">
        <v>0</v>
      </c>
      <c r="AY19">
        <v>3</v>
      </c>
      <c r="AZ19">
        <v>3</v>
      </c>
      <c r="BA19">
        <v>2</v>
      </c>
      <c r="BB19">
        <v>0</v>
      </c>
      <c r="BC19">
        <v>0</v>
      </c>
      <c r="BD19">
        <v>1</v>
      </c>
      <c r="BE19">
        <v>28</v>
      </c>
      <c r="BF19">
        <v>11</v>
      </c>
      <c r="BG19">
        <v>0</v>
      </c>
      <c r="BH19">
        <v>0</v>
      </c>
      <c r="BI19">
        <v>5</v>
      </c>
      <c r="BJ19">
        <v>3</v>
      </c>
      <c r="BK19">
        <v>9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 t="s">
        <v>58</v>
      </c>
    </row>
    <row r="20" spans="1:83">
      <c r="A20" t="s">
        <v>169</v>
      </c>
      <c r="B20" s="10">
        <v>48</v>
      </c>
      <c r="C20" s="6" t="s">
        <v>2</v>
      </c>
      <c r="D20" s="10" t="s">
        <v>40</v>
      </c>
      <c r="E20" s="59">
        <f t="shared" si="1"/>
        <v>0</v>
      </c>
      <c r="F20" s="59">
        <f t="shared" si="2"/>
        <v>0</v>
      </c>
      <c r="G20" s="59">
        <f t="shared" si="3"/>
        <v>100</v>
      </c>
      <c r="H20" s="59">
        <f t="shared" si="4"/>
        <v>0</v>
      </c>
      <c r="I20" s="59">
        <f t="shared" si="5"/>
        <v>1</v>
      </c>
      <c r="J20">
        <v>8</v>
      </c>
      <c r="K20">
        <v>0</v>
      </c>
      <c r="L20">
        <v>0</v>
      </c>
      <c r="M20">
        <v>8</v>
      </c>
      <c r="N20">
        <v>0</v>
      </c>
      <c r="O20">
        <v>1</v>
      </c>
      <c r="P20">
        <v>147.75</v>
      </c>
      <c r="Q20">
        <v>0</v>
      </c>
      <c r="R20">
        <v>147.75</v>
      </c>
      <c r="S20">
        <v>0</v>
      </c>
      <c r="T20">
        <v>95.625</v>
      </c>
      <c r="U20">
        <v>95.625</v>
      </c>
      <c r="V20">
        <v>0</v>
      </c>
      <c r="W20">
        <v>76</v>
      </c>
      <c r="X20">
        <v>76</v>
      </c>
      <c r="Y20">
        <v>0</v>
      </c>
      <c r="Z20">
        <v>592.25</v>
      </c>
      <c r="AA20">
        <v>592.25</v>
      </c>
      <c r="AB20">
        <v>0</v>
      </c>
      <c r="AC20">
        <v>30</v>
      </c>
      <c r="AD20">
        <v>11</v>
      </c>
      <c r="AE20">
        <v>16</v>
      </c>
      <c r="AF20">
        <v>3</v>
      </c>
      <c r="AG20">
        <v>10</v>
      </c>
      <c r="AH20">
        <v>9</v>
      </c>
      <c r="AI20">
        <v>0</v>
      </c>
      <c r="AJ20">
        <v>0</v>
      </c>
      <c r="AK20">
        <v>0</v>
      </c>
      <c r="AL20">
        <v>11</v>
      </c>
      <c r="AM20">
        <v>8</v>
      </c>
      <c r="AN20">
        <v>1</v>
      </c>
      <c r="AO20">
        <v>0</v>
      </c>
      <c r="AP20">
        <v>0</v>
      </c>
      <c r="AQ20">
        <v>0</v>
      </c>
      <c r="AR20">
        <v>2</v>
      </c>
      <c r="AS20">
        <v>1</v>
      </c>
      <c r="AT20">
        <v>8</v>
      </c>
      <c r="AU20">
        <v>0</v>
      </c>
      <c r="AV20">
        <v>0</v>
      </c>
      <c r="AW20">
        <v>0</v>
      </c>
      <c r="AX20">
        <v>7</v>
      </c>
      <c r="AY20">
        <v>1</v>
      </c>
      <c r="AZ20">
        <v>0</v>
      </c>
      <c r="BA20">
        <v>0</v>
      </c>
      <c r="BB20">
        <v>0</v>
      </c>
      <c r="BC20">
        <v>0</v>
      </c>
      <c r="BD20">
        <v>2</v>
      </c>
      <c r="BE20">
        <v>8</v>
      </c>
      <c r="BF20">
        <v>0</v>
      </c>
      <c r="BG20">
        <v>0</v>
      </c>
      <c r="BH20">
        <v>0</v>
      </c>
      <c r="BI20">
        <v>7</v>
      </c>
      <c r="BJ20">
        <v>1</v>
      </c>
      <c r="BK20">
        <v>0</v>
      </c>
      <c r="BL20">
        <v>97</v>
      </c>
      <c r="BM20">
        <v>7</v>
      </c>
      <c r="BN20">
        <v>4</v>
      </c>
      <c r="BO20">
        <v>11</v>
      </c>
      <c r="BP20">
        <v>8</v>
      </c>
      <c r="BQ20">
        <v>0</v>
      </c>
      <c r="BR20">
        <v>67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 t="s">
        <v>58</v>
      </c>
    </row>
    <row r="21" spans="1:83">
      <c r="A21" t="s">
        <v>170</v>
      </c>
      <c r="B21" s="10">
        <v>40</v>
      </c>
      <c r="C21" s="6" t="s">
        <v>2</v>
      </c>
      <c r="D21" s="10" t="s">
        <v>40</v>
      </c>
      <c r="E21" s="59">
        <f t="shared" si="1"/>
        <v>0</v>
      </c>
      <c r="F21" s="59">
        <f t="shared" si="2"/>
        <v>0</v>
      </c>
      <c r="G21" s="59">
        <f t="shared" si="3"/>
        <v>100</v>
      </c>
      <c r="H21" s="59">
        <f t="shared" si="4"/>
        <v>0</v>
      </c>
      <c r="I21" s="59">
        <f t="shared" si="5"/>
        <v>1</v>
      </c>
      <c r="J21">
        <v>8</v>
      </c>
      <c r="K21">
        <v>0</v>
      </c>
      <c r="L21">
        <v>0</v>
      </c>
      <c r="M21">
        <v>8</v>
      </c>
      <c r="N21">
        <v>0</v>
      </c>
      <c r="O21">
        <v>1</v>
      </c>
      <c r="P21">
        <v>389.25</v>
      </c>
      <c r="Q21">
        <v>0</v>
      </c>
      <c r="R21">
        <v>389.25</v>
      </c>
      <c r="S21">
        <v>0</v>
      </c>
      <c r="T21">
        <v>104.25</v>
      </c>
      <c r="U21">
        <v>104.25</v>
      </c>
      <c r="V21">
        <v>0</v>
      </c>
      <c r="W21">
        <v>104.5</v>
      </c>
      <c r="X21">
        <v>104.5</v>
      </c>
      <c r="Y21">
        <v>0</v>
      </c>
      <c r="Z21">
        <v>1160.125</v>
      </c>
      <c r="AA21">
        <v>1160.125</v>
      </c>
      <c r="AB21">
        <v>0</v>
      </c>
      <c r="AC21">
        <v>98</v>
      </c>
      <c r="AD21">
        <v>32</v>
      </c>
      <c r="AE21">
        <v>66</v>
      </c>
      <c r="AF21">
        <v>0</v>
      </c>
      <c r="AG21">
        <v>17</v>
      </c>
      <c r="AH21">
        <v>22</v>
      </c>
      <c r="AI21">
        <v>28</v>
      </c>
      <c r="AJ21">
        <v>4</v>
      </c>
      <c r="AK21">
        <v>0</v>
      </c>
      <c r="AL21">
        <v>27</v>
      </c>
      <c r="AM21">
        <v>8</v>
      </c>
      <c r="AN21">
        <v>14</v>
      </c>
      <c r="AO21">
        <v>0</v>
      </c>
      <c r="AP21">
        <v>0</v>
      </c>
      <c r="AQ21">
        <v>0</v>
      </c>
      <c r="AR21">
        <v>10</v>
      </c>
      <c r="AS21">
        <v>9</v>
      </c>
      <c r="AT21">
        <v>8</v>
      </c>
      <c r="AU21">
        <v>28</v>
      </c>
      <c r="AV21">
        <v>4</v>
      </c>
      <c r="AW21">
        <v>0</v>
      </c>
      <c r="AX21">
        <v>17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9</v>
      </c>
      <c r="BF21">
        <v>0</v>
      </c>
      <c r="BG21">
        <v>0</v>
      </c>
      <c r="BH21">
        <v>0</v>
      </c>
      <c r="BI21">
        <v>8</v>
      </c>
      <c r="BJ21">
        <v>0</v>
      </c>
      <c r="BK21">
        <v>1</v>
      </c>
      <c r="BL21">
        <v>26</v>
      </c>
      <c r="BM21">
        <v>1</v>
      </c>
      <c r="BN21">
        <v>0</v>
      </c>
      <c r="BO21">
        <v>0</v>
      </c>
      <c r="BP21">
        <v>10</v>
      </c>
      <c r="BQ21">
        <v>0</v>
      </c>
      <c r="BR21">
        <v>15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 t="s">
        <v>58</v>
      </c>
      <c r="CE21" s="58" t="s">
        <v>111</v>
      </c>
    </row>
    <row r="22" spans="1:83">
      <c r="A22" t="s">
        <v>171</v>
      </c>
      <c r="B22" s="10">
        <v>48</v>
      </c>
      <c r="C22" s="4" t="s">
        <v>3</v>
      </c>
      <c r="D22" s="10" t="s">
        <v>40</v>
      </c>
      <c r="E22" s="59">
        <f t="shared" si="1"/>
        <v>0</v>
      </c>
      <c r="F22" s="59">
        <f t="shared" si="2"/>
        <v>0</v>
      </c>
      <c r="G22" s="59">
        <f t="shared" si="3"/>
        <v>87.5</v>
      </c>
      <c r="H22" s="59">
        <f t="shared" si="4"/>
        <v>12.5</v>
      </c>
      <c r="I22" s="59">
        <f t="shared" si="5"/>
        <v>0.875</v>
      </c>
      <c r="J22">
        <v>8</v>
      </c>
      <c r="K22">
        <v>0</v>
      </c>
      <c r="L22">
        <v>0</v>
      </c>
      <c r="M22">
        <v>7</v>
      </c>
      <c r="N22">
        <v>1</v>
      </c>
      <c r="O22">
        <v>0.875</v>
      </c>
      <c r="P22">
        <v>396.25</v>
      </c>
      <c r="Q22">
        <v>0</v>
      </c>
      <c r="R22">
        <v>432.14285719999998</v>
      </c>
      <c r="S22">
        <v>145</v>
      </c>
      <c r="T22">
        <v>116.625</v>
      </c>
      <c r="U22">
        <v>125.2857143</v>
      </c>
      <c r="V22">
        <v>56</v>
      </c>
      <c r="W22">
        <v>54.25</v>
      </c>
      <c r="X22">
        <v>49.571428570000002</v>
      </c>
      <c r="Y22">
        <v>87</v>
      </c>
      <c r="Z22">
        <v>275.5</v>
      </c>
      <c r="AA22">
        <v>268.7142857</v>
      </c>
      <c r="AB22">
        <v>323</v>
      </c>
      <c r="AC22">
        <v>34</v>
      </c>
      <c r="AD22">
        <v>12</v>
      </c>
      <c r="AE22">
        <v>17</v>
      </c>
      <c r="AF22">
        <v>5</v>
      </c>
      <c r="AG22">
        <v>14</v>
      </c>
      <c r="AH22">
        <v>8</v>
      </c>
      <c r="AI22">
        <v>1</v>
      </c>
      <c r="AJ22">
        <v>0</v>
      </c>
      <c r="AK22">
        <v>3</v>
      </c>
      <c r="AL22">
        <v>8</v>
      </c>
      <c r="AM22">
        <v>8</v>
      </c>
      <c r="AN22">
        <v>0</v>
      </c>
      <c r="AO22">
        <v>0</v>
      </c>
      <c r="AP22">
        <v>0</v>
      </c>
      <c r="AQ22">
        <v>0</v>
      </c>
      <c r="AR22">
        <v>4</v>
      </c>
      <c r="AS22">
        <v>6</v>
      </c>
      <c r="AT22">
        <v>7</v>
      </c>
      <c r="AU22">
        <v>0</v>
      </c>
      <c r="AV22">
        <v>0</v>
      </c>
      <c r="AW22">
        <v>0</v>
      </c>
      <c r="AX22">
        <v>4</v>
      </c>
      <c r="AY22">
        <v>0</v>
      </c>
      <c r="AZ22">
        <v>1</v>
      </c>
      <c r="BA22">
        <v>1</v>
      </c>
      <c r="BB22">
        <v>0</v>
      </c>
      <c r="BC22">
        <v>3</v>
      </c>
      <c r="BD22">
        <v>0</v>
      </c>
      <c r="BE22">
        <v>15</v>
      </c>
      <c r="BF22">
        <v>0</v>
      </c>
      <c r="BG22">
        <v>0</v>
      </c>
      <c r="BH22">
        <v>0</v>
      </c>
      <c r="BI22">
        <v>7</v>
      </c>
      <c r="BJ22">
        <v>3</v>
      </c>
      <c r="BK22">
        <v>5</v>
      </c>
      <c r="BL22">
        <v>72</v>
      </c>
      <c r="BM22">
        <v>16</v>
      </c>
      <c r="BN22">
        <v>1</v>
      </c>
      <c r="BO22">
        <v>10</v>
      </c>
      <c r="BP22">
        <v>2</v>
      </c>
      <c r="BQ22">
        <v>6</v>
      </c>
      <c r="BR22">
        <v>37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t="s">
        <v>58</v>
      </c>
      <c r="CE22" s="58"/>
    </row>
    <row r="23" spans="1:83">
      <c r="A23" t="s">
        <v>172</v>
      </c>
      <c r="B23" s="10">
        <v>40</v>
      </c>
      <c r="C23" s="4" t="s">
        <v>3</v>
      </c>
      <c r="D23" s="10" t="s">
        <v>40</v>
      </c>
      <c r="E23" s="59">
        <f t="shared" si="1"/>
        <v>0</v>
      </c>
      <c r="F23" s="59">
        <f t="shared" si="2"/>
        <v>0</v>
      </c>
      <c r="G23" s="59">
        <f t="shared" si="3"/>
        <v>75</v>
      </c>
      <c r="H23" s="59">
        <f t="shared" si="4"/>
        <v>25</v>
      </c>
      <c r="I23" s="59">
        <f t="shared" si="5"/>
        <v>0.75</v>
      </c>
      <c r="J23">
        <v>8</v>
      </c>
      <c r="K23">
        <v>0</v>
      </c>
      <c r="L23">
        <v>0</v>
      </c>
      <c r="M23">
        <v>6</v>
      </c>
      <c r="N23">
        <v>2</v>
      </c>
      <c r="O23">
        <v>0.75</v>
      </c>
      <c r="P23">
        <v>128.625</v>
      </c>
      <c r="Q23">
        <v>0</v>
      </c>
      <c r="R23">
        <v>148.83333329999999</v>
      </c>
      <c r="S23">
        <v>68</v>
      </c>
      <c r="T23">
        <v>111.75</v>
      </c>
      <c r="U23">
        <v>127.66666669999999</v>
      </c>
      <c r="V23">
        <v>64</v>
      </c>
      <c r="W23">
        <v>39.5</v>
      </c>
      <c r="X23">
        <v>36.833333330000002</v>
      </c>
      <c r="Y23">
        <v>47.5</v>
      </c>
      <c r="Z23">
        <v>880.5</v>
      </c>
      <c r="AA23">
        <v>1075.333333</v>
      </c>
      <c r="AB23">
        <v>296</v>
      </c>
      <c r="AC23">
        <v>28</v>
      </c>
      <c r="AD23">
        <v>11</v>
      </c>
      <c r="AE23">
        <v>15</v>
      </c>
      <c r="AF23">
        <v>2</v>
      </c>
      <c r="AG23">
        <v>8</v>
      </c>
      <c r="AH23">
        <v>8</v>
      </c>
      <c r="AI23">
        <v>2</v>
      </c>
      <c r="AJ23">
        <v>0</v>
      </c>
      <c r="AK23">
        <v>0</v>
      </c>
      <c r="AL23">
        <v>10</v>
      </c>
      <c r="AM23">
        <v>8</v>
      </c>
      <c r="AN23">
        <v>0</v>
      </c>
      <c r="AO23">
        <v>1</v>
      </c>
      <c r="AP23">
        <v>0</v>
      </c>
      <c r="AQ23">
        <v>0</v>
      </c>
      <c r="AR23">
        <v>2</v>
      </c>
      <c r="AS23">
        <v>0</v>
      </c>
      <c r="AT23">
        <v>6</v>
      </c>
      <c r="AU23">
        <v>1</v>
      </c>
      <c r="AV23">
        <v>0</v>
      </c>
      <c r="AW23">
        <v>0</v>
      </c>
      <c r="AX23">
        <v>8</v>
      </c>
      <c r="AY23">
        <v>0</v>
      </c>
      <c r="AZ23">
        <v>2</v>
      </c>
      <c r="BA23">
        <v>0</v>
      </c>
      <c r="BB23">
        <v>0</v>
      </c>
      <c r="BC23">
        <v>0</v>
      </c>
      <c r="BD23">
        <v>0</v>
      </c>
      <c r="BE23">
        <v>8</v>
      </c>
      <c r="BF23">
        <v>0</v>
      </c>
      <c r="BG23">
        <v>0</v>
      </c>
      <c r="BH23">
        <v>0</v>
      </c>
      <c r="BI23">
        <v>7</v>
      </c>
      <c r="BJ23">
        <v>1</v>
      </c>
      <c r="BK23">
        <v>0</v>
      </c>
      <c r="BL23">
        <v>91</v>
      </c>
      <c r="BM23">
        <v>10</v>
      </c>
      <c r="BN23">
        <v>1</v>
      </c>
      <c r="BO23">
        <v>6</v>
      </c>
      <c r="BP23">
        <v>5</v>
      </c>
      <c r="BQ23">
        <v>0</v>
      </c>
      <c r="BR23">
        <v>69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 t="s">
        <v>58</v>
      </c>
      <c r="CE23" s="58" t="s">
        <v>111</v>
      </c>
    </row>
    <row r="24" spans="1:83">
      <c r="A24" t="s">
        <v>173</v>
      </c>
      <c r="B24" s="10">
        <v>40</v>
      </c>
      <c r="C24" s="6" t="s">
        <v>2</v>
      </c>
      <c r="D24" s="10" t="s">
        <v>40</v>
      </c>
      <c r="E24" s="59">
        <f t="shared" si="1"/>
        <v>0</v>
      </c>
      <c r="F24" s="59">
        <f t="shared" si="2"/>
        <v>0</v>
      </c>
      <c r="G24" s="59">
        <f t="shared" si="3"/>
        <v>100</v>
      </c>
      <c r="H24" s="59">
        <f t="shared" si="4"/>
        <v>0</v>
      </c>
      <c r="I24" s="59">
        <f t="shared" si="5"/>
        <v>1</v>
      </c>
      <c r="J24">
        <v>8</v>
      </c>
      <c r="K24">
        <v>0</v>
      </c>
      <c r="L24">
        <v>0</v>
      </c>
      <c r="M24">
        <v>8</v>
      </c>
      <c r="N24">
        <v>0</v>
      </c>
      <c r="O24">
        <v>1</v>
      </c>
      <c r="P24">
        <v>242.625</v>
      </c>
      <c r="Q24">
        <v>0</v>
      </c>
      <c r="R24">
        <v>242.625</v>
      </c>
      <c r="S24">
        <v>0</v>
      </c>
      <c r="T24">
        <v>60.5</v>
      </c>
      <c r="U24">
        <v>60.5</v>
      </c>
      <c r="V24">
        <v>0</v>
      </c>
      <c r="W24">
        <v>460.75</v>
      </c>
      <c r="X24">
        <v>460.75</v>
      </c>
      <c r="Y24">
        <v>0</v>
      </c>
      <c r="Z24">
        <v>44.625</v>
      </c>
      <c r="AA24">
        <v>44.625</v>
      </c>
      <c r="AB24">
        <v>0</v>
      </c>
      <c r="AC24">
        <v>20</v>
      </c>
      <c r="AD24">
        <v>10</v>
      </c>
      <c r="AE24">
        <v>10</v>
      </c>
      <c r="AF24">
        <v>0</v>
      </c>
      <c r="AG24">
        <v>8</v>
      </c>
      <c r="AH24">
        <v>8</v>
      </c>
      <c r="AI24">
        <v>0</v>
      </c>
      <c r="AJ24">
        <v>0</v>
      </c>
      <c r="AK24">
        <v>0</v>
      </c>
      <c r="AL24">
        <v>4</v>
      </c>
      <c r="AM24">
        <v>8</v>
      </c>
      <c r="AN24">
        <v>0</v>
      </c>
      <c r="AO24">
        <v>0</v>
      </c>
      <c r="AP24">
        <v>0</v>
      </c>
      <c r="AQ24">
        <v>0</v>
      </c>
      <c r="AR24">
        <v>2</v>
      </c>
      <c r="AS24">
        <v>0</v>
      </c>
      <c r="AT24">
        <v>8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23</v>
      </c>
      <c r="BF24">
        <v>0</v>
      </c>
      <c r="BG24">
        <v>0</v>
      </c>
      <c r="BH24">
        <v>0</v>
      </c>
      <c r="BI24">
        <v>5</v>
      </c>
      <c r="BJ24">
        <v>15</v>
      </c>
      <c r="BK24">
        <v>3</v>
      </c>
      <c r="BL24">
        <v>126</v>
      </c>
      <c r="BM24">
        <v>21</v>
      </c>
      <c r="BN24">
        <v>0</v>
      </c>
      <c r="BO24">
        <v>17</v>
      </c>
      <c r="BP24">
        <v>31</v>
      </c>
      <c r="BQ24">
        <v>27</v>
      </c>
      <c r="BR24">
        <v>30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 t="s">
        <v>58</v>
      </c>
      <c r="CE24" s="58" t="s">
        <v>111</v>
      </c>
    </row>
    <row r="25" spans="1:83">
      <c r="A25" t="s">
        <v>174</v>
      </c>
      <c r="B25" s="10">
        <v>48</v>
      </c>
      <c r="C25" s="6" t="s">
        <v>2</v>
      </c>
      <c r="D25" s="10" t="s">
        <v>40</v>
      </c>
      <c r="E25" s="59">
        <f t="shared" si="1"/>
        <v>0</v>
      </c>
      <c r="F25" s="59">
        <f t="shared" si="2"/>
        <v>0</v>
      </c>
      <c r="G25" s="59">
        <f t="shared" si="3"/>
        <v>75</v>
      </c>
      <c r="H25" s="59">
        <f t="shared" si="4"/>
        <v>25</v>
      </c>
      <c r="I25" s="59">
        <f t="shared" si="5"/>
        <v>0.75</v>
      </c>
      <c r="J25">
        <v>8</v>
      </c>
      <c r="K25">
        <v>0</v>
      </c>
      <c r="L25">
        <v>0</v>
      </c>
      <c r="M25">
        <v>6</v>
      </c>
      <c r="N25">
        <v>2</v>
      </c>
      <c r="O25">
        <v>0.75</v>
      </c>
      <c r="P25">
        <v>191.5</v>
      </c>
      <c r="Q25">
        <v>0</v>
      </c>
      <c r="R25">
        <v>149</v>
      </c>
      <c r="S25">
        <v>319</v>
      </c>
      <c r="T25">
        <v>85</v>
      </c>
      <c r="U25">
        <v>92.166666660000004</v>
      </c>
      <c r="V25">
        <v>63.5</v>
      </c>
      <c r="W25">
        <v>360.375</v>
      </c>
      <c r="X25">
        <v>211.33333329999999</v>
      </c>
      <c r="Y25">
        <v>807.5</v>
      </c>
      <c r="Z25">
        <v>530.5</v>
      </c>
      <c r="AA25">
        <v>700.5</v>
      </c>
      <c r="AB25">
        <v>20.5</v>
      </c>
      <c r="AC25">
        <v>33</v>
      </c>
      <c r="AD25">
        <v>15</v>
      </c>
      <c r="AE25">
        <v>12</v>
      </c>
      <c r="AF25">
        <v>6</v>
      </c>
      <c r="AG25">
        <v>9</v>
      </c>
      <c r="AH25">
        <v>12</v>
      </c>
      <c r="AI25">
        <v>2</v>
      </c>
      <c r="AJ25">
        <v>0</v>
      </c>
      <c r="AK25">
        <v>1</v>
      </c>
      <c r="AL25">
        <v>9</v>
      </c>
      <c r="AM25">
        <v>8</v>
      </c>
      <c r="AN25">
        <v>4</v>
      </c>
      <c r="AO25">
        <v>0</v>
      </c>
      <c r="AP25">
        <v>0</v>
      </c>
      <c r="AQ25">
        <v>0</v>
      </c>
      <c r="AR25">
        <v>3</v>
      </c>
      <c r="AS25">
        <v>0</v>
      </c>
      <c r="AT25">
        <v>6</v>
      </c>
      <c r="AU25">
        <v>2</v>
      </c>
      <c r="AV25">
        <v>0</v>
      </c>
      <c r="AW25">
        <v>1</v>
      </c>
      <c r="AX25">
        <v>3</v>
      </c>
      <c r="AY25">
        <v>1</v>
      </c>
      <c r="AZ25">
        <v>2</v>
      </c>
      <c r="BA25">
        <v>0</v>
      </c>
      <c r="BB25">
        <v>0</v>
      </c>
      <c r="BC25">
        <v>0</v>
      </c>
      <c r="BD25">
        <v>3</v>
      </c>
      <c r="BE25">
        <v>13</v>
      </c>
      <c r="BF25">
        <v>0</v>
      </c>
      <c r="BG25">
        <v>0</v>
      </c>
      <c r="BH25">
        <v>2</v>
      </c>
      <c r="BI25">
        <v>6</v>
      </c>
      <c r="BJ25">
        <v>2</v>
      </c>
      <c r="BK25">
        <v>3</v>
      </c>
      <c r="BL25">
        <v>121</v>
      </c>
      <c r="BM25">
        <v>11</v>
      </c>
      <c r="BN25">
        <v>1</v>
      </c>
      <c r="BO25">
        <v>12</v>
      </c>
      <c r="BP25">
        <v>6</v>
      </c>
      <c r="BQ25">
        <v>28</v>
      </c>
      <c r="BR25">
        <v>63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 t="s">
        <v>58</v>
      </c>
    </row>
    <row r="26" spans="1:83">
      <c r="A26" t="s">
        <v>183</v>
      </c>
      <c r="B26" s="10">
        <v>48</v>
      </c>
      <c r="C26" s="6" t="s">
        <v>2</v>
      </c>
      <c r="D26" s="10" t="s">
        <v>40</v>
      </c>
      <c r="E26" s="59">
        <f t="shared" si="1"/>
        <v>12.5</v>
      </c>
      <c r="F26" s="59">
        <f t="shared" si="2"/>
        <v>0</v>
      </c>
      <c r="G26" s="59">
        <f t="shared" si="3"/>
        <v>87.5</v>
      </c>
      <c r="H26" s="59">
        <f t="shared" si="4"/>
        <v>0</v>
      </c>
      <c r="I26" s="59">
        <f t="shared" si="5"/>
        <v>0.875</v>
      </c>
      <c r="J26">
        <v>8</v>
      </c>
      <c r="K26">
        <v>1</v>
      </c>
      <c r="L26">
        <v>0</v>
      </c>
      <c r="M26">
        <v>7</v>
      </c>
      <c r="N26">
        <v>0</v>
      </c>
      <c r="O26">
        <v>1</v>
      </c>
      <c r="P26">
        <v>1784.7142859999999</v>
      </c>
      <c r="Q26">
        <v>0</v>
      </c>
      <c r="R26">
        <v>1784.7142859999999</v>
      </c>
      <c r="S26">
        <v>0</v>
      </c>
      <c r="T26">
        <v>421.14285719999998</v>
      </c>
      <c r="U26">
        <v>421.14285719999998</v>
      </c>
      <c r="V26">
        <v>0</v>
      </c>
      <c r="W26">
        <v>115.2857143</v>
      </c>
      <c r="X26">
        <v>115.2857143</v>
      </c>
      <c r="Y26">
        <v>0</v>
      </c>
      <c r="Z26">
        <v>989.42857149999998</v>
      </c>
      <c r="AA26">
        <v>989.42857149999998</v>
      </c>
      <c r="AB26">
        <v>0</v>
      </c>
      <c r="AC26">
        <v>36</v>
      </c>
      <c r="AD26">
        <v>11</v>
      </c>
      <c r="AE26">
        <v>22</v>
      </c>
      <c r="AF26">
        <v>3</v>
      </c>
      <c r="AG26">
        <v>17</v>
      </c>
      <c r="AH26">
        <v>9</v>
      </c>
      <c r="AI26">
        <v>1</v>
      </c>
      <c r="AJ26">
        <v>0</v>
      </c>
      <c r="AK26">
        <v>0</v>
      </c>
      <c r="AL26">
        <v>9</v>
      </c>
      <c r="AM26">
        <v>7</v>
      </c>
      <c r="AN26">
        <v>2</v>
      </c>
      <c r="AO26">
        <v>0</v>
      </c>
      <c r="AP26">
        <v>0</v>
      </c>
      <c r="AQ26">
        <v>0</v>
      </c>
      <c r="AR26">
        <v>2</v>
      </c>
      <c r="AS26">
        <v>8</v>
      </c>
      <c r="AT26">
        <v>7</v>
      </c>
      <c r="AU26">
        <v>1</v>
      </c>
      <c r="AV26">
        <v>0</v>
      </c>
      <c r="AW26">
        <v>0</v>
      </c>
      <c r="AX26">
        <v>6</v>
      </c>
      <c r="AY26">
        <v>2</v>
      </c>
      <c r="AZ26">
        <v>0</v>
      </c>
      <c r="BA26">
        <v>0</v>
      </c>
      <c r="BB26">
        <v>0</v>
      </c>
      <c r="BC26">
        <v>0</v>
      </c>
      <c r="BD26">
        <v>1</v>
      </c>
      <c r="BE26">
        <v>11</v>
      </c>
      <c r="BF26">
        <v>3</v>
      </c>
      <c r="BG26">
        <v>0</v>
      </c>
      <c r="BH26">
        <v>0</v>
      </c>
      <c r="BI26">
        <v>7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 t="s">
        <v>58</v>
      </c>
      <c r="CE26" s="58"/>
    </row>
    <row r="27" spans="1:83">
      <c r="A27" t="s">
        <v>175</v>
      </c>
      <c r="B27" s="10">
        <v>48</v>
      </c>
      <c r="C27" s="4" t="s">
        <v>3</v>
      </c>
      <c r="D27" s="10" t="s">
        <v>40</v>
      </c>
      <c r="E27" s="59">
        <f t="shared" si="1"/>
        <v>0</v>
      </c>
      <c r="F27" s="59">
        <f t="shared" si="2"/>
        <v>0</v>
      </c>
      <c r="G27" s="59">
        <f t="shared" si="3"/>
        <v>87.5</v>
      </c>
      <c r="H27" s="59">
        <f t="shared" si="4"/>
        <v>12.5</v>
      </c>
      <c r="I27" s="59">
        <f t="shared" si="5"/>
        <v>0.875</v>
      </c>
      <c r="J27">
        <v>8</v>
      </c>
      <c r="K27">
        <v>0</v>
      </c>
      <c r="L27">
        <v>0</v>
      </c>
      <c r="M27">
        <v>7</v>
      </c>
      <c r="N27">
        <v>1</v>
      </c>
      <c r="O27">
        <v>0.875</v>
      </c>
      <c r="P27">
        <v>826.375</v>
      </c>
      <c r="Q27">
        <v>0</v>
      </c>
      <c r="R27">
        <v>651.71428560000004</v>
      </c>
      <c r="S27">
        <v>2049</v>
      </c>
      <c r="T27">
        <v>183.5</v>
      </c>
      <c r="U27">
        <v>161.2857143</v>
      </c>
      <c r="V27">
        <v>339</v>
      </c>
      <c r="W27">
        <v>470.125</v>
      </c>
      <c r="X27">
        <v>509</v>
      </c>
      <c r="Y27">
        <v>198</v>
      </c>
      <c r="Z27">
        <v>26</v>
      </c>
      <c r="AA27">
        <v>27.85714286</v>
      </c>
      <c r="AB27">
        <v>13</v>
      </c>
      <c r="AC27">
        <v>33</v>
      </c>
      <c r="AD27">
        <v>11</v>
      </c>
      <c r="AE27">
        <v>20</v>
      </c>
      <c r="AF27">
        <v>2</v>
      </c>
      <c r="AG27">
        <v>20</v>
      </c>
      <c r="AH27">
        <v>10</v>
      </c>
      <c r="AI27">
        <v>3</v>
      </c>
      <c r="AJ27">
        <v>0</v>
      </c>
      <c r="AK27">
        <v>0</v>
      </c>
      <c r="AL27">
        <v>0</v>
      </c>
      <c r="AM27">
        <v>8</v>
      </c>
      <c r="AN27">
        <v>2</v>
      </c>
      <c r="AO27">
        <v>1</v>
      </c>
      <c r="AP27">
        <v>0</v>
      </c>
      <c r="AQ27">
        <v>0</v>
      </c>
      <c r="AR27">
        <v>0</v>
      </c>
      <c r="AS27">
        <v>11</v>
      </c>
      <c r="AT27">
        <v>7</v>
      </c>
      <c r="AU27">
        <v>2</v>
      </c>
      <c r="AV27">
        <v>0</v>
      </c>
      <c r="AW27">
        <v>0</v>
      </c>
      <c r="AX27">
        <v>0</v>
      </c>
      <c r="AY27">
        <v>1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43</v>
      </c>
      <c r="BF27">
        <v>0</v>
      </c>
      <c r="BG27">
        <v>0</v>
      </c>
      <c r="BH27">
        <v>0</v>
      </c>
      <c r="BI27">
        <v>2</v>
      </c>
      <c r="BJ27">
        <v>12</v>
      </c>
      <c r="BK27">
        <v>29</v>
      </c>
      <c r="BL27">
        <v>121</v>
      </c>
      <c r="BM27">
        <v>43</v>
      </c>
      <c r="BN27">
        <v>16</v>
      </c>
      <c r="BO27">
        <v>0</v>
      </c>
      <c r="BP27">
        <v>17</v>
      </c>
      <c r="BQ27">
        <v>5</v>
      </c>
      <c r="BR27">
        <v>40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t="s">
        <v>58</v>
      </c>
      <c r="CE27" s="58" t="s">
        <v>111</v>
      </c>
    </row>
    <row r="28" spans="1:83">
      <c r="A28" t="s">
        <v>176</v>
      </c>
      <c r="B28" s="10">
        <v>48</v>
      </c>
      <c r="C28" s="6" t="s">
        <v>2</v>
      </c>
      <c r="D28" s="10" t="s">
        <v>40</v>
      </c>
      <c r="E28" s="59">
        <f t="shared" si="1"/>
        <v>0</v>
      </c>
      <c r="F28" s="59">
        <f t="shared" si="2"/>
        <v>0</v>
      </c>
      <c r="G28" s="59">
        <f t="shared" si="3"/>
        <v>100</v>
      </c>
      <c r="H28" s="59">
        <f t="shared" si="4"/>
        <v>0</v>
      </c>
      <c r="I28" s="59">
        <f t="shared" si="5"/>
        <v>1</v>
      </c>
      <c r="J28">
        <v>8</v>
      </c>
      <c r="K28">
        <v>0</v>
      </c>
      <c r="L28">
        <v>0</v>
      </c>
      <c r="M28">
        <v>8</v>
      </c>
      <c r="N28">
        <v>0</v>
      </c>
      <c r="O28">
        <v>1</v>
      </c>
      <c r="P28">
        <v>190.625</v>
      </c>
      <c r="Q28">
        <v>0</v>
      </c>
      <c r="R28">
        <v>190.625</v>
      </c>
      <c r="S28">
        <v>0</v>
      </c>
      <c r="T28">
        <v>96.625</v>
      </c>
      <c r="U28">
        <v>96.625</v>
      </c>
      <c r="V28">
        <v>0</v>
      </c>
      <c r="W28">
        <v>92.125</v>
      </c>
      <c r="X28">
        <v>92.125</v>
      </c>
      <c r="Y28">
        <v>0</v>
      </c>
      <c r="Z28">
        <v>510.375</v>
      </c>
      <c r="AA28">
        <v>510.375</v>
      </c>
      <c r="AB28">
        <v>0</v>
      </c>
      <c r="AC28">
        <v>43</v>
      </c>
      <c r="AD28">
        <v>21</v>
      </c>
      <c r="AE28">
        <v>15</v>
      </c>
      <c r="AF28">
        <v>7</v>
      </c>
      <c r="AG28">
        <v>9</v>
      </c>
      <c r="AH28">
        <v>11</v>
      </c>
      <c r="AI28">
        <v>2</v>
      </c>
      <c r="AJ28">
        <v>0</v>
      </c>
      <c r="AK28">
        <v>0</v>
      </c>
      <c r="AL28">
        <v>21</v>
      </c>
      <c r="AM28">
        <v>8</v>
      </c>
      <c r="AN28">
        <v>3</v>
      </c>
      <c r="AO28">
        <v>0</v>
      </c>
      <c r="AP28">
        <v>0</v>
      </c>
      <c r="AQ28">
        <v>0</v>
      </c>
      <c r="AR28">
        <v>10</v>
      </c>
      <c r="AS28">
        <v>0</v>
      </c>
      <c r="AT28">
        <v>8</v>
      </c>
      <c r="AU28">
        <v>2</v>
      </c>
      <c r="AV28">
        <v>0</v>
      </c>
      <c r="AW28">
        <v>0</v>
      </c>
      <c r="AX28">
        <v>5</v>
      </c>
      <c r="AY28">
        <v>1</v>
      </c>
      <c r="AZ28">
        <v>0</v>
      </c>
      <c r="BA28">
        <v>0</v>
      </c>
      <c r="BB28">
        <v>0</v>
      </c>
      <c r="BC28">
        <v>0</v>
      </c>
      <c r="BD28">
        <v>6</v>
      </c>
      <c r="BE28">
        <v>10</v>
      </c>
      <c r="BF28">
        <v>1</v>
      </c>
      <c r="BG28">
        <v>0</v>
      </c>
      <c r="BH28">
        <v>0</v>
      </c>
      <c r="BI28">
        <v>7</v>
      </c>
      <c r="BJ28">
        <v>1</v>
      </c>
      <c r="BK28">
        <v>1</v>
      </c>
      <c r="BL28">
        <v>146</v>
      </c>
      <c r="BM28">
        <v>21</v>
      </c>
      <c r="BN28">
        <v>6</v>
      </c>
      <c r="BO28">
        <v>11</v>
      </c>
      <c r="BP28">
        <v>21</v>
      </c>
      <c r="BQ28">
        <v>0</v>
      </c>
      <c r="BR28">
        <v>87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t="s">
        <v>58</v>
      </c>
      <c r="CE28" s="58" t="s">
        <v>111</v>
      </c>
    </row>
    <row r="29" spans="1:83">
      <c r="A29" t="s">
        <v>177</v>
      </c>
      <c r="B29" s="10">
        <v>40</v>
      </c>
      <c r="C29" s="6" t="s">
        <v>2</v>
      </c>
      <c r="D29" s="10" t="s">
        <v>40</v>
      </c>
      <c r="E29" s="59">
        <f t="shared" si="1"/>
        <v>0</v>
      </c>
      <c r="F29" s="59">
        <f t="shared" si="2"/>
        <v>0</v>
      </c>
      <c r="G29" s="59">
        <f t="shared" si="3"/>
        <v>100</v>
      </c>
      <c r="H29" s="59">
        <f t="shared" si="4"/>
        <v>0</v>
      </c>
      <c r="I29" s="59">
        <f t="shared" si="5"/>
        <v>1</v>
      </c>
      <c r="J29">
        <v>8</v>
      </c>
      <c r="K29">
        <v>0</v>
      </c>
      <c r="L29">
        <v>0</v>
      </c>
      <c r="M29">
        <v>8</v>
      </c>
      <c r="N29">
        <v>0</v>
      </c>
      <c r="O29">
        <v>1</v>
      </c>
      <c r="P29">
        <v>178.625</v>
      </c>
      <c r="Q29">
        <v>0</v>
      </c>
      <c r="R29">
        <v>178.625</v>
      </c>
      <c r="S29">
        <v>0</v>
      </c>
      <c r="T29">
        <v>55.25</v>
      </c>
      <c r="U29">
        <v>55.25</v>
      </c>
      <c r="V29">
        <v>0</v>
      </c>
      <c r="W29">
        <v>81.875</v>
      </c>
      <c r="X29">
        <v>81.875</v>
      </c>
      <c r="Y29">
        <v>0</v>
      </c>
      <c r="Z29">
        <v>1045.625</v>
      </c>
      <c r="AA29">
        <v>1045.625</v>
      </c>
      <c r="AB29">
        <v>0</v>
      </c>
      <c r="AC29">
        <v>28</v>
      </c>
      <c r="AD29">
        <v>13</v>
      </c>
      <c r="AE29">
        <v>15</v>
      </c>
      <c r="AF29">
        <v>0</v>
      </c>
      <c r="AG29">
        <v>8</v>
      </c>
      <c r="AH29">
        <v>9</v>
      </c>
      <c r="AI29">
        <v>2</v>
      </c>
      <c r="AJ29">
        <v>0</v>
      </c>
      <c r="AK29">
        <v>0</v>
      </c>
      <c r="AL29">
        <v>9</v>
      </c>
      <c r="AM29">
        <v>8</v>
      </c>
      <c r="AN29">
        <v>1</v>
      </c>
      <c r="AO29">
        <v>0</v>
      </c>
      <c r="AP29">
        <v>0</v>
      </c>
      <c r="AQ29">
        <v>0</v>
      </c>
      <c r="AR29">
        <v>4</v>
      </c>
      <c r="AS29">
        <v>0</v>
      </c>
      <c r="AT29">
        <v>8</v>
      </c>
      <c r="AU29">
        <v>2</v>
      </c>
      <c r="AV29">
        <v>0</v>
      </c>
      <c r="AW29">
        <v>0</v>
      </c>
      <c r="AX29">
        <v>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10</v>
      </c>
      <c r="BF29">
        <v>0</v>
      </c>
      <c r="BG29">
        <v>0</v>
      </c>
      <c r="BH29">
        <v>0</v>
      </c>
      <c r="BI29">
        <v>8</v>
      </c>
      <c r="BJ29">
        <v>0</v>
      </c>
      <c r="BK29">
        <v>2</v>
      </c>
      <c r="BL29">
        <v>51</v>
      </c>
      <c r="BM29">
        <v>12</v>
      </c>
      <c r="BN29">
        <v>0</v>
      </c>
      <c r="BO29">
        <v>0</v>
      </c>
      <c r="BP29">
        <v>13</v>
      </c>
      <c r="BQ29">
        <v>1</v>
      </c>
      <c r="BR29">
        <v>25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 t="s">
        <v>58</v>
      </c>
      <c r="CE29" s="58" t="s">
        <v>111</v>
      </c>
    </row>
    <row r="30" spans="1:83">
      <c r="A30" s="63"/>
      <c r="C30" s="65"/>
      <c r="D30" s="65"/>
      <c r="E30" s="65"/>
      <c r="F30" s="65"/>
      <c r="G30" s="65"/>
      <c r="H30" s="65"/>
      <c r="I30" s="65"/>
      <c r="J30" s="65"/>
      <c r="K30" s="63"/>
      <c r="L30" s="63"/>
      <c r="M30" s="63"/>
      <c r="N30" s="63"/>
      <c r="O30" s="64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S30" s="63"/>
      <c r="AT30" s="63"/>
      <c r="AU30" s="63"/>
      <c r="CE30" s="58" t="s">
        <v>111</v>
      </c>
    </row>
    <row r="31" spans="1:83">
      <c r="A31" s="34" t="s">
        <v>3</v>
      </c>
      <c r="B31" s="34">
        <f>COUNTIF(C4:C29,"WT")</f>
        <v>10</v>
      </c>
      <c r="C31" s="63"/>
      <c r="D31" s="22" t="s">
        <v>41</v>
      </c>
      <c r="E31" s="24">
        <f>AVERAGE(E7:E10,E12,E17,E19:E19,E22:E23,E27)</f>
        <v>1.25</v>
      </c>
      <c r="F31" s="24">
        <f t="shared" ref="F31:BQ31" si="8">AVERAGE(F7:F10,F12,F17,F19:F19,F22:F23,F27)</f>
        <v>0</v>
      </c>
      <c r="G31" s="24">
        <f t="shared" si="8"/>
        <v>72.5</v>
      </c>
      <c r="H31" s="24">
        <f t="shared" si="8"/>
        <v>26.25</v>
      </c>
      <c r="I31" s="24">
        <f t="shared" si="8"/>
        <v>0.72499999999999998</v>
      </c>
      <c r="J31" s="24">
        <f t="shared" si="8"/>
        <v>8</v>
      </c>
      <c r="K31" s="24">
        <f t="shared" si="8"/>
        <v>0.1</v>
      </c>
      <c r="L31" s="24">
        <f t="shared" si="8"/>
        <v>0</v>
      </c>
      <c r="M31" s="24">
        <f t="shared" si="8"/>
        <v>5.8</v>
      </c>
      <c r="N31" s="24">
        <f t="shared" si="8"/>
        <v>2.1</v>
      </c>
      <c r="O31" s="24">
        <f t="shared" si="8"/>
        <v>0.73571428569999997</v>
      </c>
      <c r="P31" s="24">
        <f t="shared" si="8"/>
        <v>545.16964289999999</v>
      </c>
      <c r="Q31" s="24">
        <f t="shared" si="8"/>
        <v>0</v>
      </c>
      <c r="R31" s="24">
        <f t="shared" si="8"/>
        <v>456.13392851999998</v>
      </c>
      <c r="S31" s="24">
        <f t="shared" si="8"/>
        <v>617.01666666999995</v>
      </c>
      <c r="T31" s="24">
        <f t="shared" si="8"/>
        <v>222.42857143999998</v>
      </c>
      <c r="U31" s="24">
        <f t="shared" si="8"/>
        <v>219.52309523700001</v>
      </c>
      <c r="V31" s="24">
        <f t="shared" si="8"/>
        <v>196.98095238299999</v>
      </c>
      <c r="W31" s="24">
        <f t="shared" si="8"/>
        <v>320.86964285700003</v>
      </c>
      <c r="X31" s="24">
        <f t="shared" si="8"/>
        <v>393.24773808100002</v>
      </c>
      <c r="Y31" s="24">
        <f t="shared" si="8"/>
        <v>82.990476192000003</v>
      </c>
      <c r="Z31" s="24">
        <f t="shared" si="8"/>
        <v>500.19107139999994</v>
      </c>
      <c r="AA31" s="24">
        <f t="shared" si="8"/>
        <v>587.72976187100005</v>
      </c>
      <c r="AB31" s="24">
        <f t="shared" si="8"/>
        <v>276.19285714</v>
      </c>
      <c r="AC31" s="24">
        <f t="shared" si="8"/>
        <v>32.1</v>
      </c>
      <c r="AD31" s="24">
        <f t="shared" si="8"/>
        <v>13</v>
      </c>
      <c r="AE31" s="24">
        <f t="shared" si="8"/>
        <v>13.8</v>
      </c>
      <c r="AF31" s="24">
        <f t="shared" si="8"/>
        <v>5.3</v>
      </c>
      <c r="AG31" s="24">
        <f t="shared" si="8"/>
        <v>12.1</v>
      </c>
      <c r="AH31" s="24">
        <f t="shared" si="8"/>
        <v>9.6</v>
      </c>
      <c r="AI31" s="24">
        <f t="shared" si="8"/>
        <v>2.2000000000000002</v>
      </c>
      <c r="AJ31" s="24">
        <f t="shared" si="8"/>
        <v>0.1</v>
      </c>
      <c r="AK31" s="24">
        <f t="shared" si="8"/>
        <v>0.3</v>
      </c>
      <c r="AL31" s="24">
        <f t="shared" si="8"/>
        <v>7.8</v>
      </c>
      <c r="AM31" s="24">
        <f t="shared" si="8"/>
        <v>7.9</v>
      </c>
      <c r="AN31" s="24">
        <f t="shared" si="8"/>
        <v>1.7</v>
      </c>
      <c r="AO31" s="24">
        <f t="shared" si="8"/>
        <v>0.3</v>
      </c>
      <c r="AP31" s="24">
        <f t="shared" si="8"/>
        <v>0</v>
      </c>
      <c r="AQ31" s="24">
        <f t="shared" si="8"/>
        <v>0</v>
      </c>
      <c r="AR31" s="24">
        <f t="shared" si="8"/>
        <v>3.1</v>
      </c>
      <c r="AS31" s="24">
        <f t="shared" si="8"/>
        <v>3.2</v>
      </c>
      <c r="AT31" s="24">
        <f t="shared" si="8"/>
        <v>5.8</v>
      </c>
      <c r="AU31" s="24">
        <f t="shared" si="8"/>
        <v>1.2</v>
      </c>
      <c r="AV31" s="24">
        <f t="shared" si="8"/>
        <v>0.1</v>
      </c>
      <c r="AW31" s="24">
        <f t="shared" si="8"/>
        <v>0</v>
      </c>
      <c r="AX31" s="24">
        <f t="shared" si="8"/>
        <v>3.5</v>
      </c>
      <c r="AY31" s="24">
        <f t="shared" si="8"/>
        <v>1</v>
      </c>
      <c r="AZ31" s="24">
        <f t="shared" si="8"/>
        <v>2.1</v>
      </c>
      <c r="BA31" s="24">
        <f t="shared" si="8"/>
        <v>0.7</v>
      </c>
      <c r="BB31" s="24">
        <f t="shared" si="8"/>
        <v>0</v>
      </c>
      <c r="BC31" s="24">
        <f t="shared" si="8"/>
        <v>0.3</v>
      </c>
      <c r="BD31" s="24">
        <f t="shared" si="8"/>
        <v>1.2</v>
      </c>
      <c r="BE31" s="24">
        <f t="shared" si="8"/>
        <v>18.5</v>
      </c>
      <c r="BF31" s="24">
        <f t="shared" si="8"/>
        <v>1.2</v>
      </c>
      <c r="BG31" s="24">
        <f t="shared" si="8"/>
        <v>0</v>
      </c>
      <c r="BH31" s="24">
        <f t="shared" si="8"/>
        <v>0</v>
      </c>
      <c r="BI31" s="24">
        <f t="shared" si="8"/>
        <v>3.9</v>
      </c>
      <c r="BJ31" s="24">
        <f t="shared" si="8"/>
        <v>5.9</v>
      </c>
      <c r="BK31" s="24">
        <f t="shared" si="8"/>
        <v>7.5</v>
      </c>
      <c r="BL31" s="24">
        <f t="shared" si="8"/>
        <v>100.9</v>
      </c>
      <c r="BM31" s="24">
        <f t="shared" si="8"/>
        <v>22.1</v>
      </c>
      <c r="BN31" s="24">
        <f t="shared" si="8"/>
        <v>6.5</v>
      </c>
      <c r="BO31" s="24">
        <f t="shared" si="8"/>
        <v>5</v>
      </c>
      <c r="BP31" s="24">
        <f t="shared" si="8"/>
        <v>9.9</v>
      </c>
      <c r="BQ31" s="24">
        <f t="shared" si="8"/>
        <v>5.0999999999999996</v>
      </c>
      <c r="BR31" s="24">
        <f t="shared" ref="BR31:BX31" si="9">AVERAGE(BR7:BR10,BR12,BR17,BR19:BR19,BR22:BR23,BR27)</f>
        <v>52.3</v>
      </c>
      <c r="BS31" s="24">
        <f t="shared" si="9"/>
        <v>0</v>
      </c>
      <c r="BT31" s="24">
        <f t="shared" si="9"/>
        <v>0</v>
      </c>
      <c r="BU31" s="24">
        <f t="shared" si="9"/>
        <v>0</v>
      </c>
      <c r="BV31" s="24">
        <f t="shared" si="9"/>
        <v>0</v>
      </c>
      <c r="BW31" s="24">
        <f t="shared" si="9"/>
        <v>0</v>
      </c>
      <c r="BX31" s="24">
        <f t="shared" si="9"/>
        <v>0</v>
      </c>
      <c r="CE31" s="58" t="s">
        <v>111</v>
      </c>
    </row>
    <row r="32" spans="1:83">
      <c r="A32" s="35" t="s">
        <v>179</v>
      </c>
      <c r="B32" s="34">
        <f>COUNTIF(C4:C29,"+ve")</f>
        <v>13</v>
      </c>
      <c r="C32" s="63"/>
      <c r="D32" s="18" t="s">
        <v>41</v>
      </c>
      <c r="E32" s="27">
        <f t="shared" ref="E32:BP32" si="10">AVERAGE(E11,E13:E16,E18,E20:E21,E24:E26,E28:E29)</f>
        <v>0.96153846153846156</v>
      </c>
      <c r="F32" s="27">
        <f t="shared" si="10"/>
        <v>0</v>
      </c>
      <c r="G32" s="27">
        <f t="shared" si="10"/>
        <v>90.384615384615387</v>
      </c>
      <c r="H32" s="27">
        <f t="shared" si="10"/>
        <v>8.6538461538461533</v>
      </c>
      <c r="I32" s="27">
        <f t="shared" si="10"/>
        <v>0.90384615384615385</v>
      </c>
      <c r="J32" s="27">
        <f t="shared" si="10"/>
        <v>8</v>
      </c>
      <c r="K32" s="27">
        <f t="shared" si="10"/>
        <v>7.6923076923076927E-2</v>
      </c>
      <c r="L32" s="27">
        <f t="shared" si="10"/>
        <v>0</v>
      </c>
      <c r="M32" s="27">
        <f t="shared" si="10"/>
        <v>7.2307692307692308</v>
      </c>
      <c r="N32" s="27">
        <f t="shared" si="10"/>
        <v>0.69230769230769229</v>
      </c>
      <c r="O32" s="27">
        <f t="shared" si="10"/>
        <v>0.91346153846153844</v>
      </c>
      <c r="P32" s="27">
        <f t="shared" si="10"/>
        <v>327.6318681538462</v>
      </c>
      <c r="Q32" s="27">
        <f t="shared" si="10"/>
        <v>0</v>
      </c>
      <c r="R32" s="27">
        <f t="shared" si="10"/>
        <v>324.90430405384609</v>
      </c>
      <c r="S32" s="27">
        <f t="shared" si="10"/>
        <v>88.09615384615384</v>
      </c>
      <c r="T32" s="27">
        <f t="shared" si="10"/>
        <v>138.67445055384616</v>
      </c>
      <c r="U32" s="27">
        <f t="shared" si="10"/>
        <v>130.94505494538461</v>
      </c>
      <c r="V32" s="27">
        <f t="shared" si="10"/>
        <v>67.980769230769226</v>
      </c>
      <c r="W32" s="27">
        <f t="shared" si="10"/>
        <v>323.64697802307694</v>
      </c>
      <c r="X32" s="27">
        <f t="shared" si="10"/>
        <v>316.14285714384613</v>
      </c>
      <c r="Y32" s="27">
        <f t="shared" si="10"/>
        <v>121.15384615384616</v>
      </c>
      <c r="Z32" s="27">
        <f t="shared" si="10"/>
        <v>674.51373626923078</v>
      </c>
      <c r="AA32" s="27">
        <f t="shared" si="10"/>
        <v>721.84706960769222</v>
      </c>
      <c r="AB32" s="27">
        <f t="shared" si="10"/>
        <v>74.42307692307692</v>
      </c>
      <c r="AC32" s="27">
        <f t="shared" si="10"/>
        <v>35.46153846153846</v>
      </c>
      <c r="AD32" s="27">
        <f t="shared" si="10"/>
        <v>13.692307692307692</v>
      </c>
      <c r="AE32" s="27">
        <f t="shared" si="10"/>
        <v>18.923076923076923</v>
      </c>
      <c r="AF32" s="27">
        <f t="shared" si="10"/>
        <v>2.8461538461538463</v>
      </c>
      <c r="AG32" s="27">
        <f t="shared" si="10"/>
        <v>10.461538461538462</v>
      </c>
      <c r="AH32" s="27">
        <f t="shared" si="10"/>
        <v>10.461538461538462</v>
      </c>
      <c r="AI32" s="27">
        <f t="shared" si="10"/>
        <v>4.0769230769230766</v>
      </c>
      <c r="AJ32" s="27">
        <f t="shared" si="10"/>
        <v>0.46153846153846156</v>
      </c>
      <c r="AK32" s="27">
        <f t="shared" si="10"/>
        <v>0.15384615384615385</v>
      </c>
      <c r="AL32" s="27">
        <f t="shared" si="10"/>
        <v>9.8461538461538467</v>
      </c>
      <c r="AM32" s="27">
        <f t="shared" si="10"/>
        <v>7.9230769230769234</v>
      </c>
      <c r="AN32" s="27">
        <f t="shared" si="10"/>
        <v>2.5384615384615383</v>
      </c>
      <c r="AO32" s="27">
        <f t="shared" si="10"/>
        <v>7.6923076923076927E-2</v>
      </c>
      <c r="AP32" s="27">
        <f t="shared" si="10"/>
        <v>7.6923076923076927E-2</v>
      </c>
      <c r="AQ32" s="27">
        <f t="shared" si="10"/>
        <v>0</v>
      </c>
      <c r="AR32" s="27">
        <f t="shared" si="10"/>
        <v>3.0769230769230771</v>
      </c>
      <c r="AS32" s="27">
        <f t="shared" si="10"/>
        <v>1.7692307692307692</v>
      </c>
      <c r="AT32" s="27">
        <f t="shared" si="10"/>
        <v>7.2307692307692308</v>
      </c>
      <c r="AU32" s="27">
        <f t="shared" si="10"/>
        <v>4</v>
      </c>
      <c r="AV32" s="27">
        <f t="shared" si="10"/>
        <v>0.38461538461538464</v>
      </c>
      <c r="AW32" s="27">
        <f t="shared" si="10"/>
        <v>0.15384615384615385</v>
      </c>
      <c r="AX32" s="27">
        <f t="shared" si="10"/>
        <v>5.384615384615385</v>
      </c>
      <c r="AY32" s="27">
        <f t="shared" si="10"/>
        <v>0.76923076923076927</v>
      </c>
      <c r="AZ32" s="27">
        <f t="shared" si="10"/>
        <v>0.69230769230769229</v>
      </c>
      <c r="BA32" s="27">
        <f t="shared" si="10"/>
        <v>0</v>
      </c>
      <c r="BB32" s="27">
        <f t="shared" si="10"/>
        <v>0</v>
      </c>
      <c r="BC32" s="27">
        <f t="shared" si="10"/>
        <v>0</v>
      </c>
      <c r="BD32" s="27">
        <f t="shared" si="10"/>
        <v>1.3846153846153846</v>
      </c>
      <c r="BE32" s="27">
        <f t="shared" si="10"/>
        <v>12.923076923076923</v>
      </c>
      <c r="BF32" s="27">
        <f t="shared" si="10"/>
        <v>0.38461538461538464</v>
      </c>
      <c r="BG32" s="27">
        <f t="shared" si="10"/>
        <v>0.46153846153846156</v>
      </c>
      <c r="BH32" s="27">
        <f t="shared" si="10"/>
        <v>1.0769230769230769</v>
      </c>
      <c r="BI32" s="27">
        <f t="shared" si="10"/>
        <v>5.7692307692307692</v>
      </c>
      <c r="BJ32" s="27">
        <f t="shared" si="10"/>
        <v>3.3076923076923075</v>
      </c>
      <c r="BK32" s="27">
        <f t="shared" si="10"/>
        <v>1.9230769230769231</v>
      </c>
      <c r="BL32" s="27">
        <f t="shared" si="10"/>
        <v>107.23076923076923</v>
      </c>
      <c r="BM32" s="27">
        <f t="shared" si="10"/>
        <v>10.923076923076923</v>
      </c>
      <c r="BN32" s="27">
        <f t="shared" si="10"/>
        <v>1.0769230769230769</v>
      </c>
      <c r="BO32" s="27">
        <f t="shared" si="10"/>
        <v>6.9230769230769234</v>
      </c>
      <c r="BP32" s="27">
        <f t="shared" si="10"/>
        <v>9.0769230769230766</v>
      </c>
      <c r="BQ32" s="27">
        <f t="shared" ref="BQ32:BX32" si="11">AVERAGE(BQ11,BQ13:BQ16,BQ18,BQ20:BQ21,BQ24:BQ26,BQ28:BQ29)</f>
        <v>12.615384615384615</v>
      </c>
      <c r="BR32" s="27">
        <f t="shared" si="11"/>
        <v>66.615384615384613</v>
      </c>
      <c r="BS32" s="27">
        <f t="shared" si="11"/>
        <v>0</v>
      </c>
      <c r="BT32" s="27">
        <f t="shared" si="11"/>
        <v>0</v>
      </c>
      <c r="BU32" s="27">
        <f t="shared" si="11"/>
        <v>0</v>
      </c>
      <c r="BV32" s="27">
        <f t="shared" si="11"/>
        <v>0</v>
      </c>
      <c r="BW32" s="27">
        <f t="shared" si="11"/>
        <v>0</v>
      </c>
      <c r="BX32" s="27">
        <f t="shared" si="11"/>
        <v>0</v>
      </c>
      <c r="CE32" s="58" t="s">
        <v>111</v>
      </c>
    </row>
    <row r="33" spans="1:154">
      <c r="A33" s="63"/>
      <c r="B33" s="63"/>
      <c r="C33" s="63"/>
      <c r="D33" s="22" t="s">
        <v>43</v>
      </c>
      <c r="E33" s="24">
        <f t="shared" ref="E33:BP33" si="12">STDEV(E7:E10,E12,E17,E19:E19,E22:E23,E27)/SQRT($B31)</f>
        <v>1.25</v>
      </c>
      <c r="F33" s="24">
        <f t="shared" si="12"/>
        <v>0</v>
      </c>
      <c r="G33" s="24">
        <f t="shared" si="12"/>
        <v>7.6376261582597333</v>
      </c>
      <c r="H33" s="24">
        <f t="shared" si="12"/>
        <v>7.783975705112252</v>
      </c>
      <c r="I33" s="24">
        <f t="shared" si="12"/>
        <v>7.637626158259736E-2</v>
      </c>
      <c r="J33" s="24">
        <f t="shared" si="12"/>
        <v>0</v>
      </c>
      <c r="K33" s="24">
        <f t="shared" si="12"/>
        <v>9.9999999999999992E-2</v>
      </c>
      <c r="L33" s="24">
        <f t="shared" si="12"/>
        <v>0</v>
      </c>
      <c r="M33" s="24">
        <f t="shared" si="12"/>
        <v>0.61101009266077888</v>
      </c>
      <c r="N33" s="24">
        <f t="shared" si="12"/>
        <v>0.62271805640898015</v>
      </c>
      <c r="O33" s="24">
        <f t="shared" si="12"/>
        <v>7.7509051476837315E-2</v>
      </c>
      <c r="P33" s="24">
        <f t="shared" si="12"/>
        <v>116.72718398266042</v>
      </c>
      <c r="Q33" s="24">
        <f t="shared" si="12"/>
        <v>0</v>
      </c>
      <c r="R33" s="24">
        <f t="shared" si="12"/>
        <v>104.37524163626904</v>
      </c>
      <c r="S33" s="24">
        <f t="shared" si="12"/>
        <v>265.11864622043612</v>
      </c>
      <c r="T33" s="24">
        <f t="shared" si="12"/>
        <v>65.824708930539856</v>
      </c>
      <c r="U33" s="24">
        <f t="shared" si="12"/>
        <v>72.925542286186257</v>
      </c>
      <c r="V33" s="24">
        <f t="shared" si="12"/>
        <v>47.194176652427899</v>
      </c>
      <c r="W33" s="24">
        <f t="shared" si="12"/>
        <v>119.5340917322215</v>
      </c>
      <c r="X33" s="24">
        <f t="shared" si="12"/>
        <v>128.10221264349707</v>
      </c>
      <c r="Y33" s="24">
        <f t="shared" si="12"/>
        <v>15.891497257201138</v>
      </c>
      <c r="Z33" s="24">
        <f t="shared" si="12"/>
        <v>167.03740178577073</v>
      </c>
      <c r="AA33" s="24">
        <f t="shared" si="12"/>
        <v>194.50557601993813</v>
      </c>
      <c r="AB33" s="24">
        <f t="shared" si="12"/>
        <v>78.611789092835508</v>
      </c>
      <c r="AC33" s="24">
        <f t="shared" si="12"/>
        <v>2.7384099198054486</v>
      </c>
      <c r="AD33" s="24">
        <f t="shared" si="12"/>
        <v>0.95452140421842346</v>
      </c>
      <c r="AE33" s="24">
        <f t="shared" si="12"/>
        <v>1.314872194887734</v>
      </c>
      <c r="AF33" s="24">
        <f t="shared" si="12"/>
        <v>1.6265163865007803</v>
      </c>
      <c r="AG33" s="24">
        <f t="shared" si="12"/>
        <v>1.4177446878757827</v>
      </c>
      <c r="AH33" s="24">
        <f t="shared" si="12"/>
        <v>0.52068331172711002</v>
      </c>
      <c r="AI33" s="24">
        <f t="shared" si="12"/>
        <v>0.4898979485566356</v>
      </c>
      <c r="AJ33" s="24">
        <f t="shared" si="12"/>
        <v>9.9999999999999992E-2</v>
      </c>
      <c r="AK33" s="24">
        <f t="shared" si="12"/>
        <v>0.3</v>
      </c>
      <c r="AL33" s="24">
        <f t="shared" si="12"/>
        <v>2.2201101073795613</v>
      </c>
      <c r="AM33" s="24">
        <f t="shared" si="12"/>
        <v>9.9999999999999978E-2</v>
      </c>
      <c r="AN33" s="24">
        <f t="shared" si="12"/>
        <v>0.51747248987533412</v>
      </c>
      <c r="AO33" s="24">
        <f t="shared" si="12"/>
        <v>0.15275252316519466</v>
      </c>
      <c r="AP33" s="24">
        <f t="shared" si="12"/>
        <v>0</v>
      </c>
      <c r="AQ33" s="24">
        <f t="shared" si="12"/>
        <v>0</v>
      </c>
      <c r="AR33" s="24">
        <f t="shared" si="12"/>
        <v>0.82259751195020447</v>
      </c>
      <c r="AS33" s="24">
        <f t="shared" si="12"/>
        <v>1.2</v>
      </c>
      <c r="AT33" s="24">
        <f t="shared" si="12"/>
        <v>0.61101009266077888</v>
      </c>
      <c r="AU33" s="24">
        <f t="shared" si="12"/>
        <v>0.38873012632302001</v>
      </c>
      <c r="AV33" s="24">
        <f t="shared" si="12"/>
        <v>9.9999999999999992E-2</v>
      </c>
      <c r="AW33" s="24">
        <f t="shared" si="12"/>
        <v>0</v>
      </c>
      <c r="AX33" s="24">
        <f t="shared" si="12"/>
        <v>1.1279282877125754</v>
      </c>
      <c r="AY33" s="24">
        <f t="shared" si="12"/>
        <v>0.39440531887330771</v>
      </c>
      <c r="AZ33" s="24">
        <f t="shared" si="12"/>
        <v>0.62271805640898015</v>
      </c>
      <c r="BA33" s="24">
        <f t="shared" si="12"/>
        <v>0.33499585403736298</v>
      </c>
      <c r="BB33" s="24">
        <f t="shared" si="12"/>
        <v>0</v>
      </c>
      <c r="BC33" s="24">
        <f t="shared" si="12"/>
        <v>0.3</v>
      </c>
      <c r="BD33" s="24">
        <f t="shared" si="12"/>
        <v>0.5925462944877059</v>
      </c>
      <c r="BE33" s="24">
        <f t="shared" si="12"/>
        <v>3.6522443632496562</v>
      </c>
      <c r="BF33" s="24">
        <f t="shared" si="12"/>
        <v>1.0934146311237816</v>
      </c>
      <c r="BG33" s="24">
        <f t="shared" si="12"/>
        <v>0</v>
      </c>
      <c r="BH33" s="24">
        <f t="shared" si="12"/>
        <v>0</v>
      </c>
      <c r="BI33" s="24">
        <f t="shared" si="12"/>
        <v>0.9</v>
      </c>
      <c r="BJ33" s="24">
        <f t="shared" si="12"/>
        <v>1.5595583420386112</v>
      </c>
      <c r="BK33" s="24">
        <f t="shared" si="12"/>
        <v>2.7294688127912359</v>
      </c>
      <c r="BL33" s="24">
        <f t="shared" si="12"/>
        <v>17.00486858389548</v>
      </c>
      <c r="BM33" s="24">
        <f t="shared" si="12"/>
        <v>4.8245897925799515</v>
      </c>
      <c r="BN33" s="24">
        <f t="shared" si="12"/>
        <v>2.2022715545545237</v>
      </c>
      <c r="BO33" s="24">
        <f t="shared" si="12"/>
        <v>2.0439612955674522</v>
      </c>
      <c r="BP33" s="24">
        <f t="shared" si="12"/>
        <v>2.6560204149148485</v>
      </c>
      <c r="BQ33" s="24">
        <f t="shared" ref="BQ33:BX33" si="13">STDEV(BQ7:BQ10,BQ12,BQ17,BQ19:BQ19,BQ22:BQ23,BQ27)/SQRT($B31)</f>
        <v>2.8961660480327742</v>
      </c>
      <c r="BR33" s="24">
        <f t="shared" si="13"/>
        <v>9.3714104239080953</v>
      </c>
      <c r="BS33" s="24">
        <f t="shared" si="13"/>
        <v>0</v>
      </c>
      <c r="BT33" s="24">
        <f t="shared" si="13"/>
        <v>0</v>
      </c>
      <c r="BU33" s="24">
        <f t="shared" si="13"/>
        <v>0</v>
      </c>
      <c r="BV33" s="24">
        <f t="shared" si="13"/>
        <v>0</v>
      </c>
      <c r="BW33" s="24">
        <f t="shared" si="13"/>
        <v>0</v>
      </c>
      <c r="BX33" s="24">
        <f t="shared" si="13"/>
        <v>0</v>
      </c>
      <c r="CE33" s="58" t="s">
        <v>111</v>
      </c>
    </row>
    <row r="34" spans="1:154">
      <c r="A34" s="63"/>
      <c r="B34" s="2"/>
      <c r="C34" s="63"/>
      <c r="D34" s="18" t="s">
        <v>43</v>
      </c>
      <c r="E34" s="27">
        <f t="shared" ref="E34:BP34" si="14">STDEV(E11,E13:E16,E18,E20:E21,E24:E26,E28:E29)/SQRT($B32)</f>
        <v>0.96153846153846156</v>
      </c>
      <c r="F34" s="27">
        <f t="shared" si="14"/>
        <v>0</v>
      </c>
      <c r="G34" s="27">
        <f t="shared" si="14"/>
        <v>4.2821760307331367</v>
      </c>
      <c r="H34" s="27">
        <f t="shared" si="14"/>
        <v>4.3358170700220136</v>
      </c>
      <c r="I34" s="27">
        <f t="shared" si="14"/>
        <v>4.282176030733132E-2</v>
      </c>
      <c r="J34" s="27">
        <f t="shared" si="14"/>
        <v>0</v>
      </c>
      <c r="K34" s="27">
        <f t="shared" si="14"/>
        <v>7.6923076923076927E-2</v>
      </c>
      <c r="L34" s="27">
        <f t="shared" si="14"/>
        <v>0</v>
      </c>
      <c r="M34" s="27">
        <f t="shared" si="14"/>
        <v>0.34257408245865056</v>
      </c>
      <c r="N34" s="27">
        <f t="shared" si="14"/>
        <v>0.34686536560176112</v>
      </c>
      <c r="O34" s="27">
        <f t="shared" si="14"/>
        <v>4.3358170700220078E-2</v>
      </c>
      <c r="P34" s="27">
        <f t="shared" si="14"/>
        <v>125.34194653418794</v>
      </c>
      <c r="Q34" s="27">
        <f t="shared" si="14"/>
        <v>0</v>
      </c>
      <c r="R34" s="27">
        <f t="shared" si="14"/>
        <v>125.8086294588163</v>
      </c>
      <c r="S34" s="27">
        <f t="shared" si="14"/>
        <v>43.400744580911457</v>
      </c>
      <c r="T34" s="27">
        <f t="shared" si="14"/>
        <v>45.326748093931648</v>
      </c>
      <c r="U34" s="27">
        <f t="shared" si="14"/>
        <v>38.166449776616666</v>
      </c>
      <c r="V34" s="27">
        <f t="shared" si="14"/>
        <v>52.738062672398854</v>
      </c>
      <c r="W34" s="27">
        <f t="shared" si="14"/>
        <v>121.74913993829719</v>
      </c>
      <c r="X34" s="27">
        <f t="shared" si="14"/>
        <v>123.88272763396149</v>
      </c>
      <c r="Y34" s="27">
        <f t="shared" si="14"/>
        <v>72.687476097740287</v>
      </c>
      <c r="Z34" s="27">
        <f t="shared" si="14"/>
        <v>115.26461168273892</v>
      </c>
      <c r="AA34" s="27">
        <f t="shared" si="14"/>
        <v>120.50814315461258</v>
      </c>
      <c r="AB34" s="27">
        <f t="shared" si="14"/>
        <v>51.229963129871258</v>
      </c>
      <c r="AC34" s="27">
        <f t="shared" si="14"/>
        <v>5.6722620014433183</v>
      </c>
      <c r="AD34" s="27">
        <f t="shared" si="14"/>
        <v>1.8130036537527197</v>
      </c>
      <c r="AE34" s="27">
        <f t="shared" si="14"/>
        <v>4.0926161441494928</v>
      </c>
      <c r="AF34" s="27">
        <f t="shared" si="14"/>
        <v>1.0612411326448656</v>
      </c>
      <c r="AG34" s="27">
        <f t="shared" si="14"/>
        <v>0.94472479112515617</v>
      </c>
      <c r="AH34" s="27">
        <f t="shared" si="14"/>
        <v>1.0353705184394857</v>
      </c>
      <c r="AI34" s="27">
        <f t="shared" si="14"/>
        <v>2.2373907034229212</v>
      </c>
      <c r="AJ34" s="27">
        <f t="shared" si="14"/>
        <v>0.31246301556292155</v>
      </c>
      <c r="AK34" s="27">
        <f t="shared" si="14"/>
        <v>0.10415433852097386</v>
      </c>
      <c r="AL34" s="27">
        <f t="shared" si="14"/>
        <v>2.247066902585297</v>
      </c>
      <c r="AM34" s="27">
        <f t="shared" si="14"/>
        <v>7.6923076923076913E-2</v>
      </c>
      <c r="AN34" s="27">
        <f t="shared" si="14"/>
        <v>1.0291606277122809</v>
      </c>
      <c r="AO34" s="27">
        <f t="shared" si="14"/>
        <v>7.6923076923076927E-2</v>
      </c>
      <c r="AP34" s="27">
        <f t="shared" si="14"/>
        <v>7.6923076923076927E-2</v>
      </c>
      <c r="AQ34" s="27">
        <f t="shared" si="14"/>
        <v>0</v>
      </c>
      <c r="AR34" s="27">
        <f t="shared" si="14"/>
        <v>0.90908194365311989</v>
      </c>
      <c r="AS34" s="27">
        <f t="shared" si="14"/>
        <v>0.91395061131392907</v>
      </c>
      <c r="AT34" s="27">
        <f t="shared" si="14"/>
        <v>0.34257408245865056</v>
      </c>
      <c r="AU34" s="27">
        <f t="shared" si="14"/>
        <v>2.2475057399886773</v>
      </c>
      <c r="AV34" s="27">
        <f t="shared" si="14"/>
        <v>0.31088091417902924</v>
      </c>
      <c r="AW34" s="27">
        <f t="shared" si="14"/>
        <v>0.10415433852097386</v>
      </c>
      <c r="AX34" s="27">
        <f t="shared" si="14"/>
        <v>1.4030116943902005</v>
      </c>
      <c r="AY34" s="27">
        <f t="shared" si="14"/>
        <v>0.39473857226514497</v>
      </c>
      <c r="AZ34" s="27">
        <f t="shared" si="14"/>
        <v>0.34686536560176112</v>
      </c>
      <c r="BA34" s="27">
        <f t="shared" si="14"/>
        <v>0</v>
      </c>
      <c r="BB34" s="27">
        <f t="shared" si="14"/>
        <v>0</v>
      </c>
      <c r="BC34" s="27">
        <f t="shared" si="14"/>
        <v>0</v>
      </c>
      <c r="BD34" s="27">
        <f t="shared" si="14"/>
        <v>0.53754500751888801</v>
      </c>
      <c r="BE34" s="27">
        <f t="shared" si="14"/>
        <v>1.411770748720486</v>
      </c>
      <c r="BF34" s="27">
        <f t="shared" si="14"/>
        <v>0.24121650925931767</v>
      </c>
      <c r="BG34" s="27">
        <f t="shared" si="14"/>
        <v>0.38589530623826701</v>
      </c>
      <c r="BH34" s="27">
        <f t="shared" si="14"/>
        <v>0.62492603112584311</v>
      </c>
      <c r="BI34" s="27">
        <f t="shared" si="14"/>
        <v>0.60078843660820436</v>
      </c>
      <c r="BJ34" s="27">
        <f t="shared" si="14"/>
        <v>1.1568337390492904</v>
      </c>
      <c r="BK34" s="27">
        <f t="shared" si="14"/>
        <v>0.8122581569978029</v>
      </c>
      <c r="BL34" s="27">
        <f t="shared" si="14"/>
        <v>26.33588607705294</v>
      </c>
      <c r="BM34" s="27">
        <f t="shared" si="14"/>
        <v>2.2085542853998827</v>
      </c>
      <c r="BN34" s="27">
        <f t="shared" si="14"/>
        <v>0.54844229836429326</v>
      </c>
      <c r="BO34" s="27">
        <f t="shared" si="14"/>
        <v>1.7847701082353697</v>
      </c>
      <c r="BP34" s="27">
        <f t="shared" si="14"/>
        <v>2.5979813131262239</v>
      </c>
      <c r="BQ34" s="27">
        <f t="shared" ref="BQ34:BX34" si="15">STDEV(BQ11,BQ13:BQ16,BQ18,BQ20:BQ21,BQ24:BQ26,BQ28:BQ29)/SQRT($B32)</f>
        <v>5.2654393996138547</v>
      </c>
      <c r="BR34" s="27">
        <f t="shared" si="15"/>
        <v>21.186455052982119</v>
      </c>
      <c r="BS34" s="27">
        <f t="shared" si="15"/>
        <v>0</v>
      </c>
      <c r="BT34" s="27">
        <f t="shared" si="15"/>
        <v>0</v>
      </c>
      <c r="BU34" s="27">
        <f t="shared" si="15"/>
        <v>0</v>
      </c>
      <c r="BV34" s="27">
        <f t="shared" si="15"/>
        <v>0</v>
      </c>
      <c r="BW34" s="27">
        <f t="shared" si="15"/>
        <v>0</v>
      </c>
      <c r="BX34" s="27">
        <f t="shared" si="15"/>
        <v>0</v>
      </c>
      <c r="CE34" s="58" t="s">
        <v>111</v>
      </c>
    </row>
    <row r="35" spans="1:154">
      <c r="A35" s="63"/>
      <c r="B35" s="2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4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S35" s="63"/>
      <c r="AT35" s="63"/>
      <c r="AU35" s="63"/>
      <c r="CE35" s="58" t="s">
        <v>111</v>
      </c>
      <c r="CG35" s="10" t="str">
        <f>$W$1</f>
        <v>FE0F</v>
      </c>
      <c r="CH35" s="10" t="str">
        <f>C6</f>
        <v>C1</v>
      </c>
      <c r="CI35" s="59">
        <f>E37</f>
        <v>0</v>
      </c>
      <c r="CJ35" s="59">
        <f>F37</f>
        <v>0</v>
      </c>
      <c r="CK35" s="59">
        <f>G37</f>
        <v>87.5</v>
      </c>
      <c r="CL35" s="59">
        <f>H37</f>
        <v>12.5</v>
      </c>
      <c r="CM35" s="59">
        <f>I37</f>
        <v>0.875</v>
      </c>
      <c r="CN35" s="95">
        <f>E39</f>
        <v>87.5</v>
      </c>
      <c r="CO35" s="95">
        <f>F39</f>
        <v>0</v>
      </c>
      <c r="CP35" s="95">
        <f>G39</f>
        <v>12.5</v>
      </c>
      <c r="CQ35" s="95">
        <f>H39</f>
        <v>0</v>
      </c>
      <c r="CR35" s="95">
        <f>I39</f>
        <v>0.125</v>
      </c>
      <c r="CS35" s="59">
        <f>E40</f>
        <v>0</v>
      </c>
      <c r="CT35" s="59">
        <f>F40</f>
        <v>0</v>
      </c>
      <c r="CU35" s="59">
        <f>G40</f>
        <v>87.5</v>
      </c>
      <c r="CV35" s="59">
        <f>H40</f>
        <v>12.5</v>
      </c>
      <c r="CW35" s="59">
        <f>I40</f>
        <v>0.875</v>
      </c>
      <c r="CX35" s="95">
        <f>E42</f>
        <v>0</v>
      </c>
      <c r="CY35" s="95">
        <f>F42</f>
        <v>25</v>
      </c>
      <c r="CZ35" s="95">
        <f>G42</f>
        <v>75</v>
      </c>
      <c r="DA35" s="95">
        <f>H42</f>
        <v>0</v>
      </c>
      <c r="DB35" s="95">
        <f>I42</f>
        <v>0.75</v>
      </c>
    </row>
    <row r="36" spans="1:154" ht="16">
      <c r="A36" s="83" t="s">
        <v>148</v>
      </c>
      <c r="B36" s="66"/>
      <c r="C36" s="66" t="s">
        <v>145</v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CE36" s="58" t="s">
        <v>111</v>
      </c>
    </row>
    <row r="37" spans="1:154">
      <c r="A37" t="s">
        <v>158</v>
      </c>
      <c r="B37" s="10">
        <v>40</v>
      </c>
      <c r="C37" s="4" t="s">
        <v>3</v>
      </c>
      <c r="D37" s="10" t="s">
        <v>40</v>
      </c>
      <c r="E37" s="59">
        <f>(K37/$J37)*100</f>
        <v>0</v>
      </c>
      <c r="F37" s="59">
        <f>(L37/$J37)*100</f>
        <v>0</v>
      </c>
      <c r="G37" s="59">
        <f>(M37/$J37)*100</f>
        <v>87.5</v>
      </c>
      <c r="H37" s="59">
        <f>(N37/$J37)*100</f>
        <v>12.5</v>
      </c>
      <c r="I37" s="59">
        <f>M37/J37</f>
        <v>0.875</v>
      </c>
      <c r="J37">
        <v>8</v>
      </c>
      <c r="K37">
        <v>0</v>
      </c>
      <c r="L37">
        <v>0</v>
      </c>
      <c r="M37">
        <v>7</v>
      </c>
      <c r="N37">
        <v>1</v>
      </c>
      <c r="O37">
        <v>0.875</v>
      </c>
      <c r="P37">
        <v>141.875</v>
      </c>
      <c r="Q37">
        <v>0</v>
      </c>
      <c r="R37">
        <v>133.2857143</v>
      </c>
      <c r="S37">
        <v>202</v>
      </c>
      <c r="T37">
        <v>73.125</v>
      </c>
      <c r="U37">
        <v>77.857142870000004</v>
      </c>
      <c r="V37">
        <v>40</v>
      </c>
      <c r="W37">
        <v>1379.5</v>
      </c>
      <c r="X37">
        <v>1532.142857</v>
      </c>
      <c r="Y37">
        <v>311</v>
      </c>
      <c r="Z37">
        <v>41.625</v>
      </c>
      <c r="AA37">
        <v>40.857142850000002</v>
      </c>
      <c r="AB37">
        <v>47</v>
      </c>
      <c r="AC37">
        <v>34</v>
      </c>
      <c r="AD37">
        <v>18</v>
      </c>
      <c r="AE37">
        <v>11</v>
      </c>
      <c r="AF37">
        <v>5</v>
      </c>
      <c r="AG37">
        <v>8</v>
      </c>
      <c r="AH37">
        <v>9</v>
      </c>
      <c r="AI37">
        <v>3</v>
      </c>
      <c r="AJ37">
        <v>0</v>
      </c>
      <c r="AK37">
        <v>6</v>
      </c>
      <c r="AL37">
        <v>8</v>
      </c>
      <c r="AM37">
        <v>8</v>
      </c>
      <c r="AN37">
        <v>1</v>
      </c>
      <c r="AO37">
        <v>1</v>
      </c>
      <c r="AP37">
        <v>0</v>
      </c>
      <c r="AQ37">
        <v>2</v>
      </c>
      <c r="AR37">
        <v>6</v>
      </c>
      <c r="AS37">
        <v>0</v>
      </c>
      <c r="AT37">
        <v>7</v>
      </c>
      <c r="AU37">
        <v>2</v>
      </c>
      <c r="AV37">
        <v>0</v>
      </c>
      <c r="AW37">
        <v>2</v>
      </c>
      <c r="AX37">
        <v>0</v>
      </c>
      <c r="AY37">
        <v>0</v>
      </c>
      <c r="AZ37">
        <v>1</v>
      </c>
      <c r="BA37">
        <v>0</v>
      </c>
      <c r="BB37">
        <v>0</v>
      </c>
      <c r="BC37">
        <v>2</v>
      </c>
      <c r="BD37">
        <v>2</v>
      </c>
      <c r="BE37">
        <v>22</v>
      </c>
      <c r="BF37">
        <v>0</v>
      </c>
      <c r="BG37">
        <v>0</v>
      </c>
      <c r="BH37">
        <v>0</v>
      </c>
      <c r="BI37">
        <v>0</v>
      </c>
      <c r="BJ37">
        <v>8</v>
      </c>
      <c r="BK37">
        <v>14</v>
      </c>
      <c r="BL37">
        <v>129</v>
      </c>
      <c r="BM37">
        <v>11</v>
      </c>
      <c r="BN37">
        <v>0</v>
      </c>
      <c r="BO37">
        <v>44</v>
      </c>
      <c r="BP37">
        <v>8</v>
      </c>
      <c r="BQ37">
        <v>27</v>
      </c>
      <c r="BR37">
        <v>39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 t="s">
        <v>58</v>
      </c>
      <c r="CE37" s="58" t="s">
        <v>111</v>
      </c>
      <c r="CG37" s="10" t="str">
        <f>$W$1</f>
        <v>FE0F</v>
      </c>
      <c r="CH37" s="10" t="str">
        <f>C6</f>
        <v>C1</v>
      </c>
      <c r="CI37" s="59" t="e">
        <f>#REF!</f>
        <v>#REF!</v>
      </c>
      <c r="CJ37" s="59" t="e">
        <f>#REF!</f>
        <v>#REF!</v>
      </c>
      <c r="CK37" s="59" t="e">
        <f>#REF!</f>
        <v>#REF!</v>
      </c>
      <c r="CL37" s="59" t="e">
        <f>#REF!</f>
        <v>#REF!</v>
      </c>
      <c r="CM37" s="59" t="e">
        <f>#REF!</f>
        <v>#REF!</v>
      </c>
      <c r="CN37" s="59" t="e">
        <f>#REF!</f>
        <v>#REF!</v>
      </c>
      <c r="CO37" s="59" t="e">
        <f>#REF!</f>
        <v>#REF!</v>
      </c>
      <c r="CP37" s="59" t="e">
        <f>#REF!</f>
        <v>#REF!</v>
      </c>
      <c r="CQ37" s="59" t="e">
        <f>#REF!</f>
        <v>#REF!</v>
      </c>
      <c r="CR37" s="59" t="e">
        <f>#REF!</f>
        <v>#REF!</v>
      </c>
      <c r="CS37" s="59" t="e">
        <f>#REF!</f>
        <v>#REF!</v>
      </c>
      <c r="CT37" s="59" t="e">
        <f>#REF!</f>
        <v>#REF!</v>
      </c>
      <c r="CU37" s="59" t="e">
        <f>#REF!</f>
        <v>#REF!</v>
      </c>
      <c r="CV37" s="59" t="e">
        <f>#REF!</f>
        <v>#REF!</v>
      </c>
      <c r="CW37" s="59" t="e">
        <f>#REF!</f>
        <v>#REF!</v>
      </c>
      <c r="CX37" s="59" t="e">
        <f>#REF!</f>
        <v>#REF!</v>
      </c>
      <c r="CY37" s="59" t="e">
        <f>#REF!</f>
        <v>#REF!</v>
      </c>
      <c r="CZ37" s="95" t="e">
        <f>#REF!</f>
        <v>#REF!</v>
      </c>
      <c r="DA37" s="95" t="e">
        <f>#REF!</f>
        <v>#REF!</v>
      </c>
      <c r="DB37" s="95" t="e">
        <f>#REF!</f>
        <v>#REF!</v>
      </c>
      <c r="DC37" s="95" t="e">
        <f>#REF!</f>
        <v>#REF!</v>
      </c>
      <c r="DD37" s="95" t="e">
        <f>#REF!</f>
        <v>#REF!</v>
      </c>
      <c r="DE37" s="95" t="e">
        <f>#REF!</f>
        <v>#REF!</v>
      </c>
      <c r="DF37" s="95" t="e">
        <f>#REF!</f>
        <v>#REF!</v>
      </c>
      <c r="DG37" s="95" t="e">
        <f>#REF!</f>
        <v>#REF!</v>
      </c>
      <c r="DH37" s="95" t="e">
        <f>#REF!</f>
        <v>#REF!</v>
      </c>
      <c r="DI37" s="95" t="e">
        <f>#REF!</f>
        <v>#REF!</v>
      </c>
      <c r="DJ37" s="95" t="e">
        <f>#REF!</f>
        <v>#REF!</v>
      </c>
      <c r="DK37" s="95" t="e">
        <f>#REF!</f>
        <v>#REF!</v>
      </c>
      <c r="DL37" s="95" t="e">
        <f>#REF!</f>
        <v>#REF!</v>
      </c>
      <c r="DM37" s="95" t="e">
        <f>#REF!</f>
        <v>#REF!</v>
      </c>
      <c r="DN37" s="95" t="e">
        <f>#REF!</f>
        <v>#REF!</v>
      </c>
      <c r="DO37" s="95" t="e">
        <f>#REF!</f>
        <v>#REF!</v>
      </c>
      <c r="DP37" s="95" t="e">
        <f>#REF!</f>
        <v>#REF!</v>
      </c>
      <c r="DQ37" s="59" t="e">
        <f>#REF!</f>
        <v>#REF!</v>
      </c>
      <c r="DR37" s="59" t="e">
        <f>#REF!</f>
        <v>#REF!</v>
      </c>
      <c r="DS37" s="59" t="e">
        <f>#REF!</f>
        <v>#REF!</v>
      </c>
      <c r="DT37" s="59" t="e">
        <f>#REF!</f>
        <v>#REF!</v>
      </c>
      <c r="DU37" s="59" t="e">
        <f>#REF!</f>
        <v>#REF!</v>
      </c>
      <c r="DV37" s="59" t="e">
        <f>#REF!</f>
        <v>#REF!</v>
      </c>
      <c r="DW37" s="59" t="e">
        <f>#REF!</f>
        <v>#REF!</v>
      </c>
      <c r="DX37" s="59" t="e">
        <f>#REF!</f>
        <v>#REF!</v>
      </c>
      <c r="DY37" s="59" t="e">
        <f>#REF!</f>
        <v>#REF!</v>
      </c>
      <c r="DZ37" s="59" t="e">
        <f>#REF!</f>
        <v>#REF!</v>
      </c>
      <c r="EA37" s="59" t="e">
        <f>#REF!</f>
        <v>#REF!</v>
      </c>
      <c r="EB37" s="59" t="e">
        <f>#REF!</f>
        <v>#REF!</v>
      </c>
      <c r="EC37" s="59" t="e">
        <f>#REF!</f>
        <v>#REF!</v>
      </c>
      <c r="ED37" s="59" t="e">
        <f>#REF!</f>
        <v>#REF!</v>
      </c>
      <c r="EE37" s="59" t="e">
        <f>#REF!</f>
        <v>#REF!</v>
      </c>
      <c r="EF37" s="59" t="e">
        <f>#REF!</f>
        <v>#REF!</v>
      </c>
      <c r="EG37" s="59" t="e">
        <f>#REF!</f>
        <v>#REF!</v>
      </c>
      <c r="EH37" s="95" t="e">
        <f>#REF!</f>
        <v>#REF!</v>
      </c>
      <c r="EI37" s="95" t="e">
        <f>#REF!</f>
        <v>#REF!</v>
      </c>
      <c r="EJ37" s="95" t="e">
        <f>#REF!</f>
        <v>#REF!</v>
      </c>
      <c r="EK37" s="95" t="e">
        <f>#REF!</f>
        <v>#REF!</v>
      </c>
      <c r="EL37" s="95" t="e">
        <f>#REF!</f>
        <v>#REF!</v>
      </c>
      <c r="EM37" s="95" t="e">
        <f>#REF!</f>
        <v>#REF!</v>
      </c>
      <c r="EN37" s="95" t="e">
        <f>#REF!</f>
        <v>#REF!</v>
      </c>
      <c r="EO37" s="95" t="e">
        <f>#REF!</f>
        <v>#REF!</v>
      </c>
      <c r="EP37" s="95" t="e">
        <f>#REF!</f>
        <v>#REF!</v>
      </c>
      <c r="EQ37" s="95" t="e">
        <f>#REF!</f>
        <v>#REF!</v>
      </c>
      <c r="ER37" s="95" t="e">
        <f>#REF!</f>
        <v>#REF!</v>
      </c>
      <c r="ES37" s="95" t="e">
        <f>#REF!</f>
        <v>#REF!</v>
      </c>
      <c r="ET37" s="95" t="e">
        <f>#REF!</f>
        <v>#REF!</v>
      </c>
      <c r="EU37" s="95" t="e">
        <f>#REF!</f>
        <v>#REF!</v>
      </c>
      <c r="EV37" s="95" t="e">
        <f>#REF!</f>
        <v>#REF!</v>
      </c>
      <c r="EW37" s="95" t="e">
        <f>#REF!</f>
        <v>#REF!</v>
      </c>
      <c r="EX37" s="95" t="e">
        <f>#REF!</f>
        <v>#REF!</v>
      </c>
    </row>
    <row r="38" spans="1:154">
      <c r="A38" t="s">
        <v>180</v>
      </c>
      <c r="B38" s="10">
        <v>48</v>
      </c>
      <c r="C38" s="4" t="s">
        <v>3</v>
      </c>
      <c r="D38" s="10" t="s">
        <v>40</v>
      </c>
      <c r="E38" s="59">
        <f t="shared" ref="E38:E59" si="16">(K38/$J38)*100</f>
        <v>100</v>
      </c>
      <c r="F38" s="59">
        <f t="shared" ref="F38:F59" si="17">(L38/$J38)*100</f>
        <v>0</v>
      </c>
      <c r="G38" s="59">
        <f t="shared" ref="G38:G59" si="18">(M38/$J38)*100</f>
        <v>0</v>
      </c>
      <c r="H38" s="59">
        <f t="shared" ref="H38:H59" si="19">(N38/$J38)*100</f>
        <v>0</v>
      </c>
      <c r="I38" s="59">
        <f t="shared" ref="I38:I59" si="20">M38/J38</f>
        <v>0</v>
      </c>
      <c r="J38">
        <v>8</v>
      </c>
      <c r="K38">
        <v>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2</v>
      </c>
      <c r="AD38">
        <v>0</v>
      </c>
      <c r="AE38">
        <v>0</v>
      </c>
      <c r="AF38">
        <v>2</v>
      </c>
      <c r="AG38">
        <v>2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3</v>
      </c>
      <c r="BF38">
        <v>2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355</v>
      </c>
      <c r="BM38">
        <v>126</v>
      </c>
      <c r="BN38">
        <v>0</v>
      </c>
      <c r="BO38">
        <v>0</v>
      </c>
      <c r="BP38">
        <v>0</v>
      </c>
      <c r="BQ38">
        <v>0</v>
      </c>
      <c r="BR38">
        <v>229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 t="s">
        <v>58</v>
      </c>
      <c r="CE38" s="58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</row>
    <row r="39" spans="1:154">
      <c r="A39" t="s">
        <v>159</v>
      </c>
      <c r="B39" s="10">
        <v>48</v>
      </c>
      <c r="C39" s="4" t="s">
        <v>3</v>
      </c>
      <c r="D39" s="10" t="s">
        <v>40</v>
      </c>
      <c r="E39" s="59">
        <f t="shared" si="16"/>
        <v>87.5</v>
      </c>
      <c r="F39" s="59">
        <f t="shared" si="17"/>
        <v>0</v>
      </c>
      <c r="G39" s="59">
        <f t="shared" si="18"/>
        <v>12.5</v>
      </c>
      <c r="H39" s="59">
        <f t="shared" si="19"/>
        <v>0</v>
      </c>
      <c r="I39" s="59">
        <f t="shared" si="20"/>
        <v>0.125</v>
      </c>
      <c r="J39">
        <v>8</v>
      </c>
      <c r="K39">
        <v>7</v>
      </c>
      <c r="L39">
        <v>0</v>
      </c>
      <c r="M39">
        <v>1</v>
      </c>
      <c r="N39">
        <v>0</v>
      </c>
      <c r="O39">
        <v>1</v>
      </c>
      <c r="P39">
        <v>1089</v>
      </c>
      <c r="Q39">
        <v>0</v>
      </c>
      <c r="R39">
        <v>1089</v>
      </c>
      <c r="S39">
        <v>0</v>
      </c>
      <c r="T39">
        <v>142</v>
      </c>
      <c r="U39">
        <v>142</v>
      </c>
      <c r="V39">
        <v>0</v>
      </c>
      <c r="W39">
        <v>850</v>
      </c>
      <c r="X39">
        <v>850</v>
      </c>
      <c r="Y39">
        <v>0</v>
      </c>
      <c r="Z39">
        <v>99</v>
      </c>
      <c r="AA39">
        <v>99</v>
      </c>
      <c r="AB39">
        <v>0</v>
      </c>
      <c r="AC39">
        <v>7</v>
      </c>
      <c r="AD39">
        <v>1</v>
      </c>
      <c r="AE39">
        <v>5</v>
      </c>
      <c r="AF39">
        <v>1</v>
      </c>
      <c r="AG39">
        <v>2</v>
      </c>
      <c r="AH39">
        <v>1</v>
      </c>
      <c r="AI39">
        <v>4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1</v>
      </c>
      <c r="AU39">
        <v>3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</v>
      </c>
      <c r="BB39">
        <v>0</v>
      </c>
      <c r="BC39">
        <v>0</v>
      </c>
      <c r="BD39">
        <v>0</v>
      </c>
      <c r="BE39">
        <v>5</v>
      </c>
      <c r="BF39">
        <v>3</v>
      </c>
      <c r="BG39">
        <v>0</v>
      </c>
      <c r="BH39">
        <v>0</v>
      </c>
      <c r="BI39">
        <v>0</v>
      </c>
      <c r="BJ39">
        <v>1</v>
      </c>
      <c r="BK39">
        <v>1</v>
      </c>
      <c r="BL39">
        <v>369</v>
      </c>
      <c r="BM39">
        <v>112</v>
      </c>
      <c r="BN39">
        <v>0</v>
      </c>
      <c r="BO39">
        <v>0</v>
      </c>
      <c r="BP39">
        <v>1</v>
      </c>
      <c r="BQ39">
        <v>0</v>
      </c>
      <c r="BR39">
        <v>256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 t="s">
        <v>58</v>
      </c>
      <c r="CE39" s="58" t="s">
        <v>111</v>
      </c>
      <c r="CG39" s="10" t="str">
        <f>CG67</f>
        <v>FE0F</v>
      </c>
      <c r="CH39" s="10" t="str">
        <f t="shared" ref="CH39:ES39" si="21">CH67</f>
        <v>+ve</v>
      </c>
      <c r="CI39" s="59" t="e">
        <f t="shared" si="21"/>
        <v>#REF!</v>
      </c>
      <c r="CJ39" s="59" t="e">
        <f t="shared" si="21"/>
        <v>#REF!</v>
      </c>
      <c r="CK39" s="59" t="e">
        <f t="shared" si="21"/>
        <v>#REF!</v>
      </c>
      <c r="CL39" s="59" t="e">
        <f t="shared" si="21"/>
        <v>#REF!</v>
      </c>
      <c r="CM39" s="59" t="e">
        <f t="shared" si="21"/>
        <v>#REF!</v>
      </c>
      <c r="CN39" s="59" t="e">
        <f t="shared" si="21"/>
        <v>#REF!</v>
      </c>
      <c r="CO39" s="59" t="e">
        <f t="shared" si="21"/>
        <v>#REF!</v>
      </c>
      <c r="CP39" s="59" t="e">
        <f t="shared" si="21"/>
        <v>#REF!</v>
      </c>
      <c r="CQ39" s="59" t="e">
        <f t="shared" si="21"/>
        <v>#REF!</v>
      </c>
      <c r="CR39" s="59" t="e">
        <f t="shared" si="21"/>
        <v>#REF!</v>
      </c>
      <c r="CS39" s="59" t="e">
        <f t="shared" si="21"/>
        <v>#REF!</v>
      </c>
      <c r="CT39" s="59" t="e">
        <f t="shared" si="21"/>
        <v>#REF!</v>
      </c>
      <c r="CU39" s="59" t="e">
        <f t="shared" si="21"/>
        <v>#REF!</v>
      </c>
      <c r="CV39" s="59" t="e">
        <f t="shared" si="21"/>
        <v>#REF!</v>
      </c>
      <c r="CW39" s="59" t="e">
        <f t="shared" si="21"/>
        <v>#REF!</v>
      </c>
      <c r="CX39" s="59" t="e">
        <f t="shared" si="21"/>
        <v>#REF!</v>
      </c>
      <c r="CY39" s="59" t="e">
        <f t="shared" si="21"/>
        <v>#REF!</v>
      </c>
      <c r="CZ39" s="95" t="e">
        <f t="shared" si="21"/>
        <v>#REF!</v>
      </c>
      <c r="DA39" s="95" t="e">
        <f t="shared" si="21"/>
        <v>#REF!</v>
      </c>
      <c r="DB39" s="95" t="e">
        <f t="shared" si="21"/>
        <v>#REF!</v>
      </c>
      <c r="DC39" s="95" t="e">
        <f t="shared" si="21"/>
        <v>#REF!</v>
      </c>
      <c r="DD39" s="95" t="e">
        <f t="shared" si="21"/>
        <v>#REF!</v>
      </c>
      <c r="DE39" s="95" t="e">
        <f t="shared" si="21"/>
        <v>#REF!</v>
      </c>
      <c r="DF39" s="95" t="e">
        <f t="shared" si="21"/>
        <v>#REF!</v>
      </c>
      <c r="DG39" s="95" t="e">
        <f t="shared" si="21"/>
        <v>#REF!</v>
      </c>
      <c r="DH39" s="95" t="e">
        <f t="shared" si="21"/>
        <v>#REF!</v>
      </c>
      <c r="DI39" s="95" t="e">
        <f t="shared" si="21"/>
        <v>#REF!</v>
      </c>
      <c r="DJ39" s="95" t="e">
        <f t="shared" si="21"/>
        <v>#REF!</v>
      </c>
      <c r="DK39" s="95" t="e">
        <f t="shared" si="21"/>
        <v>#REF!</v>
      </c>
      <c r="DL39" s="95" t="e">
        <f t="shared" si="21"/>
        <v>#REF!</v>
      </c>
      <c r="DM39" s="95" t="e">
        <f t="shared" si="21"/>
        <v>#REF!</v>
      </c>
      <c r="DN39" s="95" t="e">
        <f t="shared" si="21"/>
        <v>#REF!</v>
      </c>
      <c r="DO39" s="95" t="e">
        <f t="shared" si="21"/>
        <v>#REF!</v>
      </c>
      <c r="DP39" s="95" t="e">
        <f t="shared" si="21"/>
        <v>#REF!</v>
      </c>
      <c r="DQ39" s="59" t="e">
        <f t="shared" si="21"/>
        <v>#REF!</v>
      </c>
      <c r="DR39" s="59" t="e">
        <f t="shared" si="21"/>
        <v>#REF!</v>
      </c>
      <c r="DS39" s="59" t="e">
        <f t="shared" si="21"/>
        <v>#REF!</v>
      </c>
      <c r="DT39" s="59" t="e">
        <f t="shared" si="21"/>
        <v>#REF!</v>
      </c>
      <c r="DU39" s="59" t="e">
        <f t="shared" si="21"/>
        <v>#REF!</v>
      </c>
      <c r="DV39" s="59" t="e">
        <f t="shared" si="21"/>
        <v>#REF!</v>
      </c>
      <c r="DW39" s="59" t="e">
        <f t="shared" si="21"/>
        <v>#REF!</v>
      </c>
      <c r="DX39" s="59" t="e">
        <f t="shared" si="21"/>
        <v>#REF!</v>
      </c>
      <c r="DY39" s="59" t="e">
        <f t="shared" si="21"/>
        <v>#REF!</v>
      </c>
      <c r="DZ39" s="59" t="e">
        <f t="shared" si="21"/>
        <v>#REF!</v>
      </c>
      <c r="EA39" s="59" t="e">
        <f t="shared" si="21"/>
        <v>#REF!</v>
      </c>
      <c r="EB39" s="59" t="e">
        <f t="shared" si="21"/>
        <v>#REF!</v>
      </c>
      <c r="EC39" s="59" t="e">
        <f t="shared" si="21"/>
        <v>#REF!</v>
      </c>
      <c r="ED39" s="59" t="e">
        <f t="shared" si="21"/>
        <v>#REF!</v>
      </c>
      <c r="EE39" s="59" t="e">
        <f t="shared" si="21"/>
        <v>#REF!</v>
      </c>
      <c r="EF39" s="59" t="e">
        <f t="shared" si="21"/>
        <v>#REF!</v>
      </c>
      <c r="EG39" s="59" t="e">
        <f t="shared" si="21"/>
        <v>#REF!</v>
      </c>
      <c r="EH39" s="95" t="e">
        <f t="shared" si="21"/>
        <v>#REF!</v>
      </c>
      <c r="EI39" s="95" t="e">
        <f t="shared" si="21"/>
        <v>#REF!</v>
      </c>
      <c r="EJ39" s="95" t="e">
        <f t="shared" si="21"/>
        <v>#REF!</v>
      </c>
      <c r="EK39" s="95" t="e">
        <f t="shared" si="21"/>
        <v>#REF!</v>
      </c>
      <c r="EL39" s="95" t="e">
        <f t="shared" si="21"/>
        <v>#REF!</v>
      </c>
      <c r="EM39" s="95" t="e">
        <f t="shared" si="21"/>
        <v>#REF!</v>
      </c>
      <c r="EN39" s="95" t="e">
        <f t="shared" si="21"/>
        <v>#REF!</v>
      </c>
      <c r="EO39" s="95" t="e">
        <f t="shared" si="21"/>
        <v>#REF!</v>
      </c>
      <c r="EP39" s="95" t="e">
        <f t="shared" si="21"/>
        <v>#REF!</v>
      </c>
      <c r="EQ39" s="95" t="e">
        <f t="shared" si="21"/>
        <v>#REF!</v>
      </c>
      <c r="ER39" s="95" t="e">
        <f t="shared" si="21"/>
        <v>#REF!</v>
      </c>
      <c r="ES39" s="95" t="e">
        <f t="shared" si="21"/>
        <v>#REF!</v>
      </c>
      <c r="ET39" s="95" t="e">
        <f>ET67</f>
        <v>#REF!</v>
      </c>
      <c r="EU39" s="95" t="e">
        <f>EU67</f>
        <v>#REF!</v>
      </c>
      <c r="EV39" s="95" t="e">
        <f>EV67</f>
        <v>#REF!</v>
      </c>
      <c r="EW39" s="95" t="e">
        <f>EW67</f>
        <v>#REF!</v>
      </c>
      <c r="EX39" s="95" t="e">
        <f>EX67</f>
        <v>#REF!</v>
      </c>
    </row>
    <row r="40" spans="1:154">
      <c r="A40" t="s">
        <v>160</v>
      </c>
      <c r="B40" s="10">
        <v>48</v>
      </c>
      <c r="C40" s="4" t="s">
        <v>3</v>
      </c>
      <c r="D40" s="10" t="s">
        <v>40</v>
      </c>
      <c r="E40" s="59">
        <f t="shared" si="16"/>
        <v>0</v>
      </c>
      <c r="F40" s="59">
        <f t="shared" si="17"/>
        <v>0</v>
      </c>
      <c r="G40" s="59">
        <f t="shared" si="18"/>
        <v>87.5</v>
      </c>
      <c r="H40" s="59">
        <f t="shared" si="19"/>
        <v>12.5</v>
      </c>
      <c r="I40" s="59">
        <f t="shared" si="20"/>
        <v>0.875</v>
      </c>
      <c r="J40">
        <v>8</v>
      </c>
      <c r="K40">
        <v>0</v>
      </c>
      <c r="L40">
        <v>0</v>
      </c>
      <c r="M40">
        <v>7</v>
      </c>
      <c r="N40">
        <v>1</v>
      </c>
      <c r="O40">
        <v>0.875</v>
      </c>
      <c r="P40">
        <v>372</v>
      </c>
      <c r="Q40">
        <v>0</v>
      </c>
      <c r="R40">
        <v>405.57142850000002</v>
      </c>
      <c r="S40">
        <v>137</v>
      </c>
      <c r="T40">
        <v>289.125</v>
      </c>
      <c r="U40">
        <v>265</v>
      </c>
      <c r="V40">
        <v>458</v>
      </c>
      <c r="W40">
        <v>103.875</v>
      </c>
      <c r="X40">
        <v>111.5714286</v>
      </c>
      <c r="Y40">
        <v>50</v>
      </c>
      <c r="Z40">
        <v>1001.875</v>
      </c>
      <c r="AA40">
        <v>1077</v>
      </c>
      <c r="AB40">
        <v>476</v>
      </c>
      <c r="AC40">
        <v>38</v>
      </c>
      <c r="AD40">
        <v>16</v>
      </c>
      <c r="AE40">
        <v>20</v>
      </c>
      <c r="AF40">
        <v>2</v>
      </c>
      <c r="AG40">
        <v>15</v>
      </c>
      <c r="AH40">
        <v>11</v>
      </c>
      <c r="AI40">
        <v>6</v>
      </c>
      <c r="AJ40">
        <v>0</v>
      </c>
      <c r="AK40">
        <v>0</v>
      </c>
      <c r="AL40">
        <v>6</v>
      </c>
      <c r="AM40">
        <v>8</v>
      </c>
      <c r="AN40">
        <v>3</v>
      </c>
      <c r="AO40">
        <v>2</v>
      </c>
      <c r="AP40">
        <v>0</v>
      </c>
      <c r="AQ40">
        <v>0</v>
      </c>
      <c r="AR40">
        <v>3</v>
      </c>
      <c r="AS40">
        <v>7</v>
      </c>
      <c r="AT40">
        <v>7</v>
      </c>
      <c r="AU40">
        <v>3</v>
      </c>
      <c r="AV40">
        <v>0</v>
      </c>
      <c r="AW40">
        <v>0</v>
      </c>
      <c r="AX40">
        <v>3</v>
      </c>
      <c r="AY40">
        <v>0</v>
      </c>
      <c r="AZ40">
        <v>1</v>
      </c>
      <c r="BA40">
        <v>1</v>
      </c>
      <c r="BB40">
        <v>0</v>
      </c>
      <c r="BC40">
        <v>0</v>
      </c>
      <c r="BD40">
        <v>0</v>
      </c>
      <c r="BE40">
        <v>9</v>
      </c>
      <c r="BF40">
        <v>0</v>
      </c>
      <c r="BG40">
        <v>0</v>
      </c>
      <c r="BH40">
        <v>0</v>
      </c>
      <c r="BI40">
        <v>6</v>
      </c>
      <c r="BJ40">
        <v>2</v>
      </c>
      <c r="BK40">
        <v>1</v>
      </c>
      <c r="BL40">
        <v>148</v>
      </c>
      <c r="BM40">
        <v>13</v>
      </c>
      <c r="BN40">
        <v>3</v>
      </c>
      <c r="BO40">
        <v>71</v>
      </c>
      <c r="BP40">
        <v>11</v>
      </c>
      <c r="BQ40">
        <v>1</v>
      </c>
      <c r="BR40">
        <v>49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 t="s">
        <v>58</v>
      </c>
      <c r="CE40" s="58" t="s">
        <v>111</v>
      </c>
      <c r="CG40" s="10" t="str">
        <f>CG97</f>
        <v>FE0F</v>
      </c>
      <c r="CH40" s="10" t="str">
        <f t="shared" ref="CH40:ES40" si="22">CH97</f>
        <v>+ve</v>
      </c>
      <c r="CI40" s="59" t="e">
        <f t="shared" si="22"/>
        <v>#REF!</v>
      </c>
      <c r="CJ40" s="59" t="e">
        <f t="shared" si="22"/>
        <v>#REF!</v>
      </c>
      <c r="CK40" s="59" t="e">
        <f t="shared" si="22"/>
        <v>#REF!</v>
      </c>
      <c r="CL40" s="59" t="e">
        <f t="shared" si="22"/>
        <v>#REF!</v>
      </c>
      <c r="CM40" s="59" t="e">
        <f t="shared" si="22"/>
        <v>#REF!</v>
      </c>
      <c r="CN40" s="59" t="e">
        <f t="shared" si="22"/>
        <v>#REF!</v>
      </c>
      <c r="CO40" s="59" t="e">
        <f t="shared" si="22"/>
        <v>#REF!</v>
      </c>
      <c r="CP40" s="59" t="e">
        <f t="shared" si="22"/>
        <v>#REF!</v>
      </c>
      <c r="CQ40" s="59" t="e">
        <f t="shared" si="22"/>
        <v>#REF!</v>
      </c>
      <c r="CR40" s="59" t="e">
        <f t="shared" si="22"/>
        <v>#REF!</v>
      </c>
      <c r="CS40" s="59" t="e">
        <f t="shared" si="22"/>
        <v>#REF!</v>
      </c>
      <c r="CT40" s="59" t="e">
        <f t="shared" si="22"/>
        <v>#REF!</v>
      </c>
      <c r="CU40" s="59" t="e">
        <f t="shared" si="22"/>
        <v>#REF!</v>
      </c>
      <c r="CV40" s="59" t="e">
        <f t="shared" si="22"/>
        <v>#REF!</v>
      </c>
      <c r="CW40" s="59" t="e">
        <f t="shared" si="22"/>
        <v>#REF!</v>
      </c>
      <c r="CX40" s="59" t="e">
        <f t="shared" si="22"/>
        <v>#REF!</v>
      </c>
      <c r="CY40" s="59" t="e">
        <f t="shared" si="22"/>
        <v>#REF!</v>
      </c>
      <c r="CZ40" s="95" t="e">
        <f t="shared" si="22"/>
        <v>#REF!</v>
      </c>
      <c r="DA40" s="95" t="e">
        <f t="shared" si="22"/>
        <v>#REF!</v>
      </c>
      <c r="DB40" s="95" t="e">
        <f t="shared" si="22"/>
        <v>#REF!</v>
      </c>
      <c r="DC40" s="95" t="e">
        <f t="shared" si="22"/>
        <v>#REF!</v>
      </c>
      <c r="DD40" s="95" t="e">
        <f t="shared" si="22"/>
        <v>#REF!</v>
      </c>
      <c r="DE40" s="95" t="e">
        <f t="shared" si="22"/>
        <v>#REF!</v>
      </c>
      <c r="DF40" s="95" t="e">
        <f t="shared" si="22"/>
        <v>#REF!</v>
      </c>
      <c r="DG40" s="95" t="e">
        <f t="shared" si="22"/>
        <v>#REF!</v>
      </c>
      <c r="DH40" s="95" t="e">
        <f t="shared" si="22"/>
        <v>#REF!</v>
      </c>
      <c r="DI40" s="95" t="e">
        <f t="shared" si="22"/>
        <v>#REF!</v>
      </c>
      <c r="DJ40" s="95" t="e">
        <f t="shared" si="22"/>
        <v>#REF!</v>
      </c>
      <c r="DK40" s="95" t="e">
        <f t="shared" si="22"/>
        <v>#REF!</v>
      </c>
      <c r="DL40" s="95" t="e">
        <f t="shared" si="22"/>
        <v>#REF!</v>
      </c>
      <c r="DM40" s="95" t="e">
        <f t="shared" si="22"/>
        <v>#REF!</v>
      </c>
      <c r="DN40" s="95" t="e">
        <f t="shared" si="22"/>
        <v>#REF!</v>
      </c>
      <c r="DO40" s="95" t="e">
        <f t="shared" si="22"/>
        <v>#REF!</v>
      </c>
      <c r="DP40" s="95" t="e">
        <f t="shared" si="22"/>
        <v>#REF!</v>
      </c>
      <c r="DQ40" s="59" t="e">
        <f t="shared" si="22"/>
        <v>#REF!</v>
      </c>
      <c r="DR40" s="59" t="e">
        <f t="shared" si="22"/>
        <v>#REF!</v>
      </c>
      <c r="DS40" s="59" t="e">
        <f t="shared" si="22"/>
        <v>#REF!</v>
      </c>
      <c r="DT40" s="59" t="e">
        <f t="shared" si="22"/>
        <v>#REF!</v>
      </c>
      <c r="DU40" s="59" t="e">
        <f t="shared" si="22"/>
        <v>#REF!</v>
      </c>
      <c r="DV40" s="59" t="e">
        <f t="shared" si="22"/>
        <v>#REF!</v>
      </c>
      <c r="DW40" s="59" t="e">
        <f t="shared" si="22"/>
        <v>#REF!</v>
      </c>
      <c r="DX40" s="59" t="e">
        <f t="shared" si="22"/>
        <v>#REF!</v>
      </c>
      <c r="DY40" s="59" t="e">
        <f t="shared" si="22"/>
        <v>#REF!</v>
      </c>
      <c r="DZ40" s="59" t="e">
        <f t="shared" si="22"/>
        <v>#REF!</v>
      </c>
      <c r="EA40" s="59" t="e">
        <f t="shared" si="22"/>
        <v>#REF!</v>
      </c>
      <c r="EB40" s="59" t="e">
        <f t="shared" si="22"/>
        <v>#REF!</v>
      </c>
      <c r="EC40" s="59" t="e">
        <f t="shared" si="22"/>
        <v>#REF!</v>
      </c>
      <c r="ED40" s="59" t="e">
        <f t="shared" si="22"/>
        <v>#REF!</v>
      </c>
      <c r="EE40" s="59" t="e">
        <f t="shared" si="22"/>
        <v>#REF!</v>
      </c>
      <c r="EF40" s="59" t="e">
        <f t="shared" si="22"/>
        <v>#REF!</v>
      </c>
      <c r="EG40" s="59" t="e">
        <f t="shared" si="22"/>
        <v>#REF!</v>
      </c>
      <c r="EH40" s="95" t="e">
        <f t="shared" si="22"/>
        <v>#REF!</v>
      </c>
      <c r="EI40" s="95" t="e">
        <f t="shared" si="22"/>
        <v>#REF!</v>
      </c>
      <c r="EJ40" s="95" t="e">
        <f t="shared" si="22"/>
        <v>#REF!</v>
      </c>
      <c r="EK40" s="95" t="e">
        <f t="shared" si="22"/>
        <v>#REF!</v>
      </c>
      <c r="EL40" s="95" t="e">
        <f t="shared" si="22"/>
        <v>#REF!</v>
      </c>
      <c r="EM40" s="95" t="e">
        <f t="shared" si="22"/>
        <v>#REF!</v>
      </c>
      <c r="EN40" s="95" t="e">
        <f t="shared" si="22"/>
        <v>#REF!</v>
      </c>
      <c r="EO40" s="95" t="e">
        <f t="shared" si="22"/>
        <v>#REF!</v>
      </c>
      <c r="EP40" s="95" t="e">
        <f t="shared" si="22"/>
        <v>#REF!</v>
      </c>
      <c r="EQ40" s="95" t="e">
        <f t="shared" si="22"/>
        <v>#REF!</v>
      </c>
      <c r="ER40" s="95" t="e">
        <f t="shared" si="22"/>
        <v>#REF!</v>
      </c>
      <c r="ES40" s="95" t="e">
        <f t="shared" si="22"/>
        <v>#REF!</v>
      </c>
      <c r="ET40" s="95" t="e">
        <f>ET97</f>
        <v>#REF!</v>
      </c>
      <c r="EU40" s="95" t="e">
        <f>EU97</f>
        <v>#REF!</v>
      </c>
      <c r="EV40" s="95" t="e">
        <f>EV97</f>
        <v>#REF!</v>
      </c>
      <c r="EW40" s="95" t="e">
        <f>EW97</f>
        <v>#REF!</v>
      </c>
      <c r="EX40" s="95" t="e">
        <f>EX97</f>
        <v>#REF!</v>
      </c>
    </row>
    <row r="41" spans="1:154">
      <c r="A41" t="s">
        <v>181</v>
      </c>
      <c r="B41" s="10">
        <v>48</v>
      </c>
      <c r="C41" s="6" t="s">
        <v>2</v>
      </c>
      <c r="D41" s="10" t="s">
        <v>40</v>
      </c>
      <c r="E41" s="59">
        <f t="shared" si="16"/>
        <v>12.5</v>
      </c>
      <c r="F41" s="59">
        <f t="shared" si="17"/>
        <v>12.5</v>
      </c>
      <c r="G41" s="59">
        <f t="shared" si="18"/>
        <v>62.5</v>
      </c>
      <c r="H41" s="59">
        <f t="shared" si="19"/>
        <v>12.5</v>
      </c>
      <c r="I41" s="59">
        <f t="shared" si="20"/>
        <v>0.625</v>
      </c>
      <c r="J41">
        <v>8</v>
      </c>
      <c r="K41">
        <v>1</v>
      </c>
      <c r="L41">
        <v>1</v>
      </c>
      <c r="M41">
        <v>5</v>
      </c>
      <c r="N41">
        <v>1</v>
      </c>
      <c r="O41">
        <v>0.83333333330000003</v>
      </c>
      <c r="P41">
        <v>868</v>
      </c>
      <c r="Q41">
        <v>83</v>
      </c>
      <c r="R41">
        <v>1104.2</v>
      </c>
      <c r="S41">
        <v>472</v>
      </c>
      <c r="T41">
        <v>468.5</v>
      </c>
      <c r="U41">
        <v>289.2</v>
      </c>
      <c r="V41">
        <v>1365</v>
      </c>
      <c r="W41">
        <v>96.666666660000004</v>
      </c>
      <c r="X41">
        <v>95.199999989999995</v>
      </c>
      <c r="Y41">
        <v>104</v>
      </c>
      <c r="Z41">
        <v>1235.166667</v>
      </c>
      <c r="AA41">
        <v>1384.4</v>
      </c>
      <c r="AB41">
        <v>489</v>
      </c>
      <c r="AC41">
        <v>58</v>
      </c>
      <c r="AD41">
        <v>20</v>
      </c>
      <c r="AE41">
        <v>22</v>
      </c>
      <c r="AF41">
        <v>16</v>
      </c>
      <c r="AG41">
        <v>9</v>
      </c>
      <c r="AH41">
        <v>11</v>
      </c>
      <c r="AI41">
        <v>8</v>
      </c>
      <c r="AJ41">
        <v>0</v>
      </c>
      <c r="AK41">
        <v>0</v>
      </c>
      <c r="AL41">
        <v>30</v>
      </c>
      <c r="AM41">
        <v>7</v>
      </c>
      <c r="AN41">
        <v>5</v>
      </c>
      <c r="AO41">
        <v>0</v>
      </c>
      <c r="AP41">
        <v>0</v>
      </c>
      <c r="AQ41">
        <v>0</v>
      </c>
      <c r="AR41">
        <v>8</v>
      </c>
      <c r="AS41">
        <v>0</v>
      </c>
      <c r="AT41">
        <v>5</v>
      </c>
      <c r="AU41">
        <v>7</v>
      </c>
      <c r="AV41">
        <v>0</v>
      </c>
      <c r="AW41">
        <v>0</v>
      </c>
      <c r="AX41">
        <v>10</v>
      </c>
      <c r="AY41">
        <v>2</v>
      </c>
      <c r="AZ41">
        <v>1</v>
      </c>
      <c r="BA41">
        <v>1</v>
      </c>
      <c r="BB41">
        <v>0</v>
      </c>
      <c r="BC41">
        <v>0</v>
      </c>
      <c r="BD41">
        <v>12</v>
      </c>
      <c r="BE41">
        <v>11</v>
      </c>
      <c r="BF41">
        <v>2</v>
      </c>
      <c r="BG41">
        <v>0</v>
      </c>
      <c r="BH41">
        <v>2</v>
      </c>
      <c r="BI41">
        <v>5</v>
      </c>
      <c r="BJ41">
        <v>1</v>
      </c>
      <c r="BK41">
        <v>1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t="s">
        <v>58</v>
      </c>
      <c r="CE41" s="58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</row>
    <row r="42" spans="1:154">
      <c r="A42" t="s">
        <v>161</v>
      </c>
      <c r="B42" s="10">
        <v>48</v>
      </c>
      <c r="C42" s="4" t="s">
        <v>3</v>
      </c>
      <c r="D42" s="10" t="s">
        <v>40</v>
      </c>
      <c r="E42" s="59">
        <f t="shared" si="16"/>
        <v>0</v>
      </c>
      <c r="F42" s="59">
        <f t="shared" si="17"/>
        <v>25</v>
      </c>
      <c r="G42" s="59">
        <f t="shared" si="18"/>
        <v>75</v>
      </c>
      <c r="H42" s="59">
        <f t="shared" si="19"/>
        <v>0</v>
      </c>
      <c r="I42" s="59">
        <f t="shared" si="20"/>
        <v>0.75</v>
      </c>
      <c r="J42">
        <v>8</v>
      </c>
      <c r="K42">
        <v>0</v>
      </c>
      <c r="L42">
        <v>2</v>
      </c>
      <c r="M42">
        <v>6</v>
      </c>
      <c r="N42">
        <v>0</v>
      </c>
      <c r="O42">
        <v>1</v>
      </c>
      <c r="P42">
        <v>1430.125</v>
      </c>
      <c r="Q42">
        <v>1566</v>
      </c>
      <c r="R42">
        <v>1384.833333</v>
      </c>
      <c r="S42">
        <v>0</v>
      </c>
      <c r="T42">
        <v>303</v>
      </c>
      <c r="U42">
        <v>303</v>
      </c>
      <c r="V42">
        <v>0</v>
      </c>
      <c r="W42">
        <v>16046.5</v>
      </c>
      <c r="X42">
        <v>16046.5</v>
      </c>
      <c r="Y42">
        <v>0</v>
      </c>
      <c r="Z42">
        <v>54.166666669999998</v>
      </c>
      <c r="AA42">
        <v>54.166666669999998</v>
      </c>
      <c r="AB42">
        <v>0</v>
      </c>
      <c r="AC42">
        <v>20</v>
      </c>
      <c r="AD42">
        <v>10</v>
      </c>
      <c r="AE42">
        <v>9</v>
      </c>
      <c r="AF42">
        <v>1</v>
      </c>
      <c r="AG42">
        <v>9</v>
      </c>
      <c r="AH42">
        <v>7</v>
      </c>
      <c r="AI42">
        <v>3</v>
      </c>
      <c r="AJ42">
        <v>0</v>
      </c>
      <c r="AK42">
        <v>1</v>
      </c>
      <c r="AL42">
        <v>0</v>
      </c>
      <c r="AM42">
        <v>8</v>
      </c>
      <c r="AN42">
        <v>1</v>
      </c>
      <c r="AO42">
        <v>1</v>
      </c>
      <c r="AP42">
        <v>0</v>
      </c>
      <c r="AQ42">
        <v>0</v>
      </c>
      <c r="AR42">
        <v>0</v>
      </c>
      <c r="AS42">
        <v>1</v>
      </c>
      <c r="AT42">
        <v>6</v>
      </c>
      <c r="AU42">
        <v>2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13</v>
      </c>
      <c r="BF42">
        <v>0</v>
      </c>
      <c r="BG42">
        <v>3</v>
      </c>
      <c r="BH42">
        <v>0</v>
      </c>
      <c r="BI42">
        <v>0</v>
      </c>
      <c r="BJ42">
        <v>6</v>
      </c>
      <c r="BK42">
        <v>4</v>
      </c>
      <c r="BL42">
        <v>546</v>
      </c>
      <c r="BM42">
        <v>70</v>
      </c>
      <c r="BN42">
        <v>32</v>
      </c>
      <c r="BO42">
        <v>12</v>
      </c>
      <c r="BP42">
        <v>10</v>
      </c>
      <c r="BQ42">
        <v>319</v>
      </c>
      <c r="BR42">
        <v>103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 t="s">
        <v>58</v>
      </c>
      <c r="CE42" s="58" t="s">
        <v>111</v>
      </c>
      <c r="CG42" s="10" t="str">
        <f>CG127</f>
        <v>FE0F</v>
      </c>
      <c r="CH42" s="10" t="str">
        <f t="shared" ref="CH42:ES42" si="23">CH127</f>
        <v>+ve</v>
      </c>
      <c r="CI42" s="59" t="e">
        <f t="shared" si="23"/>
        <v>#REF!</v>
      </c>
      <c r="CJ42" s="59" t="e">
        <f t="shared" si="23"/>
        <v>#REF!</v>
      </c>
      <c r="CK42" s="59" t="e">
        <f t="shared" si="23"/>
        <v>#REF!</v>
      </c>
      <c r="CL42" s="59" t="e">
        <f t="shared" si="23"/>
        <v>#REF!</v>
      </c>
      <c r="CM42" s="59" t="e">
        <f t="shared" si="23"/>
        <v>#REF!</v>
      </c>
      <c r="CN42" s="59" t="e">
        <f t="shared" si="23"/>
        <v>#REF!</v>
      </c>
      <c r="CO42" s="59" t="e">
        <f t="shared" si="23"/>
        <v>#REF!</v>
      </c>
      <c r="CP42" s="59" t="e">
        <f t="shared" si="23"/>
        <v>#REF!</v>
      </c>
      <c r="CQ42" s="59" t="e">
        <f t="shared" si="23"/>
        <v>#REF!</v>
      </c>
      <c r="CR42" s="59" t="e">
        <f t="shared" si="23"/>
        <v>#REF!</v>
      </c>
      <c r="CS42" s="59" t="e">
        <f t="shared" si="23"/>
        <v>#REF!</v>
      </c>
      <c r="CT42" s="59" t="e">
        <f t="shared" si="23"/>
        <v>#REF!</v>
      </c>
      <c r="CU42" s="59" t="e">
        <f t="shared" si="23"/>
        <v>#REF!</v>
      </c>
      <c r="CV42" s="59" t="e">
        <f t="shared" si="23"/>
        <v>#REF!</v>
      </c>
      <c r="CW42" s="59" t="e">
        <f t="shared" si="23"/>
        <v>#REF!</v>
      </c>
      <c r="CX42" s="59" t="e">
        <f t="shared" si="23"/>
        <v>#REF!</v>
      </c>
      <c r="CY42" s="59" t="e">
        <f t="shared" si="23"/>
        <v>#REF!</v>
      </c>
      <c r="CZ42" s="95" t="e">
        <f t="shared" si="23"/>
        <v>#REF!</v>
      </c>
      <c r="DA42" s="95" t="e">
        <f t="shared" si="23"/>
        <v>#REF!</v>
      </c>
      <c r="DB42" s="95" t="e">
        <f t="shared" si="23"/>
        <v>#REF!</v>
      </c>
      <c r="DC42" s="95" t="e">
        <f t="shared" si="23"/>
        <v>#REF!</v>
      </c>
      <c r="DD42" s="95" t="e">
        <f t="shared" si="23"/>
        <v>#REF!</v>
      </c>
      <c r="DE42" s="95" t="e">
        <f t="shared" si="23"/>
        <v>#REF!</v>
      </c>
      <c r="DF42" s="95" t="e">
        <f t="shared" si="23"/>
        <v>#REF!</v>
      </c>
      <c r="DG42" s="95" t="e">
        <f t="shared" si="23"/>
        <v>#REF!</v>
      </c>
      <c r="DH42" s="95" t="e">
        <f t="shared" si="23"/>
        <v>#REF!</v>
      </c>
      <c r="DI42" s="95" t="e">
        <f t="shared" si="23"/>
        <v>#REF!</v>
      </c>
      <c r="DJ42" s="95" t="e">
        <f t="shared" si="23"/>
        <v>#REF!</v>
      </c>
      <c r="DK42" s="95" t="e">
        <f t="shared" si="23"/>
        <v>#REF!</v>
      </c>
      <c r="DL42" s="95" t="e">
        <f t="shared" si="23"/>
        <v>#REF!</v>
      </c>
      <c r="DM42" s="95" t="e">
        <f t="shared" si="23"/>
        <v>#REF!</v>
      </c>
      <c r="DN42" s="95" t="e">
        <f t="shared" si="23"/>
        <v>#REF!</v>
      </c>
      <c r="DO42" s="95" t="e">
        <f t="shared" si="23"/>
        <v>#REF!</v>
      </c>
      <c r="DP42" s="95" t="e">
        <f t="shared" si="23"/>
        <v>#REF!</v>
      </c>
      <c r="DQ42" s="59" t="e">
        <f t="shared" si="23"/>
        <v>#REF!</v>
      </c>
      <c r="DR42" s="59" t="e">
        <f t="shared" si="23"/>
        <v>#REF!</v>
      </c>
      <c r="DS42" s="59" t="e">
        <f t="shared" si="23"/>
        <v>#REF!</v>
      </c>
      <c r="DT42" s="59" t="e">
        <f t="shared" si="23"/>
        <v>#REF!</v>
      </c>
      <c r="DU42" s="59" t="e">
        <f t="shared" si="23"/>
        <v>#REF!</v>
      </c>
      <c r="DV42" s="59" t="e">
        <f t="shared" si="23"/>
        <v>#REF!</v>
      </c>
      <c r="DW42" s="59" t="e">
        <f t="shared" si="23"/>
        <v>#REF!</v>
      </c>
      <c r="DX42" s="59" t="e">
        <f t="shared" si="23"/>
        <v>#REF!</v>
      </c>
      <c r="DY42" s="59" t="e">
        <f t="shared" si="23"/>
        <v>#REF!</v>
      </c>
      <c r="DZ42" s="59" t="e">
        <f t="shared" si="23"/>
        <v>#REF!</v>
      </c>
      <c r="EA42" s="59" t="e">
        <f t="shared" si="23"/>
        <v>#REF!</v>
      </c>
      <c r="EB42" s="59" t="e">
        <f t="shared" si="23"/>
        <v>#REF!</v>
      </c>
      <c r="EC42" s="59" t="e">
        <f t="shared" si="23"/>
        <v>#REF!</v>
      </c>
      <c r="ED42" s="59" t="e">
        <f t="shared" si="23"/>
        <v>#REF!</v>
      </c>
      <c r="EE42" s="59" t="e">
        <f t="shared" si="23"/>
        <v>#REF!</v>
      </c>
      <c r="EF42" s="59" t="e">
        <f t="shared" si="23"/>
        <v>#REF!</v>
      </c>
      <c r="EG42" s="59" t="e">
        <f t="shared" si="23"/>
        <v>#REF!</v>
      </c>
      <c r="EH42" s="95" t="e">
        <f t="shared" si="23"/>
        <v>#REF!</v>
      </c>
      <c r="EI42" s="95" t="e">
        <f t="shared" si="23"/>
        <v>#REF!</v>
      </c>
      <c r="EJ42" s="95" t="e">
        <f t="shared" si="23"/>
        <v>#REF!</v>
      </c>
      <c r="EK42" s="95" t="e">
        <f t="shared" si="23"/>
        <v>#REF!</v>
      </c>
      <c r="EL42" s="95" t="e">
        <f t="shared" si="23"/>
        <v>#REF!</v>
      </c>
      <c r="EM42" s="95" t="e">
        <f t="shared" si="23"/>
        <v>#REF!</v>
      </c>
      <c r="EN42" s="95" t="e">
        <f t="shared" si="23"/>
        <v>#REF!</v>
      </c>
      <c r="EO42" s="95" t="e">
        <f t="shared" si="23"/>
        <v>#REF!</v>
      </c>
      <c r="EP42" s="95" t="e">
        <f t="shared" si="23"/>
        <v>#REF!</v>
      </c>
      <c r="EQ42" s="95" t="e">
        <f t="shared" si="23"/>
        <v>#REF!</v>
      </c>
      <c r="ER42" s="95" t="e">
        <f t="shared" si="23"/>
        <v>#REF!</v>
      </c>
      <c r="ES42" s="95" t="e">
        <f t="shared" si="23"/>
        <v>#REF!</v>
      </c>
      <c r="ET42" s="95" t="e">
        <f>ET127</f>
        <v>#REF!</v>
      </c>
      <c r="EU42" s="95" t="e">
        <f>EU127</f>
        <v>#REF!</v>
      </c>
      <c r="EV42" s="95" t="e">
        <f>EV127</f>
        <v>#REF!</v>
      </c>
      <c r="EW42" s="95" t="e">
        <f>EW127</f>
        <v>#REF!</v>
      </c>
      <c r="EX42" s="95" t="e">
        <f>EX127</f>
        <v>#REF!</v>
      </c>
    </row>
    <row r="43" spans="1:154">
      <c r="A43" t="s">
        <v>162</v>
      </c>
      <c r="B43" s="10">
        <v>48</v>
      </c>
      <c r="C43" s="6" t="s">
        <v>2</v>
      </c>
      <c r="D43" s="10" t="s">
        <v>40</v>
      </c>
      <c r="E43" s="59">
        <f t="shared" si="16"/>
        <v>0</v>
      </c>
      <c r="F43" s="59">
        <f t="shared" si="17"/>
        <v>0</v>
      </c>
      <c r="G43" s="59">
        <f t="shared" si="18"/>
        <v>87.5</v>
      </c>
      <c r="H43" s="59">
        <f t="shared" si="19"/>
        <v>12.5</v>
      </c>
      <c r="I43" s="59">
        <f t="shared" si="20"/>
        <v>0.875</v>
      </c>
      <c r="J43">
        <v>8</v>
      </c>
      <c r="K43">
        <v>0</v>
      </c>
      <c r="L43">
        <v>0</v>
      </c>
      <c r="M43">
        <v>7</v>
      </c>
      <c r="N43">
        <v>1</v>
      </c>
      <c r="O43">
        <v>0.875</v>
      </c>
      <c r="P43">
        <v>409.625</v>
      </c>
      <c r="Q43">
        <v>0</v>
      </c>
      <c r="R43">
        <v>433.7142857</v>
      </c>
      <c r="S43">
        <v>241</v>
      </c>
      <c r="T43">
        <v>69.5</v>
      </c>
      <c r="U43">
        <v>57.857142850000002</v>
      </c>
      <c r="V43">
        <v>151</v>
      </c>
      <c r="W43">
        <v>319.25</v>
      </c>
      <c r="X43">
        <v>347.7142857</v>
      </c>
      <c r="Y43">
        <v>120</v>
      </c>
      <c r="Z43">
        <v>498.25</v>
      </c>
      <c r="AA43">
        <v>531.85714289999999</v>
      </c>
      <c r="AB43">
        <v>263</v>
      </c>
      <c r="AC43">
        <v>18</v>
      </c>
      <c r="AD43">
        <v>10</v>
      </c>
      <c r="AE43">
        <v>7</v>
      </c>
      <c r="AF43">
        <v>1</v>
      </c>
      <c r="AG43">
        <v>8</v>
      </c>
      <c r="AH43">
        <v>9</v>
      </c>
      <c r="AI43">
        <v>0</v>
      </c>
      <c r="AJ43">
        <v>0</v>
      </c>
      <c r="AK43">
        <v>0</v>
      </c>
      <c r="AL43">
        <v>1</v>
      </c>
      <c r="AM43">
        <v>8</v>
      </c>
      <c r="AN43">
        <v>1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8</v>
      </c>
      <c r="BF43">
        <v>0</v>
      </c>
      <c r="BG43">
        <v>0</v>
      </c>
      <c r="BH43">
        <v>0</v>
      </c>
      <c r="BI43">
        <v>3</v>
      </c>
      <c r="BJ43">
        <v>5</v>
      </c>
      <c r="BK43">
        <v>0</v>
      </c>
      <c r="BL43">
        <v>178</v>
      </c>
      <c r="BM43">
        <v>31</v>
      </c>
      <c r="BN43">
        <v>1</v>
      </c>
      <c r="BO43">
        <v>57</v>
      </c>
      <c r="BP43">
        <v>19</v>
      </c>
      <c r="BQ43">
        <v>3</v>
      </c>
      <c r="BR43">
        <v>67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 t="s">
        <v>58</v>
      </c>
      <c r="CE43" s="58" t="s">
        <v>111</v>
      </c>
      <c r="CG43" s="10" t="str">
        <f>CG157</f>
        <v>FE0F</v>
      </c>
      <c r="CH43" s="10" t="str">
        <f t="shared" ref="CH43:ES43" si="24">CH157</f>
        <v>+ve</v>
      </c>
      <c r="CI43" s="59" t="e">
        <f t="shared" si="24"/>
        <v>#REF!</v>
      </c>
      <c r="CJ43" s="59" t="e">
        <f t="shared" si="24"/>
        <v>#REF!</v>
      </c>
      <c r="CK43" s="59" t="e">
        <f t="shared" si="24"/>
        <v>#REF!</v>
      </c>
      <c r="CL43" s="59" t="e">
        <f t="shared" si="24"/>
        <v>#REF!</v>
      </c>
      <c r="CM43" s="59" t="e">
        <f t="shared" si="24"/>
        <v>#REF!</v>
      </c>
      <c r="CN43" s="59" t="e">
        <f t="shared" si="24"/>
        <v>#REF!</v>
      </c>
      <c r="CO43" s="59" t="e">
        <f t="shared" si="24"/>
        <v>#REF!</v>
      </c>
      <c r="CP43" s="59" t="e">
        <f t="shared" si="24"/>
        <v>#REF!</v>
      </c>
      <c r="CQ43" s="59" t="e">
        <f t="shared" si="24"/>
        <v>#REF!</v>
      </c>
      <c r="CR43" s="59" t="e">
        <f t="shared" si="24"/>
        <v>#REF!</v>
      </c>
      <c r="CS43" s="59" t="e">
        <f t="shared" si="24"/>
        <v>#REF!</v>
      </c>
      <c r="CT43" s="59" t="e">
        <f t="shared" si="24"/>
        <v>#REF!</v>
      </c>
      <c r="CU43" s="59" t="e">
        <f t="shared" si="24"/>
        <v>#REF!</v>
      </c>
      <c r="CV43" s="59" t="e">
        <f t="shared" si="24"/>
        <v>#REF!</v>
      </c>
      <c r="CW43" s="59" t="e">
        <f t="shared" si="24"/>
        <v>#REF!</v>
      </c>
      <c r="CX43" s="59" t="e">
        <f t="shared" si="24"/>
        <v>#REF!</v>
      </c>
      <c r="CY43" s="59" t="e">
        <f t="shared" si="24"/>
        <v>#REF!</v>
      </c>
      <c r="CZ43" s="95" t="e">
        <f t="shared" si="24"/>
        <v>#REF!</v>
      </c>
      <c r="DA43" s="95" t="e">
        <f t="shared" si="24"/>
        <v>#REF!</v>
      </c>
      <c r="DB43" s="95" t="e">
        <f t="shared" si="24"/>
        <v>#REF!</v>
      </c>
      <c r="DC43" s="95" t="e">
        <f t="shared" si="24"/>
        <v>#REF!</v>
      </c>
      <c r="DD43" s="95" t="e">
        <f t="shared" si="24"/>
        <v>#REF!</v>
      </c>
      <c r="DE43" s="95" t="e">
        <f t="shared" si="24"/>
        <v>#REF!</v>
      </c>
      <c r="DF43" s="95" t="e">
        <f t="shared" si="24"/>
        <v>#REF!</v>
      </c>
      <c r="DG43" s="95" t="e">
        <f t="shared" si="24"/>
        <v>#REF!</v>
      </c>
      <c r="DH43" s="95" t="e">
        <f t="shared" si="24"/>
        <v>#REF!</v>
      </c>
      <c r="DI43" s="95" t="e">
        <f t="shared" si="24"/>
        <v>#REF!</v>
      </c>
      <c r="DJ43" s="95" t="e">
        <f t="shared" si="24"/>
        <v>#REF!</v>
      </c>
      <c r="DK43" s="95" t="e">
        <f t="shared" si="24"/>
        <v>#REF!</v>
      </c>
      <c r="DL43" s="95" t="e">
        <f t="shared" si="24"/>
        <v>#REF!</v>
      </c>
      <c r="DM43" s="95" t="e">
        <f t="shared" si="24"/>
        <v>#REF!</v>
      </c>
      <c r="DN43" s="95" t="e">
        <f t="shared" si="24"/>
        <v>#REF!</v>
      </c>
      <c r="DO43" s="95" t="e">
        <f t="shared" si="24"/>
        <v>#REF!</v>
      </c>
      <c r="DP43" s="95" t="e">
        <f t="shared" si="24"/>
        <v>#REF!</v>
      </c>
      <c r="DQ43" s="59" t="e">
        <f t="shared" si="24"/>
        <v>#REF!</v>
      </c>
      <c r="DR43" s="59" t="e">
        <f t="shared" si="24"/>
        <v>#REF!</v>
      </c>
      <c r="DS43" s="59" t="e">
        <f t="shared" si="24"/>
        <v>#REF!</v>
      </c>
      <c r="DT43" s="59" t="e">
        <f t="shared" si="24"/>
        <v>#REF!</v>
      </c>
      <c r="DU43" s="59" t="e">
        <f t="shared" si="24"/>
        <v>#REF!</v>
      </c>
      <c r="DV43" s="59" t="e">
        <f t="shared" si="24"/>
        <v>#REF!</v>
      </c>
      <c r="DW43" s="59" t="e">
        <f t="shared" si="24"/>
        <v>#REF!</v>
      </c>
      <c r="DX43" s="59" t="e">
        <f t="shared" si="24"/>
        <v>#REF!</v>
      </c>
      <c r="DY43" s="59" t="e">
        <f t="shared" si="24"/>
        <v>#REF!</v>
      </c>
      <c r="DZ43" s="59" t="e">
        <f t="shared" si="24"/>
        <v>#REF!</v>
      </c>
      <c r="EA43" s="59" t="e">
        <f t="shared" si="24"/>
        <v>#REF!</v>
      </c>
      <c r="EB43" s="59" t="e">
        <f t="shared" si="24"/>
        <v>#REF!</v>
      </c>
      <c r="EC43" s="59" t="e">
        <f t="shared" si="24"/>
        <v>#REF!</v>
      </c>
      <c r="ED43" s="59" t="e">
        <f t="shared" si="24"/>
        <v>#REF!</v>
      </c>
      <c r="EE43" s="59" t="e">
        <f t="shared" si="24"/>
        <v>#REF!</v>
      </c>
      <c r="EF43" s="59" t="e">
        <f t="shared" si="24"/>
        <v>#REF!</v>
      </c>
      <c r="EG43" s="59" t="e">
        <f t="shared" si="24"/>
        <v>#REF!</v>
      </c>
      <c r="EH43" s="95" t="e">
        <f t="shared" si="24"/>
        <v>#REF!</v>
      </c>
      <c r="EI43" s="95" t="e">
        <f t="shared" si="24"/>
        <v>#REF!</v>
      </c>
      <c r="EJ43" s="95" t="e">
        <f t="shared" si="24"/>
        <v>#REF!</v>
      </c>
      <c r="EK43" s="95" t="e">
        <f t="shared" si="24"/>
        <v>#REF!</v>
      </c>
      <c r="EL43" s="95" t="e">
        <f t="shared" si="24"/>
        <v>#REF!</v>
      </c>
      <c r="EM43" s="95" t="e">
        <f t="shared" si="24"/>
        <v>#REF!</v>
      </c>
      <c r="EN43" s="95" t="e">
        <f t="shared" si="24"/>
        <v>#REF!</v>
      </c>
      <c r="EO43" s="95" t="e">
        <f t="shared" si="24"/>
        <v>#REF!</v>
      </c>
      <c r="EP43" s="95" t="e">
        <f t="shared" si="24"/>
        <v>#REF!</v>
      </c>
      <c r="EQ43" s="95" t="e">
        <f t="shared" si="24"/>
        <v>#REF!</v>
      </c>
      <c r="ER43" s="95" t="e">
        <f t="shared" si="24"/>
        <v>#REF!</v>
      </c>
      <c r="ES43" s="95" t="e">
        <f t="shared" si="24"/>
        <v>#REF!</v>
      </c>
      <c r="ET43" s="95" t="e">
        <f>ET157</f>
        <v>#REF!</v>
      </c>
      <c r="EU43" s="95" t="e">
        <f>EU157</f>
        <v>#REF!</v>
      </c>
      <c r="EV43" s="95" t="e">
        <f>EV157</f>
        <v>#REF!</v>
      </c>
      <c r="EW43" s="95" t="e">
        <f>EW157</f>
        <v>#REF!</v>
      </c>
      <c r="EX43" s="95" t="e">
        <f>EX157</f>
        <v>#REF!</v>
      </c>
    </row>
    <row r="44" spans="1:154">
      <c r="A44" t="s">
        <v>163</v>
      </c>
      <c r="B44" s="10">
        <v>40</v>
      </c>
      <c r="C44" s="6" t="s">
        <v>2</v>
      </c>
      <c r="D44" s="10" t="s">
        <v>40</v>
      </c>
      <c r="E44" s="59">
        <f t="shared" si="16"/>
        <v>12.5</v>
      </c>
      <c r="F44" s="59">
        <f t="shared" si="17"/>
        <v>0</v>
      </c>
      <c r="G44" s="59">
        <f t="shared" si="18"/>
        <v>87.5</v>
      </c>
      <c r="H44" s="59">
        <f t="shared" si="19"/>
        <v>0</v>
      </c>
      <c r="I44" s="59">
        <f t="shared" si="20"/>
        <v>0.875</v>
      </c>
      <c r="J44">
        <v>8</v>
      </c>
      <c r="K44">
        <v>1</v>
      </c>
      <c r="L44">
        <v>0</v>
      </c>
      <c r="M44">
        <v>7</v>
      </c>
      <c r="N44">
        <v>0</v>
      </c>
      <c r="O44">
        <v>1</v>
      </c>
      <c r="P44">
        <v>348.14285719999998</v>
      </c>
      <c r="Q44">
        <v>0</v>
      </c>
      <c r="R44">
        <v>348.14285719999998</v>
      </c>
      <c r="S44">
        <v>0</v>
      </c>
      <c r="T44">
        <v>88.285714299999995</v>
      </c>
      <c r="U44">
        <v>88.285714299999995</v>
      </c>
      <c r="V44">
        <v>0</v>
      </c>
      <c r="W44">
        <v>80.857142870000004</v>
      </c>
      <c r="X44">
        <v>80.857142870000004</v>
      </c>
      <c r="Y44">
        <v>0</v>
      </c>
      <c r="Z44">
        <v>1640.7142859999999</v>
      </c>
      <c r="AA44">
        <v>1640.7142859999999</v>
      </c>
      <c r="AB44">
        <v>0</v>
      </c>
      <c r="AC44">
        <v>33</v>
      </c>
      <c r="AD44">
        <v>10</v>
      </c>
      <c r="AE44">
        <v>23</v>
      </c>
      <c r="AF44">
        <v>0</v>
      </c>
      <c r="AG44">
        <v>7</v>
      </c>
      <c r="AH44">
        <v>7</v>
      </c>
      <c r="AI44">
        <v>16</v>
      </c>
      <c r="AJ44">
        <v>0</v>
      </c>
      <c r="AK44">
        <v>0</v>
      </c>
      <c r="AL44">
        <v>3</v>
      </c>
      <c r="AM44">
        <v>7</v>
      </c>
      <c r="AN44">
        <v>0</v>
      </c>
      <c r="AO44">
        <v>0</v>
      </c>
      <c r="AP44">
        <v>0</v>
      </c>
      <c r="AQ44">
        <v>0</v>
      </c>
      <c r="AR44">
        <v>3</v>
      </c>
      <c r="AS44">
        <v>0</v>
      </c>
      <c r="AT44">
        <v>7</v>
      </c>
      <c r="AU44">
        <v>16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17</v>
      </c>
      <c r="BF44">
        <v>1</v>
      </c>
      <c r="BG44">
        <v>0</v>
      </c>
      <c r="BH44">
        <v>1</v>
      </c>
      <c r="BI44">
        <v>7</v>
      </c>
      <c r="BJ44">
        <v>0</v>
      </c>
      <c r="BK44">
        <v>8</v>
      </c>
      <c r="BL44">
        <v>149</v>
      </c>
      <c r="BM44">
        <v>35</v>
      </c>
      <c r="BN44">
        <v>0</v>
      </c>
      <c r="BO44">
        <v>36</v>
      </c>
      <c r="BP44">
        <v>13</v>
      </c>
      <c r="BQ44">
        <v>1</v>
      </c>
      <c r="BR44">
        <v>64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 t="s">
        <v>58</v>
      </c>
      <c r="CE44" s="58" t="s">
        <v>111</v>
      </c>
      <c r="CG44" s="10" t="str">
        <f>CG187</f>
        <v>FE0F</v>
      </c>
      <c r="CH44" s="10" t="str">
        <f t="shared" ref="CH44:ES44" si="25">CH187</f>
        <v>+ve</v>
      </c>
      <c r="CI44" s="59" t="e">
        <f t="shared" si="25"/>
        <v>#REF!</v>
      </c>
      <c r="CJ44" s="59" t="e">
        <f t="shared" si="25"/>
        <v>#REF!</v>
      </c>
      <c r="CK44" s="59" t="e">
        <f t="shared" si="25"/>
        <v>#REF!</v>
      </c>
      <c r="CL44" s="59" t="e">
        <f t="shared" si="25"/>
        <v>#REF!</v>
      </c>
      <c r="CM44" s="59" t="e">
        <f t="shared" si="25"/>
        <v>#REF!</v>
      </c>
      <c r="CN44" s="59" t="e">
        <f t="shared" si="25"/>
        <v>#REF!</v>
      </c>
      <c r="CO44" s="59" t="e">
        <f t="shared" si="25"/>
        <v>#REF!</v>
      </c>
      <c r="CP44" s="59" t="e">
        <f t="shared" si="25"/>
        <v>#REF!</v>
      </c>
      <c r="CQ44" s="59" t="e">
        <f t="shared" si="25"/>
        <v>#REF!</v>
      </c>
      <c r="CR44" s="59" t="e">
        <f t="shared" si="25"/>
        <v>#REF!</v>
      </c>
      <c r="CS44" s="59" t="e">
        <f t="shared" si="25"/>
        <v>#REF!</v>
      </c>
      <c r="CT44" s="59" t="e">
        <f t="shared" si="25"/>
        <v>#REF!</v>
      </c>
      <c r="CU44" s="59" t="e">
        <f t="shared" si="25"/>
        <v>#REF!</v>
      </c>
      <c r="CV44" s="59" t="e">
        <f t="shared" si="25"/>
        <v>#REF!</v>
      </c>
      <c r="CW44" s="59" t="e">
        <f t="shared" si="25"/>
        <v>#REF!</v>
      </c>
      <c r="CX44" s="59" t="e">
        <f t="shared" si="25"/>
        <v>#REF!</v>
      </c>
      <c r="CY44" s="59" t="e">
        <f t="shared" si="25"/>
        <v>#REF!</v>
      </c>
      <c r="CZ44" s="95" t="e">
        <f t="shared" si="25"/>
        <v>#REF!</v>
      </c>
      <c r="DA44" s="95" t="e">
        <f t="shared" si="25"/>
        <v>#REF!</v>
      </c>
      <c r="DB44" s="95" t="e">
        <f t="shared" si="25"/>
        <v>#REF!</v>
      </c>
      <c r="DC44" s="95" t="e">
        <f t="shared" si="25"/>
        <v>#REF!</v>
      </c>
      <c r="DD44" s="95" t="e">
        <f t="shared" si="25"/>
        <v>#REF!</v>
      </c>
      <c r="DE44" s="95" t="e">
        <f t="shared" si="25"/>
        <v>#REF!</v>
      </c>
      <c r="DF44" s="95" t="e">
        <f t="shared" si="25"/>
        <v>#REF!</v>
      </c>
      <c r="DG44" s="95" t="e">
        <f t="shared" si="25"/>
        <v>#REF!</v>
      </c>
      <c r="DH44" s="95" t="e">
        <f t="shared" si="25"/>
        <v>#REF!</v>
      </c>
      <c r="DI44" s="95" t="e">
        <f t="shared" si="25"/>
        <v>#REF!</v>
      </c>
      <c r="DJ44" s="95" t="e">
        <f t="shared" si="25"/>
        <v>#REF!</v>
      </c>
      <c r="DK44" s="95" t="e">
        <f t="shared" si="25"/>
        <v>#REF!</v>
      </c>
      <c r="DL44" s="95" t="e">
        <f t="shared" si="25"/>
        <v>#REF!</v>
      </c>
      <c r="DM44" s="95" t="e">
        <f t="shared" si="25"/>
        <v>#REF!</v>
      </c>
      <c r="DN44" s="95" t="e">
        <f t="shared" si="25"/>
        <v>#REF!</v>
      </c>
      <c r="DO44" s="95" t="e">
        <f t="shared" si="25"/>
        <v>#REF!</v>
      </c>
      <c r="DP44" s="95" t="e">
        <f t="shared" si="25"/>
        <v>#REF!</v>
      </c>
      <c r="DQ44" s="59" t="e">
        <f t="shared" si="25"/>
        <v>#REF!</v>
      </c>
      <c r="DR44" s="59" t="e">
        <f t="shared" si="25"/>
        <v>#REF!</v>
      </c>
      <c r="DS44" s="59" t="e">
        <f t="shared" si="25"/>
        <v>#REF!</v>
      </c>
      <c r="DT44" s="59" t="e">
        <f t="shared" si="25"/>
        <v>#REF!</v>
      </c>
      <c r="DU44" s="59" t="e">
        <f t="shared" si="25"/>
        <v>#REF!</v>
      </c>
      <c r="DV44" s="59" t="e">
        <f t="shared" si="25"/>
        <v>#REF!</v>
      </c>
      <c r="DW44" s="59" t="e">
        <f t="shared" si="25"/>
        <v>#REF!</v>
      </c>
      <c r="DX44" s="59" t="e">
        <f t="shared" si="25"/>
        <v>#REF!</v>
      </c>
      <c r="DY44" s="59" t="e">
        <f t="shared" si="25"/>
        <v>#REF!</v>
      </c>
      <c r="DZ44" s="59" t="e">
        <f t="shared" si="25"/>
        <v>#REF!</v>
      </c>
      <c r="EA44" s="59" t="e">
        <f t="shared" si="25"/>
        <v>#REF!</v>
      </c>
      <c r="EB44" s="59" t="e">
        <f t="shared" si="25"/>
        <v>#REF!</v>
      </c>
      <c r="EC44" s="59" t="e">
        <f t="shared" si="25"/>
        <v>#REF!</v>
      </c>
      <c r="ED44" s="59" t="e">
        <f t="shared" si="25"/>
        <v>#REF!</v>
      </c>
      <c r="EE44" s="59" t="e">
        <f t="shared" si="25"/>
        <v>#REF!</v>
      </c>
      <c r="EF44" s="59" t="e">
        <f t="shared" si="25"/>
        <v>#REF!</v>
      </c>
      <c r="EG44" s="59" t="e">
        <f t="shared" si="25"/>
        <v>#REF!</v>
      </c>
      <c r="EH44" s="95" t="e">
        <f t="shared" si="25"/>
        <v>#REF!</v>
      </c>
      <c r="EI44" s="95" t="e">
        <f t="shared" si="25"/>
        <v>#REF!</v>
      </c>
      <c r="EJ44" s="95" t="e">
        <f t="shared" si="25"/>
        <v>#REF!</v>
      </c>
      <c r="EK44" s="95" t="e">
        <f t="shared" si="25"/>
        <v>#REF!</v>
      </c>
      <c r="EL44" s="95" t="e">
        <f t="shared" si="25"/>
        <v>#REF!</v>
      </c>
      <c r="EM44" s="95" t="e">
        <f t="shared" si="25"/>
        <v>#REF!</v>
      </c>
      <c r="EN44" s="95" t="e">
        <f t="shared" si="25"/>
        <v>#REF!</v>
      </c>
      <c r="EO44" s="95" t="e">
        <f t="shared" si="25"/>
        <v>#REF!</v>
      </c>
      <c r="EP44" s="95" t="e">
        <f t="shared" si="25"/>
        <v>#REF!</v>
      </c>
      <c r="EQ44" s="95" t="e">
        <f t="shared" si="25"/>
        <v>#REF!</v>
      </c>
      <c r="ER44" s="95" t="e">
        <f t="shared" si="25"/>
        <v>#REF!</v>
      </c>
      <c r="ES44" s="95" t="e">
        <f t="shared" si="25"/>
        <v>#REF!</v>
      </c>
      <c r="ET44" s="95" t="e">
        <f>ET187</f>
        <v>#REF!</v>
      </c>
      <c r="EU44" s="95" t="e">
        <f>EU187</f>
        <v>#REF!</v>
      </c>
      <c r="EV44" s="95" t="e">
        <f>EV187</f>
        <v>#REF!</v>
      </c>
      <c r="EW44" s="95" t="e">
        <f>EW187</f>
        <v>#REF!</v>
      </c>
      <c r="EX44" s="95" t="e">
        <f>EX187</f>
        <v>#REF!</v>
      </c>
    </row>
    <row r="45" spans="1:154">
      <c r="A45" t="s">
        <v>164</v>
      </c>
      <c r="B45" s="10">
        <v>40</v>
      </c>
      <c r="C45" s="6" t="s">
        <v>2</v>
      </c>
      <c r="D45" s="10" t="s">
        <v>40</v>
      </c>
      <c r="E45" s="59">
        <f t="shared" si="16"/>
        <v>0</v>
      </c>
      <c r="F45" s="59">
        <f t="shared" si="17"/>
        <v>0</v>
      </c>
      <c r="G45" s="59">
        <f t="shared" si="18"/>
        <v>87.5</v>
      </c>
      <c r="H45" s="59">
        <f t="shared" si="19"/>
        <v>12.5</v>
      </c>
      <c r="I45" s="59">
        <f t="shared" si="20"/>
        <v>0.875</v>
      </c>
      <c r="J45">
        <v>8</v>
      </c>
      <c r="K45">
        <v>0</v>
      </c>
      <c r="L45">
        <v>0</v>
      </c>
      <c r="M45">
        <v>7</v>
      </c>
      <c r="N45">
        <v>1</v>
      </c>
      <c r="O45">
        <v>0.875</v>
      </c>
      <c r="P45">
        <v>205.25</v>
      </c>
      <c r="Q45">
        <v>0</v>
      </c>
      <c r="R45">
        <v>202.57142859999999</v>
      </c>
      <c r="S45">
        <v>224</v>
      </c>
      <c r="T45">
        <v>69.75</v>
      </c>
      <c r="U45">
        <v>71</v>
      </c>
      <c r="V45">
        <v>61</v>
      </c>
      <c r="W45">
        <v>149.875</v>
      </c>
      <c r="X45">
        <v>155.57142859999999</v>
      </c>
      <c r="Y45">
        <v>110</v>
      </c>
      <c r="Z45">
        <v>328.625</v>
      </c>
      <c r="AA45">
        <v>350.2857143</v>
      </c>
      <c r="AB45">
        <v>177</v>
      </c>
      <c r="AC45">
        <v>22</v>
      </c>
      <c r="AD45">
        <v>10</v>
      </c>
      <c r="AE45">
        <v>11</v>
      </c>
      <c r="AF45">
        <v>1</v>
      </c>
      <c r="AG45">
        <v>8</v>
      </c>
      <c r="AH45">
        <v>9</v>
      </c>
      <c r="AI45">
        <v>5</v>
      </c>
      <c r="AJ45">
        <v>0</v>
      </c>
      <c r="AK45">
        <v>0</v>
      </c>
      <c r="AL45">
        <v>0</v>
      </c>
      <c r="AM45">
        <v>8</v>
      </c>
      <c r="AN45">
        <v>1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7</v>
      </c>
      <c r="AU45">
        <v>4</v>
      </c>
      <c r="AV45">
        <v>0</v>
      </c>
      <c r="AW45">
        <v>0</v>
      </c>
      <c r="AX45">
        <v>0</v>
      </c>
      <c r="AY45">
        <v>0</v>
      </c>
      <c r="AZ45">
        <v>1</v>
      </c>
      <c r="BA45">
        <v>0</v>
      </c>
      <c r="BB45">
        <v>0</v>
      </c>
      <c r="BC45">
        <v>0</v>
      </c>
      <c r="BD45">
        <v>0</v>
      </c>
      <c r="BE45">
        <v>26</v>
      </c>
      <c r="BF45">
        <v>0</v>
      </c>
      <c r="BG45">
        <v>0</v>
      </c>
      <c r="BH45">
        <v>0</v>
      </c>
      <c r="BI45">
        <v>6</v>
      </c>
      <c r="BJ45">
        <v>8</v>
      </c>
      <c r="BK45">
        <v>12</v>
      </c>
      <c r="BL45">
        <v>132</v>
      </c>
      <c r="BM45">
        <v>20</v>
      </c>
      <c r="BN45">
        <v>0</v>
      </c>
      <c r="BO45">
        <v>51</v>
      </c>
      <c r="BP45">
        <v>3</v>
      </c>
      <c r="BQ45">
        <v>7</v>
      </c>
      <c r="BR45">
        <v>51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 t="s">
        <v>58</v>
      </c>
      <c r="CE45" s="58" t="s">
        <v>111</v>
      </c>
      <c r="CG45" s="10" t="str">
        <f>CG217</f>
        <v>FE0F</v>
      </c>
      <c r="CH45" s="10" t="str">
        <f t="shared" ref="CH45:ES45" si="26">CH217</f>
        <v>+ve</v>
      </c>
      <c r="CI45" s="59" t="e">
        <f t="shared" si="26"/>
        <v>#REF!</v>
      </c>
      <c r="CJ45" s="59" t="e">
        <f t="shared" si="26"/>
        <v>#REF!</v>
      </c>
      <c r="CK45" s="59" t="e">
        <f t="shared" si="26"/>
        <v>#REF!</v>
      </c>
      <c r="CL45" s="59" t="e">
        <f t="shared" si="26"/>
        <v>#REF!</v>
      </c>
      <c r="CM45" s="59" t="e">
        <f t="shared" si="26"/>
        <v>#REF!</v>
      </c>
      <c r="CN45" s="59" t="e">
        <f t="shared" si="26"/>
        <v>#REF!</v>
      </c>
      <c r="CO45" s="59" t="e">
        <f t="shared" si="26"/>
        <v>#REF!</v>
      </c>
      <c r="CP45" s="59" t="e">
        <f t="shared" si="26"/>
        <v>#REF!</v>
      </c>
      <c r="CQ45" s="59" t="e">
        <f t="shared" si="26"/>
        <v>#REF!</v>
      </c>
      <c r="CR45" s="59" t="e">
        <f t="shared" si="26"/>
        <v>#REF!</v>
      </c>
      <c r="CS45" s="59" t="e">
        <f t="shared" si="26"/>
        <v>#REF!</v>
      </c>
      <c r="CT45" s="59" t="e">
        <f t="shared" si="26"/>
        <v>#REF!</v>
      </c>
      <c r="CU45" s="59" t="e">
        <f t="shared" si="26"/>
        <v>#REF!</v>
      </c>
      <c r="CV45" s="59" t="e">
        <f t="shared" si="26"/>
        <v>#REF!</v>
      </c>
      <c r="CW45" s="59" t="e">
        <f t="shared" si="26"/>
        <v>#REF!</v>
      </c>
      <c r="CX45" s="59" t="e">
        <f t="shared" si="26"/>
        <v>#REF!</v>
      </c>
      <c r="CY45" s="59" t="e">
        <f t="shared" si="26"/>
        <v>#REF!</v>
      </c>
      <c r="CZ45" s="95" t="e">
        <f t="shared" si="26"/>
        <v>#REF!</v>
      </c>
      <c r="DA45" s="95" t="e">
        <f t="shared" si="26"/>
        <v>#REF!</v>
      </c>
      <c r="DB45" s="95" t="e">
        <f t="shared" si="26"/>
        <v>#REF!</v>
      </c>
      <c r="DC45" s="95" t="e">
        <f t="shared" si="26"/>
        <v>#REF!</v>
      </c>
      <c r="DD45" s="95" t="e">
        <f t="shared" si="26"/>
        <v>#REF!</v>
      </c>
      <c r="DE45" s="95" t="e">
        <f t="shared" si="26"/>
        <v>#REF!</v>
      </c>
      <c r="DF45" s="95" t="e">
        <f t="shared" si="26"/>
        <v>#REF!</v>
      </c>
      <c r="DG45" s="95" t="e">
        <f t="shared" si="26"/>
        <v>#REF!</v>
      </c>
      <c r="DH45" s="95" t="e">
        <f t="shared" si="26"/>
        <v>#REF!</v>
      </c>
      <c r="DI45" s="95" t="e">
        <f t="shared" si="26"/>
        <v>#REF!</v>
      </c>
      <c r="DJ45" s="95" t="e">
        <f t="shared" si="26"/>
        <v>#REF!</v>
      </c>
      <c r="DK45" s="95" t="e">
        <f t="shared" si="26"/>
        <v>#REF!</v>
      </c>
      <c r="DL45" s="95" t="e">
        <f t="shared" si="26"/>
        <v>#REF!</v>
      </c>
      <c r="DM45" s="95" t="e">
        <f t="shared" si="26"/>
        <v>#REF!</v>
      </c>
      <c r="DN45" s="95" t="e">
        <f t="shared" si="26"/>
        <v>#REF!</v>
      </c>
      <c r="DO45" s="95" t="e">
        <f t="shared" si="26"/>
        <v>#REF!</v>
      </c>
      <c r="DP45" s="95" t="e">
        <f t="shared" si="26"/>
        <v>#REF!</v>
      </c>
      <c r="DQ45" s="59" t="e">
        <f t="shared" si="26"/>
        <v>#REF!</v>
      </c>
      <c r="DR45" s="59" t="e">
        <f t="shared" si="26"/>
        <v>#REF!</v>
      </c>
      <c r="DS45" s="59" t="e">
        <f t="shared" si="26"/>
        <v>#REF!</v>
      </c>
      <c r="DT45" s="59" t="e">
        <f t="shared" si="26"/>
        <v>#REF!</v>
      </c>
      <c r="DU45" s="59" t="e">
        <f t="shared" si="26"/>
        <v>#REF!</v>
      </c>
      <c r="DV45" s="59" t="e">
        <f t="shared" si="26"/>
        <v>#REF!</v>
      </c>
      <c r="DW45" s="59" t="e">
        <f t="shared" si="26"/>
        <v>#REF!</v>
      </c>
      <c r="DX45" s="59" t="e">
        <f t="shared" si="26"/>
        <v>#REF!</v>
      </c>
      <c r="DY45" s="59" t="e">
        <f t="shared" si="26"/>
        <v>#REF!</v>
      </c>
      <c r="DZ45" s="59" t="e">
        <f t="shared" si="26"/>
        <v>#REF!</v>
      </c>
      <c r="EA45" s="59" t="e">
        <f t="shared" si="26"/>
        <v>#REF!</v>
      </c>
      <c r="EB45" s="59" t="e">
        <f t="shared" si="26"/>
        <v>#REF!</v>
      </c>
      <c r="EC45" s="59" t="e">
        <f t="shared" si="26"/>
        <v>#REF!</v>
      </c>
      <c r="ED45" s="59" t="e">
        <f t="shared" si="26"/>
        <v>#REF!</v>
      </c>
      <c r="EE45" s="59" t="e">
        <f t="shared" si="26"/>
        <v>#REF!</v>
      </c>
      <c r="EF45" s="59" t="e">
        <f t="shared" si="26"/>
        <v>#REF!</v>
      </c>
      <c r="EG45" s="59" t="e">
        <f t="shared" si="26"/>
        <v>#REF!</v>
      </c>
      <c r="EH45" s="95" t="e">
        <f t="shared" si="26"/>
        <v>#REF!</v>
      </c>
      <c r="EI45" s="95" t="e">
        <f t="shared" si="26"/>
        <v>#REF!</v>
      </c>
      <c r="EJ45" s="95" t="e">
        <f t="shared" si="26"/>
        <v>#REF!</v>
      </c>
      <c r="EK45" s="95" t="e">
        <f t="shared" si="26"/>
        <v>#REF!</v>
      </c>
      <c r="EL45" s="95" t="e">
        <f t="shared" si="26"/>
        <v>#REF!</v>
      </c>
      <c r="EM45" s="95" t="e">
        <f t="shared" si="26"/>
        <v>#REF!</v>
      </c>
      <c r="EN45" s="95" t="e">
        <f t="shared" si="26"/>
        <v>#REF!</v>
      </c>
      <c r="EO45" s="95" t="e">
        <f t="shared" si="26"/>
        <v>#REF!</v>
      </c>
      <c r="EP45" s="95" t="e">
        <f t="shared" si="26"/>
        <v>#REF!</v>
      </c>
      <c r="EQ45" s="95" t="e">
        <f t="shared" si="26"/>
        <v>#REF!</v>
      </c>
      <c r="ER45" s="95" t="e">
        <f t="shared" si="26"/>
        <v>#REF!</v>
      </c>
      <c r="ES45" s="95" t="e">
        <f t="shared" si="26"/>
        <v>#REF!</v>
      </c>
      <c r="ET45" s="95" t="e">
        <f>ET217</f>
        <v>#REF!</v>
      </c>
      <c r="EU45" s="95" t="e">
        <f>EU217</f>
        <v>#REF!</v>
      </c>
      <c r="EV45" s="95" t="e">
        <f>EV217</f>
        <v>#REF!</v>
      </c>
      <c r="EW45" s="95" t="e">
        <f>EW217</f>
        <v>#REF!</v>
      </c>
      <c r="EX45" s="95" t="e">
        <f>EX217</f>
        <v>#REF!</v>
      </c>
    </row>
    <row r="46" spans="1:154">
      <c r="A46" t="s">
        <v>165</v>
      </c>
      <c r="B46" s="10">
        <v>40</v>
      </c>
      <c r="C46" s="6" t="s">
        <v>2</v>
      </c>
      <c r="D46" s="10" t="s">
        <v>40</v>
      </c>
      <c r="E46" s="59">
        <f t="shared" si="16"/>
        <v>0</v>
      </c>
      <c r="F46" s="59">
        <f t="shared" si="17"/>
        <v>0</v>
      </c>
      <c r="G46" s="59">
        <f t="shared" si="18"/>
        <v>87.5</v>
      </c>
      <c r="H46" s="59">
        <f t="shared" si="19"/>
        <v>12.5</v>
      </c>
      <c r="I46" s="59">
        <f t="shared" si="20"/>
        <v>0.875</v>
      </c>
      <c r="J46">
        <v>8</v>
      </c>
      <c r="K46">
        <v>0</v>
      </c>
      <c r="L46">
        <v>0</v>
      </c>
      <c r="M46">
        <v>7</v>
      </c>
      <c r="N46">
        <v>1</v>
      </c>
      <c r="O46">
        <v>0.875</v>
      </c>
      <c r="P46">
        <v>339.625</v>
      </c>
      <c r="Q46">
        <v>0</v>
      </c>
      <c r="R46">
        <v>372.7142857</v>
      </c>
      <c r="S46">
        <v>108</v>
      </c>
      <c r="T46">
        <v>73.875</v>
      </c>
      <c r="U46">
        <v>63.142857149999998</v>
      </c>
      <c r="V46">
        <v>149</v>
      </c>
      <c r="W46">
        <v>117.125</v>
      </c>
      <c r="X46">
        <v>117.4285714</v>
      </c>
      <c r="Y46">
        <v>115</v>
      </c>
      <c r="Z46">
        <v>944.25</v>
      </c>
      <c r="AA46">
        <v>1038.857143</v>
      </c>
      <c r="AB46">
        <v>282</v>
      </c>
      <c r="AC46">
        <v>20</v>
      </c>
      <c r="AD46">
        <v>9</v>
      </c>
      <c r="AE46">
        <v>10</v>
      </c>
      <c r="AF46">
        <v>1</v>
      </c>
      <c r="AG46">
        <v>9</v>
      </c>
      <c r="AH46">
        <v>9</v>
      </c>
      <c r="AI46">
        <v>2</v>
      </c>
      <c r="AJ46">
        <v>0</v>
      </c>
      <c r="AK46">
        <v>0</v>
      </c>
      <c r="AL46">
        <v>0</v>
      </c>
      <c r="AM46">
        <v>8</v>
      </c>
      <c r="AN46">
        <v>1</v>
      </c>
      <c r="AO46">
        <v>0</v>
      </c>
      <c r="AP46">
        <v>0</v>
      </c>
      <c r="AQ46">
        <v>0</v>
      </c>
      <c r="AR46">
        <v>0</v>
      </c>
      <c r="AS46">
        <v>1</v>
      </c>
      <c r="AT46">
        <v>7</v>
      </c>
      <c r="AU46">
        <v>2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10</v>
      </c>
      <c r="BF46">
        <v>0</v>
      </c>
      <c r="BG46">
        <v>0</v>
      </c>
      <c r="BH46">
        <v>2</v>
      </c>
      <c r="BI46">
        <v>6</v>
      </c>
      <c r="BJ46">
        <v>2</v>
      </c>
      <c r="BK46">
        <v>0</v>
      </c>
      <c r="BL46">
        <v>151</v>
      </c>
      <c r="BM46">
        <v>6</v>
      </c>
      <c r="BN46">
        <v>0</v>
      </c>
      <c r="BO46">
        <v>51</v>
      </c>
      <c r="BP46">
        <v>15</v>
      </c>
      <c r="BQ46">
        <v>1</v>
      </c>
      <c r="BR46">
        <v>78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 t="s">
        <v>58</v>
      </c>
      <c r="CE46" s="58" t="s">
        <v>111</v>
      </c>
      <c r="CG46" s="10" t="str">
        <f>CG253</f>
        <v>FE0F</v>
      </c>
      <c r="CH46" s="10" t="str">
        <f t="shared" ref="CH46:ES46" si="27">CH253</f>
        <v>+ve</v>
      </c>
      <c r="CI46" s="59">
        <f t="shared" si="27"/>
        <v>0</v>
      </c>
      <c r="CJ46" s="59">
        <f t="shared" si="27"/>
        <v>0</v>
      </c>
      <c r="CK46" s="59">
        <f t="shared" si="27"/>
        <v>0</v>
      </c>
      <c r="CL46" s="59">
        <f t="shared" si="27"/>
        <v>0</v>
      </c>
      <c r="CM46" s="59">
        <f t="shared" si="27"/>
        <v>0</v>
      </c>
      <c r="CN46" s="59">
        <f t="shared" si="27"/>
        <v>0</v>
      </c>
      <c r="CO46" s="59">
        <f t="shared" si="27"/>
        <v>0</v>
      </c>
      <c r="CP46" s="59">
        <f t="shared" si="27"/>
        <v>0</v>
      </c>
      <c r="CQ46" s="59">
        <f t="shared" si="27"/>
        <v>0</v>
      </c>
      <c r="CR46" s="59">
        <f t="shared" si="27"/>
        <v>0</v>
      </c>
      <c r="CS46" s="59">
        <f t="shared" si="27"/>
        <v>0</v>
      </c>
      <c r="CT46" s="59">
        <f t="shared" si="27"/>
        <v>0</v>
      </c>
      <c r="CU46" s="59">
        <f t="shared" si="27"/>
        <v>0</v>
      </c>
      <c r="CV46" s="59">
        <f t="shared" si="27"/>
        <v>0</v>
      </c>
      <c r="CW46" s="59">
        <f t="shared" si="27"/>
        <v>0</v>
      </c>
      <c r="CX46" s="59">
        <f t="shared" si="27"/>
        <v>0</v>
      </c>
      <c r="CY46" s="59">
        <f t="shared" si="27"/>
        <v>0</v>
      </c>
      <c r="CZ46" s="95">
        <f t="shared" si="27"/>
        <v>0</v>
      </c>
      <c r="DA46" s="95">
        <f t="shared" si="27"/>
        <v>0</v>
      </c>
      <c r="DB46" s="95">
        <f t="shared" si="27"/>
        <v>0</v>
      </c>
      <c r="DC46" s="95">
        <f t="shared" si="27"/>
        <v>0</v>
      </c>
      <c r="DD46" s="95">
        <f t="shared" si="27"/>
        <v>0</v>
      </c>
      <c r="DE46" s="95">
        <f t="shared" si="27"/>
        <v>0</v>
      </c>
      <c r="DF46" s="95">
        <f t="shared" si="27"/>
        <v>0</v>
      </c>
      <c r="DG46" s="95">
        <f t="shared" si="27"/>
        <v>0</v>
      </c>
      <c r="DH46" s="95">
        <f t="shared" si="27"/>
        <v>0</v>
      </c>
      <c r="DI46" s="95">
        <f t="shared" si="27"/>
        <v>0</v>
      </c>
      <c r="DJ46" s="95">
        <f t="shared" si="27"/>
        <v>0</v>
      </c>
      <c r="DK46" s="95">
        <f t="shared" si="27"/>
        <v>0</v>
      </c>
      <c r="DL46" s="95">
        <f t="shared" si="27"/>
        <v>0</v>
      </c>
      <c r="DM46" s="95">
        <f t="shared" si="27"/>
        <v>0</v>
      </c>
      <c r="DN46" s="95">
        <f t="shared" si="27"/>
        <v>0</v>
      </c>
      <c r="DO46" s="95">
        <f t="shared" si="27"/>
        <v>0</v>
      </c>
      <c r="DP46" s="95">
        <f t="shared" si="27"/>
        <v>0</v>
      </c>
      <c r="DQ46" s="59">
        <f t="shared" si="27"/>
        <v>0</v>
      </c>
      <c r="DR46" s="59">
        <f t="shared" si="27"/>
        <v>0</v>
      </c>
      <c r="DS46" s="59">
        <f t="shared" si="27"/>
        <v>0</v>
      </c>
      <c r="DT46" s="59">
        <f t="shared" si="27"/>
        <v>0</v>
      </c>
      <c r="DU46" s="59">
        <f t="shared" si="27"/>
        <v>0</v>
      </c>
      <c r="DV46" s="59">
        <f t="shared" si="27"/>
        <v>0</v>
      </c>
      <c r="DW46" s="59">
        <f t="shared" si="27"/>
        <v>0</v>
      </c>
      <c r="DX46" s="59">
        <f t="shared" si="27"/>
        <v>0</v>
      </c>
      <c r="DY46" s="59">
        <f t="shared" si="27"/>
        <v>0</v>
      </c>
      <c r="DZ46" s="59">
        <f t="shared" si="27"/>
        <v>0</v>
      </c>
      <c r="EA46" s="59">
        <f t="shared" si="27"/>
        <v>0</v>
      </c>
      <c r="EB46" s="59">
        <f t="shared" si="27"/>
        <v>0</v>
      </c>
      <c r="EC46" s="59">
        <f t="shared" si="27"/>
        <v>0</v>
      </c>
      <c r="ED46" s="59">
        <f t="shared" si="27"/>
        <v>0</v>
      </c>
      <c r="EE46" s="59">
        <f t="shared" si="27"/>
        <v>0</v>
      </c>
      <c r="EF46" s="59">
        <f t="shared" si="27"/>
        <v>0</v>
      </c>
      <c r="EG46" s="59">
        <f t="shared" si="27"/>
        <v>0</v>
      </c>
      <c r="EH46" s="95">
        <f t="shared" si="27"/>
        <v>0</v>
      </c>
      <c r="EI46" s="95">
        <f t="shared" si="27"/>
        <v>0</v>
      </c>
      <c r="EJ46" s="95">
        <f t="shared" si="27"/>
        <v>0</v>
      </c>
      <c r="EK46" s="95">
        <f t="shared" si="27"/>
        <v>0</v>
      </c>
      <c r="EL46" s="95">
        <f t="shared" si="27"/>
        <v>0</v>
      </c>
      <c r="EM46" s="95">
        <f t="shared" si="27"/>
        <v>0</v>
      </c>
      <c r="EN46" s="95">
        <f t="shared" si="27"/>
        <v>0</v>
      </c>
      <c r="EO46" s="95">
        <f t="shared" si="27"/>
        <v>0</v>
      </c>
      <c r="EP46" s="95">
        <f t="shared" si="27"/>
        <v>0</v>
      </c>
      <c r="EQ46" s="95">
        <f t="shared" si="27"/>
        <v>0</v>
      </c>
      <c r="ER46" s="95">
        <f t="shared" si="27"/>
        <v>0</v>
      </c>
      <c r="ES46" s="95">
        <f t="shared" si="27"/>
        <v>0</v>
      </c>
      <c r="ET46" s="95">
        <f>ET253</f>
        <v>0</v>
      </c>
      <c r="EU46" s="95">
        <f>EU253</f>
        <v>0</v>
      </c>
      <c r="EV46" s="95">
        <f>EV253</f>
        <v>0</v>
      </c>
      <c r="EW46" s="95">
        <f>EW253</f>
        <v>0</v>
      </c>
      <c r="EX46" s="95">
        <f>EX253</f>
        <v>0</v>
      </c>
    </row>
    <row r="47" spans="1:154">
      <c r="A47" t="s">
        <v>166</v>
      </c>
      <c r="B47" s="10">
        <v>48</v>
      </c>
      <c r="C47" s="4" t="s">
        <v>3</v>
      </c>
      <c r="D47" s="10" t="s">
        <v>40</v>
      </c>
      <c r="E47" s="59">
        <f t="shared" si="16"/>
        <v>0</v>
      </c>
      <c r="F47" s="59">
        <f t="shared" si="17"/>
        <v>0</v>
      </c>
      <c r="G47" s="59">
        <f t="shared" si="18"/>
        <v>100</v>
      </c>
      <c r="H47" s="59">
        <f t="shared" si="19"/>
        <v>0</v>
      </c>
      <c r="I47" s="59">
        <f t="shared" si="20"/>
        <v>1</v>
      </c>
      <c r="J47">
        <v>8</v>
      </c>
      <c r="K47">
        <v>0</v>
      </c>
      <c r="L47">
        <v>0</v>
      </c>
      <c r="M47">
        <v>8</v>
      </c>
      <c r="N47">
        <v>0</v>
      </c>
      <c r="O47">
        <v>1</v>
      </c>
      <c r="P47">
        <v>426</v>
      </c>
      <c r="Q47">
        <v>0</v>
      </c>
      <c r="R47">
        <v>426</v>
      </c>
      <c r="S47">
        <v>0</v>
      </c>
      <c r="T47">
        <v>65.125</v>
      </c>
      <c r="U47">
        <v>65.125</v>
      </c>
      <c r="V47">
        <v>0</v>
      </c>
      <c r="W47">
        <v>469.875</v>
      </c>
      <c r="X47">
        <v>469.875</v>
      </c>
      <c r="Y47">
        <v>0</v>
      </c>
      <c r="Z47">
        <v>40.875</v>
      </c>
      <c r="AA47">
        <v>40.875</v>
      </c>
      <c r="AB47">
        <v>0</v>
      </c>
      <c r="AC47">
        <v>47</v>
      </c>
      <c r="AD47">
        <v>16</v>
      </c>
      <c r="AE47">
        <v>20</v>
      </c>
      <c r="AF47">
        <v>11</v>
      </c>
      <c r="AG47">
        <v>12</v>
      </c>
      <c r="AH47">
        <v>9</v>
      </c>
      <c r="AI47">
        <v>9</v>
      </c>
      <c r="AJ47">
        <v>0</v>
      </c>
      <c r="AK47">
        <v>0</v>
      </c>
      <c r="AL47">
        <v>17</v>
      </c>
      <c r="AM47">
        <v>8</v>
      </c>
      <c r="AN47">
        <v>1</v>
      </c>
      <c r="AO47">
        <v>1</v>
      </c>
      <c r="AP47">
        <v>0</v>
      </c>
      <c r="AQ47">
        <v>0</v>
      </c>
      <c r="AR47">
        <v>6</v>
      </c>
      <c r="AS47">
        <v>1</v>
      </c>
      <c r="AT47">
        <v>8</v>
      </c>
      <c r="AU47">
        <v>6</v>
      </c>
      <c r="AV47">
        <v>0</v>
      </c>
      <c r="AW47">
        <v>0</v>
      </c>
      <c r="AX47">
        <v>5</v>
      </c>
      <c r="AY47">
        <v>3</v>
      </c>
      <c r="AZ47">
        <v>0</v>
      </c>
      <c r="BA47">
        <v>2</v>
      </c>
      <c r="BB47">
        <v>0</v>
      </c>
      <c r="BC47">
        <v>0</v>
      </c>
      <c r="BD47">
        <v>6</v>
      </c>
      <c r="BE47">
        <v>14</v>
      </c>
      <c r="BF47">
        <v>2</v>
      </c>
      <c r="BG47">
        <v>0</v>
      </c>
      <c r="BH47">
        <v>0</v>
      </c>
      <c r="BI47">
        <v>2</v>
      </c>
      <c r="BJ47">
        <v>8</v>
      </c>
      <c r="BK47">
        <v>2</v>
      </c>
      <c r="BL47">
        <v>283</v>
      </c>
      <c r="BM47">
        <v>58</v>
      </c>
      <c r="BN47">
        <v>1</v>
      </c>
      <c r="BO47">
        <v>111</v>
      </c>
      <c r="BP47">
        <v>12</v>
      </c>
      <c r="BQ47">
        <v>26</v>
      </c>
      <c r="BR47">
        <v>75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 t="s">
        <v>58</v>
      </c>
    </row>
    <row r="48" spans="1:154">
      <c r="A48" t="s">
        <v>167</v>
      </c>
      <c r="B48" s="10">
        <v>40</v>
      </c>
      <c r="C48" s="6" t="s">
        <v>2</v>
      </c>
      <c r="D48" s="10" t="s">
        <v>40</v>
      </c>
      <c r="E48" s="59">
        <f t="shared" si="16"/>
        <v>0</v>
      </c>
      <c r="F48" s="59">
        <f t="shared" si="17"/>
        <v>0</v>
      </c>
      <c r="G48" s="59">
        <f t="shared" si="18"/>
        <v>87.5</v>
      </c>
      <c r="H48" s="59">
        <f t="shared" si="19"/>
        <v>12.5</v>
      </c>
      <c r="I48" s="59">
        <f t="shared" si="20"/>
        <v>0.875</v>
      </c>
      <c r="J48">
        <v>8</v>
      </c>
      <c r="K48">
        <v>0</v>
      </c>
      <c r="L48">
        <v>0</v>
      </c>
      <c r="M48">
        <v>7</v>
      </c>
      <c r="N48">
        <v>1</v>
      </c>
      <c r="O48">
        <v>0.875</v>
      </c>
      <c r="P48">
        <v>140.25</v>
      </c>
      <c r="Q48">
        <v>0</v>
      </c>
      <c r="R48">
        <v>145.14285709999999</v>
      </c>
      <c r="S48">
        <v>106</v>
      </c>
      <c r="T48">
        <v>132.625</v>
      </c>
      <c r="U48">
        <v>127.8571429</v>
      </c>
      <c r="V48">
        <v>166</v>
      </c>
      <c r="W48">
        <v>167.625</v>
      </c>
      <c r="X48">
        <v>176</v>
      </c>
      <c r="Y48">
        <v>109</v>
      </c>
      <c r="Z48">
        <v>1049.875</v>
      </c>
      <c r="AA48">
        <v>1129.7142859999999</v>
      </c>
      <c r="AB48">
        <v>491</v>
      </c>
      <c r="AC48">
        <v>20</v>
      </c>
      <c r="AD48">
        <v>9</v>
      </c>
      <c r="AE48">
        <v>10</v>
      </c>
      <c r="AF48">
        <v>1</v>
      </c>
      <c r="AG48">
        <v>10</v>
      </c>
      <c r="AH48">
        <v>9</v>
      </c>
      <c r="AI48">
        <v>0</v>
      </c>
      <c r="AJ48">
        <v>0</v>
      </c>
      <c r="AK48">
        <v>0</v>
      </c>
      <c r="AL48">
        <v>1</v>
      </c>
      <c r="AM48">
        <v>8</v>
      </c>
      <c r="AN48">
        <v>1</v>
      </c>
      <c r="AO48">
        <v>0</v>
      </c>
      <c r="AP48">
        <v>0</v>
      </c>
      <c r="AQ48">
        <v>0</v>
      </c>
      <c r="AR48">
        <v>0</v>
      </c>
      <c r="AS48">
        <v>2</v>
      </c>
      <c r="AT48">
        <v>7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13</v>
      </c>
      <c r="BF48">
        <v>0</v>
      </c>
      <c r="BG48">
        <v>0</v>
      </c>
      <c r="BH48">
        <v>1</v>
      </c>
      <c r="BI48">
        <v>4</v>
      </c>
      <c r="BJ48">
        <v>4</v>
      </c>
      <c r="BK48">
        <v>4</v>
      </c>
      <c r="BL48">
        <v>491</v>
      </c>
      <c r="BM48">
        <v>30</v>
      </c>
      <c r="BN48">
        <v>5</v>
      </c>
      <c r="BO48">
        <v>189</v>
      </c>
      <c r="BP48">
        <v>19</v>
      </c>
      <c r="BQ48">
        <v>0</v>
      </c>
      <c r="BR48">
        <v>248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 t="s">
        <v>58</v>
      </c>
      <c r="CE48" s="58" t="s">
        <v>111</v>
      </c>
    </row>
    <row r="49" spans="1:83">
      <c r="A49" t="s">
        <v>182</v>
      </c>
      <c r="B49" s="10">
        <v>48</v>
      </c>
      <c r="C49" s="4" t="s">
        <v>3</v>
      </c>
      <c r="D49" s="10" t="s">
        <v>40</v>
      </c>
      <c r="E49" s="59">
        <f t="shared" si="16"/>
        <v>25</v>
      </c>
      <c r="F49" s="59">
        <f t="shared" si="17"/>
        <v>12.5</v>
      </c>
      <c r="G49" s="59">
        <f t="shared" si="18"/>
        <v>50</v>
      </c>
      <c r="H49" s="59">
        <f t="shared" si="19"/>
        <v>12.5</v>
      </c>
      <c r="I49" s="59">
        <f t="shared" si="20"/>
        <v>0.5</v>
      </c>
      <c r="J49">
        <v>8</v>
      </c>
      <c r="K49">
        <v>2</v>
      </c>
      <c r="L49">
        <v>1</v>
      </c>
      <c r="M49">
        <v>4</v>
      </c>
      <c r="N49">
        <v>1</v>
      </c>
      <c r="O49">
        <v>0.8</v>
      </c>
      <c r="P49">
        <v>1182</v>
      </c>
      <c r="Q49">
        <v>948</v>
      </c>
      <c r="R49">
        <v>1186.75</v>
      </c>
      <c r="S49">
        <v>1397</v>
      </c>
      <c r="T49">
        <v>725.8</v>
      </c>
      <c r="U49">
        <v>678.25</v>
      </c>
      <c r="V49">
        <v>916</v>
      </c>
      <c r="W49">
        <v>158.80000000000001</v>
      </c>
      <c r="X49">
        <v>175.25</v>
      </c>
      <c r="Y49">
        <v>93</v>
      </c>
      <c r="Z49">
        <v>1196.4000000000001</v>
      </c>
      <c r="AA49">
        <v>1325.25</v>
      </c>
      <c r="AB49">
        <v>681</v>
      </c>
      <c r="AC49">
        <v>32</v>
      </c>
      <c r="AD49">
        <v>15</v>
      </c>
      <c r="AE49">
        <v>12</v>
      </c>
      <c r="AF49">
        <v>5</v>
      </c>
      <c r="AG49">
        <v>12</v>
      </c>
      <c r="AH49">
        <v>13</v>
      </c>
      <c r="AI49">
        <v>5</v>
      </c>
      <c r="AJ49">
        <v>0</v>
      </c>
      <c r="AK49">
        <v>0</v>
      </c>
      <c r="AL49">
        <v>2</v>
      </c>
      <c r="AM49">
        <v>6</v>
      </c>
      <c r="AN49">
        <v>8</v>
      </c>
      <c r="AO49">
        <v>0</v>
      </c>
      <c r="AP49">
        <v>0</v>
      </c>
      <c r="AQ49">
        <v>0</v>
      </c>
      <c r="AR49">
        <v>1</v>
      </c>
      <c r="AS49">
        <v>2</v>
      </c>
      <c r="AT49">
        <v>4</v>
      </c>
      <c r="AU49">
        <v>5</v>
      </c>
      <c r="AV49">
        <v>0</v>
      </c>
      <c r="AW49">
        <v>0</v>
      </c>
      <c r="AX49">
        <v>1</v>
      </c>
      <c r="AY49">
        <v>4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5</v>
      </c>
      <c r="BF49">
        <v>0</v>
      </c>
      <c r="BG49">
        <v>0</v>
      </c>
      <c r="BH49">
        <v>0</v>
      </c>
      <c r="BI49">
        <v>3</v>
      </c>
      <c r="BJ49">
        <v>2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t="s">
        <v>58</v>
      </c>
    </row>
    <row r="50" spans="1:83">
      <c r="A50" t="s">
        <v>169</v>
      </c>
      <c r="B50" s="10">
        <v>48</v>
      </c>
      <c r="C50" s="6" t="s">
        <v>2</v>
      </c>
      <c r="D50" s="10" t="s">
        <v>40</v>
      </c>
      <c r="E50" s="59">
        <f t="shared" si="16"/>
        <v>0</v>
      </c>
      <c r="F50" s="59">
        <f t="shared" si="17"/>
        <v>0</v>
      </c>
      <c r="G50" s="59">
        <f t="shared" si="18"/>
        <v>87.5</v>
      </c>
      <c r="H50" s="59">
        <f t="shared" si="19"/>
        <v>12.5</v>
      </c>
      <c r="I50" s="59">
        <f t="shared" si="20"/>
        <v>0.875</v>
      </c>
      <c r="J50">
        <v>8</v>
      </c>
      <c r="K50">
        <v>0</v>
      </c>
      <c r="L50">
        <v>0</v>
      </c>
      <c r="M50">
        <v>7</v>
      </c>
      <c r="N50">
        <v>1</v>
      </c>
      <c r="O50">
        <v>0.875</v>
      </c>
      <c r="P50">
        <v>707.5</v>
      </c>
      <c r="Q50">
        <v>0</v>
      </c>
      <c r="R50">
        <v>562.57142850000002</v>
      </c>
      <c r="S50">
        <v>1722</v>
      </c>
      <c r="T50">
        <v>181.125</v>
      </c>
      <c r="U50">
        <v>136</v>
      </c>
      <c r="V50">
        <v>497</v>
      </c>
      <c r="W50">
        <v>94.25</v>
      </c>
      <c r="X50">
        <v>94.857142870000004</v>
      </c>
      <c r="Y50">
        <v>90</v>
      </c>
      <c r="Z50">
        <v>596.25</v>
      </c>
      <c r="AA50">
        <v>641.71428560000004</v>
      </c>
      <c r="AB50">
        <v>278</v>
      </c>
      <c r="AC50">
        <v>17</v>
      </c>
      <c r="AD50">
        <v>8</v>
      </c>
      <c r="AE50">
        <v>8</v>
      </c>
      <c r="AF50">
        <v>1</v>
      </c>
      <c r="AG50">
        <v>9</v>
      </c>
      <c r="AH50">
        <v>8</v>
      </c>
      <c r="AI50">
        <v>0</v>
      </c>
      <c r="AJ50">
        <v>0</v>
      </c>
      <c r="AK50">
        <v>0</v>
      </c>
      <c r="AL50">
        <v>0</v>
      </c>
      <c r="AM50">
        <v>8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9</v>
      </c>
      <c r="BF50">
        <v>0</v>
      </c>
      <c r="BG50">
        <v>0</v>
      </c>
      <c r="BH50">
        <v>1</v>
      </c>
      <c r="BI50">
        <v>7</v>
      </c>
      <c r="BJ50">
        <v>1</v>
      </c>
      <c r="BK50">
        <v>0</v>
      </c>
      <c r="BL50">
        <v>139</v>
      </c>
      <c r="BM50">
        <v>34</v>
      </c>
      <c r="BN50">
        <v>7</v>
      </c>
      <c r="BO50">
        <v>38</v>
      </c>
      <c r="BP50">
        <v>10</v>
      </c>
      <c r="BQ50">
        <v>1</v>
      </c>
      <c r="BR50">
        <v>49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 t="s">
        <v>58</v>
      </c>
    </row>
    <row r="51" spans="1:83">
      <c r="A51" t="s">
        <v>170</v>
      </c>
      <c r="B51" s="10">
        <v>40</v>
      </c>
      <c r="C51" s="6" t="s">
        <v>2</v>
      </c>
      <c r="D51" s="10" t="s">
        <v>40</v>
      </c>
      <c r="E51" s="59">
        <f t="shared" si="16"/>
        <v>0</v>
      </c>
      <c r="F51" s="59">
        <f t="shared" si="17"/>
        <v>0</v>
      </c>
      <c r="G51" s="59">
        <f t="shared" si="18"/>
        <v>100</v>
      </c>
      <c r="H51" s="59">
        <f t="shared" si="19"/>
        <v>0</v>
      </c>
      <c r="I51" s="59">
        <f t="shared" si="20"/>
        <v>1</v>
      </c>
      <c r="J51">
        <v>8</v>
      </c>
      <c r="K51">
        <v>0</v>
      </c>
      <c r="L51">
        <v>0</v>
      </c>
      <c r="M51">
        <v>8</v>
      </c>
      <c r="N51">
        <v>0</v>
      </c>
      <c r="O51">
        <v>1</v>
      </c>
      <c r="P51">
        <v>525.875</v>
      </c>
      <c r="Q51">
        <v>0</v>
      </c>
      <c r="R51">
        <v>525.875</v>
      </c>
      <c r="S51">
        <v>0</v>
      </c>
      <c r="T51">
        <v>101.875</v>
      </c>
      <c r="U51">
        <v>101.875</v>
      </c>
      <c r="V51">
        <v>0</v>
      </c>
      <c r="W51">
        <v>104.125</v>
      </c>
      <c r="X51">
        <v>104.125</v>
      </c>
      <c r="Y51">
        <v>0</v>
      </c>
      <c r="Z51">
        <v>1033</v>
      </c>
      <c r="AA51">
        <v>1033</v>
      </c>
      <c r="AB51">
        <v>0</v>
      </c>
      <c r="AC51">
        <v>64</v>
      </c>
      <c r="AD51">
        <v>26</v>
      </c>
      <c r="AE51">
        <v>38</v>
      </c>
      <c r="AF51">
        <v>0</v>
      </c>
      <c r="AG51">
        <v>8</v>
      </c>
      <c r="AH51">
        <v>16</v>
      </c>
      <c r="AI51">
        <v>40</v>
      </c>
      <c r="AJ51">
        <v>0</v>
      </c>
      <c r="AK51">
        <v>0</v>
      </c>
      <c r="AL51">
        <v>0</v>
      </c>
      <c r="AM51">
        <v>8</v>
      </c>
      <c r="AN51">
        <v>8</v>
      </c>
      <c r="AO51">
        <v>10</v>
      </c>
      <c r="AP51">
        <v>0</v>
      </c>
      <c r="AQ51">
        <v>0</v>
      </c>
      <c r="AR51">
        <v>0</v>
      </c>
      <c r="AS51">
        <v>0</v>
      </c>
      <c r="AT51">
        <v>8</v>
      </c>
      <c r="AU51">
        <v>30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9</v>
      </c>
      <c r="BF51">
        <v>1</v>
      </c>
      <c r="BG51">
        <v>0</v>
      </c>
      <c r="BH51">
        <v>0</v>
      </c>
      <c r="BI51">
        <v>8</v>
      </c>
      <c r="BJ51">
        <v>0</v>
      </c>
      <c r="BK51">
        <v>0</v>
      </c>
      <c r="BL51">
        <v>60</v>
      </c>
      <c r="BM51">
        <v>13</v>
      </c>
      <c r="BN51">
        <v>0</v>
      </c>
      <c r="BO51">
        <v>9</v>
      </c>
      <c r="BP51">
        <v>11</v>
      </c>
      <c r="BQ51">
        <v>0</v>
      </c>
      <c r="BR51">
        <v>27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t="s">
        <v>58</v>
      </c>
      <c r="CE51" s="58" t="s">
        <v>111</v>
      </c>
    </row>
    <row r="52" spans="1:83">
      <c r="A52" t="s">
        <v>171</v>
      </c>
      <c r="B52" s="10">
        <v>48</v>
      </c>
      <c r="C52" s="4" t="s">
        <v>3</v>
      </c>
      <c r="D52" s="10" t="s">
        <v>40</v>
      </c>
      <c r="E52" s="59">
        <f t="shared" si="16"/>
        <v>0</v>
      </c>
      <c r="F52" s="59">
        <f t="shared" si="17"/>
        <v>0</v>
      </c>
      <c r="G52" s="59">
        <f t="shared" si="18"/>
        <v>87.5</v>
      </c>
      <c r="H52" s="59">
        <f t="shared" si="19"/>
        <v>12.5</v>
      </c>
      <c r="I52" s="59">
        <f t="shared" si="20"/>
        <v>0.875</v>
      </c>
      <c r="J52">
        <v>8</v>
      </c>
      <c r="K52">
        <v>0</v>
      </c>
      <c r="L52">
        <v>0</v>
      </c>
      <c r="M52">
        <v>7</v>
      </c>
      <c r="N52">
        <v>1</v>
      </c>
      <c r="O52">
        <v>0.875</v>
      </c>
      <c r="P52">
        <v>592.875</v>
      </c>
      <c r="Q52">
        <v>0</v>
      </c>
      <c r="R52">
        <v>677.14285710000001</v>
      </c>
      <c r="S52">
        <v>3</v>
      </c>
      <c r="T52">
        <v>153.5</v>
      </c>
      <c r="U52">
        <v>154.14285709999999</v>
      </c>
      <c r="V52">
        <v>149</v>
      </c>
      <c r="W52">
        <v>148.25</v>
      </c>
      <c r="X52">
        <v>160.14285709999999</v>
      </c>
      <c r="Y52">
        <v>65</v>
      </c>
      <c r="Z52">
        <v>384.75</v>
      </c>
      <c r="AA52">
        <v>401.2857143</v>
      </c>
      <c r="AB52">
        <v>269</v>
      </c>
      <c r="AC52">
        <v>21</v>
      </c>
      <c r="AD52">
        <v>12</v>
      </c>
      <c r="AE52">
        <v>8</v>
      </c>
      <c r="AF52">
        <v>1</v>
      </c>
      <c r="AG52">
        <v>9</v>
      </c>
      <c r="AH52">
        <v>12</v>
      </c>
      <c r="AI52">
        <v>0</v>
      </c>
      <c r="AJ52">
        <v>0</v>
      </c>
      <c r="AK52">
        <v>0</v>
      </c>
      <c r="AL52">
        <v>0</v>
      </c>
      <c r="AM52">
        <v>8</v>
      </c>
      <c r="AN52">
        <v>4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60</v>
      </c>
      <c r="BF52">
        <v>0</v>
      </c>
      <c r="BG52">
        <v>0</v>
      </c>
      <c r="BH52">
        <v>49</v>
      </c>
      <c r="BI52">
        <v>4</v>
      </c>
      <c r="BJ52">
        <v>5</v>
      </c>
      <c r="BK52">
        <v>2</v>
      </c>
      <c r="BL52">
        <v>38</v>
      </c>
      <c r="BM52">
        <v>16</v>
      </c>
      <c r="BN52">
        <v>0</v>
      </c>
      <c r="BO52">
        <v>8</v>
      </c>
      <c r="BP52">
        <v>0</v>
      </c>
      <c r="BQ52">
        <v>0</v>
      </c>
      <c r="BR52">
        <v>14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 t="s">
        <v>58</v>
      </c>
      <c r="CE52" s="58"/>
    </row>
    <row r="53" spans="1:83">
      <c r="A53" t="s">
        <v>172</v>
      </c>
      <c r="B53" s="10">
        <v>40</v>
      </c>
      <c r="C53" s="4" t="s">
        <v>3</v>
      </c>
      <c r="D53" s="10" t="s">
        <v>40</v>
      </c>
      <c r="E53" s="59">
        <f t="shared" si="16"/>
        <v>0</v>
      </c>
      <c r="F53" s="59">
        <f t="shared" si="17"/>
        <v>0</v>
      </c>
      <c r="G53" s="59">
        <f t="shared" si="18"/>
        <v>87.5</v>
      </c>
      <c r="H53" s="59">
        <f t="shared" si="19"/>
        <v>12.5</v>
      </c>
      <c r="I53" s="59">
        <f t="shared" si="20"/>
        <v>0.875</v>
      </c>
      <c r="J53">
        <v>8</v>
      </c>
      <c r="K53">
        <v>0</v>
      </c>
      <c r="L53">
        <v>0</v>
      </c>
      <c r="M53">
        <v>7</v>
      </c>
      <c r="N53">
        <v>1</v>
      </c>
      <c r="O53">
        <v>0.875</v>
      </c>
      <c r="P53">
        <v>371.375</v>
      </c>
      <c r="Q53">
        <v>0</v>
      </c>
      <c r="R53">
        <v>411</v>
      </c>
      <c r="S53">
        <v>94</v>
      </c>
      <c r="T53">
        <v>45.5</v>
      </c>
      <c r="U53">
        <v>45</v>
      </c>
      <c r="V53">
        <v>49</v>
      </c>
      <c r="W53">
        <v>102.625</v>
      </c>
      <c r="X53">
        <v>106.5714286</v>
      </c>
      <c r="Y53">
        <v>75</v>
      </c>
      <c r="Z53">
        <v>1002</v>
      </c>
      <c r="AA53">
        <v>1103.857143</v>
      </c>
      <c r="AB53">
        <v>289</v>
      </c>
      <c r="AC53">
        <v>22</v>
      </c>
      <c r="AD53">
        <v>11</v>
      </c>
      <c r="AE53">
        <v>9</v>
      </c>
      <c r="AF53">
        <v>2</v>
      </c>
      <c r="AG53">
        <v>10</v>
      </c>
      <c r="AH53">
        <v>9</v>
      </c>
      <c r="AI53">
        <v>0</v>
      </c>
      <c r="AJ53">
        <v>0</v>
      </c>
      <c r="AK53">
        <v>0</v>
      </c>
      <c r="AL53">
        <v>3</v>
      </c>
      <c r="AM53">
        <v>8</v>
      </c>
      <c r="AN53">
        <v>1</v>
      </c>
      <c r="AO53">
        <v>0</v>
      </c>
      <c r="AP53">
        <v>0</v>
      </c>
      <c r="AQ53">
        <v>0</v>
      </c>
      <c r="AR53">
        <v>2</v>
      </c>
      <c r="AS53">
        <v>1</v>
      </c>
      <c r="AT53">
        <v>7</v>
      </c>
      <c r="AU53">
        <v>0</v>
      </c>
      <c r="AV53">
        <v>0</v>
      </c>
      <c r="AW53">
        <v>0</v>
      </c>
      <c r="AX53">
        <v>1</v>
      </c>
      <c r="AY53">
        <v>1</v>
      </c>
      <c r="AZ53">
        <v>1</v>
      </c>
      <c r="BA53">
        <v>0</v>
      </c>
      <c r="BB53">
        <v>0</v>
      </c>
      <c r="BC53">
        <v>0</v>
      </c>
      <c r="BD53">
        <v>0</v>
      </c>
      <c r="BE53">
        <v>10</v>
      </c>
      <c r="BF53">
        <v>0</v>
      </c>
      <c r="BG53">
        <v>0</v>
      </c>
      <c r="BH53">
        <v>0</v>
      </c>
      <c r="BI53">
        <v>7</v>
      </c>
      <c r="BJ53">
        <v>1</v>
      </c>
      <c r="BK53">
        <v>2</v>
      </c>
      <c r="BL53">
        <v>130</v>
      </c>
      <c r="BM53">
        <v>19</v>
      </c>
      <c r="BN53">
        <v>0</v>
      </c>
      <c r="BO53">
        <v>22</v>
      </c>
      <c r="BP53">
        <v>13</v>
      </c>
      <c r="BQ53">
        <v>0</v>
      </c>
      <c r="BR53">
        <v>76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 t="s">
        <v>58</v>
      </c>
      <c r="CE53" s="58" t="s">
        <v>111</v>
      </c>
    </row>
    <row r="54" spans="1:83">
      <c r="A54" t="s">
        <v>173</v>
      </c>
      <c r="B54" s="10">
        <v>40</v>
      </c>
      <c r="C54" s="6" t="s">
        <v>2</v>
      </c>
      <c r="D54" s="10" t="s">
        <v>40</v>
      </c>
      <c r="E54" s="59">
        <f t="shared" si="16"/>
        <v>0</v>
      </c>
      <c r="F54" s="59">
        <f t="shared" si="17"/>
        <v>0</v>
      </c>
      <c r="G54" s="59">
        <f t="shared" si="18"/>
        <v>100</v>
      </c>
      <c r="H54" s="59">
        <f t="shared" si="19"/>
        <v>0</v>
      </c>
      <c r="I54" s="59">
        <f t="shared" si="20"/>
        <v>1</v>
      </c>
      <c r="J54">
        <v>8</v>
      </c>
      <c r="K54">
        <v>0</v>
      </c>
      <c r="L54">
        <v>0</v>
      </c>
      <c r="M54">
        <v>8</v>
      </c>
      <c r="N54">
        <v>0</v>
      </c>
      <c r="O54">
        <v>1</v>
      </c>
      <c r="P54">
        <v>284.875</v>
      </c>
      <c r="Q54">
        <v>0</v>
      </c>
      <c r="R54">
        <v>284.875</v>
      </c>
      <c r="S54">
        <v>0</v>
      </c>
      <c r="T54">
        <v>69.25</v>
      </c>
      <c r="U54">
        <v>69.25</v>
      </c>
      <c r="V54">
        <v>0</v>
      </c>
      <c r="W54">
        <v>867.375</v>
      </c>
      <c r="X54">
        <v>867.375</v>
      </c>
      <c r="Y54">
        <v>0</v>
      </c>
      <c r="Z54">
        <v>40.75</v>
      </c>
      <c r="AA54">
        <v>40.75</v>
      </c>
      <c r="AB54">
        <v>0</v>
      </c>
      <c r="AC54">
        <v>17</v>
      </c>
      <c r="AD54">
        <v>9</v>
      </c>
      <c r="AE54">
        <v>8</v>
      </c>
      <c r="AF54">
        <v>0</v>
      </c>
      <c r="AG54">
        <v>8</v>
      </c>
      <c r="AH54">
        <v>9</v>
      </c>
      <c r="AI54">
        <v>0</v>
      </c>
      <c r="AJ54">
        <v>0</v>
      </c>
      <c r="AK54">
        <v>0</v>
      </c>
      <c r="AL54">
        <v>0</v>
      </c>
      <c r="AM54">
        <v>8</v>
      </c>
      <c r="AN54">
        <v>1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18</v>
      </c>
      <c r="BF54">
        <v>0</v>
      </c>
      <c r="BG54">
        <v>0</v>
      </c>
      <c r="BH54">
        <v>0</v>
      </c>
      <c r="BI54">
        <v>2</v>
      </c>
      <c r="BJ54">
        <v>9</v>
      </c>
      <c r="BK54">
        <v>7</v>
      </c>
      <c r="BL54">
        <v>190</v>
      </c>
      <c r="BM54">
        <v>18</v>
      </c>
      <c r="BN54">
        <v>0</v>
      </c>
      <c r="BO54">
        <v>97</v>
      </c>
      <c r="BP54">
        <v>29</v>
      </c>
      <c r="BQ54">
        <v>0</v>
      </c>
      <c r="BR54">
        <v>46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 t="s">
        <v>58</v>
      </c>
      <c r="CE54" s="58" t="s">
        <v>111</v>
      </c>
    </row>
    <row r="55" spans="1:83">
      <c r="A55" t="s">
        <v>174</v>
      </c>
      <c r="B55" s="10">
        <v>48</v>
      </c>
      <c r="C55" s="6" t="s">
        <v>2</v>
      </c>
      <c r="D55" s="10" t="s">
        <v>40</v>
      </c>
      <c r="E55" s="59">
        <f t="shared" si="16"/>
        <v>12.5</v>
      </c>
      <c r="F55" s="59">
        <f t="shared" si="17"/>
        <v>12.5</v>
      </c>
      <c r="G55" s="59">
        <f t="shared" si="18"/>
        <v>25</v>
      </c>
      <c r="H55" s="59">
        <f t="shared" si="19"/>
        <v>50</v>
      </c>
      <c r="I55" s="59">
        <f t="shared" si="20"/>
        <v>0.25</v>
      </c>
      <c r="J55">
        <v>8</v>
      </c>
      <c r="K55">
        <v>1</v>
      </c>
      <c r="L55">
        <v>1</v>
      </c>
      <c r="M55">
        <v>2</v>
      </c>
      <c r="N55">
        <v>4</v>
      </c>
      <c r="O55">
        <v>0.33333333339999999</v>
      </c>
      <c r="P55">
        <v>1027</v>
      </c>
      <c r="Q55">
        <v>2251</v>
      </c>
      <c r="R55">
        <v>375</v>
      </c>
      <c r="S55">
        <v>1047</v>
      </c>
      <c r="T55">
        <v>155.33333329999999</v>
      </c>
      <c r="U55">
        <v>271</v>
      </c>
      <c r="V55">
        <v>97.5</v>
      </c>
      <c r="W55">
        <v>56.333333330000002</v>
      </c>
      <c r="X55">
        <v>98.5</v>
      </c>
      <c r="Y55">
        <v>35.25</v>
      </c>
      <c r="Z55">
        <v>570.33333330000005</v>
      </c>
      <c r="AA55">
        <v>882.5</v>
      </c>
      <c r="AB55">
        <v>414.25</v>
      </c>
      <c r="AC55">
        <v>19</v>
      </c>
      <c r="AD55">
        <v>9</v>
      </c>
      <c r="AE55">
        <v>5</v>
      </c>
      <c r="AF55">
        <v>5</v>
      </c>
      <c r="AG55">
        <v>7</v>
      </c>
      <c r="AH55">
        <v>7</v>
      </c>
      <c r="AI55">
        <v>4</v>
      </c>
      <c r="AJ55">
        <v>0</v>
      </c>
      <c r="AK55">
        <v>0</v>
      </c>
      <c r="AL55">
        <v>1</v>
      </c>
      <c r="AM55">
        <v>7</v>
      </c>
      <c r="AN55">
        <v>1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2</v>
      </c>
      <c r="AU55">
        <v>3</v>
      </c>
      <c r="AV55">
        <v>0</v>
      </c>
      <c r="AW55">
        <v>0</v>
      </c>
      <c r="AX55">
        <v>0</v>
      </c>
      <c r="AY55">
        <v>0</v>
      </c>
      <c r="AZ55">
        <v>4</v>
      </c>
      <c r="BA55">
        <v>0</v>
      </c>
      <c r="BB55">
        <v>0</v>
      </c>
      <c r="BC55">
        <v>0</v>
      </c>
      <c r="BD55">
        <v>1</v>
      </c>
      <c r="BE55">
        <v>11</v>
      </c>
      <c r="BF55">
        <v>0</v>
      </c>
      <c r="BG55">
        <v>0</v>
      </c>
      <c r="BH55">
        <v>3</v>
      </c>
      <c r="BI55">
        <v>6</v>
      </c>
      <c r="BJ55">
        <v>0</v>
      </c>
      <c r="BK55">
        <v>2</v>
      </c>
      <c r="BL55">
        <v>219</v>
      </c>
      <c r="BM55">
        <v>58</v>
      </c>
      <c r="BN55">
        <v>17</v>
      </c>
      <c r="BO55">
        <v>22</v>
      </c>
      <c r="BP55">
        <v>6</v>
      </c>
      <c r="BQ55">
        <v>0</v>
      </c>
      <c r="BR55">
        <v>116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 t="s">
        <v>58</v>
      </c>
    </row>
    <row r="56" spans="1:83">
      <c r="A56" t="s">
        <v>183</v>
      </c>
      <c r="B56" s="10">
        <v>48</v>
      </c>
      <c r="C56" s="6" t="s">
        <v>2</v>
      </c>
      <c r="D56" s="10" t="s">
        <v>40</v>
      </c>
      <c r="E56" s="59">
        <f t="shared" si="16"/>
        <v>25</v>
      </c>
      <c r="F56" s="59">
        <f t="shared" si="17"/>
        <v>0</v>
      </c>
      <c r="G56" s="59">
        <f t="shared" si="18"/>
        <v>62.5</v>
      </c>
      <c r="H56" s="59">
        <f t="shared" si="19"/>
        <v>12.5</v>
      </c>
      <c r="I56" s="59">
        <f t="shared" si="20"/>
        <v>0.625</v>
      </c>
      <c r="J56">
        <v>8</v>
      </c>
      <c r="K56">
        <v>2</v>
      </c>
      <c r="L56">
        <v>0</v>
      </c>
      <c r="M56">
        <v>5</v>
      </c>
      <c r="N56">
        <v>1</v>
      </c>
      <c r="O56">
        <v>0.83333333330000003</v>
      </c>
      <c r="P56">
        <v>1025.166667</v>
      </c>
      <c r="Q56">
        <v>0</v>
      </c>
      <c r="R56">
        <v>716.40000010000006</v>
      </c>
      <c r="S56">
        <v>2569</v>
      </c>
      <c r="T56">
        <v>114.66666669999999</v>
      </c>
      <c r="U56">
        <v>124.6</v>
      </c>
      <c r="V56">
        <v>65</v>
      </c>
      <c r="W56">
        <v>151.33333329999999</v>
      </c>
      <c r="X56">
        <v>160.6</v>
      </c>
      <c r="Y56">
        <v>105</v>
      </c>
      <c r="Z56">
        <v>1000.833333</v>
      </c>
      <c r="AA56">
        <v>1029.8</v>
      </c>
      <c r="AB56">
        <v>856</v>
      </c>
      <c r="AC56">
        <v>41</v>
      </c>
      <c r="AD56">
        <v>9</v>
      </c>
      <c r="AE56">
        <v>29</v>
      </c>
      <c r="AF56">
        <v>3</v>
      </c>
      <c r="AG56">
        <v>16</v>
      </c>
      <c r="AH56">
        <v>6</v>
      </c>
      <c r="AI56">
        <v>12</v>
      </c>
      <c r="AJ56">
        <v>0</v>
      </c>
      <c r="AK56">
        <v>0</v>
      </c>
      <c r="AL56">
        <v>7</v>
      </c>
      <c r="AM56">
        <v>6</v>
      </c>
      <c r="AN56">
        <v>0</v>
      </c>
      <c r="AO56">
        <v>1</v>
      </c>
      <c r="AP56">
        <v>0</v>
      </c>
      <c r="AQ56">
        <v>0</v>
      </c>
      <c r="AR56">
        <v>2</v>
      </c>
      <c r="AS56">
        <v>10</v>
      </c>
      <c r="AT56">
        <v>5</v>
      </c>
      <c r="AU56">
        <v>11</v>
      </c>
      <c r="AV56">
        <v>0</v>
      </c>
      <c r="AW56">
        <v>0</v>
      </c>
      <c r="AX56">
        <v>3</v>
      </c>
      <c r="AY56">
        <v>0</v>
      </c>
      <c r="AZ56">
        <v>1</v>
      </c>
      <c r="BA56">
        <v>0</v>
      </c>
      <c r="BB56">
        <v>0</v>
      </c>
      <c r="BC56">
        <v>0</v>
      </c>
      <c r="BD56">
        <v>2</v>
      </c>
      <c r="BE56">
        <v>7</v>
      </c>
      <c r="BF56">
        <v>1</v>
      </c>
      <c r="BG56">
        <v>0</v>
      </c>
      <c r="BH56">
        <v>0</v>
      </c>
      <c r="BI56">
        <v>3</v>
      </c>
      <c r="BJ56">
        <v>3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 t="s">
        <v>58</v>
      </c>
      <c r="CE56" s="58"/>
    </row>
    <row r="57" spans="1:83">
      <c r="A57" t="s">
        <v>175</v>
      </c>
      <c r="B57" s="10">
        <v>48</v>
      </c>
      <c r="C57" s="4" t="s">
        <v>3</v>
      </c>
      <c r="D57" s="10" t="s">
        <v>40</v>
      </c>
      <c r="E57" s="59">
        <f t="shared" si="16"/>
        <v>100</v>
      </c>
      <c r="F57" s="59">
        <f t="shared" si="17"/>
        <v>0</v>
      </c>
      <c r="G57" s="59">
        <f t="shared" si="18"/>
        <v>0</v>
      </c>
      <c r="H57" s="59">
        <f t="shared" si="19"/>
        <v>0</v>
      </c>
      <c r="I57" s="59">
        <f t="shared" si="20"/>
        <v>0</v>
      </c>
      <c r="J57">
        <v>8</v>
      </c>
      <c r="K57">
        <v>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2</v>
      </c>
      <c r="AD57">
        <v>1</v>
      </c>
      <c r="AE57">
        <v>1</v>
      </c>
      <c r="AF57">
        <v>0</v>
      </c>
      <c r="AG57">
        <v>1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25</v>
      </c>
      <c r="BF57">
        <v>14</v>
      </c>
      <c r="BG57">
        <v>0</v>
      </c>
      <c r="BH57">
        <v>0</v>
      </c>
      <c r="BI57">
        <v>0</v>
      </c>
      <c r="BJ57">
        <v>0</v>
      </c>
      <c r="BK57">
        <v>11</v>
      </c>
      <c r="BL57">
        <v>429</v>
      </c>
      <c r="BM57">
        <v>181</v>
      </c>
      <c r="BN57">
        <v>0</v>
      </c>
      <c r="BO57">
        <v>0</v>
      </c>
      <c r="BP57">
        <v>0</v>
      </c>
      <c r="BQ57">
        <v>0</v>
      </c>
      <c r="BR57">
        <v>248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 t="s">
        <v>58</v>
      </c>
      <c r="CE57" s="58" t="s">
        <v>111</v>
      </c>
    </row>
    <row r="58" spans="1:83">
      <c r="A58" t="s">
        <v>176</v>
      </c>
      <c r="B58" s="10">
        <v>48</v>
      </c>
      <c r="C58" s="6" t="s">
        <v>2</v>
      </c>
      <c r="D58" s="10" t="s">
        <v>40</v>
      </c>
      <c r="E58" s="59">
        <f t="shared" si="16"/>
        <v>0</v>
      </c>
      <c r="F58" s="59">
        <f t="shared" si="17"/>
        <v>0</v>
      </c>
      <c r="G58" s="59">
        <f t="shared" si="18"/>
        <v>100</v>
      </c>
      <c r="H58" s="59">
        <f t="shared" si="19"/>
        <v>0</v>
      </c>
      <c r="I58" s="59">
        <f t="shared" si="20"/>
        <v>1</v>
      </c>
      <c r="J58">
        <v>8</v>
      </c>
      <c r="K58">
        <v>0</v>
      </c>
      <c r="L58">
        <v>0</v>
      </c>
      <c r="M58">
        <v>8</v>
      </c>
      <c r="N58">
        <v>0</v>
      </c>
      <c r="O58">
        <v>1</v>
      </c>
      <c r="P58">
        <v>646.25</v>
      </c>
      <c r="Q58">
        <v>0</v>
      </c>
      <c r="R58">
        <v>646.25</v>
      </c>
      <c r="S58">
        <v>0</v>
      </c>
      <c r="T58">
        <v>228.375</v>
      </c>
      <c r="U58">
        <v>228.375</v>
      </c>
      <c r="V58">
        <v>0</v>
      </c>
      <c r="W58">
        <v>154.75</v>
      </c>
      <c r="X58">
        <v>154.75</v>
      </c>
      <c r="Y58">
        <v>0</v>
      </c>
      <c r="Z58">
        <v>529.75</v>
      </c>
      <c r="AA58">
        <v>529.75</v>
      </c>
      <c r="AB58">
        <v>0</v>
      </c>
      <c r="AC58">
        <v>24</v>
      </c>
      <c r="AD58">
        <v>13</v>
      </c>
      <c r="AE58">
        <v>9</v>
      </c>
      <c r="AF58">
        <v>2</v>
      </c>
      <c r="AG58">
        <v>8</v>
      </c>
      <c r="AH58">
        <v>10</v>
      </c>
      <c r="AI58">
        <v>3</v>
      </c>
      <c r="AJ58">
        <v>0</v>
      </c>
      <c r="AK58">
        <v>0</v>
      </c>
      <c r="AL58">
        <v>3</v>
      </c>
      <c r="AM58">
        <v>8</v>
      </c>
      <c r="AN58">
        <v>2</v>
      </c>
      <c r="AO58">
        <v>0</v>
      </c>
      <c r="AP58">
        <v>0</v>
      </c>
      <c r="AQ58">
        <v>0</v>
      </c>
      <c r="AR58">
        <v>3</v>
      </c>
      <c r="AS58">
        <v>0</v>
      </c>
      <c r="AT58">
        <v>8</v>
      </c>
      <c r="AU58">
        <v>1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</v>
      </c>
      <c r="BB58">
        <v>0</v>
      </c>
      <c r="BC58">
        <v>0</v>
      </c>
      <c r="BD58">
        <v>0</v>
      </c>
      <c r="BE58">
        <v>8</v>
      </c>
      <c r="BF58">
        <v>0</v>
      </c>
      <c r="BG58">
        <v>0</v>
      </c>
      <c r="BH58">
        <v>0</v>
      </c>
      <c r="BI58">
        <v>7</v>
      </c>
      <c r="BJ58">
        <v>1</v>
      </c>
      <c r="BK58">
        <v>0</v>
      </c>
      <c r="BL58">
        <v>208</v>
      </c>
      <c r="BM58">
        <v>30</v>
      </c>
      <c r="BN58">
        <v>10</v>
      </c>
      <c r="BO58">
        <v>66</v>
      </c>
      <c r="BP58">
        <v>27</v>
      </c>
      <c r="BQ58">
        <v>11</v>
      </c>
      <c r="BR58">
        <v>64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 t="s">
        <v>58</v>
      </c>
      <c r="CE58" s="58" t="s">
        <v>111</v>
      </c>
    </row>
    <row r="59" spans="1:83">
      <c r="A59" t="s">
        <v>177</v>
      </c>
      <c r="B59" s="10">
        <v>40</v>
      </c>
      <c r="C59" s="6" t="s">
        <v>2</v>
      </c>
      <c r="D59" s="10" t="s">
        <v>40</v>
      </c>
      <c r="E59" s="59">
        <f t="shared" si="16"/>
        <v>87.5</v>
      </c>
      <c r="F59" s="59">
        <f t="shared" si="17"/>
        <v>0</v>
      </c>
      <c r="G59" s="59">
        <f t="shared" si="18"/>
        <v>12.5</v>
      </c>
      <c r="H59" s="59">
        <f t="shared" si="19"/>
        <v>0</v>
      </c>
      <c r="I59" s="59">
        <f t="shared" si="20"/>
        <v>0.125</v>
      </c>
      <c r="J59">
        <v>8</v>
      </c>
      <c r="K59">
        <v>7</v>
      </c>
      <c r="L59">
        <v>0</v>
      </c>
      <c r="M59">
        <v>1</v>
      </c>
      <c r="N59">
        <v>0</v>
      </c>
      <c r="O59">
        <v>1</v>
      </c>
      <c r="P59">
        <v>976</v>
      </c>
      <c r="Q59">
        <v>0</v>
      </c>
      <c r="R59">
        <v>976</v>
      </c>
      <c r="S59">
        <v>0</v>
      </c>
      <c r="T59">
        <v>56</v>
      </c>
      <c r="U59">
        <v>56</v>
      </c>
      <c r="V59">
        <v>0</v>
      </c>
      <c r="W59">
        <v>442</v>
      </c>
      <c r="X59">
        <v>442</v>
      </c>
      <c r="Y59">
        <v>0</v>
      </c>
      <c r="Z59">
        <v>834</v>
      </c>
      <c r="AA59">
        <v>834</v>
      </c>
      <c r="AB59">
        <v>0</v>
      </c>
      <c r="AC59">
        <v>3</v>
      </c>
      <c r="AD59">
        <v>1</v>
      </c>
      <c r="AE59">
        <v>2</v>
      </c>
      <c r="AF59">
        <v>0</v>
      </c>
      <c r="AG59">
        <v>1</v>
      </c>
      <c r="AH59">
        <v>1</v>
      </c>
      <c r="AI59">
        <v>1</v>
      </c>
      <c r="AJ59">
        <v>0</v>
      </c>
      <c r="AK59">
        <v>0</v>
      </c>
      <c r="AL59">
        <v>0</v>
      </c>
      <c r="AM59">
        <v>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</v>
      </c>
      <c r="AU59">
        <v>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16</v>
      </c>
      <c r="BF59">
        <v>9</v>
      </c>
      <c r="BG59">
        <v>0</v>
      </c>
      <c r="BH59">
        <v>0</v>
      </c>
      <c r="BI59">
        <v>0</v>
      </c>
      <c r="BJ59">
        <v>1</v>
      </c>
      <c r="BK59">
        <v>6</v>
      </c>
      <c r="BL59">
        <v>179</v>
      </c>
      <c r="BM59">
        <v>52</v>
      </c>
      <c r="BN59">
        <v>0</v>
      </c>
      <c r="BO59">
        <v>3</v>
      </c>
      <c r="BP59">
        <v>1</v>
      </c>
      <c r="BQ59">
        <v>4</v>
      </c>
      <c r="BR59">
        <v>119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 t="s">
        <v>58</v>
      </c>
      <c r="CE59" s="58" t="s">
        <v>111</v>
      </c>
    </row>
    <row r="60" spans="1:83">
      <c r="A60" s="63"/>
      <c r="C60" s="65"/>
      <c r="D60" s="65"/>
      <c r="E60" s="65"/>
      <c r="F60" s="65"/>
      <c r="G60" s="65"/>
      <c r="H60" s="65"/>
      <c r="I60" s="65"/>
      <c r="J60" s="65"/>
      <c r="K60" s="63"/>
      <c r="L60" s="63"/>
      <c r="M60" s="63"/>
      <c r="N60" s="63"/>
      <c r="O60" s="64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S60" s="63"/>
      <c r="AT60" s="63"/>
      <c r="AU60" s="63"/>
      <c r="CE60" s="58" t="s">
        <v>111</v>
      </c>
    </row>
    <row r="61" spans="1:83">
      <c r="A61" s="34" t="s">
        <v>3</v>
      </c>
      <c r="B61" s="34">
        <f>COUNTIF(C34:C59,"WT")</f>
        <v>10</v>
      </c>
      <c r="C61" s="63"/>
      <c r="D61" s="22" t="s">
        <v>41</v>
      </c>
      <c r="E61" s="24">
        <f>AVERAGE(E37:E40,E42,E47,E49:E49,E52:E53,E57)</f>
        <v>31.25</v>
      </c>
      <c r="F61" s="24">
        <f t="shared" ref="F61:BQ61" si="28">AVERAGE(F37:F40,F42,F47,F49:F49,F52:F53,F57)</f>
        <v>3.75</v>
      </c>
      <c r="G61" s="24">
        <f t="shared" si="28"/>
        <v>58.75</v>
      </c>
      <c r="H61" s="24">
        <f t="shared" si="28"/>
        <v>6.25</v>
      </c>
      <c r="I61" s="24">
        <f t="shared" si="28"/>
        <v>0.58750000000000002</v>
      </c>
      <c r="J61" s="24">
        <f t="shared" si="28"/>
        <v>8</v>
      </c>
      <c r="K61" s="24">
        <f t="shared" si="28"/>
        <v>2.5</v>
      </c>
      <c r="L61" s="24">
        <f t="shared" si="28"/>
        <v>0.3</v>
      </c>
      <c r="M61" s="24">
        <f t="shared" si="28"/>
        <v>4.7</v>
      </c>
      <c r="N61" s="24">
        <f t="shared" si="28"/>
        <v>0.5</v>
      </c>
      <c r="O61" s="24">
        <f t="shared" si="28"/>
        <v>0.73</v>
      </c>
      <c r="P61" s="24">
        <f t="shared" si="28"/>
        <v>560.52499999999998</v>
      </c>
      <c r="Q61" s="24">
        <f t="shared" si="28"/>
        <v>251.4</v>
      </c>
      <c r="R61" s="24">
        <f t="shared" si="28"/>
        <v>571.35833329000002</v>
      </c>
      <c r="S61" s="24">
        <f t="shared" si="28"/>
        <v>183.3</v>
      </c>
      <c r="T61" s="24">
        <f t="shared" si="28"/>
        <v>179.7175</v>
      </c>
      <c r="U61" s="24">
        <f t="shared" si="28"/>
        <v>173.037499997</v>
      </c>
      <c r="V61" s="24">
        <f t="shared" si="28"/>
        <v>161.19999999999999</v>
      </c>
      <c r="W61" s="24">
        <f t="shared" si="28"/>
        <v>1925.9424999999999</v>
      </c>
      <c r="X61" s="24">
        <f t="shared" si="28"/>
        <v>1945.2053571299998</v>
      </c>
      <c r="Y61" s="24">
        <f t="shared" si="28"/>
        <v>59.4</v>
      </c>
      <c r="Z61" s="24">
        <f t="shared" si="28"/>
        <v>382.06916666699999</v>
      </c>
      <c r="AA61" s="24">
        <f t="shared" si="28"/>
        <v>414.22916668200003</v>
      </c>
      <c r="AB61" s="24">
        <f t="shared" si="28"/>
        <v>176.2</v>
      </c>
      <c r="AC61" s="24">
        <f t="shared" si="28"/>
        <v>22.5</v>
      </c>
      <c r="AD61" s="24">
        <f t="shared" si="28"/>
        <v>10</v>
      </c>
      <c r="AE61" s="24">
        <f t="shared" si="28"/>
        <v>9.5</v>
      </c>
      <c r="AF61" s="24">
        <f t="shared" si="28"/>
        <v>3</v>
      </c>
      <c r="AG61" s="24">
        <f t="shared" si="28"/>
        <v>8</v>
      </c>
      <c r="AH61" s="24">
        <f t="shared" si="28"/>
        <v>7.1</v>
      </c>
      <c r="AI61" s="24">
        <f t="shared" si="28"/>
        <v>3</v>
      </c>
      <c r="AJ61" s="24">
        <f t="shared" si="28"/>
        <v>0</v>
      </c>
      <c r="AK61" s="24">
        <f t="shared" si="28"/>
        <v>0.7</v>
      </c>
      <c r="AL61" s="24">
        <f t="shared" si="28"/>
        <v>3.7</v>
      </c>
      <c r="AM61" s="24">
        <f t="shared" si="28"/>
        <v>5.5</v>
      </c>
      <c r="AN61" s="24">
        <f t="shared" si="28"/>
        <v>1.9</v>
      </c>
      <c r="AO61" s="24">
        <f t="shared" si="28"/>
        <v>0.5</v>
      </c>
      <c r="AP61" s="24">
        <f t="shared" si="28"/>
        <v>0</v>
      </c>
      <c r="AQ61" s="24">
        <f t="shared" si="28"/>
        <v>0.2</v>
      </c>
      <c r="AR61" s="24">
        <f t="shared" si="28"/>
        <v>1.9</v>
      </c>
      <c r="AS61" s="24">
        <f t="shared" si="28"/>
        <v>1.5</v>
      </c>
      <c r="AT61" s="24">
        <f t="shared" si="28"/>
        <v>4.7</v>
      </c>
      <c r="AU61" s="24">
        <f t="shared" si="28"/>
        <v>2.1</v>
      </c>
      <c r="AV61" s="24">
        <f t="shared" si="28"/>
        <v>0</v>
      </c>
      <c r="AW61" s="24">
        <f t="shared" si="28"/>
        <v>0.2</v>
      </c>
      <c r="AX61" s="24">
        <f t="shared" si="28"/>
        <v>1</v>
      </c>
      <c r="AY61" s="24">
        <f t="shared" si="28"/>
        <v>1</v>
      </c>
      <c r="AZ61" s="24">
        <f t="shared" si="28"/>
        <v>0.5</v>
      </c>
      <c r="BA61" s="24">
        <f t="shared" si="28"/>
        <v>0.4</v>
      </c>
      <c r="BB61" s="24">
        <f t="shared" si="28"/>
        <v>0</v>
      </c>
      <c r="BC61" s="24">
        <f t="shared" si="28"/>
        <v>0.3</v>
      </c>
      <c r="BD61" s="24">
        <f t="shared" si="28"/>
        <v>0.8</v>
      </c>
      <c r="BE61" s="24">
        <f t="shared" si="28"/>
        <v>16.600000000000001</v>
      </c>
      <c r="BF61" s="24">
        <f t="shared" si="28"/>
        <v>2.1</v>
      </c>
      <c r="BG61" s="24">
        <f t="shared" si="28"/>
        <v>0.3</v>
      </c>
      <c r="BH61" s="24">
        <f t="shared" si="28"/>
        <v>4.9000000000000004</v>
      </c>
      <c r="BI61" s="24">
        <f t="shared" si="28"/>
        <v>2.2000000000000002</v>
      </c>
      <c r="BJ61" s="24">
        <f t="shared" si="28"/>
        <v>3.3</v>
      </c>
      <c r="BK61" s="24">
        <f t="shared" si="28"/>
        <v>3.8</v>
      </c>
      <c r="BL61" s="24">
        <f t="shared" si="28"/>
        <v>242.7</v>
      </c>
      <c r="BM61" s="24">
        <f t="shared" si="28"/>
        <v>60.6</v>
      </c>
      <c r="BN61" s="24">
        <f t="shared" si="28"/>
        <v>3.6</v>
      </c>
      <c r="BO61" s="24">
        <f t="shared" si="28"/>
        <v>26.8</v>
      </c>
      <c r="BP61" s="24">
        <f t="shared" si="28"/>
        <v>5.5</v>
      </c>
      <c r="BQ61" s="24">
        <f t="shared" si="28"/>
        <v>37.299999999999997</v>
      </c>
      <c r="BR61" s="24">
        <f t="shared" ref="BR61:BX61" si="29">AVERAGE(BR37:BR40,BR42,BR47,BR49:BR49,BR52:BR53,BR57)</f>
        <v>108.9</v>
      </c>
      <c r="BS61" s="24">
        <f t="shared" si="29"/>
        <v>0</v>
      </c>
      <c r="BT61" s="24">
        <f t="shared" si="29"/>
        <v>0</v>
      </c>
      <c r="BU61" s="24">
        <f t="shared" si="29"/>
        <v>0</v>
      </c>
      <c r="BV61" s="24">
        <f t="shared" si="29"/>
        <v>0</v>
      </c>
      <c r="BW61" s="24">
        <f t="shared" si="29"/>
        <v>0</v>
      </c>
      <c r="BX61" s="24">
        <f t="shared" si="29"/>
        <v>0</v>
      </c>
      <c r="CE61" s="58" t="s">
        <v>111</v>
      </c>
    </row>
    <row r="62" spans="1:83">
      <c r="A62" s="35" t="s">
        <v>179</v>
      </c>
      <c r="B62" s="34">
        <f>COUNTIF(C34:C59,"+ve")</f>
        <v>13</v>
      </c>
      <c r="C62" s="63"/>
      <c r="D62" s="18" t="s">
        <v>41</v>
      </c>
      <c r="E62" s="27">
        <f t="shared" ref="E62:BP62" si="30">AVERAGE(E41,E43:E46,E48,E50:E51,E54:E56,E58:E59)</f>
        <v>11.538461538461538</v>
      </c>
      <c r="F62" s="27">
        <f t="shared" si="30"/>
        <v>1.9230769230769231</v>
      </c>
      <c r="G62" s="27">
        <f t="shared" si="30"/>
        <v>75.961538461538467</v>
      </c>
      <c r="H62" s="27">
        <f t="shared" si="30"/>
        <v>10.576923076923077</v>
      </c>
      <c r="I62" s="27">
        <f t="shared" si="30"/>
        <v>0.75961538461538458</v>
      </c>
      <c r="J62" s="27">
        <f t="shared" si="30"/>
        <v>8</v>
      </c>
      <c r="K62" s="27">
        <f t="shared" si="30"/>
        <v>0.92307692307692313</v>
      </c>
      <c r="L62" s="27">
        <f t="shared" si="30"/>
        <v>0.15384615384615385</v>
      </c>
      <c r="M62" s="27">
        <f t="shared" si="30"/>
        <v>6.0769230769230766</v>
      </c>
      <c r="N62" s="27">
        <f t="shared" si="30"/>
        <v>0.84615384615384615</v>
      </c>
      <c r="O62" s="27">
        <f t="shared" si="30"/>
        <v>0.87500000000000011</v>
      </c>
      <c r="P62" s="27">
        <f t="shared" si="30"/>
        <v>577.19688647692305</v>
      </c>
      <c r="Q62" s="27">
        <f t="shared" si="30"/>
        <v>179.53846153846155</v>
      </c>
      <c r="R62" s="27">
        <f t="shared" si="30"/>
        <v>514.88131868461539</v>
      </c>
      <c r="S62" s="27">
        <f t="shared" si="30"/>
        <v>499.15384615384613</v>
      </c>
      <c r="T62" s="27">
        <f t="shared" si="30"/>
        <v>139.16620879230771</v>
      </c>
      <c r="U62" s="27">
        <f t="shared" si="30"/>
        <v>129.57252747692306</v>
      </c>
      <c r="V62" s="27">
        <f t="shared" si="30"/>
        <v>196.26923076923077</v>
      </c>
      <c r="W62" s="27">
        <f t="shared" si="30"/>
        <v>215.50503662769233</v>
      </c>
      <c r="X62" s="27">
        <f t="shared" si="30"/>
        <v>222.69065934076923</v>
      </c>
      <c r="Y62" s="27">
        <f t="shared" si="30"/>
        <v>60.634615384615387</v>
      </c>
      <c r="Z62" s="27">
        <f t="shared" si="30"/>
        <v>792.44597071538453</v>
      </c>
      <c r="AA62" s="27">
        <f t="shared" si="30"/>
        <v>851.33406598461522</v>
      </c>
      <c r="AB62" s="27">
        <f t="shared" si="30"/>
        <v>250.01923076923077</v>
      </c>
      <c r="AC62" s="27">
        <f t="shared" si="30"/>
        <v>27.384615384615383</v>
      </c>
      <c r="AD62" s="27">
        <f t="shared" si="30"/>
        <v>11</v>
      </c>
      <c r="AE62" s="27">
        <f t="shared" si="30"/>
        <v>14</v>
      </c>
      <c r="AF62" s="27">
        <f t="shared" si="30"/>
        <v>2.3846153846153846</v>
      </c>
      <c r="AG62" s="27">
        <f t="shared" si="30"/>
        <v>8.3076923076923084</v>
      </c>
      <c r="AH62" s="27">
        <f t="shared" si="30"/>
        <v>8.5384615384615383</v>
      </c>
      <c r="AI62" s="27">
        <f t="shared" si="30"/>
        <v>7</v>
      </c>
      <c r="AJ62" s="27">
        <f t="shared" si="30"/>
        <v>0</v>
      </c>
      <c r="AK62" s="27">
        <f t="shared" si="30"/>
        <v>0</v>
      </c>
      <c r="AL62" s="27">
        <f t="shared" si="30"/>
        <v>3.5384615384615383</v>
      </c>
      <c r="AM62" s="27">
        <f t="shared" si="30"/>
        <v>7.0769230769230766</v>
      </c>
      <c r="AN62" s="27">
        <f t="shared" si="30"/>
        <v>1.6153846153846154</v>
      </c>
      <c r="AO62" s="27">
        <f t="shared" si="30"/>
        <v>1</v>
      </c>
      <c r="AP62" s="27">
        <f t="shared" si="30"/>
        <v>0</v>
      </c>
      <c r="AQ62" s="27">
        <f t="shared" si="30"/>
        <v>0</v>
      </c>
      <c r="AR62" s="27">
        <f t="shared" si="30"/>
        <v>1.3076923076923077</v>
      </c>
      <c r="AS62" s="27">
        <f t="shared" si="30"/>
        <v>1.0769230769230769</v>
      </c>
      <c r="AT62" s="27">
        <f t="shared" si="30"/>
        <v>6.0769230769230766</v>
      </c>
      <c r="AU62" s="27">
        <f t="shared" si="30"/>
        <v>5.7692307692307692</v>
      </c>
      <c r="AV62" s="27">
        <f t="shared" si="30"/>
        <v>0</v>
      </c>
      <c r="AW62" s="27">
        <f t="shared" si="30"/>
        <v>0</v>
      </c>
      <c r="AX62" s="27">
        <f t="shared" si="30"/>
        <v>1.0769230769230769</v>
      </c>
      <c r="AY62" s="27">
        <f t="shared" si="30"/>
        <v>0.15384615384615385</v>
      </c>
      <c r="AZ62" s="27">
        <f t="shared" si="30"/>
        <v>0.84615384615384615</v>
      </c>
      <c r="BA62" s="27">
        <f t="shared" si="30"/>
        <v>0.23076923076923078</v>
      </c>
      <c r="BB62" s="27">
        <f t="shared" si="30"/>
        <v>0</v>
      </c>
      <c r="BC62" s="27">
        <f t="shared" si="30"/>
        <v>0</v>
      </c>
      <c r="BD62" s="27">
        <f t="shared" si="30"/>
        <v>1.1538461538461537</v>
      </c>
      <c r="BE62" s="27">
        <f t="shared" si="30"/>
        <v>12.538461538461538</v>
      </c>
      <c r="BF62" s="27">
        <f t="shared" si="30"/>
        <v>1.0769230769230769</v>
      </c>
      <c r="BG62" s="27">
        <f t="shared" si="30"/>
        <v>0</v>
      </c>
      <c r="BH62" s="27">
        <f t="shared" si="30"/>
        <v>0.76923076923076927</v>
      </c>
      <c r="BI62" s="27">
        <f t="shared" si="30"/>
        <v>4.9230769230769234</v>
      </c>
      <c r="BJ62" s="27">
        <f t="shared" si="30"/>
        <v>2.6923076923076925</v>
      </c>
      <c r="BK62" s="27">
        <f t="shared" si="30"/>
        <v>3.0769230769230771</v>
      </c>
      <c r="BL62" s="27">
        <f t="shared" si="30"/>
        <v>161.23076923076923</v>
      </c>
      <c r="BM62" s="27">
        <f t="shared" si="30"/>
        <v>25.153846153846153</v>
      </c>
      <c r="BN62" s="27">
        <f t="shared" si="30"/>
        <v>3.0769230769230771</v>
      </c>
      <c r="BO62" s="27">
        <f t="shared" si="30"/>
        <v>47.615384615384613</v>
      </c>
      <c r="BP62" s="27">
        <f t="shared" si="30"/>
        <v>11.76923076923077</v>
      </c>
      <c r="BQ62" s="27">
        <f t="shared" ref="BQ62:BX62" si="31">AVERAGE(BQ41,BQ43:BQ46,BQ48,BQ50:BQ51,BQ54:BQ56,BQ58:BQ59)</f>
        <v>2.1538461538461537</v>
      </c>
      <c r="BR62" s="27">
        <f t="shared" si="31"/>
        <v>71.461538461538467</v>
      </c>
      <c r="BS62" s="27">
        <f t="shared" si="31"/>
        <v>0</v>
      </c>
      <c r="BT62" s="27">
        <f t="shared" si="31"/>
        <v>0</v>
      </c>
      <c r="BU62" s="27">
        <f t="shared" si="31"/>
        <v>0</v>
      </c>
      <c r="BV62" s="27">
        <f t="shared" si="31"/>
        <v>0</v>
      </c>
      <c r="BW62" s="27">
        <f t="shared" si="31"/>
        <v>0</v>
      </c>
      <c r="BX62" s="27">
        <f t="shared" si="31"/>
        <v>0</v>
      </c>
      <c r="CE62" s="58" t="s">
        <v>111</v>
      </c>
    </row>
    <row r="63" spans="1:83">
      <c r="A63" s="63"/>
      <c r="B63" s="63"/>
      <c r="C63" s="63"/>
      <c r="D63" s="22" t="s">
        <v>43</v>
      </c>
      <c r="E63" s="24">
        <f t="shared" ref="E63:BP63" si="32">STDEV(E37:E40,E42,E47,E49:E49,E52:E53,E57)/SQRT($B61)</f>
        <v>14.343262065048753</v>
      </c>
      <c r="F63" s="24">
        <f t="shared" si="32"/>
        <v>2.6679684322636867</v>
      </c>
      <c r="G63" s="24">
        <f t="shared" si="32"/>
        <v>12.644992421244599</v>
      </c>
      <c r="H63" s="24">
        <f t="shared" si="32"/>
        <v>2.0833333333333335</v>
      </c>
      <c r="I63" s="24">
        <f t="shared" si="32"/>
        <v>0.12644992421244597</v>
      </c>
      <c r="J63" s="24">
        <f t="shared" si="32"/>
        <v>0</v>
      </c>
      <c r="K63" s="24">
        <f t="shared" si="32"/>
        <v>1.1474609652039003</v>
      </c>
      <c r="L63" s="24">
        <f t="shared" si="32"/>
        <v>0.21343747458109494</v>
      </c>
      <c r="M63" s="24">
        <f t="shared" si="32"/>
        <v>1.0115993936995678</v>
      </c>
      <c r="N63" s="24">
        <f t="shared" si="32"/>
        <v>0.16666666666666666</v>
      </c>
      <c r="O63" s="24">
        <f t="shared" si="32"/>
        <v>0.12353586973470951</v>
      </c>
      <c r="P63" s="24">
        <f t="shared" si="32"/>
        <v>160.4101836352321</v>
      </c>
      <c r="Q63" s="24">
        <f t="shared" si="32"/>
        <v>173.81472895010938</v>
      </c>
      <c r="R63" s="24">
        <f t="shared" si="32"/>
        <v>157.71736981287356</v>
      </c>
      <c r="S63" s="24">
        <f t="shared" si="32"/>
        <v>136.79011091612011</v>
      </c>
      <c r="T63" s="24">
        <f t="shared" si="32"/>
        <v>69.489338815589377</v>
      </c>
      <c r="U63" s="24">
        <f t="shared" si="32"/>
        <v>64.883598266751932</v>
      </c>
      <c r="V63" s="24">
        <f t="shared" si="32"/>
        <v>95.170466941051501</v>
      </c>
      <c r="W63" s="24">
        <f t="shared" si="32"/>
        <v>1575.1981790355158</v>
      </c>
      <c r="X63" s="24">
        <f t="shared" si="32"/>
        <v>1574.1764394828542</v>
      </c>
      <c r="Y63" s="24">
        <f t="shared" si="32"/>
        <v>30.264831075028319</v>
      </c>
      <c r="Z63" s="24">
        <f t="shared" si="32"/>
        <v>154.32768135716148</v>
      </c>
      <c r="AA63" s="24">
        <f t="shared" si="32"/>
        <v>169.83535992829925</v>
      </c>
      <c r="AB63" s="24">
        <f t="shared" si="32"/>
        <v>77.313474461657279</v>
      </c>
      <c r="AC63" s="24">
        <f t="shared" si="32"/>
        <v>4.8904669170404027</v>
      </c>
      <c r="AD63" s="24">
        <f t="shared" si="32"/>
        <v>2.1807236311728166</v>
      </c>
      <c r="AE63" s="24">
        <f t="shared" si="32"/>
        <v>2.1460558137093164</v>
      </c>
      <c r="AF63" s="24">
        <f t="shared" si="32"/>
        <v>1.0327955589886444</v>
      </c>
      <c r="AG63" s="24">
        <f t="shared" si="32"/>
        <v>1.5202339001321838</v>
      </c>
      <c r="AH63" s="24">
        <f t="shared" si="32"/>
        <v>1.5737428845483834</v>
      </c>
      <c r="AI63" s="24">
        <f t="shared" si="32"/>
        <v>0.9775252199076786</v>
      </c>
      <c r="AJ63" s="24">
        <f t="shared" si="32"/>
        <v>0</v>
      </c>
      <c r="AK63" s="24">
        <f t="shared" si="32"/>
        <v>0.59721576223896389</v>
      </c>
      <c r="AL63" s="24">
        <f t="shared" si="32"/>
        <v>1.7194960502038574</v>
      </c>
      <c r="AM63" s="24">
        <f t="shared" si="32"/>
        <v>1.1474609652039003</v>
      </c>
      <c r="AN63" s="24">
        <f t="shared" si="32"/>
        <v>0.79512402945843752</v>
      </c>
      <c r="AO63" s="24">
        <f t="shared" si="32"/>
        <v>0.22360679774997896</v>
      </c>
      <c r="AP63" s="24">
        <f t="shared" si="32"/>
        <v>0</v>
      </c>
      <c r="AQ63" s="24">
        <f t="shared" si="32"/>
        <v>0.19999999999999998</v>
      </c>
      <c r="AR63" s="24">
        <f t="shared" si="32"/>
        <v>0.75203427817856516</v>
      </c>
      <c r="AS63" s="24">
        <f t="shared" si="32"/>
        <v>0.63683243915142662</v>
      </c>
      <c r="AT63" s="24">
        <f t="shared" si="32"/>
        <v>1.0115993936995678</v>
      </c>
      <c r="AU63" s="24">
        <f t="shared" si="32"/>
        <v>0.69041050590693254</v>
      </c>
      <c r="AV63" s="24">
        <f t="shared" si="32"/>
        <v>0</v>
      </c>
      <c r="AW63" s="24">
        <f t="shared" si="32"/>
        <v>0.19999999999999998</v>
      </c>
      <c r="AX63" s="24">
        <f t="shared" si="32"/>
        <v>0.53748384988656994</v>
      </c>
      <c r="AY63" s="24">
        <f t="shared" si="32"/>
        <v>0.47140452079103168</v>
      </c>
      <c r="AZ63" s="24">
        <f t="shared" si="32"/>
        <v>0.16666666666666666</v>
      </c>
      <c r="BA63" s="24">
        <f t="shared" si="32"/>
        <v>0.22110831935702666</v>
      </c>
      <c r="BB63" s="24">
        <f t="shared" si="32"/>
        <v>0</v>
      </c>
      <c r="BC63" s="24">
        <f t="shared" si="32"/>
        <v>0.21343747458109494</v>
      </c>
      <c r="BD63" s="24">
        <f t="shared" si="32"/>
        <v>0.61101009266077866</v>
      </c>
      <c r="BE63" s="24">
        <f t="shared" si="32"/>
        <v>5.3316664061685879</v>
      </c>
      <c r="BF63" s="24">
        <f t="shared" si="32"/>
        <v>1.3699148392023011</v>
      </c>
      <c r="BG63" s="24">
        <f t="shared" si="32"/>
        <v>0.3</v>
      </c>
      <c r="BH63" s="24">
        <f t="shared" si="32"/>
        <v>4.8999999999999995</v>
      </c>
      <c r="BI63" s="24">
        <f t="shared" si="32"/>
        <v>0.85374989832437975</v>
      </c>
      <c r="BJ63" s="24">
        <f t="shared" si="32"/>
        <v>1.0005554013202422</v>
      </c>
      <c r="BK63" s="24">
        <f t="shared" si="32"/>
        <v>1.5040685563571303</v>
      </c>
      <c r="BL63" s="24">
        <f t="shared" si="32"/>
        <v>56.988117669875315</v>
      </c>
      <c r="BM63" s="24">
        <f t="shared" si="32"/>
        <v>19.329999712594123</v>
      </c>
      <c r="BN63" s="24">
        <f t="shared" si="32"/>
        <v>3.1699982474583304</v>
      </c>
      <c r="BO63" s="24">
        <f t="shared" si="32"/>
        <v>11.929235795585008</v>
      </c>
      <c r="BP63" s="24">
        <f t="shared" si="32"/>
        <v>1.815060452008264</v>
      </c>
      <c r="BQ63" s="24">
        <f t="shared" ref="BQ63:BX63" si="33">STDEV(BQ37:BQ40,BQ42,BQ47,BQ49:BQ49,BQ52:BQ53,BQ57)/SQRT($B61)</f>
        <v>31.491462687881334</v>
      </c>
      <c r="BR63" s="24">
        <f t="shared" si="33"/>
        <v>31.09428314729967</v>
      </c>
      <c r="BS63" s="24">
        <f t="shared" si="33"/>
        <v>0</v>
      </c>
      <c r="BT63" s="24">
        <f t="shared" si="33"/>
        <v>0</v>
      </c>
      <c r="BU63" s="24">
        <f t="shared" si="33"/>
        <v>0</v>
      </c>
      <c r="BV63" s="24">
        <f t="shared" si="33"/>
        <v>0</v>
      </c>
      <c r="BW63" s="24">
        <f t="shared" si="33"/>
        <v>0</v>
      </c>
      <c r="BX63" s="24">
        <f t="shared" si="33"/>
        <v>0</v>
      </c>
      <c r="CE63" s="58" t="s">
        <v>111</v>
      </c>
    </row>
    <row r="64" spans="1:83">
      <c r="A64" s="63"/>
      <c r="B64" s="2"/>
      <c r="C64" s="63"/>
      <c r="D64" s="18" t="s">
        <v>43</v>
      </c>
      <c r="E64" s="27">
        <f t="shared" ref="E64:BP64" si="34">STDEV(E41,E43:E46,E48,E50:E51,E54:E56,E58:E59)/SQRT($B62)</f>
        <v>6.7078363898898568</v>
      </c>
      <c r="F64" s="27">
        <f t="shared" si="34"/>
        <v>1.3019292315121731</v>
      </c>
      <c r="G64" s="27">
        <f t="shared" si="34"/>
        <v>7.8115753890730373</v>
      </c>
      <c r="H64" s="27">
        <f t="shared" si="34"/>
        <v>3.7032756436831233</v>
      </c>
      <c r="I64" s="27">
        <f t="shared" si="34"/>
        <v>7.8115753890730388E-2</v>
      </c>
      <c r="J64" s="27">
        <f t="shared" si="34"/>
        <v>0</v>
      </c>
      <c r="K64" s="27">
        <f t="shared" si="34"/>
        <v>0.53662691119118844</v>
      </c>
      <c r="L64" s="27">
        <f t="shared" si="34"/>
        <v>0.10415433852097386</v>
      </c>
      <c r="M64" s="27">
        <f t="shared" si="34"/>
        <v>0.62492603112584311</v>
      </c>
      <c r="N64" s="27">
        <f t="shared" si="34"/>
        <v>0.29626205149464979</v>
      </c>
      <c r="O64" s="27">
        <f t="shared" si="34"/>
        <v>4.9029033780187754E-2</v>
      </c>
      <c r="P64" s="27">
        <f t="shared" si="34"/>
        <v>88.531355784002514</v>
      </c>
      <c r="Q64" s="27">
        <f t="shared" si="34"/>
        <v>172.73900630663235</v>
      </c>
      <c r="R64" s="27">
        <f t="shared" si="34"/>
        <v>79.320213489827353</v>
      </c>
      <c r="S64" s="27">
        <f t="shared" si="34"/>
        <v>223.26518801967219</v>
      </c>
      <c r="T64" s="27">
        <f t="shared" si="34"/>
        <v>30.88472899300416</v>
      </c>
      <c r="U64" s="27">
        <f t="shared" si="34"/>
        <v>22.620586562027668</v>
      </c>
      <c r="V64" s="27">
        <f t="shared" si="34"/>
        <v>104.37430508573544</v>
      </c>
      <c r="W64" s="27">
        <f t="shared" si="34"/>
        <v>61.798970475112341</v>
      </c>
      <c r="X64" s="27">
        <f t="shared" si="34"/>
        <v>61.382306096189403</v>
      </c>
      <c r="Y64" s="27">
        <f t="shared" si="34"/>
        <v>14.97740326229024</v>
      </c>
      <c r="Z64" s="27">
        <f t="shared" si="34"/>
        <v>116.88963782679934</v>
      </c>
      <c r="AA64" s="27">
        <f t="shared" si="34"/>
        <v>119.92474954945618</v>
      </c>
      <c r="AB64" s="27">
        <f t="shared" si="34"/>
        <v>72.907653993583736</v>
      </c>
      <c r="AC64" s="27">
        <f t="shared" si="34"/>
        <v>4.8125616366861586</v>
      </c>
      <c r="AD64" s="27">
        <f t="shared" si="34"/>
        <v>1.6832508230603465</v>
      </c>
      <c r="AE64" s="27">
        <f t="shared" si="34"/>
        <v>2.9504454248686263</v>
      </c>
      <c r="AF64" s="27">
        <f t="shared" si="34"/>
        <v>1.2011664284996628</v>
      </c>
      <c r="AG64" s="27">
        <f t="shared" si="34"/>
        <v>0.87986461214223011</v>
      </c>
      <c r="AH64" s="27">
        <f t="shared" si="34"/>
        <v>0.92414468158667207</v>
      </c>
      <c r="AI64" s="27">
        <f t="shared" si="34"/>
        <v>3.0822070014844885</v>
      </c>
      <c r="AJ64" s="27">
        <f t="shared" si="34"/>
        <v>0</v>
      </c>
      <c r="AK64" s="27">
        <f t="shared" si="34"/>
        <v>0</v>
      </c>
      <c r="AL64" s="27">
        <f t="shared" si="34"/>
        <v>2.2747650896340379</v>
      </c>
      <c r="AM64" s="27">
        <f t="shared" si="34"/>
        <v>0.53662691119118844</v>
      </c>
      <c r="AN64" s="27">
        <f t="shared" si="34"/>
        <v>0.64587906245179494</v>
      </c>
      <c r="AO64" s="27">
        <f t="shared" si="34"/>
        <v>0.75955452531275003</v>
      </c>
      <c r="AP64" s="27">
        <f t="shared" si="34"/>
        <v>0</v>
      </c>
      <c r="AQ64" s="27">
        <f t="shared" si="34"/>
        <v>0</v>
      </c>
      <c r="AR64" s="27">
        <f t="shared" si="34"/>
        <v>0.64435035246815719</v>
      </c>
      <c r="AS64" s="27">
        <f t="shared" si="34"/>
        <v>0.76343974004920034</v>
      </c>
      <c r="AT64" s="27">
        <f t="shared" si="34"/>
        <v>0.62492603112584311</v>
      </c>
      <c r="AU64" s="27">
        <f t="shared" si="34"/>
        <v>2.4341424177037578</v>
      </c>
      <c r="AV64" s="27">
        <f t="shared" si="34"/>
        <v>0</v>
      </c>
      <c r="AW64" s="27">
        <f t="shared" si="34"/>
        <v>0</v>
      </c>
      <c r="AX64" s="27">
        <f t="shared" si="34"/>
        <v>0.78005208949621829</v>
      </c>
      <c r="AY64" s="27">
        <f t="shared" si="34"/>
        <v>0.15384615384615385</v>
      </c>
      <c r="AZ64" s="27">
        <f t="shared" si="34"/>
        <v>0.29626205149464979</v>
      </c>
      <c r="BA64" s="27">
        <f t="shared" si="34"/>
        <v>0.16617283842071437</v>
      </c>
      <c r="BB64" s="27">
        <f t="shared" si="34"/>
        <v>0</v>
      </c>
      <c r="BC64" s="27">
        <f t="shared" si="34"/>
        <v>0</v>
      </c>
      <c r="BD64" s="27">
        <f t="shared" si="34"/>
        <v>0.91879348036763675</v>
      </c>
      <c r="BE64" s="27">
        <f t="shared" si="34"/>
        <v>1.5004930156254741</v>
      </c>
      <c r="BF64" s="27">
        <f t="shared" si="34"/>
        <v>0.68370726287042993</v>
      </c>
      <c r="BG64" s="27">
        <f t="shared" si="34"/>
        <v>0</v>
      </c>
      <c r="BH64" s="27">
        <f t="shared" si="34"/>
        <v>0.28088336282316212</v>
      </c>
      <c r="BI64" s="27">
        <f t="shared" si="34"/>
        <v>0.65497639868947699</v>
      </c>
      <c r="BJ64" s="27">
        <f t="shared" si="34"/>
        <v>0.83500817886839906</v>
      </c>
      <c r="BK64" s="27">
        <f t="shared" si="34"/>
        <v>1.106284718195109</v>
      </c>
      <c r="BL64" s="27">
        <f t="shared" si="34"/>
        <v>33.924719420670279</v>
      </c>
      <c r="BM64" s="27">
        <f t="shared" si="34"/>
        <v>5.0087694300252856</v>
      </c>
      <c r="BN64" s="27">
        <f t="shared" si="34"/>
        <v>1.4783113133743155</v>
      </c>
      <c r="BO64" s="27">
        <f t="shared" si="34"/>
        <v>14.272323253253653</v>
      </c>
      <c r="BP64" s="27">
        <f t="shared" si="34"/>
        <v>2.7178277670233553</v>
      </c>
      <c r="BQ64" s="27">
        <f t="shared" ref="BQ64:BX64" si="35">STDEV(BQ41,BQ43:BQ46,BQ48,BQ50:BQ51,BQ54:BQ56,BQ58:BQ59)/SQRT($B62)</f>
        <v>0.93949081849032112</v>
      </c>
      <c r="BR64" s="27">
        <f t="shared" si="35"/>
        <v>17.78526305270865</v>
      </c>
      <c r="BS64" s="27">
        <f t="shared" si="35"/>
        <v>0</v>
      </c>
      <c r="BT64" s="27">
        <f t="shared" si="35"/>
        <v>0</v>
      </c>
      <c r="BU64" s="27">
        <f t="shared" si="35"/>
        <v>0</v>
      </c>
      <c r="BV64" s="27">
        <f t="shared" si="35"/>
        <v>0</v>
      </c>
      <c r="BW64" s="27">
        <f t="shared" si="35"/>
        <v>0</v>
      </c>
      <c r="BX64" s="27">
        <f t="shared" si="35"/>
        <v>0</v>
      </c>
      <c r="CE64" s="58" t="s">
        <v>111</v>
      </c>
    </row>
    <row r="65" spans="1:154">
      <c r="A65" s="63"/>
      <c r="B65" s="2"/>
      <c r="C65" s="63"/>
      <c r="D65" s="18"/>
      <c r="E65" s="18"/>
      <c r="F65" s="18"/>
      <c r="G65" s="18"/>
      <c r="H65" s="18"/>
      <c r="I65" s="18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63"/>
      <c r="AJ65" s="27"/>
      <c r="AK65" s="27"/>
      <c r="AL65" s="27"/>
      <c r="AM65" s="27"/>
      <c r="AN65" s="27"/>
      <c r="AO65" s="27"/>
      <c r="AP65" s="27"/>
      <c r="AQ65" s="27"/>
      <c r="AS65" s="63"/>
      <c r="AT65" s="63"/>
      <c r="AU65" s="63"/>
      <c r="CE65" s="58" t="s">
        <v>111</v>
      </c>
      <c r="CG65" s="10" t="str">
        <f>$W$1</f>
        <v>FE0F</v>
      </c>
      <c r="CH65" s="10" t="str">
        <f>C44</f>
        <v>+ve</v>
      </c>
      <c r="CI65" s="59">
        <f>E67</f>
        <v>0</v>
      </c>
      <c r="CJ65" s="59">
        <f>F67</f>
        <v>0</v>
      </c>
      <c r="CK65" s="59">
        <f>G67</f>
        <v>100</v>
      </c>
      <c r="CL65" s="59">
        <f>H67</f>
        <v>0</v>
      </c>
      <c r="CM65" s="59">
        <f>I67</f>
        <v>1</v>
      </c>
      <c r="CN65" s="95">
        <f>E69</f>
        <v>75</v>
      </c>
      <c r="CO65" s="95">
        <f>F69</f>
        <v>0</v>
      </c>
      <c r="CP65" s="95">
        <f>G69</f>
        <v>0</v>
      </c>
      <c r="CQ65" s="95">
        <f>H69</f>
        <v>25</v>
      </c>
      <c r="CR65" s="95">
        <f>I69</f>
        <v>0</v>
      </c>
      <c r="CS65" s="59">
        <f>E70</f>
        <v>37.5</v>
      </c>
      <c r="CT65" s="59">
        <f>F70</f>
        <v>0</v>
      </c>
      <c r="CU65" s="59">
        <f>G70</f>
        <v>37.5</v>
      </c>
      <c r="CV65" s="59">
        <f>H70</f>
        <v>25</v>
      </c>
      <c r="CW65" s="59">
        <f>I70</f>
        <v>0.375</v>
      </c>
      <c r="CX65" s="95">
        <f>E72</f>
        <v>50</v>
      </c>
      <c r="CY65" s="95">
        <f>F72</f>
        <v>12.5</v>
      </c>
      <c r="CZ65" s="95">
        <f>G72</f>
        <v>0</v>
      </c>
      <c r="DA65" s="95">
        <f>H72</f>
        <v>37.5</v>
      </c>
      <c r="DB65" s="95">
        <f>I72</f>
        <v>0</v>
      </c>
    </row>
    <row r="66" spans="1:154" ht="16">
      <c r="A66" s="83" t="s">
        <v>149</v>
      </c>
      <c r="B66" s="66"/>
      <c r="C66" s="66" t="s">
        <v>144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CE66" s="58" t="s">
        <v>111</v>
      </c>
    </row>
    <row r="67" spans="1:154">
      <c r="A67" t="s">
        <v>158</v>
      </c>
      <c r="B67" s="10">
        <v>40</v>
      </c>
      <c r="C67" s="4" t="s">
        <v>3</v>
      </c>
      <c r="D67" s="10" t="s">
        <v>40</v>
      </c>
      <c r="E67" s="59">
        <f>(K67/$J67)*100</f>
        <v>0</v>
      </c>
      <c r="F67" s="59">
        <f>(L67/$J67)*100</f>
        <v>0</v>
      </c>
      <c r="G67" s="59">
        <f>(M67/$J67)*100</f>
        <v>100</v>
      </c>
      <c r="H67" s="59">
        <f>(N67/$J67)*100</f>
        <v>0</v>
      </c>
      <c r="I67" s="59">
        <f>M67/J67</f>
        <v>1</v>
      </c>
      <c r="J67">
        <v>8</v>
      </c>
      <c r="K67">
        <v>0</v>
      </c>
      <c r="L67">
        <v>0</v>
      </c>
      <c r="M67">
        <v>8</v>
      </c>
      <c r="N67">
        <v>0</v>
      </c>
      <c r="O67">
        <v>1</v>
      </c>
      <c r="P67">
        <v>608.625</v>
      </c>
      <c r="Q67">
        <v>0</v>
      </c>
      <c r="R67">
        <v>608.625</v>
      </c>
      <c r="S67">
        <v>0</v>
      </c>
      <c r="T67">
        <v>205.375</v>
      </c>
      <c r="U67">
        <v>205.375</v>
      </c>
      <c r="V67">
        <v>0</v>
      </c>
      <c r="W67">
        <v>1649.875</v>
      </c>
      <c r="X67">
        <v>1649.875</v>
      </c>
      <c r="Y67">
        <v>0</v>
      </c>
      <c r="Z67">
        <v>72</v>
      </c>
      <c r="AA67">
        <v>72</v>
      </c>
      <c r="AB67">
        <v>0</v>
      </c>
      <c r="AC67">
        <v>39</v>
      </c>
      <c r="AD67">
        <v>16</v>
      </c>
      <c r="AE67">
        <v>16</v>
      </c>
      <c r="AF67">
        <v>7</v>
      </c>
      <c r="AG67">
        <v>9</v>
      </c>
      <c r="AH67">
        <v>11</v>
      </c>
      <c r="AI67">
        <v>4</v>
      </c>
      <c r="AJ67">
        <v>0</v>
      </c>
      <c r="AK67">
        <v>15</v>
      </c>
      <c r="AL67">
        <v>0</v>
      </c>
      <c r="AM67">
        <v>8</v>
      </c>
      <c r="AN67">
        <v>3</v>
      </c>
      <c r="AO67">
        <v>0</v>
      </c>
      <c r="AP67">
        <v>0</v>
      </c>
      <c r="AQ67">
        <v>5</v>
      </c>
      <c r="AR67">
        <v>0</v>
      </c>
      <c r="AS67">
        <v>1</v>
      </c>
      <c r="AT67">
        <v>8</v>
      </c>
      <c r="AU67">
        <v>4</v>
      </c>
      <c r="AV67">
        <v>0</v>
      </c>
      <c r="AW67">
        <v>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</v>
      </c>
      <c r="BD67">
        <v>0</v>
      </c>
      <c r="BE67">
        <v>22</v>
      </c>
      <c r="BF67">
        <v>0</v>
      </c>
      <c r="BG67">
        <v>0</v>
      </c>
      <c r="BH67">
        <v>2</v>
      </c>
      <c r="BI67">
        <v>2</v>
      </c>
      <c r="BJ67">
        <v>8</v>
      </c>
      <c r="BK67">
        <v>10</v>
      </c>
      <c r="BL67">
        <v>134</v>
      </c>
      <c r="BM67">
        <v>16</v>
      </c>
      <c r="BN67">
        <v>0</v>
      </c>
      <c r="BO67">
        <v>68</v>
      </c>
      <c r="BP67">
        <v>7</v>
      </c>
      <c r="BQ67">
        <v>24</v>
      </c>
      <c r="BR67">
        <v>19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 t="s">
        <v>58</v>
      </c>
      <c r="CE67" s="58" t="s">
        <v>111</v>
      </c>
      <c r="CG67" s="10" t="str">
        <f>$W$1</f>
        <v>FE0F</v>
      </c>
      <c r="CH67" s="10" t="str">
        <f>C44</f>
        <v>+ve</v>
      </c>
      <c r="CI67" s="59" t="e">
        <f>#REF!</f>
        <v>#REF!</v>
      </c>
      <c r="CJ67" s="59" t="e">
        <f>#REF!</f>
        <v>#REF!</v>
      </c>
      <c r="CK67" s="59" t="e">
        <f>#REF!</f>
        <v>#REF!</v>
      </c>
      <c r="CL67" s="59" t="e">
        <f>#REF!</f>
        <v>#REF!</v>
      </c>
      <c r="CM67" s="59" t="e">
        <f>#REF!</f>
        <v>#REF!</v>
      </c>
      <c r="CN67" s="59" t="e">
        <f>#REF!</f>
        <v>#REF!</v>
      </c>
      <c r="CO67" s="59" t="e">
        <f>#REF!</f>
        <v>#REF!</v>
      </c>
      <c r="CP67" s="59" t="e">
        <f>#REF!</f>
        <v>#REF!</v>
      </c>
      <c r="CQ67" s="59" t="e">
        <f>#REF!</f>
        <v>#REF!</v>
      </c>
      <c r="CR67" s="59" t="e">
        <f>#REF!</f>
        <v>#REF!</v>
      </c>
      <c r="CS67" s="59" t="e">
        <f>#REF!</f>
        <v>#REF!</v>
      </c>
      <c r="CT67" s="59" t="e">
        <f>#REF!</f>
        <v>#REF!</v>
      </c>
      <c r="CU67" s="59" t="e">
        <f>#REF!</f>
        <v>#REF!</v>
      </c>
      <c r="CV67" s="59" t="e">
        <f>#REF!</f>
        <v>#REF!</v>
      </c>
      <c r="CW67" s="59" t="e">
        <f>#REF!</f>
        <v>#REF!</v>
      </c>
      <c r="CX67" s="59" t="e">
        <f>#REF!</f>
        <v>#REF!</v>
      </c>
      <c r="CY67" s="59" t="e">
        <f>#REF!</f>
        <v>#REF!</v>
      </c>
      <c r="CZ67" s="95" t="e">
        <f>#REF!</f>
        <v>#REF!</v>
      </c>
      <c r="DA67" s="95" t="e">
        <f>#REF!</f>
        <v>#REF!</v>
      </c>
      <c r="DB67" s="95" t="e">
        <f>#REF!</f>
        <v>#REF!</v>
      </c>
      <c r="DC67" s="95" t="e">
        <f>#REF!</f>
        <v>#REF!</v>
      </c>
      <c r="DD67" s="95" t="e">
        <f>#REF!</f>
        <v>#REF!</v>
      </c>
      <c r="DE67" s="95" t="e">
        <f>#REF!</f>
        <v>#REF!</v>
      </c>
      <c r="DF67" s="95" t="e">
        <f>#REF!</f>
        <v>#REF!</v>
      </c>
      <c r="DG67" s="95" t="e">
        <f>#REF!</f>
        <v>#REF!</v>
      </c>
      <c r="DH67" s="95" t="e">
        <f>#REF!</f>
        <v>#REF!</v>
      </c>
      <c r="DI67" s="95" t="e">
        <f>#REF!</f>
        <v>#REF!</v>
      </c>
      <c r="DJ67" s="95" t="e">
        <f>#REF!</f>
        <v>#REF!</v>
      </c>
      <c r="DK67" s="95" t="e">
        <f>#REF!</f>
        <v>#REF!</v>
      </c>
      <c r="DL67" s="95" t="e">
        <f>#REF!</f>
        <v>#REF!</v>
      </c>
      <c r="DM67" s="95" t="e">
        <f>#REF!</f>
        <v>#REF!</v>
      </c>
      <c r="DN67" s="95" t="e">
        <f>#REF!</f>
        <v>#REF!</v>
      </c>
      <c r="DO67" s="95" t="e">
        <f>#REF!</f>
        <v>#REF!</v>
      </c>
      <c r="DP67" s="95" t="e">
        <f>#REF!</f>
        <v>#REF!</v>
      </c>
      <c r="DQ67" s="59" t="e">
        <f>#REF!</f>
        <v>#REF!</v>
      </c>
      <c r="DR67" s="59" t="e">
        <f>#REF!</f>
        <v>#REF!</v>
      </c>
      <c r="DS67" s="59" t="e">
        <f>#REF!</f>
        <v>#REF!</v>
      </c>
      <c r="DT67" s="59" t="e">
        <f>#REF!</f>
        <v>#REF!</v>
      </c>
      <c r="DU67" s="59" t="e">
        <f>#REF!</f>
        <v>#REF!</v>
      </c>
      <c r="DV67" s="59" t="e">
        <f>#REF!</f>
        <v>#REF!</v>
      </c>
      <c r="DW67" s="59" t="e">
        <f>#REF!</f>
        <v>#REF!</v>
      </c>
      <c r="DX67" s="59" t="e">
        <f>#REF!</f>
        <v>#REF!</v>
      </c>
      <c r="DY67" s="59" t="e">
        <f>#REF!</f>
        <v>#REF!</v>
      </c>
      <c r="DZ67" s="59" t="e">
        <f>#REF!</f>
        <v>#REF!</v>
      </c>
      <c r="EA67" s="59" t="e">
        <f>#REF!</f>
        <v>#REF!</v>
      </c>
      <c r="EB67" s="59" t="e">
        <f>#REF!</f>
        <v>#REF!</v>
      </c>
      <c r="EC67" s="59" t="e">
        <f>#REF!</f>
        <v>#REF!</v>
      </c>
      <c r="ED67" s="59" t="e">
        <f>#REF!</f>
        <v>#REF!</v>
      </c>
      <c r="EE67" s="59" t="e">
        <f>#REF!</f>
        <v>#REF!</v>
      </c>
      <c r="EF67" s="59" t="e">
        <f>#REF!</f>
        <v>#REF!</v>
      </c>
      <c r="EG67" s="59" t="e">
        <f>#REF!</f>
        <v>#REF!</v>
      </c>
      <c r="EH67" s="95" t="e">
        <f>#REF!</f>
        <v>#REF!</v>
      </c>
      <c r="EI67" s="95" t="e">
        <f>#REF!</f>
        <v>#REF!</v>
      </c>
      <c r="EJ67" s="95" t="e">
        <f>#REF!</f>
        <v>#REF!</v>
      </c>
      <c r="EK67" s="95" t="e">
        <f>#REF!</f>
        <v>#REF!</v>
      </c>
      <c r="EL67" s="95" t="e">
        <f>#REF!</f>
        <v>#REF!</v>
      </c>
      <c r="EM67" s="95" t="e">
        <f>#REF!</f>
        <v>#REF!</v>
      </c>
      <c r="EN67" s="95" t="e">
        <f>#REF!</f>
        <v>#REF!</v>
      </c>
      <c r="EO67" s="95" t="e">
        <f>#REF!</f>
        <v>#REF!</v>
      </c>
      <c r="EP67" s="95" t="e">
        <f>#REF!</f>
        <v>#REF!</v>
      </c>
      <c r="EQ67" s="95" t="e">
        <f>#REF!</f>
        <v>#REF!</v>
      </c>
      <c r="ER67" s="95" t="e">
        <f>#REF!</f>
        <v>#REF!</v>
      </c>
      <c r="ES67" s="95" t="e">
        <f>#REF!</f>
        <v>#REF!</v>
      </c>
      <c r="ET67" s="95" t="e">
        <f>#REF!</f>
        <v>#REF!</v>
      </c>
      <c r="EU67" s="95" t="e">
        <f>#REF!</f>
        <v>#REF!</v>
      </c>
      <c r="EV67" s="95" t="e">
        <f>#REF!</f>
        <v>#REF!</v>
      </c>
      <c r="EW67" s="95" t="e">
        <f>#REF!</f>
        <v>#REF!</v>
      </c>
      <c r="EX67" s="95" t="e">
        <f>#REF!</f>
        <v>#REF!</v>
      </c>
    </row>
    <row r="68" spans="1:154">
      <c r="A68" t="s">
        <v>180</v>
      </c>
      <c r="B68" s="10">
        <v>48</v>
      </c>
      <c r="C68" s="4" t="s">
        <v>3</v>
      </c>
      <c r="D68" s="10" t="s">
        <v>40</v>
      </c>
      <c r="E68" s="59">
        <f t="shared" ref="E68:E89" si="36">(K68/$J68)*100</f>
        <v>87.5</v>
      </c>
      <c r="F68" s="59">
        <f t="shared" ref="F68:F89" si="37">(L68/$J68)*100</f>
        <v>0</v>
      </c>
      <c r="G68" s="59">
        <f t="shared" ref="G68:G89" si="38">(M68/$J68)*100</f>
        <v>12.5</v>
      </c>
      <c r="H68" s="59">
        <f t="shared" ref="H68:H89" si="39">(N68/$J68)*100</f>
        <v>0</v>
      </c>
      <c r="I68" s="59">
        <f t="shared" ref="I68:I89" si="40">M68/J68</f>
        <v>0.125</v>
      </c>
      <c r="J68">
        <v>8</v>
      </c>
      <c r="K68">
        <v>7</v>
      </c>
      <c r="L68">
        <v>0</v>
      </c>
      <c r="M68">
        <v>1</v>
      </c>
      <c r="N68">
        <v>0</v>
      </c>
      <c r="O68">
        <v>1</v>
      </c>
      <c r="P68">
        <v>3090</v>
      </c>
      <c r="Q68">
        <v>0</v>
      </c>
      <c r="R68">
        <v>3090</v>
      </c>
      <c r="S68">
        <v>0</v>
      </c>
      <c r="T68">
        <v>771</v>
      </c>
      <c r="U68">
        <v>771</v>
      </c>
      <c r="V68">
        <v>0</v>
      </c>
      <c r="W68">
        <v>183</v>
      </c>
      <c r="X68">
        <v>183</v>
      </c>
      <c r="Y68">
        <v>0</v>
      </c>
      <c r="Z68">
        <v>1259</v>
      </c>
      <c r="AA68">
        <v>1259</v>
      </c>
      <c r="AB68">
        <v>0</v>
      </c>
      <c r="AC68">
        <v>5</v>
      </c>
      <c r="AD68">
        <v>2</v>
      </c>
      <c r="AE68">
        <v>3</v>
      </c>
      <c r="AF68">
        <v>0</v>
      </c>
      <c r="AG68">
        <v>3</v>
      </c>
      <c r="AH68">
        <v>2</v>
      </c>
      <c r="AI68">
        <v>0</v>
      </c>
      <c r="AJ68">
        <v>0</v>
      </c>
      <c r="AK68">
        <v>0</v>
      </c>
      <c r="AL68">
        <v>0</v>
      </c>
      <c r="AM68">
        <v>1</v>
      </c>
      <c r="AN68">
        <v>1</v>
      </c>
      <c r="AO68">
        <v>0</v>
      </c>
      <c r="AP68">
        <v>0</v>
      </c>
      <c r="AQ68">
        <v>0</v>
      </c>
      <c r="AR68">
        <v>0</v>
      </c>
      <c r="AS68">
        <v>2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</v>
      </c>
      <c r="BF68">
        <v>0</v>
      </c>
      <c r="BG68">
        <v>0</v>
      </c>
      <c r="BH68">
        <v>0</v>
      </c>
      <c r="BI68">
        <v>1</v>
      </c>
      <c r="BJ68">
        <v>0</v>
      </c>
      <c r="BK68">
        <v>0</v>
      </c>
      <c r="BL68">
        <v>262</v>
      </c>
      <c r="BM68">
        <v>113</v>
      </c>
      <c r="BN68">
        <v>0</v>
      </c>
      <c r="BO68">
        <v>3</v>
      </c>
      <c r="BP68">
        <v>2</v>
      </c>
      <c r="BQ68">
        <v>0</v>
      </c>
      <c r="BR68">
        <v>144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 t="s">
        <v>58</v>
      </c>
      <c r="CE68" s="58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</row>
    <row r="69" spans="1:154">
      <c r="A69" t="s">
        <v>159</v>
      </c>
      <c r="B69" s="10">
        <v>48</v>
      </c>
      <c r="C69" s="4" t="s">
        <v>3</v>
      </c>
      <c r="D69" s="10" t="s">
        <v>40</v>
      </c>
      <c r="E69" s="59">
        <f t="shared" si="36"/>
        <v>75</v>
      </c>
      <c r="F69" s="59">
        <f t="shared" si="37"/>
        <v>0</v>
      </c>
      <c r="G69" s="59">
        <f t="shared" si="38"/>
        <v>0</v>
      </c>
      <c r="H69" s="59">
        <f t="shared" si="39"/>
        <v>25</v>
      </c>
      <c r="I69" s="59">
        <f t="shared" si="40"/>
        <v>0</v>
      </c>
      <c r="J69">
        <v>8</v>
      </c>
      <c r="K69">
        <v>6</v>
      </c>
      <c r="L69">
        <v>0</v>
      </c>
      <c r="M69">
        <v>0</v>
      </c>
      <c r="N69">
        <v>2</v>
      </c>
      <c r="O69">
        <v>0</v>
      </c>
      <c r="P69">
        <v>1335.5</v>
      </c>
      <c r="Q69">
        <v>0</v>
      </c>
      <c r="R69">
        <v>0</v>
      </c>
      <c r="S69">
        <v>1335.5</v>
      </c>
      <c r="T69">
        <v>320.5</v>
      </c>
      <c r="U69">
        <v>0</v>
      </c>
      <c r="V69">
        <v>320.5</v>
      </c>
      <c r="W69">
        <v>154.5</v>
      </c>
      <c r="X69">
        <v>0</v>
      </c>
      <c r="Y69">
        <v>154.5</v>
      </c>
      <c r="Z69">
        <v>139.5</v>
      </c>
      <c r="AA69">
        <v>0</v>
      </c>
      <c r="AB69">
        <v>139.5</v>
      </c>
      <c r="AC69">
        <v>8</v>
      </c>
      <c r="AD69">
        <v>3</v>
      </c>
      <c r="AE69">
        <v>0</v>
      </c>
      <c r="AF69">
        <v>5</v>
      </c>
      <c r="AG69">
        <v>5</v>
      </c>
      <c r="AH69">
        <v>3</v>
      </c>
      <c r="AI69">
        <v>0</v>
      </c>
      <c r="AJ69">
        <v>0</v>
      </c>
      <c r="AK69">
        <v>0</v>
      </c>
      <c r="AL69">
        <v>0</v>
      </c>
      <c r="AM69">
        <v>2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</v>
      </c>
      <c r="AZ69">
        <v>2</v>
      </c>
      <c r="BA69">
        <v>0</v>
      </c>
      <c r="BB69">
        <v>0</v>
      </c>
      <c r="BC69">
        <v>0</v>
      </c>
      <c r="BD69">
        <v>0</v>
      </c>
      <c r="BE69">
        <v>10</v>
      </c>
      <c r="BF69">
        <v>1</v>
      </c>
      <c r="BG69">
        <v>0</v>
      </c>
      <c r="BH69">
        <v>0</v>
      </c>
      <c r="BI69">
        <v>0</v>
      </c>
      <c r="BJ69">
        <v>2</v>
      </c>
      <c r="BK69">
        <v>7</v>
      </c>
      <c r="BL69">
        <v>271</v>
      </c>
      <c r="BM69">
        <v>111</v>
      </c>
      <c r="BN69">
        <v>0</v>
      </c>
      <c r="BO69">
        <v>0</v>
      </c>
      <c r="BP69">
        <v>5</v>
      </c>
      <c r="BQ69">
        <v>0</v>
      </c>
      <c r="BR69">
        <v>155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t="s">
        <v>58</v>
      </c>
      <c r="CE69" s="58" t="s">
        <v>111</v>
      </c>
    </row>
    <row r="70" spans="1:154">
      <c r="A70" t="s">
        <v>160</v>
      </c>
      <c r="B70" s="10">
        <v>48</v>
      </c>
      <c r="C70" s="4" t="s">
        <v>3</v>
      </c>
      <c r="D70" s="10" t="s">
        <v>40</v>
      </c>
      <c r="E70" s="59">
        <f t="shared" si="36"/>
        <v>37.5</v>
      </c>
      <c r="F70" s="59">
        <f t="shared" si="37"/>
        <v>0</v>
      </c>
      <c r="G70" s="59">
        <f t="shared" si="38"/>
        <v>37.5</v>
      </c>
      <c r="H70" s="59">
        <f t="shared" si="39"/>
        <v>25</v>
      </c>
      <c r="I70" s="59">
        <f t="shared" si="40"/>
        <v>0.375</v>
      </c>
      <c r="J70">
        <v>8</v>
      </c>
      <c r="K70">
        <v>3</v>
      </c>
      <c r="L70">
        <v>0</v>
      </c>
      <c r="M70">
        <v>3</v>
      </c>
      <c r="N70">
        <v>2</v>
      </c>
      <c r="O70">
        <v>0.60000000009999999</v>
      </c>
      <c r="P70">
        <v>863.59999989999994</v>
      </c>
      <c r="Q70">
        <v>0</v>
      </c>
      <c r="R70">
        <v>756.33333330000005</v>
      </c>
      <c r="S70">
        <v>1024.5</v>
      </c>
      <c r="T70">
        <v>243</v>
      </c>
      <c r="U70">
        <v>63.666666669999998</v>
      </c>
      <c r="V70">
        <v>512</v>
      </c>
      <c r="W70">
        <v>125</v>
      </c>
      <c r="X70">
        <v>153</v>
      </c>
      <c r="Y70">
        <v>83</v>
      </c>
      <c r="Z70">
        <v>850.8</v>
      </c>
      <c r="AA70">
        <v>1125</v>
      </c>
      <c r="AB70">
        <v>439.5</v>
      </c>
      <c r="AC70">
        <v>20</v>
      </c>
      <c r="AD70">
        <v>9</v>
      </c>
      <c r="AE70">
        <v>6</v>
      </c>
      <c r="AF70">
        <v>5</v>
      </c>
      <c r="AG70">
        <v>7</v>
      </c>
      <c r="AH70">
        <v>6</v>
      </c>
      <c r="AI70">
        <v>7</v>
      </c>
      <c r="AJ70">
        <v>0</v>
      </c>
      <c r="AK70">
        <v>0</v>
      </c>
      <c r="AL70">
        <v>0</v>
      </c>
      <c r="AM70">
        <v>5</v>
      </c>
      <c r="AN70">
        <v>1</v>
      </c>
      <c r="AO70">
        <v>3</v>
      </c>
      <c r="AP70">
        <v>0</v>
      </c>
      <c r="AQ70">
        <v>0</v>
      </c>
      <c r="AR70">
        <v>0</v>
      </c>
      <c r="AS70">
        <v>1</v>
      </c>
      <c r="AT70">
        <v>3</v>
      </c>
      <c r="AU70">
        <v>2</v>
      </c>
      <c r="AV70">
        <v>0</v>
      </c>
      <c r="AW70">
        <v>0</v>
      </c>
      <c r="AX70">
        <v>0</v>
      </c>
      <c r="AY70">
        <v>1</v>
      </c>
      <c r="AZ70">
        <v>2</v>
      </c>
      <c r="BA70">
        <v>2</v>
      </c>
      <c r="BB70">
        <v>0</v>
      </c>
      <c r="BC70">
        <v>0</v>
      </c>
      <c r="BD70">
        <v>0</v>
      </c>
      <c r="BE70">
        <v>7</v>
      </c>
      <c r="BF70">
        <v>0</v>
      </c>
      <c r="BG70">
        <v>0</v>
      </c>
      <c r="BH70">
        <v>0</v>
      </c>
      <c r="BI70">
        <v>3</v>
      </c>
      <c r="BJ70">
        <v>2</v>
      </c>
      <c r="BK70">
        <v>2</v>
      </c>
      <c r="BL70">
        <v>138</v>
      </c>
      <c r="BM70">
        <v>19</v>
      </c>
      <c r="BN70">
        <v>0</v>
      </c>
      <c r="BO70">
        <v>36</v>
      </c>
      <c r="BP70">
        <v>11</v>
      </c>
      <c r="BQ70">
        <v>0</v>
      </c>
      <c r="BR70">
        <v>72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 t="s">
        <v>58</v>
      </c>
      <c r="CE70" s="58" t="s">
        <v>111</v>
      </c>
    </row>
    <row r="71" spans="1:154">
      <c r="A71" t="s">
        <v>181</v>
      </c>
      <c r="B71" s="10">
        <v>48</v>
      </c>
      <c r="C71" s="6" t="s">
        <v>2</v>
      </c>
      <c r="D71" s="10" t="s">
        <v>40</v>
      </c>
      <c r="E71" s="59">
        <f t="shared" si="36"/>
        <v>75</v>
      </c>
      <c r="F71" s="59">
        <f t="shared" si="37"/>
        <v>0</v>
      </c>
      <c r="G71" s="59">
        <f t="shared" si="38"/>
        <v>12.5</v>
      </c>
      <c r="H71" s="59">
        <f t="shared" si="39"/>
        <v>12.5</v>
      </c>
      <c r="I71" s="59">
        <f t="shared" si="40"/>
        <v>0.125</v>
      </c>
      <c r="J71">
        <v>8</v>
      </c>
      <c r="K71">
        <v>6</v>
      </c>
      <c r="L71">
        <v>0</v>
      </c>
      <c r="M71">
        <v>1</v>
      </c>
      <c r="N71">
        <v>1</v>
      </c>
      <c r="O71">
        <v>0.5</v>
      </c>
      <c r="P71">
        <v>1325.5</v>
      </c>
      <c r="Q71">
        <v>0</v>
      </c>
      <c r="R71">
        <v>851</v>
      </c>
      <c r="S71">
        <v>1800</v>
      </c>
      <c r="T71">
        <v>495.5</v>
      </c>
      <c r="U71">
        <v>256</v>
      </c>
      <c r="V71">
        <v>735</v>
      </c>
      <c r="W71">
        <v>216</v>
      </c>
      <c r="X71">
        <v>239</v>
      </c>
      <c r="Y71">
        <v>193</v>
      </c>
      <c r="Z71">
        <v>801.5</v>
      </c>
      <c r="AA71">
        <v>1189</v>
      </c>
      <c r="AB71">
        <v>414</v>
      </c>
      <c r="AC71">
        <v>35</v>
      </c>
      <c r="AD71">
        <v>8</v>
      </c>
      <c r="AE71">
        <v>10</v>
      </c>
      <c r="AF71">
        <v>17</v>
      </c>
      <c r="AG71">
        <v>17</v>
      </c>
      <c r="AH71">
        <v>2</v>
      </c>
      <c r="AI71">
        <v>0</v>
      </c>
      <c r="AJ71">
        <v>0</v>
      </c>
      <c r="AK71">
        <v>0</v>
      </c>
      <c r="AL71">
        <v>16</v>
      </c>
      <c r="AM71">
        <v>2</v>
      </c>
      <c r="AN71">
        <v>0</v>
      </c>
      <c r="AO71">
        <v>0</v>
      </c>
      <c r="AP71">
        <v>0</v>
      </c>
      <c r="AQ71">
        <v>0</v>
      </c>
      <c r="AR71">
        <v>6</v>
      </c>
      <c r="AS71">
        <v>4</v>
      </c>
      <c r="AT71">
        <v>1</v>
      </c>
      <c r="AU71">
        <v>0</v>
      </c>
      <c r="AV71">
        <v>0</v>
      </c>
      <c r="AW71">
        <v>0</v>
      </c>
      <c r="AX71">
        <v>5</v>
      </c>
      <c r="AY71">
        <v>11</v>
      </c>
      <c r="AZ71">
        <v>1</v>
      </c>
      <c r="BA71">
        <v>0</v>
      </c>
      <c r="BB71">
        <v>0</v>
      </c>
      <c r="BC71">
        <v>0</v>
      </c>
      <c r="BD71">
        <v>5</v>
      </c>
      <c r="BE71">
        <v>3</v>
      </c>
      <c r="BF71">
        <v>0</v>
      </c>
      <c r="BG71">
        <v>0</v>
      </c>
      <c r="BH71">
        <v>1</v>
      </c>
      <c r="BI71">
        <v>0</v>
      </c>
      <c r="BJ71">
        <v>2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 t="s">
        <v>58</v>
      </c>
      <c r="CE71" s="58"/>
    </row>
    <row r="72" spans="1:154">
      <c r="A72" t="s">
        <v>161</v>
      </c>
      <c r="B72" s="10">
        <v>48</v>
      </c>
      <c r="C72" s="4" t="s">
        <v>3</v>
      </c>
      <c r="D72" s="10" t="s">
        <v>40</v>
      </c>
      <c r="E72" s="59">
        <f t="shared" si="36"/>
        <v>50</v>
      </c>
      <c r="F72" s="59">
        <f t="shared" si="37"/>
        <v>12.5</v>
      </c>
      <c r="G72" s="59">
        <f t="shared" si="38"/>
        <v>0</v>
      </c>
      <c r="H72" s="59">
        <f t="shared" si="39"/>
        <v>37.5</v>
      </c>
      <c r="I72" s="59">
        <f t="shared" si="40"/>
        <v>0</v>
      </c>
      <c r="J72">
        <v>8</v>
      </c>
      <c r="K72">
        <v>4</v>
      </c>
      <c r="L72">
        <v>1</v>
      </c>
      <c r="M72">
        <v>0</v>
      </c>
      <c r="N72">
        <v>3</v>
      </c>
      <c r="O72">
        <v>0</v>
      </c>
      <c r="P72">
        <v>1851.75</v>
      </c>
      <c r="Q72">
        <v>2069</v>
      </c>
      <c r="R72">
        <v>0</v>
      </c>
      <c r="S72">
        <v>1779.333333</v>
      </c>
      <c r="T72">
        <v>1284</v>
      </c>
      <c r="U72">
        <v>0</v>
      </c>
      <c r="V72">
        <v>1284</v>
      </c>
      <c r="W72">
        <v>1329.333333</v>
      </c>
      <c r="X72">
        <v>0</v>
      </c>
      <c r="Y72">
        <v>1329.333333</v>
      </c>
      <c r="Z72">
        <v>9.3333333320000005</v>
      </c>
      <c r="AA72">
        <v>0</v>
      </c>
      <c r="AB72">
        <v>9.3333333320000005</v>
      </c>
      <c r="AC72">
        <v>11</v>
      </c>
      <c r="AD72">
        <v>5</v>
      </c>
      <c r="AE72">
        <v>1</v>
      </c>
      <c r="AF72">
        <v>5</v>
      </c>
      <c r="AG72">
        <v>5</v>
      </c>
      <c r="AH72">
        <v>4</v>
      </c>
      <c r="AI72">
        <v>2</v>
      </c>
      <c r="AJ72">
        <v>0</v>
      </c>
      <c r="AK72">
        <v>0</v>
      </c>
      <c r="AL72">
        <v>0</v>
      </c>
      <c r="AM72">
        <v>4</v>
      </c>
      <c r="AN72">
        <v>1</v>
      </c>
      <c r="AO72">
        <v>0</v>
      </c>
      <c r="AP72">
        <v>0</v>
      </c>
      <c r="AQ72">
        <v>0</v>
      </c>
      <c r="AR72">
        <v>0</v>
      </c>
      <c r="AS72">
        <v>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3</v>
      </c>
      <c r="BA72">
        <v>2</v>
      </c>
      <c r="BB72">
        <v>0</v>
      </c>
      <c r="BC72">
        <v>0</v>
      </c>
      <c r="BD72">
        <v>0</v>
      </c>
      <c r="BE72">
        <v>7</v>
      </c>
      <c r="BF72">
        <v>1</v>
      </c>
      <c r="BG72">
        <v>0</v>
      </c>
      <c r="BH72">
        <v>0</v>
      </c>
      <c r="BI72">
        <v>0</v>
      </c>
      <c r="BJ72">
        <v>3</v>
      </c>
      <c r="BK72">
        <v>3</v>
      </c>
      <c r="BL72">
        <v>302</v>
      </c>
      <c r="BM72">
        <v>72</v>
      </c>
      <c r="BN72">
        <v>19</v>
      </c>
      <c r="BO72">
        <v>1</v>
      </c>
      <c r="BP72">
        <v>4</v>
      </c>
      <c r="BQ72">
        <v>38</v>
      </c>
      <c r="BR72">
        <v>168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 t="s">
        <v>58</v>
      </c>
      <c r="CE72" s="58" t="s">
        <v>111</v>
      </c>
    </row>
    <row r="73" spans="1:154">
      <c r="A73" t="s">
        <v>162</v>
      </c>
      <c r="B73" s="10">
        <v>48</v>
      </c>
      <c r="C73" s="6" t="s">
        <v>2</v>
      </c>
      <c r="D73" s="10" t="s">
        <v>40</v>
      </c>
      <c r="E73" s="59">
        <f t="shared" si="36"/>
        <v>0</v>
      </c>
      <c r="F73" s="59">
        <f t="shared" si="37"/>
        <v>0</v>
      </c>
      <c r="G73" s="59">
        <f t="shared" si="38"/>
        <v>87.5</v>
      </c>
      <c r="H73" s="59">
        <f t="shared" si="39"/>
        <v>12.5</v>
      </c>
      <c r="I73" s="59">
        <f t="shared" si="40"/>
        <v>0.875</v>
      </c>
      <c r="J73">
        <v>8</v>
      </c>
      <c r="K73">
        <v>0</v>
      </c>
      <c r="L73">
        <v>0</v>
      </c>
      <c r="M73">
        <v>7</v>
      </c>
      <c r="N73">
        <v>1</v>
      </c>
      <c r="O73">
        <v>0.875</v>
      </c>
      <c r="P73">
        <v>661.75</v>
      </c>
      <c r="Q73">
        <v>0</v>
      </c>
      <c r="R73">
        <v>467.7142857</v>
      </c>
      <c r="S73">
        <v>2020</v>
      </c>
      <c r="T73">
        <v>115.25</v>
      </c>
      <c r="U73">
        <v>49.285714280000001</v>
      </c>
      <c r="V73">
        <v>577</v>
      </c>
      <c r="W73">
        <v>407.375</v>
      </c>
      <c r="X73">
        <v>428.57142850000002</v>
      </c>
      <c r="Y73">
        <v>259</v>
      </c>
      <c r="Z73">
        <v>686.375</v>
      </c>
      <c r="AA73">
        <v>757.71428560000004</v>
      </c>
      <c r="AB73">
        <v>187</v>
      </c>
      <c r="AC73">
        <v>22</v>
      </c>
      <c r="AD73">
        <v>8</v>
      </c>
      <c r="AE73">
        <v>12</v>
      </c>
      <c r="AF73">
        <v>2</v>
      </c>
      <c r="AG73">
        <v>10</v>
      </c>
      <c r="AH73">
        <v>8</v>
      </c>
      <c r="AI73">
        <v>2</v>
      </c>
      <c r="AJ73">
        <v>0</v>
      </c>
      <c r="AK73">
        <v>0</v>
      </c>
      <c r="AL73">
        <v>2</v>
      </c>
      <c r="AM73">
        <v>8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7</v>
      </c>
      <c r="AU73">
        <v>2</v>
      </c>
      <c r="AV73">
        <v>0</v>
      </c>
      <c r="AW73">
        <v>0</v>
      </c>
      <c r="AX73">
        <v>2</v>
      </c>
      <c r="AY73">
        <v>1</v>
      </c>
      <c r="AZ73">
        <v>1</v>
      </c>
      <c r="BA73">
        <v>0</v>
      </c>
      <c r="BB73">
        <v>0</v>
      </c>
      <c r="BC73">
        <v>0</v>
      </c>
      <c r="BD73">
        <v>0</v>
      </c>
      <c r="BE73">
        <v>9</v>
      </c>
      <c r="BF73">
        <v>1</v>
      </c>
      <c r="BG73">
        <v>0</v>
      </c>
      <c r="BH73">
        <v>0</v>
      </c>
      <c r="BI73">
        <v>4</v>
      </c>
      <c r="BJ73">
        <v>4</v>
      </c>
      <c r="BK73">
        <v>0</v>
      </c>
      <c r="BL73">
        <v>160</v>
      </c>
      <c r="BM73">
        <v>24</v>
      </c>
      <c r="BN73">
        <v>1</v>
      </c>
      <c r="BO73">
        <v>69</v>
      </c>
      <c r="BP73">
        <v>21</v>
      </c>
      <c r="BQ73">
        <v>5</v>
      </c>
      <c r="BR73">
        <v>40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t="s">
        <v>58</v>
      </c>
      <c r="CE73" s="58" t="s">
        <v>111</v>
      </c>
    </row>
    <row r="74" spans="1:154" s="10" customFormat="1">
      <c r="A74" t="s">
        <v>163</v>
      </c>
      <c r="B74" s="10">
        <v>40</v>
      </c>
      <c r="C74" s="6" t="s">
        <v>2</v>
      </c>
      <c r="D74" s="10" t="s">
        <v>40</v>
      </c>
      <c r="E74" s="59">
        <f t="shared" si="36"/>
        <v>0</v>
      </c>
      <c r="F74" s="59">
        <f t="shared" si="37"/>
        <v>12.5</v>
      </c>
      <c r="G74" s="59">
        <f t="shared" si="38"/>
        <v>87.5</v>
      </c>
      <c r="H74" s="59">
        <f t="shared" si="39"/>
        <v>0</v>
      </c>
      <c r="I74" s="59">
        <f t="shared" si="40"/>
        <v>0.875</v>
      </c>
      <c r="J74">
        <v>8</v>
      </c>
      <c r="K74">
        <v>0</v>
      </c>
      <c r="L74">
        <v>1</v>
      </c>
      <c r="M74">
        <v>7</v>
      </c>
      <c r="N74">
        <v>0</v>
      </c>
      <c r="O74">
        <v>1</v>
      </c>
      <c r="P74">
        <v>1050.75</v>
      </c>
      <c r="Q74">
        <v>1570</v>
      </c>
      <c r="R74">
        <v>976.57142850000002</v>
      </c>
      <c r="S74">
        <v>0</v>
      </c>
      <c r="T74">
        <v>104.7142857</v>
      </c>
      <c r="U74">
        <v>104.7142857</v>
      </c>
      <c r="V74">
        <v>0</v>
      </c>
      <c r="W74">
        <v>81.285714299999995</v>
      </c>
      <c r="X74">
        <v>81.285714299999995</v>
      </c>
      <c r="Y74">
        <v>0</v>
      </c>
      <c r="Z74">
        <v>1541.7142859999999</v>
      </c>
      <c r="AA74">
        <v>1541.7142859999999</v>
      </c>
      <c r="AB74">
        <v>0</v>
      </c>
      <c r="AC74">
        <v>26</v>
      </c>
      <c r="AD74">
        <v>9</v>
      </c>
      <c r="AE74">
        <v>17</v>
      </c>
      <c r="AF74">
        <v>0</v>
      </c>
      <c r="AG74">
        <v>9</v>
      </c>
      <c r="AH74">
        <v>8</v>
      </c>
      <c r="AI74">
        <v>9</v>
      </c>
      <c r="AJ74">
        <v>0</v>
      </c>
      <c r="AK74">
        <v>0</v>
      </c>
      <c r="AL74">
        <v>0</v>
      </c>
      <c r="AM74">
        <v>8</v>
      </c>
      <c r="AN74">
        <v>1</v>
      </c>
      <c r="AO74">
        <v>0</v>
      </c>
      <c r="AP74">
        <v>0</v>
      </c>
      <c r="AQ74">
        <v>0</v>
      </c>
      <c r="AR74">
        <v>0</v>
      </c>
      <c r="AS74">
        <v>1</v>
      </c>
      <c r="AT74">
        <v>7</v>
      </c>
      <c r="AU74">
        <v>9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22</v>
      </c>
      <c r="BF74">
        <v>6</v>
      </c>
      <c r="BG74">
        <v>0</v>
      </c>
      <c r="BH74">
        <v>1</v>
      </c>
      <c r="BI74">
        <v>7</v>
      </c>
      <c r="BJ74">
        <v>0</v>
      </c>
      <c r="BK74">
        <v>8</v>
      </c>
      <c r="BL74">
        <v>186</v>
      </c>
      <c r="BM74">
        <v>47</v>
      </c>
      <c r="BN74">
        <v>2</v>
      </c>
      <c r="BO74">
        <v>80</v>
      </c>
      <c r="BP74">
        <v>9</v>
      </c>
      <c r="BQ74">
        <v>0</v>
      </c>
      <c r="BR74">
        <v>48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 t="s">
        <v>58</v>
      </c>
      <c r="CE74" s="58" t="s">
        <v>111</v>
      </c>
      <c r="CF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</row>
    <row r="75" spans="1:154" s="10" customFormat="1">
      <c r="A75" t="s">
        <v>164</v>
      </c>
      <c r="B75" s="10">
        <v>40</v>
      </c>
      <c r="C75" s="6" t="s">
        <v>2</v>
      </c>
      <c r="D75" s="10" t="s">
        <v>40</v>
      </c>
      <c r="E75" s="59">
        <f t="shared" si="36"/>
        <v>0</v>
      </c>
      <c r="F75" s="59">
        <f t="shared" si="37"/>
        <v>0</v>
      </c>
      <c r="G75" s="59">
        <f t="shared" si="38"/>
        <v>75</v>
      </c>
      <c r="H75" s="59">
        <f t="shared" si="39"/>
        <v>25</v>
      </c>
      <c r="I75" s="59">
        <f t="shared" si="40"/>
        <v>0.75</v>
      </c>
      <c r="J75">
        <v>8</v>
      </c>
      <c r="K75">
        <v>0</v>
      </c>
      <c r="L75">
        <v>0</v>
      </c>
      <c r="M75">
        <v>6</v>
      </c>
      <c r="N75">
        <v>2</v>
      </c>
      <c r="O75">
        <v>0.75</v>
      </c>
      <c r="P75">
        <v>192.375</v>
      </c>
      <c r="Q75">
        <v>0</v>
      </c>
      <c r="R75">
        <v>171.33333329999999</v>
      </c>
      <c r="S75">
        <v>255.5</v>
      </c>
      <c r="T75">
        <v>61.625</v>
      </c>
      <c r="U75">
        <v>69.833333339999996</v>
      </c>
      <c r="V75">
        <v>37</v>
      </c>
      <c r="W75">
        <v>136.125</v>
      </c>
      <c r="X75">
        <v>124.16666669999999</v>
      </c>
      <c r="Y75">
        <v>172</v>
      </c>
      <c r="Z75">
        <v>131</v>
      </c>
      <c r="AA75">
        <v>78.666666660000004</v>
      </c>
      <c r="AB75">
        <v>288</v>
      </c>
      <c r="AC75">
        <v>27</v>
      </c>
      <c r="AD75">
        <v>11</v>
      </c>
      <c r="AE75">
        <v>14</v>
      </c>
      <c r="AF75">
        <v>2</v>
      </c>
      <c r="AG75">
        <v>10</v>
      </c>
      <c r="AH75">
        <v>9</v>
      </c>
      <c r="AI75">
        <v>8</v>
      </c>
      <c r="AJ75">
        <v>0</v>
      </c>
      <c r="AK75">
        <v>0</v>
      </c>
      <c r="AL75">
        <v>0</v>
      </c>
      <c r="AM75">
        <v>8</v>
      </c>
      <c r="AN75">
        <v>1</v>
      </c>
      <c r="AO75">
        <v>2</v>
      </c>
      <c r="AP75">
        <v>0</v>
      </c>
      <c r="AQ75">
        <v>0</v>
      </c>
      <c r="AR75">
        <v>0</v>
      </c>
      <c r="AS75">
        <v>2</v>
      </c>
      <c r="AT75">
        <v>6</v>
      </c>
      <c r="AU75">
        <v>6</v>
      </c>
      <c r="AV75">
        <v>0</v>
      </c>
      <c r="AW75">
        <v>0</v>
      </c>
      <c r="AX75">
        <v>0</v>
      </c>
      <c r="AY75">
        <v>0</v>
      </c>
      <c r="AZ75">
        <v>2</v>
      </c>
      <c r="BA75">
        <v>0</v>
      </c>
      <c r="BB75">
        <v>0</v>
      </c>
      <c r="BC75">
        <v>0</v>
      </c>
      <c r="BD75">
        <v>0</v>
      </c>
      <c r="BE75">
        <v>21</v>
      </c>
      <c r="BF75">
        <v>0</v>
      </c>
      <c r="BG75">
        <v>0</v>
      </c>
      <c r="BH75">
        <v>0</v>
      </c>
      <c r="BI75">
        <v>6</v>
      </c>
      <c r="BJ75">
        <v>4</v>
      </c>
      <c r="BK75">
        <v>11</v>
      </c>
      <c r="BL75">
        <v>176</v>
      </c>
      <c r="BM75">
        <v>22</v>
      </c>
      <c r="BN75">
        <v>0</v>
      </c>
      <c r="BO75">
        <v>108</v>
      </c>
      <c r="BP75">
        <v>16</v>
      </c>
      <c r="BQ75">
        <v>2</v>
      </c>
      <c r="BR75">
        <v>28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 t="s">
        <v>58</v>
      </c>
      <c r="CE75" s="58" t="s">
        <v>111</v>
      </c>
      <c r="CF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</row>
    <row r="76" spans="1:154" s="10" customFormat="1">
      <c r="A76" t="s">
        <v>165</v>
      </c>
      <c r="B76" s="10">
        <v>40</v>
      </c>
      <c r="C76" s="6" t="s">
        <v>2</v>
      </c>
      <c r="D76" s="10" t="s">
        <v>40</v>
      </c>
      <c r="E76" s="59">
        <f t="shared" si="36"/>
        <v>25</v>
      </c>
      <c r="F76" s="59">
        <f t="shared" si="37"/>
        <v>0</v>
      </c>
      <c r="G76" s="59">
        <f t="shared" si="38"/>
        <v>62.5</v>
      </c>
      <c r="H76" s="59">
        <f t="shared" si="39"/>
        <v>12.5</v>
      </c>
      <c r="I76" s="59">
        <f t="shared" si="40"/>
        <v>0.625</v>
      </c>
      <c r="J76">
        <v>8</v>
      </c>
      <c r="K76">
        <v>2</v>
      </c>
      <c r="L76">
        <v>0</v>
      </c>
      <c r="M76">
        <v>5</v>
      </c>
      <c r="N76">
        <v>1</v>
      </c>
      <c r="O76">
        <v>0.83333333330000003</v>
      </c>
      <c r="P76">
        <v>1937.5</v>
      </c>
      <c r="Q76">
        <v>0</v>
      </c>
      <c r="R76">
        <v>2092.8000000000002</v>
      </c>
      <c r="S76">
        <v>1161</v>
      </c>
      <c r="T76">
        <v>606.5</v>
      </c>
      <c r="U76">
        <v>509.6</v>
      </c>
      <c r="V76">
        <v>1091</v>
      </c>
      <c r="W76">
        <v>420</v>
      </c>
      <c r="X76">
        <v>481.8</v>
      </c>
      <c r="Y76">
        <v>111</v>
      </c>
      <c r="Z76">
        <v>929.5</v>
      </c>
      <c r="AA76">
        <v>1065.2</v>
      </c>
      <c r="AB76">
        <v>251</v>
      </c>
      <c r="AC76">
        <v>17</v>
      </c>
      <c r="AD76">
        <v>7</v>
      </c>
      <c r="AE76">
        <v>8</v>
      </c>
      <c r="AF76">
        <v>2</v>
      </c>
      <c r="AG76">
        <v>7</v>
      </c>
      <c r="AH76">
        <v>7</v>
      </c>
      <c r="AI76">
        <v>3</v>
      </c>
      <c r="AJ76">
        <v>0</v>
      </c>
      <c r="AK76">
        <v>0</v>
      </c>
      <c r="AL76">
        <v>0</v>
      </c>
      <c r="AM76">
        <v>6</v>
      </c>
      <c r="AN76">
        <v>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5</v>
      </c>
      <c r="AU76">
        <v>3</v>
      </c>
      <c r="AV76">
        <v>0</v>
      </c>
      <c r="AW76">
        <v>0</v>
      </c>
      <c r="AX76">
        <v>0</v>
      </c>
      <c r="AY76">
        <v>1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15</v>
      </c>
      <c r="BF76">
        <v>6</v>
      </c>
      <c r="BG76">
        <v>1</v>
      </c>
      <c r="BH76">
        <v>0</v>
      </c>
      <c r="BI76">
        <v>3</v>
      </c>
      <c r="BJ76">
        <v>3</v>
      </c>
      <c r="BK76">
        <v>2</v>
      </c>
      <c r="BL76">
        <v>419</v>
      </c>
      <c r="BM76">
        <v>134</v>
      </c>
      <c r="BN76">
        <v>21</v>
      </c>
      <c r="BO76">
        <v>108</v>
      </c>
      <c r="BP76">
        <v>7</v>
      </c>
      <c r="BQ76">
        <v>12</v>
      </c>
      <c r="BR76">
        <v>137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 t="s">
        <v>58</v>
      </c>
      <c r="CE76" s="58" t="s">
        <v>111</v>
      </c>
      <c r="CF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</row>
    <row r="77" spans="1:154" s="10" customFormat="1">
      <c r="A77" t="s">
        <v>166</v>
      </c>
      <c r="B77" s="10">
        <v>48</v>
      </c>
      <c r="C77" s="4" t="s">
        <v>3</v>
      </c>
      <c r="D77" s="10" t="s">
        <v>40</v>
      </c>
      <c r="E77" s="59">
        <f t="shared" si="36"/>
        <v>12.5</v>
      </c>
      <c r="F77" s="59">
        <f t="shared" si="37"/>
        <v>0</v>
      </c>
      <c r="G77" s="59">
        <f t="shared" si="38"/>
        <v>12.5</v>
      </c>
      <c r="H77" s="59">
        <f t="shared" si="39"/>
        <v>75</v>
      </c>
      <c r="I77" s="59">
        <f t="shared" si="40"/>
        <v>0.125</v>
      </c>
      <c r="J77">
        <v>8</v>
      </c>
      <c r="K77">
        <v>1</v>
      </c>
      <c r="L77">
        <v>0</v>
      </c>
      <c r="M77">
        <v>1</v>
      </c>
      <c r="N77">
        <v>6</v>
      </c>
      <c r="O77">
        <v>0.1428571428</v>
      </c>
      <c r="P77">
        <v>1323.857143</v>
      </c>
      <c r="Q77">
        <v>0</v>
      </c>
      <c r="R77">
        <v>432</v>
      </c>
      <c r="S77">
        <v>1472.5</v>
      </c>
      <c r="T77">
        <v>150.2857143</v>
      </c>
      <c r="U77">
        <v>121</v>
      </c>
      <c r="V77">
        <v>155.16666670000001</v>
      </c>
      <c r="W77">
        <v>407.57142850000002</v>
      </c>
      <c r="X77">
        <v>1356</v>
      </c>
      <c r="Y77">
        <v>249.5</v>
      </c>
      <c r="Z77">
        <v>26.428571430000002</v>
      </c>
      <c r="AA77">
        <v>47</v>
      </c>
      <c r="AB77">
        <v>23</v>
      </c>
      <c r="AC77">
        <v>27</v>
      </c>
      <c r="AD77">
        <v>9</v>
      </c>
      <c r="AE77">
        <v>7</v>
      </c>
      <c r="AF77">
        <v>11</v>
      </c>
      <c r="AG77">
        <v>17</v>
      </c>
      <c r="AH77">
        <v>8</v>
      </c>
      <c r="AI77">
        <v>1</v>
      </c>
      <c r="AJ77">
        <v>0</v>
      </c>
      <c r="AK77">
        <v>0</v>
      </c>
      <c r="AL77">
        <v>1</v>
      </c>
      <c r="AM77">
        <v>7</v>
      </c>
      <c r="AN77">
        <v>1</v>
      </c>
      <c r="AO77">
        <v>1</v>
      </c>
      <c r="AP77">
        <v>0</v>
      </c>
      <c r="AQ77">
        <v>0</v>
      </c>
      <c r="AR77">
        <v>0</v>
      </c>
      <c r="AS77">
        <v>5</v>
      </c>
      <c r="AT77">
        <v>1</v>
      </c>
      <c r="AU77">
        <v>0</v>
      </c>
      <c r="AV77">
        <v>0</v>
      </c>
      <c r="AW77">
        <v>0</v>
      </c>
      <c r="AX77">
        <v>1</v>
      </c>
      <c r="AY77">
        <v>5</v>
      </c>
      <c r="AZ77">
        <v>6</v>
      </c>
      <c r="BA77">
        <v>0</v>
      </c>
      <c r="BB77">
        <v>0</v>
      </c>
      <c r="BC77">
        <v>0</v>
      </c>
      <c r="BD77">
        <v>0</v>
      </c>
      <c r="BE77">
        <v>8</v>
      </c>
      <c r="BF77">
        <v>0</v>
      </c>
      <c r="BG77">
        <v>0</v>
      </c>
      <c r="BH77">
        <v>0</v>
      </c>
      <c r="BI77">
        <v>0</v>
      </c>
      <c r="BJ77">
        <v>7</v>
      </c>
      <c r="BK77">
        <v>1</v>
      </c>
      <c r="BL77">
        <v>513</v>
      </c>
      <c r="BM77">
        <v>192</v>
      </c>
      <c r="BN77">
        <v>12</v>
      </c>
      <c r="BO77">
        <v>41</v>
      </c>
      <c r="BP77">
        <v>13</v>
      </c>
      <c r="BQ77">
        <v>24</v>
      </c>
      <c r="BR77">
        <v>231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t="s">
        <v>58</v>
      </c>
      <c r="CF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</row>
    <row r="78" spans="1:154" s="10" customFormat="1">
      <c r="A78" t="s">
        <v>167</v>
      </c>
      <c r="B78" s="10">
        <v>40</v>
      </c>
      <c r="C78" s="6" t="s">
        <v>2</v>
      </c>
      <c r="D78" s="10" t="s">
        <v>40</v>
      </c>
      <c r="E78" s="59">
        <f t="shared" si="36"/>
        <v>12.5</v>
      </c>
      <c r="F78" s="59">
        <f t="shared" si="37"/>
        <v>0</v>
      </c>
      <c r="G78" s="59">
        <f t="shared" si="38"/>
        <v>87.5</v>
      </c>
      <c r="H78" s="59">
        <f t="shared" si="39"/>
        <v>0</v>
      </c>
      <c r="I78" s="59">
        <f t="shared" si="40"/>
        <v>0.875</v>
      </c>
      <c r="J78">
        <v>8</v>
      </c>
      <c r="K78">
        <v>1</v>
      </c>
      <c r="L78">
        <v>0</v>
      </c>
      <c r="M78">
        <v>7</v>
      </c>
      <c r="N78">
        <v>0</v>
      </c>
      <c r="O78">
        <v>1</v>
      </c>
      <c r="P78">
        <v>197.42857140000001</v>
      </c>
      <c r="Q78">
        <v>0</v>
      </c>
      <c r="R78">
        <v>197.42857140000001</v>
      </c>
      <c r="S78">
        <v>0</v>
      </c>
      <c r="T78">
        <v>76.285714299999995</v>
      </c>
      <c r="U78">
        <v>76.285714299999995</v>
      </c>
      <c r="V78">
        <v>0</v>
      </c>
      <c r="W78">
        <v>116.5714286</v>
      </c>
      <c r="X78">
        <v>116.5714286</v>
      </c>
      <c r="Y78">
        <v>0</v>
      </c>
      <c r="Z78">
        <v>893</v>
      </c>
      <c r="AA78">
        <v>893</v>
      </c>
      <c r="AB78">
        <v>0</v>
      </c>
      <c r="AC78">
        <v>15</v>
      </c>
      <c r="AD78">
        <v>7</v>
      </c>
      <c r="AE78">
        <v>8</v>
      </c>
      <c r="AF78">
        <v>0</v>
      </c>
      <c r="AG78">
        <v>7</v>
      </c>
      <c r="AH78">
        <v>7</v>
      </c>
      <c r="AI78">
        <v>1</v>
      </c>
      <c r="AJ78">
        <v>0</v>
      </c>
      <c r="AK78">
        <v>0</v>
      </c>
      <c r="AL78">
        <v>0</v>
      </c>
      <c r="AM78">
        <v>7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</v>
      </c>
      <c r="AU78">
        <v>1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10</v>
      </c>
      <c r="BF78">
        <v>0</v>
      </c>
      <c r="BG78">
        <v>0</v>
      </c>
      <c r="BH78">
        <v>0</v>
      </c>
      <c r="BI78">
        <v>6</v>
      </c>
      <c r="BJ78">
        <v>1</v>
      </c>
      <c r="BK78">
        <v>3</v>
      </c>
      <c r="BL78">
        <v>625</v>
      </c>
      <c r="BM78">
        <v>23</v>
      </c>
      <c r="BN78">
        <v>6</v>
      </c>
      <c r="BO78">
        <v>289</v>
      </c>
      <c r="BP78">
        <v>15</v>
      </c>
      <c r="BQ78">
        <v>0</v>
      </c>
      <c r="BR78">
        <v>292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 t="s">
        <v>58</v>
      </c>
      <c r="CE78" s="58" t="s">
        <v>111</v>
      </c>
      <c r="CF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</row>
    <row r="79" spans="1:154" s="10" customFormat="1">
      <c r="A79" t="s">
        <v>182</v>
      </c>
      <c r="B79" s="10">
        <v>48</v>
      </c>
      <c r="C79" s="4" t="s">
        <v>3</v>
      </c>
      <c r="D79" s="10" t="s">
        <v>40</v>
      </c>
      <c r="E79" s="59">
        <f t="shared" si="36"/>
        <v>87.5</v>
      </c>
      <c r="F79" s="59">
        <f t="shared" si="37"/>
        <v>0</v>
      </c>
      <c r="G79" s="59">
        <f t="shared" si="38"/>
        <v>12.5</v>
      </c>
      <c r="H79" s="59">
        <f t="shared" si="39"/>
        <v>0</v>
      </c>
      <c r="I79" s="59">
        <f t="shared" si="40"/>
        <v>0.125</v>
      </c>
      <c r="J79">
        <v>8</v>
      </c>
      <c r="K79">
        <v>7</v>
      </c>
      <c r="L79">
        <v>0</v>
      </c>
      <c r="M79">
        <v>1</v>
      </c>
      <c r="N79">
        <v>0</v>
      </c>
      <c r="O79">
        <v>1</v>
      </c>
      <c r="P79">
        <v>3742</v>
      </c>
      <c r="Q79">
        <v>0</v>
      </c>
      <c r="R79">
        <v>3742</v>
      </c>
      <c r="S79">
        <v>0</v>
      </c>
      <c r="T79">
        <v>1514</v>
      </c>
      <c r="U79">
        <v>1514</v>
      </c>
      <c r="V79">
        <v>0</v>
      </c>
      <c r="W79">
        <v>190</v>
      </c>
      <c r="X79">
        <v>190</v>
      </c>
      <c r="Y79">
        <v>0</v>
      </c>
      <c r="Z79">
        <v>871</v>
      </c>
      <c r="AA79">
        <v>871</v>
      </c>
      <c r="AB79">
        <v>0</v>
      </c>
      <c r="AC79">
        <v>16</v>
      </c>
      <c r="AD79">
        <v>3</v>
      </c>
      <c r="AE79">
        <v>13</v>
      </c>
      <c r="AF79">
        <v>0</v>
      </c>
      <c r="AG79">
        <v>11</v>
      </c>
      <c r="AH79">
        <v>3</v>
      </c>
      <c r="AI79">
        <v>1</v>
      </c>
      <c r="AJ79">
        <v>0</v>
      </c>
      <c r="AK79">
        <v>0</v>
      </c>
      <c r="AL79">
        <v>1</v>
      </c>
      <c r="AM79">
        <v>1</v>
      </c>
      <c r="AN79">
        <v>2</v>
      </c>
      <c r="AO79">
        <v>0</v>
      </c>
      <c r="AP79">
        <v>0</v>
      </c>
      <c r="AQ79">
        <v>0</v>
      </c>
      <c r="AR79">
        <v>0</v>
      </c>
      <c r="AS79">
        <v>10</v>
      </c>
      <c r="AT79">
        <v>1</v>
      </c>
      <c r="AU79">
        <v>1</v>
      </c>
      <c r="AV79">
        <v>0</v>
      </c>
      <c r="AW79">
        <v>0</v>
      </c>
      <c r="AX79">
        <v>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4</v>
      </c>
      <c r="BF79">
        <v>2</v>
      </c>
      <c r="BG79">
        <v>0</v>
      </c>
      <c r="BH79">
        <v>0</v>
      </c>
      <c r="BI79">
        <v>1</v>
      </c>
      <c r="BJ79">
        <v>0</v>
      </c>
      <c r="BK79">
        <v>1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 t="s">
        <v>58</v>
      </c>
      <c r="CF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</row>
    <row r="80" spans="1:154">
      <c r="A80" t="s">
        <v>169</v>
      </c>
      <c r="B80" s="10">
        <v>48</v>
      </c>
      <c r="C80" s="6" t="s">
        <v>2</v>
      </c>
      <c r="D80" s="10" t="s">
        <v>40</v>
      </c>
      <c r="E80" s="59">
        <f t="shared" si="36"/>
        <v>62.5</v>
      </c>
      <c r="F80" s="59">
        <f t="shared" si="37"/>
        <v>12.5</v>
      </c>
      <c r="G80" s="59">
        <f t="shared" si="38"/>
        <v>25</v>
      </c>
      <c r="H80" s="59">
        <f t="shared" si="39"/>
        <v>0</v>
      </c>
      <c r="I80" s="59">
        <f t="shared" si="40"/>
        <v>0.25</v>
      </c>
      <c r="J80">
        <v>8</v>
      </c>
      <c r="K80">
        <v>5</v>
      </c>
      <c r="L80">
        <v>1</v>
      </c>
      <c r="M80">
        <v>2</v>
      </c>
      <c r="N80">
        <v>0</v>
      </c>
      <c r="O80">
        <v>1</v>
      </c>
      <c r="P80">
        <v>1506</v>
      </c>
      <c r="Q80">
        <v>1334</v>
      </c>
      <c r="R80">
        <v>1592</v>
      </c>
      <c r="S80">
        <v>0</v>
      </c>
      <c r="T80">
        <v>91.5</v>
      </c>
      <c r="U80">
        <v>91.5</v>
      </c>
      <c r="V80">
        <v>0</v>
      </c>
      <c r="W80">
        <v>322.5</v>
      </c>
      <c r="X80">
        <v>322.5</v>
      </c>
      <c r="Y80">
        <v>0</v>
      </c>
      <c r="Z80">
        <v>536.5</v>
      </c>
      <c r="AA80">
        <v>536.5</v>
      </c>
      <c r="AB80">
        <v>0</v>
      </c>
      <c r="AC80">
        <v>7</v>
      </c>
      <c r="AD80">
        <v>3</v>
      </c>
      <c r="AE80">
        <v>4</v>
      </c>
      <c r="AF80">
        <v>0</v>
      </c>
      <c r="AG80">
        <v>5</v>
      </c>
      <c r="AH80">
        <v>2</v>
      </c>
      <c r="AI80">
        <v>0</v>
      </c>
      <c r="AJ80">
        <v>0</v>
      </c>
      <c r="AK80">
        <v>0</v>
      </c>
      <c r="AL80">
        <v>0</v>
      </c>
      <c r="AM80">
        <v>3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2</v>
      </c>
      <c r="AT80">
        <v>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23</v>
      </c>
      <c r="BF80">
        <v>14</v>
      </c>
      <c r="BG80">
        <v>2</v>
      </c>
      <c r="BH80">
        <v>0</v>
      </c>
      <c r="BI80">
        <v>0</v>
      </c>
      <c r="BJ80">
        <v>2</v>
      </c>
      <c r="BK80">
        <v>5</v>
      </c>
      <c r="BL80">
        <v>483</v>
      </c>
      <c r="BM80">
        <v>174</v>
      </c>
      <c r="BN80">
        <v>15</v>
      </c>
      <c r="BO80">
        <v>33</v>
      </c>
      <c r="BP80">
        <v>2</v>
      </c>
      <c r="BQ80">
        <v>3</v>
      </c>
      <c r="BR80">
        <v>256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 t="s">
        <v>58</v>
      </c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</row>
    <row r="81" spans="1:154">
      <c r="A81" t="s">
        <v>170</v>
      </c>
      <c r="B81" s="10">
        <v>40</v>
      </c>
      <c r="C81" s="6" t="s">
        <v>2</v>
      </c>
      <c r="D81" s="10" t="s">
        <v>40</v>
      </c>
      <c r="E81" s="59">
        <f t="shared" si="36"/>
        <v>12.5</v>
      </c>
      <c r="F81" s="59">
        <f t="shared" si="37"/>
        <v>0</v>
      </c>
      <c r="G81" s="59">
        <f t="shared" si="38"/>
        <v>87.5</v>
      </c>
      <c r="H81" s="59">
        <f t="shared" si="39"/>
        <v>0</v>
      </c>
      <c r="I81" s="59">
        <f t="shared" si="40"/>
        <v>0.875</v>
      </c>
      <c r="J81">
        <v>8</v>
      </c>
      <c r="K81">
        <v>1</v>
      </c>
      <c r="L81">
        <v>0</v>
      </c>
      <c r="M81">
        <v>7</v>
      </c>
      <c r="N81">
        <v>0</v>
      </c>
      <c r="O81">
        <v>1</v>
      </c>
      <c r="P81">
        <v>873.14285710000001</v>
      </c>
      <c r="Q81">
        <v>0</v>
      </c>
      <c r="R81">
        <v>873.14285710000001</v>
      </c>
      <c r="S81">
        <v>0</v>
      </c>
      <c r="T81">
        <v>117.2857143</v>
      </c>
      <c r="U81">
        <v>117.2857143</v>
      </c>
      <c r="V81">
        <v>0</v>
      </c>
      <c r="W81">
        <v>155.2857143</v>
      </c>
      <c r="X81">
        <v>155.2857143</v>
      </c>
      <c r="Y81">
        <v>0</v>
      </c>
      <c r="Z81">
        <v>1083</v>
      </c>
      <c r="AA81">
        <v>1083</v>
      </c>
      <c r="AB81">
        <v>0</v>
      </c>
      <c r="AC81">
        <v>46</v>
      </c>
      <c r="AD81">
        <v>14</v>
      </c>
      <c r="AE81">
        <v>32</v>
      </c>
      <c r="AF81">
        <v>0</v>
      </c>
      <c r="AG81">
        <v>7</v>
      </c>
      <c r="AH81">
        <v>11</v>
      </c>
      <c r="AI81">
        <v>28</v>
      </c>
      <c r="AJ81">
        <v>0</v>
      </c>
      <c r="AK81">
        <v>0</v>
      </c>
      <c r="AL81">
        <v>0</v>
      </c>
      <c r="AM81">
        <v>7</v>
      </c>
      <c r="AN81">
        <v>4</v>
      </c>
      <c r="AO81">
        <v>3</v>
      </c>
      <c r="AP81">
        <v>0</v>
      </c>
      <c r="AQ81">
        <v>0</v>
      </c>
      <c r="AR81">
        <v>0</v>
      </c>
      <c r="AS81">
        <v>0</v>
      </c>
      <c r="AT81">
        <v>7</v>
      </c>
      <c r="AU81">
        <v>25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26</v>
      </c>
      <c r="BF81">
        <v>2</v>
      </c>
      <c r="BG81">
        <v>0</v>
      </c>
      <c r="BH81">
        <v>4</v>
      </c>
      <c r="BI81">
        <v>6</v>
      </c>
      <c r="BJ81">
        <v>1</v>
      </c>
      <c r="BK81">
        <v>13</v>
      </c>
      <c r="BL81">
        <v>84</v>
      </c>
      <c r="BM81">
        <v>20</v>
      </c>
      <c r="BN81">
        <v>0</v>
      </c>
      <c r="BO81">
        <v>31</v>
      </c>
      <c r="BP81">
        <v>8</v>
      </c>
      <c r="BQ81">
        <v>0</v>
      </c>
      <c r="BR81">
        <v>25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 t="s">
        <v>58</v>
      </c>
      <c r="CE81" s="58" t="s">
        <v>111</v>
      </c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</row>
    <row r="82" spans="1:154">
      <c r="A82" t="s">
        <v>171</v>
      </c>
      <c r="B82" s="10">
        <v>48</v>
      </c>
      <c r="C82" s="4" t="s">
        <v>3</v>
      </c>
      <c r="D82" s="10" t="s">
        <v>40</v>
      </c>
      <c r="E82" s="59">
        <f t="shared" si="36"/>
        <v>12.5</v>
      </c>
      <c r="F82" s="59">
        <f t="shared" si="37"/>
        <v>0</v>
      </c>
      <c r="G82" s="59">
        <f t="shared" si="38"/>
        <v>50</v>
      </c>
      <c r="H82" s="59">
        <f t="shared" si="39"/>
        <v>37.5</v>
      </c>
      <c r="I82" s="59">
        <f t="shared" si="40"/>
        <v>0.5</v>
      </c>
      <c r="J82">
        <v>8</v>
      </c>
      <c r="K82">
        <v>1</v>
      </c>
      <c r="L82">
        <v>0</v>
      </c>
      <c r="M82">
        <v>4</v>
      </c>
      <c r="N82">
        <v>3</v>
      </c>
      <c r="O82">
        <v>0.57142857140000003</v>
      </c>
      <c r="P82">
        <v>824.57142850000002</v>
      </c>
      <c r="Q82">
        <v>0</v>
      </c>
      <c r="R82">
        <v>1159.5</v>
      </c>
      <c r="S82">
        <v>378</v>
      </c>
      <c r="T82">
        <v>126.1428571</v>
      </c>
      <c r="U82">
        <v>171.25</v>
      </c>
      <c r="V82">
        <v>66</v>
      </c>
      <c r="W82">
        <v>113.8571429</v>
      </c>
      <c r="X82">
        <v>133</v>
      </c>
      <c r="Y82">
        <v>88.333333339999996</v>
      </c>
      <c r="Z82">
        <v>447.57142850000002</v>
      </c>
      <c r="AA82">
        <v>590.25</v>
      </c>
      <c r="AB82">
        <v>257.33333340000001</v>
      </c>
      <c r="AC82">
        <v>20</v>
      </c>
      <c r="AD82">
        <v>11</v>
      </c>
      <c r="AE82">
        <v>6</v>
      </c>
      <c r="AF82">
        <v>3</v>
      </c>
      <c r="AG82">
        <v>8</v>
      </c>
      <c r="AH82">
        <v>11</v>
      </c>
      <c r="AI82">
        <v>0</v>
      </c>
      <c r="AJ82">
        <v>0</v>
      </c>
      <c r="AK82">
        <v>0</v>
      </c>
      <c r="AL82">
        <v>1</v>
      </c>
      <c r="AM82">
        <v>7</v>
      </c>
      <c r="AN82">
        <v>4</v>
      </c>
      <c r="AO82">
        <v>0</v>
      </c>
      <c r="AP82">
        <v>0</v>
      </c>
      <c r="AQ82">
        <v>0</v>
      </c>
      <c r="AR82">
        <v>0</v>
      </c>
      <c r="AS82">
        <v>1</v>
      </c>
      <c r="AT82">
        <v>4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3</v>
      </c>
      <c r="BA82">
        <v>0</v>
      </c>
      <c r="BB82">
        <v>0</v>
      </c>
      <c r="BC82">
        <v>0</v>
      </c>
      <c r="BD82">
        <v>0</v>
      </c>
      <c r="BE82">
        <v>67</v>
      </c>
      <c r="BF82">
        <v>11</v>
      </c>
      <c r="BG82">
        <v>0</v>
      </c>
      <c r="BH82">
        <v>35</v>
      </c>
      <c r="BI82">
        <v>3</v>
      </c>
      <c r="BJ82">
        <v>4</v>
      </c>
      <c r="BK82">
        <v>14</v>
      </c>
      <c r="BL82">
        <v>57</v>
      </c>
      <c r="BM82">
        <v>29</v>
      </c>
      <c r="BN82">
        <v>0</v>
      </c>
      <c r="BO82">
        <v>8</v>
      </c>
      <c r="BP82">
        <v>3</v>
      </c>
      <c r="BQ82">
        <v>1</v>
      </c>
      <c r="BR82">
        <v>16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 t="s">
        <v>58</v>
      </c>
      <c r="CE82" s="58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</row>
    <row r="83" spans="1:154" s="10" customFormat="1">
      <c r="A83" t="s">
        <v>172</v>
      </c>
      <c r="B83" s="10">
        <v>40</v>
      </c>
      <c r="C83" s="4" t="s">
        <v>3</v>
      </c>
      <c r="D83" s="10" t="s">
        <v>40</v>
      </c>
      <c r="E83" s="59">
        <f t="shared" si="36"/>
        <v>12.5</v>
      </c>
      <c r="F83" s="59">
        <f t="shared" si="37"/>
        <v>0</v>
      </c>
      <c r="G83" s="59">
        <f t="shared" si="38"/>
        <v>62.5</v>
      </c>
      <c r="H83" s="59">
        <f t="shared" si="39"/>
        <v>25</v>
      </c>
      <c r="I83" s="59">
        <f t="shared" si="40"/>
        <v>0.625</v>
      </c>
      <c r="J83">
        <v>8</v>
      </c>
      <c r="K83">
        <v>1</v>
      </c>
      <c r="L83">
        <v>0</v>
      </c>
      <c r="M83">
        <v>5</v>
      </c>
      <c r="N83">
        <v>2</v>
      </c>
      <c r="O83">
        <v>0.71428571429999999</v>
      </c>
      <c r="P83">
        <v>1248.4285709999999</v>
      </c>
      <c r="Q83">
        <v>0</v>
      </c>
      <c r="R83">
        <v>1408.4</v>
      </c>
      <c r="S83">
        <v>848.5</v>
      </c>
      <c r="T83">
        <v>484</v>
      </c>
      <c r="U83">
        <v>595.40000010000006</v>
      </c>
      <c r="V83">
        <v>205.5</v>
      </c>
      <c r="W83">
        <v>111.1428571</v>
      </c>
      <c r="X83">
        <v>128</v>
      </c>
      <c r="Y83">
        <v>69</v>
      </c>
      <c r="Z83">
        <v>830.71428560000004</v>
      </c>
      <c r="AA83">
        <v>1038.5999999999999</v>
      </c>
      <c r="AB83">
        <v>311</v>
      </c>
      <c r="AC83">
        <v>26</v>
      </c>
      <c r="AD83">
        <v>13</v>
      </c>
      <c r="AE83">
        <v>10</v>
      </c>
      <c r="AF83">
        <v>3</v>
      </c>
      <c r="AG83">
        <v>8</v>
      </c>
      <c r="AH83">
        <v>11</v>
      </c>
      <c r="AI83">
        <v>1</v>
      </c>
      <c r="AJ83">
        <v>1</v>
      </c>
      <c r="AK83">
        <v>0</v>
      </c>
      <c r="AL83">
        <v>5</v>
      </c>
      <c r="AM83">
        <v>7</v>
      </c>
      <c r="AN83">
        <v>4</v>
      </c>
      <c r="AO83">
        <v>0</v>
      </c>
      <c r="AP83">
        <v>1</v>
      </c>
      <c r="AQ83">
        <v>0</v>
      </c>
      <c r="AR83">
        <v>1</v>
      </c>
      <c r="AS83">
        <v>1</v>
      </c>
      <c r="AT83">
        <v>5</v>
      </c>
      <c r="AU83">
        <v>1</v>
      </c>
      <c r="AV83">
        <v>0</v>
      </c>
      <c r="AW83">
        <v>0</v>
      </c>
      <c r="AX83">
        <v>3</v>
      </c>
      <c r="AY83">
        <v>0</v>
      </c>
      <c r="AZ83">
        <v>2</v>
      </c>
      <c r="BA83">
        <v>0</v>
      </c>
      <c r="BB83">
        <v>0</v>
      </c>
      <c r="BC83">
        <v>0</v>
      </c>
      <c r="BD83">
        <v>1</v>
      </c>
      <c r="BE83">
        <v>9</v>
      </c>
      <c r="BF83">
        <v>2</v>
      </c>
      <c r="BG83">
        <v>0</v>
      </c>
      <c r="BH83">
        <v>0</v>
      </c>
      <c r="BI83">
        <v>4</v>
      </c>
      <c r="BJ83">
        <v>3</v>
      </c>
      <c r="BK83">
        <v>0</v>
      </c>
      <c r="BL83">
        <v>239</v>
      </c>
      <c r="BM83">
        <v>90</v>
      </c>
      <c r="BN83">
        <v>16</v>
      </c>
      <c r="BO83">
        <v>43</v>
      </c>
      <c r="BP83">
        <v>9</v>
      </c>
      <c r="BQ83">
        <v>0</v>
      </c>
      <c r="BR83">
        <v>81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 t="s">
        <v>58</v>
      </c>
      <c r="CE83" s="58" t="s">
        <v>111</v>
      </c>
      <c r="CF83" s="38"/>
    </row>
    <row r="84" spans="1:154" s="10" customFormat="1">
      <c r="A84" t="s">
        <v>173</v>
      </c>
      <c r="B84" s="10">
        <v>40</v>
      </c>
      <c r="C84" s="6" t="s">
        <v>2</v>
      </c>
      <c r="D84" s="10" t="s">
        <v>40</v>
      </c>
      <c r="E84" s="59">
        <f t="shared" si="36"/>
        <v>12.5</v>
      </c>
      <c r="F84" s="59">
        <f t="shared" si="37"/>
        <v>0</v>
      </c>
      <c r="G84" s="59">
        <f t="shared" si="38"/>
        <v>87.5</v>
      </c>
      <c r="H84" s="59">
        <f t="shared" si="39"/>
        <v>0</v>
      </c>
      <c r="I84" s="59">
        <f t="shared" si="40"/>
        <v>0.875</v>
      </c>
      <c r="J84">
        <v>8</v>
      </c>
      <c r="K84">
        <v>1</v>
      </c>
      <c r="L84">
        <v>0</v>
      </c>
      <c r="M84">
        <v>7</v>
      </c>
      <c r="N84">
        <v>0</v>
      </c>
      <c r="O84">
        <v>1</v>
      </c>
      <c r="P84">
        <v>886.57142850000002</v>
      </c>
      <c r="Q84">
        <v>0</v>
      </c>
      <c r="R84">
        <v>886.57142850000002</v>
      </c>
      <c r="S84">
        <v>0</v>
      </c>
      <c r="T84">
        <v>122.2857143</v>
      </c>
      <c r="U84">
        <v>122.2857143</v>
      </c>
      <c r="V84">
        <v>0</v>
      </c>
      <c r="W84">
        <v>1092.4285709999999</v>
      </c>
      <c r="X84">
        <v>1092.4285709999999</v>
      </c>
      <c r="Y84">
        <v>0</v>
      </c>
      <c r="Z84">
        <v>30</v>
      </c>
      <c r="AA84">
        <v>30</v>
      </c>
      <c r="AB84">
        <v>0</v>
      </c>
      <c r="AC84">
        <v>19</v>
      </c>
      <c r="AD84">
        <v>10</v>
      </c>
      <c r="AE84">
        <v>9</v>
      </c>
      <c r="AF84">
        <v>0</v>
      </c>
      <c r="AG84">
        <v>7</v>
      </c>
      <c r="AH84">
        <v>10</v>
      </c>
      <c r="AI84">
        <v>2</v>
      </c>
      <c r="AJ84">
        <v>0</v>
      </c>
      <c r="AK84">
        <v>0</v>
      </c>
      <c r="AL84">
        <v>0</v>
      </c>
      <c r="AM84">
        <v>7</v>
      </c>
      <c r="AN84">
        <v>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</v>
      </c>
      <c r="AU84">
        <v>2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32</v>
      </c>
      <c r="BF84">
        <v>2</v>
      </c>
      <c r="BG84">
        <v>0</v>
      </c>
      <c r="BH84">
        <v>6</v>
      </c>
      <c r="BI84">
        <v>1</v>
      </c>
      <c r="BJ84">
        <v>9</v>
      </c>
      <c r="BK84">
        <v>14</v>
      </c>
      <c r="BL84">
        <v>313</v>
      </c>
      <c r="BM84">
        <v>60</v>
      </c>
      <c r="BN84">
        <v>0</v>
      </c>
      <c r="BO84">
        <v>148</v>
      </c>
      <c r="BP84">
        <v>12</v>
      </c>
      <c r="BQ84">
        <v>3</v>
      </c>
      <c r="BR84">
        <v>90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 t="s">
        <v>58</v>
      </c>
      <c r="CE84" s="58" t="s">
        <v>111</v>
      </c>
      <c r="CF84" s="38"/>
    </row>
    <row r="85" spans="1:154" s="10" customFormat="1">
      <c r="A85" t="s">
        <v>174</v>
      </c>
      <c r="B85" s="10">
        <v>48</v>
      </c>
      <c r="C85" s="6" t="s">
        <v>2</v>
      </c>
      <c r="D85" s="10" t="s">
        <v>40</v>
      </c>
      <c r="E85" s="59">
        <f t="shared" si="36"/>
        <v>37.5</v>
      </c>
      <c r="F85" s="59">
        <f t="shared" si="37"/>
        <v>25</v>
      </c>
      <c r="G85" s="59">
        <f t="shared" si="38"/>
        <v>37.5</v>
      </c>
      <c r="H85" s="59">
        <f t="shared" si="39"/>
        <v>0</v>
      </c>
      <c r="I85" s="59">
        <f t="shared" si="40"/>
        <v>0.375</v>
      </c>
      <c r="J85">
        <v>8</v>
      </c>
      <c r="K85">
        <v>3</v>
      </c>
      <c r="L85">
        <v>2</v>
      </c>
      <c r="M85">
        <v>3</v>
      </c>
      <c r="N85">
        <v>0</v>
      </c>
      <c r="O85">
        <v>1</v>
      </c>
      <c r="P85">
        <v>1943.8</v>
      </c>
      <c r="Q85">
        <v>1471.5</v>
      </c>
      <c r="R85">
        <v>2258.666667</v>
      </c>
      <c r="S85">
        <v>0</v>
      </c>
      <c r="T85">
        <v>782.66666669999995</v>
      </c>
      <c r="U85">
        <v>782.66666669999995</v>
      </c>
      <c r="V85">
        <v>0</v>
      </c>
      <c r="W85">
        <v>5014</v>
      </c>
      <c r="X85">
        <v>5014</v>
      </c>
      <c r="Y85">
        <v>0</v>
      </c>
      <c r="Z85">
        <v>435.33333340000001</v>
      </c>
      <c r="AA85">
        <v>435.33333340000001</v>
      </c>
      <c r="AB85">
        <v>0</v>
      </c>
      <c r="AC85">
        <v>18</v>
      </c>
      <c r="AD85">
        <v>6</v>
      </c>
      <c r="AE85">
        <v>7</v>
      </c>
      <c r="AF85">
        <v>5</v>
      </c>
      <c r="AG85">
        <v>9</v>
      </c>
      <c r="AH85">
        <v>4</v>
      </c>
      <c r="AI85">
        <v>3</v>
      </c>
      <c r="AJ85">
        <v>0</v>
      </c>
      <c r="AK85">
        <v>0</v>
      </c>
      <c r="AL85">
        <v>2</v>
      </c>
      <c r="AM85">
        <v>5</v>
      </c>
      <c r="AN85">
        <v>1</v>
      </c>
      <c r="AO85">
        <v>0</v>
      </c>
      <c r="AP85">
        <v>0</v>
      </c>
      <c r="AQ85">
        <v>0</v>
      </c>
      <c r="AR85">
        <v>0</v>
      </c>
      <c r="AS85">
        <v>2</v>
      </c>
      <c r="AT85">
        <v>3</v>
      </c>
      <c r="AU85">
        <v>2</v>
      </c>
      <c r="AV85">
        <v>0</v>
      </c>
      <c r="AW85">
        <v>0</v>
      </c>
      <c r="AX85">
        <v>0</v>
      </c>
      <c r="AY85">
        <v>2</v>
      </c>
      <c r="AZ85">
        <v>0</v>
      </c>
      <c r="BA85">
        <v>1</v>
      </c>
      <c r="BB85">
        <v>0</v>
      </c>
      <c r="BC85">
        <v>0</v>
      </c>
      <c r="BD85">
        <v>2</v>
      </c>
      <c r="BE85">
        <v>3</v>
      </c>
      <c r="BF85">
        <v>0</v>
      </c>
      <c r="BG85">
        <v>0</v>
      </c>
      <c r="BH85">
        <v>0</v>
      </c>
      <c r="BI85">
        <v>0</v>
      </c>
      <c r="BJ85">
        <v>3</v>
      </c>
      <c r="BK85">
        <v>0</v>
      </c>
      <c r="BL85">
        <v>470</v>
      </c>
      <c r="BM85">
        <v>86</v>
      </c>
      <c r="BN85">
        <v>34</v>
      </c>
      <c r="BO85">
        <v>34</v>
      </c>
      <c r="BP85">
        <v>4</v>
      </c>
      <c r="BQ85">
        <v>111</v>
      </c>
      <c r="BR85">
        <v>201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t="s">
        <v>58</v>
      </c>
      <c r="CF85" s="38"/>
    </row>
    <row r="86" spans="1:154" s="10" customFormat="1">
      <c r="A86" t="s">
        <v>183</v>
      </c>
      <c r="B86" s="10">
        <v>48</v>
      </c>
      <c r="C86" s="6" t="s">
        <v>2</v>
      </c>
      <c r="D86" s="10" t="s">
        <v>40</v>
      </c>
      <c r="E86" s="59">
        <f t="shared" si="36"/>
        <v>37.5</v>
      </c>
      <c r="F86" s="59">
        <f t="shared" si="37"/>
        <v>0</v>
      </c>
      <c r="G86" s="59">
        <f t="shared" si="38"/>
        <v>62.5</v>
      </c>
      <c r="H86" s="59">
        <f t="shared" si="39"/>
        <v>0</v>
      </c>
      <c r="I86" s="59">
        <f t="shared" si="40"/>
        <v>0.625</v>
      </c>
      <c r="J86">
        <v>8</v>
      </c>
      <c r="K86">
        <v>3</v>
      </c>
      <c r="L86">
        <v>0</v>
      </c>
      <c r="M86">
        <v>5</v>
      </c>
      <c r="N86">
        <v>0</v>
      </c>
      <c r="O86">
        <v>1</v>
      </c>
      <c r="P86">
        <v>630.40000010000006</v>
      </c>
      <c r="Q86">
        <v>0</v>
      </c>
      <c r="R86">
        <v>630.40000010000006</v>
      </c>
      <c r="S86">
        <v>0</v>
      </c>
      <c r="T86">
        <v>257.60000000000002</v>
      </c>
      <c r="U86">
        <v>257.60000000000002</v>
      </c>
      <c r="V86">
        <v>0</v>
      </c>
      <c r="W86">
        <v>115.8</v>
      </c>
      <c r="X86">
        <v>115.8</v>
      </c>
      <c r="Y86">
        <v>0</v>
      </c>
      <c r="Z86">
        <v>984.8</v>
      </c>
      <c r="AA86">
        <v>984.8</v>
      </c>
      <c r="AB86">
        <v>0</v>
      </c>
      <c r="AC86">
        <v>26</v>
      </c>
      <c r="AD86">
        <v>10</v>
      </c>
      <c r="AE86">
        <v>11</v>
      </c>
      <c r="AF86">
        <v>5</v>
      </c>
      <c r="AG86">
        <v>7</v>
      </c>
      <c r="AH86">
        <v>9</v>
      </c>
      <c r="AI86">
        <v>8</v>
      </c>
      <c r="AJ86">
        <v>0</v>
      </c>
      <c r="AK86">
        <v>0</v>
      </c>
      <c r="AL86">
        <v>2</v>
      </c>
      <c r="AM86">
        <v>5</v>
      </c>
      <c r="AN86">
        <v>4</v>
      </c>
      <c r="AO86">
        <v>1</v>
      </c>
      <c r="AP86">
        <v>0</v>
      </c>
      <c r="AQ86">
        <v>0</v>
      </c>
      <c r="AR86">
        <v>0</v>
      </c>
      <c r="AS86">
        <v>0</v>
      </c>
      <c r="AT86">
        <v>5</v>
      </c>
      <c r="AU86">
        <v>6</v>
      </c>
      <c r="AV86">
        <v>0</v>
      </c>
      <c r="AW86">
        <v>0</v>
      </c>
      <c r="AX86">
        <v>0</v>
      </c>
      <c r="AY86">
        <v>2</v>
      </c>
      <c r="AZ86">
        <v>0</v>
      </c>
      <c r="BA86">
        <v>1</v>
      </c>
      <c r="BB86">
        <v>0</v>
      </c>
      <c r="BC86">
        <v>0</v>
      </c>
      <c r="BD86">
        <v>2</v>
      </c>
      <c r="BE86">
        <v>6</v>
      </c>
      <c r="BF86">
        <v>0</v>
      </c>
      <c r="BG86">
        <v>0</v>
      </c>
      <c r="BH86">
        <v>0</v>
      </c>
      <c r="BI86">
        <v>5</v>
      </c>
      <c r="BJ86">
        <v>0</v>
      </c>
      <c r="BK86">
        <v>1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 t="s">
        <v>58</v>
      </c>
      <c r="CE86" s="58"/>
      <c r="CF86" s="38"/>
    </row>
    <row r="87" spans="1:154" s="10" customFormat="1">
      <c r="A87" t="s">
        <v>175</v>
      </c>
      <c r="B87" s="10">
        <v>48</v>
      </c>
      <c r="C87" s="4" t="s">
        <v>3</v>
      </c>
      <c r="D87" s="10" t="s">
        <v>40</v>
      </c>
      <c r="E87" s="59">
        <f t="shared" si="36"/>
        <v>100</v>
      </c>
      <c r="F87" s="59">
        <f t="shared" si="37"/>
        <v>0</v>
      </c>
      <c r="G87" s="59">
        <f t="shared" si="38"/>
        <v>0</v>
      </c>
      <c r="H87" s="59">
        <f t="shared" si="39"/>
        <v>0</v>
      </c>
      <c r="I87" s="59">
        <f t="shared" si="40"/>
        <v>0</v>
      </c>
      <c r="J87">
        <v>8</v>
      </c>
      <c r="K87">
        <v>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</v>
      </c>
      <c r="AD87">
        <v>0</v>
      </c>
      <c r="AE87">
        <v>2</v>
      </c>
      <c r="AF87">
        <v>1</v>
      </c>
      <c r="AG87">
        <v>3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28</v>
      </c>
      <c r="BF87">
        <v>17</v>
      </c>
      <c r="BG87">
        <v>0</v>
      </c>
      <c r="BH87">
        <v>0</v>
      </c>
      <c r="BI87">
        <v>0</v>
      </c>
      <c r="BJ87">
        <v>0</v>
      </c>
      <c r="BK87">
        <v>11</v>
      </c>
      <c r="BL87">
        <v>449</v>
      </c>
      <c r="BM87">
        <v>207</v>
      </c>
      <c r="BN87">
        <v>0</v>
      </c>
      <c r="BO87">
        <v>0</v>
      </c>
      <c r="BP87">
        <v>0</v>
      </c>
      <c r="BQ87">
        <v>0</v>
      </c>
      <c r="BR87">
        <v>242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 t="s">
        <v>58</v>
      </c>
      <c r="CE87" s="58" t="s">
        <v>111</v>
      </c>
      <c r="CF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</row>
    <row r="88" spans="1:154">
      <c r="A88" t="s">
        <v>176</v>
      </c>
      <c r="B88" s="10">
        <v>48</v>
      </c>
      <c r="C88" s="6" t="s">
        <v>2</v>
      </c>
      <c r="D88" s="10" t="s">
        <v>40</v>
      </c>
      <c r="E88" s="59">
        <f t="shared" si="36"/>
        <v>25</v>
      </c>
      <c r="F88" s="59">
        <f t="shared" si="37"/>
        <v>0</v>
      </c>
      <c r="G88" s="59">
        <f t="shared" si="38"/>
        <v>50</v>
      </c>
      <c r="H88" s="59">
        <f t="shared" si="39"/>
        <v>25</v>
      </c>
      <c r="I88" s="59">
        <f t="shared" si="40"/>
        <v>0.5</v>
      </c>
      <c r="J88">
        <v>8</v>
      </c>
      <c r="K88">
        <v>2</v>
      </c>
      <c r="L88">
        <v>0</v>
      </c>
      <c r="M88">
        <v>4</v>
      </c>
      <c r="N88">
        <v>2</v>
      </c>
      <c r="O88">
        <v>0.66666666669999997</v>
      </c>
      <c r="P88">
        <v>1686.166667</v>
      </c>
      <c r="Q88">
        <v>0</v>
      </c>
      <c r="R88">
        <v>1364.5</v>
      </c>
      <c r="S88">
        <v>2329.5</v>
      </c>
      <c r="T88">
        <v>409.66666659999999</v>
      </c>
      <c r="U88">
        <v>371.25</v>
      </c>
      <c r="V88">
        <v>486.5</v>
      </c>
      <c r="W88">
        <v>142.16666670000001</v>
      </c>
      <c r="X88">
        <v>173</v>
      </c>
      <c r="Y88">
        <v>80.5</v>
      </c>
      <c r="Z88">
        <v>397.16666659999999</v>
      </c>
      <c r="AA88">
        <v>497.25</v>
      </c>
      <c r="AB88">
        <v>197</v>
      </c>
      <c r="AC88">
        <v>16</v>
      </c>
      <c r="AD88">
        <v>8</v>
      </c>
      <c r="AE88">
        <v>6</v>
      </c>
      <c r="AF88">
        <v>2</v>
      </c>
      <c r="AG88">
        <v>7</v>
      </c>
      <c r="AH88">
        <v>8</v>
      </c>
      <c r="AI88">
        <v>1</v>
      </c>
      <c r="AJ88">
        <v>0</v>
      </c>
      <c r="AK88">
        <v>0</v>
      </c>
      <c r="AL88">
        <v>0</v>
      </c>
      <c r="AM88">
        <v>6</v>
      </c>
      <c r="AN88">
        <v>2</v>
      </c>
      <c r="AO88">
        <v>0</v>
      </c>
      <c r="AP88">
        <v>0</v>
      </c>
      <c r="AQ88">
        <v>0</v>
      </c>
      <c r="AR88">
        <v>0</v>
      </c>
      <c r="AS88">
        <v>1</v>
      </c>
      <c r="AT88">
        <v>4</v>
      </c>
      <c r="AU88">
        <v>1</v>
      </c>
      <c r="AV88">
        <v>0</v>
      </c>
      <c r="AW88">
        <v>0</v>
      </c>
      <c r="AX88">
        <v>0</v>
      </c>
      <c r="AY88">
        <v>0</v>
      </c>
      <c r="AZ88">
        <v>2</v>
      </c>
      <c r="BA88">
        <v>0</v>
      </c>
      <c r="BB88">
        <v>0</v>
      </c>
      <c r="BC88">
        <v>0</v>
      </c>
      <c r="BD88">
        <v>0</v>
      </c>
      <c r="BE88">
        <v>6</v>
      </c>
      <c r="BF88">
        <v>0</v>
      </c>
      <c r="BG88">
        <v>0</v>
      </c>
      <c r="BH88">
        <v>0</v>
      </c>
      <c r="BI88">
        <v>2</v>
      </c>
      <c r="BJ88">
        <v>4</v>
      </c>
      <c r="BK88">
        <v>0</v>
      </c>
      <c r="BL88">
        <v>282</v>
      </c>
      <c r="BM88">
        <v>97</v>
      </c>
      <c r="BN88">
        <v>13</v>
      </c>
      <c r="BO88">
        <v>40</v>
      </c>
      <c r="BP88">
        <v>14</v>
      </c>
      <c r="BQ88">
        <v>10</v>
      </c>
      <c r="BR88">
        <v>108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 t="s">
        <v>58</v>
      </c>
      <c r="CE88" s="58" t="s">
        <v>111</v>
      </c>
    </row>
    <row r="89" spans="1:154">
      <c r="A89" t="s">
        <v>177</v>
      </c>
      <c r="B89" s="10">
        <v>40</v>
      </c>
      <c r="C89" s="6" t="s">
        <v>2</v>
      </c>
      <c r="D89" s="10" t="s">
        <v>40</v>
      </c>
      <c r="E89" s="59">
        <f t="shared" si="36"/>
        <v>100</v>
      </c>
      <c r="F89" s="59">
        <f t="shared" si="37"/>
        <v>0</v>
      </c>
      <c r="G89" s="59">
        <f t="shared" si="38"/>
        <v>0</v>
      </c>
      <c r="H89" s="59">
        <f t="shared" si="39"/>
        <v>0</v>
      </c>
      <c r="I89" s="59">
        <f t="shared" si="40"/>
        <v>0</v>
      </c>
      <c r="J89">
        <v>8</v>
      </c>
      <c r="K89">
        <v>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12</v>
      </c>
      <c r="BF89">
        <v>9</v>
      </c>
      <c r="BG89">
        <v>0</v>
      </c>
      <c r="BH89">
        <v>0</v>
      </c>
      <c r="BI89">
        <v>0</v>
      </c>
      <c r="BJ89">
        <v>0</v>
      </c>
      <c r="BK89">
        <v>3</v>
      </c>
      <c r="BL89">
        <v>174</v>
      </c>
      <c r="BM89">
        <v>59</v>
      </c>
      <c r="BN89">
        <v>0</v>
      </c>
      <c r="BO89">
        <v>0</v>
      </c>
      <c r="BP89">
        <v>0</v>
      </c>
      <c r="BQ89">
        <v>0</v>
      </c>
      <c r="BR89">
        <v>115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 t="s">
        <v>58</v>
      </c>
      <c r="CE89" s="58" t="s">
        <v>111</v>
      </c>
    </row>
    <row r="90" spans="1:154" s="10" customFormat="1">
      <c r="A90" s="63"/>
      <c r="B90" s="38"/>
      <c r="C90" s="65"/>
      <c r="D90" s="65"/>
      <c r="E90" s="65"/>
      <c r="F90" s="65"/>
      <c r="G90" s="65"/>
      <c r="H90" s="65"/>
      <c r="I90" s="65"/>
      <c r="J90" s="65"/>
      <c r="K90" s="63"/>
      <c r="L90" s="63"/>
      <c r="M90" s="63"/>
      <c r="N90" s="63"/>
      <c r="O90" s="64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38"/>
      <c r="AO90" s="38"/>
      <c r="AP90" s="38"/>
      <c r="AQ90" s="38"/>
      <c r="AR90" s="38"/>
      <c r="AS90" s="63"/>
      <c r="AT90" s="63"/>
      <c r="AU90" s="63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58" t="s">
        <v>111</v>
      </c>
      <c r="CF90" s="38"/>
    </row>
    <row r="91" spans="1:154" s="10" customFormat="1">
      <c r="A91" s="34" t="s">
        <v>3</v>
      </c>
      <c r="B91" s="34">
        <f>COUNTIF(C64:C89,"WT")</f>
        <v>10</v>
      </c>
      <c r="C91" s="63"/>
      <c r="D91" s="22" t="s">
        <v>41</v>
      </c>
      <c r="E91" s="24">
        <f>AVERAGE(E67:E70,E72,E77,E79:E79,E82:E83,E87)</f>
        <v>47.5</v>
      </c>
      <c r="F91" s="24">
        <f t="shared" ref="F91:BQ91" si="41">AVERAGE(F67:F70,F72,F77,F79:F79,F82:F83,F87)</f>
        <v>1.25</v>
      </c>
      <c r="G91" s="24">
        <f t="shared" si="41"/>
        <v>28.75</v>
      </c>
      <c r="H91" s="24">
        <f t="shared" si="41"/>
        <v>22.5</v>
      </c>
      <c r="I91" s="24">
        <f t="shared" si="41"/>
        <v>0.28749999999999998</v>
      </c>
      <c r="J91" s="24">
        <f t="shared" si="41"/>
        <v>8</v>
      </c>
      <c r="K91" s="24">
        <f t="shared" si="41"/>
        <v>3.8</v>
      </c>
      <c r="L91" s="24">
        <f t="shared" si="41"/>
        <v>0.1</v>
      </c>
      <c r="M91" s="24">
        <f t="shared" si="41"/>
        <v>2.2999999999999998</v>
      </c>
      <c r="N91" s="24">
        <f t="shared" si="41"/>
        <v>1.8</v>
      </c>
      <c r="O91" s="24">
        <f t="shared" si="41"/>
        <v>0.50285714286000005</v>
      </c>
      <c r="P91" s="24">
        <f t="shared" si="41"/>
        <v>1488.83321424</v>
      </c>
      <c r="Q91" s="24">
        <f t="shared" si="41"/>
        <v>206.9</v>
      </c>
      <c r="R91" s="24">
        <f t="shared" si="41"/>
        <v>1119.6858333300002</v>
      </c>
      <c r="S91" s="24">
        <f t="shared" si="41"/>
        <v>683.83333330000005</v>
      </c>
      <c r="T91" s="24">
        <f t="shared" si="41"/>
        <v>509.83035713999999</v>
      </c>
      <c r="U91" s="24">
        <f t="shared" si="41"/>
        <v>344.16916667700002</v>
      </c>
      <c r="V91" s="24">
        <f t="shared" si="41"/>
        <v>254.31666666999999</v>
      </c>
      <c r="W91" s="24">
        <f t="shared" si="41"/>
        <v>426.42797615000001</v>
      </c>
      <c r="X91" s="24">
        <f t="shared" si="41"/>
        <v>379.28750000000002</v>
      </c>
      <c r="Y91" s="24">
        <f t="shared" si="41"/>
        <v>197.36666663400001</v>
      </c>
      <c r="Z91" s="24">
        <f t="shared" si="41"/>
        <v>450.63476188620007</v>
      </c>
      <c r="AA91" s="24">
        <f t="shared" si="41"/>
        <v>500.28500000000003</v>
      </c>
      <c r="AB91" s="24">
        <f t="shared" si="41"/>
        <v>117.96666667320001</v>
      </c>
      <c r="AC91" s="24">
        <f t="shared" si="41"/>
        <v>17.5</v>
      </c>
      <c r="AD91" s="24">
        <f t="shared" si="41"/>
        <v>7.1</v>
      </c>
      <c r="AE91" s="24">
        <f t="shared" si="41"/>
        <v>6.4</v>
      </c>
      <c r="AF91" s="24">
        <f t="shared" si="41"/>
        <v>4</v>
      </c>
      <c r="AG91" s="24">
        <f t="shared" si="41"/>
        <v>7.6</v>
      </c>
      <c r="AH91" s="24">
        <f t="shared" si="41"/>
        <v>5.9</v>
      </c>
      <c r="AI91" s="24">
        <f t="shared" si="41"/>
        <v>1.6</v>
      </c>
      <c r="AJ91" s="24">
        <f t="shared" si="41"/>
        <v>0.1</v>
      </c>
      <c r="AK91" s="24">
        <f t="shared" si="41"/>
        <v>1.5</v>
      </c>
      <c r="AL91" s="24">
        <f t="shared" si="41"/>
        <v>0.8</v>
      </c>
      <c r="AM91" s="24">
        <f t="shared" si="41"/>
        <v>4.2</v>
      </c>
      <c r="AN91" s="24">
        <f t="shared" si="41"/>
        <v>1.8</v>
      </c>
      <c r="AO91" s="24">
        <f t="shared" si="41"/>
        <v>0.4</v>
      </c>
      <c r="AP91" s="24">
        <f t="shared" si="41"/>
        <v>0.1</v>
      </c>
      <c r="AQ91" s="24">
        <f t="shared" si="41"/>
        <v>0.5</v>
      </c>
      <c r="AR91" s="24">
        <f t="shared" si="41"/>
        <v>0.1</v>
      </c>
      <c r="AS91" s="24">
        <f t="shared" si="41"/>
        <v>2.4</v>
      </c>
      <c r="AT91" s="24">
        <f t="shared" si="41"/>
        <v>2.2999999999999998</v>
      </c>
      <c r="AU91" s="24">
        <f t="shared" si="41"/>
        <v>0.8</v>
      </c>
      <c r="AV91" s="24">
        <f t="shared" si="41"/>
        <v>0</v>
      </c>
      <c r="AW91" s="24">
        <f t="shared" si="41"/>
        <v>0.3</v>
      </c>
      <c r="AX91" s="24">
        <f t="shared" si="41"/>
        <v>0.6</v>
      </c>
      <c r="AY91" s="24">
        <f t="shared" si="41"/>
        <v>1</v>
      </c>
      <c r="AZ91" s="24">
        <f t="shared" si="41"/>
        <v>1.8</v>
      </c>
      <c r="BA91" s="24">
        <f t="shared" si="41"/>
        <v>0.4</v>
      </c>
      <c r="BB91" s="24">
        <f t="shared" si="41"/>
        <v>0</v>
      </c>
      <c r="BC91" s="24">
        <f t="shared" si="41"/>
        <v>0.7</v>
      </c>
      <c r="BD91" s="24">
        <f t="shared" si="41"/>
        <v>0.1</v>
      </c>
      <c r="BE91" s="24">
        <f t="shared" si="41"/>
        <v>16.3</v>
      </c>
      <c r="BF91" s="24">
        <f t="shared" si="41"/>
        <v>3.4</v>
      </c>
      <c r="BG91" s="24">
        <f t="shared" si="41"/>
        <v>0</v>
      </c>
      <c r="BH91" s="24">
        <f t="shared" si="41"/>
        <v>3.7</v>
      </c>
      <c r="BI91" s="24">
        <f t="shared" si="41"/>
        <v>1.4</v>
      </c>
      <c r="BJ91" s="24">
        <f t="shared" si="41"/>
        <v>2.9</v>
      </c>
      <c r="BK91" s="24">
        <f t="shared" si="41"/>
        <v>4.9000000000000004</v>
      </c>
      <c r="BL91" s="24">
        <f t="shared" si="41"/>
        <v>236.5</v>
      </c>
      <c r="BM91" s="24">
        <f t="shared" si="41"/>
        <v>84.9</v>
      </c>
      <c r="BN91" s="24">
        <f t="shared" si="41"/>
        <v>4.7</v>
      </c>
      <c r="BO91" s="24">
        <f t="shared" si="41"/>
        <v>20</v>
      </c>
      <c r="BP91" s="24">
        <f t="shared" si="41"/>
        <v>5.4</v>
      </c>
      <c r="BQ91" s="24">
        <f t="shared" si="41"/>
        <v>8.6999999999999993</v>
      </c>
      <c r="BR91" s="24">
        <f t="shared" ref="BR91:BX91" si="42">AVERAGE(BR67:BR70,BR72,BR77,BR79:BR79,BR82:BR83,BR87)</f>
        <v>112.8</v>
      </c>
      <c r="BS91" s="24">
        <f t="shared" si="42"/>
        <v>0</v>
      </c>
      <c r="BT91" s="24">
        <f t="shared" si="42"/>
        <v>0</v>
      </c>
      <c r="BU91" s="24">
        <f t="shared" si="42"/>
        <v>0</v>
      </c>
      <c r="BV91" s="24">
        <f t="shared" si="42"/>
        <v>0</v>
      </c>
      <c r="BW91" s="24">
        <f t="shared" si="42"/>
        <v>0</v>
      </c>
      <c r="BX91" s="24">
        <f t="shared" si="42"/>
        <v>0</v>
      </c>
      <c r="BY91" s="38"/>
      <c r="BZ91" s="38"/>
      <c r="CA91" s="38"/>
      <c r="CB91" s="38"/>
      <c r="CC91" s="38"/>
      <c r="CD91" s="38"/>
      <c r="CE91" s="58" t="s">
        <v>111</v>
      </c>
      <c r="CF91" s="38"/>
    </row>
    <row r="92" spans="1:154" s="10" customFormat="1">
      <c r="A92" s="35" t="s">
        <v>179</v>
      </c>
      <c r="B92" s="34">
        <f>COUNTIF(C64:C89,"+ve")</f>
        <v>13</v>
      </c>
      <c r="C92" s="63"/>
      <c r="D92" s="18" t="s">
        <v>41</v>
      </c>
      <c r="E92" s="27">
        <f t="shared" ref="E92:BP92" si="43">AVERAGE(E71,E73:E76,E78,E80:E81,E84:E86,E88:E89)</f>
        <v>30.76923076923077</v>
      </c>
      <c r="F92" s="27">
        <f t="shared" si="43"/>
        <v>3.8461538461538463</v>
      </c>
      <c r="G92" s="27">
        <f t="shared" si="43"/>
        <v>58.653846153846153</v>
      </c>
      <c r="H92" s="27">
        <f t="shared" si="43"/>
        <v>6.7307692307692308</v>
      </c>
      <c r="I92" s="27">
        <f t="shared" si="43"/>
        <v>0.58653846153846156</v>
      </c>
      <c r="J92" s="27">
        <f t="shared" si="43"/>
        <v>8</v>
      </c>
      <c r="K92" s="27">
        <f t="shared" si="43"/>
        <v>2.4615384615384617</v>
      </c>
      <c r="L92" s="27">
        <f t="shared" si="43"/>
        <v>0.30769230769230771</v>
      </c>
      <c r="M92" s="27">
        <f t="shared" si="43"/>
        <v>4.6923076923076925</v>
      </c>
      <c r="N92" s="27">
        <f t="shared" si="43"/>
        <v>0.53846153846153844</v>
      </c>
      <c r="O92" s="27">
        <f t="shared" si="43"/>
        <v>0.81730769230769229</v>
      </c>
      <c r="P92" s="27">
        <f t="shared" si="43"/>
        <v>991.64496339230755</v>
      </c>
      <c r="Q92" s="27">
        <f t="shared" si="43"/>
        <v>336.57692307692309</v>
      </c>
      <c r="R92" s="27">
        <f t="shared" si="43"/>
        <v>950.93296704615386</v>
      </c>
      <c r="S92" s="27">
        <f t="shared" si="43"/>
        <v>582</v>
      </c>
      <c r="T92" s="27">
        <f t="shared" si="43"/>
        <v>249.29844322307693</v>
      </c>
      <c r="U92" s="27">
        <f t="shared" si="43"/>
        <v>216.02362637846153</v>
      </c>
      <c r="V92" s="27">
        <f t="shared" si="43"/>
        <v>225.11538461538461</v>
      </c>
      <c r="W92" s="27">
        <f t="shared" si="43"/>
        <v>632.27216114615396</v>
      </c>
      <c r="X92" s="27">
        <f t="shared" si="43"/>
        <v>641.87765564615393</v>
      </c>
      <c r="Y92" s="27">
        <f t="shared" si="43"/>
        <v>62.730769230769234</v>
      </c>
      <c r="Z92" s="27">
        <f t="shared" si="43"/>
        <v>649.99148353846147</v>
      </c>
      <c r="AA92" s="27">
        <f t="shared" si="43"/>
        <v>699.39835166615376</v>
      </c>
      <c r="AB92" s="27">
        <f t="shared" si="43"/>
        <v>102.84615384615384</v>
      </c>
      <c r="AC92" s="27">
        <f t="shared" si="43"/>
        <v>21.076923076923077</v>
      </c>
      <c r="AD92" s="27">
        <f t="shared" si="43"/>
        <v>7.7692307692307692</v>
      </c>
      <c r="AE92" s="27">
        <f t="shared" si="43"/>
        <v>10.615384615384615</v>
      </c>
      <c r="AF92" s="27">
        <f t="shared" si="43"/>
        <v>2.6923076923076925</v>
      </c>
      <c r="AG92" s="27">
        <f t="shared" si="43"/>
        <v>7.8461538461538458</v>
      </c>
      <c r="AH92" s="27">
        <f t="shared" si="43"/>
        <v>6.5384615384615383</v>
      </c>
      <c r="AI92" s="27">
        <f t="shared" si="43"/>
        <v>5</v>
      </c>
      <c r="AJ92" s="27">
        <f t="shared" si="43"/>
        <v>0</v>
      </c>
      <c r="AK92" s="27">
        <f t="shared" si="43"/>
        <v>0</v>
      </c>
      <c r="AL92" s="27">
        <f t="shared" si="43"/>
        <v>1.6923076923076923</v>
      </c>
      <c r="AM92" s="27">
        <f t="shared" si="43"/>
        <v>5.5384615384615383</v>
      </c>
      <c r="AN92" s="27">
        <f t="shared" si="43"/>
        <v>1.3076923076923077</v>
      </c>
      <c r="AO92" s="27">
        <f t="shared" si="43"/>
        <v>0.46153846153846156</v>
      </c>
      <c r="AP92" s="27">
        <f t="shared" si="43"/>
        <v>0</v>
      </c>
      <c r="AQ92" s="27">
        <f t="shared" si="43"/>
        <v>0</v>
      </c>
      <c r="AR92" s="27">
        <f t="shared" si="43"/>
        <v>0.46153846153846156</v>
      </c>
      <c r="AS92" s="27">
        <f t="shared" si="43"/>
        <v>1</v>
      </c>
      <c r="AT92" s="27">
        <f t="shared" si="43"/>
        <v>4.6923076923076925</v>
      </c>
      <c r="AU92" s="27">
        <f t="shared" si="43"/>
        <v>4.384615384615385</v>
      </c>
      <c r="AV92" s="27">
        <f t="shared" si="43"/>
        <v>0</v>
      </c>
      <c r="AW92" s="27">
        <f t="shared" si="43"/>
        <v>0</v>
      </c>
      <c r="AX92" s="27">
        <f t="shared" si="43"/>
        <v>0.53846153846153844</v>
      </c>
      <c r="AY92" s="27">
        <f t="shared" si="43"/>
        <v>1.3076923076923077</v>
      </c>
      <c r="AZ92" s="27">
        <f t="shared" si="43"/>
        <v>0.53846153846153844</v>
      </c>
      <c r="BA92" s="27">
        <f t="shared" si="43"/>
        <v>0.15384615384615385</v>
      </c>
      <c r="BB92" s="27">
        <f t="shared" si="43"/>
        <v>0</v>
      </c>
      <c r="BC92" s="27">
        <f t="shared" si="43"/>
        <v>0</v>
      </c>
      <c r="BD92" s="27">
        <f t="shared" si="43"/>
        <v>0.69230769230769229</v>
      </c>
      <c r="BE92" s="27">
        <f t="shared" si="43"/>
        <v>14.461538461538462</v>
      </c>
      <c r="BF92" s="27">
        <f t="shared" si="43"/>
        <v>3.0769230769230771</v>
      </c>
      <c r="BG92" s="27">
        <f t="shared" si="43"/>
        <v>0.23076923076923078</v>
      </c>
      <c r="BH92" s="27">
        <f t="shared" si="43"/>
        <v>0.92307692307692313</v>
      </c>
      <c r="BI92" s="27">
        <f t="shared" si="43"/>
        <v>3.0769230769230771</v>
      </c>
      <c r="BJ92" s="27">
        <f t="shared" si="43"/>
        <v>2.5384615384615383</v>
      </c>
      <c r="BK92" s="27">
        <f t="shared" si="43"/>
        <v>4.615384615384615</v>
      </c>
      <c r="BL92" s="27">
        <f t="shared" si="43"/>
        <v>259.38461538461536</v>
      </c>
      <c r="BM92" s="27">
        <f t="shared" si="43"/>
        <v>57.384615384615387</v>
      </c>
      <c r="BN92" s="27">
        <f t="shared" si="43"/>
        <v>7.0769230769230766</v>
      </c>
      <c r="BO92" s="27">
        <f t="shared" si="43"/>
        <v>72.307692307692307</v>
      </c>
      <c r="BP92" s="27">
        <f t="shared" si="43"/>
        <v>8.3076923076923084</v>
      </c>
      <c r="BQ92" s="27">
        <f t="shared" ref="BQ92:BX92" si="44">AVERAGE(BQ71,BQ73:BQ76,BQ78,BQ80:BQ81,BQ84:BQ86,BQ88:BQ89)</f>
        <v>11.23076923076923</v>
      </c>
      <c r="BR92" s="27">
        <f t="shared" si="44"/>
        <v>103.07692307692308</v>
      </c>
      <c r="BS92" s="27">
        <f t="shared" si="44"/>
        <v>0</v>
      </c>
      <c r="BT92" s="27">
        <f t="shared" si="44"/>
        <v>0</v>
      </c>
      <c r="BU92" s="27">
        <f t="shared" si="44"/>
        <v>0</v>
      </c>
      <c r="BV92" s="27">
        <f t="shared" si="44"/>
        <v>0</v>
      </c>
      <c r="BW92" s="27">
        <f t="shared" si="44"/>
        <v>0</v>
      </c>
      <c r="BX92" s="27">
        <f t="shared" si="44"/>
        <v>0</v>
      </c>
      <c r="BY92" s="38"/>
      <c r="BZ92" s="38"/>
      <c r="CA92" s="38"/>
      <c r="CB92" s="38"/>
      <c r="CC92" s="38"/>
      <c r="CD92" s="38"/>
      <c r="CE92" s="58" t="s">
        <v>111</v>
      </c>
      <c r="CF92" s="38"/>
    </row>
    <row r="93" spans="1:154" s="10" customFormat="1">
      <c r="A93" s="63"/>
      <c r="B93" s="63"/>
      <c r="C93" s="63"/>
      <c r="D93" s="22" t="s">
        <v>43</v>
      </c>
      <c r="E93" s="24">
        <f t="shared" ref="E93:BP93" si="45">STDEV(E67:E70,E72,E77,E79:E79,E82:E83,E87)/SQRT($B91)</f>
        <v>11.902380714238083</v>
      </c>
      <c r="F93" s="24">
        <f t="shared" si="45"/>
        <v>1.25</v>
      </c>
      <c r="G93" s="24">
        <f t="shared" si="45"/>
        <v>10.549157417643469</v>
      </c>
      <c r="H93" s="24">
        <f t="shared" si="45"/>
        <v>7.6376261582597333</v>
      </c>
      <c r="I93" s="24">
        <f t="shared" si="45"/>
        <v>0.10549157417643468</v>
      </c>
      <c r="J93" s="24">
        <f t="shared" si="45"/>
        <v>0</v>
      </c>
      <c r="K93" s="24">
        <f t="shared" si="45"/>
        <v>0.9521904571390466</v>
      </c>
      <c r="L93" s="24">
        <f t="shared" si="45"/>
        <v>9.9999999999999992E-2</v>
      </c>
      <c r="M93" s="24">
        <f t="shared" si="45"/>
        <v>0.84393259341147742</v>
      </c>
      <c r="N93" s="24">
        <f t="shared" si="45"/>
        <v>0.61101009266077866</v>
      </c>
      <c r="O93" s="24">
        <f t="shared" si="45"/>
        <v>0.13697079153280417</v>
      </c>
      <c r="P93" s="24">
        <f t="shared" si="45"/>
        <v>360.62103743049124</v>
      </c>
      <c r="Q93" s="24">
        <f t="shared" si="45"/>
        <v>206.89999999999998</v>
      </c>
      <c r="R93" s="24">
        <f t="shared" si="45"/>
        <v>414.6058323286872</v>
      </c>
      <c r="S93" s="24">
        <f t="shared" si="45"/>
        <v>219.94948492281384</v>
      </c>
      <c r="T93" s="24">
        <f t="shared" si="45"/>
        <v>163.73165805094399</v>
      </c>
      <c r="U93" s="24">
        <f t="shared" si="45"/>
        <v>154.44574397134284</v>
      </c>
      <c r="V93" s="24">
        <f t="shared" si="45"/>
        <v>126.37745601496907</v>
      </c>
      <c r="W93" s="24">
        <f t="shared" si="45"/>
        <v>181.69942641685503</v>
      </c>
      <c r="X93" s="24">
        <f t="shared" si="45"/>
        <v>190.00890151845516</v>
      </c>
      <c r="Y93" s="24">
        <f t="shared" si="45"/>
        <v>128.37291065146795</v>
      </c>
      <c r="Z93" s="24">
        <f t="shared" si="45"/>
        <v>147.29795926043704</v>
      </c>
      <c r="AA93" s="24">
        <f t="shared" si="45"/>
        <v>168.02692278487856</v>
      </c>
      <c r="AB93" s="24">
        <f t="shared" si="45"/>
        <v>51.317823536811908</v>
      </c>
      <c r="AC93" s="24">
        <f t="shared" si="45"/>
        <v>3.5566838487557479</v>
      </c>
      <c r="AD93" s="24">
        <f t="shared" si="45"/>
        <v>1.6696639715157588</v>
      </c>
      <c r="AE93" s="24">
        <f t="shared" si="45"/>
        <v>1.6679994670929068</v>
      </c>
      <c r="AF93" s="24">
        <f t="shared" si="45"/>
        <v>1.0749676997731399</v>
      </c>
      <c r="AG93" s="24">
        <f t="shared" si="45"/>
        <v>1.3266499161421597</v>
      </c>
      <c r="AH93" s="24">
        <f t="shared" si="45"/>
        <v>1.3034143197344767</v>
      </c>
      <c r="AI93" s="24">
        <f t="shared" si="45"/>
        <v>0.71802197428460035</v>
      </c>
      <c r="AJ93" s="24">
        <f t="shared" si="45"/>
        <v>9.9999999999999992E-2</v>
      </c>
      <c r="AK93" s="24">
        <f t="shared" si="45"/>
        <v>1.5</v>
      </c>
      <c r="AL93" s="24">
        <f t="shared" si="45"/>
        <v>0.4898979485566356</v>
      </c>
      <c r="AM93" s="24">
        <f t="shared" si="45"/>
        <v>0.9521904571390466</v>
      </c>
      <c r="AN93" s="24">
        <f t="shared" si="45"/>
        <v>0.44221663871405331</v>
      </c>
      <c r="AO93" s="24">
        <f t="shared" si="45"/>
        <v>0.30550504633038933</v>
      </c>
      <c r="AP93" s="24">
        <f t="shared" si="45"/>
        <v>9.9999999999999992E-2</v>
      </c>
      <c r="AQ93" s="24">
        <f t="shared" si="45"/>
        <v>0.5</v>
      </c>
      <c r="AR93" s="24">
        <f t="shared" si="45"/>
        <v>9.9999999999999992E-2</v>
      </c>
      <c r="AS93" s="24">
        <f t="shared" si="45"/>
        <v>0.94516312525052171</v>
      </c>
      <c r="AT93" s="24">
        <f t="shared" si="45"/>
        <v>0.84393259341147742</v>
      </c>
      <c r="AU93" s="24">
        <f t="shared" si="45"/>
        <v>0.41633319989322654</v>
      </c>
      <c r="AV93" s="24">
        <f t="shared" si="45"/>
        <v>0</v>
      </c>
      <c r="AW93" s="24">
        <f t="shared" si="45"/>
        <v>0.3</v>
      </c>
      <c r="AX93" s="24">
        <f t="shared" si="45"/>
        <v>0.30550504633038933</v>
      </c>
      <c r="AY93" s="24">
        <f t="shared" si="45"/>
        <v>0.53748384988656994</v>
      </c>
      <c r="AZ93" s="24">
        <f t="shared" si="45"/>
        <v>0.61101009266077866</v>
      </c>
      <c r="BA93" s="24">
        <f t="shared" si="45"/>
        <v>0.26666666666666666</v>
      </c>
      <c r="BB93" s="24">
        <f t="shared" si="45"/>
        <v>0</v>
      </c>
      <c r="BC93" s="24">
        <f t="shared" si="45"/>
        <v>0.7</v>
      </c>
      <c r="BD93" s="24">
        <f t="shared" si="45"/>
        <v>9.9999999999999992E-2</v>
      </c>
      <c r="BE93" s="24">
        <f t="shared" si="45"/>
        <v>6.2004480124871257</v>
      </c>
      <c r="BF93" s="24">
        <f t="shared" si="45"/>
        <v>1.8390818965511628</v>
      </c>
      <c r="BG93" s="24">
        <f t="shared" si="45"/>
        <v>0</v>
      </c>
      <c r="BH93" s="24">
        <f t="shared" si="45"/>
        <v>3.4834529485044636</v>
      </c>
      <c r="BI93" s="24">
        <f t="shared" si="45"/>
        <v>0.4760952285695233</v>
      </c>
      <c r="BJ93" s="24">
        <f t="shared" si="45"/>
        <v>0.8875684637129565</v>
      </c>
      <c r="BK93" s="24">
        <f t="shared" si="45"/>
        <v>1.6360521589077368</v>
      </c>
      <c r="BL93" s="24">
        <f t="shared" si="45"/>
        <v>51.219191281740827</v>
      </c>
      <c r="BM93" s="24">
        <f t="shared" si="45"/>
        <v>22.964924946051482</v>
      </c>
      <c r="BN93" s="24">
        <f t="shared" si="45"/>
        <v>2.4497165368897504</v>
      </c>
      <c r="BO93" s="24">
        <f t="shared" si="45"/>
        <v>7.8343970908920468</v>
      </c>
      <c r="BP93" s="24">
        <f t="shared" si="45"/>
        <v>1.4236104336041748</v>
      </c>
      <c r="BQ93" s="24">
        <f t="shared" ref="BQ93:BX93" si="46">STDEV(BQ67:BQ70,BQ72,BQ77,BQ79:BQ79,BQ82:BQ83,BQ87)/SQRT($B91)</f>
        <v>4.5216761887109467</v>
      </c>
      <c r="BR93" s="24">
        <f t="shared" si="46"/>
        <v>27.895360028347209</v>
      </c>
      <c r="BS93" s="24">
        <f t="shared" si="46"/>
        <v>0</v>
      </c>
      <c r="BT93" s="24">
        <f t="shared" si="46"/>
        <v>0</v>
      </c>
      <c r="BU93" s="24">
        <f t="shared" si="46"/>
        <v>0</v>
      </c>
      <c r="BV93" s="24">
        <f t="shared" si="46"/>
        <v>0</v>
      </c>
      <c r="BW93" s="24">
        <f t="shared" si="46"/>
        <v>0</v>
      </c>
      <c r="BX93" s="24">
        <f t="shared" si="46"/>
        <v>0</v>
      </c>
      <c r="BY93" s="38"/>
      <c r="BZ93" s="38"/>
      <c r="CA93" s="38"/>
      <c r="CB93" s="38"/>
      <c r="CC93" s="38"/>
      <c r="CD93" s="38"/>
      <c r="CE93" s="58" t="s">
        <v>111</v>
      </c>
      <c r="CF93" s="38"/>
    </row>
    <row r="94" spans="1:154" s="10" customFormat="1">
      <c r="A94" s="63"/>
      <c r="B94" s="2"/>
      <c r="C94" s="63"/>
      <c r="D94" s="18" t="s">
        <v>43</v>
      </c>
      <c r="E94" s="27">
        <f t="shared" ref="E94:BP94" si="47">STDEV(E71,E73:E76,E78,E80:E81,E84:E86,E88:E89)/SQRT($B92)</f>
        <v>8.6805144640710523</v>
      </c>
      <c r="F94" s="27">
        <f t="shared" si="47"/>
        <v>2.1856060411836307</v>
      </c>
      <c r="G94" s="27">
        <f t="shared" si="47"/>
        <v>8.6538461538461533</v>
      </c>
      <c r="H94" s="27">
        <f t="shared" si="47"/>
        <v>2.6911627602158119</v>
      </c>
      <c r="I94" s="27">
        <f t="shared" si="47"/>
        <v>8.653846153846155E-2</v>
      </c>
      <c r="J94" s="27">
        <f t="shared" si="47"/>
        <v>0</v>
      </c>
      <c r="K94" s="27">
        <f t="shared" si="47"/>
        <v>0.69444115712568422</v>
      </c>
      <c r="L94" s="27">
        <f t="shared" si="47"/>
        <v>0.17484848329469047</v>
      </c>
      <c r="M94" s="27">
        <f t="shared" si="47"/>
        <v>0.6923076923076924</v>
      </c>
      <c r="N94" s="27">
        <f t="shared" si="47"/>
        <v>0.21529302081726492</v>
      </c>
      <c r="O94" s="27">
        <f t="shared" si="47"/>
        <v>8.1379124540340408E-2</v>
      </c>
      <c r="P94" s="27">
        <f t="shared" si="47"/>
        <v>182.23151567685699</v>
      </c>
      <c r="Q94" s="27">
        <f t="shared" si="47"/>
        <v>177.89863007855465</v>
      </c>
      <c r="R94" s="27">
        <f t="shared" si="47"/>
        <v>196.6535686826625</v>
      </c>
      <c r="S94" s="27">
        <f t="shared" si="47"/>
        <v>250.08664524161446</v>
      </c>
      <c r="T94" s="27">
        <f t="shared" si="47"/>
        <v>68.083407050453275</v>
      </c>
      <c r="U94" s="27">
        <f t="shared" si="47"/>
        <v>61.835765378908441</v>
      </c>
      <c r="V94" s="27">
        <f t="shared" si="47"/>
        <v>102.61597806694195</v>
      </c>
      <c r="W94" s="27">
        <f t="shared" si="47"/>
        <v>373.18869087561382</v>
      </c>
      <c r="X94" s="27">
        <f t="shared" si="47"/>
        <v>372.59918692305303</v>
      </c>
      <c r="Y94" s="27">
        <f t="shared" si="47"/>
        <v>25.514991532418904</v>
      </c>
      <c r="Z94" s="27">
        <f t="shared" si="47"/>
        <v>125.45631504901979</v>
      </c>
      <c r="AA94" s="27">
        <f t="shared" si="47"/>
        <v>134.26422524782106</v>
      </c>
      <c r="AB94" s="27">
        <f t="shared" si="47"/>
        <v>40.320327340488959</v>
      </c>
      <c r="AC94" s="27">
        <f t="shared" si="47"/>
        <v>3.2373254600244152</v>
      </c>
      <c r="AD94" s="27">
        <f t="shared" si="47"/>
        <v>0.97503350470930983</v>
      </c>
      <c r="AE94" s="27">
        <f t="shared" si="47"/>
        <v>2.1469670364542868</v>
      </c>
      <c r="AF94" s="27">
        <f t="shared" si="47"/>
        <v>1.2929027933824317</v>
      </c>
      <c r="AG94" s="27">
        <f t="shared" si="47"/>
        <v>1.042962704585269</v>
      </c>
      <c r="AH94" s="27">
        <f t="shared" si="47"/>
        <v>0.95148591360407575</v>
      </c>
      <c r="AI94" s="27">
        <f t="shared" si="47"/>
        <v>2.1122354181147664</v>
      </c>
      <c r="AJ94" s="27">
        <f t="shared" si="47"/>
        <v>0</v>
      </c>
      <c r="AK94" s="27">
        <f t="shared" si="47"/>
        <v>0</v>
      </c>
      <c r="AL94" s="27">
        <f t="shared" si="47"/>
        <v>1.2162606385262997</v>
      </c>
      <c r="AM94" s="27">
        <f t="shared" si="47"/>
        <v>0.69444115712568422</v>
      </c>
      <c r="AN94" s="27">
        <f t="shared" si="47"/>
        <v>0.41424344670265417</v>
      </c>
      <c r="AO94" s="27">
        <f t="shared" si="47"/>
        <v>0.26831345559559422</v>
      </c>
      <c r="AP94" s="27">
        <f t="shared" si="47"/>
        <v>0</v>
      </c>
      <c r="AQ94" s="27">
        <f t="shared" si="47"/>
        <v>0</v>
      </c>
      <c r="AR94" s="27">
        <f t="shared" si="47"/>
        <v>0.46153846153846156</v>
      </c>
      <c r="AS94" s="27">
        <f t="shared" si="47"/>
        <v>0.33968311024337872</v>
      </c>
      <c r="AT94" s="27">
        <f t="shared" si="47"/>
        <v>0.6923076923076924</v>
      </c>
      <c r="AU94" s="27">
        <f t="shared" si="47"/>
        <v>1.879506418903172</v>
      </c>
      <c r="AV94" s="27">
        <f t="shared" si="47"/>
        <v>0</v>
      </c>
      <c r="AW94" s="27">
        <f t="shared" si="47"/>
        <v>0</v>
      </c>
      <c r="AX94" s="27">
        <f t="shared" si="47"/>
        <v>0.4021637728553365</v>
      </c>
      <c r="AY94" s="27">
        <f t="shared" si="47"/>
        <v>0.83500817886839906</v>
      </c>
      <c r="AZ94" s="27">
        <f t="shared" si="47"/>
        <v>0.21529302081726492</v>
      </c>
      <c r="BA94" s="27">
        <f t="shared" si="47"/>
        <v>0.10415433852097386</v>
      </c>
      <c r="BB94" s="27">
        <f t="shared" si="47"/>
        <v>0</v>
      </c>
      <c r="BC94" s="27">
        <f t="shared" si="47"/>
        <v>0</v>
      </c>
      <c r="BD94" s="27">
        <f t="shared" si="47"/>
        <v>0.41424344670265417</v>
      </c>
      <c r="BE94" s="27">
        <f t="shared" si="47"/>
        <v>2.6253580576687954</v>
      </c>
      <c r="BF94" s="27">
        <f t="shared" si="47"/>
        <v>1.2271581641187552</v>
      </c>
      <c r="BG94" s="27">
        <f t="shared" si="47"/>
        <v>0.16617283842071437</v>
      </c>
      <c r="BH94" s="27">
        <f t="shared" si="47"/>
        <v>0.52454544988407137</v>
      </c>
      <c r="BI94" s="27">
        <f t="shared" si="47"/>
        <v>0.75499650586335676</v>
      </c>
      <c r="BJ94" s="27">
        <f t="shared" si="47"/>
        <v>0.68514816491730202</v>
      </c>
      <c r="BK94" s="27">
        <f t="shared" si="47"/>
        <v>1.4346377258176544</v>
      </c>
      <c r="BL94" s="27">
        <f t="shared" si="47"/>
        <v>53.811582308389184</v>
      </c>
      <c r="BM94" s="27">
        <f t="shared" si="47"/>
        <v>14.655679944482566</v>
      </c>
      <c r="BN94" s="27">
        <f t="shared" si="47"/>
        <v>2.9752430162790335</v>
      </c>
      <c r="BO94" s="27">
        <f t="shared" si="47"/>
        <v>22.180895167996464</v>
      </c>
      <c r="BP94" s="27">
        <f t="shared" si="47"/>
        <v>1.9261513885459869</v>
      </c>
      <c r="BQ94" s="27">
        <f t="shared" ref="BQ94:BX94" si="48">STDEV(BQ71,BQ73:BQ76,BQ78,BQ80:BQ81,BQ84:BQ86,BQ88:BQ89)/SQRT($B92)</f>
        <v>8.3866146757747906</v>
      </c>
      <c r="BR94" s="27">
        <f t="shared" si="48"/>
        <v>26.572219332165055</v>
      </c>
      <c r="BS94" s="27">
        <f t="shared" si="48"/>
        <v>0</v>
      </c>
      <c r="BT94" s="27">
        <f t="shared" si="48"/>
        <v>0</v>
      </c>
      <c r="BU94" s="27">
        <f t="shared" si="48"/>
        <v>0</v>
      </c>
      <c r="BV94" s="27">
        <f t="shared" si="48"/>
        <v>0</v>
      </c>
      <c r="BW94" s="27">
        <f t="shared" si="48"/>
        <v>0</v>
      </c>
      <c r="BX94" s="27">
        <f t="shared" si="48"/>
        <v>0</v>
      </c>
      <c r="BY94" s="38"/>
      <c r="BZ94" s="38"/>
      <c r="CA94" s="38"/>
      <c r="CB94" s="38"/>
      <c r="CC94" s="38"/>
      <c r="CD94" s="38"/>
      <c r="CE94" s="58" t="s">
        <v>111</v>
      </c>
      <c r="CF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</row>
    <row r="95" spans="1:154" s="10" customFormat="1">
      <c r="C95" s="102"/>
      <c r="E95" s="59"/>
      <c r="F95" s="59"/>
      <c r="G95" s="59"/>
      <c r="H95" s="59"/>
      <c r="I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BV95" s="38"/>
      <c r="BW95" s="38"/>
      <c r="BX95" s="38"/>
      <c r="BY95" s="38"/>
      <c r="BZ95" s="38"/>
      <c r="CA95" s="38"/>
      <c r="CB95" s="38"/>
      <c r="CC95" s="38"/>
      <c r="CD95" s="38"/>
      <c r="CE95" s="58"/>
      <c r="CF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</row>
    <row r="96" spans="1:154" ht="16">
      <c r="A96" s="83" t="s">
        <v>139</v>
      </c>
      <c r="B96" s="66"/>
      <c r="C96" s="66" t="s">
        <v>140</v>
      </c>
      <c r="D96" s="66"/>
      <c r="E96" s="53" t="s">
        <v>63</v>
      </c>
      <c r="F96" s="53" t="s">
        <v>64</v>
      </c>
      <c r="G96" s="53" t="s">
        <v>65</v>
      </c>
      <c r="H96" s="53" t="s">
        <v>66</v>
      </c>
      <c r="I96" s="87" t="s">
        <v>100</v>
      </c>
      <c r="J96" s="53" t="s">
        <v>62</v>
      </c>
      <c r="K96" s="53" t="s">
        <v>63</v>
      </c>
      <c r="L96" s="53" t="s">
        <v>64</v>
      </c>
      <c r="M96" s="53" t="s">
        <v>65</v>
      </c>
      <c r="N96" s="53" t="s">
        <v>66</v>
      </c>
      <c r="O96" s="87" t="s">
        <v>100</v>
      </c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CE96" s="58" t="s">
        <v>111</v>
      </c>
    </row>
    <row r="97" spans="1:154">
      <c r="A97" t="s">
        <v>158</v>
      </c>
      <c r="B97" s="10">
        <v>40</v>
      </c>
      <c r="C97" s="4" t="s">
        <v>3</v>
      </c>
      <c r="D97" s="10" t="s">
        <v>40</v>
      </c>
      <c r="E97" s="59">
        <f>(K97/$J97)*100</f>
        <v>0</v>
      </c>
      <c r="F97" s="59">
        <f>(L97/$J97)*100</f>
        <v>0</v>
      </c>
      <c r="G97" s="59">
        <f>(M97/$J97)*100</f>
        <v>50</v>
      </c>
      <c r="H97" s="59">
        <f>(N97/$J97)*100</f>
        <v>50</v>
      </c>
      <c r="I97" s="59">
        <f>M97/J97</f>
        <v>0.5</v>
      </c>
      <c r="J97">
        <v>4</v>
      </c>
      <c r="K97">
        <v>0</v>
      </c>
      <c r="L97">
        <v>0</v>
      </c>
      <c r="M97">
        <v>2</v>
      </c>
      <c r="N97">
        <v>2</v>
      </c>
      <c r="O97">
        <v>0</v>
      </c>
      <c r="P97">
        <v>152.75</v>
      </c>
      <c r="Q97">
        <v>0</v>
      </c>
      <c r="R97">
        <v>143</v>
      </c>
      <c r="S97">
        <v>162.5</v>
      </c>
      <c r="T97">
        <v>110.25</v>
      </c>
      <c r="U97">
        <v>132.5</v>
      </c>
      <c r="V97">
        <v>88</v>
      </c>
      <c r="W97">
        <v>2170.75</v>
      </c>
      <c r="X97">
        <v>1075.5</v>
      </c>
      <c r="Y97">
        <v>3266</v>
      </c>
      <c r="Z97">
        <v>40.5</v>
      </c>
      <c r="AA97">
        <v>4</v>
      </c>
      <c r="AB97">
        <v>77</v>
      </c>
      <c r="AC97">
        <v>46</v>
      </c>
      <c r="AD97">
        <v>19</v>
      </c>
      <c r="AE97">
        <v>15</v>
      </c>
      <c r="AF97">
        <v>12</v>
      </c>
      <c r="AG97">
        <v>5</v>
      </c>
      <c r="AH97">
        <v>7</v>
      </c>
      <c r="AI97">
        <v>2</v>
      </c>
      <c r="AJ97">
        <v>0</v>
      </c>
      <c r="AK97">
        <v>24</v>
      </c>
      <c r="AL97">
        <v>8</v>
      </c>
      <c r="AM97">
        <v>4</v>
      </c>
      <c r="AN97">
        <v>3</v>
      </c>
      <c r="AO97">
        <v>0</v>
      </c>
      <c r="AP97">
        <v>0</v>
      </c>
      <c r="AQ97">
        <v>9</v>
      </c>
      <c r="AR97">
        <v>3</v>
      </c>
      <c r="AS97">
        <v>1</v>
      </c>
      <c r="AT97">
        <v>2</v>
      </c>
      <c r="AU97">
        <v>1</v>
      </c>
      <c r="AV97">
        <v>0</v>
      </c>
      <c r="AW97">
        <v>9</v>
      </c>
      <c r="AX97">
        <v>2</v>
      </c>
      <c r="AY97">
        <v>0</v>
      </c>
      <c r="AZ97">
        <v>2</v>
      </c>
      <c r="BA97">
        <v>1</v>
      </c>
      <c r="BB97">
        <v>0</v>
      </c>
      <c r="BC97">
        <v>6</v>
      </c>
      <c r="BD97">
        <v>3</v>
      </c>
      <c r="BE97">
        <v>14</v>
      </c>
      <c r="BF97">
        <v>0</v>
      </c>
      <c r="BG97">
        <v>0</v>
      </c>
      <c r="BH97">
        <v>0</v>
      </c>
      <c r="BI97">
        <v>0</v>
      </c>
      <c r="BJ97">
        <v>4</v>
      </c>
      <c r="BK97">
        <v>10</v>
      </c>
      <c r="BL97">
        <v>61</v>
      </c>
      <c r="BM97">
        <v>6</v>
      </c>
      <c r="BN97">
        <v>0</v>
      </c>
      <c r="BO97">
        <v>3</v>
      </c>
      <c r="BP97">
        <v>5</v>
      </c>
      <c r="BQ97">
        <v>32</v>
      </c>
      <c r="BR97">
        <v>15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 t="s">
        <v>58</v>
      </c>
      <c r="CE97" s="58" t="s">
        <v>111</v>
      </c>
      <c r="CG97" s="10" t="str">
        <f>$W$1</f>
        <v>FE0F</v>
      </c>
      <c r="CH97" s="10" t="str">
        <f>C74</f>
        <v>+ve</v>
      </c>
      <c r="CI97" s="59" t="e">
        <f>#REF!</f>
        <v>#REF!</v>
      </c>
      <c r="CJ97" s="59" t="e">
        <f>#REF!</f>
        <v>#REF!</v>
      </c>
      <c r="CK97" s="59" t="e">
        <f>#REF!</f>
        <v>#REF!</v>
      </c>
      <c r="CL97" s="59" t="e">
        <f>#REF!</f>
        <v>#REF!</v>
      </c>
      <c r="CM97" s="59" t="e">
        <f>#REF!</f>
        <v>#REF!</v>
      </c>
      <c r="CN97" s="59" t="e">
        <f>#REF!</f>
        <v>#REF!</v>
      </c>
      <c r="CO97" s="59" t="e">
        <f>#REF!</f>
        <v>#REF!</v>
      </c>
      <c r="CP97" s="59" t="e">
        <f>#REF!</f>
        <v>#REF!</v>
      </c>
      <c r="CQ97" s="59" t="e">
        <f>#REF!</f>
        <v>#REF!</v>
      </c>
      <c r="CR97" s="59" t="e">
        <f>#REF!</f>
        <v>#REF!</v>
      </c>
      <c r="CS97" s="59" t="e">
        <f>#REF!</f>
        <v>#REF!</v>
      </c>
      <c r="CT97" s="59" t="e">
        <f>#REF!</f>
        <v>#REF!</v>
      </c>
      <c r="CU97" s="59" t="e">
        <f>#REF!</f>
        <v>#REF!</v>
      </c>
      <c r="CV97" s="59" t="e">
        <f>#REF!</f>
        <v>#REF!</v>
      </c>
      <c r="CW97" s="59" t="e">
        <f>#REF!</f>
        <v>#REF!</v>
      </c>
      <c r="CX97" s="59" t="e">
        <f>#REF!</f>
        <v>#REF!</v>
      </c>
      <c r="CY97" s="59" t="e">
        <f>#REF!</f>
        <v>#REF!</v>
      </c>
      <c r="CZ97" s="95" t="e">
        <f>#REF!</f>
        <v>#REF!</v>
      </c>
      <c r="DA97" s="95" t="e">
        <f>#REF!</f>
        <v>#REF!</v>
      </c>
      <c r="DB97" s="95" t="e">
        <f>#REF!</f>
        <v>#REF!</v>
      </c>
      <c r="DC97" s="95" t="e">
        <f>#REF!</f>
        <v>#REF!</v>
      </c>
      <c r="DD97" s="95" t="e">
        <f>#REF!</f>
        <v>#REF!</v>
      </c>
      <c r="DE97" s="95" t="e">
        <f>#REF!</f>
        <v>#REF!</v>
      </c>
      <c r="DF97" s="95" t="e">
        <f>#REF!</f>
        <v>#REF!</v>
      </c>
      <c r="DG97" s="95" t="e">
        <f>#REF!</f>
        <v>#REF!</v>
      </c>
      <c r="DH97" s="95" t="e">
        <f>#REF!</f>
        <v>#REF!</v>
      </c>
      <c r="DI97" s="95" t="e">
        <f>#REF!</f>
        <v>#REF!</v>
      </c>
      <c r="DJ97" s="95" t="e">
        <f>#REF!</f>
        <v>#REF!</v>
      </c>
      <c r="DK97" s="95" t="e">
        <f>#REF!</f>
        <v>#REF!</v>
      </c>
      <c r="DL97" s="95" t="e">
        <f>#REF!</f>
        <v>#REF!</v>
      </c>
      <c r="DM97" s="95" t="e">
        <f>#REF!</f>
        <v>#REF!</v>
      </c>
      <c r="DN97" s="95" t="e">
        <f>#REF!</f>
        <v>#REF!</v>
      </c>
      <c r="DO97" s="95" t="e">
        <f>#REF!</f>
        <v>#REF!</v>
      </c>
      <c r="DP97" s="95" t="e">
        <f>#REF!</f>
        <v>#REF!</v>
      </c>
      <c r="DQ97" s="59" t="e">
        <f>#REF!</f>
        <v>#REF!</v>
      </c>
      <c r="DR97" s="59" t="e">
        <f>#REF!</f>
        <v>#REF!</v>
      </c>
      <c r="DS97" s="59" t="e">
        <f>#REF!</f>
        <v>#REF!</v>
      </c>
      <c r="DT97" s="59" t="e">
        <f>#REF!</f>
        <v>#REF!</v>
      </c>
      <c r="DU97" s="59" t="e">
        <f>#REF!</f>
        <v>#REF!</v>
      </c>
      <c r="DV97" s="59" t="e">
        <f>#REF!</f>
        <v>#REF!</v>
      </c>
      <c r="DW97" s="59" t="e">
        <f>#REF!</f>
        <v>#REF!</v>
      </c>
      <c r="DX97" s="59" t="e">
        <f>#REF!</f>
        <v>#REF!</v>
      </c>
      <c r="DY97" s="59" t="e">
        <f>#REF!</f>
        <v>#REF!</v>
      </c>
      <c r="DZ97" s="59" t="e">
        <f>#REF!</f>
        <v>#REF!</v>
      </c>
      <c r="EA97" s="59" t="e">
        <f>#REF!</f>
        <v>#REF!</v>
      </c>
      <c r="EB97" s="59" t="e">
        <f>#REF!</f>
        <v>#REF!</v>
      </c>
      <c r="EC97" s="59" t="e">
        <f>#REF!</f>
        <v>#REF!</v>
      </c>
      <c r="ED97" s="59" t="e">
        <f>#REF!</f>
        <v>#REF!</v>
      </c>
      <c r="EE97" s="59" t="e">
        <f>#REF!</f>
        <v>#REF!</v>
      </c>
      <c r="EF97" s="59" t="e">
        <f>#REF!</f>
        <v>#REF!</v>
      </c>
      <c r="EG97" s="59" t="e">
        <f>#REF!</f>
        <v>#REF!</v>
      </c>
      <c r="EH97" s="95" t="e">
        <f>#REF!</f>
        <v>#REF!</v>
      </c>
      <c r="EI97" s="95" t="e">
        <f>#REF!</f>
        <v>#REF!</v>
      </c>
      <c r="EJ97" s="95" t="e">
        <f>#REF!</f>
        <v>#REF!</v>
      </c>
      <c r="EK97" s="95" t="e">
        <f>#REF!</f>
        <v>#REF!</v>
      </c>
      <c r="EL97" s="95" t="e">
        <f>#REF!</f>
        <v>#REF!</v>
      </c>
      <c r="EM97" s="95" t="e">
        <f>#REF!</f>
        <v>#REF!</v>
      </c>
      <c r="EN97" s="95" t="e">
        <f>#REF!</f>
        <v>#REF!</v>
      </c>
      <c r="EO97" s="95" t="e">
        <f>#REF!</f>
        <v>#REF!</v>
      </c>
      <c r="EP97" s="95" t="e">
        <f>#REF!</f>
        <v>#REF!</v>
      </c>
      <c r="EQ97" s="95" t="e">
        <f>#REF!</f>
        <v>#REF!</v>
      </c>
      <c r="ER97" s="95" t="e">
        <f>#REF!</f>
        <v>#REF!</v>
      </c>
      <c r="ES97" s="95" t="e">
        <f>#REF!</f>
        <v>#REF!</v>
      </c>
      <c r="ET97" s="95" t="e">
        <f>#REF!</f>
        <v>#REF!</v>
      </c>
      <c r="EU97" s="95" t="e">
        <f>#REF!</f>
        <v>#REF!</v>
      </c>
      <c r="EV97" s="95" t="e">
        <f>#REF!</f>
        <v>#REF!</v>
      </c>
      <c r="EW97" s="95" t="e">
        <f>#REF!</f>
        <v>#REF!</v>
      </c>
      <c r="EX97" s="95" t="e">
        <f>#REF!</f>
        <v>#REF!</v>
      </c>
    </row>
    <row r="98" spans="1:154">
      <c r="A98" t="s">
        <v>180</v>
      </c>
      <c r="B98" s="10">
        <v>48</v>
      </c>
      <c r="C98" s="4" t="s">
        <v>3</v>
      </c>
      <c r="D98" s="10" t="s">
        <v>40</v>
      </c>
      <c r="E98" s="59">
        <f t="shared" ref="E98:E119" si="49">(K98/$J98)*100</f>
        <v>0</v>
      </c>
      <c r="F98" s="59">
        <f t="shared" ref="F98:F119" si="50">(L98/$J98)*100</f>
        <v>0</v>
      </c>
      <c r="G98" s="59">
        <f t="shared" ref="G98:G119" si="51">(M98/$J98)*100</f>
        <v>50</v>
      </c>
      <c r="H98" s="59">
        <f t="shared" ref="H98:H119" si="52">(N98/$J98)*100</f>
        <v>0</v>
      </c>
      <c r="I98" s="59">
        <f t="shared" ref="I98:I119" si="53">M98/J98</f>
        <v>0.5</v>
      </c>
      <c r="J98">
        <v>4</v>
      </c>
      <c r="K98">
        <v>0</v>
      </c>
      <c r="L98">
        <v>0</v>
      </c>
      <c r="M98">
        <v>2</v>
      </c>
      <c r="N98">
        <v>0</v>
      </c>
      <c r="O98">
        <v>2</v>
      </c>
      <c r="P98">
        <v>704.25</v>
      </c>
      <c r="Q98">
        <v>0</v>
      </c>
      <c r="R98">
        <v>456.5</v>
      </c>
      <c r="S98">
        <v>0</v>
      </c>
      <c r="T98">
        <v>624</v>
      </c>
      <c r="U98">
        <v>624</v>
      </c>
      <c r="V98">
        <v>0</v>
      </c>
      <c r="W98">
        <v>77.5</v>
      </c>
      <c r="X98">
        <v>77.5</v>
      </c>
      <c r="Y98">
        <v>0</v>
      </c>
      <c r="Z98">
        <v>1824.5</v>
      </c>
      <c r="AA98">
        <v>1824.5</v>
      </c>
      <c r="AB98">
        <v>0</v>
      </c>
      <c r="AC98">
        <v>15</v>
      </c>
      <c r="AD98">
        <v>9</v>
      </c>
      <c r="AE98">
        <v>6</v>
      </c>
      <c r="AF98">
        <v>0</v>
      </c>
      <c r="AG98">
        <v>5</v>
      </c>
      <c r="AH98">
        <v>7</v>
      </c>
      <c r="AI98">
        <v>2</v>
      </c>
      <c r="AJ98">
        <v>0</v>
      </c>
      <c r="AK98">
        <v>0</v>
      </c>
      <c r="AL98">
        <v>1</v>
      </c>
      <c r="AM98">
        <v>4</v>
      </c>
      <c r="AN98">
        <v>3</v>
      </c>
      <c r="AO98">
        <v>2</v>
      </c>
      <c r="AP98">
        <v>0</v>
      </c>
      <c r="AQ98">
        <v>0</v>
      </c>
      <c r="AR98">
        <v>0</v>
      </c>
      <c r="AS98">
        <v>1</v>
      </c>
      <c r="AT98">
        <v>4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4</v>
      </c>
      <c r="BF98">
        <v>1</v>
      </c>
      <c r="BG98">
        <v>0</v>
      </c>
      <c r="BH98">
        <v>0</v>
      </c>
      <c r="BI98">
        <v>2</v>
      </c>
      <c r="BJ98">
        <v>0</v>
      </c>
      <c r="BK98">
        <v>1</v>
      </c>
      <c r="BL98">
        <v>25</v>
      </c>
      <c r="BM98">
        <v>4</v>
      </c>
      <c r="BN98">
        <v>7</v>
      </c>
      <c r="BO98">
        <v>0</v>
      </c>
      <c r="BP98">
        <v>2</v>
      </c>
      <c r="BQ98">
        <v>0</v>
      </c>
      <c r="BR98">
        <v>12</v>
      </c>
      <c r="BS98">
        <v>2</v>
      </c>
      <c r="BT98">
        <v>0</v>
      </c>
      <c r="BU98">
        <v>2</v>
      </c>
      <c r="BV98">
        <v>1904</v>
      </c>
      <c r="BW98">
        <v>0</v>
      </c>
      <c r="BX98">
        <v>1904</v>
      </c>
      <c r="BY98">
        <v>0</v>
      </c>
      <c r="BZ98">
        <v>0</v>
      </c>
      <c r="CA98">
        <v>0</v>
      </c>
      <c r="CB98">
        <v>0</v>
      </c>
      <c r="CC98">
        <v>0</v>
      </c>
      <c r="CD98" t="s">
        <v>58</v>
      </c>
      <c r="CE98" s="58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</row>
    <row r="99" spans="1:154">
      <c r="A99" t="s">
        <v>159</v>
      </c>
      <c r="B99" s="10">
        <v>48</v>
      </c>
      <c r="C99" s="4" t="s">
        <v>3</v>
      </c>
      <c r="D99" s="10" t="s">
        <v>40</v>
      </c>
      <c r="E99" s="59">
        <f t="shared" si="49"/>
        <v>0</v>
      </c>
      <c r="F99" s="59">
        <f t="shared" si="50"/>
        <v>0</v>
      </c>
      <c r="G99" s="59">
        <f t="shared" si="51"/>
        <v>25</v>
      </c>
      <c r="H99" s="59">
        <f t="shared" si="52"/>
        <v>50</v>
      </c>
      <c r="I99" s="59">
        <f t="shared" si="53"/>
        <v>0.25</v>
      </c>
      <c r="J99">
        <v>4</v>
      </c>
      <c r="K99">
        <v>0</v>
      </c>
      <c r="L99">
        <v>0</v>
      </c>
      <c r="M99">
        <v>1</v>
      </c>
      <c r="N99">
        <v>2</v>
      </c>
      <c r="O99">
        <v>1</v>
      </c>
      <c r="P99">
        <v>357.25</v>
      </c>
      <c r="Q99">
        <v>0</v>
      </c>
      <c r="R99">
        <v>597</v>
      </c>
      <c r="S99">
        <v>313.5</v>
      </c>
      <c r="T99">
        <v>98.666666660000004</v>
      </c>
      <c r="U99">
        <v>154</v>
      </c>
      <c r="V99">
        <v>71</v>
      </c>
      <c r="W99">
        <v>88.666666660000004</v>
      </c>
      <c r="X99">
        <v>78</v>
      </c>
      <c r="Y99">
        <v>94</v>
      </c>
      <c r="Z99">
        <v>294</v>
      </c>
      <c r="AA99">
        <v>173</v>
      </c>
      <c r="AB99">
        <v>354.5</v>
      </c>
      <c r="AC99">
        <v>29</v>
      </c>
      <c r="AD99">
        <v>9</v>
      </c>
      <c r="AE99">
        <v>11</v>
      </c>
      <c r="AF99">
        <v>9</v>
      </c>
      <c r="AG99">
        <v>11</v>
      </c>
      <c r="AH99">
        <v>6</v>
      </c>
      <c r="AI99">
        <v>0</v>
      </c>
      <c r="AJ99">
        <v>0</v>
      </c>
      <c r="AK99">
        <v>0</v>
      </c>
      <c r="AL99">
        <v>12</v>
      </c>
      <c r="AM99">
        <v>4</v>
      </c>
      <c r="AN99">
        <v>2</v>
      </c>
      <c r="AO99">
        <v>0</v>
      </c>
      <c r="AP99">
        <v>0</v>
      </c>
      <c r="AQ99">
        <v>0</v>
      </c>
      <c r="AR99">
        <v>3</v>
      </c>
      <c r="AS99">
        <v>5</v>
      </c>
      <c r="AT99">
        <v>1</v>
      </c>
      <c r="AU99">
        <v>0</v>
      </c>
      <c r="AV99">
        <v>0</v>
      </c>
      <c r="AW99">
        <v>0</v>
      </c>
      <c r="AX99">
        <v>5</v>
      </c>
      <c r="AY99">
        <v>2</v>
      </c>
      <c r="AZ99">
        <v>3</v>
      </c>
      <c r="BA99">
        <v>0</v>
      </c>
      <c r="BB99">
        <v>0</v>
      </c>
      <c r="BC99">
        <v>0</v>
      </c>
      <c r="BD99">
        <v>4</v>
      </c>
      <c r="BE99">
        <v>7</v>
      </c>
      <c r="BF99">
        <v>0</v>
      </c>
      <c r="BG99">
        <v>0</v>
      </c>
      <c r="BH99">
        <v>0</v>
      </c>
      <c r="BI99">
        <v>1</v>
      </c>
      <c r="BJ99">
        <v>2</v>
      </c>
      <c r="BK99">
        <v>4</v>
      </c>
      <c r="BL99">
        <v>22</v>
      </c>
      <c r="BM99">
        <v>1</v>
      </c>
      <c r="BN99">
        <v>0</v>
      </c>
      <c r="BO99">
        <v>0</v>
      </c>
      <c r="BP99">
        <v>7</v>
      </c>
      <c r="BQ99">
        <v>2</v>
      </c>
      <c r="BR99">
        <v>12</v>
      </c>
      <c r="BS99">
        <v>1</v>
      </c>
      <c r="BT99">
        <v>1</v>
      </c>
      <c r="BU99">
        <v>0</v>
      </c>
      <c r="BV99">
        <v>205</v>
      </c>
      <c r="BW99">
        <v>205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 t="s">
        <v>58</v>
      </c>
      <c r="CE99" s="58" t="s">
        <v>111</v>
      </c>
    </row>
    <row r="100" spans="1:154">
      <c r="A100" t="s">
        <v>160</v>
      </c>
      <c r="B100" s="10">
        <v>48</v>
      </c>
      <c r="C100" s="4" t="s">
        <v>3</v>
      </c>
      <c r="D100" s="10" t="s">
        <v>40</v>
      </c>
      <c r="E100" s="59">
        <f t="shared" si="49"/>
        <v>0</v>
      </c>
      <c r="F100" s="59">
        <f t="shared" si="50"/>
        <v>0</v>
      </c>
      <c r="G100" s="59">
        <f t="shared" si="51"/>
        <v>50</v>
      </c>
      <c r="H100" s="59">
        <f t="shared" si="52"/>
        <v>50</v>
      </c>
      <c r="I100" s="59">
        <f t="shared" si="53"/>
        <v>0.5</v>
      </c>
      <c r="J100">
        <v>4</v>
      </c>
      <c r="K100">
        <v>0</v>
      </c>
      <c r="L100">
        <v>0</v>
      </c>
      <c r="M100">
        <v>2</v>
      </c>
      <c r="N100">
        <v>2</v>
      </c>
      <c r="O100">
        <v>0</v>
      </c>
      <c r="P100">
        <v>231.25</v>
      </c>
      <c r="Q100">
        <v>0</v>
      </c>
      <c r="R100">
        <v>297</v>
      </c>
      <c r="S100">
        <v>165.5</v>
      </c>
      <c r="T100">
        <v>223.75</v>
      </c>
      <c r="U100">
        <v>164</v>
      </c>
      <c r="V100">
        <v>283.5</v>
      </c>
      <c r="W100">
        <v>57</v>
      </c>
      <c r="X100">
        <v>59.5</v>
      </c>
      <c r="Y100">
        <v>54.5</v>
      </c>
      <c r="Z100">
        <v>981</v>
      </c>
      <c r="AA100">
        <v>1299</v>
      </c>
      <c r="AB100">
        <v>663</v>
      </c>
      <c r="AC100">
        <v>21</v>
      </c>
      <c r="AD100">
        <v>11</v>
      </c>
      <c r="AE100">
        <v>6</v>
      </c>
      <c r="AF100">
        <v>4</v>
      </c>
      <c r="AG100">
        <v>4</v>
      </c>
      <c r="AH100">
        <v>6</v>
      </c>
      <c r="AI100">
        <v>0</v>
      </c>
      <c r="AJ100">
        <v>0</v>
      </c>
      <c r="AK100">
        <v>0</v>
      </c>
      <c r="AL100">
        <v>11</v>
      </c>
      <c r="AM100">
        <v>4</v>
      </c>
      <c r="AN100">
        <v>2</v>
      </c>
      <c r="AO100">
        <v>0</v>
      </c>
      <c r="AP100">
        <v>0</v>
      </c>
      <c r="AQ100">
        <v>0</v>
      </c>
      <c r="AR100">
        <v>5</v>
      </c>
      <c r="AS100">
        <v>0</v>
      </c>
      <c r="AT100">
        <v>2</v>
      </c>
      <c r="AU100">
        <v>0</v>
      </c>
      <c r="AV100">
        <v>0</v>
      </c>
      <c r="AW100">
        <v>0</v>
      </c>
      <c r="AX100">
        <v>4</v>
      </c>
      <c r="AY100">
        <v>0</v>
      </c>
      <c r="AZ100">
        <v>2</v>
      </c>
      <c r="BA100">
        <v>0</v>
      </c>
      <c r="BB100">
        <v>0</v>
      </c>
      <c r="BC100">
        <v>0</v>
      </c>
      <c r="BD100">
        <v>2</v>
      </c>
      <c r="BE100">
        <v>4</v>
      </c>
      <c r="BF100">
        <v>0</v>
      </c>
      <c r="BG100">
        <v>0</v>
      </c>
      <c r="BH100">
        <v>0</v>
      </c>
      <c r="BI100">
        <v>3</v>
      </c>
      <c r="BJ100">
        <v>1</v>
      </c>
      <c r="BK100">
        <v>0</v>
      </c>
      <c r="BL100">
        <v>57</v>
      </c>
      <c r="BM100">
        <v>12</v>
      </c>
      <c r="BN100">
        <v>2</v>
      </c>
      <c r="BO100">
        <v>2</v>
      </c>
      <c r="BP100">
        <v>5</v>
      </c>
      <c r="BQ100">
        <v>0</v>
      </c>
      <c r="BR100">
        <v>36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 t="s">
        <v>58</v>
      </c>
      <c r="CE100" s="58" t="s">
        <v>111</v>
      </c>
    </row>
    <row r="101" spans="1:154">
      <c r="A101" t="s">
        <v>181</v>
      </c>
      <c r="B101" s="10">
        <v>48</v>
      </c>
      <c r="C101" s="6" t="s">
        <v>2</v>
      </c>
      <c r="D101" s="10" t="s">
        <v>40</v>
      </c>
      <c r="E101" s="59">
        <f t="shared" si="49"/>
        <v>50</v>
      </c>
      <c r="F101" s="59">
        <f t="shared" si="50"/>
        <v>0</v>
      </c>
      <c r="G101" s="59">
        <f t="shared" si="51"/>
        <v>25</v>
      </c>
      <c r="H101" s="59">
        <f t="shared" si="52"/>
        <v>0</v>
      </c>
      <c r="I101" s="59">
        <f t="shared" si="53"/>
        <v>0.25</v>
      </c>
      <c r="J101">
        <v>4</v>
      </c>
      <c r="K101">
        <v>2</v>
      </c>
      <c r="L101">
        <v>0</v>
      </c>
      <c r="M101">
        <v>1</v>
      </c>
      <c r="N101">
        <v>0</v>
      </c>
      <c r="O101">
        <v>1</v>
      </c>
      <c r="P101">
        <v>465</v>
      </c>
      <c r="Q101">
        <v>0</v>
      </c>
      <c r="R101">
        <v>633</v>
      </c>
      <c r="S101">
        <v>0</v>
      </c>
      <c r="T101">
        <v>128</v>
      </c>
      <c r="U101">
        <v>128</v>
      </c>
      <c r="V101">
        <v>0</v>
      </c>
      <c r="W101">
        <v>99</v>
      </c>
      <c r="X101">
        <v>99</v>
      </c>
      <c r="Y101">
        <v>0</v>
      </c>
      <c r="Z101">
        <v>2002</v>
      </c>
      <c r="AA101">
        <v>2002</v>
      </c>
      <c r="AB101">
        <v>0</v>
      </c>
      <c r="AC101">
        <v>28</v>
      </c>
      <c r="AD101">
        <v>10</v>
      </c>
      <c r="AE101">
        <v>12</v>
      </c>
      <c r="AF101">
        <v>6</v>
      </c>
      <c r="AG101">
        <v>9</v>
      </c>
      <c r="AH101">
        <v>2</v>
      </c>
      <c r="AI101">
        <v>0</v>
      </c>
      <c r="AJ101">
        <v>0</v>
      </c>
      <c r="AK101">
        <v>0</v>
      </c>
      <c r="AL101">
        <v>17</v>
      </c>
      <c r="AM101">
        <v>2</v>
      </c>
      <c r="AN101">
        <v>0</v>
      </c>
      <c r="AO101">
        <v>0</v>
      </c>
      <c r="AP101">
        <v>0</v>
      </c>
      <c r="AQ101">
        <v>0</v>
      </c>
      <c r="AR101">
        <v>8</v>
      </c>
      <c r="AS101">
        <v>3</v>
      </c>
      <c r="AT101">
        <v>2</v>
      </c>
      <c r="AU101">
        <v>0</v>
      </c>
      <c r="AV101">
        <v>0</v>
      </c>
      <c r="AW101">
        <v>0</v>
      </c>
      <c r="AX101">
        <v>7</v>
      </c>
      <c r="AY101">
        <v>4</v>
      </c>
      <c r="AZ101">
        <v>0</v>
      </c>
      <c r="BA101">
        <v>0</v>
      </c>
      <c r="BB101">
        <v>0</v>
      </c>
      <c r="BC101">
        <v>0</v>
      </c>
      <c r="BD101">
        <v>2</v>
      </c>
      <c r="BE101">
        <v>10</v>
      </c>
      <c r="BF101">
        <v>3</v>
      </c>
      <c r="BG101">
        <v>0</v>
      </c>
      <c r="BH101">
        <v>0</v>
      </c>
      <c r="BI101">
        <v>1</v>
      </c>
      <c r="BJ101">
        <v>0</v>
      </c>
      <c r="BK101">
        <v>6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1</v>
      </c>
      <c r="BT101">
        <v>0</v>
      </c>
      <c r="BU101">
        <v>1</v>
      </c>
      <c r="BV101">
        <v>297</v>
      </c>
      <c r="BW101">
        <v>0</v>
      </c>
      <c r="BX101">
        <v>297</v>
      </c>
      <c r="BY101">
        <v>0</v>
      </c>
      <c r="BZ101">
        <v>0</v>
      </c>
      <c r="CA101">
        <v>0</v>
      </c>
      <c r="CB101">
        <v>0</v>
      </c>
      <c r="CC101">
        <v>0</v>
      </c>
      <c r="CD101" t="s">
        <v>58</v>
      </c>
      <c r="CE101" s="58"/>
    </row>
    <row r="102" spans="1:154">
      <c r="A102" t="s">
        <v>161</v>
      </c>
      <c r="B102" s="10">
        <v>48</v>
      </c>
      <c r="C102" s="4" t="s">
        <v>3</v>
      </c>
      <c r="D102" s="10" t="s">
        <v>40</v>
      </c>
      <c r="E102" s="59">
        <f t="shared" si="49"/>
        <v>0</v>
      </c>
      <c r="F102" s="59">
        <f t="shared" si="50"/>
        <v>25</v>
      </c>
      <c r="G102" s="59">
        <f t="shared" si="51"/>
        <v>25</v>
      </c>
      <c r="H102" s="59">
        <f t="shared" si="52"/>
        <v>0</v>
      </c>
      <c r="I102" s="59">
        <f t="shared" si="53"/>
        <v>0.25</v>
      </c>
      <c r="J102">
        <v>4</v>
      </c>
      <c r="K102">
        <v>0</v>
      </c>
      <c r="L102">
        <v>1</v>
      </c>
      <c r="M102">
        <v>1</v>
      </c>
      <c r="N102">
        <v>0</v>
      </c>
      <c r="O102">
        <v>2</v>
      </c>
      <c r="P102">
        <v>1038.75</v>
      </c>
      <c r="Q102">
        <v>3411</v>
      </c>
      <c r="R102">
        <v>234</v>
      </c>
      <c r="S102">
        <v>0</v>
      </c>
      <c r="T102">
        <v>279</v>
      </c>
      <c r="U102">
        <v>279</v>
      </c>
      <c r="V102">
        <v>0</v>
      </c>
      <c r="W102">
        <v>1062</v>
      </c>
      <c r="X102">
        <v>1062</v>
      </c>
      <c r="Y102">
        <v>0</v>
      </c>
      <c r="Z102">
        <v>65</v>
      </c>
      <c r="AA102">
        <v>65</v>
      </c>
      <c r="AB102">
        <v>0</v>
      </c>
      <c r="AC102">
        <v>27</v>
      </c>
      <c r="AD102">
        <v>10</v>
      </c>
      <c r="AE102">
        <v>8</v>
      </c>
      <c r="AF102">
        <v>9</v>
      </c>
      <c r="AG102">
        <v>7</v>
      </c>
      <c r="AH102">
        <v>7</v>
      </c>
      <c r="AI102">
        <v>1</v>
      </c>
      <c r="AJ102">
        <v>0</v>
      </c>
      <c r="AK102">
        <v>0</v>
      </c>
      <c r="AL102">
        <v>12</v>
      </c>
      <c r="AM102">
        <v>4</v>
      </c>
      <c r="AN102">
        <v>4</v>
      </c>
      <c r="AO102">
        <v>0</v>
      </c>
      <c r="AP102">
        <v>0</v>
      </c>
      <c r="AQ102">
        <v>0</v>
      </c>
      <c r="AR102">
        <v>2</v>
      </c>
      <c r="AS102">
        <v>0</v>
      </c>
      <c r="AT102">
        <v>2</v>
      </c>
      <c r="AU102">
        <v>1</v>
      </c>
      <c r="AV102">
        <v>0</v>
      </c>
      <c r="AW102">
        <v>0</v>
      </c>
      <c r="AX102">
        <v>5</v>
      </c>
      <c r="AY102">
        <v>3</v>
      </c>
      <c r="AZ102">
        <v>1</v>
      </c>
      <c r="BA102">
        <v>0</v>
      </c>
      <c r="BB102">
        <v>0</v>
      </c>
      <c r="BC102">
        <v>0</v>
      </c>
      <c r="BD102">
        <v>5</v>
      </c>
      <c r="BE102">
        <v>13</v>
      </c>
      <c r="BF102">
        <v>1</v>
      </c>
      <c r="BG102">
        <v>2</v>
      </c>
      <c r="BH102">
        <v>0</v>
      </c>
      <c r="BI102">
        <v>0</v>
      </c>
      <c r="BJ102">
        <v>1</v>
      </c>
      <c r="BK102">
        <v>9</v>
      </c>
      <c r="BL102">
        <v>92</v>
      </c>
      <c r="BM102">
        <v>14</v>
      </c>
      <c r="BN102">
        <v>15</v>
      </c>
      <c r="BO102">
        <v>0</v>
      </c>
      <c r="BP102">
        <v>3</v>
      </c>
      <c r="BQ102">
        <v>0</v>
      </c>
      <c r="BR102">
        <v>60</v>
      </c>
      <c r="BS102">
        <v>2</v>
      </c>
      <c r="BT102">
        <v>1</v>
      </c>
      <c r="BU102">
        <v>1</v>
      </c>
      <c r="BV102">
        <v>510</v>
      </c>
      <c r="BW102">
        <v>244</v>
      </c>
      <c r="BX102">
        <v>266</v>
      </c>
      <c r="BY102">
        <v>0</v>
      </c>
      <c r="BZ102">
        <v>0</v>
      </c>
      <c r="CA102">
        <v>0</v>
      </c>
      <c r="CB102">
        <v>0</v>
      </c>
      <c r="CC102">
        <v>0</v>
      </c>
      <c r="CD102" t="s">
        <v>58</v>
      </c>
      <c r="CE102" s="58" t="s">
        <v>111</v>
      </c>
    </row>
    <row r="103" spans="1:154">
      <c r="A103" t="s">
        <v>162</v>
      </c>
      <c r="B103" s="10">
        <v>48</v>
      </c>
      <c r="C103" s="6" t="s">
        <v>2</v>
      </c>
      <c r="D103" s="10" t="s">
        <v>40</v>
      </c>
      <c r="E103" s="59">
        <f t="shared" si="49"/>
        <v>0</v>
      </c>
      <c r="F103" s="59">
        <f t="shared" si="50"/>
        <v>0</v>
      </c>
      <c r="G103" s="59">
        <f t="shared" si="51"/>
        <v>50</v>
      </c>
      <c r="H103" s="59">
        <f t="shared" si="52"/>
        <v>25</v>
      </c>
      <c r="I103" s="59">
        <f t="shared" si="53"/>
        <v>0.5</v>
      </c>
      <c r="J103">
        <v>4</v>
      </c>
      <c r="K103">
        <v>0</v>
      </c>
      <c r="L103">
        <v>0</v>
      </c>
      <c r="M103">
        <v>2</v>
      </c>
      <c r="N103">
        <v>1</v>
      </c>
      <c r="O103">
        <v>1</v>
      </c>
      <c r="P103">
        <v>268</v>
      </c>
      <c r="Q103">
        <v>0</v>
      </c>
      <c r="R103">
        <v>372.5</v>
      </c>
      <c r="S103">
        <v>153</v>
      </c>
      <c r="T103">
        <v>143</v>
      </c>
      <c r="U103">
        <v>34.5</v>
      </c>
      <c r="V103">
        <v>360</v>
      </c>
      <c r="W103">
        <v>135.33333329999999</v>
      </c>
      <c r="X103">
        <v>161.5</v>
      </c>
      <c r="Y103">
        <v>83</v>
      </c>
      <c r="Z103">
        <v>612</v>
      </c>
      <c r="AA103">
        <v>753</v>
      </c>
      <c r="AB103">
        <v>330</v>
      </c>
      <c r="AC103">
        <v>13</v>
      </c>
      <c r="AD103">
        <v>5</v>
      </c>
      <c r="AE103">
        <v>3</v>
      </c>
      <c r="AF103">
        <v>5</v>
      </c>
      <c r="AG103">
        <v>4</v>
      </c>
      <c r="AH103">
        <v>4</v>
      </c>
      <c r="AI103">
        <v>2</v>
      </c>
      <c r="AJ103">
        <v>0</v>
      </c>
      <c r="AK103">
        <v>0</v>
      </c>
      <c r="AL103">
        <v>3</v>
      </c>
      <c r="AM103">
        <v>4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3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1</v>
      </c>
      <c r="BB103">
        <v>0</v>
      </c>
      <c r="BC103">
        <v>0</v>
      </c>
      <c r="BD103">
        <v>3</v>
      </c>
      <c r="BE103">
        <v>4</v>
      </c>
      <c r="BF103">
        <v>1</v>
      </c>
      <c r="BG103">
        <v>0</v>
      </c>
      <c r="BH103">
        <v>0</v>
      </c>
      <c r="BI103">
        <v>1</v>
      </c>
      <c r="BJ103">
        <v>2</v>
      </c>
      <c r="BK103">
        <v>0</v>
      </c>
      <c r="BL103">
        <v>68</v>
      </c>
      <c r="BM103">
        <v>22</v>
      </c>
      <c r="BN103">
        <v>1</v>
      </c>
      <c r="BO103">
        <v>4</v>
      </c>
      <c r="BP103">
        <v>5</v>
      </c>
      <c r="BQ103">
        <v>0</v>
      </c>
      <c r="BR103">
        <v>36</v>
      </c>
      <c r="BS103">
        <v>1</v>
      </c>
      <c r="BT103">
        <v>0</v>
      </c>
      <c r="BU103">
        <v>1</v>
      </c>
      <c r="BV103">
        <v>174</v>
      </c>
      <c r="BW103">
        <v>0</v>
      </c>
      <c r="BX103">
        <v>174</v>
      </c>
      <c r="BY103">
        <v>0</v>
      </c>
      <c r="BZ103">
        <v>0</v>
      </c>
      <c r="CA103">
        <v>0</v>
      </c>
      <c r="CB103">
        <v>0</v>
      </c>
      <c r="CC103">
        <v>0</v>
      </c>
      <c r="CD103" t="s">
        <v>58</v>
      </c>
      <c r="CE103" s="58" t="s">
        <v>111</v>
      </c>
    </row>
    <row r="104" spans="1:154">
      <c r="A104" t="s">
        <v>163</v>
      </c>
      <c r="B104" s="10">
        <v>40</v>
      </c>
      <c r="C104" s="6" t="s">
        <v>2</v>
      </c>
      <c r="D104" s="10" t="s">
        <v>40</v>
      </c>
      <c r="E104" s="59">
        <f t="shared" si="49"/>
        <v>0</v>
      </c>
      <c r="F104" s="59">
        <f t="shared" si="50"/>
        <v>25</v>
      </c>
      <c r="G104" s="59">
        <f t="shared" si="51"/>
        <v>50</v>
      </c>
      <c r="H104" s="59">
        <f t="shared" si="52"/>
        <v>0</v>
      </c>
      <c r="I104" s="59">
        <f t="shared" si="53"/>
        <v>0.5</v>
      </c>
      <c r="J104">
        <v>4</v>
      </c>
      <c r="K104">
        <v>0</v>
      </c>
      <c r="L104">
        <v>1</v>
      </c>
      <c r="M104">
        <v>2</v>
      </c>
      <c r="N104">
        <v>0</v>
      </c>
      <c r="O104">
        <v>1</v>
      </c>
      <c r="P104">
        <v>134.25</v>
      </c>
      <c r="Q104">
        <v>63</v>
      </c>
      <c r="R104">
        <v>132</v>
      </c>
      <c r="S104">
        <v>0</v>
      </c>
      <c r="T104">
        <v>39.5</v>
      </c>
      <c r="U104">
        <v>39.5</v>
      </c>
      <c r="V104">
        <v>0</v>
      </c>
      <c r="W104">
        <v>81.5</v>
      </c>
      <c r="X104">
        <v>81.5</v>
      </c>
      <c r="Y104">
        <v>0</v>
      </c>
      <c r="Z104">
        <v>1395</v>
      </c>
      <c r="AA104">
        <v>1395</v>
      </c>
      <c r="AB104">
        <v>0</v>
      </c>
      <c r="AC104">
        <v>19</v>
      </c>
      <c r="AD104">
        <v>10</v>
      </c>
      <c r="AE104">
        <v>9</v>
      </c>
      <c r="AF104">
        <v>0</v>
      </c>
      <c r="AG104">
        <v>4</v>
      </c>
      <c r="AH104">
        <v>8</v>
      </c>
      <c r="AI104">
        <v>4</v>
      </c>
      <c r="AJ104">
        <v>1</v>
      </c>
      <c r="AK104">
        <v>0</v>
      </c>
      <c r="AL104">
        <v>2</v>
      </c>
      <c r="AM104">
        <v>4</v>
      </c>
      <c r="AN104">
        <v>5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3</v>
      </c>
      <c r="AU104">
        <v>4</v>
      </c>
      <c r="AV104">
        <v>1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12</v>
      </c>
      <c r="BF104">
        <v>0</v>
      </c>
      <c r="BG104">
        <v>2</v>
      </c>
      <c r="BH104">
        <v>0</v>
      </c>
      <c r="BI104">
        <v>2</v>
      </c>
      <c r="BJ104">
        <v>0</v>
      </c>
      <c r="BK104">
        <v>8</v>
      </c>
      <c r="BL104">
        <v>98</v>
      </c>
      <c r="BM104">
        <v>12</v>
      </c>
      <c r="BN104">
        <v>5</v>
      </c>
      <c r="BO104">
        <v>0</v>
      </c>
      <c r="BP104">
        <v>2</v>
      </c>
      <c r="BQ104">
        <v>0</v>
      </c>
      <c r="BR104">
        <v>79</v>
      </c>
      <c r="BS104">
        <v>1</v>
      </c>
      <c r="BT104">
        <v>0</v>
      </c>
      <c r="BU104">
        <v>1</v>
      </c>
      <c r="BV104">
        <v>210</v>
      </c>
      <c r="BW104">
        <v>0</v>
      </c>
      <c r="BX104">
        <v>210</v>
      </c>
      <c r="BY104">
        <v>0</v>
      </c>
      <c r="BZ104">
        <v>0</v>
      </c>
      <c r="CA104">
        <v>0</v>
      </c>
      <c r="CB104">
        <v>0</v>
      </c>
      <c r="CC104">
        <v>0</v>
      </c>
      <c r="CD104" t="s">
        <v>58</v>
      </c>
      <c r="CE104" s="58" t="s">
        <v>111</v>
      </c>
    </row>
    <row r="105" spans="1:154">
      <c r="A105" t="s">
        <v>164</v>
      </c>
      <c r="B105" s="10">
        <v>40</v>
      </c>
      <c r="C105" s="6" t="s">
        <v>2</v>
      </c>
      <c r="D105" s="10" t="s">
        <v>40</v>
      </c>
      <c r="E105" s="59">
        <f t="shared" si="49"/>
        <v>0</v>
      </c>
      <c r="F105" s="59">
        <f t="shared" si="50"/>
        <v>0</v>
      </c>
      <c r="G105" s="59">
        <f t="shared" si="51"/>
        <v>50</v>
      </c>
      <c r="H105" s="59">
        <f t="shared" si="52"/>
        <v>25</v>
      </c>
      <c r="I105" s="59">
        <f t="shared" si="53"/>
        <v>0.5</v>
      </c>
      <c r="J105">
        <v>4</v>
      </c>
      <c r="K105">
        <v>0</v>
      </c>
      <c r="L105">
        <v>0</v>
      </c>
      <c r="M105">
        <v>2</v>
      </c>
      <c r="N105">
        <v>1</v>
      </c>
      <c r="O105">
        <v>1</v>
      </c>
      <c r="P105">
        <v>157.25</v>
      </c>
      <c r="Q105">
        <v>0</v>
      </c>
      <c r="R105">
        <v>114</v>
      </c>
      <c r="S105">
        <v>91</v>
      </c>
      <c r="T105">
        <v>152</v>
      </c>
      <c r="U105">
        <v>69.5</v>
      </c>
      <c r="V105">
        <v>317</v>
      </c>
      <c r="W105">
        <v>300</v>
      </c>
      <c r="X105">
        <v>383</v>
      </c>
      <c r="Y105">
        <v>134</v>
      </c>
      <c r="Z105">
        <v>126</v>
      </c>
      <c r="AA105">
        <v>70</v>
      </c>
      <c r="AB105">
        <v>238</v>
      </c>
      <c r="AC105">
        <v>16</v>
      </c>
      <c r="AD105">
        <v>9</v>
      </c>
      <c r="AE105">
        <v>6</v>
      </c>
      <c r="AF105">
        <v>1</v>
      </c>
      <c r="AG105">
        <v>4</v>
      </c>
      <c r="AH105">
        <v>6</v>
      </c>
      <c r="AI105">
        <v>2</v>
      </c>
      <c r="AJ105">
        <v>0</v>
      </c>
      <c r="AK105">
        <v>2</v>
      </c>
      <c r="AL105">
        <v>2</v>
      </c>
      <c r="AM105">
        <v>4</v>
      </c>
      <c r="AN105">
        <v>2</v>
      </c>
      <c r="AO105">
        <v>1</v>
      </c>
      <c r="AP105">
        <v>0</v>
      </c>
      <c r="AQ105">
        <v>2</v>
      </c>
      <c r="AR105">
        <v>0</v>
      </c>
      <c r="AS105">
        <v>0</v>
      </c>
      <c r="AT105">
        <v>3</v>
      </c>
      <c r="AU105">
        <v>1</v>
      </c>
      <c r="AV105">
        <v>0</v>
      </c>
      <c r="AW105">
        <v>0</v>
      </c>
      <c r="AX105">
        <v>2</v>
      </c>
      <c r="AY105">
        <v>0</v>
      </c>
      <c r="AZ105">
        <v>1</v>
      </c>
      <c r="BA105">
        <v>0</v>
      </c>
      <c r="BB105">
        <v>0</v>
      </c>
      <c r="BC105">
        <v>0</v>
      </c>
      <c r="BD105">
        <v>0</v>
      </c>
      <c r="BE105">
        <v>6</v>
      </c>
      <c r="BF105">
        <v>0</v>
      </c>
      <c r="BG105">
        <v>0</v>
      </c>
      <c r="BH105">
        <v>0</v>
      </c>
      <c r="BI105">
        <v>1</v>
      </c>
      <c r="BJ105">
        <v>3</v>
      </c>
      <c r="BK105">
        <v>2</v>
      </c>
      <c r="BL105">
        <v>35</v>
      </c>
      <c r="BM105">
        <v>6</v>
      </c>
      <c r="BN105">
        <v>0</v>
      </c>
      <c r="BO105">
        <v>0</v>
      </c>
      <c r="BP105">
        <v>2</v>
      </c>
      <c r="BQ105">
        <v>3</v>
      </c>
      <c r="BR105">
        <v>24</v>
      </c>
      <c r="BS105">
        <v>1</v>
      </c>
      <c r="BT105">
        <v>1</v>
      </c>
      <c r="BU105">
        <v>0</v>
      </c>
      <c r="BV105">
        <v>310</v>
      </c>
      <c r="BW105">
        <v>310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 t="s">
        <v>58</v>
      </c>
      <c r="CE105" s="58" t="s">
        <v>111</v>
      </c>
    </row>
    <row r="106" spans="1:154">
      <c r="A106" t="s">
        <v>165</v>
      </c>
      <c r="B106" s="10">
        <v>40</v>
      </c>
      <c r="C106" s="6" t="s">
        <v>2</v>
      </c>
      <c r="D106" s="10" t="s">
        <v>40</v>
      </c>
      <c r="E106" s="59">
        <f t="shared" si="49"/>
        <v>0</v>
      </c>
      <c r="F106" s="59">
        <f t="shared" si="50"/>
        <v>0</v>
      </c>
      <c r="G106" s="59">
        <f t="shared" si="51"/>
        <v>50</v>
      </c>
      <c r="H106" s="59">
        <f t="shared" si="52"/>
        <v>50</v>
      </c>
      <c r="I106" s="59">
        <f t="shared" si="53"/>
        <v>0.5</v>
      </c>
      <c r="J106">
        <v>4</v>
      </c>
      <c r="K106">
        <v>0</v>
      </c>
      <c r="L106">
        <v>0</v>
      </c>
      <c r="M106">
        <v>2</v>
      </c>
      <c r="N106">
        <v>2</v>
      </c>
      <c r="O106">
        <v>0</v>
      </c>
      <c r="P106">
        <v>138.25</v>
      </c>
      <c r="Q106">
        <v>0</v>
      </c>
      <c r="R106">
        <v>105.5</v>
      </c>
      <c r="S106">
        <v>171</v>
      </c>
      <c r="T106">
        <v>97.25</v>
      </c>
      <c r="U106">
        <v>95.5</v>
      </c>
      <c r="V106">
        <v>99</v>
      </c>
      <c r="W106">
        <v>1159</v>
      </c>
      <c r="X106">
        <v>2264.5</v>
      </c>
      <c r="Y106">
        <v>53.5</v>
      </c>
      <c r="Z106">
        <v>529.25</v>
      </c>
      <c r="AA106">
        <v>632</v>
      </c>
      <c r="AB106">
        <v>426.5</v>
      </c>
      <c r="AC106">
        <v>12</v>
      </c>
      <c r="AD106">
        <v>6</v>
      </c>
      <c r="AE106">
        <v>3</v>
      </c>
      <c r="AF106">
        <v>3</v>
      </c>
      <c r="AG106">
        <v>4</v>
      </c>
      <c r="AH106">
        <v>5</v>
      </c>
      <c r="AI106">
        <v>2</v>
      </c>
      <c r="AJ106">
        <v>0</v>
      </c>
      <c r="AK106">
        <v>1</v>
      </c>
      <c r="AL106">
        <v>0</v>
      </c>
      <c r="AM106">
        <v>4</v>
      </c>
      <c r="AN106">
        <v>1</v>
      </c>
      <c r="AO106">
        <v>0</v>
      </c>
      <c r="AP106">
        <v>0</v>
      </c>
      <c r="AQ106">
        <v>1</v>
      </c>
      <c r="AR106">
        <v>0</v>
      </c>
      <c r="AS106">
        <v>0</v>
      </c>
      <c r="AT106">
        <v>2</v>
      </c>
      <c r="AU106">
        <v>1</v>
      </c>
      <c r="AV106">
        <v>0</v>
      </c>
      <c r="AW106">
        <v>0</v>
      </c>
      <c r="AX106">
        <v>0</v>
      </c>
      <c r="AY106">
        <v>0</v>
      </c>
      <c r="AZ106">
        <v>2</v>
      </c>
      <c r="BA106">
        <v>1</v>
      </c>
      <c r="BB106">
        <v>0</v>
      </c>
      <c r="BC106">
        <v>0</v>
      </c>
      <c r="BD106">
        <v>0</v>
      </c>
      <c r="BE106">
        <v>6</v>
      </c>
      <c r="BF106">
        <v>0</v>
      </c>
      <c r="BG106">
        <v>0</v>
      </c>
      <c r="BH106">
        <v>1</v>
      </c>
      <c r="BI106">
        <v>2</v>
      </c>
      <c r="BJ106">
        <v>2</v>
      </c>
      <c r="BK106">
        <v>1</v>
      </c>
      <c r="BL106">
        <v>113</v>
      </c>
      <c r="BM106">
        <v>6</v>
      </c>
      <c r="BN106">
        <v>0</v>
      </c>
      <c r="BO106">
        <v>6</v>
      </c>
      <c r="BP106">
        <v>1</v>
      </c>
      <c r="BQ106">
        <v>46</v>
      </c>
      <c r="BR106">
        <v>54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 t="s">
        <v>58</v>
      </c>
      <c r="CE106" s="58" t="s">
        <v>111</v>
      </c>
    </row>
    <row r="107" spans="1:154">
      <c r="A107" t="s">
        <v>166</v>
      </c>
      <c r="B107" s="10">
        <v>48</v>
      </c>
      <c r="C107" s="4" t="s">
        <v>3</v>
      </c>
      <c r="D107" s="10" t="s">
        <v>40</v>
      </c>
      <c r="E107" s="59">
        <f t="shared" si="49"/>
        <v>0</v>
      </c>
      <c r="F107" s="59">
        <f t="shared" si="50"/>
        <v>0</v>
      </c>
      <c r="G107" s="59">
        <f t="shared" si="51"/>
        <v>50</v>
      </c>
      <c r="H107" s="59">
        <f t="shared" si="52"/>
        <v>0</v>
      </c>
      <c r="I107" s="59">
        <f t="shared" si="53"/>
        <v>0.5</v>
      </c>
      <c r="J107">
        <v>4</v>
      </c>
      <c r="K107">
        <v>0</v>
      </c>
      <c r="L107">
        <v>0</v>
      </c>
      <c r="M107">
        <v>2</v>
      </c>
      <c r="N107">
        <v>0</v>
      </c>
      <c r="O107">
        <v>2</v>
      </c>
      <c r="P107">
        <v>582</v>
      </c>
      <c r="Q107">
        <v>0</v>
      </c>
      <c r="R107">
        <v>400</v>
      </c>
      <c r="S107">
        <v>0</v>
      </c>
      <c r="T107">
        <v>27.5</v>
      </c>
      <c r="U107">
        <v>27.5</v>
      </c>
      <c r="V107">
        <v>0</v>
      </c>
      <c r="W107">
        <v>1675</v>
      </c>
      <c r="X107">
        <v>1675</v>
      </c>
      <c r="Y107">
        <v>0</v>
      </c>
      <c r="Z107">
        <v>30</v>
      </c>
      <c r="AA107">
        <v>30</v>
      </c>
      <c r="AB107">
        <v>0</v>
      </c>
      <c r="AC107">
        <v>24</v>
      </c>
      <c r="AD107">
        <v>10</v>
      </c>
      <c r="AE107">
        <v>7</v>
      </c>
      <c r="AF107">
        <v>7</v>
      </c>
      <c r="AG107">
        <v>9</v>
      </c>
      <c r="AH107">
        <v>4</v>
      </c>
      <c r="AI107">
        <v>0</v>
      </c>
      <c r="AJ107">
        <v>0</v>
      </c>
      <c r="AK107">
        <v>2</v>
      </c>
      <c r="AL107">
        <v>9</v>
      </c>
      <c r="AM107">
        <v>4</v>
      </c>
      <c r="AN107">
        <v>0</v>
      </c>
      <c r="AO107">
        <v>0</v>
      </c>
      <c r="AP107">
        <v>0</v>
      </c>
      <c r="AQ107">
        <v>1</v>
      </c>
      <c r="AR107">
        <v>5</v>
      </c>
      <c r="AS107">
        <v>2</v>
      </c>
      <c r="AT107">
        <v>4</v>
      </c>
      <c r="AU107">
        <v>0</v>
      </c>
      <c r="AV107">
        <v>0</v>
      </c>
      <c r="AW107">
        <v>0</v>
      </c>
      <c r="AX107">
        <v>1</v>
      </c>
      <c r="AY107">
        <v>3</v>
      </c>
      <c r="AZ107">
        <v>0</v>
      </c>
      <c r="BA107">
        <v>0</v>
      </c>
      <c r="BB107">
        <v>0</v>
      </c>
      <c r="BC107">
        <v>1</v>
      </c>
      <c r="BD107">
        <v>3</v>
      </c>
      <c r="BE107">
        <v>3</v>
      </c>
      <c r="BF107">
        <v>0</v>
      </c>
      <c r="BG107">
        <v>0</v>
      </c>
      <c r="BH107">
        <v>0</v>
      </c>
      <c r="BI107">
        <v>0</v>
      </c>
      <c r="BJ107">
        <v>2</v>
      </c>
      <c r="BK107">
        <v>1</v>
      </c>
      <c r="BL107">
        <v>126</v>
      </c>
      <c r="BM107">
        <v>37</v>
      </c>
      <c r="BN107">
        <v>0</v>
      </c>
      <c r="BO107">
        <v>3</v>
      </c>
      <c r="BP107">
        <v>3</v>
      </c>
      <c r="BQ107">
        <v>25</v>
      </c>
      <c r="BR107">
        <v>58</v>
      </c>
      <c r="BS107">
        <v>2</v>
      </c>
      <c r="BT107">
        <v>2</v>
      </c>
      <c r="BU107">
        <v>0</v>
      </c>
      <c r="BV107">
        <v>1528</v>
      </c>
      <c r="BW107">
        <v>1528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 t="s">
        <v>58</v>
      </c>
    </row>
    <row r="108" spans="1:154">
      <c r="A108" t="s">
        <v>167</v>
      </c>
      <c r="B108" s="10">
        <v>40</v>
      </c>
      <c r="C108" s="6" t="s">
        <v>2</v>
      </c>
      <c r="D108" s="10" t="s">
        <v>40</v>
      </c>
      <c r="E108" s="59">
        <f t="shared" si="49"/>
        <v>0</v>
      </c>
      <c r="F108" s="59">
        <f t="shared" si="50"/>
        <v>0</v>
      </c>
      <c r="G108" s="59">
        <f t="shared" si="51"/>
        <v>50</v>
      </c>
      <c r="H108" s="59">
        <f t="shared" si="52"/>
        <v>0</v>
      </c>
      <c r="I108" s="59">
        <f t="shared" si="53"/>
        <v>0.5</v>
      </c>
      <c r="J108">
        <v>4</v>
      </c>
      <c r="K108">
        <v>0</v>
      </c>
      <c r="L108">
        <v>0</v>
      </c>
      <c r="M108">
        <v>2</v>
      </c>
      <c r="N108">
        <v>0</v>
      </c>
      <c r="O108">
        <v>2</v>
      </c>
      <c r="P108">
        <v>118</v>
      </c>
      <c r="Q108">
        <v>0</v>
      </c>
      <c r="R108">
        <v>146</v>
      </c>
      <c r="S108">
        <v>0</v>
      </c>
      <c r="T108">
        <v>140.5</v>
      </c>
      <c r="U108">
        <v>140.5</v>
      </c>
      <c r="V108">
        <v>0</v>
      </c>
      <c r="W108">
        <v>51.5</v>
      </c>
      <c r="X108">
        <v>51.5</v>
      </c>
      <c r="Y108">
        <v>0</v>
      </c>
      <c r="Z108">
        <v>1154.5</v>
      </c>
      <c r="AA108">
        <v>1154.5</v>
      </c>
      <c r="AB108">
        <v>0</v>
      </c>
      <c r="AC108">
        <v>13</v>
      </c>
      <c r="AD108">
        <v>6</v>
      </c>
      <c r="AE108">
        <v>7</v>
      </c>
      <c r="AF108">
        <v>0</v>
      </c>
      <c r="AG108">
        <v>4</v>
      </c>
      <c r="AH108">
        <v>6</v>
      </c>
      <c r="AI108">
        <v>2</v>
      </c>
      <c r="AJ108">
        <v>0</v>
      </c>
      <c r="AK108">
        <v>0</v>
      </c>
      <c r="AL108">
        <v>1</v>
      </c>
      <c r="AM108">
        <v>4</v>
      </c>
      <c r="AN108">
        <v>2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4</v>
      </c>
      <c r="AU108">
        <v>2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5</v>
      </c>
      <c r="BF108">
        <v>0</v>
      </c>
      <c r="BG108">
        <v>0</v>
      </c>
      <c r="BH108">
        <v>0</v>
      </c>
      <c r="BI108">
        <v>2</v>
      </c>
      <c r="BJ108">
        <v>0</v>
      </c>
      <c r="BK108">
        <v>3</v>
      </c>
      <c r="BL108">
        <v>159</v>
      </c>
      <c r="BM108">
        <v>13</v>
      </c>
      <c r="BN108">
        <v>4</v>
      </c>
      <c r="BO108">
        <v>5</v>
      </c>
      <c r="BP108">
        <v>0</v>
      </c>
      <c r="BQ108">
        <v>0</v>
      </c>
      <c r="BR108">
        <v>137</v>
      </c>
      <c r="BS108">
        <v>2</v>
      </c>
      <c r="BT108">
        <v>0</v>
      </c>
      <c r="BU108">
        <v>2</v>
      </c>
      <c r="BV108">
        <v>180</v>
      </c>
      <c r="BW108">
        <v>0</v>
      </c>
      <c r="BX108">
        <v>180</v>
      </c>
      <c r="BY108">
        <v>0</v>
      </c>
      <c r="BZ108">
        <v>0</v>
      </c>
      <c r="CA108">
        <v>0</v>
      </c>
      <c r="CB108">
        <v>0</v>
      </c>
      <c r="CC108">
        <v>0</v>
      </c>
      <c r="CD108" t="s">
        <v>58</v>
      </c>
      <c r="CE108" s="58" t="s">
        <v>111</v>
      </c>
    </row>
    <row r="109" spans="1:154">
      <c r="A109" t="s">
        <v>182</v>
      </c>
      <c r="B109" s="10">
        <v>48</v>
      </c>
      <c r="C109" s="4" t="s">
        <v>3</v>
      </c>
      <c r="D109" s="10" t="s">
        <v>40</v>
      </c>
      <c r="E109" s="59">
        <f t="shared" si="49"/>
        <v>0</v>
      </c>
      <c r="F109" s="59">
        <f t="shared" si="50"/>
        <v>0</v>
      </c>
      <c r="G109" s="59">
        <f t="shared" si="51"/>
        <v>50</v>
      </c>
      <c r="H109" s="59">
        <f t="shared" si="52"/>
        <v>50</v>
      </c>
      <c r="I109" s="59">
        <f t="shared" si="53"/>
        <v>0.5</v>
      </c>
      <c r="J109">
        <v>4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302.5</v>
      </c>
      <c r="Q109">
        <v>0</v>
      </c>
      <c r="R109">
        <v>123.5</v>
      </c>
      <c r="S109">
        <v>481.5</v>
      </c>
      <c r="T109">
        <v>544.25</v>
      </c>
      <c r="U109">
        <v>263.5</v>
      </c>
      <c r="V109">
        <v>825</v>
      </c>
      <c r="W109">
        <v>56.5</v>
      </c>
      <c r="X109">
        <v>51.5</v>
      </c>
      <c r="Y109">
        <v>61.5</v>
      </c>
      <c r="Z109">
        <v>945.25</v>
      </c>
      <c r="AA109">
        <v>1168</v>
      </c>
      <c r="AB109">
        <v>722.5</v>
      </c>
      <c r="AC109">
        <v>23</v>
      </c>
      <c r="AD109">
        <v>12</v>
      </c>
      <c r="AE109">
        <v>4</v>
      </c>
      <c r="AF109">
        <v>7</v>
      </c>
      <c r="AG109">
        <v>6</v>
      </c>
      <c r="AH109">
        <v>8</v>
      </c>
      <c r="AI109">
        <v>3</v>
      </c>
      <c r="AJ109">
        <v>0</v>
      </c>
      <c r="AK109">
        <v>0</v>
      </c>
      <c r="AL109">
        <v>6</v>
      </c>
      <c r="AM109">
        <v>4</v>
      </c>
      <c r="AN109">
        <v>4</v>
      </c>
      <c r="AO109">
        <v>0</v>
      </c>
      <c r="AP109">
        <v>0</v>
      </c>
      <c r="AQ109">
        <v>0</v>
      </c>
      <c r="AR109">
        <v>4</v>
      </c>
      <c r="AS109">
        <v>0</v>
      </c>
      <c r="AT109">
        <v>2</v>
      </c>
      <c r="AU109">
        <v>0</v>
      </c>
      <c r="AV109">
        <v>0</v>
      </c>
      <c r="AW109">
        <v>0</v>
      </c>
      <c r="AX109">
        <v>2</v>
      </c>
      <c r="AY109">
        <v>2</v>
      </c>
      <c r="AZ109">
        <v>2</v>
      </c>
      <c r="BA109">
        <v>3</v>
      </c>
      <c r="BB109">
        <v>0</v>
      </c>
      <c r="BC109">
        <v>0</v>
      </c>
      <c r="BD109">
        <v>0</v>
      </c>
      <c r="BE109">
        <v>6</v>
      </c>
      <c r="BF109">
        <v>0</v>
      </c>
      <c r="BG109">
        <v>0</v>
      </c>
      <c r="BH109">
        <v>0</v>
      </c>
      <c r="BI109">
        <v>2</v>
      </c>
      <c r="BJ109">
        <v>2</v>
      </c>
      <c r="BK109">
        <v>2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 t="s">
        <v>58</v>
      </c>
    </row>
    <row r="110" spans="1:154">
      <c r="A110" t="s">
        <v>169</v>
      </c>
      <c r="B110" s="10">
        <v>48</v>
      </c>
      <c r="C110" s="6" t="s">
        <v>2</v>
      </c>
      <c r="D110" s="10" t="s">
        <v>40</v>
      </c>
      <c r="E110" s="59">
        <f t="shared" si="49"/>
        <v>0</v>
      </c>
      <c r="F110" s="59">
        <f t="shared" si="50"/>
        <v>0</v>
      </c>
      <c r="G110" s="59">
        <f t="shared" si="51"/>
        <v>50</v>
      </c>
      <c r="H110" s="59">
        <f t="shared" si="52"/>
        <v>25</v>
      </c>
      <c r="I110" s="59">
        <f t="shared" si="53"/>
        <v>0.5</v>
      </c>
      <c r="J110">
        <v>4</v>
      </c>
      <c r="K110">
        <v>0</v>
      </c>
      <c r="L110">
        <v>0</v>
      </c>
      <c r="M110">
        <v>2</v>
      </c>
      <c r="N110">
        <v>1</v>
      </c>
      <c r="O110">
        <v>1</v>
      </c>
      <c r="P110">
        <v>118.25</v>
      </c>
      <c r="Q110">
        <v>0</v>
      </c>
      <c r="R110">
        <v>144</v>
      </c>
      <c r="S110">
        <v>163</v>
      </c>
      <c r="T110">
        <v>106.33333330000001</v>
      </c>
      <c r="U110">
        <v>67.5</v>
      </c>
      <c r="V110">
        <v>184</v>
      </c>
      <c r="W110">
        <v>63.333333330000002</v>
      </c>
      <c r="X110">
        <v>52.5</v>
      </c>
      <c r="Y110">
        <v>85</v>
      </c>
      <c r="Z110">
        <v>541.66666669999995</v>
      </c>
      <c r="AA110">
        <v>680.5</v>
      </c>
      <c r="AB110">
        <v>264</v>
      </c>
      <c r="AC110">
        <v>18</v>
      </c>
      <c r="AD110">
        <v>8</v>
      </c>
      <c r="AE110">
        <v>7</v>
      </c>
      <c r="AF110">
        <v>3</v>
      </c>
      <c r="AG110">
        <v>4</v>
      </c>
      <c r="AH110">
        <v>6</v>
      </c>
      <c r="AI110">
        <v>0</v>
      </c>
      <c r="AJ110">
        <v>0</v>
      </c>
      <c r="AK110">
        <v>0</v>
      </c>
      <c r="AL110">
        <v>8</v>
      </c>
      <c r="AM110">
        <v>4</v>
      </c>
      <c r="AN110">
        <v>2</v>
      </c>
      <c r="AO110">
        <v>0</v>
      </c>
      <c r="AP110">
        <v>0</v>
      </c>
      <c r="AQ110">
        <v>0</v>
      </c>
      <c r="AR110">
        <v>2</v>
      </c>
      <c r="AS110">
        <v>0</v>
      </c>
      <c r="AT110">
        <v>3</v>
      </c>
      <c r="AU110">
        <v>0</v>
      </c>
      <c r="AV110">
        <v>0</v>
      </c>
      <c r="AW110">
        <v>0</v>
      </c>
      <c r="AX110">
        <v>4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2</v>
      </c>
      <c r="BE110">
        <v>3</v>
      </c>
      <c r="BF110">
        <v>0</v>
      </c>
      <c r="BG110">
        <v>0</v>
      </c>
      <c r="BH110">
        <v>0</v>
      </c>
      <c r="BI110">
        <v>2</v>
      </c>
      <c r="BJ110">
        <v>1</v>
      </c>
      <c r="BK110">
        <v>0</v>
      </c>
      <c r="BL110">
        <v>68</v>
      </c>
      <c r="BM110">
        <v>2</v>
      </c>
      <c r="BN110">
        <v>1</v>
      </c>
      <c r="BO110">
        <v>2</v>
      </c>
      <c r="BP110">
        <v>4</v>
      </c>
      <c r="BQ110">
        <v>1</v>
      </c>
      <c r="BR110">
        <v>58</v>
      </c>
      <c r="BS110">
        <v>1</v>
      </c>
      <c r="BT110">
        <v>1</v>
      </c>
      <c r="BU110">
        <v>0</v>
      </c>
      <c r="BV110">
        <v>22</v>
      </c>
      <c r="BW110">
        <v>22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 t="s">
        <v>58</v>
      </c>
    </row>
    <row r="111" spans="1:154">
      <c r="A111" t="s">
        <v>170</v>
      </c>
      <c r="B111" s="10">
        <v>40</v>
      </c>
      <c r="C111" s="6" t="s">
        <v>2</v>
      </c>
      <c r="D111" s="10" t="s">
        <v>40</v>
      </c>
      <c r="E111" s="59">
        <f t="shared" si="49"/>
        <v>25</v>
      </c>
      <c r="F111" s="59">
        <f t="shared" si="50"/>
        <v>0</v>
      </c>
      <c r="G111" s="59">
        <f t="shared" si="51"/>
        <v>25</v>
      </c>
      <c r="H111" s="59">
        <f t="shared" si="52"/>
        <v>0</v>
      </c>
      <c r="I111" s="59">
        <f t="shared" si="53"/>
        <v>0.25</v>
      </c>
      <c r="J111">
        <v>4</v>
      </c>
      <c r="K111">
        <v>1</v>
      </c>
      <c r="L111">
        <v>0</v>
      </c>
      <c r="M111">
        <v>1</v>
      </c>
      <c r="N111">
        <v>0</v>
      </c>
      <c r="O111">
        <v>2</v>
      </c>
      <c r="P111">
        <v>485.33333340000001</v>
      </c>
      <c r="Q111">
        <v>0</v>
      </c>
      <c r="R111">
        <v>230</v>
      </c>
      <c r="S111">
        <v>0</v>
      </c>
      <c r="T111">
        <v>105</v>
      </c>
      <c r="U111">
        <v>105</v>
      </c>
      <c r="V111">
        <v>0</v>
      </c>
      <c r="W111">
        <v>121</v>
      </c>
      <c r="X111">
        <v>121</v>
      </c>
      <c r="Y111">
        <v>0</v>
      </c>
      <c r="Z111">
        <v>1278</v>
      </c>
      <c r="AA111">
        <v>1278</v>
      </c>
      <c r="AB111">
        <v>0</v>
      </c>
      <c r="AC111">
        <v>31</v>
      </c>
      <c r="AD111">
        <v>8</v>
      </c>
      <c r="AE111">
        <v>23</v>
      </c>
      <c r="AF111">
        <v>0</v>
      </c>
      <c r="AG111">
        <v>7</v>
      </c>
      <c r="AH111">
        <v>7</v>
      </c>
      <c r="AI111">
        <v>4</v>
      </c>
      <c r="AJ111">
        <v>1</v>
      </c>
      <c r="AK111">
        <v>0</v>
      </c>
      <c r="AL111">
        <v>12</v>
      </c>
      <c r="AM111">
        <v>3</v>
      </c>
      <c r="AN111">
        <v>4</v>
      </c>
      <c r="AO111">
        <v>0</v>
      </c>
      <c r="AP111">
        <v>0</v>
      </c>
      <c r="AQ111">
        <v>0</v>
      </c>
      <c r="AR111">
        <v>1</v>
      </c>
      <c r="AS111">
        <v>4</v>
      </c>
      <c r="AT111">
        <v>3</v>
      </c>
      <c r="AU111">
        <v>4</v>
      </c>
      <c r="AV111">
        <v>1</v>
      </c>
      <c r="AW111">
        <v>0</v>
      </c>
      <c r="AX111">
        <v>11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2</v>
      </c>
      <c r="BF111">
        <v>1</v>
      </c>
      <c r="BG111">
        <v>0</v>
      </c>
      <c r="BH111">
        <v>0</v>
      </c>
      <c r="BI111">
        <v>1</v>
      </c>
      <c r="BJ111">
        <v>0</v>
      </c>
      <c r="BK111">
        <v>0</v>
      </c>
      <c r="BL111">
        <v>17</v>
      </c>
      <c r="BM111">
        <v>9</v>
      </c>
      <c r="BN111">
        <v>0</v>
      </c>
      <c r="BO111">
        <v>0</v>
      </c>
      <c r="BP111">
        <v>1</v>
      </c>
      <c r="BQ111">
        <v>0</v>
      </c>
      <c r="BR111">
        <v>7</v>
      </c>
      <c r="BS111">
        <v>2</v>
      </c>
      <c r="BT111">
        <v>0</v>
      </c>
      <c r="BU111">
        <v>2</v>
      </c>
      <c r="BV111">
        <v>1226</v>
      </c>
      <c r="BW111">
        <v>0</v>
      </c>
      <c r="BX111">
        <v>1226</v>
      </c>
      <c r="BY111">
        <v>0</v>
      </c>
      <c r="BZ111">
        <v>0</v>
      </c>
      <c r="CA111">
        <v>0</v>
      </c>
      <c r="CB111">
        <v>0</v>
      </c>
      <c r="CC111">
        <v>0</v>
      </c>
      <c r="CD111" t="s">
        <v>58</v>
      </c>
      <c r="CE111" s="58" t="s">
        <v>111</v>
      </c>
    </row>
    <row r="112" spans="1:154">
      <c r="A112" t="s">
        <v>171</v>
      </c>
      <c r="B112" s="10">
        <v>48</v>
      </c>
      <c r="C112" s="4" t="s">
        <v>3</v>
      </c>
      <c r="D112" s="10" t="s">
        <v>40</v>
      </c>
      <c r="E112" s="59">
        <f t="shared" si="49"/>
        <v>0</v>
      </c>
      <c r="F112" s="59">
        <f t="shared" si="50"/>
        <v>0</v>
      </c>
      <c r="G112" s="59">
        <f t="shared" si="51"/>
        <v>25</v>
      </c>
      <c r="H112" s="59">
        <f t="shared" si="52"/>
        <v>0</v>
      </c>
      <c r="I112" s="59">
        <f t="shared" si="53"/>
        <v>0.25</v>
      </c>
      <c r="J112">
        <v>4</v>
      </c>
      <c r="K112">
        <v>0</v>
      </c>
      <c r="L112">
        <v>0</v>
      </c>
      <c r="M112">
        <v>1</v>
      </c>
      <c r="N112">
        <v>0</v>
      </c>
      <c r="O112">
        <v>3</v>
      </c>
      <c r="P112">
        <v>270.5</v>
      </c>
      <c r="Q112">
        <v>0</v>
      </c>
      <c r="R112">
        <v>370</v>
      </c>
      <c r="S112">
        <v>0</v>
      </c>
      <c r="T112">
        <v>41</v>
      </c>
      <c r="U112">
        <v>41</v>
      </c>
      <c r="V112">
        <v>0</v>
      </c>
      <c r="W112">
        <v>83</v>
      </c>
      <c r="X112">
        <v>83</v>
      </c>
      <c r="Y112">
        <v>0</v>
      </c>
      <c r="Z112">
        <v>82</v>
      </c>
      <c r="AA112">
        <v>82</v>
      </c>
      <c r="AB112">
        <v>0</v>
      </c>
      <c r="AC112">
        <v>25</v>
      </c>
      <c r="AD112">
        <v>10</v>
      </c>
      <c r="AE112">
        <v>12</v>
      </c>
      <c r="AF112">
        <v>3</v>
      </c>
      <c r="AG112">
        <v>6</v>
      </c>
      <c r="AH112">
        <v>5</v>
      </c>
      <c r="AI112">
        <v>0</v>
      </c>
      <c r="AJ112">
        <v>0</v>
      </c>
      <c r="AK112">
        <v>1</v>
      </c>
      <c r="AL112">
        <v>13</v>
      </c>
      <c r="AM112">
        <v>4</v>
      </c>
      <c r="AN112">
        <v>1</v>
      </c>
      <c r="AO112">
        <v>0</v>
      </c>
      <c r="AP112">
        <v>0</v>
      </c>
      <c r="AQ112">
        <v>0</v>
      </c>
      <c r="AR112">
        <v>5</v>
      </c>
      <c r="AS112">
        <v>2</v>
      </c>
      <c r="AT112">
        <v>3</v>
      </c>
      <c r="AU112">
        <v>0</v>
      </c>
      <c r="AV112">
        <v>0</v>
      </c>
      <c r="AW112">
        <v>1</v>
      </c>
      <c r="AX112">
        <v>6</v>
      </c>
      <c r="AY112">
        <v>0</v>
      </c>
      <c r="AZ112">
        <v>1</v>
      </c>
      <c r="BA112">
        <v>0</v>
      </c>
      <c r="BB112">
        <v>0</v>
      </c>
      <c r="BC112">
        <v>0</v>
      </c>
      <c r="BD112">
        <v>2</v>
      </c>
      <c r="BE112">
        <v>5</v>
      </c>
      <c r="BF112">
        <v>0</v>
      </c>
      <c r="BG112">
        <v>0</v>
      </c>
      <c r="BH112">
        <v>0</v>
      </c>
      <c r="BI112">
        <v>1</v>
      </c>
      <c r="BJ112">
        <v>1</v>
      </c>
      <c r="BK112">
        <v>3</v>
      </c>
      <c r="BL112">
        <v>25</v>
      </c>
      <c r="BM112">
        <v>6</v>
      </c>
      <c r="BN112">
        <v>1</v>
      </c>
      <c r="BO112">
        <v>2</v>
      </c>
      <c r="BP112">
        <v>0</v>
      </c>
      <c r="BQ112">
        <v>1</v>
      </c>
      <c r="BR112">
        <v>15</v>
      </c>
      <c r="BS112">
        <v>3</v>
      </c>
      <c r="BT112">
        <v>1</v>
      </c>
      <c r="BU112">
        <v>2</v>
      </c>
      <c r="BV112">
        <v>712</v>
      </c>
      <c r="BW112">
        <v>234</v>
      </c>
      <c r="BX112">
        <v>478</v>
      </c>
      <c r="BY112">
        <v>0</v>
      </c>
      <c r="BZ112">
        <v>0</v>
      </c>
      <c r="CA112">
        <v>0</v>
      </c>
      <c r="CB112">
        <v>0</v>
      </c>
      <c r="CC112">
        <v>0</v>
      </c>
      <c r="CD112" t="s">
        <v>58</v>
      </c>
      <c r="CE112" s="58"/>
    </row>
    <row r="113" spans="1:154">
      <c r="A113" t="s">
        <v>172</v>
      </c>
      <c r="B113" s="10">
        <v>40</v>
      </c>
      <c r="C113" s="4" t="s">
        <v>3</v>
      </c>
      <c r="D113" s="10" t="s">
        <v>40</v>
      </c>
      <c r="E113" s="59">
        <f t="shared" si="49"/>
        <v>0</v>
      </c>
      <c r="F113" s="59">
        <f t="shared" si="50"/>
        <v>0</v>
      </c>
      <c r="G113" s="59">
        <f t="shared" si="51"/>
        <v>50</v>
      </c>
      <c r="H113" s="59">
        <f t="shared" si="52"/>
        <v>25</v>
      </c>
      <c r="I113" s="59">
        <f t="shared" si="53"/>
        <v>0.5</v>
      </c>
      <c r="J113">
        <v>4</v>
      </c>
      <c r="K113">
        <v>0</v>
      </c>
      <c r="L113">
        <v>0</v>
      </c>
      <c r="M113">
        <v>2</v>
      </c>
      <c r="N113">
        <v>1</v>
      </c>
      <c r="O113">
        <v>1</v>
      </c>
      <c r="P113">
        <v>69.5</v>
      </c>
      <c r="Q113">
        <v>0</v>
      </c>
      <c r="R113">
        <v>62</v>
      </c>
      <c r="S113">
        <v>118</v>
      </c>
      <c r="T113">
        <v>165.66666670000001</v>
      </c>
      <c r="U113">
        <v>169.5</v>
      </c>
      <c r="V113">
        <v>158</v>
      </c>
      <c r="W113">
        <v>40</v>
      </c>
      <c r="X113">
        <v>39.5</v>
      </c>
      <c r="Y113">
        <v>41</v>
      </c>
      <c r="Z113">
        <v>801.33333330000005</v>
      </c>
      <c r="AA113">
        <v>1050</v>
      </c>
      <c r="AB113">
        <v>304</v>
      </c>
      <c r="AC113">
        <v>27</v>
      </c>
      <c r="AD113">
        <v>15</v>
      </c>
      <c r="AE113">
        <v>10</v>
      </c>
      <c r="AF113">
        <v>2</v>
      </c>
      <c r="AG113">
        <v>5</v>
      </c>
      <c r="AH113">
        <v>9</v>
      </c>
      <c r="AI113">
        <v>0</v>
      </c>
      <c r="AJ113">
        <v>0</v>
      </c>
      <c r="AK113">
        <v>0</v>
      </c>
      <c r="AL113">
        <v>13</v>
      </c>
      <c r="AM113">
        <v>4</v>
      </c>
      <c r="AN113">
        <v>5</v>
      </c>
      <c r="AO113">
        <v>0</v>
      </c>
      <c r="AP113">
        <v>0</v>
      </c>
      <c r="AQ113">
        <v>0</v>
      </c>
      <c r="AR113">
        <v>6</v>
      </c>
      <c r="AS113">
        <v>0</v>
      </c>
      <c r="AT113">
        <v>3</v>
      </c>
      <c r="AU113">
        <v>0</v>
      </c>
      <c r="AV113">
        <v>0</v>
      </c>
      <c r="AW113">
        <v>0</v>
      </c>
      <c r="AX113">
        <v>7</v>
      </c>
      <c r="AY113">
        <v>1</v>
      </c>
      <c r="AZ113">
        <v>1</v>
      </c>
      <c r="BA113">
        <v>0</v>
      </c>
      <c r="BB113">
        <v>0</v>
      </c>
      <c r="BC113">
        <v>0</v>
      </c>
      <c r="BD113">
        <v>0</v>
      </c>
      <c r="BE113">
        <v>3</v>
      </c>
      <c r="BF113">
        <v>0</v>
      </c>
      <c r="BG113">
        <v>0</v>
      </c>
      <c r="BH113">
        <v>0</v>
      </c>
      <c r="BI113">
        <v>3</v>
      </c>
      <c r="BJ113">
        <v>0</v>
      </c>
      <c r="BK113">
        <v>0</v>
      </c>
      <c r="BL113">
        <v>38</v>
      </c>
      <c r="BM113">
        <v>0</v>
      </c>
      <c r="BN113">
        <v>1</v>
      </c>
      <c r="BO113">
        <v>3</v>
      </c>
      <c r="BP113">
        <v>1</v>
      </c>
      <c r="BQ113">
        <v>0</v>
      </c>
      <c r="BR113">
        <v>33</v>
      </c>
      <c r="BS113">
        <v>1</v>
      </c>
      <c r="BT113">
        <v>0</v>
      </c>
      <c r="BU113">
        <v>1</v>
      </c>
      <c r="BV113">
        <v>36</v>
      </c>
      <c r="BW113">
        <v>0</v>
      </c>
      <c r="BX113">
        <v>36</v>
      </c>
      <c r="BY113">
        <v>0</v>
      </c>
      <c r="BZ113">
        <v>0</v>
      </c>
      <c r="CA113">
        <v>0</v>
      </c>
      <c r="CB113">
        <v>0</v>
      </c>
      <c r="CC113">
        <v>0</v>
      </c>
      <c r="CD113" t="s">
        <v>58</v>
      </c>
      <c r="CE113" s="58" t="s">
        <v>111</v>
      </c>
    </row>
    <row r="114" spans="1:154">
      <c r="A114" t="s">
        <v>173</v>
      </c>
      <c r="B114" s="10">
        <v>40</v>
      </c>
      <c r="C114" s="6" t="s">
        <v>2</v>
      </c>
      <c r="D114" s="10" t="s">
        <v>40</v>
      </c>
      <c r="E114" s="59">
        <f t="shared" si="49"/>
        <v>0</v>
      </c>
      <c r="F114" s="59">
        <f t="shared" si="50"/>
        <v>0</v>
      </c>
      <c r="G114" s="59">
        <f t="shared" si="51"/>
        <v>50</v>
      </c>
      <c r="H114" s="59">
        <f t="shared" si="52"/>
        <v>50</v>
      </c>
      <c r="I114" s="59">
        <f t="shared" si="53"/>
        <v>0.5</v>
      </c>
      <c r="J114">
        <v>4</v>
      </c>
      <c r="K114">
        <v>0</v>
      </c>
      <c r="L114">
        <v>0</v>
      </c>
      <c r="M114">
        <v>2</v>
      </c>
      <c r="N114">
        <v>2</v>
      </c>
      <c r="O114">
        <v>0</v>
      </c>
      <c r="P114">
        <v>298.75</v>
      </c>
      <c r="Q114">
        <v>0</v>
      </c>
      <c r="R114">
        <v>364.5</v>
      </c>
      <c r="S114">
        <v>233</v>
      </c>
      <c r="T114">
        <v>275</v>
      </c>
      <c r="U114">
        <v>45.5</v>
      </c>
      <c r="V114">
        <v>504.5</v>
      </c>
      <c r="W114">
        <v>396.25</v>
      </c>
      <c r="X114">
        <v>482</v>
      </c>
      <c r="Y114">
        <v>310.5</v>
      </c>
      <c r="Z114">
        <v>44.25</v>
      </c>
      <c r="AA114">
        <v>47.5</v>
      </c>
      <c r="AB114">
        <v>41</v>
      </c>
      <c r="AC114">
        <v>14</v>
      </c>
      <c r="AD114">
        <v>6</v>
      </c>
      <c r="AE114">
        <v>2</v>
      </c>
      <c r="AF114">
        <v>6</v>
      </c>
      <c r="AG114">
        <v>4</v>
      </c>
      <c r="AH114">
        <v>4</v>
      </c>
      <c r="AI114">
        <v>1</v>
      </c>
      <c r="AJ114">
        <v>0</v>
      </c>
      <c r="AK114">
        <v>0</v>
      </c>
      <c r="AL114">
        <v>5</v>
      </c>
      <c r="AM114">
        <v>4</v>
      </c>
      <c r="AN114">
        <v>0</v>
      </c>
      <c r="AO114">
        <v>0</v>
      </c>
      <c r="AP114">
        <v>0</v>
      </c>
      <c r="AQ114">
        <v>0</v>
      </c>
      <c r="AR114">
        <v>2</v>
      </c>
      <c r="AS114">
        <v>0</v>
      </c>
      <c r="AT114">
        <v>2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</v>
      </c>
      <c r="BA114">
        <v>1</v>
      </c>
      <c r="BB114">
        <v>0</v>
      </c>
      <c r="BC114">
        <v>0</v>
      </c>
      <c r="BD114">
        <v>3</v>
      </c>
      <c r="BE114">
        <v>13</v>
      </c>
      <c r="BF114">
        <v>0</v>
      </c>
      <c r="BG114">
        <v>0</v>
      </c>
      <c r="BH114">
        <v>0</v>
      </c>
      <c r="BI114">
        <v>1</v>
      </c>
      <c r="BJ114">
        <v>6</v>
      </c>
      <c r="BK114">
        <v>6</v>
      </c>
      <c r="BL114">
        <v>80</v>
      </c>
      <c r="BM114">
        <v>21</v>
      </c>
      <c r="BN114">
        <v>6</v>
      </c>
      <c r="BO114">
        <v>2</v>
      </c>
      <c r="BP114">
        <v>13</v>
      </c>
      <c r="BQ114">
        <v>6</v>
      </c>
      <c r="BR114">
        <v>32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 t="s">
        <v>58</v>
      </c>
      <c r="CE114" s="58" t="s">
        <v>111</v>
      </c>
    </row>
    <row r="115" spans="1:154">
      <c r="A115" t="s">
        <v>174</v>
      </c>
      <c r="B115" s="10">
        <v>48</v>
      </c>
      <c r="C115" s="6" t="s">
        <v>2</v>
      </c>
      <c r="D115" s="10" t="s">
        <v>40</v>
      </c>
      <c r="E115" s="59">
        <f t="shared" si="49"/>
        <v>0</v>
      </c>
      <c r="F115" s="59">
        <f t="shared" si="50"/>
        <v>0</v>
      </c>
      <c r="G115" s="59">
        <f t="shared" si="51"/>
        <v>50</v>
      </c>
      <c r="H115" s="59">
        <f t="shared" si="52"/>
        <v>50</v>
      </c>
      <c r="I115" s="59">
        <f t="shared" si="53"/>
        <v>0.5</v>
      </c>
      <c r="J115">
        <v>4</v>
      </c>
      <c r="K115">
        <v>0</v>
      </c>
      <c r="L115">
        <v>0</v>
      </c>
      <c r="M115">
        <v>2</v>
      </c>
      <c r="N115">
        <v>2</v>
      </c>
      <c r="O115">
        <v>0</v>
      </c>
      <c r="P115">
        <v>124.75</v>
      </c>
      <c r="Q115">
        <v>0</v>
      </c>
      <c r="R115">
        <v>133.5</v>
      </c>
      <c r="S115">
        <v>116</v>
      </c>
      <c r="T115">
        <v>664.5</v>
      </c>
      <c r="U115">
        <v>1266.5</v>
      </c>
      <c r="V115">
        <v>62.5</v>
      </c>
      <c r="W115">
        <v>26.25</v>
      </c>
      <c r="X115">
        <v>40.5</v>
      </c>
      <c r="Y115">
        <v>12</v>
      </c>
      <c r="Z115">
        <v>645.25</v>
      </c>
      <c r="AA115">
        <v>886</v>
      </c>
      <c r="AB115">
        <v>404.5</v>
      </c>
      <c r="AC115">
        <v>13</v>
      </c>
      <c r="AD115">
        <v>6</v>
      </c>
      <c r="AE115">
        <v>3</v>
      </c>
      <c r="AF115">
        <v>4</v>
      </c>
      <c r="AG115">
        <v>5</v>
      </c>
      <c r="AH115">
        <v>4</v>
      </c>
      <c r="AI115">
        <v>1</v>
      </c>
      <c r="AJ115">
        <v>0</v>
      </c>
      <c r="AK115">
        <v>0</v>
      </c>
      <c r="AL115">
        <v>3</v>
      </c>
      <c r="AM115">
        <v>4</v>
      </c>
      <c r="AN115">
        <v>0</v>
      </c>
      <c r="AO115">
        <v>0</v>
      </c>
      <c r="AP115">
        <v>0</v>
      </c>
      <c r="AQ115">
        <v>0</v>
      </c>
      <c r="AR115">
        <v>2</v>
      </c>
      <c r="AS115">
        <v>1</v>
      </c>
      <c r="AT115">
        <v>2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2</v>
      </c>
      <c r="BA115">
        <v>1</v>
      </c>
      <c r="BB115">
        <v>0</v>
      </c>
      <c r="BC115">
        <v>0</v>
      </c>
      <c r="BD115">
        <v>1</v>
      </c>
      <c r="BE115">
        <v>7</v>
      </c>
      <c r="BF115">
        <v>0</v>
      </c>
      <c r="BG115">
        <v>2</v>
      </c>
      <c r="BH115">
        <v>0</v>
      </c>
      <c r="BI115">
        <v>4</v>
      </c>
      <c r="BJ115">
        <v>0</v>
      </c>
      <c r="BK115">
        <v>1</v>
      </c>
      <c r="BL115">
        <v>103</v>
      </c>
      <c r="BM115">
        <v>4</v>
      </c>
      <c r="BN115">
        <v>37</v>
      </c>
      <c r="BO115">
        <v>10</v>
      </c>
      <c r="BP115">
        <v>2</v>
      </c>
      <c r="BQ115">
        <v>0</v>
      </c>
      <c r="BR115">
        <v>50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 t="s">
        <v>58</v>
      </c>
    </row>
    <row r="116" spans="1:154">
      <c r="A116" t="s">
        <v>183</v>
      </c>
      <c r="B116" s="10">
        <v>48</v>
      </c>
      <c r="C116" s="6" t="s">
        <v>2</v>
      </c>
      <c r="D116" s="10" t="s">
        <v>40</v>
      </c>
      <c r="E116" s="59">
        <f t="shared" si="49"/>
        <v>0</v>
      </c>
      <c r="F116" s="59">
        <f t="shared" si="50"/>
        <v>0</v>
      </c>
      <c r="G116" s="59">
        <f t="shared" si="51"/>
        <v>50</v>
      </c>
      <c r="H116" s="59">
        <f t="shared" si="52"/>
        <v>25</v>
      </c>
      <c r="I116" s="59">
        <f t="shared" si="53"/>
        <v>0.5</v>
      </c>
      <c r="J116">
        <v>4</v>
      </c>
      <c r="K116">
        <v>0</v>
      </c>
      <c r="L116">
        <v>0</v>
      </c>
      <c r="M116">
        <v>2</v>
      </c>
      <c r="N116">
        <v>1</v>
      </c>
      <c r="O116">
        <v>1</v>
      </c>
      <c r="P116">
        <v>1178</v>
      </c>
      <c r="Q116">
        <v>0</v>
      </c>
      <c r="R116">
        <v>1974.5</v>
      </c>
      <c r="S116">
        <v>604</v>
      </c>
      <c r="T116">
        <v>425</v>
      </c>
      <c r="U116">
        <v>68.5</v>
      </c>
      <c r="V116">
        <v>1138</v>
      </c>
      <c r="W116">
        <v>122.33333330000001</v>
      </c>
      <c r="X116">
        <v>125</v>
      </c>
      <c r="Y116">
        <v>117</v>
      </c>
      <c r="Z116">
        <v>955.33333330000005</v>
      </c>
      <c r="AA116">
        <v>1231</v>
      </c>
      <c r="AB116">
        <v>404</v>
      </c>
      <c r="AC116">
        <v>15</v>
      </c>
      <c r="AD116">
        <v>5</v>
      </c>
      <c r="AE116">
        <v>8</v>
      </c>
      <c r="AF116">
        <v>2</v>
      </c>
      <c r="AG116">
        <v>5</v>
      </c>
      <c r="AH116">
        <v>5</v>
      </c>
      <c r="AI116">
        <v>2</v>
      </c>
      <c r="AJ116">
        <v>0</v>
      </c>
      <c r="AK116">
        <v>0</v>
      </c>
      <c r="AL116">
        <v>3</v>
      </c>
      <c r="AM116">
        <v>4</v>
      </c>
      <c r="AN116">
        <v>1</v>
      </c>
      <c r="AO116">
        <v>0</v>
      </c>
      <c r="AP116">
        <v>0</v>
      </c>
      <c r="AQ116">
        <v>0</v>
      </c>
      <c r="AR116">
        <v>0</v>
      </c>
      <c r="AS116">
        <v>1</v>
      </c>
      <c r="AT116">
        <v>3</v>
      </c>
      <c r="AU116">
        <v>2</v>
      </c>
      <c r="AV116">
        <v>0</v>
      </c>
      <c r="AW116">
        <v>0</v>
      </c>
      <c r="AX116">
        <v>2</v>
      </c>
      <c r="AY116">
        <v>0</v>
      </c>
      <c r="AZ116">
        <v>1</v>
      </c>
      <c r="BA116">
        <v>0</v>
      </c>
      <c r="BB116">
        <v>0</v>
      </c>
      <c r="BC116">
        <v>0</v>
      </c>
      <c r="BD116">
        <v>1</v>
      </c>
      <c r="BE116">
        <v>3</v>
      </c>
      <c r="BF116">
        <v>0</v>
      </c>
      <c r="BG116">
        <v>0</v>
      </c>
      <c r="BH116">
        <v>0</v>
      </c>
      <c r="BI116">
        <v>2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1</v>
      </c>
      <c r="BT116">
        <v>1</v>
      </c>
      <c r="BU116">
        <v>0</v>
      </c>
      <c r="BV116">
        <v>159</v>
      </c>
      <c r="BW116">
        <v>159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 t="s">
        <v>58</v>
      </c>
      <c r="CE116" s="58"/>
    </row>
    <row r="117" spans="1:154">
      <c r="A117" t="s">
        <v>175</v>
      </c>
      <c r="B117" s="10">
        <v>48</v>
      </c>
      <c r="C117" s="4" t="s">
        <v>3</v>
      </c>
      <c r="D117" s="10" t="s">
        <v>40</v>
      </c>
      <c r="E117" s="59">
        <f t="shared" si="49"/>
        <v>0</v>
      </c>
      <c r="F117" s="59">
        <f t="shared" si="50"/>
        <v>0</v>
      </c>
      <c r="G117" s="59">
        <f t="shared" si="51"/>
        <v>50</v>
      </c>
      <c r="H117" s="59">
        <f t="shared" si="52"/>
        <v>0</v>
      </c>
      <c r="I117" s="59">
        <f t="shared" si="53"/>
        <v>0.5</v>
      </c>
      <c r="J117">
        <v>4</v>
      </c>
      <c r="K117">
        <v>0</v>
      </c>
      <c r="L117">
        <v>0</v>
      </c>
      <c r="M117">
        <v>2</v>
      </c>
      <c r="N117">
        <v>0</v>
      </c>
      <c r="O117">
        <v>2</v>
      </c>
      <c r="P117">
        <v>164.25</v>
      </c>
      <c r="Q117">
        <v>0</v>
      </c>
      <c r="R117">
        <v>182</v>
      </c>
      <c r="S117">
        <v>0</v>
      </c>
      <c r="T117">
        <v>35.5</v>
      </c>
      <c r="U117">
        <v>35.5</v>
      </c>
      <c r="V117">
        <v>0</v>
      </c>
      <c r="W117">
        <v>740</v>
      </c>
      <c r="X117">
        <v>740</v>
      </c>
      <c r="Y117">
        <v>0</v>
      </c>
      <c r="Z117">
        <v>55</v>
      </c>
      <c r="AA117">
        <v>55</v>
      </c>
      <c r="AB117">
        <v>0</v>
      </c>
      <c r="AC117">
        <v>16</v>
      </c>
      <c r="AD117">
        <v>5</v>
      </c>
      <c r="AE117">
        <v>7</v>
      </c>
      <c r="AF117">
        <v>4</v>
      </c>
      <c r="AG117">
        <v>4</v>
      </c>
      <c r="AH117">
        <v>4</v>
      </c>
      <c r="AI117">
        <v>0</v>
      </c>
      <c r="AJ117">
        <v>0</v>
      </c>
      <c r="AK117">
        <v>0</v>
      </c>
      <c r="AL117">
        <v>8</v>
      </c>
      <c r="AM117">
        <v>4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0</v>
      </c>
      <c r="AT117">
        <v>4</v>
      </c>
      <c r="AU117">
        <v>0</v>
      </c>
      <c r="AV117">
        <v>0</v>
      </c>
      <c r="AW117">
        <v>0</v>
      </c>
      <c r="AX117">
        <v>3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4</v>
      </c>
      <c r="BE117">
        <v>12</v>
      </c>
      <c r="BF117">
        <v>0</v>
      </c>
      <c r="BG117">
        <v>0</v>
      </c>
      <c r="BH117">
        <v>0</v>
      </c>
      <c r="BI117">
        <v>0</v>
      </c>
      <c r="BJ117">
        <v>2</v>
      </c>
      <c r="BK117">
        <v>10</v>
      </c>
      <c r="BL117">
        <v>42</v>
      </c>
      <c r="BM117">
        <v>10</v>
      </c>
      <c r="BN117">
        <v>0</v>
      </c>
      <c r="BO117">
        <v>0</v>
      </c>
      <c r="BP117">
        <v>5</v>
      </c>
      <c r="BQ117">
        <v>0</v>
      </c>
      <c r="BR117">
        <v>27</v>
      </c>
      <c r="BS117">
        <v>2</v>
      </c>
      <c r="BT117">
        <v>0</v>
      </c>
      <c r="BU117">
        <v>2</v>
      </c>
      <c r="BV117">
        <v>293</v>
      </c>
      <c r="BW117">
        <v>0</v>
      </c>
      <c r="BX117">
        <v>293</v>
      </c>
      <c r="BY117">
        <v>0</v>
      </c>
      <c r="BZ117">
        <v>0</v>
      </c>
      <c r="CA117">
        <v>0</v>
      </c>
      <c r="CB117">
        <v>0</v>
      </c>
      <c r="CC117">
        <v>0</v>
      </c>
      <c r="CD117" t="s">
        <v>58</v>
      </c>
      <c r="CE117" s="58" t="s">
        <v>111</v>
      </c>
    </row>
    <row r="118" spans="1:154">
      <c r="A118" t="s">
        <v>176</v>
      </c>
      <c r="B118" s="10">
        <v>48</v>
      </c>
      <c r="C118" s="6" t="s">
        <v>2</v>
      </c>
      <c r="D118" s="10" t="s">
        <v>40</v>
      </c>
      <c r="E118" s="59">
        <f t="shared" si="49"/>
        <v>0</v>
      </c>
      <c r="F118" s="59">
        <f t="shared" si="50"/>
        <v>0</v>
      </c>
      <c r="G118" s="59">
        <f t="shared" si="51"/>
        <v>50</v>
      </c>
      <c r="H118" s="59">
        <f t="shared" si="52"/>
        <v>0</v>
      </c>
      <c r="I118" s="59">
        <f t="shared" si="53"/>
        <v>0.5</v>
      </c>
      <c r="J118">
        <v>4</v>
      </c>
      <c r="K118">
        <v>0</v>
      </c>
      <c r="L118">
        <v>0</v>
      </c>
      <c r="M118">
        <v>2</v>
      </c>
      <c r="N118">
        <v>0</v>
      </c>
      <c r="O118">
        <v>2</v>
      </c>
      <c r="P118">
        <v>239.25</v>
      </c>
      <c r="Q118">
        <v>0</v>
      </c>
      <c r="R118">
        <v>95</v>
      </c>
      <c r="S118">
        <v>0</v>
      </c>
      <c r="T118">
        <v>72.5</v>
      </c>
      <c r="U118">
        <v>72.5</v>
      </c>
      <c r="V118">
        <v>0</v>
      </c>
      <c r="W118">
        <v>49</v>
      </c>
      <c r="X118">
        <v>49</v>
      </c>
      <c r="Y118">
        <v>0</v>
      </c>
      <c r="Z118">
        <v>678.5</v>
      </c>
      <c r="AA118">
        <v>678.5</v>
      </c>
      <c r="AB118">
        <v>0</v>
      </c>
      <c r="AC118">
        <v>20</v>
      </c>
      <c r="AD118">
        <v>7</v>
      </c>
      <c r="AE118">
        <v>11</v>
      </c>
      <c r="AF118">
        <v>2</v>
      </c>
      <c r="AG118">
        <v>6</v>
      </c>
      <c r="AH118">
        <v>5</v>
      </c>
      <c r="AI118">
        <v>1</v>
      </c>
      <c r="AJ118">
        <v>0</v>
      </c>
      <c r="AK118">
        <v>0</v>
      </c>
      <c r="AL118">
        <v>8</v>
      </c>
      <c r="AM118">
        <v>4</v>
      </c>
      <c r="AN118">
        <v>1</v>
      </c>
      <c r="AO118">
        <v>0</v>
      </c>
      <c r="AP118">
        <v>0</v>
      </c>
      <c r="AQ118">
        <v>0</v>
      </c>
      <c r="AR118">
        <v>2</v>
      </c>
      <c r="AS118">
        <v>1</v>
      </c>
      <c r="AT118">
        <v>4</v>
      </c>
      <c r="AU118">
        <v>1</v>
      </c>
      <c r="AV118">
        <v>0</v>
      </c>
      <c r="AW118">
        <v>0</v>
      </c>
      <c r="AX118">
        <v>5</v>
      </c>
      <c r="AY118">
        <v>1</v>
      </c>
      <c r="AZ118">
        <v>0</v>
      </c>
      <c r="BA118">
        <v>0</v>
      </c>
      <c r="BB118">
        <v>0</v>
      </c>
      <c r="BC118">
        <v>0</v>
      </c>
      <c r="BD118">
        <v>1</v>
      </c>
      <c r="BE118">
        <v>4</v>
      </c>
      <c r="BF118">
        <v>0</v>
      </c>
      <c r="BG118">
        <v>0</v>
      </c>
      <c r="BH118">
        <v>0</v>
      </c>
      <c r="BI118">
        <v>2</v>
      </c>
      <c r="BJ118">
        <v>0</v>
      </c>
      <c r="BK118">
        <v>2</v>
      </c>
      <c r="BL118">
        <v>58</v>
      </c>
      <c r="BM118">
        <v>4</v>
      </c>
      <c r="BN118">
        <v>0</v>
      </c>
      <c r="BO118">
        <v>3</v>
      </c>
      <c r="BP118">
        <v>4</v>
      </c>
      <c r="BQ118">
        <v>3</v>
      </c>
      <c r="BR118">
        <v>44</v>
      </c>
      <c r="BS118">
        <v>2</v>
      </c>
      <c r="BT118">
        <v>2</v>
      </c>
      <c r="BU118">
        <v>0</v>
      </c>
      <c r="BV118">
        <v>767</v>
      </c>
      <c r="BW118">
        <v>767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 t="s">
        <v>58</v>
      </c>
      <c r="CE118" s="58" t="s">
        <v>111</v>
      </c>
    </row>
    <row r="119" spans="1:154">
      <c r="A119" t="s">
        <v>177</v>
      </c>
      <c r="B119" s="10">
        <v>40</v>
      </c>
      <c r="C119" s="6" t="s">
        <v>2</v>
      </c>
      <c r="D119" s="10" t="s">
        <v>40</v>
      </c>
      <c r="E119" s="59">
        <f t="shared" si="49"/>
        <v>25</v>
      </c>
      <c r="F119" s="59">
        <f t="shared" si="50"/>
        <v>0</v>
      </c>
      <c r="G119" s="59">
        <f t="shared" si="51"/>
        <v>50</v>
      </c>
      <c r="H119" s="59">
        <f t="shared" si="52"/>
        <v>0</v>
      </c>
      <c r="I119" s="59">
        <f t="shared" si="53"/>
        <v>0.5</v>
      </c>
      <c r="J119">
        <v>4</v>
      </c>
      <c r="K119">
        <v>1</v>
      </c>
      <c r="L119">
        <v>0</v>
      </c>
      <c r="M119">
        <v>2</v>
      </c>
      <c r="N119">
        <v>0</v>
      </c>
      <c r="O119">
        <v>1</v>
      </c>
      <c r="P119">
        <v>109</v>
      </c>
      <c r="Q119">
        <v>0</v>
      </c>
      <c r="R119">
        <v>105</v>
      </c>
      <c r="S119">
        <v>0</v>
      </c>
      <c r="T119">
        <v>262</v>
      </c>
      <c r="U119">
        <v>262</v>
      </c>
      <c r="V119">
        <v>0</v>
      </c>
      <c r="W119">
        <v>84.5</v>
      </c>
      <c r="X119">
        <v>84.5</v>
      </c>
      <c r="Y119">
        <v>0</v>
      </c>
      <c r="Z119">
        <v>937</v>
      </c>
      <c r="AA119">
        <v>937</v>
      </c>
      <c r="AB119">
        <v>0</v>
      </c>
      <c r="AC119">
        <v>27</v>
      </c>
      <c r="AD119">
        <v>12</v>
      </c>
      <c r="AE119">
        <v>15</v>
      </c>
      <c r="AF119">
        <v>0</v>
      </c>
      <c r="AG119">
        <v>3</v>
      </c>
      <c r="AH119">
        <v>6</v>
      </c>
      <c r="AI119">
        <v>0</v>
      </c>
      <c r="AJ119">
        <v>1</v>
      </c>
      <c r="AK119">
        <v>0</v>
      </c>
      <c r="AL119">
        <v>17</v>
      </c>
      <c r="AM119">
        <v>3</v>
      </c>
      <c r="AN119">
        <v>3</v>
      </c>
      <c r="AO119">
        <v>0</v>
      </c>
      <c r="AP119">
        <v>0</v>
      </c>
      <c r="AQ119">
        <v>0</v>
      </c>
      <c r="AR119">
        <v>6</v>
      </c>
      <c r="AS119">
        <v>0</v>
      </c>
      <c r="AT119">
        <v>3</v>
      </c>
      <c r="AU119">
        <v>0</v>
      </c>
      <c r="AV119">
        <v>1</v>
      </c>
      <c r="AW119">
        <v>0</v>
      </c>
      <c r="AX119">
        <v>11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9</v>
      </c>
      <c r="BF119">
        <v>2</v>
      </c>
      <c r="BG119">
        <v>0</v>
      </c>
      <c r="BH119">
        <v>0</v>
      </c>
      <c r="BI119">
        <v>2</v>
      </c>
      <c r="BJ119">
        <v>0</v>
      </c>
      <c r="BK119">
        <v>5</v>
      </c>
      <c r="BL119">
        <v>49</v>
      </c>
      <c r="BM119">
        <v>13</v>
      </c>
      <c r="BN119">
        <v>0</v>
      </c>
      <c r="BO119">
        <v>0</v>
      </c>
      <c r="BP119">
        <v>3</v>
      </c>
      <c r="BQ119">
        <v>0</v>
      </c>
      <c r="BR119">
        <v>33</v>
      </c>
      <c r="BS119">
        <v>1</v>
      </c>
      <c r="BT119">
        <v>0</v>
      </c>
      <c r="BU119">
        <v>1</v>
      </c>
      <c r="BV119">
        <v>117</v>
      </c>
      <c r="BW119">
        <v>0</v>
      </c>
      <c r="BX119">
        <v>117</v>
      </c>
      <c r="BY119">
        <v>0</v>
      </c>
      <c r="BZ119">
        <v>0</v>
      </c>
      <c r="CA119">
        <v>0</v>
      </c>
      <c r="CB119">
        <v>0</v>
      </c>
      <c r="CC119">
        <v>0</v>
      </c>
      <c r="CD119" t="s">
        <v>58</v>
      </c>
      <c r="CE119" s="58" t="s">
        <v>111</v>
      </c>
    </row>
    <row r="120" spans="1:154">
      <c r="A120" s="63"/>
      <c r="C120" s="65"/>
      <c r="D120" s="65"/>
      <c r="E120" s="65"/>
      <c r="F120" s="65"/>
      <c r="G120" s="65"/>
      <c r="H120" s="65"/>
      <c r="I120" s="65"/>
      <c r="J120" s="65"/>
      <c r="K120" s="63"/>
      <c r="L120" s="63"/>
      <c r="M120" s="63"/>
      <c r="N120" s="63"/>
      <c r="O120" s="64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S120" s="63"/>
      <c r="AT120" s="63"/>
      <c r="AU120" s="63"/>
      <c r="CE120" s="58" t="s">
        <v>111</v>
      </c>
    </row>
    <row r="121" spans="1:154">
      <c r="A121" s="34" t="s">
        <v>3</v>
      </c>
      <c r="B121" s="34">
        <f>COUNTIF(C94:C119,"WT")</f>
        <v>10</v>
      </c>
      <c r="C121" s="63"/>
      <c r="D121" s="22" t="s">
        <v>41</v>
      </c>
      <c r="E121" s="24">
        <f>AVERAGE(E97:E100,E102,E107,E109:E109,E112:E113,E117)</f>
        <v>0</v>
      </c>
      <c r="F121" s="24">
        <f t="shared" ref="F121:BQ121" si="54">AVERAGE(F97:F100,F102,F107,F109:F109,F112:F113,F117)</f>
        <v>2.5</v>
      </c>
      <c r="G121" s="24">
        <f t="shared" si="54"/>
        <v>42.5</v>
      </c>
      <c r="H121" s="24">
        <f t="shared" si="54"/>
        <v>22.5</v>
      </c>
      <c r="I121" s="24">
        <f t="shared" si="54"/>
        <v>0.42499999999999999</v>
      </c>
      <c r="J121" s="24">
        <f t="shared" si="54"/>
        <v>4</v>
      </c>
      <c r="K121" s="24">
        <f t="shared" si="54"/>
        <v>0</v>
      </c>
      <c r="L121" s="24">
        <f t="shared" si="54"/>
        <v>0.1</v>
      </c>
      <c r="M121" s="24">
        <f t="shared" si="54"/>
        <v>1.7</v>
      </c>
      <c r="N121" s="24">
        <f t="shared" si="54"/>
        <v>0.9</v>
      </c>
      <c r="O121" s="24">
        <f t="shared" si="54"/>
        <v>1.3</v>
      </c>
      <c r="P121" s="24">
        <f t="shared" si="54"/>
        <v>387.3</v>
      </c>
      <c r="Q121" s="24">
        <f t="shared" si="54"/>
        <v>341.1</v>
      </c>
      <c r="R121" s="24">
        <f t="shared" si="54"/>
        <v>286.5</v>
      </c>
      <c r="S121" s="24">
        <f t="shared" si="54"/>
        <v>124.1</v>
      </c>
      <c r="T121" s="24">
        <f t="shared" si="54"/>
        <v>214.95833333599998</v>
      </c>
      <c r="U121" s="24">
        <f t="shared" si="54"/>
        <v>189.05</v>
      </c>
      <c r="V121" s="24">
        <f t="shared" si="54"/>
        <v>142.55000000000001</v>
      </c>
      <c r="W121" s="24">
        <f t="shared" si="54"/>
        <v>605.04166666599997</v>
      </c>
      <c r="X121" s="24">
        <f t="shared" si="54"/>
        <v>494.15</v>
      </c>
      <c r="Y121" s="24">
        <f t="shared" si="54"/>
        <v>351.7</v>
      </c>
      <c r="Z121" s="24">
        <f t="shared" si="54"/>
        <v>511.85833332999999</v>
      </c>
      <c r="AA121" s="24">
        <f t="shared" si="54"/>
        <v>575.04999999999995</v>
      </c>
      <c r="AB121" s="24">
        <f t="shared" si="54"/>
        <v>212.1</v>
      </c>
      <c r="AC121" s="24">
        <f t="shared" si="54"/>
        <v>25.3</v>
      </c>
      <c r="AD121" s="24">
        <f t="shared" si="54"/>
        <v>11</v>
      </c>
      <c r="AE121" s="24">
        <f t="shared" si="54"/>
        <v>8.6</v>
      </c>
      <c r="AF121" s="24">
        <f t="shared" si="54"/>
        <v>5.7</v>
      </c>
      <c r="AG121" s="24">
        <f t="shared" si="54"/>
        <v>6.2</v>
      </c>
      <c r="AH121" s="24">
        <f t="shared" si="54"/>
        <v>6.3</v>
      </c>
      <c r="AI121" s="24">
        <f t="shared" si="54"/>
        <v>0.8</v>
      </c>
      <c r="AJ121" s="24">
        <f t="shared" si="54"/>
        <v>0</v>
      </c>
      <c r="AK121" s="24">
        <f t="shared" si="54"/>
        <v>2.7</v>
      </c>
      <c r="AL121" s="24">
        <f t="shared" si="54"/>
        <v>9.3000000000000007</v>
      </c>
      <c r="AM121" s="24">
        <f t="shared" si="54"/>
        <v>4</v>
      </c>
      <c r="AN121" s="24">
        <f t="shared" si="54"/>
        <v>2.4</v>
      </c>
      <c r="AO121" s="24">
        <f t="shared" si="54"/>
        <v>0.2</v>
      </c>
      <c r="AP121" s="24">
        <f t="shared" si="54"/>
        <v>0</v>
      </c>
      <c r="AQ121" s="24">
        <f t="shared" si="54"/>
        <v>1</v>
      </c>
      <c r="AR121" s="24">
        <f t="shared" si="54"/>
        <v>3.4</v>
      </c>
      <c r="AS121" s="24">
        <f t="shared" si="54"/>
        <v>1.1000000000000001</v>
      </c>
      <c r="AT121" s="24">
        <f t="shared" si="54"/>
        <v>2.7</v>
      </c>
      <c r="AU121" s="24">
        <f t="shared" si="54"/>
        <v>0.2</v>
      </c>
      <c r="AV121" s="24">
        <f t="shared" si="54"/>
        <v>0</v>
      </c>
      <c r="AW121" s="24">
        <f t="shared" si="54"/>
        <v>1</v>
      </c>
      <c r="AX121" s="24">
        <f t="shared" si="54"/>
        <v>3.6</v>
      </c>
      <c r="AY121" s="24">
        <f t="shared" si="54"/>
        <v>1.1000000000000001</v>
      </c>
      <c r="AZ121" s="24">
        <f t="shared" si="54"/>
        <v>1.2</v>
      </c>
      <c r="BA121" s="24">
        <f t="shared" si="54"/>
        <v>0.4</v>
      </c>
      <c r="BB121" s="24">
        <f t="shared" si="54"/>
        <v>0</v>
      </c>
      <c r="BC121" s="24">
        <f t="shared" si="54"/>
        <v>0.7</v>
      </c>
      <c r="BD121" s="24">
        <f t="shared" si="54"/>
        <v>2.2999999999999998</v>
      </c>
      <c r="BE121" s="24">
        <f t="shared" si="54"/>
        <v>7.1</v>
      </c>
      <c r="BF121" s="24">
        <f t="shared" si="54"/>
        <v>0.2</v>
      </c>
      <c r="BG121" s="24">
        <f t="shared" si="54"/>
        <v>0.2</v>
      </c>
      <c r="BH121" s="24">
        <f t="shared" si="54"/>
        <v>0</v>
      </c>
      <c r="BI121" s="24">
        <f t="shared" si="54"/>
        <v>1.2</v>
      </c>
      <c r="BJ121" s="24">
        <f t="shared" si="54"/>
        <v>1.5</v>
      </c>
      <c r="BK121" s="24">
        <f t="shared" si="54"/>
        <v>4</v>
      </c>
      <c r="BL121" s="24">
        <f t="shared" si="54"/>
        <v>48.8</v>
      </c>
      <c r="BM121" s="24">
        <f t="shared" si="54"/>
        <v>9</v>
      </c>
      <c r="BN121" s="24">
        <f t="shared" si="54"/>
        <v>2.6</v>
      </c>
      <c r="BO121" s="24">
        <f t="shared" si="54"/>
        <v>1.3</v>
      </c>
      <c r="BP121" s="24">
        <f t="shared" si="54"/>
        <v>3.1</v>
      </c>
      <c r="BQ121" s="24">
        <f t="shared" si="54"/>
        <v>6</v>
      </c>
      <c r="BR121" s="24">
        <f t="shared" ref="BR121:BX121" si="55">AVERAGE(BR97:BR100,BR102,BR107,BR109:BR109,BR112:BR113,BR117)</f>
        <v>26.8</v>
      </c>
      <c r="BS121" s="24">
        <f t="shared" si="55"/>
        <v>1.3</v>
      </c>
      <c r="BT121" s="24">
        <f t="shared" si="55"/>
        <v>0.5</v>
      </c>
      <c r="BU121" s="24">
        <f t="shared" si="55"/>
        <v>0.8</v>
      </c>
      <c r="BV121" s="24">
        <f t="shared" si="55"/>
        <v>518.79999999999995</v>
      </c>
      <c r="BW121" s="24">
        <f t="shared" si="55"/>
        <v>221.1</v>
      </c>
      <c r="BX121" s="24">
        <f t="shared" si="55"/>
        <v>297.7</v>
      </c>
      <c r="CE121" s="58" t="s">
        <v>111</v>
      </c>
    </row>
    <row r="122" spans="1:154">
      <c r="A122" s="35" t="s">
        <v>179</v>
      </c>
      <c r="B122" s="34">
        <f>COUNTIF(C94:C119,"+ve")</f>
        <v>13</v>
      </c>
      <c r="C122" s="63"/>
      <c r="D122" s="18" t="s">
        <v>41</v>
      </c>
      <c r="E122" s="27">
        <f t="shared" ref="E122:BP122" si="56">AVERAGE(E101,E103:E106,E108,E110:E111,E114:E116,E118:E119)</f>
        <v>7.6923076923076925</v>
      </c>
      <c r="F122" s="27">
        <f t="shared" si="56"/>
        <v>1.9230769230769231</v>
      </c>
      <c r="G122" s="27">
        <f t="shared" si="56"/>
        <v>46.153846153846153</v>
      </c>
      <c r="H122" s="27">
        <f t="shared" si="56"/>
        <v>19.23076923076923</v>
      </c>
      <c r="I122" s="27">
        <f t="shared" si="56"/>
        <v>0.46153846153846156</v>
      </c>
      <c r="J122" s="27">
        <f t="shared" si="56"/>
        <v>4</v>
      </c>
      <c r="K122" s="27">
        <f t="shared" si="56"/>
        <v>0.30769230769230771</v>
      </c>
      <c r="L122" s="27">
        <f t="shared" si="56"/>
        <v>7.6923076923076927E-2</v>
      </c>
      <c r="M122" s="27">
        <f t="shared" si="56"/>
        <v>1.8461538461538463</v>
      </c>
      <c r="N122" s="27">
        <f t="shared" si="56"/>
        <v>0.76923076923076927</v>
      </c>
      <c r="O122" s="27">
        <f t="shared" si="56"/>
        <v>1</v>
      </c>
      <c r="P122" s="27">
        <f t="shared" si="56"/>
        <v>294.92948718461537</v>
      </c>
      <c r="Q122" s="27">
        <f t="shared" si="56"/>
        <v>4.8461538461538458</v>
      </c>
      <c r="R122" s="27">
        <f t="shared" si="56"/>
        <v>349.96153846153845</v>
      </c>
      <c r="S122" s="27">
        <f t="shared" si="56"/>
        <v>117.76923076923077</v>
      </c>
      <c r="T122" s="27">
        <f t="shared" si="56"/>
        <v>200.81410256153848</v>
      </c>
      <c r="U122" s="27">
        <f t="shared" si="56"/>
        <v>184.23076923076923</v>
      </c>
      <c r="V122" s="27">
        <f t="shared" si="56"/>
        <v>205</v>
      </c>
      <c r="W122" s="27">
        <f t="shared" si="56"/>
        <v>206.8461538407692</v>
      </c>
      <c r="X122" s="27">
        <f t="shared" si="56"/>
        <v>307.34615384615387</v>
      </c>
      <c r="Y122" s="27">
        <f t="shared" si="56"/>
        <v>61.153846153846153</v>
      </c>
      <c r="Z122" s="27">
        <f t="shared" si="56"/>
        <v>838.36538461538464</v>
      </c>
      <c r="AA122" s="27">
        <f t="shared" si="56"/>
        <v>903.46153846153845</v>
      </c>
      <c r="AB122" s="27">
        <f t="shared" si="56"/>
        <v>162.15384615384616</v>
      </c>
      <c r="AC122" s="27">
        <f t="shared" si="56"/>
        <v>18.384615384615383</v>
      </c>
      <c r="AD122" s="27">
        <f t="shared" si="56"/>
        <v>7.5384615384615383</v>
      </c>
      <c r="AE122" s="27">
        <f t="shared" si="56"/>
        <v>8.384615384615385</v>
      </c>
      <c r="AF122" s="27">
        <f t="shared" si="56"/>
        <v>2.4615384615384617</v>
      </c>
      <c r="AG122" s="27">
        <f t="shared" si="56"/>
        <v>4.8461538461538458</v>
      </c>
      <c r="AH122" s="27">
        <f t="shared" si="56"/>
        <v>5.2307692307692308</v>
      </c>
      <c r="AI122" s="27">
        <f t="shared" si="56"/>
        <v>1.6153846153846154</v>
      </c>
      <c r="AJ122" s="27">
        <f t="shared" si="56"/>
        <v>0.23076923076923078</v>
      </c>
      <c r="AK122" s="27">
        <f t="shared" si="56"/>
        <v>0.23076923076923078</v>
      </c>
      <c r="AL122" s="27">
        <f t="shared" si="56"/>
        <v>6.2307692307692308</v>
      </c>
      <c r="AM122" s="27">
        <f t="shared" si="56"/>
        <v>3.6923076923076925</v>
      </c>
      <c r="AN122" s="27">
        <f t="shared" si="56"/>
        <v>1.6153846153846154</v>
      </c>
      <c r="AO122" s="27">
        <f t="shared" si="56"/>
        <v>0.15384615384615385</v>
      </c>
      <c r="AP122" s="27">
        <f t="shared" si="56"/>
        <v>0</v>
      </c>
      <c r="AQ122" s="27">
        <f t="shared" si="56"/>
        <v>0.23076923076923078</v>
      </c>
      <c r="AR122" s="27">
        <f t="shared" si="56"/>
        <v>1.8461538461538463</v>
      </c>
      <c r="AS122" s="27">
        <f t="shared" si="56"/>
        <v>0.76923076923076927</v>
      </c>
      <c r="AT122" s="27">
        <f t="shared" si="56"/>
        <v>2.8461538461538463</v>
      </c>
      <c r="AU122" s="27">
        <f t="shared" si="56"/>
        <v>1.1538461538461537</v>
      </c>
      <c r="AV122" s="27">
        <f t="shared" si="56"/>
        <v>0.23076923076923078</v>
      </c>
      <c r="AW122" s="27">
        <f t="shared" si="56"/>
        <v>0</v>
      </c>
      <c r="AX122" s="27">
        <f t="shared" si="56"/>
        <v>3.3846153846153846</v>
      </c>
      <c r="AY122" s="27">
        <f t="shared" si="56"/>
        <v>0.38461538461538464</v>
      </c>
      <c r="AZ122" s="27">
        <f t="shared" si="56"/>
        <v>0.76923076923076927</v>
      </c>
      <c r="BA122" s="27">
        <f t="shared" si="56"/>
        <v>0.30769230769230771</v>
      </c>
      <c r="BB122" s="27">
        <f t="shared" si="56"/>
        <v>0</v>
      </c>
      <c r="BC122" s="27">
        <f t="shared" si="56"/>
        <v>0</v>
      </c>
      <c r="BD122" s="27">
        <f t="shared" si="56"/>
        <v>1</v>
      </c>
      <c r="BE122" s="27">
        <f t="shared" si="56"/>
        <v>6.4615384615384617</v>
      </c>
      <c r="BF122" s="27">
        <f t="shared" si="56"/>
        <v>0.53846153846153844</v>
      </c>
      <c r="BG122" s="27">
        <f t="shared" si="56"/>
        <v>0.30769230769230771</v>
      </c>
      <c r="BH122" s="27">
        <f t="shared" si="56"/>
        <v>7.6923076923076927E-2</v>
      </c>
      <c r="BI122" s="27">
        <f t="shared" si="56"/>
        <v>1.7692307692307692</v>
      </c>
      <c r="BJ122" s="27">
        <f t="shared" si="56"/>
        <v>1.1538461538461537</v>
      </c>
      <c r="BK122" s="27">
        <f t="shared" si="56"/>
        <v>2.6153846153846154</v>
      </c>
      <c r="BL122" s="27">
        <f t="shared" si="56"/>
        <v>65.230769230769226</v>
      </c>
      <c r="BM122" s="27">
        <f t="shared" si="56"/>
        <v>8.615384615384615</v>
      </c>
      <c r="BN122" s="27">
        <f t="shared" si="56"/>
        <v>4.1538461538461542</v>
      </c>
      <c r="BO122" s="27">
        <f t="shared" si="56"/>
        <v>2.4615384615384617</v>
      </c>
      <c r="BP122" s="27">
        <f t="shared" si="56"/>
        <v>2.8461538461538463</v>
      </c>
      <c r="BQ122" s="27">
        <f t="shared" ref="BQ122:BX122" si="57">AVERAGE(BQ101,BQ103:BQ106,BQ108,BQ110:BQ111,BQ114:BQ116,BQ118:BQ119)</f>
        <v>4.5384615384615383</v>
      </c>
      <c r="BR122" s="27">
        <f t="shared" si="57"/>
        <v>42.615384615384613</v>
      </c>
      <c r="BS122" s="27">
        <f t="shared" si="57"/>
        <v>1</v>
      </c>
      <c r="BT122" s="27">
        <f t="shared" si="57"/>
        <v>0.38461538461538464</v>
      </c>
      <c r="BU122" s="27">
        <f t="shared" si="57"/>
        <v>0.61538461538461542</v>
      </c>
      <c r="BV122" s="27">
        <f t="shared" si="57"/>
        <v>266.30769230769232</v>
      </c>
      <c r="BW122" s="27">
        <f t="shared" si="57"/>
        <v>96.769230769230774</v>
      </c>
      <c r="BX122" s="27">
        <f t="shared" si="57"/>
        <v>169.53846153846155</v>
      </c>
      <c r="CE122" s="58" t="s">
        <v>111</v>
      </c>
    </row>
    <row r="123" spans="1:154">
      <c r="A123" s="63"/>
      <c r="B123" s="63"/>
      <c r="C123" s="63"/>
      <c r="D123" s="22" t="s">
        <v>43</v>
      </c>
      <c r="E123" s="24">
        <f t="shared" ref="E123:BP123" si="58">STDEV(E97:E100,E102,E107,E109:E109,E112:E113,E117)/SQRT($B121)</f>
        <v>0</v>
      </c>
      <c r="F123" s="24">
        <f t="shared" si="58"/>
        <v>2.5</v>
      </c>
      <c r="G123" s="24">
        <f t="shared" si="58"/>
        <v>3.8188130791298667</v>
      </c>
      <c r="H123" s="24">
        <f t="shared" si="58"/>
        <v>7.8616509433805026</v>
      </c>
      <c r="I123" s="24">
        <f t="shared" si="58"/>
        <v>3.818813079129868E-2</v>
      </c>
      <c r="J123" s="24">
        <f t="shared" si="58"/>
        <v>0</v>
      </c>
      <c r="K123" s="24">
        <f t="shared" si="58"/>
        <v>0</v>
      </c>
      <c r="L123" s="24">
        <f t="shared" si="58"/>
        <v>9.9999999999999992E-2</v>
      </c>
      <c r="M123" s="24">
        <f t="shared" si="58"/>
        <v>0.15275252316519472</v>
      </c>
      <c r="N123" s="24">
        <f t="shared" si="58"/>
        <v>0.31446603773522014</v>
      </c>
      <c r="O123" s="24">
        <f t="shared" si="58"/>
        <v>0.33499585403736304</v>
      </c>
      <c r="P123" s="24">
        <f t="shared" si="58"/>
        <v>95.137457572363843</v>
      </c>
      <c r="Q123" s="24">
        <f t="shared" si="58"/>
        <v>341.09999999999997</v>
      </c>
      <c r="R123" s="24">
        <f t="shared" si="58"/>
        <v>53.386744089187943</v>
      </c>
      <c r="S123" s="24">
        <f t="shared" si="58"/>
        <v>52.050925917690343</v>
      </c>
      <c r="T123" s="24">
        <f t="shared" si="58"/>
        <v>67.036589707029535</v>
      </c>
      <c r="U123" s="24">
        <f t="shared" si="58"/>
        <v>55.762016642155253</v>
      </c>
      <c r="V123" s="24">
        <f t="shared" si="58"/>
        <v>81.345711148297298</v>
      </c>
      <c r="W123" s="24">
        <f t="shared" si="58"/>
        <v>248.57971348927455</v>
      </c>
      <c r="X123" s="24">
        <f t="shared" si="58"/>
        <v>189.2282286023943</v>
      </c>
      <c r="Y123" s="24">
        <f t="shared" si="58"/>
        <v>323.98725283566324</v>
      </c>
      <c r="Z123" s="24">
        <f t="shared" si="58"/>
        <v>191.76822351659698</v>
      </c>
      <c r="AA123" s="24">
        <f t="shared" si="58"/>
        <v>216.56200613219301</v>
      </c>
      <c r="AB123" s="24">
        <f t="shared" si="58"/>
        <v>90.414256496294755</v>
      </c>
      <c r="AC123" s="24">
        <f t="shared" si="58"/>
        <v>2.7204983203654276</v>
      </c>
      <c r="AD123" s="24">
        <f t="shared" si="58"/>
        <v>1.1925695879998877</v>
      </c>
      <c r="AE123" s="24">
        <f t="shared" si="58"/>
        <v>1.0561986345169905</v>
      </c>
      <c r="AF123" s="24">
        <f t="shared" si="58"/>
        <v>1.1742609969205691</v>
      </c>
      <c r="AG123" s="24">
        <f t="shared" si="58"/>
        <v>0.71180521680208753</v>
      </c>
      <c r="AH123" s="24">
        <f t="shared" si="58"/>
        <v>0.51747248987533434</v>
      </c>
      <c r="AI123" s="24">
        <f t="shared" si="58"/>
        <v>0.35901098714230018</v>
      </c>
      <c r="AJ123" s="24">
        <f t="shared" si="58"/>
        <v>0</v>
      </c>
      <c r="AK123" s="24">
        <f t="shared" si="58"/>
        <v>2.3760377849595646</v>
      </c>
      <c r="AL123" s="24">
        <f t="shared" si="58"/>
        <v>1.1930353445448854</v>
      </c>
      <c r="AM123" s="24">
        <f t="shared" si="58"/>
        <v>0</v>
      </c>
      <c r="AN123" s="24">
        <f t="shared" si="58"/>
        <v>0.54160256030906395</v>
      </c>
      <c r="AO123" s="24">
        <f t="shared" si="58"/>
        <v>0.19999999999999998</v>
      </c>
      <c r="AP123" s="24">
        <f t="shared" si="58"/>
        <v>0</v>
      </c>
      <c r="AQ123" s="24">
        <f t="shared" si="58"/>
        <v>0.89442719099991586</v>
      </c>
      <c r="AR123" s="24">
        <f t="shared" si="58"/>
        <v>0.6182412330330469</v>
      </c>
      <c r="AS123" s="24">
        <f t="shared" si="58"/>
        <v>0.50442486501405182</v>
      </c>
      <c r="AT123" s="24">
        <f t="shared" si="58"/>
        <v>0.33499585403736293</v>
      </c>
      <c r="AU123" s="24">
        <f t="shared" si="58"/>
        <v>0.13333333333333333</v>
      </c>
      <c r="AV123" s="24">
        <f t="shared" si="58"/>
        <v>0</v>
      </c>
      <c r="AW123" s="24">
        <f t="shared" si="58"/>
        <v>0.89442719099991586</v>
      </c>
      <c r="AX123" s="24">
        <f t="shared" si="58"/>
        <v>0.66999170807472608</v>
      </c>
      <c r="AY123" s="24">
        <f t="shared" si="58"/>
        <v>0.40688518719112343</v>
      </c>
      <c r="AZ123" s="24">
        <f t="shared" si="58"/>
        <v>0.32659863237109038</v>
      </c>
      <c r="BA123" s="24">
        <f t="shared" si="58"/>
        <v>0.30550504633038933</v>
      </c>
      <c r="BB123" s="24">
        <f t="shared" si="58"/>
        <v>0</v>
      </c>
      <c r="BC123" s="24">
        <f t="shared" si="58"/>
        <v>0.59721576223896389</v>
      </c>
      <c r="BD123" s="24">
        <f t="shared" si="58"/>
        <v>0.57831171909658241</v>
      </c>
      <c r="BE123" s="24">
        <f t="shared" si="58"/>
        <v>1.3535960336164634</v>
      </c>
      <c r="BF123" s="24">
        <f t="shared" si="58"/>
        <v>0.13333333333333333</v>
      </c>
      <c r="BG123" s="24">
        <f t="shared" si="58"/>
        <v>0.19999999999999998</v>
      </c>
      <c r="BH123" s="24">
        <f t="shared" si="58"/>
        <v>0</v>
      </c>
      <c r="BI123" s="24">
        <f t="shared" si="58"/>
        <v>0.38873012632302001</v>
      </c>
      <c r="BJ123" s="24">
        <f t="shared" si="58"/>
        <v>0.37267799624996495</v>
      </c>
      <c r="BK123" s="24">
        <f t="shared" si="58"/>
        <v>1.2995725793078619</v>
      </c>
      <c r="BL123" s="24">
        <f t="shared" si="58"/>
        <v>11.755660575040245</v>
      </c>
      <c r="BM123" s="24">
        <f t="shared" si="58"/>
        <v>3.4769079494414123</v>
      </c>
      <c r="BN123" s="24">
        <f t="shared" si="58"/>
        <v>1.5362291495737215</v>
      </c>
      <c r="BO123" s="24">
        <f t="shared" si="58"/>
        <v>0.44845413490245695</v>
      </c>
      <c r="BP123" s="24">
        <f t="shared" si="58"/>
        <v>0.75203427817856516</v>
      </c>
      <c r="BQ123" s="24">
        <f t="shared" ref="BQ123:BX123" si="59">STDEV(BQ97:BQ100,BQ102,BQ107,BQ109:BQ109,BQ112:BQ113,BQ117)/SQRT($B121)</f>
        <v>3.7918040268159663</v>
      </c>
      <c r="BR123" s="24">
        <f t="shared" si="59"/>
        <v>6.3540013639700561</v>
      </c>
      <c r="BS123" s="24">
        <f t="shared" si="59"/>
        <v>0.33499585403736304</v>
      </c>
      <c r="BT123" s="24">
        <f t="shared" si="59"/>
        <v>0.22360679774997896</v>
      </c>
      <c r="BU123" s="24">
        <f t="shared" si="59"/>
        <v>0.29059326290271154</v>
      </c>
      <c r="BV123" s="24">
        <f t="shared" si="59"/>
        <v>215.11442949690235</v>
      </c>
      <c r="BW123" s="24">
        <f t="shared" si="59"/>
        <v>149.15498650732397</v>
      </c>
      <c r="BX123" s="24">
        <f t="shared" si="59"/>
        <v>186.34937617282219</v>
      </c>
      <c r="CE123" s="58" t="s">
        <v>111</v>
      </c>
    </row>
    <row r="124" spans="1:154">
      <c r="A124" s="63"/>
      <c r="B124" s="2"/>
      <c r="C124" s="63"/>
      <c r="D124" s="18" t="s">
        <v>43</v>
      </c>
      <c r="E124" s="27">
        <f t="shared" ref="E124:BP124" si="60">STDEV(E101,E103:E106,E108,E110:E111,E114:E116,E118:E119)/SQRT($B122)</f>
        <v>4.3712120823672613</v>
      </c>
      <c r="F124" s="27">
        <f t="shared" si="60"/>
        <v>1.9230769230769231</v>
      </c>
      <c r="G124" s="27">
        <f t="shared" si="60"/>
        <v>2.6038584630243471</v>
      </c>
      <c r="H124" s="27">
        <f t="shared" si="60"/>
        <v>5.7692307692307692</v>
      </c>
      <c r="I124" s="27">
        <f t="shared" si="60"/>
        <v>2.6038584630243472E-2</v>
      </c>
      <c r="J124" s="27">
        <f t="shared" si="60"/>
        <v>0</v>
      </c>
      <c r="K124" s="27">
        <f t="shared" si="60"/>
        <v>0.17484848329469047</v>
      </c>
      <c r="L124" s="27">
        <f t="shared" si="60"/>
        <v>7.6923076923076927E-2</v>
      </c>
      <c r="M124" s="27">
        <f t="shared" si="60"/>
        <v>0.10415433852097389</v>
      </c>
      <c r="N124" s="27">
        <f t="shared" si="60"/>
        <v>0.23076923076923075</v>
      </c>
      <c r="O124" s="27">
        <f t="shared" si="60"/>
        <v>0.19611613513818404</v>
      </c>
      <c r="P124" s="27">
        <f t="shared" si="60"/>
        <v>81.814504492159074</v>
      </c>
      <c r="Q124" s="27">
        <f t="shared" si="60"/>
        <v>4.8461538461538467</v>
      </c>
      <c r="R124" s="27">
        <f t="shared" si="60"/>
        <v>142.17135360888372</v>
      </c>
      <c r="S124" s="27">
        <f t="shared" si="60"/>
        <v>46.668244549261388</v>
      </c>
      <c r="T124" s="27">
        <f t="shared" si="60"/>
        <v>48.071487299961746</v>
      </c>
      <c r="U124" s="27">
        <f t="shared" si="60"/>
        <v>91.702515403673345</v>
      </c>
      <c r="V124" s="27">
        <f t="shared" si="60"/>
        <v>90.613701771409552</v>
      </c>
      <c r="W124" s="27">
        <f t="shared" si="60"/>
        <v>84.555558809279191</v>
      </c>
      <c r="X124" s="27">
        <f t="shared" si="60"/>
        <v>167.33877032312159</v>
      </c>
      <c r="Y124" s="27">
        <f t="shared" si="60"/>
        <v>24.878962422158121</v>
      </c>
      <c r="Z124" s="27">
        <f t="shared" si="60"/>
        <v>147.98378955426196</v>
      </c>
      <c r="AA124" s="27">
        <f t="shared" si="60"/>
        <v>147.29146995096349</v>
      </c>
      <c r="AB124" s="27">
        <f t="shared" si="60"/>
        <v>50.879394367495728</v>
      </c>
      <c r="AC124" s="27">
        <f t="shared" si="60"/>
        <v>1.7778496862511612</v>
      </c>
      <c r="AD124" s="27">
        <f t="shared" si="60"/>
        <v>0.60569291338552422</v>
      </c>
      <c r="AE124" s="27">
        <f t="shared" si="60"/>
        <v>1.631180402930146</v>
      </c>
      <c r="AF124" s="27">
        <f t="shared" si="60"/>
        <v>0.6265021396343905</v>
      </c>
      <c r="AG124" s="27">
        <f t="shared" si="60"/>
        <v>0.45072809823710108</v>
      </c>
      <c r="AH124" s="27">
        <f t="shared" si="60"/>
        <v>0.42598071091887574</v>
      </c>
      <c r="AI124" s="27">
        <f t="shared" si="60"/>
        <v>0.36757105607260138</v>
      </c>
      <c r="AJ124" s="27">
        <f t="shared" si="60"/>
        <v>0.12162606385262997</v>
      </c>
      <c r="AK124" s="27">
        <f t="shared" si="60"/>
        <v>0.16617283842071437</v>
      </c>
      <c r="AL124" s="27">
        <f t="shared" si="60"/>
        <v>1.6138576421580293</v>
      </c>
      <c r="AM124" s="27">
        <f t="shared" si="60"/>
        <v>0.17484848329469055</v>
      </c>
      <c r="AN124" s="27">
        <f t="shared" si="60"/>
        <v>0.44633064578280024</v>
      </c>
      <c r="AO124" s="27">
        <f t="shared" si="60"/>
        <v>0.10415433852097386</v>
      </c>
      <c r="AP124" s="27">
        <f t="shared" si="60"/>
        <v>0</v>
      </c>
      <c r="AQ124" s="27">
        <f t="shared" si="60"/>
        <v>0.16617283842071437</v>
      </c>
      <c r="AR124" s="27">
        <f t="shared" si="60"/>
        <v>0.68730385403488259</v>
      </c>
      <c r="AS124" s="27">
        <f t="shared" si="60"/>
        <v>0.36080121229411</v>
      </c>
      <c r="AT124" s="27">
        <f t="shared" si="60"/>
        <v>0.19102133879168387</v>
      </c>
      <c r="AU124" s="27">
        <f t="shared" si="60"/>
        <v>0.40582543054729264</v>
      </c>
      <c r="AV124" s="27">
        <f t="shared" si="60"/>
        <v>0.12162606385262997</v>
      </c>
      <c r="AW124" s="27">
        <f t="shared" si="60"/>
        <v>0</v>
      </c>
      <c r="AX124" s="27">
        <f t="shared" si="60"/>
        <v>1.1125073410213659</v>
      </c>
      <c r="AY124" s="27">
        <f t="shared" si="60"/>
        <v>0.31088091417902924</v>
      </c>
      <c r="AZ124" s="27">
        <f t="shared" si="60"/>
        <v>0.23076923076923075</v>
      </c>
      <c r="BA124" s="27">
        <f t="shared" si="60"/>
        <v>0.13323467750529824</v>
      </c>
      <c r="BB124" s="27">
        <f t="shared" si="60"/>
        <v>0</v>
      </c>
      <c r="BC124" s="27">
        <f t="shared" si="60"/>
        <v>0</v>
      </c>
      <c r="BD124" s="27">
        <f t="shared" si="60"/>
        <v>0.32025630761017426</v>
      </c>
      <c r="BE124" s="27">
        <f t="shared" si="60"/>
        <v>0.98459535236032214</v>
      </c>
      <c r="BF124" s="27">
        <f t="shared" si="60"/>
        <v>0.26831345559559422</v>
      </c>
      <c r="BG124" s="27">
        <f t="shared" si="60"/>
        <v>0.20830867704194772</v>
      </c>
      <c r="BH124" s="27">
        <f t="shared" si="60"/>
        <v>7.6923076923076927E-2</v>
      </c>
      <c r="BI124" s="27">
        <f t="shared" si="60"/>
        <v>0.23076923076923075</v>
      </c>
      <c r="BJ124" s="27">
        <f t="shared" si="60"/>
        <v>0.49154588494053375</v>
      </c>
      <c r="BK124" s="27">
        <f t="shared" si="60"/>
        <v>0.76408535516673537</v>
      </c>
      <c r="BL124" s="27">
        <f t="shared" si="60"/>
        <v>12.878701283342282</v>
      </c>
      <c r="BM124" s="27">
        <f t="shared" si="60"/>
        <v>2.0113092481065009</v>
      </c>
      <c r="BN124" s="27">
        <f t="shared" si="60"/>
        <v>2.8007465896732024</v>
      </c>
      <c r="BO124" s="27">
        <f t="shared" si="60"/>
        <v>0.85945260318432659</v>
      </c>
      <c r="BP124" s="27">
        <f t="shared" si="60"/>
        <v>0.95974191139553333</v>
      </c>
      <c r="BQ124" s="27">
        <f t="shared" ref="BQ124:BX124" si="61">STDEV(BQ101,BQ103:BQ106,BQ108,BQ110:BQ111,BQ114:BQ116,BQ118:BQ119)/SQRT($B122)</f>
        <v>3.4928780738323488</v>
      </c>
      <c r="BR124" s="27">
        <f t="shared" si="61"/>
        <v>10.175094317926407</v>
      </c>
      <c r="BS124" s="27">
        <f t="shared" si="61"/>
        <v>0.19611613513818404</v>
      </c>
      <c r="BT124" s="27">
        <f t="shared" si="61"/>
        <v>0.180400606147055</v>
      </c>
      <c r="BU124" s="27">
        <f t="shared" si="61"/>
        <v>0.21299035545943784</v>
      </c>
      <c r="BV124" s="27">
        <f t="shared" si="61"/>
        <v>98.056327651533692</v>
      </c>
      <c r="BW124" s="27">
        <f t="shared" si="61"/>
        <v>61.415895571072191</v>
      </c>
      <c r="BX124" s="27">
        <f t="shared" si="61"/>
        <v>92.614697799651168</v>
      </c>
      <c r="CE124" s="58" t="s">
        <v>111</v>
      </c>
    </row>
    <row r="125" spans="1:154">
      <c r="A125" s="10"/>
      <c r="B125" s="10"/>
      <c r="C125" s="102"/>
      <c r="D125" s="10"/>
      <c r="E125" s="59"/>
      <c r="F125" s="59"/>
      <c r="G125" s="59"/>
      <c r="H125" s="59"/>
      <c r="I125" s="59"/>
      <c r="J125" s="10"/>
      <c r="K125" s="10"/>
      <c r="L125" s="10"/>
      <c r="M125" s="10"/>
      <c r="N125" s="10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CE125" s="58"/>
    </row>
    <row r="126" spans="1:154" ht="16">
      <c r="A126" s="83" t="s">
        <v>138</v>
      </c>
      <c r="B126" s="66"/>
      <c r="C126" s="66" t="s">
        <v>137</v>
      </c>
      <c r="D126" s="66"/>
      <c r="E126" s="53" t="s">
        <v>63</v>
      </c>
      <c r="F126" s="53" t="s">
        <v>64</v>
      </c>
      <c r="G126" s="53" t="s">
        <v>65</v>
      </c>
      <c r="H126" s="53" t="s">
        <v>66</v>
      </c>
      <c r="I126" s="87" t="s">
        <v>100</v>
      </c>
      <c r="J126" s="53" t="s">
        <v>62</v>
      </c>
      <c r="K126" s="53" t="s">
        <v>63</v>
      </c>
      <c r="L126" s="53" t="s">
        <v>64</v>
      </c>
      <c r="M126" s="53" t="s">
        <v>65</v>
      </c>
      <c r="N126" s="53" t="s">
        <v>66</v>
      </c>
      <c r="O126" s="87" t="s">
        <v>100</v>
      </c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CE126" s="58" t="s">
        <v>111</v>
      </c>
    </row>
    <row r="127" spans="1:154">
      <c r="A127" t="s">
        <v>158</v>
      </c>
      <c r="B127" s="10">
        <v>40</v>
      </c>
      <c r="C127" s="4" t="s">
        <v>3</v>
      </c>
      <c r="D127" s="10" t="s">
        <v>40</v>
      </c>
      <c r="E127" s="59">
        <f>(K127/$J127)*100</f>
        <v>0</v>
      </c>
      <c r="F127" s="59">
        <f>(L127/$J127)*100</f>
        <v>0</v>
      </c>
      <c r="G127" s="59">
        <f>(M127/$J127)*100</f>
        <v>50</v>
      </c>
      <c r="H127" s="59">
        <f>(N127/$J127)*100</f>
        <v>0</v>
      </c>
      <c r="I127" s="59">
        <f>M127/J127</f>
        <v>0.5</v>
      </c>
      <c r="J127">
        <v>4</v>
      </c>
      <c r="K127">
        <v>0</v>
      </c>
      <c r="L127">
        <v>0</v>
      </c>
      <c r="M127">
        <v>2</v>
      </c>
      <c r="N127">
        <v>0</v>
      </c>
      <c r="O127">
        <v>2</v>
      </c>
      <c r="P127">
        <v>103.5</v>
      </c>
      <c r="Q127">
        <v>0</v>
      </c>
      <c r="R127">
        <v>181</v>
      </c>
      <c r="S127">
        <v>0</v>
      </c>
      <c r="T127">
        <v>205</v>
      </c>
      <c r="U127">
        <v>205</v>
      </c>
      <c r="V127">
        <v>0</v>
      </c>
      <c r="W127">
        <v>1396.5</v>
      </c>
      <c r="X127">
        <v>1396.5</v>
      </c>
      <c r="Y127">
        <v>0</v>
      </c>
      <c r="Z127">
        <v>29.5</v>
      </c>
      <c r="AA127">
        <v>29.5</v>
      </c>
      <c r="AB127">
        <v>0</v>
      </c>
      <c r="AC127">
        <v>12</v>
      </c>
      <c r="AD127">
        <v>6</v>
      </c>
      <c r="AE127">
        <v>6</v>
      </c>
      <c r="AF127">
        <v>0</v>
      </c>
      <c r="AG127">
        <v>4</v>
      </c>
      <c r="AH127">
        <v>4</v>
      </c>
      <c r="AI127">
        <v>0</v>
      </c>
      <c r="AJ127">
        <v>0</v>
      </c>
      <c r="AK127">
        <v>3</v>
      </c>
      <c r="AL127">
        <v>1</v>
      </c>
      <c r="AM127">
        <v>4</v>
      </c>
      <c r="AN127">
        <v>0</v>
      </c>
      <c r="AO127">
        <v>0</v>
      </c>
      <c r="AP127">
        <v>0</v>
      </c>
      <c r="AQ127">
        <v>1</v>
      </c>
      <c r="AR127">
        <v>1</v>
      </c>
      <c r="AS127">
        <v>0</v>
      </c>
      <c r="AT127">
        <v>4</v>
      </c>
      <c r="AU127">
        <v>0</v>
      </c>
      <c r="AV127">
        <v>0</v>
      </c>
      <c r="AW127">
        <v>2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6</v>
      </c>
      <c r="BF127">
        <v>1</v>
      </c>
      <c r="BG127">
        <v>0</v>
      </c>
      <c r="BH127">
        <v>0</v>
      </c>
      <c r="BI127">
        <v>0</v>
      </c>
      <c r="BJ127">
        <v>2</v>
      </c>
      <c r="BK127">
        <v>3</v>
      </c>
      <c r="BL127">
        <v>55</v>
      </c>
      <c r="BM127">
        <v>5</v>
      </c>
      <c r="BN127">
        <v>3</v>
      </c>
      <c r="BO127">
        <v>11</v>
      </c>
      <c r="BP127">
        <v>3</v>
      </c>
      <c r="BQ127">
        <v>2</v>
      </c>
      <c r="BR127">
        <v>31</v>
      </c>
      <c r="BS127">
        <v>2</v>
      </c>
      <c r="BT127">
        <v>2</v>
      </c>
      <c r="BU127">
        <v>0</v>
      </c>
      <c r="BV127">
        <v>52</v>
      </c>
      <c r="BW127">
        <v>52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 t="s">
        <v>58</v>
      </c>
      <c r="CE127" s="58" t="s">
        <v>111</v>
      </c>
      <c r="CG127" s="10" t="str">
        <f>$W$1</f>
        <v>FE0F</v>
      </c>
      <c r="CH127" s="10" t="str">
        <f>C104</f>
        <v>+ve</v>
      </c>
      <c r="CI127" s="59" t="e">
        <f>#REF!</f>
        <v>#REF!</v>
      </c>
      <c r="CJ127" s="59" t="e">
        <f>#REF!</f>
        <v>#REF!</v>
      </c>
      <c r="CK127" s="59" t="e">
        <f>#REF!</f>
        <v>#REF!</v>
      </c>
      <c r="CL127" s="59" t="e">
        <f>#REF!</f>
        <v>#REF!</v>
      </c>
      <c r="CM127" s="59" t="e">
        <f>#REF!</f>
        <v>#REF!</v>
      </c>
      <c r="CN127" s="59" t="e">
        <f>#REF!</f>
        <v>#REF!</v>
      </c>
      <c r="CO127" s="59" t="e">
        <f>#REF!</f>
        <v>#REF!</v>
      </c>
      <c r="CP127" s="59" t="e">
        <f>#REF!</f>
        <v>#REF!</v>
      </c>
      <c r="CQ127" s="59" t="e">
        <f>#REF!</f>
        <v>#REF!</v>
      </c>
      <c r="CR127" s="59" t="e">
        <f>#REF!</f>
        <v>#REF!</v>
      </c>
      <c r="CS127" s="59" t="e">
        <f>#REF!</f>
        <v>#REF!</v>
      </c>
      <c r="CT127" s="59" t="e">
        <f>#REF!</f>
        <v>#REF!</v>
      </c>
      <c r="CU127" s="59" t="e">
        <f>#REF!</f>
        <v>#REF!</v>
      </c>
      <c r="CV127" s="59" t="e">
        <f>#REF!</f>
        <v>#REF!</v>
      </c>
      <c r="CW127" s="59" t="e">
        <f>#REF!</f>
        <v>#REF!</v>
      </c>
      <c r="CX127" s="59" t="e">
        <f>#REF!</f>
        <v>#REF!</v>
      </c>
      <c r="CY127" s="59" t="e">
        <f>#REF!</f>
        <v>#REF!</v>
      </c>
      <c r="CZ127" s="95" t="e">
        <f>#REF!</f>
        <v>#REF!</v>
      </c>
      <c r="DA127" s="95" t="e">
        <f>#REF!</f>
        <v>#REF!</v>
      </c>
      <c r="DB127" s="95" t="e">
        <f>#REF!</f>
        <v>#REF!</v>
      </c>
      <c r="DC127" s="95" t="e">
        <f>#REF!</f>
        <v>#REF!</v>
      </c>
      <c r="DD127" s="95" t="e">
        <f>#REF!</f>
        <v>#REF!</v>
      </c>
      <c r="DE127" s="95" t="e">
        <f>#REF!</f>
        <v>#REF!</v>
      </c>
      <c r="DF127" s="95" t="e">
        <f>#REF!</f>
        <v>#REF!</v>
      </c>
      <c r="DG127" s="95" t="e">
        <f>#REF!</f>
        <v>#REF!</v>
      </c>
      <c r="DH127" s="95" t="e">
        <f>#REF!</f>
        <v>#REF!</v>
      </c>
      <c r="DI127" s="95" t="e">
        <f>#REF!</f>
        <v>#REF!</v>
      </c>
      <c r="DJ127" s="95" t="e">
        <f>#REF!</f>
        <v>#REF!</v>
      </c>
      <c r="DK127" s="95" t="e">
        <f>#REF!</f>
        <v>#REF!</v>
      </c>
      <c r="DL127" s="95" t="e">
        <f>#REF!</f>
        <v>#REF!</v>
      </c>
      <c r="DM127" s="95" t="e">
        <f>#REF!</f>
        <v>#REF!</v>
      </c>
      <c r="DN127" s="95" t="e">
        <f>#REF!</f>
        <v>#REF!</v>
      </c>
      <c r="DO127" s="95" t="e">
        <f>#REF!</f>
        <v>#REF!</v>
      </c>
      <c r="DP127" s="95" t="e">
        <f>#REF!</f>
        <v>#REF!</v>
      </c>
      <c r="DQ127" s="59" t="e">
        <f>#REF!</f>
        <v>#REF!</v>
      </c>
      <c r="DR127" s="59" t="e">
        <f>#REF!</f>
        <v>#REF!</v>
      </c>
      <c r="DS127" s="59" t="e">
        <f>#REF!</f>
        <v>#REF!</v>
      </c>
      <c r="DT127" s="59" t="e">
        <f>#REF!</f>
        <v>#REF!</v>
      </c>
      <c r="DU127" s="59" t="e">
        <f>#REF!</f>
        <v>#REF!</v>
      </c>
      <c r="DV127" s="59" t="e">
        <f>#REF!</f>
        <v>#REF!</v>
      </c>
      <c r="DW127" s="59" t="e">
        <f>#REF!</f>
        <v>#REF!</v>
      </c>
      <c r="DX127" s="59" t="e">
        <f>#REF!</f>
        <v>#REF!</v>
      </c>
      <c r="DY127" s="59" t="e">
        <f>#REF!</f>
        <v>#REF!</v>
      </c>
      <c r="DZ127" s="59" t="e">
        <f>#REF!</f>
        <v>#REF!</v>
      </c>
      <c r="EA127" s="59" t="e">
        <f>#REF!</f>
        <v>#REF!</v>
      </c>
      <c r="EB127" s="59" t="e">
        <f>#REF!</f>
        <v>#REF!</v>
      </c>
      <c r="EC127" s="59" t="e">
        <f>#REF!</f>
        <v>#REF!</v>
      </c>
      <c r="ED127" s="59" t="e">
        <f>#REF!</f>
        <v>#REF!</v>
      </c>
      <c r="EE127" s="59" t="e">
        <f>#REF!</f>
        <v>#REF!</v>
      </c>
      <c r="EF127" s="59" t="e">
        <f>#REF!</f>
        <v>#REF!</v>
      </c>
      <c r="EG127" s="59" t="e">
        <f>#REF!</f>
        <v>#REF!</v>
      </c>
      <c r="EH127" s="95" t="e">
        <f>#REF!</f>
        <v>#REF!</v>
      </c>
      <c r="EI127" s="95" t="e">
        <f>#REF!</f>
        <v>#REF!</v>
      </c>
      <c r="EJ127" s="95" t="e">
        <f>#REF!</f>
        <v>#REF!</v>
      </c>
      <c r="EK127" s="95" t="e">
        <f>#REF!</f>
        <v>#REF!</v>
      </c>
      <c r="EL127" s="95" t="e">
        <f>#REF!</f>
        <v>#REF!</v>
      </c>
      <c r="EM127" s="95" t="e">
        <f>#REF!</f>
        <v>#REF!</v>
      </c>
      <c r="EN127" s="95" t="e">
        <f>#REF!</f>
        <v>#REF!</v>
      </c>
      <c r="EO127" s="95" t="e">
        <f>#REF!</f>
        <v>#REF!</v>
      </c>
      <c r="EP127" s="95" t="e">
        <f>#REF!</f>
        <v>#REF!</v>
      </c>
      <c r="EQ127" s="95" t="e">
        <f>#REF!</f>
        <v>#REF!</v>
      </c>
      <c r="ER127" s="95" t="e">
        <f>#REF!</f>
        <v>#REF!</v>
      </c>
      <c r="ES127" s="95" t="e">
        <f>#REF!</f>
        <v>#REF!</v>
      </c>
      <c r="ET127" s="95" t="e">
        <f>#REF!</f>
        <v>#REF!</v>
      </c>
      <c r="EU127" s="95" t="e">
        <f>#REF!</f>
        <v>#REF!</v>
      </c>
      <c r="EV127" s="95" t="e">
        <f>#REF!</f>
        <v>#REF!</v>
      </c>
      <c r="EW127" s="95" t="e">
        <f>#REF!</f>
        <v>#REF!</v>
      </c>
      <c r="EX127" s="95" t="e">
        <f>#REF!</f>
        <v>#REF!</v>
      </c>
    </row>
    <row r="128" spans="1:154">
      <c r="A128" t="s">
        <v>180</v>
      </c>
      <c r="B128" s="10">
        <v>48</v>
      </c>
      <c r="C128" s="4" t="s">
        <v>3</v>
      </c>
      <c r="D128" s="10" t="s">
        <v>40</v>
      </c>
      <c r="E128" s="59">
        <f t="shared" ref="E128:E149" si="62">(K128/$J128)*100</f>
        <v>50</v>
      </c>
      <c r="F128" s="59">
        <f t="shared" ref="F128:F149" si="63">(L128/$J128)*100</f>
        <v>50</v>
      </c>
      <c r="G128" s="59">
        <f t="shared" ref="G128:G149" si="64">(M128/$J128)*100</f>
        <v>0</v>
      </c>
      <c r="H128" s="59">
        <f t="shared" ref="H128:H149" si="65">(N128/$J128)*100</f>
        <v>0</v>
      </c>
      <c r="I128" s="59">
        <f t="shared" ref="I128:I149" si="66">M128/J128</f>
        <v>0</v>
      </c>
      <c r="J128">
        <v>4</v>
      </c>
      <c r="K128">
        <v>2</v>
      </c>
      <c r="L128">
        <v>2</v>
      </c>
      <c r="M128">
        <v>0</v>
      </c>
      <c r="N128">
        <v>0</v>
      </c>
      <c r="O128">
        <v>0</v>
      </c>
      <c r="P128">
        <v>2107.5</v>
      </c>
      <c r="Q128">
        <v>2107.5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8</v>
      </c>
      <c r="AD128">
        <v>7</v>
      </c>
      <c r="AE128">
        <v>1</v>
      </c>
      <c r="AF128">
        <v>0</v>
      </c>
      <c r="AG128">
        <v>2</v>
      </c>
      <c r="AH128">
        <v>1</v>
      </c>
      <c r="AI128">
        <v>0</v>
      </c>
      <c r="AJ128">
        <v>0</v>
      </c>
      <c r="AK128">
        <v>0</v>
      </c>
      <c r="AL128">
        <v>5</v>
      </c>
      <c r="AM128">
        <v>2</v>
      </c>
      <c r="AN128">
        <v>1</v>
      </c>
      <c r="AO128">
        <v>0</v>
      </c>
      <c r="AP128">
        <v>0</v>
      </c>
      <c r="AQ128">
        <v>0</v>
      </c>
      <c r="AR128">
        <v>4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2</v>
      </c>
      <c r="BF128">
        <v>1</v>
      </c>
      <c r="BG128">
        <v>0</v>
      </c>
      <c r="BH128">
        <v>0</v>
      </c>
      <c r="BI128">
        <v>0</v>
      </c>
      <c r="BJ128">
        <v>0</v>
      </c>
      <c r="BK128">
        <v>1</v>
      </c>
      <c r="BL128">
        <v>165</v>
      </c>
      <c r="BM128">
        <v>55</v>
      </c>
      <c r="BN128">
        <v>12</v>
      </c>
      <c r="BO128">
        <v>0</v>
      </c>
      <c r="BP128">
        <v>0</v>
      </c>
      <c r="BQ128">
        <v>0</v>
      </c>
      <c r="BR128">
        <v>98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 t="s">
        <v>58</v>
      </c>
      <c r="CE128" s="58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</row>
    <row r="129" spans="1:83">
      <c r="A129" t="s">
        <v>159</v>
      </c>
      <c r="B129" s="10">
        <v>48</v>
      </c>
      <c r="C129" s="4" t="s">
        <v>3</v>
      </c>
      <c r="D129" s="10" t="s">
        <v>40</v>
      </c>
      <c r="E129" s="59">
        <f t="shared" si="62"/>
        <v>50</v>
      </c>
      <c r="F129" s="59">
        <f t="shared" si="63"/>
        <v>0</v>
      </c>
      <c r="G129" s="59">
        <f t="shared" si="64"/>
        <v>25</v>
      </c>
      <c r="H129" s="59">
        <f t="shared" si="65"/>
        <v>25</v>
      </c>
      <c r="I129" s="59">
        <f t="shared" si="66"/>
        <v>0.25</v>
      </c>
      <c r="J129">
        <v>4</v>
      </c>
      <c r="K129">
        <v>2</v>
      </c>
      <c r="L129">
        <v>0</v>
      </c>
      <c r="M129">
        <v>1</v>
      </c>
      <c r="N129">
        <v>1</v>
      </c>
      <c r="O129">
        <v>0</v>
      </c>
      <c r="P129">
        <v>1905.5</v>
      </c>
      <c r="Q129">
        <v>0</v>
      </c>
      <c r="R129">
        <v>3245</v>
      </c>
      <c r="S129">
        <v>566</v>
      </c>
      <c r="T129">
        <v>561.5</v>
      </c>
      <c r="U129">
        <v>907</v>
      </c>
      <c r="V129">
        <v>216</v>
      </c>
      <c r="W129">
        <v>450.5</v>
      </c>
      <c r="X129">
        <v>806</v>
      </c>
      <c r="Y129">
        <v>95</v>
      </c>
      <c r="Z129">
        <v>251.5</v>
      </c>
      <c r="AA129">
        <v>216</v>
      </c>
      <c r="AB129">
        <v>287</v>
      </c>
      <c r="AC129">
        <v>21</v>
      </c>
      <c r="AD129">
        <v>4</v>
      </c>
      <c r="AE129">
        <v>10</v>
      </c>
      <c r="AF129">
        <v>7</v>
      </c>
      <c r="AG129">
        <v>4</v>
      </c>
      <c r="AH129">
        <v>2</v>
      </c>
      <c r="AI129">
        <v>5</v>
      </c>
      <c r="AJ129">
        <v>0</v>
      </c>
      <c r="AK129">
        <v>0</v>
      </c>
      <c r="AL129">
        <v>10</v>
      </c>
      <c r="AM129">
        <v>2</v>
      </c>
      <c r="AN129">
        <v>0</v>
      </c>
      <c r="AO129">
        <v>1</v>
      </c>
      <c r="AP129">
        <v>0</v>
      </c>
      <c r="AQ129">
        <v>0</v>
      </c>
      <c r="AR129">
        <v>1</v>
      </c>
      <c r="AS129">
        <v>1</v>
      </c>
      <c r="AT129">
        <v>1</v>
      </c>
      <c r="AU129">
        <v>3</v>
      </c>
      <c r="AV129">
        <v>0</v>
      </c>
      <c r="AW129">
        <v>0</v>
      </c>
      <c r="AX129">
        <v>5</v>
      </c>
      <c r="AY129">
        <v>1</v>
      </c>
      <c r="AZ129">
        <v>1</v>
      </c>
      <c r="BA129">
        <v>1</v>
      </c>
      <c r="BB129">
        <v>0</v>
      </c>
      <c r="BC129">
        <v>0</v>
      </c>
      <c r="BD129">
        <v>4</v>
      </c>
      <c r="BE129">
        <v>7</v>
      </c>
      <c r="BF129">
        <v>5</v>
      </c>
      <c r="BG129">
        <v>0</v>
      </c>
      <c r="BH129">
        <v>0</v>
      </c>
      <c r="BI129">
        <v>0</v>
      </c>
      <c r="BJ129">
        <v>2</v>
      </c>
      <c r="BK129">
        <v>0</v>
      </c>
      <c r="BL129">
        <v>155</v>
      </c>
      <c r="BM129">
        <v>42</v>
      </c>
      <c r="BN129">
        <v>3</v>
      </c>
      <c r="BO129">
        <v>1</v>
      </c>
      <c r="BP129">
        <v>4</v>
      </c>
      <c r="BQ129">
        <v>0</v>
      </c>
      <c r="BR129">
        <v>105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 t="s">
        <v>58</v>
      </c>
      <c r="CE129" s="58" t="s">
        <v>111</v>
      </c>
    </row>
    <row r="130" spans="1:83">
      <c r="A130" t="s">
        <v>160</v>
      </c>
      <c r="B130" s="10">
        <v>48</v>
      </c>
      <c r="C130" s="4" t="s">
        <v>3</v>
      </c>
      <c r="D130" s="10" t="s">
        <v>40</v>
      </c>
      <c r="E130" s="59">
        <f t="shared" si="62"/>
        <v>0</v>
      </c>
      <c r="F130" s="59">
        <f t="shared" si="63"/>
        <v>0</v>
      </c>
      <c r="G130" s="59">
        <f t="shared" si="64"/>
        <v>50</v>
      </c>
      <c r="H130" s="59">
        <f t="shared" si="65"/>
        <v>50</v>
      </c>
      <c r="I130" s="59">
        <f t="shared" si="66"/>
        <v>0.5</v>
      </c>
      <c r="J130">
        <v>4</v>
      </c>
      <c r="K130">
        <v>0</v>
      </c>
      <c r="L130">
        <v>0</v>
      </c>
      <c r="M130">
        <v>2</v>
      </c>
      <c r="N130">
        <v>2</v>
      </c>
      <c r="O130">
        <v>0</v>
      </c>
      <c r="P130">
        <v>144.75</v>
      </c>
      <c r="Q130">
        <v>0</v>
      </c>
      <c r="R130">
        <v>181.5</v>
      </c>
      <c r="S130">
        <v>108</v>
      </c>
      <c r="T130">
        <v>254.25</v>
      </c>
      <c r="U130">
        <v>312</v>
      </c>
      <c r="V130">
        <v>196.5</v>
      </c>
      <c r="W130">
        <v>66.25</v>
      </c>
      <c r="X130">
        <v>79.5</v>
      </c>
      <c r="Y130">
        <v>53</v>
      </c>
      <c r="Z130">
        <v>843.5</v>
      </c>
      <c r="AA130">
        <v>1114.5</v>
      </c>
      <c r="AB130">
        <v>572.5</v>
      </c>
      <c r="AC130">
        <v>21</v>
      </c>
      <c r="AD130">
        <v>9</v>
      </c>
      <c r="AE130">
        <v>6</v>
      </c>
      <c r="AF130">
        <v>6</v>
      </c>
      <c r="AG130">
        <v>5</v>
      </c>
      <c r="AH130">
        <v>8</v>
      </c>
      <c r="AI130">
        <v>2</v>
      </c>
      <c r="AJ130">
        <v>0</v>
      </c>
      <c r="AK130">
        <v>0</v>
      </c>
      <c r="AL130">
        <v>6</v>
      </c>
      <c r="AM130">
        <v>4</v>
      </c>
      <c r="AN130">
        <v>4</v>
      </c>
      <c r="AO130">
        <v>0</v>
      </c>
      <c r="AP130">
        <v>0</v>
      </c>
      <c r="AQ130">
        <v>0</v>
      </c>
      <c r="AR130">
        <v>1</v>
      </c>
      <c r="AS130">
        <v>0</v>
      </c>
      <c r="AT130">
        <v>2</v>
      </c>
      <c r="AU130">
        <v>1</v>
      </c>
      <c r="AV130">
        <v>0</v>
      </c>
      <c r="AW130">
        <v>0</v>
      </c>
      <c r="AX130">
        <v>3</v>
      </c>
      <c r="AY130">
        <v>1</v>
      </c>
      <c r="AZ130">
        <v>2</v>
      </c>
      <c r="BA130">
        <v>1</v>
      </c>
      <c r="BB130">
        <v>0</v>
      </c>
      <c r="BC130">
        <v>0</v>
      </c>
      <c r="BD130">
        <v>2</v>
      </c>
      <c r="BE130">
        <v>4</v>
      </c>
      <c r="BF130">
        <v>0</v>
      </c>
      <c r="BG130">
        <v>0</v>
      </c>
      <c r="BH130">
        <v>0</v>
      </c>
      <c r="BI130">
        <v>2</v>
      </c>
      <c r="BJ130">
        <v>2</v>
      </c>
      <c r="BK130">
        <v>0</v>
      </c>
      <c r="BL130">
        <v>98</v>
      </c>
      <c r="BM130">
        <v>8</v>
      </c>
      <c r="BN130">
        <v>4</v>
      </c>
      <c r="BO130">
        <v>27</v>
      </c>
      <c r="BP130">
        <v>4</v>
      </c>
      <c r="BQ130">
        <v>0</v>
      </c>
      <c r="BR130">
        <v>55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 t="s">
        <v>58</v>
      </c>
      <c r="CE130" s="58" t="s">
        <v>111</v>
      </c>
    </row>
    <row r="131" spans="1:83">
      <c r="A131" t="s">
        <v>181</v>
      </c>
      <c r="B131" s="10">
        <v>48</v>
      </c>
      <c r="C131" s="6" t="s">
        <v>2</v>
      </c>
      <c r="D131" s="10" t="s">
        <v>40</v>
      </c>
      <c r="E131" s="59">
        <f t="shared" si="62"/>
        <v>0</v>
      </c>
      <c r="F131" s="59">
        <f t="shared" si="63"/>
        <v>0</v>
      </c>
      <c r="G131" s="59">
        <f t="shared" si="64"/>
        <v>50</v>
      </c>
      <c r="H131" s="59">
        <f t="shared" si="65"/>
        <v>50</v>
      </c>
      <c r="I131" s="59">
        <f t="shared" si="66"/>
        <v>0.5</v>
      </c>
      <c r="J131">
        <v>4</v>
      </c>
      <c r="K131">
        <v>0</v>
      </c>
      <c r="L131">
        <v>0</v>
      </c>
      <c r="M131">
        <v>2</v>
      </c>
      <c r="N131">
        <v>2</v>
      </c>
      <c r="O131">
        <v>0</v>
      </c>
      <c r="P131">
        <v>518.75</v>
      </c>
      <c r="Q131">
        <v>0</v>
      </c>
      <c r="R131">
        <v>308</v>
      </c>
      <c r="S131">
        <v>729.5</v>
      </c>
      <c r="T131">
        <v>521.25</v>
      </c>
      <c r="U131">
        <v>668</v>
      </c>
      <c r="V131">
        <v>374.5</v>
      </c>
      <c r="W131">
        <v>105.25</v>
      </c>
      <c r="X131">
        <v>74</v>
      </c>
      <c r="Y131">
        <v>136.5</v>
      </c>
      <c r="Z131">
        <v>1445.75</v>
      </c>
      <c r="AA131">
        <v>1979.5</v>
      </c>
      <c r="AB131">
        <v>912</v>
      </c>
      <c r="AC131">
        <v>24</v>
      </c>
      <c r="AD131">
        <v>12</v>
      </c>
      <c r="AE131">
        <v>8</v>
      </c>
      <c r="AF131">
        <v>4</v>
      </c>
      <c r="AG131">
        <v>4</v>
      </c>
      <c r="AH131">
        <v>7</v>
      </c>
      <c r="AI131">
        <v>6</v>
      </c>
      <c r="AJ131">
        <v>0</v>
      </c>
      <c r="AK131">
        <v>0</v>
      </c>
      <c r="AL131">
        <v>7</v>
      </c>
      <c r="AM131">
        <v>4</v>
      </c>
      <c r="AN131">
        <v>3</v>
      </c>
      <c r="AO131">
        <v>2</v>
      </c>
      <c r="AP131">
        <v>0</v>
      </c>
      <c r="AQ131">
        <v>0</v>
      </c>
      <c r="AR131">
        <v>3</v>
      </c>
      <c r="AS131">
        <v>0</v>
      </c>
      <c r="AT131">
        <v>2</v>
      </c>
      <c r="AU131">
        <v>3</v>
      </c>
      <c r="AV131">
        <v>0</v>
      </c>
      <c r="AW131">
        <v>0</v>
      </c>
      <c r="AX131">
        <v>3</v>
      </c>
      <c r="AY131">
        <v>0</v>
      </c>
      <c r="AZ131">
        <v>2</v>
      </c>
      <c r="BA131">
        <v>1</v>
      </c>
      <c r="BB131">
        <v>0</v>
      </c>
      <c r="BC131">
        <v>0</v>
      </c>
      <c r="BD131">
        <v>1</v>
      </c>
      <c r="BE131">
        <v>10</v>
      </c>
      <c r="BF131">
        <v>0</v>
      </c>
      <c r="BG131">
        <v>0</v>
      </c>
      <c r="BH131">
        <v>0</v>
      </c>
      <c r="BI131">
        <v>2</v>
      </c>
      <c r="BJ131">
        <v>2</v>
      </c>
      <c r="BK131">
        <v>6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 t="s">
        <v>58</v>
      </c>
      <c r="CE131" s="58"/>
    </row>
    <row r="132" spans="1:83">
      <c r="A132" t="s">
        <v>161</v>
      </c>
      <c r="B132" s="10">
        <v>48</v>
      </c>
      <c r="C132" s="4" t="s">
        <v>3</v>
      </c>
      <c r="D132" s="10" t="s">
        <v>40</v>
      </c>
      <c r="E132" s="59">
        <f t="shared" si="62"/>
        <v>0</v>
      </c>
      <c r="F132" s="59">
        <f t="shared" si="63"/>
        <v>0</v>
      </c>
      <c r="G132" s="59">
        <f t="shared" si="64"/>
        <v>50</v>
      </c>
      <c r="H132" s="59">
        <f t="shared" si="65"/>
        <v>50</v>
      </c>
      <c r="I132" s="59">
        <f t="shared" si="66"/>
        <v>0.5</v>
      </c>
      <c r="J132">
        <v>4</v>
      </c>
      <c r="K132">
        <v>0</v>
      </c>
      <c r="L132">
        <v>0</v>
      </c>
      <c r="M132">
        <v>2</v>
      </c>
      <c r="N132">
        <v>2</v>
      </c>
      <c r="O132">
        <v>0</v>
      </c>
      <c r="P132">
        <v>1104</v>
      </c>
      <c r="Q132">
        <v>0</v>
      </c>
      <c r="R132">
        <v>595</v>
      </c>
      <c r="S132">
        <v>1613</v>
      </c>
      <c r="T132">
        <v>311</v>
      </c>
      <c r="U132">
        <v>123.5</v>
      </c>
      <c r="V132">
        <v>498.5</v>
      </c>
      <c r="W132">
        <v>613.5</v>
      </c>
      <c r="X132">
        <v>957.5</v>
      </c>
      <c r="Y132">
        <v>269.5</v>
      </c>
      <c r="Z132">
        <v>73</v>
      </c>
      <c r="AA132">
        <v>62.5</v>
      </c>
      <c r="AB132">
        <v>83.5</v>
      </c>
      <c r="AC132">
        <v>14</v>
      </c>
      <c r="AD132">
        <v>5</v>
      </c>
      <c r="AE132">
        <v>4</v>
      </c>
      <c r="AF132">
        <v>5</v>
      </c>
      <c r="AG132">
        <v>4</v>
      </c>
      <c r="AH132">
        <v>5</v>
      </c>
      <c r="AI132">
        <v>5</v>
      </c>
      <c r="AJ132">
        <v>0</v>
      </c>
      <c r="AK132">
        <v>0</v>
      </c>
      <c r="AL132">
        <v>0</v>
      </c>
      <c r="AM132">
        <v>4</v>
      </c>
      <c r="AN132">
        <v>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2</v>
      </c>
      <c r="AU132">
        <v>2</v>
      </c>
      <c r="AV132">
        <v>0</v>
      </c>
      <c r="AW132">
        <v>0</v>
      </c>
      <c r="AX132">
        <v>0</v>
      </c>
      <c r="AY132">
        <v>0</v>
      </c>
      <c r="AZ132">
        <v>2</v>
      </c>
      <c r="BA132">
        <v>3</v>
      </c>
      <c r="BB132">
        <v>0</v>
      </c>
      <c r="BC132">
        <v>0</v>
      </c>
      <c r="BD132">
        <v>0</v>
      </c>
      <c r="BE132">
        <v>10</v>
      </c>
      <c r="BF132">
        <v>1</v>
      </c>
      <c r="BG132">
        <v>0</v>
      </c>
      <c r="BH132">
        <v>0</v>
      </c>
      <c r="BI132">
        <v>0</v>
      </c>
      <c r="BJ132">
        <v>4</v>
      </c>
      <c r="BK132">
        <v>5</v>
      </c>
      <c r="BL132">
        <v>62</v>
      </c>
      <c r="BM132">
        <v>17</v>
      </c>
      <c r="BN132">
        <v>0</v>
      </c>
      <c r="BO132">
        <v>9</v>
      </c>
      <c r="BP132">
        <v>7</v>
      </c>
      <c r="BQ132">
        <v>5</v>
      </c>
      <c r="BR132">
        <v>24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 t="s">
        <v>58</v>
      </c>
      <c r="CE132" s="58" t="s">
        <v>111</v>
      </c>
    </row>
    <row r="133" spans="1:83">
      <c r="A133" t="s">
        <v>162</v>
      </c>
      <c r="B133" s="10">
        <v>48</v>
      </c>
      <c r="C133" s="6" t="s">
        <v>2</v>
      </c>
      <c r="D133" s="10" t="s">
        <v>40</v>
      </c>
      <c r="E133" s="59">
        <f t="shared" si="62"/>
        <v>0</v>
      </c>
      <c r="F133" s="59">
        <f t="shared" si="63"/>
        <v>0</v>
      </c>
      <c r="G133" s="59">
        <f t="shared" si="64"/>
        <v>50</v>
      </c>
      <c r="H133" s="59">
        <f t="shared" si="65"/>
        <v>0</v>
      </c>
      <c r="I133" s="59">
        <f t="shared" si="66"/>
        <v>0.5</v>
      </c>
      <c r="J133">
        <v>4</v>
      </c>
      <c r="K133">
        <v>0</v>
      </c>
      <c r="L133">
        <v>0</v>
      </c>
      <c r="M133">
        <v>2</v>
      </c>
      <c r="N133">
        <v>0</v>
      </c>
      <c r="O133">
        <v>2</v>
      </c>
      <c r="P133">
        <v>173.25</v>
      </c>
      <c r="Q133">
        <v>0</v>
      </c>
      <c r="R133">
        <v>147.5</v>
      </c>
      <c r="S133">
        <v>0</v>
      </c>
      <c r="T133">
        <v>99.5</v>
      </c>
      <c r="U133">
        <v>99.5</v>
      </c>
      <c r="V133">
        <v>0</v>
      </c>
      <c r="W133">
        <v>373</v>
      </c>
      <c r="X133">
        <v>373</v>
      </c>
      <c r="Y133">
        <v>0</v>
      </c>
      <c r="Z133">
        <v>356</v>
      </c>
      <c r="AA133">
        <v>356</v>
      </c>
      <c r="AB133">
        <v>0</v>
      </c>
      <c r="AC133">
        <v>9</v>
      </c>
      <c r="AD133">
        <v>4</v>
      </c>
      <c r="AE133">
        <v>5</v>
      </c>
      <c r="AF133">
        <v>0</v>
      </c>
      <c r="AG133">
        <v>4</v>
      </c>
      <c r="AH133">
        <v>4</v>
      </c>
      <c r="AI133">
        <v>1</v>
      </c>
      <c r="AJ133">
        <v>0</v>
      </c>
      <c r="AK133">
        <v>0</v>
      </c>
      <c r="AL133">
        <v>0</v>
      </c>
      <c r="AM133">
        <v>4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4</v>
      </c>
      <c r="AU133">
        <v>1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3</v>
      </c>
      <c r="BF133">
        <v>0</v>
      </c>
      <c r="BG133">
        <v>0</v>
      </c>
      <c r="BH133">
        <v>0</v>
      </c>
      <c r="BI133">
        <v>0</v>
      </c>
      <c r="BJ133">
        <v>2</v>
      </c>
      <c r="BK133">
        <v>1</v>
      </c>
      <c r="BL133">
        <v>87</v>
      </c>
      <c r="BM133">
        <v>8</v>
      </c>
      <c r="BN133">
        <v>0</v>
      </c>
      <c r="BO133">
        <v>23</v>
      </c>
      <c r="BP133">
        <v>9</v>
      </c>
      <c r="BQ133">
        <v>0</v>
      </c>
      <c r="BR133">
        <v>47</v>
      </c>
      <c r="BS133">
        <v>2</v>
      </c>
      <c r="BT133">
        <v>0</v>
      </c>
      <c r="BU133">
        <v>2</v>
      </c>
      <c r="BV133">
        <v>398</v>
      </c>
      <c r="BW133">
        <v>0</v>
      </c>
      <c r="BX133">
        <v>398</v>
      </c>
      <c r="BY133">
        <v>0</v>
      </c>
      <c r="BZ133">
        <v>0</v>
      </c>
      <c r="CA133">
        <v>0</v>
      </c>
      <c r="CB133">
        <v>0</v>
      </c>
      <c r="CC133">
        <v>0</v>
      </c>
      <c r="CD133" t="s">
        <v>58</v>
      </c>
      <c r="CE133" s="58" t="s">
        <v>111</v>
      </c>
    </row>
    <row r="134" spans="1:83">
      <c r="A134" t="s">
        <v>163</v>
      </c>
      <c r="B134" s="10">
        <v>40</v>
      </c>
      <c r="C134" s="6" t="s">
        <v>2</v>
      </c>
      <c r="D134" s="10" t="s">
        <v>40</v>
      </c>
      <c r="E134" s="59">
        <f t="shared" si="62"/>
        <v>0</v>
      </c>
      <c r="F134" s="59">
        <f t="shared" si="63"/>
        <v>0</v>
      </c>
      <c r="G134" s="59">
        <f t="shared" si="64"/>
        <v>50</v>
      </c>
      <c r="H134" s="59">
        <f t="shared" si="65"/>
        <v>0</v>
      </c>
      <c r="I134" s="59">
        <f t="shared" si="66"/>
        <v>0.5</v>
      </c>
      <c r="J134">
        <v>4</v>
      </c>
      <c r="K134">
        <v>0</v>
      </c>
      <c r="L134">
        <v>0</v>
      </c>
      <c r="M134">
        <v>2</v>
      </c>
      <c r="N134">
        <v>0</v>
      </c>
      <c r="O134">
        <v>2</v>
      </c>
      <c r="P134">
        <v>156.5</v>
      </c>
      <c r="Q134">
        <v>0</v>
      </c>
      <c r="R134">
        <v>245</v>
      </c>
      <c r="S134">
        <v>0</v>
      </c>
      <c r="T134">
        <v>56</v>
      </c>
      <c r="U134">
        <v>56</v>
      </c>
      <c r="V134">
        <v>0</v>
      </c>
      <c r="W134">
        <v>83</v>
      </c>
      <c r="X134">
        <v>83</v>
      </c>
      <c r="Y134">
        <v>0</v>
      </c>
      <c r="Z134">
        <v>1312.5</v>
      </c>
      <c r="AA134">
        <v>1312.5</v>
      </c>
      <c r="AB134">
        <v>0</v>
      </c>
      <c r="AC134">
        <v>16</v>
      </c>
      <c r="AD134">
        <v>5</v>
      </c>
      <c r="AE134">
        <v>11</v>
      </c>
      <c r="AF134">
        <v>0</v>
      </c>
      <c r="AG134">
        <v>4</v>
      </c>
      <c r="AH134">
        <v>5</v>
      </c>
      <c r="AI134">
        <v>4</v>
      </c>
      <c r="AJ134">
        <v>0</v>
      </c>
      <c r="AK134">
        <v>0</v>
      </c>
      <c r="AL134">
        <v>3</v>
      </c>
      <c r="AM134">
        <v>4</v>
      </c>
      <c r="AN134">
        <v>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4</v>
      </c>
      <c r="AU134">
        <v>4</v>
      </c>
      <c r="AV134">
        <v>0</v>
      </c>
      <c r="AW134">
        <v>0</v>
      </c>
      <c r="AX134">
        <v>3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7</v>
      </c>
      <c r="BF134">
        <v>1</v>
      </c>
      <c r="BG134">
        <v>0</v>
      </c>
      <c r="BH134">
        <v>1</v>
      </c>
      <c r="BI134">
        <v>2</v>
      </c>
      <c r="BJ134">
        <v>0</v>
      </c>
      <c r="BK134">
        <v>3</v>
      </c>
      <c r="BL134">
        <v>58</v>
      </c>
      <c r="BM134">
        <v>11</v>
      </c>
      <c r="BN134">
        <v>11</v>
      </c>
      <c r="BO134">
        <v>9</v>
      </c>
      <c r="BP134">
        <v>2</v>
      </c>
      <c r="BQ134">
        <v>0</v>
      </c>
      <c r="BR134">
        <v>25</v>
      </c>
      <c r="BS134">
        <v>2</v>
      </c>
      <c r="BT134">
        <v>0</v>
      </c>
      <c r="BU134">
        <v>2</v>
      </c>
      <c r="BV134">
        <v>136</v>
      </c>
      <c r="BW134">
        <v>0</v>
      </c>
      <c r="BX134">
        <v>136</v>
      </c>
      <c r="BY134">
        <v>0</v>
      </c>
      <c r="BZ134">
        <v>0</v>
      </c>
      <c r="CA134">
        <v>0</v>
      </c>
      <c r="CB134">
        <v>0</v>
      </c>
      <c r="CC134">
        <v>0</v>
      </c>
      <c r="CD134" t="s">
        <v>58</v>
      </c>
      <c r="CE134" s="58" t="s">
        <v>111</v>
      </c>
    </row>
    <row r="135" spans="1:83">
      <c r="A135" t="s">
        <v>164</v>
      </c>
      <c r="B135" s="10">
        <v>40</v>
      </c>
      <c r="C135" s="6" t="s">
        <v>2</v>
      </c>
      <c r="D135" s="10" t="s">
        <v>40</v>
      </c>
      <c r="E135" s="59">
        <f t="shared" si="62"/>
        <v>0</v>
      </c>
      <c r="F135" s="59">
        <f t="shared" si="63"/>
        <v>0</v>
      </c>
      <c r="G135" s="59">
        <f t="shared" si="64"/>
        <v>50</v>
      </c>
      <c r="H135" s="59">
        <f t="shared" si="65"/>
        <v>0</v>
      </c>
      <c r="I135" s="59">
        <f t="shared" si="66"/>
        <v>0.5</v>
      </c>
      <c r="J135">
        <v>4</v>
      </c>
      <c r="K135">
        <v>0</v>
      </c>
      <c r="L135">
        <v>0</v>
      </c>
      <c r="M135">
        <v>2</v>
      </c>
      <c r="N135">
        <v>0</v>
      </c>
      <c r="O135">
        <v>2</v>
      </c>
      <c r="P135">
        <v>175.75</v>
      </c>
      <c r="Q135">
        <v>0</v>
      </c>
      <c r="R135">
        <v>228.5</v>
      </c>
      <c r="S135">
        <v>0</v>
      </c>
      <c r="T135">
        <v>42</v>
      </c>
      <c r="U135">
        <v>42</v>
      </c>
      <c r="V135">
        <v>0</v>
      </c>
      <c r="W135">
        <v>164.5</v>
      </c>
      <c r="X135">
        <v>164.5</v>
      </c>
      <c r="Y135">
        <v>0</v>
      </c>
      <c r="Z135">
        <v>279</v>
      </c>
      <c r="AA135">
        <v>279</v>
      </c>
      <c r="AB135">
        <v>0</v>
      </c>
      <c r="AC135">
        <v>10</v>
      </c>
      <c r="AD135">
        <v>4</v>
      </c>
      <c r="AE135">
        <v>6</v>
      </c>
      <c r="AF135">
        <v>0</v>
      </c>
      <c r="AG135">
        <v>6</v>
      </c>
      <c r="AH135">
        <v>4</v>
      </c>
      <c r="AI135">
        <v>0</v>
      </c>
      <c r="AJ135">
        <v>0</v>
      </c>
      <c r="AK135">
        <v>0</v>
      </c>
      <c r="AL135">
        <v>0</v>
      </c>
      <c r="AM135">
        <v>4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2</v>
      </c>
      <c r="AT135">
        <v>4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7</v>
      </c>
      <c r="BF135">
        <v>0</v>
      </c>
      <c r="BG135">
        <v>0</v>
      </c>
      <c r="BH135">
        <v>0</v>
      </c>
      <c r="BI135">
        <v>1</v>
      </c>
      <c r="BJ135">
        <v>1</v>
      </c>
      <c r="BK135">
        <v>5</v>
      </c>
      <c r="BL135">
        <v>61</v>
      </c>
      <c r="BM135">
        <v>6</v>
      </c>
      <c r="BN135">
        <v>0</v>
      </c>
      <c r="BO135">
        <v>18</v>
      </c>
      <c r="BP135">
        <v>6</v>
      </c>
      <c r="BQ135">
        <v>0</v>
      </c>
      <c r="BR135">
        <v>31</v>
      </c>
      <c r="BS135">
        <v>2</v>
      </c>
      <c r="BT135">
        <v>2</v>
      </c>
      <c r="BU135">
        <v>0</v>
      </c>
      <c r="BV135">
        <v>246</v>
      </c>
      <c r="BW135">
        <v>246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 t="s">
        <v>58</v>
      </c>
      <c r="CE135" s="58" t="s">
        <v>111</v>
      </c>
    </row>
    <row r="136" spans="1:83">
      <c r="A136" t="s">
        <v>165</v>
      </c>
      <c r="B136" s="10">
        <v>40</v>
      </c>
      <c r="C136" s="6" t="s">
        <v>2</v>
      </c>
      <c r="D136" s="10" t="s">
        <v>40</v>
      </c>
      <c r="E136" s="59">
        <f t="shared" si="62"/>
        <v>0</v>
      </c>
      <c r="F136" s="59">
        <f t="shared" si="63"/>
        <v>0</v>
      </c>
      <c r="G136" s="59">
        <f t="shared" si="64"/>
        <v>50</v>
      </c>
      <c r="H136" s="59">
        <f t="shared" si="65"/>
        <v>25</v>
      </c>
      <c r="I136" s="59">
        <f t="shared" si="66"/>
        <v>0.5</v>
      </c>
      <c r="J136">
        <v>4</v>
      </c>
      <c r="K136">
        <v>0</v>
      </c>
      <c r="L136">
        <v>0</v>
      </c>
      <c r="M136">
        <v>2</v>
      </c>
      <c r="N136">
        <v>1</v>
      </c>
      <c r="O136">
        <v>1</v>
      </c>
      <c r="P136">
        <v>95</v>
      </c>
      <c r="Q136">
        <v>0</v>
      </c>
      <c r="R136">
        <v>110</v>
      </c>
      <c r="S136">
        <v>54</v>
      </c>
      <c r="T136">
        <v>104.33333330000001</v>
      </c>
      <c r="U136">
        <v>75</v>
      </c>
      <c r="V136">
        <v>163</v>
      </c>
      <c r="W136">
        <v>111.66666669999999</v>
      </c>
      <c r="X136">
        <v>137.5</v>
      </c>
      <c r="Y136">
        <v>60</v>
      </c>
      <c r="Z136">
        <v>892</v>
      </c>
      <c r="AA136">
        <v>1153.5</v>
      </c>
      <c r="AB136">
        <v>369</v>
      </c>
      <c r="AC136">
        <v>12</v>
      </c>
      <c r="AD136">
        <v>5</v>
      </c>
      <c r="AE136">
        <v>5</v>
      </c>
      <c r="AF136">
        <v>2</v>
      </c>
      <c r="AG136">
        <v>5</v>
      </c>
      <c r="AH136">
        <v>4</v>
      </c>
      <c r="AI136">
        <v>3</v>
      </c>
      <c r="AJ136">
        <v>0</v>
      </c>
      <c r="AK136">
        <v>0</v>
      </c>
      <c r="AL136">
        <v>0</v>
      </c>
      <c r="AM136">
        <v>4</v>
      </c>
      <c r="AN136">
        <v>0</v>
      </c>
      <c r="AO136">
        <v>1</v>
      </c>
      <c r="AP136">
        <v>0</v>
      </c>
      <c r="AQ136">
        <v>0</v>
      </c>
      <c r="AR136">
        <v>0</v>
      </c>
      <c r="AS136">
        <v>1</v>
      </c>
      <c r="AT136">
        <v>3</v>
      </c>
      <c r="AU136">
        <v>1</v>
      </c>
      <c r="AV136">
        <v>0</v>
      </c>
      <c r="AW136">
        <v>0</v>
      </c>
      <c r="AX136">
        <v>0</v>
      </c>
      <c r="AY136">
        <v>0</v>
      </c>
      <c r="AZ136">
        <v>1</v>
      </c>
      <c r="BA136">
        <v>1</v>
      </c>
      <c r="BB136">
        <v>0</v>
      </c>
      <c r="BC136">
        <v>0</v>
      </c>
      <c r="BD136">
        <v>0</v>
      </c>
      <c r="BE136">
        <v>11</v>
      </c>
      <c r="BF136">
        <v>0</v>
      </c>
      <c r="BG136">
        <v>0</v>
      </c>
      <c r="BH136">
        <v>7</v>
      </c>
      <c r="BI136">
        <v>2</v>
      </c>
      <c r="BJ136">
        <v>1</v>
      </c>
      <c r="BK136">
        <v>1</v>
      </c>
      <c r="BL136">
        <v>64</v>
      </c>
      <c r="BM136">
        <v>1</v>
      </c>
      <c r="BN136">
        <v>0</v>
      </c>
      <c r="BO136">
        <v>11</v>
      </c>
      <c r="BP136">
        <v>7</v>
      </c>
      <c r="BQ136">
        <v>0</v>
      </c>
      <c r="BR136">
        <v>45</v>
      </c>
      <c r="BS136">
        <v>1</v>
      </c>
      <c r="BT136">
        <v>1</v>
      </c>
      <c r="BU136">
        <v>0</v>
      </c>
      <c r="BV136">
        <v>106</v>
      </c>
      <c r="BW136">
        <v>106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 t="s">
        <v>58</v>
      </c>
      <c r="CE136" s="58" t="s">
        <v>111</v>
      </c>
    </row>
    <row r="137" spans="1:83">
      <c r="A137" t="s">
        <v>166</v>
      </c>
      <c r="B137" s="10">
        <v>48</v>
      </c>
      <c r="C137" s="4" t="s">
        <v>3</v>
      </c>
      <c r="D137" s="10" t="s">
        <v>40</v>
      </c>
      <c r="E137" s="59">
        <f t="shared" si="62"/>
        <v>0</v>
      </c>
      <c r="F137" s="59">
        <f t="shared" si="63"/>
        <v>0</v>
      </c>
      <c r="G137" s="59">
        <f t="shared" si="64"/>
        <v>25</v>
      </c>
      <c r="H137" s="59">
        <f t="shared" si="65"/>
        <v>50</v>
      </c>
      <c r="I137" s="59">
        <f t="shared" si="66"/>
        <v>0.25</v>
      </c>
      <c r="J137">
        <v>4</v>
      </c>
      <c r="K137">
        <v>0</v>
      </c>
      <c r="L137">
        <v>0</v>
      </c>
      <c r="M137">
        <v>1</v>
      </c>
      <c r="N137">
        <v>2</v>
      </c>
      <c r="O137">
        <v>1</v>
      </c>
      <c r="P137">
        <v>634.25</v>
      </c>
      <c r="Q137">
        <v>0</v>
      </c>
      <c r="R137">
        <v>527</v>
      </c>
      <c r="S137">
        <v>836.5</v>
      </c>
      <c r="T137">
        <v>262.33333340000001</v>
      </c>
      <c r="U137">
        <v>281</v>
      </c>
      <c r="V137">
        <v>253</v>
      </c>
      <c r="W137">
        <v>3785.333333</v>
      </c>
      <c r="X137">
        <v>2839</v>
      </c>
      <c r="Y137">
        <v>4258.5</v>
      </c>
      <c r="Z137">
        <v>34.666666669999998</v>
      </c>
      <c r="AA137">
        <v>47</v>
      </c>
      <c r="AB137">
        <v>28.5</v>
      </c>
      <c r="AC137">
        <v>16</v>
      </c>
      <c r="AD137">
        <v>6</v>
      </c>
      <c r="AE137">
        <v>2</v>
      </c>
      <c r="AF137">
        <v>8</v>
      </c>
      <c r="AG137">
        <v>9</v>
      </c>
      <c r="AH137">
        <v>4</v>
      </c>
      <c r="AI137">
        <v>0</v>
      </c>
      <c r="AJ137">
        <v>0</v>
      </c>
      <c r="AK137">
        <v>2</v>
      </c>
      <c r="AL137">
        <v>1</v>
      </c>
      <c r="AM137">
        <v>4</v>
      </c>
      <c r="AN137">
        <v>0</v>
      </c>
      <c r="AO137">
        <v>0</v>
      </c>
      <c r="AP137">
        <v>0</v>
      </c>
      <c r="AQ137">
        <v>1</v>
      </c>
      <c r="AR137">
        <v>1</v>
      </c>
      <c r="AS137">
        <v>1</v>
      </c>
      <c r="AT137">
        <v>1</v>
      </c>
      <c r="AU137">
        <v>0</v>
      </c>
      <c r="AV137">
        <v>0</v>
      </c>
      <c r="AW137">
        <v>0</v>
      </c>
      <c r="AX137">
        <v>0</v>
      </c>
      <c r="AY137">
        <v>4</v>
      </c>
      <c r="AZ137">
        <v>3</v>
      </c>
      <c r="BA137">
        <v>0</v>
      </c>
      <c r="BB137">
        <v>0</v>
      </c>
      <c r="BC137">
        <v>1</v>
      </c>
      <c r="BD137">
        <v>0</v>
      </c>
      <c r="BE137">
        <v>5</v>
      </c>
      <c r="BF137">
        <v>0</v>
      </c>
      <c r="BG137">
        <v>0</v>
      </c>
      <c r="BH137">
        <v>0</v>
      </c>
      <c r="BI137">
        <v>0</v>
      </c>
      <c r="BJ137">
        <v>3</v>
      </c>
      <c r="BK137">
        <v>2</v>
      </c>
      <c r="BL137">
        <v>289</v>
      </c>
      <c r="BM137">
        <v>45</v>
      </c>
      <c r="BN137">
        <v>18</v>
      </c>
      <c r="BO137">
        <v>13</v>
      </c>
      <c r="BP137">
        <v>3</v>
      </c>
      <c r="BQ137">
        <v>139</v>
      </c>
      <c r="BR137">
        <v>71</v>
      </c>
      <c r="BS137">
        <v>1</v>
      </c>
      <c r="BT137">
        <v>0</v>
      </c>
      <c r="BU137">
        <v>1</v>
      </c>
      <c r="BV137">
        <v>337</v>
      </c>
      <c r="BW137">
        <v>0</v>
      </c>
      <c r="BX137">
        <v>337</v>
      </c>
      <c r="BY137">
        <v>0</v>
      </c>
      <c r="BZ137">
        <v>0</v>
      </c>
      <c r="CA137">
        <v>0</v>
      </c>
      <c r="CB137">
        <v>0</v>
      </c>
      <c r="CC137">
        <v>0</v>
      </c>
      <c r="CD137" t="s">
        <v>58</v>
      </c>
    </row>
    <row r="138" spans="1:83">
      <c r="A138" t="s">
        <v>167</v>
      </c>
      <c r="B138" s="10">
        <v>40</v>
      </c>
      <c r="C138" s="6" t="s">
        <v>2</v>
      </c>
      <c r="D138" s="10" t="s">
        <v>40</v>
      </c>
      <c r="E138" s="59">
        <f t="shared" si="62"/>
        <v>0</v>
      </c>
      <c r="F138" s="59">
        <f t="shared" si="63"/>
        <v>0</v>
      </c>
      <c r="G138" s="59">
        <f t="shared" si="64"/>
        <v>50</v>
      </c>
      <c r="H138" s="59">
        <f t="shared" si="65"/>
        <v>0</v>
      </c>
      <c r="I138" s="59">
        <f t="shared" si="66"/>
        <v>0.5</v>
      </c>
      <c r="J138">
        <v>4</v>
      </c>
      <c r="K138">
        <v>0</v>
      </c>
      <c r="L138">
        <v>0</v>
      </c>
      <c r="M138">
        <v>2</v>
      </c>
      <c r="N138">
        <v>0</v>
      </c>
      <c r="O138">
        <v>2</v>
      </c>
      <c r="P138">
        <v>109.5</v>
      </c>
      <c r="Q138">
        <v>0</v>
      </c>
      <c r="R138">
        <v>102.5</v>
      </c>
      <c r="S138">
        <v>0</v>
      </c>
      <c r="T138">
        <v>81</v>
      </c>
      <c r="U138">
        <v>81</v>
      </c>
      <c r="V138">
        <v>0</v>
      </c>
      <c r="W138">
        <v>86.5</v>
      </c>
      <c r="X138">
        <v>86.5</v>
      </c>
      <c r="Y138">
        <v>0</v>
      </c>
      <c r="Z138">
        <v>961.5</v>
      </c>
      <c r="AA138">
        <v>961.5</v>
      </c>
      <c r="AB138">
        <v>0</v>
      </c>
      <c r="AC138">
        <v>9</v>
      </c>
      <c r="AD138">
        <v>4</v>
      </c>
      <c r="AE138">
        <v>5</v>
      </c>
      <c r="AF138">
        <v>0</v>
      </c>
      <c r="AG138">
        <v>4</v>
      </c>
      <c r="AH138">
        <v>4</v>
      </c>
      <c r="AI138">
        <v>1</v>
      </c>
      <c r="AJ138">
        <v>0</v>
      </c>
      <c r="AK138">
        <v>0</v>
      </c>
      <c r="AL138">
        <v>0</v>
      </c>
      <c r="AM138">
        <v>4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4</v>
      </c>
      <c r="AU138">
        <v>1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6</v>
      </c>
      <c r="BF138">
        <v>0</v>
      </c>
      <c r="BG138">
        <v>0</v>
      </c>
      <c r="BH138">
        <v>4</v>
      </c>
      <c r="BI138">
        <v>2</v>
      </c>
      <c r="BJ138">
        <v>0</v>
      </c>
      <c r="BK138">
        <v>0</v>
      </c>
      <c r="BL138">
        <v>171</v>
      </c>
      <c r="BM138">
        <v>11</v>
      </c>
      <c r="BN138">
        <v>4</v>
      </c>
      <c r="BO138">
        <v>33</v>
      </c>
      <c r="BP138">
        <v>4</v>
      </c>
      <c r="BQ138">
        <v>0</v>
      </c>
      <c r="BR138">
        <v>119</v>
      </c>
      <c r="BS138">
        <v>2</v>
      </c>
      <c r="BT138">
        <v>0</v>
      </c>
      <c r="BU138">
        <v>2</v>
      </c>
      <c r="BV138">
        <v>233</v>
      </c>
      <c r="BW138">
        <v>0</v>
      </c>
      <c r="BX138">
        <v>233</v>
      </c>
      <c r="BY138">
        <v>0</v>
      </c>
      <c r="BZ138">
        <v>0</v>
      </c>
      <c r="CA138">
        <v>0</v>
      </c>
      <c r="CB138">
        <v>0</v>
      </c>
      <c r="CC138">
        <v>0</v>
      </c>
      <c r="CD138" t="s">
        <v>58</v>
      </c>
      <c r="CE138" s="58" t="s">
        <v>111</v>
      </c>
    </row>
    <row r="139" spans="1:83">
      <c r="A139" t="s">
        <v>182</v>
      </c>
      <c r="B139" s="10">
        <v>48</v>
      </c>
      <c r="C139" s="4" t="s">
        <v>3</v>
      </c>
      <c r="D139" s="10" t="s">
        <v>40</v>
      </c>
      <c r="E139" s="59">
        <f t="shared" si="62"/>
        <v>0</v>
      </c>
      <c r="F139" s="59">
        <f t="shared" si="63"/>
        <v>0</v>
      </c>
      <c r="G139" s="59">
        <f t="shared" si="64"/>
        <v>50</v>
      </c>
      <c r="H139" s="59">
        <f t="shared" si="65"/>
        <v>25</v>
      </c>
      <c r="I139" s="59">
        <f t="shared" si="66"/>
        <v>0.5</v>
      </c>
      <c r="J139">
        <v>4</v>
      </c>
      <c r="K139">
        <v>0</v>
      </c>
      <c r="L139">
        <v>0</v>
      </c>
      <c r="M139">
        <v>2</v>
      </c>
      <c r="N139">
        <v>1</v>
      </c>
      <c r="O139">
        <v>1</v>
      </c>
      <c r="P139">
        <v>769</v>
      </c>
      <c r="Q139">
        <v>0</v>
      </c>
      <c r="R139">
        <v>516</v>
      </c>
      <c r="S139">
        <v>1516</v>
      </c>
      <c r="T139">
        <v>756.33333330000005</v>
      </c>
      <c r="U139">
        <v>583</v>
      </c>
      <c r="V139">
        <v>1103</v>
      </c>
      <c r="W139">
        <v>56.666666669999998</v>
      </c>
      <c r="X139">
        <v>57</v>
      </c>
      <c r="Y139">
        <v>56</v>
      </c>
      <c r="Z139">
        <v>1017.666667</v>
      </c>
      <c r="AA139">
        <v>1266</v>
      </c>
      <c r="AB139">
        <v>521</v>
      </c>
      <c r="AC139">
        <v>17</v>
      </c>
      <c r="AD139">
        <v>10</v>
      </c>
      <c r="AE139">
        <v>5</v>
      </c>
      <c r="AF139">
        <v>2</v>
      </c>
      <c r="AG139">
        <v>6</v>
      </c>
      <c r="AH139">
        <v>10</v>
      </c>
      <c r="AI139">
        <v>1</v>
      </c>
      <c r="AJ139">
        <v>0</v>
      </c>
      <c r="AK139">
        <v>0</v>
      </c>
      <c r="AL139">
        <v>0</v>
      </c>
      <c r="AM139">
        <v>4</v>
      </c>
      <c r="AN139">
        <v>6</v>
      </c>
      <c r="AO139">
        <v>0</v>
      </c>
      <c r="AP139">
        <v>0</v>
      </c>
      <c r="AQ139">
        <v>0</v>
      </c>
      <c r="AR139">
        <v>0</v>
      </c>
      <c r="AS139">
        <v>1</v>
      </c>
      <c r="AT139">
        <v>3</v>
      </c>
      <c r="AU139">
        <v>1</v>
      </c>
      <c r="AV139">
        <v>0</v>
      </c>
      <c r="AW139">
        <v>0</v>
      </c>
      <c r="AX139">
        <v>0</v>
      </c>
      <c r="AY139">
        <v>1</v>
      </c>
      <c r="AZ139">
        <v>1</v>
      </c>
      <c r="BA139">
        <v>0</v>
      </c>
      <c r="BB139">
        <v>0</v>
      </c>
      <c r="BC139">
        <v>0</v>
      </c>
      <c r="BD139">
        <v>0</v>
      </c>
      <c r="BE139">
        <v>6</v>
      </c>
      <c r="BF139">
        <v>2</v>
      </c>
      <c r="BG139">
        <v>0</v>
      </c>
      <c r="BH139">
        <v>0</v>
      </c>
      <c r="BI139">
        <v>2</v>
      </c>
      <c r="BJ139">
        <v>1</v>
      </c>
      <c r="BK139">
        <v>1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1</v>
      </c>
      <c r="BT139">
        <v>1</v>
      </c>
      <c r="BU139">
        <v>0</v>
      </c>
      <c r="BV139">
        <v>528</v>
      </c>
      <c r="BW139">
        <v>528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 t="s">
        <v>58</v>
      </c>
    </row>
    <row r="140" spans="1:83">
      <c r="A140" t="s">
        <v>169</v>
      </c>
      <c r="B140" s="10">
        <v>48</v>
      </c>
      <c r="C140" s="6" t="s">
        <v>2</v>
      </c>
      <c r="D140" s="10" t="s">
        <v>40</v>
      </c>
      <c r="E140" s="59">
        <f t="shared" si="62"/>
        <v>0</v>
      </c>
      <c r="F140" s="59">
        <f t="shared" si="63"/>
        <v>0</v>
      </c>
      <c r="G140" s="59">
        <f t="shared" si="64"/>
        <v>50</v>
      </c>
      <c r="H140" s="59">
        <f t="shared" si="65"/>
        <v>50</v>
      </c>
      <c r="I140" s="59">
        <f t="shared" si="66"/>
        <v>0.5</v>
      </c>
      <c r="J140">
        <v>4</v>
      </c>
      <c r="K140">
        <v>0</v>
      </c>
      <c r="L140">
        <v>0</v>
      </c>
      <c r="M140">
        <v>2</v>
      </c>
      <c r="N140">
        <v>2</v>
      </c>
      <c r="O140">
        <v>0</v>
      </c>
      <c r="P140">
        <v>360.75</v>
      </c>
      <c r="Q140">
        <v>0</v>
      </c>
      <c r="R140">
        <v>604</v>
      </c>
      <c r="S140">
        <v>117.5</v>
      </c>
      <c r="T140">
        <v>301</v>
      </c>
      <c r="U140">
        <v>56</v>
      </c>
      <c r="V140">
        <v>546</v>
      </c>
      <c r="W140">
        <v>165.75</v>
      </c>
      <c r="X140">
        <v>229</v>
      </c>
      <c r="Y140">
        <v>102.5</v>
      </c>
      <c r="Z140">
        <v>517.5</v>
      </c>
      <c r="AA140">
        <v>703</v>
      </c>
      <c r="AB140">
        <v>332</v>
      </c>
      <c r="AC140">
        <v>10</v>
      </c>
      <c r="AD140">
        <v>5</v>
      </c>
      <c r="AE140">
        <v>3</v>
      </c>
      <c r="AF140">
        <v>2</v>
      </c>
      <c r="AG140">
        <v>4</v>
      </c>
      <c r="AH140">
        <v>4</v>
      </c>
      <c r="AI140">
        <v>0</v>
      </c>
      <c r="AJ140">
        <v>0</v>
      </c>
      <c r="AK140">
        <v>0</v>
      </c>
      <c r="AL140">
        <v>2</v>
      </c>
      <c r="AM140">
        <v>4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0</v>
      </c>
      <c r="AT140">
        <v>2</v>
      </c>
      <c r="AU140">
        <v>0</v>
      </c>
      <c r="AV140">
        <v>0</v>
      </c>
      <c r="AW140">
        <v>0</v>
      </c>
      <c r="AX140">
        <v>1</v>
      </c>
      <c r="AY140">
        <v>0</v>
      </c>
      <c r="AZ140">
        <v>2</v>
      </c>
      <c r="BA140">
        <v>0</v>
      </c>
      <c r="BB140">
        <v>0</v>
      </c>
      <c r="BC140">
        <v>0</v>
      </c>
      <c r="BD140">
        <v>0</v>
      </c>
      <c r="BE140">
        <v>4</v>
      </c>
      <c r="BF140">
        <v>0</v>
      </c>
      <c r="BG140">
        <v>0</v>
      </c>
      <c r="BH140">
        <v>0</v>
      </c>
      <c r="BI140">
        <v>1</v>
      </c>
      <c r="BJ140">
        <v>3</v>
      </c>
      <c r="BK140">
        <v>0</v>
      </c>
      <c r="BL140">
        <v>94</v>
      </c>
      <c r="BM140">
        <v>7</v>
      </c>
      <c r="BN140">
        <v>19</v>
      </c>
      <c r="BO140">
        <v>26</v>
      </c>
      <c r="BP140">
        <v>12</v>
      </c>
      <c r="BQ140">
        <v>7</v>
      </c>
      <c r="BR140">
        <v>23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 t="s">
        <v>58</v>
      </c>
    </row>
    <row r="141" spans="1:83">
      <c r="A141" t="s">
        <v>170</v>
      </c>
      <c r="B141" s="10">
        <v>40</v>
      </c>
      <c r="C141" s="6" t="s">
        <v>2</v>
      </c>
      <c r="D141" s="10" t="s">
        <v>40</v>
      </c>
      <c r="E141" s="59">
        <f t="shared" si="62"/>
        <v>0</v>
      </c>
      <c r="F141" s="59">
        <f t="shared" si="63"/>
        <v>0</v>
      </c>
      <c r="G141" s="59">
        <f t="shared" si="64"/>
        <v>50</v>
      </c>
      <c r="H141" s="59">
        <f t="shared" si="65"/>
        <v>0</v>
      </c>
      <c r="I141" s="59">
        <f t="shared" si="66"/>
        <v>0.5</v>
      </c>
      <c r="J141">
        <v>4</v>
      </c>
      <c r="K141">
        <v>0</v>
      </c>
      <c r="L141">
        <v>0</v>
      </c>
      <c r="M141">
        <v>2</v>
      </c>
      <c r="N141">
        <v>0</v>
      </c>
      <c r="O141">
        <v>2</v>
      </c>
      <c r="P141">
        <v>369.75</v>
      </c>
      <c r="Q141">
        <v>0</v>
      </c>
      <c r="R141">
        <v>574</v>
      </c>
      <c r="S141">
        <v>0</v>
      </c>
      <c r="T141">
        <v>113</v>
      </c>
      <c r="U141">
        <v>113</v>
      </c>
      <c r="V141">
        <v>0</v>
      </c>
      <c r="W141">
        <v>111</v>
      </c>
      <c r="X141">
        <v>111</v>
      </c>
      <c r="Y141">
        <v>0</v>
      </c>
      <c r="Z141">
        <v>958</v>
      </c>
      <c r="AA141">
        <v>958</v>
      </c>
      <c r="AB141">
        <v>0</v>
      </c>
      <c r="AC141">
        <v>57</v>
      </c>
      <c r="AD141">
        <v>24</v>
      </c>
      <c r="AE141">
        <v>33</v>
      </c>
      <c r="AF141">
        <v>0</v>
      </c>
      <c r="AG141">
        <v>6</v>
      </c>
      <c r="AH141">
        <v>15</v>
      </c>
      <c r="AI141">
        <v>17</v>
      </c>
      <c r="AJ141">
        <v>0</v>
      </c>
      <c r="AK141">
        <v>0</v>
      </c>
      <c r="AL141">
        <v>19</v>
      </c>
      <c r="AM141">
        <v>4</v>
      </c>
      <c r="AN141">
        <v>11</v>
      </c>
      <c r="AO141">
        <v>5</v>
      </c>
      <c r="AP141">
        <v>0</v>
      </c>
      <c r="AQ141">
        <v>0</v>
      </c>
      <c r="AR141">
        <v>4</v>
      </c>
      <c r="AS141">
        <v>2</v>
      </c>
      <c r="AT141">
        <v>4</v>
      </c>
      <c r="AU141">
        <v>12</v>
      </c>
      <c r="AV141">
        <v>0</v>
      </c>
      <c r="AW141">
        <v>0</v>
      </c>
      <c r="AX141">
        <v>15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2</v>
      </c>
      <c r="BF141">
        <v>0</v>
      </c>
      <c r="BG141">
        <v>0</v>
      </c>
      <c r="BH141">
        <v>0</v>
      </c>
      <c r="BI141">
        <v>2</v>
      </c>
      <c r="BJ141">
        <v>0</v>
      </c>
      <c r="BK141">
        <v>0</v>
      </c>
      <c r="BL141">
        <v>18</v>
      </c>
      <c r="BM141">
        <v>3</v>
      </c>
      <c r="BN141">
        <v>0</v>
      </c>
      <c r="BO141">
        <v>2</v>
      </c>
      <c r="BP141">
        <v>2</v>
      </c>
      <c r="BQ141">
        <v>0</v>
      </c>
      <c r="BR141">
        <v>11</v>
      </c>
      <c r="BS141">
        <v>2</v>
      </c>
      <c r="BT141">
        <v>0</v>
      </c>
      <c r="BU141">
        <v>2</v>
      </c>
      <c r="BV141">
        <v>331</v>
      </c>
      <c r="BW141">
        <v>0</v>
      </c>
      <c r="BX141">
        <v>331</v>
      </c>
      <c r="BY141">
        <v>0</v>
      </c>
      <c r="BZ141">
        <v>0</v>
      </c>
      <c r="CA141">
        <v>0</v>
      </c>
      <c r="CB141">
        <v>0</v>
      </c>
      <c r="CC141">
        <v>0</v>
      </c>
      <c r="CD141" t="s">
        <v>58</v>
      </c>
      <c r="CE141" s="58" t="s">
        <v>111</v>
      </c>
    </row>
    <row r="142" spans="1:83">
      <c r="A142" t="s">
        <v>171</v>
      </c>
      <c r="B142" s="10">
        <v>48</v>
      </c>
      <c r="C142" s="4" t="s">
        <v>3</v>
      </c>
      <c r="D142" s="10" t="s">
        <v>40</v>
      </c>
      <c r="E142" s="59">
        <f t="shared" si="62"/>
        <v>0</v>
      </c>
      <c r="F142" s="59">
        <f t="shared" si="63"/>
        <v>0</v>
      </c>
      <c r="G142" s="59">
        <f t="shared" si="64"/>
        <v>50</v>
      </c>
      <c r="H142" s="59">
        <f t="shared" si="65"/>
        <v>25</v>
      </c>
      <c r="I142" s="59">
        <f t="shared" si="66"/>
        <v>0.5</v>
      </c>
      <c r="J142">
        <v>4</v>
      </c>
      <c r="K142">
        <v>0</v>
      </c>
      <c r="L142">
        <v>0</v>
      </c>
      <c r="M142">
        <v>2</v>
      </c>
      <c r="N142">
        <v>1</v>
      </c>
      <c r="O142">
        <v>1</v>
      </c>
      <c r="P142">
        <v>231</v>
      </c>
      <c r="Q142">
        <v>0</v>
      </c>
      <c r="R142">
        <v>294.5</v>
      </c>
      <c r="S142">
        <v>34</v>
      </c>
      <c r="T142">
        <v>297.33333340000001</v>
      </c>
      <c r="U142">
        <v>162.5</v>
      </c>
      <c r="V142">
        <v>567</v>
      </c>
      <c r="W142">
        <v>62.333333330000002</v>
      </c>
      <c r="X142">
        <v>60</v>
      </c>
      <c r="Y142">
        <v>67</v>
      </c>
      <c r="Z142">
        <v>520</v>
      </c>
      <c r="AA142">
        <v>648</v>
      </c>
      <c r="AB142">
        <v>264</v>
      </c>
      <c r="AC142">
        <v>16</v>
      </c>
      <c r="AD142">
        <v>6</v>
      </c>
      <c r="AE142">
        <v>7</v>
      </c>
      <c r="AF142">
        <v>3</v>
      </c>
      <c r="AG142">
        <v>5</v>
      </c>
      <c r="AH142">
        <v>5</v>
      </c>
      <c r="AI142">
        <v>1</v>
      </c>
      <c r="AJ142">
        <v>0</v>
      </c>
      <c r="AK142">
        <v>0</v>
      </c>
      <c r="AL142">
        <v>5</v>
      </c>
      <c r="AM142">
        <v>4</v>
      </c>
      <c r="AN142">
        <v>1</v>
      </c>
      <c r="AO142">
        <v>0</v>
      </c>
      <c r="AP142">
        <v>0</v>
      </c>
      <c r="AQ142">
        <v>0</v>
      </c>
      <c r="AR142">
        <v>1</v>
      </c>
      <c r="AS142">
        <v>1</v>
      </c>
      <c r="AT142">
        <v>3</v>
      </c>
      <c r="AU142">
        <v>0</v>
      </c>
      <c r="AV142">
        <v>0</v>
      </c>
      <c r="AW142">
        <v>0</v>
      </c>
      <c r="AX142">
        <v>3</v>
      </c>
      <c r="AY142">
        <v>0</v>
      </c>
      <c r="AZ142">
        <v>1</v>
      </c>
      <c r="BA142">
        <v>1</v>
      </c>
      <c r="BB142">
        <v>0</v>
      </c>
      <c r="BC142">
        <v>0</v>
      </c>
      <c r="BD142">
        <v>1</v>
      </c>
      <c r="BE142">
        <v>30</v>
      </c>
      <c r="BF142">
        <v>2</v>
      </c>
      <c r="BG142">
        <v>0</v>
      </c>
      <c r="BH142">
        <v>16</v>
      </c>
      <c r="BI142">
        <v>2</v>
      </c>
      <c r="BJ142">
        <v>1</v>
      </c>
      <c r="BK142">
        <v>9</v>
      </c>
      <c r="BL142">
        <v>18</v>
      </c>
      <c r="BM142">
        <v>2</v>
      </c>
      <c r="BN142">
        <v>2</v>
      </c>
      <c r="BO142">
        <v>3</v>
      </c>
      <c r="BP142">
        <v>0</v>
      </c>
      <c r="BQ142">
        <v>0</v>
      </c>
      <c r="BR142">
        <v>11</v>
      </c>
      <c r="BS142">
        <v>1</v>
      </c>
      <c r="BT142">
        <v>0</v>
      </c>
      <c r="BU142">
        <v>1</v>
      </c>
      <c r="BV142">
        <v>301</v>
      </c>
      <c r="BW142">
        <v>0</v>
      </c>
      <c r="BX142">
        <v>301</v>
      </c>
      <c r="BY142">
        <v>0</v>
      </c>
      <c r="BZ142">
        <v>0</v>
      </c>
      <c r="CA142">
        <v>0</v>
      </c>
      <c r="CB142">
        <v>0</v>
      </c>
      <c r="CC142">
        <v>0</v>
      </c>
      <c r="CD142" t="s">
        <v>58</v>
      </c>
      <c r="CE142" s="58"/>
    </row>
    <row r="143" spans="1:83">
      <c r="A143" t="s">
        <v>172</v>
      </c>
      <c r="B143" s="10">
        <v>40</v>
      </c>
      <c r="C143" s="4" t="s">
        <v>3</v>
      </c>
      <c r="D143" s="10" t="s">
        <v>40</v>
      </c>
      <c r="E143" s="59">
        <f t="shared" si="62"/>
        <v>0</v>
      </c>
      <c r="F143" s="59">
        <f t="shared" si="63"/>
        <v>0</v>
      </c>
      <c r="G143" s="59">
        <f t="shared" si="64"/>
        <v>50</v>
      </c>
      <c r="H143" s="59">
        <f t="shared" si="65"/>
        <v>25</v>
      </c>
      <c r="I143" s="59">
        <f t="shared" si="66"/>
        <v>0.5</v>
      </c>
      <c r="J143">
        <v>4</v>
      </c>
      <c r="K143">
        <v>0</v>
      </c>
      <c r="L143">
        <v>0</v>
      </c>
      <c r="M143">
        <v>2</v>
      </c>
      <c r="N143">
        <v>1</v>
      </c>
      <c r="O143">
        <v>1</v>
      </c>
      <c r="P143">
        <v>182.75</v>
      </c>
      <c r="Q143">
        <v>0</v>
      </c>
      <c r="R143">
        <v>259.5</v>
      </c>
      <c r="S143">
        <v>48</v>
      </c>
      <c r="T143">
        <v>650</v>
      </c>
      <c r="U143">
        <v>877</v>
      </c>
      <c r="V143">
        <v>196</v>
      </c>
      <c r="W143">
        <v>99.666666660000004</v>
      </c>
      <c r="X143">
        <v>102</v>
      </c>
      <c r="Y143">
        <v>95</v>
      </c>
      <c r="Z143">
        <v>808.66666669999995</v>
      </c>
      <c r="AA143">
        <v>1056</v>
      </c>
      <c r="AB143">
        <v>314</v>
      </c>
      <c r="AC143">
        <v>12</v>
      </c>
      <c r="AD143">
        <v>7</v>
      </c>
      <c r="AE143">
        <v>3</v>
      </c>
      <c r="AF143">
        <v>2</v>
      </c>
      <c r="AG143">
        <v>4</v>
      </c>
      <c r="AH143">
        <v>6</v>
      </c>
      <c r="AI143">
        <v>0</v>
      </c>
      <c r="AJ143">
        <v>0</v>
      </c>
      <c r="AK143">
        <v>0</v>
      </c>
      <c r="AL143">
        <v>2</v>
      </c>
      <c r="AM143">
        <v>4</v>
      </c>
      <c r="AN143">
        <v>2</v>
      </c>
      <c r="AO143">
        <v>0</v>
      </c>
      <c r="AP143">
        <v>0</v>
      </c>
      <c r="AQ143">
        <v>0</v>
      </c>
      <c r="AR143">
        <v>1</v>
      </c>
      <c r="AS143">
        <v>0</v>
      </c>
      <c r="AT143">
        <v>3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1</v>
      </c>
      <c r="BA143">
        <v>0</v>
      </c>
      <c r="BB143">
        <v>0</v>
      </c>
      <c r="BC143">
        <v>0</v>
      </c>
      <c r="BD143">
        <v>1</v>
      </c>
      <c r="BE143">
        <v>3</v>
      </c>
      <c r="BF143">
        <v>0</v>
      </c>
      <c r="BG143">
        <v>0</v>
      </c>
      <c r="BH143">
        <v>0</v>
      </c>
      <c r="BI143">
        <v>2</v>
      </c>
      <c r="BJ143">
        <v>1</v>
      </c>
      <c r="BK143">
        <v>0</v>
      </c>
      <c r="BL143">
        <v>60</v>
      </c>
      <c r="BM143">
        <v>4</v>
      </c>
      <c r="BN143">
        <v>8</v>
      </c>
      <c r="BO143">
        <v>9</v>
      </c>
      <c r="BP143">
        <v>3</v>
      </c>
      <c r="BQ143">
        <v>1</v>
      </c>
      <c r="BR143">
        <v>35</v>
      </c>
      <c r="BS143">
        <v>1</v>
      </c>
      <c r="BT143">
        <v>0</v>
      </c>
      <c r="BU143">
        <v>1</v>
      </c>
      <c r="BV143">
        <v>164</v>
      </c>
      <c r="BW143">
        <v>0</v>
      </c>
      <c r="BX143">
        <v>164</v>
      </c>
      <c r="BY143">
        <v>0</v>
      </c>
      <c r="BZ143">
        <v>0</v>
      </c>
      <c r="CA143">
        <v>0</v>
      </c>
      <c r="CB143">
        <v>0</v>
      </c>
      <c r="CC143">
        <v>0</v>
      </c>
      <c r="CD143" t="s">
        <v>58</v>
      </c>
      <c r="CE143" s="58" t="s">
        <v>111</v>
      </c>
    </row>
    <row r="144" spans="1:83">
      <c r="A144" t="s">
        <v>173</v>
      </c>
      <c r="B144" s="10">
        <v>40</v>
      </c>
      <c r="C144" s="6" t="s">
        <v>2</v>
      </c>
      <c r="D144" s="10" t="s">
        <v>40</v>
      </c>
      <c r="E144" s="59">
        <f t="shared" si="62"/>
        <v>0</v>
      </c>
      <c r="F144" s="59">
        <f t="shared" si="63"/>
        <v>0</v>
      </c>
      <c r="G144" s="59">
        <f t="shared" si="64"/>
        <v>50</v>
      </c>
      <c r="H144" s="59">
        <f t="shared" si="65"/>
        <v>50</v>
      </c>
      <c r="I144" s="59">
        <f t="shared" si="66"/>
        <v>0.5</v>
      </c>
      <c r="J144">
        <v>4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228.5</v>
      </c>
      <c r="Q144">
        <v>0</v>
      </c>
      <c r="R144">
        <v>369</v>
      </c>
      <c r="S144">
        <v>88</v>
      </c>
      <c r="T144">
        <v>297.75</v>
      </c>
      <c r="U144">
        <v>71</v>
      </c>
      <c r="V144">
        <v>524.5</v>
      </c>
      <c r="W144">
        <v>766.75</v>
      </c>
      <c r="X144">
        <v>1188.5</v>
      </c>
      <c r="Y144">
        <v>345</v>
      </c>
      <c r="Z144">
        <v>31</v>
      </c>
      <c r="AA144">
        <v>37</v>
      </c>
      <c r="AB144">
        <v>25</v>
      </c>
      <c r="AC144">
        <v>14</v>
      </c>
      <c r="AD144">
        <v>8</v>
      </c>
      <c r="AE144">
        <v>4</v>
      </c>
      <c r="AF144">
        <v>2</v>
      </c>
      <c r="AG144">
        <v>5</v>
      </c>
      <c r="AH144">
        <v>5</v>
      </c>
      <c r="AI144">
        <v>0</v>
      </c>
      <c r="AJ144">
        <v>0</v>
      </c>
      <c r="AK144">
        <v>0</v>
      </c>
      <c r="AL144">
        <v>4</v>
      </c>
      <c r="AM144">
        <v>4</v>
      </c>
      <c r="AN144">
        <v>1</v>
      </c>
      <c r="AO144">
        <v>0</v>
      </c>
      <c r="AP144">
        <v>0</v>
      </c>
      <c r="AQ144">
        <v>0</v>
      </c>
      <c r="AR144">
        <v>3</v>
      </c>
      <c r="AS144">
        <v>1</v>
      </c>
      <c r="AT144">
        <v>2</v>
      </c>
      <c r="AU144">
        <v>0</v>
      </c>
      <c r="AV144">
        <v>0</v>
      </c>
      <c r="AW144">
        <v>0</v>
      </c>
      <c r="AX144">
        <v>1</v>
      </c>
      <c r="AY144">
        <v>0</v>
      </c>
      <c r="AZ144">
        <v>2</v>
      </c>
      <c r="BA144">
        <v>0</v>
      </c>
      <c r="BB144">
        <v>0</v>
      </c>
      <c r="BC144">
        <v>0</v>
      </c>
      <c r="BD144">
        <v>0</v>
      </c>
      <c r="BE144">
        <v>8</v>
      </c>
      <c r="BF144">
        <v>0</v>
      </c>
      <c r="BG144">
        <v>0</v>
      </c>
      <c r="BH144">
        <v>0</v>
      </c>
      <c r="BI144">
        <v>0</v>
      </c>
      <c r="BJ144">
        <v>4</v>
      </c>
      <c r="BK144">
        <v>4</v>
      </c>
      <c r="BL144">
        <v>108</v>
      </c>
      <c r="BM144">
        <v>9</v>
      </c>
      <c r="BN144">
        <v>11</v>
      </c>
      <c r="BO144">
        <v>26</v>
      </c>
      <c r="BP144">
        <v>12</v>
      </c>
      <c r="BQ144">
        <v>13</v>
      </c>
      <c r="BR144">
        <v>37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 t="s">
        <v>58</v>
      </c>
      <c r="CE144" s="58" t="s">
        <v>111</v>
      </c>
    </row>
    <row r="145" spans="1:154">
      <c r="A145" t="s">
        <v>174</v>
      </c>
      <c r="B145" s="10">
        <v>48</v>
      </c>
      <c r="C145" s="6" t="s">
        <v>2</v>
      </c>
      <c r="D145" s="10" t="s">
        <v>40</v>
      </c>
      <c r="E145" s="59">
        <f t="shared" si="62"/>
        <v>0</v>
      </c>
      <c r="F145" s="59">
        <f t="shared" si="63"/>
        <v>0</v>
      </c>
      <c r="G145" s="59">
        <f t="shared" si="64"/>
        <v>25</v>
      </c>
      <c r="H145" s="59">
        <f t="shared" si="65"/>
        <v>50</v>
      </c>
      <c r="I145" s="59">
        <f t="shared" si="66"/>
        <v>0.25</v>
      </c>
      <c r="J145">
        <v>4</v>
      </c>
      <c r="K145">
        <v>0</v>
      </c>
      <c r="L145">
        <v>0</v>
      </c>
      <c r="M145">
        <v>1</v>
      </c>
      <c r="N145">
        <v>2</v>
      </c>
      <c r="O145">
        <v>1</v>
      </c>
      <c r="P145">
        <v>205.25</v>
      </c>
      <c r="Q145">
        <v>0</v>
      </c>
      <c r="R145">
        <v>206</v>
      </c>
      <c r="S145">
        <v>218.5</v>
      </c>
      <c r="T145">
        <v>78.333333339999996</v>
      </c>
      <c r="U145">
        <v>111</v>
      </c>
      <c r="V145">
        <v>62</v>
      </c>
      <c r="W145">
        <v>52.666666669999998</v>
      </c>
      <c r="X145">
        <v>126</v>
      </c>
      <c r="Y145">
        <v>16</v>
      </c>
      <c r="Z145">
        <v>493</v>
      </c>
      <c r="AA145">
        <v>732</v>
      </c>
      <c r="AB145">
        <v>373.5</v>
      </c>
      <c r="AC145">
        <v>12</v>
      </c>
      <c r="AD145">
        <v>4</v>
      </c>
      <c r="AE145">
        <v>5</v>
      </c>
      <c r="AF145">
        <v>3</v>
      </c>
      <c r="AG145">
        <v>7</v>
      </c>
      <c r="AH145">
        <v>4</v>
      </c>
      <c r="AI145">
        <v>1</v>
      </c>
      <c r="AJ145">
        <v>0</v>
      </c>
      <c r="AK145">
        <v>0</v>
      </c>
      <c r="AL145">
        <v>0</v>
      </c>
      <c r="AM145">
        <v>4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3</v>
      </c>
      <c r="AT145">
        <v>1</v>
      </c>
      <c r="AU145">
        <v>1</v>
      </c>
      <c r="AV145">
        <v>0</v>
      </c>
      <c r="AW145">
        <v>0</v>
      </c>
      <c r="AX145">
        <v>0</v>
      </c>
      <c r="AY145">
        <v>0</v>
      </c>
      <c r="AZ145">
        <v>3</v>
      </c>
      <c r="BA145">
        <v>0</v>
      </c>
      <c r="BB145">
        <v>0</v>
      </c>
      <c r="BC145">
        <v>0</v>
      </c>
      <c r="BD145">
        <v>0</v>
      </c>
      <c r="BE145">
        <v>10</v>
      </c>
      <c r="BF145">
        <v>0</v>
      </c>
      <c r="BG145">
        <v>0</v>
      </c>
      <c r="BH145">
        <v>3</v>
      </c>
      <c r="BI145">
        <v>3</v>
      </c>
      <c r="BJ145">
        <v>0</v>
      </c>
      <c r="BK145">
        <v>4</v>
      </c>
      <c r="BL145">
        <v>59</v>
      </c>
      <c r="BM145">
        <v>12</v>
      </c>
      <c r="BN145">
        <v>0</v>
      </c>
      <c r="BO145">
        <v>6</v>
      </c>
      <c r="BP145">
        <v>7</v>
      </c>
      <c r="BQ145">
        <v>0</v>
      </c>
      <c r="BR145">
        <v>34</v>
      </c>
      <c r="BS145">
        <v>1</v>
      </c>
      <c r="BT145">
        <v>1</v>
      </c>
      <c r="BU145">
        <v>0</v>
      </c>
      <c r="BV145">
        <v>178</v>
      </c>
      <c r="BW145">
        <v>178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 t="s">
        <v>58</v>
      </c>
    </row>
    <row r="146" spans="1:154">
      <c r="A146" t="s">
        <v>183</v>
      </c>
      <c r="B146" s="10">
        <v>48</v>
      </c>
      <c r="C146" s="6" t="s">
        <v>2</v>
      </c>
      <c r="D146" s="10" t="s">
        <v>40</v>
      </c>
      <c r="E146" s="59">
        <f t="shared" si="62"/>
        <v>0</v>
      </c>
      <c r="F146" s="59">
        <f t="shared" si="63"/>
        <v>0</v>
      </c>
      <c r="G146" s="59">
        <f t="shared" si="64"/>
        <v>25</v>
      </c>
      <c r="H146" s="59">
        <f t="shared" si="65"/>
        <v>25</v>
      </c>
      <c r="I146" s="59">
        <f t="shared" si="66"/>
        <v>0.25</v>
      </c>
      <c r="J146">
        <v>4</v>
      </c>
      <c r="K146">
        <v>0</v>
      </c>
      <c r="L146">
        <v>0</v>
      </c>
      <c r="M146">
        <v>1</v>
      </c>
      <c r="N146">
        <v>1</v>
      </c>
      <c r="O146">
        <v>2</v>
      </c>
      <c r="P146">
        <v>628.5</v>
      </c>
      <c r="Q146">
        <v>0</v>
      </c>
      <c r="R146">
        <v>110</v>
      </c>
      <c r="S146">
        <v>1828</v>
      </c>
      <c r="T146">
        <v>173</v>
      </c>
      <c r="U146">
        <v>43</v>
      </c>
      <c r="V146">
        <v>303</v>
      </c>
      <c r="W146">
        <v>128</v>
      </c>
      <c r="X146">
        <v>124</v>
      </c>
      <c r="Y146">
        <v>132</v>
      </c>
      <c r="Z146">
        <v>626</v>
      </c>
      <c r="AA146">
        <v>954</v>
      </c>
      <c r="AB146">
        <v>298</v>
      </c>
      <c r="AC146">
        <v>30</v>
      </c>
      <c r="AD146">
        <v>8</v>
      </c>
      <c r="AE146">
        <v>16</v>
      </c>
      <c r="AF146">
        <v>6</v>
      </c>
      <c r="AG146">
        <v>10</v>
      </c>
      <c r="AH146">
        <v>4</v>
      </c>
      <c r="AI146">
        <v>4</v>
      </c>
      <c r="AJ146">
        <v>0</v>
      </c>
      <c r="AK146">
        <v>0</v>
      </c>
      <c r="AL146">
        <v>12</v>
      </c>
      <c r="AM146">
        <v>4</v>
      </c>
      <c r="AN146">
        <v>0</v>
      </c>
      <c r="AO146">
        <v>2</v>
      </c>
      <c r="AP146">
        <v>0</v>
      </c>
      <c r="AQ146">
        <v>0</v>
      </c>
      <c r="AR146">
        <v>2</v>
      </c>
      <c r="AS146">
        <v>5</v>
      </c>
      <c r="AT146">
        <v>2</v>
      </c>
      <c r="AU146">
        <v>2</v>
      </c>
      <c r="AV146">
        <v>0</v>
      </c>
      <c r="AW146">
        <v>0</v>
      </c>
      <c r="AX146">
        <v>7</v>
      </c>
      <c r="AY146">
        <v>1</v>
      </c>
      <c r="AZ146">
        <v>2</v>
      </c>
      <c r="BA146">
        <v>0</v>
      </c>
      <c r="BB146">
        <v>0</v>
      </c>
      <c r="BC146">
        <v>0</v>
      </c>
      <c r="BD146">
        <v>3</v>
      </c>
      <c r="BE146">
        <v>2</v>
      </c>
      <c r="BF146">
        <v>0</v>
      </c>
      <c r="BG146">
        <v>0</v>
      </c>
      <c r="BH146">
        <v>0</v>
      </c>
      <c r="BI146">
        <v>1</v>
      </c>
      <c r="BJ146">
        <v>1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1</v>
      </c>
      <c r="BU146">
        <v>1</v>
      </c>
      <c r="BV146">
        <v>576</v>
      </c>
      <c r="BW146">
        <v>147</v>
      </c>
      <c r="BX146">
        <v>429</v>
      </c>
      <c r="BY146">
        <v>0</v>
      </c>
      <c r="BZ146">
        <v>0</v>
      </c>
      <c r="CA146">
        <v>0</v>
      </c>
      <c r="CB146">
        <v>0</v>
      </c>
      <c r="CC146">
        <v>0</v>
      </c>
      <c r="CD146" t="s">
        <v>58</v>
      </c>
      <c r="CE146" s="58"/>
    </row>
    <row r="147" spans="1:154">
      <c r="A147" t="s">
        <v>175</v>
      </c>
      <c r="B147" s="10">
        <v>48</v>
      </c>
      <c r="C147" s="4" t="s">
        <v>3</v>
      </c>
      <c r="D147" s="10" t="s">
        <v>40</v>
      </c>
      <c r="E147" s="59">
        <f t="shared" si="62"/>
        <v>75</v>
      </c>
      <c r="F147" s="59">
        <f t="shared" si="63"/>
        <v>25</v>
      </c>
      <c r="G147" s="59">
        <f t="shared" si="64"/>
        <v>0</v>
      </c>
      <c r="H147" s="59">
        <f t="shared" si="65"/>
        <v>0</v>
      </c>
      <c r="I147" s="59">
        <f t="shared" si="66"/>
        <v>0</v>
      </c>
      <c r="J147">
        <v>4</v>
      </c>
      <c r="K147">
        <v>3</v>
      </c>
      <c r="L147">
        <v>1</v>
      </c>
      <c r="M147">
        <v>0</v>
      </c>
      <c r="N147">
        <v>0</v>
      </c>
      <c r="O147">
        <v>0</v>
      </c>
      <c r="P147">
        <v>959</v>
      </c>
      <c r="Q147">
        <v>959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3</v>
      </c>
      <c r="AD147">
        <v>2</v>
      </c>
      <c r="AE147">
        <v>1</v>
      </c>
      <c r="AF147">
        <v>0</v>
      </c>
      <c r="AG147">
        <v>2</v>
      </c>
      <c r="AH147">
        <v>1</v>
      </c>
      <c r="AI147">
        <v>0</v>
      </c>
      <c r="AJ147">
        <v>0</v>
      </c>
      <c r="AK147">
        <v>0</v>
      </c>
      <c r="AL147">
        <v>0</v>
      </c>
      <c r="AM147">
        <v>1</v>
      </c>
      <c r="AN147">
        <v>1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21</v>
      </c>
      <c r="BF147">
        <v>11</v>
      </c>
      <c r="BG147">
        <v>0</v>
      </c>
      <c r="BH147">
        <v>0</v>
      </c>
      <c r="BI147">
        <v>0</v>
      </c>
      <c r="BJ147">
        <v>0</v>
      </c>
      <c r="BK147">
        <v>10</v>
      </c>
      <c r="BL147">
        <v>265</v>
      </c>
      <c r="BM147">
        <v>102</v>
      </c>
      <c r="BN147">
        <v>15</v>
      </c>
      <c r="BO147">
        <v>0</v>
      </c>
      <c r="BP147">
        <v>0</v>
      </c>
      <c r="BQ147">
        <v>0</v>
      </c>
      <c r="BR147">
        <v>148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 t="s">
        <v>58</v>
      </c>
      <c r="CE147" s="58" t="s">
        <v>111</v>
      </c>
    </row>
    <row r="148" spans="1:154">
      <c r="A148" t="s">
        <v>176</v>
      </c>
      <c r="B148" s="10">
        <v>48</v>
      </c>
      <c r="C148" s="6" t="s">
        <v>2</v>
      </c>
      <c r="D148" s="10" t="s">
        <v>40</v>
      </c>
      <c r="E148" s="59">
        <f t="shared" si="62"/>
        <v>0</v>
      </c>
      <c r="F148" s="59">
        <f t="shared" si="63"/>
        <v>0</v>
      </c>
      <c r="G148" s="59">
        <f t="shared" si="64"/>
        <v>50</v>
      </c>
      <c r="H148" s="59">
        <f t="shared" si="65"/>
        <v>50</v>
      </c>
      <c r="I148" s="59">
        <f t="shared" si="66"/>
        <v>0.5</v>
      </c>
      <c r="J148">
        <v>4</v>
      </c>
      <c r="K148">
        <v>0</v>
      </c>
      <c r="L148">
        <v>0</v>
      </c>
      <c r="M148">
        <v>2</v>
      </c>
      <c r="N148">
        <v>2</v>
      </c>
      <c r="O148">
        <v>0</v>
      </c>
      <c r="P148">
        <v>321.75</v>
      </c>
      <c r="Q148">
        <v>0</v>
      </c>
      <c r="R148">
        <v>307.5</v>
      </c>
      <c r="S148">
        <v>336</v>
      </c>
      <c r="T148">
        <v>267.25</v>
      </c>
      <c r="U148">
        <v>229</v>
      </c>
      <c r="V148">
        <v>305.5</v>
      </c>
      <c r="W148">
        <v>70</v>
      </c>
      <c r="X148">
        <v>83.5</v>
      </c>
      <c r="Y148">
        <v>56.5</v>
      </c>
      <c r="Z148">
        <v>365</v>
      </c>
      <c r="AA148">
        <v>518</v>
      </c>
      <c r="AB148">
        <v>212</v>
      </c>
      <c r="AC148">
        <v>15</v>
      </c>
      <c r="AD148">
        <v>8</v>
      </c>
      <c r="AE148">
        <v>5</v>
      </c>
      <c r="AF148">
        <v>2</v>
      </c>
      <c r="AG148">
        <v>4</v>
      </c>
      <c r="AH148">
        <v>6</v>
      </c>
      <c r="AI148">
        <v>3</v>
      </c>
      <c r="AJ148">
        <v>0</v>
      </c>
      <c r="AK148">
        <v>0</v>
      </c>
      <c r="AL148">
        <v>2</v>
      </c>
      <c r="AM148">
        <v>4</v>
      </c>
      <c r="AN148">
        <v>2</v>
      </c>
      <c r="AO148">
        <v>1</v>
      </c>
      <c r="AP148">
        <v>0</v>
      </c>
      <c r="AQ148">
        <v>0</v>
      </c>
      <c r="AR148">
        <v>1</v>
      </c>
      <c r="AS148">
        <v>0</v>
      </c>
      <c r="AT148">
        <v>2</v>
      </c>
      <c r="AU148">
        <v>2</v>
      </c>
      <c r="AV148">
        <v>0</v>
      </c>
      <c r="AW148">
        <v>0</v>
      </c>
      <c r="AX148">
        <v>1</v>
      </c>
      <c r="AY148">
        <v>0</v>
      </c>
      <c r="AZ148">
        <v>2</v>
      </c>
      <c r="BA148">
        <v>0</v>
      </c>
      <c r="BB148">
        <v>0</v>
      </c>
      <c r="BC148">
        <v>0</v>
      </c>
      <c r="BD148">
        <v>0</v>
      </c>
      <c r="BE148">
        <v>4</v>
      </c>
      <c r="BF148">
        <v>0</v>
      </c>
      <c r="BG148">
        <v>0</v>
      </c>
      <c r="BH148">
        <v>0</v>
      </c>
      <c r="BI148">
        <v>2</v>
      </c>
      <c r="BJ148">
        <v>2</v>
      </c>
      <c r="BK148">
        <v>0</v>
      </c>
      <c r="BL148">
        <v>103</v>
      </c>
      <c r="BM148">
        <v>27</v>
      </c>
      <c r="BN148">
        <v>11</v>
      </c>
      <c r="BO148">
        <v>18</v>
      </c>
      <c r="BP148">
        <v>14</v>
      </c>
      <c r="BQ148">
        <v>0</v>
      </c>
      <c r="BR148">
        <v>33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 t="s">
        <v>58</v>
      </c>
      <c r="CE148" s="58" t="s">
        <v>111</v>
      </c>
    </row>
    <row r="149" spans="1:154">
      <c r="A149" t="s">
        <v>177</v>
      </c>
      <c r="B149" s="10">
        <v>40</v>
      </c>
      <c r="C149" s="6" t="s">
        <v>2</v>
      </c>
      <c r="D149" s="10" t="s">
        <v>40</v>
      </c>
      <c r="E149" s="59">
        <f t="shared" si="62"/>
        <v>0</v>
      </c>
      <c r="F149" s="59">
        <f t="shared" si="63"/>
        <v>0</v>
      </c>
      <c r="G149" s="59">
        <f t="shared" si="64"/>
        <v>50</v>
      </c>
      <c r="H149" s="59">
        <f t="shared" si="65"/>
        <v>0</v>
      </c>
      <c r="I149" s="59">
        <f t="shared" si="66"/>
        <v>0.5</v>
      </c>
      <c r="J149">
        <v>4</v>
      </c>
      <c r="K149">
        <v>0</v>
      </c>
      <c r="L149">
        <v>0</v>
      </c>
      <c r="M149">
        <v>2</v>
      </c>
      <c r="N149">
        <v>0</v>
      </c>
      <c r="O149">
        <v>2</v>
      </c>
      <c r="P149">
        <v>347.5</v>
      </c>
      <c r="Q149">
        <v>0</v>
      </c>
      <c r="R149">
        <v>182.5</v>
      </c>
      <c r="S149">
        <v>0</v>
      </c>
      <c r="T149">
        <v>112</v>
      </c>
      <c r="U149">
        <v>112</v>
      </c>
      <c r="V149">
        <v>0</v>
      </c>
      <c r="W149">
        <v>116.5</v>
      </c>
      <c r="X149">
        <v>116.5</v>
      </c>
      <c r="Y149">
        <v>0</v>
      </c>
      <c r="Z149">
        <v>850.5</v>
      </c>
      <c r="AA149">
        <v>850.5</v>
      </c>
      <c r="AB149">
        <v>0</v>
      </c>
      <c r="AC149">
        <v>14</v>
      </c>
      <c r="AD149">
        <v>6</v>
      </c>
      <c r="AE149">
        <v>8</v>
      </c>
      <c r="AF149">
        <v>0</v>
      </c>
      <c r="AG149">
        <v>6</v>
      </c>
      <c r="AH149">
        <v>5</v>
      </c>
      <c r="AI149">
        <v>3</v>
      </c>
      <c r="AJ149">
        <v>0</v>
      </c>
      <c r="AK149">
        <v>0</v>
      </c>
      <c r="AL149">
        <v>0</v>
      </c>
      <c r="AM149">
        <v>4</v>
      </c>
      <c r="AN149">
        <v>1</v>
      </c>
      <c r="AO149">
        <v>1</v>
      </c>
      <c r="AP149">
        <v>0</v>
      </c>
      <c r="AQ149">
        <v>0</v>
      </c>
      <c r="AR149">
        <v>0</v>
      </c>
      <c r="AS149">
        <v>2</v>
      </c>
      <c r="AT149">
        <v>4</v>
      </c>
      <c r="AU149">
        <v>2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3</v>
      </c>
      <c r="BF149">
        <v>0</v>
      </c>
      <c r="BG149">
        <v>0</v>
      </c>
      <c r="BH149">
        <v>0</v>
      </c>
      <c r="BI149">
        <v>2</v>
      </c>
      <c r="BJ149">
        <v>0</v>
      </c>
      <c r="BK149">
        <v>1</v>
      </c>
      <c r="BL149">
        <v>28</v>
      </c>
      <c r="BM149">
        <v>0</v>
      </c>
      <c r="BN149">
        <v>0</v>
      </c>
      <c r="BO149">
        <v>8</v>
      </c>
      <c r="BP149">
        <v>3</v>
      </c>
      <c r="BQ149">
        <v>0</v>
      </c>
      <c r="BR149">
        <v>17</v>
      </c>
      <c r="BS149">
        <v>2</v>
      </c>
      <c r="BT149">
        <v>0</v>
      </c>
      <c r="BU149">
        <v>2</v>
      </c>
      <c r="BV149">
        <v>1025</v>
      </c>
      <c r="BW149">
        <v>0</v>
      </c>
      <c r="BX149">
        <v>1025</v>
      </c>
      <c r="BY149">
        <v>0</v>
      </c>
      <c r="BZ149">
        <v>0</v>
      </c>
      <c r="CA149">
        <v>0</v>
      </c>
      <c r="CB149">
        <v>0</v>
      </c>
      <c r="CC149">
        <v>0</v>
      </c>
      <c r="CD149" t="s">
        <v>58</v>
      </c>
      <c r="CE149" s="58" t="s">
        <v>111</v>
      </c>
    </row>
    <row r="150" spans="1:154">
      <c r="A150" s="63"/>
      <c r="C150" s="65"/>
      <c r="D150" s="65"/>
      <c r="E150" s="65"/>
      <c r="F150" s="65"/>
      <c r="G150" s="65"/>
      <c r="H150" s="65"/>
      <c r="I150" s="65"/>
      <c r="J150" s="65"/>
      <c r="K150" s="63"/>
      <c r="L150" s="63"/>
      <c r="M150" s="63"/>
      <c r="N150" s="63"/>
      <c r="O150" s="64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S150" s="63"/>
      <c r="AT150" s="63"/>
      <c r="AU150" s="63"/>
      <c r="CE150" s="58" t="s">
        <v>111</v>
      </c>
    </row>
    <row r="151" spans="1:154">
      <c r="A151" s="34" t="s">
        <v>3</v>
      </c>
      <c r="B151" s="34">
        <f>COUNTIF(C124:C149,"WT")</f>
        <v>10</v>
      </c>
      <c r="C151" s="63"/>
      <c r="D151" s="22" t="s">
        <v>41</v>
      </c>
      <c r="E151" s="24">
        <f>AVERAGE(E127:E130,E132,E137,E139:E139,E142:E143,E147)</f>
        <v>17.5</v>
      </c>
      <c r="F151" s="24">
        <f t="shared" ref="F151:BQ151" si="67">AVERAGE(F127:F130,F132,F137,F139:F139,F142:F143,F147)</f>
        <v>7.5</v>
      </c>
      <c r="G151" s="24">
        <f t="shared" si="67"/>
        <v>35</v>
      </c>
      <c r="H151" s="24">
        <f t="shared" si="67"/>
        <v>25</v>
      </c>
      <c r="I151" s="24">
        <f t="shared" si="67"/>
        <v>0.35</v>
      </c>
      <c r="J151" s="24">
        <f t="shared" si="67"/>
        <v>4</v>
      </c>
      <c r="K151" s="24">
        <f t="shared" si="67"/>
        <v>0.7</v>
      </c>
      <c r="L151" s="24">
        <f t="shared" si="67"/>
        <v>0.3</v>
      </c>
      <c r="M151" s="24">
        <f t="shared" si="67"/>
        <v>1.4</v>
      </c>
      <c r="N151" s="24">
        <f t="shared" si="67"/>
        <v>1</v>
      </c>
      <c r="O151" s="24">
        <f t="shared" si="67"/>
        <v>0.6</v>
      </c>
      <c r="P151" s="24">
        <f t="shared" si="67"/>
        <v>814.125</v>
      </c>
      <c r="Q151" s="24">
        <f t="shared" si="67"/>
        <v>306.64999999999998</v>
      </c>
      <c r="R151" s="24">
        <f t="shared" si="67"/>
        <v>579.95000000000005</v>
      </c>
      <c r="S151" s="24">
        <f t="shared" si="67"/>
        <v>472.15</v>
      </c>
      <c r="T151" s="24">
        <f t="shared" si="67"/>
        <v>329.77500000999999</v>
      </c>
      <c r="U151" s="24">
        <f t="shared" si="67"/>
        <v>345.1</v>
      </c>
      <c r="V151" s="24">
        <f t="shared" si="67"/>
        <v>303</v>
      </c>
      <c r="W151" s="24">
        <f t="shared" si="67"/>
        <v>653.07499996600006</v>
      </c>
      <c r="X151" s="24">
        <f t="shared" si="67"/>
        <v>629.75</v>
      </c>
      <c r="Y151" s="24">
        <f t="shared" si="67"/>
        <v>489.4</v>
      </c>
      <c r="Z151" s="24">
        <f t="shared" si="67"/>
        <v>357.85000003699997</v>
      </c>
      <c r="AA151" s="24">
        <f t="shared" si="67"/>
        <v>443.95</v>
      </c>
      <c r="AB151" s="24">
        <f t="shared" si="67"/>
        <v>207.05</v>
      </c>
      <c r="AC151" s="24">
        <f t="shared" si="67"/>
        <v>14</v>
      </c>
      <c r="AD151" s="24">
        <f t="shared" si="67"/>
        <v>6.2</v>
      </c>
      <c r="AE151" s="24">
        <f t="shared" si="67"/>
        <v>4.5</v>
      </c>
      <c r="AF151" s="24">
        <f t="shared" si="67"/>
        <v>3.3</v>
      </c>
      <c r="AG151" s="24">
        <f t="shared" si="67"/>
        <v>4.5</v>
      </c>
      <c r="AH151" s="24">
        <f t="shared" si="67"/>
        <v>4.5999999999999996</v>
      </c>
      <c r="AI151" s="24">
        <f t="shared" si="67"/>
        <v>1.4</v>
      </c>
      <c r="AJ151" s="24">
        <f t="shared" si="67"/>
        <v>0</v>
      </c>
      <c r="AK151" s="24">
        <f t="shared" si="67"/>
        <v>0.5</v>
      </c>
      <c r="AL151" s="24">
        <f t="shared" si="67"/>
        <v>3</v>
      </c>
      <c r="AM151" s="24">
        <f t="shared" si="67"/>
        <v>3.3</v>
      </c>
      <c r="AN151" s="24">
        <f t="shared" si="67"/>
        <v>1.6</v>
      </c>
      <c r="AO151" s="24">
        <f t="shared" si="67"/>
        <v>0.1</v>
      </c>
      <c r="AP151" s="24">
        <f t="shared" si="67"/>
        <v>0</v>
      </c>
      <c r="AQ151" s="24">
        <f t="shared" si="67"/>
        <v>0.2</v>
      </c>
      <c r="AR151" s="24">
        <f t="shared" si="67"/>
        <v>1</v>
      </c>
      <c r="AS151" s="24">
        <f t="shared" si="67"/>
        <v>0.5</v>
      </c>
      <c r="AT151" s="24">
        <f t="shared" si="67"/>
        <v>1.9</v>
      </c>
      <c r="AU151" s="24">
        <f t="shared" si="67"/>
        <v>0.7</v>
      </c>
      <c r="AV151" s="24">
        <f t="shared" si="67"/>
        <v>0</v>
      </c>
      <c r="AW151" s="24">
        <f t="shared" si="67"/>
        <v>0.2</v>
      </c>
      <c r="AX151" s="24">
        <f t="shared" si="67"/>
        <v>1.2</v>
      </c>
      <c r="AY151" s="24">
        <f t="shared" si="67"/>
        <v>0.7</v>
      </c>
      <c r="AZ151" s="24">
        <f t="shared" si="67"/>
        <v>1.1000000000000001</v>
      </c>
      <c r="BA151" s="24">
        <f t="shared" si="67"/>
        <v>0.6</v>
      </c>
      <c r="BB151" s="24">
        <f t="shared" si="67"/>
        <v>0</v>
      </c>
      <c r="BC151" s="24">
        <f t="shared" si="67"/>
        <v>0.1</v>
      </c>
      <c r="BD151" s="24">
        <f t="shared" si="67"/>
        <v>0.8</v>
      </c>
      <c r="BE151" s="24">
        <f t="shared" si="67"/>
        <v>9.4</v>
      </c>
      <c r="BF151" s="24">
        <f t="shared" si="67"/>
        <v>2.2999999999999998</v>
      </c>
      <c r="BG151" s="24">
        <f t="shared" si="67"/>
        <v>0</v>
      </c>
      <c r="BH151" s="24">
        <f t="shared" si="67"/>
        <v>1.6</v>
      </c>
      <c r="BI151" s="24">
        <f t="shared" si="67"/>
        <v>0.8</v>
      </c>
      <c r="BJ151" s="24">
        <f t="shared" si="67"/>
        <v>1.6</v>
      </c>
      <c r="BK151" s="24">
        <f t="shared" si="67"/>
        <v>3.1</v>
      </c>
      <c r="BL151" s="24">
        <f t="shared" si="67"/>
        <v>116.7</v>
      </c>
      <c r="BM151" s="24">
        <f t="shared" si="67"/>
        <v>28</v>
      </c>
      <c r="BN151" s="24">
        <f t="shared" si="67"/>
        <v>6.5</v>
      </c>
      <c r="BO151" s="24">
        <f t="shared" si="67"/>
        <v>7.3</v>
      </c>
      <c r="BP151" s="24">
        <f t="shared" si="67"/>
        <v>2.4</v>
      </c>
      <c r="BQ151" s="24">
        <f t="shared" si="67"/>
        <v>14.7</v>
      </c>
      <c r="BR151" s="24">
        <f t="shared" ref="BR151:BX151" si="68">AVERAGE(BR127:BR130,BR132,BR137,BR139:BR139,BR142:BR143,BR147)</f>
        <v>57.8</v>
      </c>
      <c r="BS151" s="24">
        <f t="shared" si="68"/>
        <v>0.6</v>
      </c>
      <c r="BT151" s="24">
        <f t="shared" si="68"/>
        <v>0.3</v>
      </c>
      <c r="BU151" s="24">
        <f t="shared" si="68"/>
        <v>0.3</v>
      </c>
      <c r="BV151" s="24">
        <f t="shared" si="68"/>
        <v>138.19999999999999</v>
      </c>
      <c r="BW151" s="24">
        <f t="shared" si="68"/>
        <v>58</v>
      </c>
      <c r="BX151" s="24">
        <f t="shared" si="68"/>
        <v>80.2</v>
      </c>
      <c r="CE151" s="58" t="s">
        <v>111</v>
      </c>
    </row>
    <row r="152" spans="1:154">
      <c r="A152" s="35" t="s">
        <v>179</v>
      </c>
      <c r="B152" s="34">
        <f>COUNTIF(C124:C149,"+ve")</f>
        <v>13</v>
      </c>
      <c r="C152" s="63"/>
      <c r="D152" s="18" t="s">
        <v>41</v>
      </c>
      <c r="E152" s="27">
        <f t="shared" ref="E152:BP152" si="69">AVERAGE(E131,E133:E136,E138,E140:E141,E144:E146,E148:E149)</f>
        <v>0</v>
      </c>
      <c r="F152" s="27">
        <f t="shared" si="69"/>
        <v>0</v>
      </c>
      <c r="G152" s="27">
        <f t="shared" si="69"/>
        <v>46.153846153846153</v>
      </c>
      <c r="H152" s="27">
        <f t="shared" si="69"/>
        <v>23.076923076923077</v>
      </c>
      <c r="I152" s="27">
        <f t="shared" si="69"/>
        <v>0.46153846153846156</v>
      </c>
      <c r="J152" s="27">
        <f t="shared" si="69"/>
        <v>4</v>
      </c>
      <c r="K152" s="27">
        <f t="shared" si="69"/>
        <v>0</v>
      </c>
      <c r="L152" s="27">
        <f t="shared" si="69"/>
        <v>0</v>
      </c>
      <c r="M152" s="27">
        <f t="shared" si="69"/>
        <v>1.8461538461538463</v>
      </c>
      <c r="N152" s="27">
        <f t="shared" si="69"/>
        <v>0.92307692307692313</v>
      </c>
      <c r="O152" s="27">
        <f t="shared" si="69"/>
        <v>1.2307692307692308</v>
      </c>
      <c r="P152" s="27">
        <f t="shared" si="69"/>
        <v>283.90384615384613</v>
      </c>
      <c r="Q152" s="27">
        <f t="shared" si="69"/>
        <v>0</v>
      </c>
      <c r="R152" s="27">
        <f t="shared" si="69"/>
        <v>268.80769230769232</v>
      </c>
      <c r="S152" s="27">
        <f t="shared" si="69"/>
        <v>259.34615384615387</v>
      </c>
      <c r="T152" s="27">
        <f t="shared" si="69"/>
        <v>172.80128204923079</v>
      </c>
      <c r="U152" s="27">
        <f t="shared" si="69"/>
        <v>135.11538461538461</v>
      </c>
      <c r="V152" s="27">
        <f t="shared" si="69"/>
        <v>175.26923076923077</v>
      </c>
      <c r="W152" s="27">
        <f t="shared" si="69"/>
        <v>179.58333333615386</v>
      </c>
      <c r="X152" s="27">
        <f t="shared" si="69"/>
        <v>222.84615384615384</v>
      </c>
      <c r="Y152" s="27">
        <f t="shared" si="69"/>
        <v>65.269230769230774</v>
      </c>
      <c r="Z152" s="27">
        <f t="shared" si="69"/>
        <v>699.05769230769226</v>
      </c>
      <c r="AA152" s="27">
        <f t="shared" si="69"/>
        <v>830.34615384615381</v>
      </c>
      <c r="AB152" s="27">
        <f t="shared" si="69"/>
        <v>193.96153846153845</v>
      </c>
      <c r="AC152" s="27">
        <f t="shared" si="69"/>
        <v>17.846153846153847</v>
      </c>
      <c r="AD152" s="27">
        <f t="shared" si="69"/>
        <v>7.4615384615384617</v>
      </c>
      <c r="AE152" s="27">
        <f t="shared" si="69"/>
        <v>8.7692307692307701</v>
      </c>
      <c r="AF152" s="27">
        <f t="shared" si="69"/>
        <v>1.6153846153846154</v>
      </c>
      <c r="AG152" s="27">
        <f t="shared" si="69"/>
        <v>5.3076923076923075</v>
      </c>
      <c r="AH152" s="27">
        <f t="shared" si="69"/>
        <v>5.4615384615384617</v>
      </c>
      <c r="AI152" s="27">
        <f t="shared" si="69"/>
        <v>3.3076923076923075</v>
      </c>
      <c r="AJ152" s="27">
        <f t="shared" si="69"/>
        <v>0</v>
      </c>
      <c r="AK152" s="27">
        <f t="shared" si="69"/>
        <v>0</v>
      </c>
      <c r="AL152" s="27">
        <f t="shared" si="69"/>
        <v>3.7692307692307692</v>
      </c>
      <c r="AM152" s="27">
        <f t="shared" si="69"/>
        <v>4</v>
      </c>
      <c r="AN152" s="27">
        <f t="shared" si="69"/>
        <v>1.4615384615384615</v>
      </c>
      <c r="AO152" s="27">
        <f t="shared" si="69"/>
        <v>0.92307692307692313</v>
      </c>
      <c r="AP152" s="27">
        <f t="shared" si="69"/>
        <v>0</v>
      </c>
      <c r="AQ152" s="27">
        <f t="shared" si="69"/>
        <v>0</v>
      </c>
      <c r="AR152" s="27">
        <f t="shared" si="69"/>
        <v>1.0769230769230769</v>
      </c>
      <c r="AS152" s="27">
        <f t="shared" si="69"/>
        <v>1.2307692307692308</v>
      </c>
      <c r="AT152" s="27">
        <f t="shared" si="69"/>
        <v>2.9230769230769229</v>
      </c>
      <c r="AU152" s="27">
        <f t="shared" si="69"/>
        <v>2.2307692307692308</v>
      </c>
      <c r="AV152" s="27">
        <f t="shared" si="69"/>
        <v>0</v>
      </c>
      <c r="AW152" s="27">
        <f t="shared" si="69"/>
        <v>0</v>
      </c>
      <c r="AX152" s="27">
        <f t="shared" si="69"/>
        <v>2.3846153846153846</v>
      </c>
      <c r="AY152" s="27">
        <f t="shared" si="69"/>
        <v>7.6923076923076927E-2</v>
      </c>
      <c r="AZ152" s="27">
        <f t="shared" si="69"/>
        <v>1.0769230769230769</v>
      </c>
      <c r="BA152" s="27">
        <f t="shared" si="69"/>
        <v>0.15384615384615385</v>
      </c>
      <c r="BB152" s="27">
        <f t="shared" si="69"/>
        <v>0</v>
      </c>
      <c r="BC152" s="27">
        <f t="shared" si="69"/>
        <v>0</v>
      </c>
      <c r="BD152" s="27">
        <f t="shared" si="69"/>
        <v>0.30769230769230771</v>
      </c>
      <c r="BE152" s="27">
        <f t="shared" si="69"/>
        <v>5.9230769230769234</v>
      </c>
      <c r="BF152" s="27">
        <f t="shared" si="69"/>
        <v>7.6923076923076927E-2</v>
      </c>
      <c r="BG152" s="27">
        <f t="shared" si="69"/>
        <v>0</v>
      </c>
      <c r="BH152" s="27">
        <f t="shared" si="69"/>
        <v>1.1538461538461537</v>
      </c>
      <c r="BI152" s="27">
        <f t="shared" si="69"/>
        <v>1.5384615384615385</v>
      </c>
      <c r="BJ152" s="27">
        <f t="shared" si="69"/>
        <v>1.2307692307692308</v>
      </c>
      <c r="BK152" s="27">
        <f t="shared" si="69"/>
        <v>1.9230769230769231</v>
      </c>
      <c r="BL152" s="27">
        <f t="shared" si="69"/>
        <v>65.461538461538467</v>
      </c>
      <c r="BM152" s="27">
        <f t="shared" si="69"/>
        <v>7.3076923076923075</v>
      </c>
      <c r="BN152" s="27">
        <f t="shared" si="69"/>
        <v>4.3076923076923075</v>
      </c>
      <c r="BO152" s="27">
        <f t="shared" si="69"/>
        <v>13.846153846153847</v>
      </c>
      <c r="BP152" s="27">
        <f t="shared" si="69"/>
        <v>6</v>
      </c>
      <c r="BQ152" s="27">
        <f t="shared" ref="BQ152:BX152" si="70">AVERAGE(BQ131,BQ133:BQ136,BQ138,BQ140:BQ141,BQ144:BQ146,BQ148:BQ149)</f>
        <v>1.5384615384615385</v>
      </c>
      <c r="BR152" s="27">
        <f t="shared" si="70"/>
        <v>32.46153846153846</v>
      </c>
      <c r="BS152" s="27">
        <f t="shared" si="70"/>
        <v>1.2307692307692308</v>
      </c>
      <c r="BT152" s="27">
        <f t="shared" si="70"/>
        <v>0.38461538461538464</v>
      </c>
      <c r="BU152" s="27">
        <f t="shared" si="70"/>
        <v>0.84615384615384615</v>
      </c>
      <c r="BV152" s="27">
        <f t="shared" si="70"/>
        <v>248.38461538461539</v>
      </c>
      <c r="BW152" s="27">
        <f t="shared" si="70"/>
        <v>52.07692307692308</v>
      </c>
      <c r="BX152" s="27">
        <f t="shared" si="70"/>
        <v>196.30769230769232</v>
      </c>
      <c r="CE152" s="58" t="s">
        <v>111</v>
      </c>
    </row>
    <row r="153" spans="1:154">
      <c r="A153" s="63"/>
      <c r="B153" s="63"/>
      <c r="C153" s="63"/>
      <c r="D153" s="22" t="s">
        <v>43</v>
      </c>
      <c r="E153" s="24">
        <f t="shared" ref="E153:BP153" si="71">STDEV(E127:E130,E132,E137,E139:E139,E142:E143,E147)/SQRT($B151)</f>
        <v>9.1666666666666661</v>
      </c>
      <c r="F153" s="24">
        <f t="shared" si="71"/>
        <v>5.3359368645273735</v>
      </c>
      <c r="G153" s="24">
        <f t="shared" si="71"/>
        <v>6.6666666666666661</v>
      </c>
      <c r="H153" s="24">
        <f t="shared" si="71"/>
        <v>6.4549722436790287</v>
      </c>
      <c r="I153" s="24">
        <f t="shared" si="71"/>
        <v>6.6666666666666652E-2</v>
      </c>
      <c r="J153" s="24">
        <f t="shared" si="71"/>
        <v>0</v>
      </c>
      <c r="K153" s="24">
        <f t="shared" si="71"/>
        <v>0.36666666666666664</v>
      </c>
      <c r="L153" s="24">
        <f t="shared" si="71"/>
        <v>0.21343747458109494</v>
      </c>
      <c r="M153" s="24">
        <f t="shared" si="71"/>
        <v>0.26666666666666661</v>
      </c>
      <c r="N153" s="24">
        <f t="shared" si="71"/>
        <v>0.2581988897471611</v>
      </c>
      <c r="O153" s="24">
        <f t="shared" si="71"/>
        <v>0.22110831935702666</v>
      </c>
      <c r="P153" s="24">
        <f t="shared" si="71"/>
        <v>228.40134707838791</v>
      </c>
      <c r="Q153" s="24">
        <f t="shared" si="71"/>
        <v>221.6327047918094</v>
      </c>
      <c r="R153" s="24">
        <f t="shared" si="71"/>
        <v>303.39539154560521</v>
      </c>
      <c r="S153" s="24">
        <f t="shared" si="71"/>
        <v>202.92256391156809</v>
      </c>
      <c r="T153" s="24">
        <f t="shared" si="71"/>
        <v>80.479245510065439</v>
      </c>
      <c r="U153" s="24">
        <f t="shared" si="71"/>
        <v>105.4469534884721</v>
      </c>
      <c r="V153" s="24">
        <f t="shared" si="71"/>
        <v>108.33094869170324</v>
      </c>
      <c r="W153" s="24">
        <f t="shared" si="71"/>
        <v>374.38308809461779</v>
      </c>
      <c r="X153" s="24">
        <f t="shared" si="71"/>
        <v>291.24823556928584</v>
      </c>
      <c r="Y153" s="24">
        <f t="shared" si="71"/>
        <v>419.53430398743586</v>
      </c>
      <c r="Z153" s="24">
        <f t="shared" si="71"/>
        <v>127.43479925339503</v>
      </c>
      <c r="AA153" s="24">
        <f t="shared" si="71"/>
        <v>165.41636775791633</v>
      </c>
      <c r="AB153" s="24">
        <f t="shared" si="71"/>
        <v>69.036683083061789</v>
      </c>
      <c r="AC153" s="24">
        <f t="shared" si="71"/>
        <v>1.7638342073763935</v>
      </c>
      <c r="AD153" s="24">
        <f t="shared" si="71"/>
        <v>0.72724747430904779</v>
      </c>
      <c r="AE153" s="24">
        <f t="shared" si="71"/>
        <v>0.90982293759707866</v>
      </c>
      <c r="AF153" s="24">
        <f t="shared" si="71"/>
        <v>0.95510325212629343</v>
      </c>
      <c r="AG153" s="24">
        <f t="shared" si="71"/>
        <v>0.63683243915142662</v>
      </c>
      <c r="AH153" s="24">
        <f t="shared" si="71"/>
        <v>0.92135166407235014</v>
      </c>
      <c r="AI153" s="24">
        <f t="shared" si="71"/>
        <v>0.63595946761129707</v>
      </c>
      <c r="AJ153" s="24">
        <f t="shared" si="71"/>
        <v>0</v>
      </c>
      <c r="AK153" s="24">
        <f t="shared" si="71"/>
        <v>0.34156502553198664</v>
      </c>
      <c r="AL153" s="24">
        <f t="shared" si="71"/>
        <v>1.0645812948447542</v>
      </c>
      <c r="AM153" s="24">
        <f t="shared" si="71"/>
        <v>0.36666666666666653</v>
      </c>
      <c r="AN153" s="24">
        <f t="shared" si="71"/>
        <v>0.61824123303304679</v>
      </c>
      <c r="AO153" s="24">
        <f t="shared" si="71"/>
        <v>9.9999999999999992E-2</v>
      </c>
      <c r="AP153" s="24">
        <f t="shared" si="71"/>
        <v>0</v>
      </c>
      <c r="AQ153" s="24">
        <f t="shared" si="71"/>
        <v>0.13333333333333333</v>
      </c>
      <c r="AR153" s="24">
        <f t="shared" si="71"/>
        <v>0.36514837167011072</v>
      </c>
      <c r="AS153" s="24">
        <f t="shared" si="71"/>
        <v>0.16666666666666666</v>
      </c>
      <c r="AT153" s="24">
        <f t="shared" si="71"/>
        <v>0.43333333333333329</v>
      </c>
      <c r="AU153" s="24">
        <f t="shared" si="71"/>
        <v>0.33499585403736298</v>
      </c>
      <c r="AV153" s="24">
        <f t="shared" si="71"/>
        <v>0</v>
      </c>
      <c r="AW153" s="24">
        <f t="shared" si="71"/>
        <v>0.19999999999999998</v>
      </c>
      <c r="AX153" s="24">
        <f t="shared" si="71"/>
        <v>0.57348835113617513</v>
      </c>
      <c r="AY153" s="24">
        <f t="shared" si="71"/>
        <v>0.39581140290126388</v>
      </c>
      <c r="AZ153" s="24">
        <f t="shared" si="71"/>
        <v>0.31446603773522014</v>
      </c>
      <c r="BA153" s="24">
        <f t="shared" si="71"/>
        <v>0.30550504633038933</v>
      </c>
      <c r="BB153" s="24">
        <f t="shared" si="71"/>
        <v>0</v>
      </c>
      <c r="BC153" s="24">
        <f t="shared" si="71"/>
        <v>9.9999999999999992E-2</v>
      </c>
      <c r="BD153" s="24">
        <f t="shared" si="71"/>
        <v>0.41633319989322654</v>
      </c>
      <c r="BE153" s="24">
        <f t="shared" si="71"/>
        <v>2.8526790527112889</v>
      </c>
      <c r="BF153" s="24">
        <f t="shared" si="71"/>
        <v>1.0754843869934452</v>
      </c>
      <c r="BG153" s="24">
        <f t="shared" si="71"/>
        <v>0</v>
      </c>
      <c r="BH153" s="24">
        <f t="shared" si="71"/>
        <v>1.5999999999999999</v>
      </c>
      <c r="BI153" s="24">
        <f t="shared" si="71"/>
        <v>0.32659863237109038</v>
      </c>
      <c r="BJ153" s="24">
        <f t="shared" si="71"/>
        <v>0.39999999999999997</v>
      </c>
      <c r="BK153" s="24">
        <f t="shared" si="71"/>
        <v>1.1780398031381527</v>
      </c>
      <c r="BL153" s="24">
        <f t="shared" si="71"/>
        <v>31.482640719397519</v>
      </c>
      <c r="BM153" s="24">
        <f t="shared" si="71"/>
        <v>10.422198531126828</v>
      </c>
      <c r="BN153" s="24">
        <f t="shared" si="71"/>
        <v>2.0344259359556172</v>
      </c>
      <c r="BO153" s="24">
        <f t="shared" si="71"/>
        <v>2.7041120949809425</v>
      </c>
      <c r="BP153" s="24">
        <f t="shared" si="71"/>
        <v>0.74833147735478822</v>
      </c>
      <c r="BQ153" s="24">
        <f t="shared" ref="BQ153:BX153" si="72">STDEV(BQ127:BQ130,BQ132,BQ137,BQ139:BQ139,BQ142:BQ143,BQ147)/SQRT($B151)</f>
        <v>13.820315159615973</v>
      </c>
      <c r="BR153" s="24">
        <f t="shared" si="72"/>
        <v>14.934523762075573</v>
      </c>
      <c r="BS153" s="24">
        <f t="shared" si="72"/>
        <v>0.22110831935702666</v>
      </c>
      <c r="BT153" s="24">
        <f t="shared" si="72"/>
        <v>0.21343747458109494</v>
      </c>
      <c r="BU153" s="24">
        <f t="shared" si="72"/>
        <v>0.15275252316519466</v>
      </c>
      <c r="BV153" s="24">
        <f t="shared" si="72"/>
        <v>59.773795819461441</v>
      </c>
      <c r="BW153" s="24">
        <f t="shared" si="72"/>
        <v>52.477296678341446</v>
      </c>
      <c r="BX153" s="24">
        <f t="shared" si="72"/>
        <v>43.043337334468951</v>
      </c>
      <c r="CE153" s="58" t="s">
        <v>111</v>
      </c>
    </row>
    <row r="154" spans="1:154">
      <c r="A154" s="63"/>
      <c r="B154" s="2"/>
      <c r="C154" s="63"/>
      <c r="D154" s="18" t="s">
        <v>43</v>
      </c>
      <c r="E154" s="27">
        <f t="shared" ref="E154:BP154" si="73">STDEV(E131,E133:E136,E138,E140:E141,E144:E146,E148:E149)/SQRT($B152)</f>
        <v>0</v>
      </c>
      <c r="F154" s="27">
        <f t="shared" si="73"/>
        <v>0</v>
      </c>
      <c r="G154" s="27">
        <f t="shared" si="73"/>
        <v>2.6038584630243471</v>
      </c>
      <c r="H154" s="27">
        <f t="shared" si="73"/>
        <v>6.6153100770994531</v>
      </c>
      <c r="I154" s="27">
        <f t="shared" si="73"/>
        <v>2.6038584630243472E-2</v>
      </c>
      <c r="J154" s="27">
        <f t="shared" si="73"/>
        <v>0</v>
      </c>
      <c r="K154" s="27">
        <f t="shared" si="73"/>
        <v>0</v>
      </c>
      <c r="L154" s="27">
        <f t="shared" si="73"/>
        <v>0</v>
      </c>
      <c r="M154" s="27">
        <f t="shared" si="73"/>
        <v>0.10415433852097389</v>
      </c>
      <c r="N154" s="27">
        <f t="shared" si="73"/>
        <v>0.2646124030839781</v>
      </c>
      <c r="O154" s="27">
        <f t="shared" si="73"/>
        <v>0.25705048276619774</v>
      </c>
      <c r="P154" s="27">
        <f t="shared" si="73"/>
        <v>44.446854414648982</v>
      </c>
      <c r="Q154" s="27">
        <f t="shared" si="73"/>
        <v>0</v>
      </c>
      <c r="R154" s="27">
        <f t="shared" si="73"/>
        <v>45.641212906559069</v>
      </c>
      <c r="S154" s="27">
        <f t="shared" si="73"/>
        <v>142.87508423192645</v>
      </c>
      <c r="T154" s="27">
        <f t="shared" si="73"/>
        <v>38.215089065598441</v>
      </c>
      <c r="U154" s="27">
        <f t="shared" si="73"/>
        <v>46.408241208550514</v>
      </c>
      <c r="V154" s="27">
        <f t="shared" si="73"/>
        <v>58.269258271974557</v>
      </c>
      <c r="W154" s="27">
        <f t="shared" si="73"/>
        <v>53.719648721836045</v>
      </c>
      <c r="X154" s="27">
        <f t="shared" si="73"/>
        <v>83.529827019887847</v>
      </c>
      <c r="Y154" s="27">
        <f t="shared" si="73"/>
        <v>27.415933006976037</v>
      </c>
      <c r="Z154" s="27">
        <f t="shared" si="73"/>
        <v>114.99003633622999</v>
      </c>
      <c r="AA154" s="27">
        <f t="shared" si="73"/>
        <v>138.4085992101131</v>
      </c>
      <c r="AB154" s="27">
        <f t="shared" si="73"/>
        <v>74.374754072820338</v>
      </c>
      <c r="AC154" s="27">
        <f t="shared" si="73"/>
        <v>3.6757105607260132</v>
      </c>
      <c r="AD154" s="27">
        <f t="shared" si="73"/>
        <v>1.5259103403751828</v>
      </c>
      <c r="AE154" s="27">
        <f t="shared" si="73"/>
        <v>2.2365089730622079</v>
      </c>
      <c r="AF154" s="27">
        <f t="shared" si="73"/>
        <v>0.52548465466459482</v>
      </c>
      <c r="AG154" s="27">
        <f t="shared" si="73"/>
        <v>0.48548964689132029</v>
      </c>
      <c r="AH154" s="27">
        <f t="shared" si="73"/>
        <v>0.83677789087593446</v>
      </c>
      <c r="AI154" s="27">
        <f t="shared" si="73"/>
        <v>1.252610685956332</v>
      </c>
      <c r="AJ154" s="27">
        <f t="shared" si="73"/>
        <v>0</v>
      </c>
      <c r="AK154" s="27">
        <f t="shared" si="73"/>
        <v>0</v>
      </c>
      <c r="AL154" s="27">
        <f t="shared" si="73"/>
        <v>1.6058939764227427</v>
      </c>
      <c r="AM154" s="27">
        <f t="shared" si="73"/>
        <v>0</v>
      </c>
      <c r="AN154" s="27">
        <f t="shared" si="73"/>
        <v>0.83677789087593446</v>
      </c>
      <c r="AO154" s="27">
        <f t="shared" si="73"/>
        <v>0.39970403251589476</v>
      </c>
      <c r="AP154" s="27">
        <f t="shared" si="73"/>
        <v>0</v>
      </c>
      <c r="AQ154" s="27">
        <f t="shared" si="73"/>
        <v>0</v>
      </c>
      <c r="AR154" s="27">
        <f t="shared" si="73"/>
        <v>0.39970403251589476</v>
      </c>
      <c r="AS154" s="27">
        <f t="shared" si="73"/>
        <v>0.42598071091887568</v>
      </c>
      <c r="AT154" s="27">
        <f t="shared" si="73"/>
        <v>0.3092907200465338</v>
      </c>
      <c r="AU154" s="27">
        <f t="shared" si="73"/>
        <v>0.87818173279711331</v>
      </c>
      <c r="AV154" s="27">
        <f t="shared" si="73"/>
        <v>0</v>
      </c>
      <c r="AW154" s="27">
        <f t="shared" si="73"/>
        <v>0</v>
      </c>
      <c r="AX154" s="27">
        <f t="shared" si="73"/>
        <v>1.1904451954263202</v>
      </c>
      <c r="AY154" s="27">
        <f t="shared" si="73"/>
        <v>7.6923076923076927E-2</v>
      </c>
      <c r="AZ154" s="27">
        <f t="shared" si="73"/>
        <v>0.3092907200465338</v>
      </c>
      <c r="BA154" s="27">
        <f t="shared" si="73"/>
        <v>0.10415433852097386</v>
      </c>
      <c r="BB154" s="27">
        <f t="shared" si="73"/>
        <v>0</v>
      </c>
      <c r="BC154" s="27">
        <f t="shared" si="73"/>
        <v>0</v>
      </c>
      <c r="BD154" s="27">
        <f t="shared" si="73"/>
        <v>0.23709284626803759</v>
      </c>
      <c r="BE154" s="27">
        <f t="shared" si="73"/>
        <v>0.880424857096892</v>
      </c>
      <c r="BF154" s="27">
        <f t="shared" si="73"/>
        <v>7.6923076923076927E-2</v>
      </c>
      <c r="BG154" s="27">
        <f t="shared" si="73"/>
        <v>0</v>
      </c>
      <c r="BH154" s="27">
        <f t="shared" si="73"/>
        <v>0.60813031926314987</v>
      </c>
      <c r="BI154" s="27">
        <f t="shared" si="73"/>
        <v>0.24325212770525995</v>
      </c>
      <c r="BJ154" s="27">
        <f t="shared" si="73"/>
        <v>0.36080121229411</v>
      </c>
      <c r="BK154" s="27">
        <f t="shared" si="73"/>
        <v>0.60406251227639718</v>
      </c>
      <c r="BL154" s="27">
        <f t="shared" si="73"/>
        <v>13.392791490399805</v>
      </c>
      <c r="BM154" s="27">
        <f t="shared" si="73"/>
        <v>2.0580816789521887</v>
      </c>
      <c r="BN154" s="27">
        <f t="shared" si="73"/>
        <v>1.7880823970883224</v>
      </c>
      <c r="BO154" s="27">
        <f t="shared" si="73"/>
        <v>3.0294413334638794</v>
      </c>
      <c r="BP154" s="27">
        <f t="shared" si="73"/>
        <v>1.3008872711759818</v>
      </c>
      <c r="BQ154" s="27">
        <f t="shared" ref="BQ154:BX154" si="74">STDEV(BQ131,BQ133:BQ136,BQ138,BQ140:BQ141,BQ144:BQ146,BQ148:BQ149)/SQRT($B152)</f>
        <v>1.095535138030167</v>
      </c>
      <c r="BR154" s="27">
        <f t="shared" si="74"/>
        <v>8.3340630844186094</v>
      </c>
      <c r="BS154" s="27">
        <f t="shared" si="74"/>
        <v>0.25705048276619774</v>
      </c>
      <c r="BT154" s="27">
        <f t="shared" si="74"/>
        <v>0.180400606147055</v>
      </c>
      <c r="BU154" s="27">
        <f t="shared" si="74"/>
        <v>0.2737712372315721</v>
      </c>
      <c r="BV154" s="27">
        <f t="shared" si="74"/>
        <v>81.041026208915227</v>
      </c>
      <c r="BW154" s="27">
        <f t="shared" si="74"/>
        <v>23.991040405198479</v>
      </c>
      <c r="BX154" s="27">
        <f t="shared" si="74"/>
        <v>82.990529627720463</v>
      </c>
      <c r="CE154" s="58" t="s">
        <v>111</v>
      </c>
    </row>
    <row r="155" spans="1:154">
      <c r="A155" s="10"/>
      <c r="B155" s="10"/>
      <c r="C155" s="102"/>
      <c r="D155" s="10"/>
      <c r="E155" s="59"/>
      <c r="F155" s="59"/>
      <c r="G155" s="59"/>
      <c r="H155" s="59"/>
      <c r="I155" s="59"/>
      <c r="J155" s="10"/>
      <c r="K155" s="10"/>
      <c r="L155" s="10"/>
      <c r="M155" s="10"/>
      <c r="N155" s="10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CE155" s="58"/>
    </row>
    <row r="156" spans="1:154" ht="16">
      <c r="A156" s="83" t="s">
        <v>136</v>
      </c>
      <c r="B156" s="66"/>
      <c r="C156" s="66" t="s">
        <v>135</v>
      </c>
      <c r="D156" s="66"/>
      <c r="E156" s="53" t="s">
        <v>63</v>
      </c>
      <c r="F156" s="53" t="s">
        <v>64</v>
      </c>
      <c r="G156" s="53" t="s">
        <v>65</v>
      </c>
      <c r="H156" s="53" t="s">
        <v>66</v>
      </c>
      <c r="I156" s="87" t="s">
        <v>100</v>
      </c>
      <c r="J156" s="53" t="s">
        <v>62</v>
      </c>
      <c r="K156" s="53" t="s">
        <v>63</v>
      </c>
      <c r="L156" s="53" t="s">
        <v>64</v>
      </c>
      <c r="M156" s="53" t="s">
        <v>65</v>
      </c>
      <c r="N156" s="53" t="s">
        <v>66</v>
      </c>
      <c r="O156" s="87" t="s">
        <v>100</v>
      </c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CE156" s="58" t="s">
        <v>111</v>
      </c>
    </row>
    <row r="157" spans="1:154">
      <c r="A157" t="s">
        <v>158</v>
      </c>
      <c r="B157" s="10">
        <v>40</v>
      </c>
      <c r="C157" s="4" t="s">
        <v>3</v>
      </c>
      <c r="D157" s="10" t="s">
        <v>40</v>
      </c>
      <c r="E157" s="59">
        <f>(K157/$J157)*100</f>
        <v>0</v>
      </c>
      <c r="F157" s="59">
        <f>(L157/$J157)*100</f>
        <v>0</v>
      </c>
      <c r="G157" s="59">
        <f>(M157/$J157)*100</f>
        <v>50</v>
      </c>
      <c r="H157" s="59">
        <f>(N157/$J157)*100</f>
        <v>50</v>
      </c>
      <c r="I157" s="59">
        <f>M157/J157</f>
        <v>0.5</v>
      </c>
      <c r="J157">
        <v>4</v>
      </c>
      <c r="K157">
        <v>0</v>
      </c>
      <c r="L157">
        <v>0</v>
      </c>
      <c r="M157">
        <v>2</v>
      </c>
      <c r="N157">
        <v>2</v>
      </c>
      <c r="O157">
        <v>0</v>
      </c>
      <c r="P157">
        <v>113.25</v>
      </c>
      <c r="Q157">
        <v>0</v>
      </c>
      <c r="R157">
        <v>110.5</v>
      </c>
      <c r="S157">
        <v>116</v>
      </c>
      <c r="T157">
        <v>171.25</v>
      </c>
      <c r="U157">
        <v>162.5</v>
      </c>
      <c r="V157">
        <v>180</v>
      </c>
      <c r="W157">
        <v>650.5</v>
      </c>
      <c r="X157">
        <v>950.5</v>
      </c>
      <c r="Y157">
        <v>350.5</v>
      </c>
      <c r="Z157">
        <v>38.75</v>
      </c>
      <c r="AA157">
        <v>48</v>
      </c>
      <c r="AB157">
        <v>29.5</v>
      </c>
      <c r="AC157">
        <v>15</v>
      </c>
      <c r="AD157">
        <v>6</v>
      </c>
      <c r="AE157">
        <v>5</v>
      </c>
      <c r="AF157">
        <v>4</v>
      </c>
      <c r="AG157">
        <v>6</v>
      </c>
      <c r="AH157">
        <v>5</v>
      </c>
      <c r="AI157">
        <v>2</v>
      </c>
      <c r="AJ157">
        <v>0</v>
      </c>
      <c r="AK157">
        <v>0</v>
      </c>
      <c r="AL157">
        <v>2</v>
      </c>
      <c r="AM157">
        <v>4</v>
      </c>
      <c r="AN157">
        <v>1</v>
      </c>
      <c r="AO157">
        <v>0</v>
      </c>
      <c r="AP157">
        <v>0</v>
      </c>
      <c r="AQ157">
        <v>0</v>
      </c>
      <c r="AR157">
        <v>1</v>
      </c>
      <c r="AS157">
        <v>2</v>
      </c>
      <c r="AT157">
        <v>2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2</v>
      </c>
      <c r="BA157">
        <v>2</v>
      </c>
      <c r="BB157">
        <v>0</v>
      </c>
      <c r="BC157">
        <v>0</v>
      </c>
      <c r="BD157">
        <v>0</v>
      </c>
      <c r="BE157">
        <v>6</v>
      </c>
      <c r="BF157">
        <v>0</v>
      </c>
      <c r="BG157">
        <v>0</v>
      </c>
      <c r="BH157">
        <v>0</v>
      </c>
      <c r="BI157">
        <v>0</v>
      </c>
      <c r="BJ157">
        <v>4</v>
      </c>
      <c r="BK157">
        <v>2</v>
      </c>
      <c r="BL157">
        <v>50</v>
      </c>
      <c r="BM157">
        <v>2</v>
      </c>
      <c r="BN157">
        <v>0</v>
      </c>
      <c r="BO157">
        <v>19</v>
      </c>
      <c r="BP157">
        <v>8</v>
      </c>
      <c r="BQ157">
        <v>1</v>
      </c>
      <c r="BR157">
        <v>20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 t="s">
        <v>58</v>
      </c>
      <c r="CE157" s="58" t="s">
        <v>111</v>
      </c>
      <c r="CG157" s="10" t="str">
        <f>$W$1</f>
        <v>FE0F</v>
      </c>
      <c r="CH157" s="10" t="str">
        <f>C134</f>
        <v>+ve</v>
      </c>
      <c r="CI157" s="59" t="e">
        <f>#REF!</f>
        <v>#REF!</v>
      </c>
      <c r="CJ157" s="59" t="e">
        <f>#REF!</f>
        <v>#REF!</v>
      </c>
      <c r="CK157" s="59" t="e">
        <f>#REF!</f>
        <v>#REF!</v>
      </c>
      <c r="CL157" s="59" t="e">
        <f>#REF!</f>
        <v>#REF!</v>
      </c>
      <c r="CM157" s="59" t="e">
        <f>#REF!</f>
        <v>#REF!</v>
      </c>
      <c r="CN157" s="59" t="e">
        <f>#REF!</f>
        <v>#REF!</v>
      </c>
      <c r="CO157" s="59" t="e">
        <f>#REF!</f>
        <v>#REF!</v>
      </c>
      <c r="CP157" s="59" t="e">
        <f>#REF!</f>
        <v>#REF!</v>
      </c>
      <c r="CQ157" s="59" t="e">
        <f>#REF!</f>
        <v>#REF!</v>
      </c>
      <c r="CR157" s="59" t="e">
        <f>#REF!</f>
        <v>#REF!</v>
      </c>
      <c r="CS157" s="59" t="e">
        <f>#REF!</f>
        <v>#REF!</v>
      </c>
      <c r="CT157" s="59" t="e">
        <f>#REF!</f>
        <v>#REF!</v>
      </c>
      <c r="CU157" s="59" t="e">
        <f>#REF!</f>
        <v>#REF!</v>
      </c>
      <c r="CV157" s="59" t="e">
        <f>#REF!</f>
        <v>#REF!</v>
      </c>
      <c r="CW157" s="59" t="e">
        <f>#REF!</f>
        <v>#REF!</v>
      </c>
      <c r="CX157" s="59" t="e">
        <f>#REF!</f>
        <v>#REF!</v>
      </c>
      <c r="CY157" s="59" t="e">
        <f>#REF!</f>
        <v>#REF!</v>
      </c>
      <c r="CZ157" s="95" t="e">
        <f>#REF!</f>
        <v>#REF!</v>
      </c>
      <c r="DA157" s="95" t="e">
        <f>#REF!</f>
        <v>#REF!</v>
      </c>
      <c r="DB157" s="95" t="e">
        <f>#REF!</f>
        <v>#REF!</v>
      </c>
      <c r="DC157" s="95" t="e">
        <f>#REF!</f>
        <v>#REF!</v>
      </c>
      <c r="DD157" s="95" t="e">
        <f>#REF!</f>
        <v>#REF!</v>
      </c>
      <c r="DE157" s="95" t="e">
        <f>#REF!</f>
        <v>#REF!</v>
      </c>
      <c r="DF157" s="95" t="e">
        <f>#REF!</f>
        <v>#REF!</v>
      </c>
      <c r="DG157" s="95" t="e">
        <f>#REF!</f>
        <v>#REF!</v>
      </c>
      <c r="DH157" s="95" t="e">
        <f>#REF!</f>
        <v>#REF!</v>
      </c>
      <c r="DI157" s="95" t="e">
        <f>#REF!</f>
        <v>#REF!</v>
      </c>
      <c r="DJ157" s="95" t="e">
        <f>#REF!</f>
        <v>#REF!</v>
      </c>
      <c r="DK157" s="95" t="e">
        <f>#REF!</f>
        <v>#REF!</v>
      </c>
      <c r="DL157" s="95" t="e">
        <f>#REF!</f>
        <v>#REF!</v>
      </c>
      <c r="DM157" s="95" t="e">
        <f>#REF!</f>
        <v>#REF!</v>
      </c>
      <c r="DN157" s="95" t="e">
        <f>#REF!</f>
        <v>#REF!</v>
      </c>
      <c r="DO157" s="95" t="e">
        <f>#REF!</f>
        <v>#REF!</v>
      </c>
      <c r="DP157" s="95" t="e">
        <f>#REF!</f>
        <v>#REF!</v>
      </c>
      <c r="DQ157" s="59" t="e">
        <f>#REF!</f>
        <v>#REF!</v>
      </c>
      <c r="DR157" s="59" t="e">
        <f>#REF!</f>
        <v>#REF!</v>
      </c>
      <c r="DS157" s="59" t="e">
        <f>#REF!</f>
        <v>#REF!</v>
      </c>
      <c r="DT157" s="59" t="e">
        <f>#REF!</f>
        <v>#REF!</v>
      </c>
      <c r="DU157" s="59" t="e">
        <f>#REF!</f>
        <v>#REF!</v>
      </c>
      <c r="DV157" s="59" t="e">
        <f>#REF!</f>
        <v>#REF!</v>
      </c>
      <c r="DW157" s="59" t="e">
        <f>#REF!</f>
        <v>#REF!</v>
      </c>
      <c r="DX157" s="59" t="e">
        <f>#REF!</f>
        <v>#REF!</v>
      </c>
      <c r="DY157" s="59" t="e">
        <f>#REF!</f>
        <v>#REF!</v>
      </c>
      <c r="DZ157" s="59" t="e">
        <f>#REF!</f>
        <v>#REF!</v>
      </c>
      <c r="EA157" s="59" t="e">
        <f>#REF!</f>
        <v>#REF!</v>
      </c>
      <c r="EB157" s="59" t="e">
        <f>#REF!</f>
        <v>#REF!</v>
      </c>
      <c r="EC157" s="59" t="e">
        <f>#REF!</f>
        <v>#REF!</v>
      </c>
      <c r="ED157" s="59" t="e">
        <f>#REF!</f>
        <v>#REF!</v>
      </c>
      <c r="EE157" s="59" t="e">
        <f>#REF!</f>
        <v>#REF!</v>
      </c>
      <c r="EF157" s="59" t="e">
        <f>#REF!</f>
        <v>#REF!</v>
      </c>
      <c r="EG157" s="59" t="e">
        <f>#REF!</f>
        <v>#REF!</v>
      </c>
      <c r="EH157" s="95" t="e">
        <f>#REF!</f>
        <v>#REF!</v>
      </c>
      <c r="EI157" s="95" t="e">
        <f>#REF!</f>
        <v>#REF!</v>
      </c>
      <c r="EJ157" s="95" t="e">
        <f>#REF!</f>
        <v>#REF!</v>
      </c>
      <c r="EK157" s="95" t="e">
        <f>#REF!</f>
        <v>#REF!</v>
      </c>
      <c r="EL157" s="95" t="e">
        <f>#REF!</f>
        <v>#REF!</v>
      </c>
      <c r="EM157" s="95" t="e">
        <f>#REF!</f>
        <v>#REF!</v>
      </c>
      <c r="EN157" s="95" t="e">
        <f>#REF!</f>
        <v>#REF!</v>
      </c>
      <c r="EO157" s="95" t="e">
        <f>#REF!</f>
        <v>#REF!</v>
      </c>
      <c r="EP157" s="95" t="e">
        <f>#REF!</f>
        <v>#REF!</v>
      </c>
      <c r="EQ157" s="95" t="e">
        <f>#REF!</f>
        <v>#REF!</v>
      </c>
      <c r="ER157" s="95" t="e">
        <f>#REF!</f>
        <v>#REF!</v>
      </c>
      <c r="ES157" s="95" t="e">
        <f>#REF!</f>
        <v>#REF!</v>
      </c>
      <c r="ET157" s="95" t="e">
        <f>#REF!</f>
        <v>#REF!</v>
      </c>
      <c r="EU157" s="95" t="e">
        <f>#REF!</f>
        <v>#REF!</v>
      </c>
      <c r="EV157" s="95" t="e">
        <f>#REF!</f>
        <v>#REF!</v>
      </c>
      <c r="EW157" s="95" t="e">
        <f>#REF!</f>
        <v>#REF!</v>
      </c>
      <c r="EX157" s="95" t="e">
        <f>#REF!</f>
        <v>#REF!</v>
      </c>
    </row>
    <row r="158" spans="1:154">
      <c r="A158" t="s">
        <v>180</v>
      </c>
      <c r="B158" s="10">
        <v>48</v>
      </c>
      <c r="C158" s="4" t="s">
        <v>3</v>
      </c>
      <c r="D158" s="10" t="s">
        <v>40</v>
      </c>
      <c r="E158" s="59">
        <f t="shared" ref="E158:E179" si="75">(K158/$J158)*100</f>
        <v>100</v>
      </c>
      <c r="F158" s="59">
        <f t="shared" ref="F158:F179" si="76">(L158/$J158)*100</f>
        <v>0</v>
      </c>
      <c r="G158" s="59">
        <f t="shared" ref="G158:G179" si="77">(M158/$J158)*100</f>
        <v>0</v>
      </c>
      <c r="H158" s="59">
        <f t="shared" ref="H158:H179" si="78">(N158/$J158)*100</f>
        <v>0</v>
      </c>
      <c r="I158" s="59">
        <f t="shared" ref="I158:I179" si="79">M158/J158</f>
        <v>0</v>
      </c>
      <c r="J158">
        <v>4</v>
      </c>
      <c r="K158">
        <v>4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1</v>
      </c>
      <c r="BF158">
        <v>1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126</v>
      </c>
      <c r="BM158">
        <v>56</v>
      </c>
      <c r="BN158">
        <v>0</v>
      </c>
      <c r="BO158">
        <v>0</v>
      </c>
      <c r="BP158">
        <v>0</v>
      </c>
      <c r="BQ158">
        <v>0</v>
      </c>
      <c r="BR158">
        <v>70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 t="s">
        <v>58</v>
      </c>
      <c r="CE158" s="58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</row>
    <row r="159" spans="1:154">
      <c r="A159" t="s">
        <v>159</v>
      </c>
      <c r="B159" s="10">
        <v>48</v>
      </c>
      <c r="C159" s="4" t="s">
        <v>3</v>
      </c>
      <c r="D159" s="10" t="s">
        <v>40</v>
      </c>
      <c r="E159" s="59">
        <f t="shared" si="75"/>
        <v>50</v>
      </c>
      <c r="F159" s="59">
        <f t="shared" si="76"/>
        <v>25</v>
      </c>
      <c r="G159" s="59">
        <f t="shared" si="77"/>
        <v>0</v>
      </c>
      <c r="H159" s="59">
        <f t="shared" si="78"/>
        <v>25</v>
      </c>
      <c r="I159" s="59">
        <f t="shared" si="79"/>
        <v>0</v>
      </c>
      <c r="J159">
        <v>4</v>
      </c>
      <c r="K159">
        <v>2</v>
      </c>
      <c r="L159">
        <v>1</v>
      </c>
      <c r="M159">
        <v>0</v>
      </c>
      <c r="N159">
        <v>1</v>
      </c>
      <c r="O159">
        <v>0</v>
      </c>
      <c r="P159">
        <v>2076.5</v>
      </c>
      <c r="Q159">
        <v>3756</v>
      </c>
      <c r="R159">
        <v>0</v>
      </c>
      <c r="S159">
        <v>397</v>
      </c>
      <c r="T159">
        <v>378</v>
      </c>
      <c r="U159">
        <v>0</v>
      </c>
      <c r="V159">
        <v>378</v>
      </c>
      <c r="W159">
        <v>90</v>
      </c>
      <c r="X159">
        <v>0</v>
      </c>
      <c r="Y159">
        <v>90</v>
      </c>
      <c r="Z159">
        <v>239</v>
      </c>
      <c r="AA159">
        <v>0</v>
      </c>
      <c r="AB159">
        <v>239</v>
      </c>
      <c r="AC159">
        <v>5</v>
      </c>
      <c r="AD159">
        <v>2</v>
      </c>
      <c r="AE159">
        <v>1</v>
      </c>
      <c r="AF159">
        <v>2</v>
      </c>
      <c r="AG159">
        <v>3</v>
      </c>
      <c r="AH159">
        <v>1</v>
      </c>
      <c r="AI159">
        <v>1</v>
      </c>
      <c r="AJ159">
        <v>0</v>
      </c>
      <c r="AK159">
        <v>0</v>
      </c>
      <c r="AL159">
        <v>0</v>
      </c>
      <c r="AM159">
        <v>2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</v>
      </c>
      <c r="BA159">
        <v>1</v>
      </c>
      <c r="BB159">
        <v>0</v>
      </c>
      <c r="BC159">
        <v>0</v>
      </c>
      <c r="BD159">
        <v>0</v>
      </c>
      <c r="BE159">
        <v>5</v>
      </c>
      <c r="BF159">
        <v>0</v>
      </c>
      <c r="BG159">
        <v>0</v>
      </c>
      <c r="BH159">
        <v>0</v>
      </c>
      <c r="BI159">
        <v>0</v>
      </c>
      <c r="BJ159">
        <v>1</v>
      </c>
      <c r="BK159">
        <v>4</v>
      </c>
      <c r="BL159">
        <v>201</v>
      </c>
      <c r="BM159">
        <v>75</v>
      </c>
      <c r="BN159">
        <v>17</v>
      </c>
      <c r="BO159">
        <v>0</v>
      </c>
      <c r="BP159">
        <v>0</v>
      </c>
      <c r="BQ159">
        <v>1</v>
      </c>
      <c r="BR159">
        <v>108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 t="s">
        <v>58</v>
      </c>
      <c r="CE159" s="58" t="s">
        <v>111</v>
      </c>
    </row>
    <row r="160" spans="1:154">
      <c r="A160" t="s">
        <v>160</v>
      </c>
      <c r="B160" s="10">
        <v>48</v>
      </c>
      <c r="C160" s="4" t="s">
        <v>3</v>
      </c>
      <c r="D160" s="10" t="s">
        <v>40</v>
      </c>
      <c r="E160" s="59">
        <f t="shared" si="75"/>
        <v>50</v>
      </c>
      <c r="F160" s="59">
        <f t="shared" si="76"/>
        <v>0</v>
      </c>
      <c r="G160" s="59">
        <f t="shared" si="77"/>
        <v>0</v>
      </c>
      <c r="H160" s="59">
        <f t="shared" si="78"/>
        <v>25</v>
      </c>
      <c r="I160" s="59">
        <f t="shared" si="79"/>
        <v>0</v>
      </c>
      <c r="J160">
        <v>4</v>
      </c>
      <c r="K160">
        <v>2</v>
      </c>
      <c r="L160">
        <v>0</v>
      </c>
      <c r="M160">
        <v>0</v>
      </c>
      <c r="N160">
        <v>1</v>
      </c>
      <c r="O160">
        <v>1</v>
      </c>
      <c r="P160">
        <v>345.5</v>
      </c>
      <c r="Q160">
        <v>0</v>
      </c>
      <c r="R160">
        <v>0</v>
      </c>
      <c r="S160">
        <v>125</v>
      </c>
      <c r="T160">
        <v>292</v>
      </c>
      <c r="U160">
        <v>0</v>
      </c>
      <c r="V160">
        <v>292</v>
      </c>
      <c r="W160">
        <v>74</v>
      </c>
      <c r="X160">
        <v>0</v>
      </c>
      <c r="Y160">
        <v>74</v>
      </c>
      <c r="Z160">
        <v>564</v>
      </c>
      <c r="AA160">
        <v>0</v>
      </c>
      <c r="AB160">
        <v>564</v>
      </c>
      <c r="AC160">
        <v>19</v>
      </c>
      <c r="AD160">
        <v>14</v>
      </c>
      <c r="AE160">
        <v>1</v>
      </c>
      <c r="AF160">
        <v>4</v>
      </c>
      <c r="AG160">
        <v>2</v>
      </c>
      <c r="AH160">
        <v>4</v>
      </c>
      <c r="AI160">
        <v>0</v>
      </c>
      <c r="AJ160">
        <v>0</v>
      </c>
      <c r="AK160">
        <v>0</v>
      </c>
      <c r="AL160">
        <v>13</v>
      </c>
      <c r="AM160">
        <v>2</v>
      </c>
      <c r="AN160">
        <v>2</v>
      </c>
      <c r="AO160">
        <v>0</v>
      </c>
      <c r="AP160">
        <v>0</v>
      </c>
      <c r="AQ160">
        <v>0</v>
      </c>
      <c r="AR160">
        <v>10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1</v>
      </c>
      <c r="AY160">
        <v>0</v>
      </c>
      <c r="AZ160">
        <v>2</v>
      </c>
      <c r="BA160">
        <v>0</v>
      </c>
      <c r="BB160">
        <v>0</v>
      </c>
      <c r="BC160">
        <v>0</v>
      </c>
      <c r="BD160">
        <v>2</v>
      </c>
      <c r="BE160">
        <v>1</v>
      </c>
      <c r="BF160">
        <v>0</v>
      </c>
      <c r="BG160">
        <v>0</v>
      </c>
      <c r="BH160">
        <v>0</v>
      </c>
      <c r="BI160">
        <v>0</v>
      </c>
      <c r="BJ160">
        <v>1</v>
      </c>
      <c r="BK160">
        <v>0</v>
      </c>
      <c r="BL160">
        <v>120</v>
      </c>
      <c r="BM160">
        <v>34</v>
      </c>
      <c r="BN160">
        <v>4</v>
      </c>
      <c r="BO160">
        <v>0</v>
      </c>
      <c r="BP160">
        <v>1</v>
      </c>
      <c r="BQ160">
        <v>0</v>
      </c>
      <c r="BR160">
        <v>81</v>
      </c>
      <c r="BS160">
        <v>1</v>
      </c>
      <c r="BT160">
        <v>1</v>
      </c>
      <c r="BU160">
        <v>0</v>
      </c>
      <c r="BV160">
        <v>566</v>
      </c>
      <c r="BW160">
        <v>566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 t="s">
        <v>58</v>
      </c>
      <c r="CE160" s="58" t="s">
        <v>111</v>
      </c>
    </row>
    <row r="161" spans="1:83">
      <c r="A161" t="s">
        <v>181</v>
      </c>
      <c r="B161" s="10">
        <v>48</v>
      </c>
      <c r="C161" s="6" t="s">
        <v>2</v>
      </c>
      <c r="D161" s="10" t="s">
        <v>40</v>
      </c>
      <c r="E161" s="59">
        <f t="shared" si="75"/>
        <v>0</v>
      </c>
      <c r="F161" s="59">
        <f t="shared" si="76"/>
        <v>0</v>
      </c>
      <c r="G161" s="59">
        <f t="shared" si="77"/>
        <v>50</v>
      </c>
      <c r="H161" s="59">
        <f t="shared" si="78"/>
        <v>25</v>
      </c>
      <c r="I161" s="59">
        <f t="shared" si="79"/>
        <v>0.5</v>
      </c>
      <c r="J161">
        <v>4</v>
      </c>
      <c r="K161">
        <v>0</v>
      </c>
      <c r="L161">
        <v>0</v>
      </c>
      <c r="M161">
        <v>2</v>
      </c>
      <c r="N161">
        <v>1</v>
      </c>
      <c r="O161">
        <v>1</v>
      </c>
      <c r="P161">
        <v>1280.75</v>
      </c>
      <c r="Q161">
        <v>0</v>
      </c>
      <c r="R161">
        <v>974</v>
      </c>
      <c r="S161">
        <v>739</v>
      </c>
      <c r="T161">
        <v>550</v>
      </c>
      <c r="U161">
        <v>525</v>
      </c>
      <c r="V161">
        <v>600</v>
      </c>
      <c r="W161">
        <v>93.666666660000004</v>
      </c>
      <c r="X161">
        <v>78.5</v>
      </c>
      <c r="Y161">
        <v>124</v>
      </c>
      <c r="Z161">
        <v>907.33333330000005</v>
      </c>
      <c r="AA161">
        <v>1140.5</v>
      </c>
      <c r="AB161">
        <v>441</v>
      </c>
      <c r="AC161">
        <v>19</v>
      </c>
      <c r="AD161">
        <v>7</v>
      </c>
      <c r="AE161">
        <v>8</v>
      </c>
      <c r="AF161">
        <v>4</v>
      </c>
      <c r="AG161">
        <v>11</v>
      </c>
      <c r="AH161">
        <v>5</v>
      </c>
      <c r="AI161">
        <v>3</v>
      </c>
      <c r="AJ161">
        <v>0</v>
      </c>
      <c r="AK161">
        <v>0</v>
      </c>
      <c r="AL161">
        <v>0</v>
      </c>
      <c r="AM161">
        <v>4</v>
      </c>
      <c r="AN161">
        <v>1</v>
      </c>
      <c r="AO161">
        <v>2</v>
      </c>
      <c r="AP161">
        <v>0</v>
      </c>
      <c r="AQ161">
        <v>0</v>
      </c>
      <c r="AR161">
        <v>0</v>
      </c>
      <c r="AS161">
        <v>4</v>
      </c>
      <c r="AT161">
        <v>3</v>
      </c>
      <c r="AU161">
        <v>1</v>
      </c>
      <c r="AV161">
        <v>0</v>
      </c>
      <c r="AW161">
        <v>0</v>
      </c>
      <c r="AX161">
        <v>0</v>
      </c>
      <c r="AY161">
        <v>3</v>
      </c>
      <c r="AZ161">
        <v>1</v>
      </c>
      <c r="BA161">
        <v>0</v>
      </c>
      <c r="BB161">
        <v>0</v>
      </c>
      <c r="BC161">
        <v>0</v>
      </c>
      <c r="BD161">
        <v>0</v>
      </c>
      <c r="BE161">
        <v>3</v>
      </c>
      <c r="BF161">
        <v>0</v>
      </c>
      <c r="BG161">
        <v>0</v>
      </c>
      <c r="BH161">
        <v>0</v>
      </c>
      <c r="BI161">
        <v>2</v>
      </c>
      <c r="BJ161">
        <v>1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</v>
      </c>
      <c r="BT161">
        <v>0</v>
      </c>
      <c r="BU161">
        <v>1</v>
      </c>
      <c r="BV161">
        <v>2436</v>
      </c>
      <c r="BW161">
        <v>0</v>
      </c>
      <c r="BX161">
        <v>2436</v>
      </c>
      <c r="BY161">
        <v>0</v>
      </c>
      <c r="BZ161">
        <v>0</v>
      </c>
      <c r="CA161">
        <v>0</v>
      </c>
      <c r="CB161">
        <v>0</v>
      </c>
      <c r="CC161">
        <v>0</v>
      </c>
      <c r="CD161" t="s">
        <v>58</v>
      </c>
      <c r="CE161" s="58"/>
    </row>
    <row r="162" spans="1:83">
      <c r="A162" t="s">
        <v>161</v>
      </c>
      <c r="B162" s="10">
        <v>48</v>
      </c>
      <c r="C162" s="4" t="s">
        <v>3</v>
      </c>
      <c r="D162" s="10" t="s">
        <v>40</v>
      </c>
      <c r="E162" s="59">
        <f t="shared" si="75"/>
        <v>75</v>
      </c>
      <c r="F162" s="59">
        <f t="shared" si="76"/>
        <v>25</v>
      </c>
      <c r="G162" s="59">
        <f t="shared" si="77"/>
        <v>0</v>
      </c>
      <c r="H162" s="59">
        <f t="shared" si="78"/>
        <v>0</v>
      </c>
      <c r="I162" s="59">
        <f t="shared" si="79"/>
        <v>0</v>
      </c>
      <c r="J162">
        <v>4</v>
      </c>
      <c r="K162">
        <v>3</v>
      </c>
      <c r="L162">
        <v>1</v>
      </c>
      <c r="M162">
        <v>0</v>
      </c>
      <c r="N162">
        <v>0</v>
      </c>
      <c r="O162">
        <v>0</v>
      </c>
      <c r="P162">
        <v>2326</v>
      </c>
      <c r="Q162">
        <v>2326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</v>
      </c>
      <c r="AD162">
        <v>1</v>
      </c>
      <c r="AE162">
        <v>0</v>
      </c>
      <c r="AF162">
        <v>0</v>
      </c>
      <c r="AG162">
        <v>1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1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3</v>
      </c>
      <c r="BF162">
        <v>3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173</v>
      </c>
      <c r="BM162">
        <v>64</v>
      </c>
      <c r="BN162">
        <v>8</v>
      </c>
      <c r="BO162">
        <v>0</v>
      </c>
      <c r="BP162">
        <v>0</v>
      </c>
      <c r="BQ162">
        <v>0</v>
      </c>
      <c r="BR162">
        <v>101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 t="s">
        <v>58</v>
      </c>
      <c r="CE162" s="58" t="s">
        <v>111</v>
      </c>
    </row>
    <row r="163" spans="1:83">
      <c r="A163" t="s">
        <v>162</v>
      </c>
      <c r="B163" s="10">
        <v>48</v>
      </c>
      <c r="C163" s="6" t="s">
        <v>2</v>
      </c>
      <c r="D163" s="10" t="s">
        <v>40</v>
      </c>
      <c r="E163" s="59">
        <f t="shared" si="75"/>
        <v>0</v>
      </c>
      <c r="F163" s="59">
        <f t="shared" si="76"/>
        <v>0</v>
      </c>
      <c r="G163" s="59">
        <f t="shared" si="77"/>
        <v>50</v>
      </c>
      <c r="H163" s="59">
        <f t="shared" si="78"/>
        <v>0</v>
      </c>
      <c r="I163" s="59">
        <f t="shared" si="79"/>
        <v>0.5</v>
      </c>
      <c r="J163">
        <v>4</v>
      </c>
      <c r="K163">
        <v>0</v>
      </c>
      <c r="L163">
        <v>0</v>
      </c>
      <c r="M163">
        <v>2</v>
      </c>
      <c r="N163">
        <v>0</v>
      </c>
      <c r="O163">
        <v>2</v>
      </c>
      <c r="P163">
        <v>796.75</v>
      </c>
      <c r="Q163">
        <v>0</v>
      </c>
      <c r="R163">
        <v>687</v>
      </c>
      <c r="S163">
        <v>0</v>
      </c>
      <c r="T163">
        <v>54.5</v>
      </c>
      <c r="U163">
        <v>54.5</v>
      </c>
      <c r="V163">
        <v>0</v>
      </c>
      <c r="W163">
        <v>137.5</v>
      </c>
      <c r="X163">
        <v>137.5</v>
      </c>
      <c r="Y163">
        <v>0</v>
      </c>
      <c r="Z163">
        <v>720</v>
      </c>
      <c r="AA163">
        <v>720</v>
      </c>
      <c r="AB163">
        <v>0</v>
      </c>
      <c r="AC163">
        <v>11</v>
      </c>
      <c r="AD163">
        <v>5</v>
      </c>
      <c r="AE163">
        <v>6</v>
      </c>
      <c r="AF163">
        <v>0</v>
      </c>
      <c r="AG163">
        <v>4</v>
      </c>
      <c r="AH163">
        <v>5</v>
      </c>
      <c r="AI163">
        <v>2</v>
      </c>
      <c r="AJ163">
        <v>0</v>
      </c>
      <c r="AK163">
        <v>0</v>
      </c>
      <c r="AL163">
        <v>0</v>
      </c>
      <c r="AM163">
        <v>4</v>
      </c>
      <c r="AN163">
        <v>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4</v>
      </c>
      <c r="AU163">
        <v>2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2</v>
      </c>
      <c r="BF163">
        <v>0</v>
      </c>
      <c r="BG163">
        <v>0</v>
      </c>
      <c r="BH163">
        <v>0</v>
      </c>
      <c r="BI163">
        <v>2</v>
      </c>
      <c r="BJ163">
        <v>0</v>
      </c>
      <c r="BK163">
        <v>0</v>
      </c>
      <c r="BL163">
        <v>74</v>
      </c>
      <c r="BM163">
        <v>12</v>
      </c>
      <c r="BN163">
        <v>0</v>
      </c>
      <c r="BO163">
        <v>35</v>
      </c>
      <c r="BP163">
        <v>6</v>
      </c>
      <c r="BQ163">
        <v>0</v>
      </c>
      <c r="BR163">
        <v>21</v>
      </c>
      <c r="BS163">
        <v>2</v>
      </c>
      <c r="BT163">
        <v>0</v>
      </c>
      <c r="BU163">
        <v>2</v>
      </c>
      <c r="BV163">
        <v>1813</v>
      </c>
      <c r="BW163">
        <v>0</v>
      </c>
      <c r="BX163">
        <v>1813</v>
      </c>
      <c r="BY163">
        <v>0</v>
      </c>
      <c r="BZ163">
        <v>0</v>
      </c>
      <c r="CA163">
        <v>0</v>
      </c>
      <c r="CB163">
        <v>0</v>
      </c>
      <c r="CC163">
        <v>0</v>
      </c>
      <c r="CD163" t="s">
        <v>58</v>
      </c>
      <c r="CE163" s="58" t="s">
        <v>111</v>
      </c>
    </row>
    <row r="164" spans="1:83">
      <c r="A164" t="s">
        <v>163</v>
      </c>
      <c r="B164" s="10">
        <v>40</v>
      </c>
      <c r="C164" s="6" t="s">
        <v>2</v>
      </c>
      <c r="D164" s="10" t="s">
        <v>40</v>
      </c>
      <c r="E164" s="59">
        <f t="shared" si="75"/>
        <v>0</v>
      </c>
      <c r="F164" s="59">
        <f t="shared" si="76"/>
        <v>50</v>
      </c>
      <c r="G164" s="59">
        <f t="shared" si="77"/>
        <v>50</v>
      </c>
      <c r="H164" s="59">
        <f t="shared" si="78"/>
        <v>0</v>
      </c>
      <c r="I164" s="59">
        <f t="shared" si="79"/>
        <v>0.5</v>
      </c>
      <c r="J164">
        <v>4</v>
      </c>
      <c r="K164">
        <v>0</v>
      </c>
      <c r="L164">
        <v>2</v>
      </c>
      <c r="M164">
        <v>2</v>
      </c>
      <c r="N164">
        <v>0</v>
      </c>
      <c r="O164">
        <v>0</v>
      </c>
      <c r="P164">
        <v>1037</v>
      </c>
      <c r="Q164">
        <v>1897</v>
      </c>
      <c r="R164">
        <v>177</v>
      </c>
      <c r="S164">
        <v>0</v>
      </c>
      <c r="T164">
        <v>47.5</v>
      </c>
      <c r="U164">
        <v>47.5</v>
      </c>
      <c r="V164">
        <v>0</v>
      </c>
      <c r="W164">
        <v>79</v>
      </c>
      <c r="X164">
        <v>79</v>
      </c>
      <c r="Y164">
        <v>0</v>
      </c>
      <c r="Z164">
        <v>1509.5</v>
      </c>
      <c r="AA164">
        <v>1509.5</v>
      </c>
      <c r="AB164">
        <v>0</v>
      </c>
      <c r="AC164">
        <v>11</v>
      </c>
      <c r="AD164">
        <v>4</v>
      </c>
      <c r="AE164">
        <v>7</v>
      </c>
      <c r="AF164">
        <v>0</v>
      </c>
      <c r="AG164">
        <v>4</v>
      </c>
      <c r="AH164">
        <v>2</v>
      </c>
      <c r="AI164">
        <v>5</v>
      </c>
      <c r="AJ164">
        <v>0</v>
      </c>
      <c r="AK164">
        <v>0</v>
      </c>
      <c r="AL164">
        <v>0</v>
      </c>
      <c r="AM164">
        <v>4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2</v>
      </c>
      <c r="AU164">
        <v>5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12</v>
      </c>
      <c r="BF164">
        <v>2</v>
      </c>
      <c r="BG164">
        <v>4</v>
      </c>
      <c r="BH164">
        <v>0</v>
      </c>
      <c r="BI164">
        <v>2</v>
      </c>
      <c r="BJ164">
        <v>0</v>
      </c>
      <c r="BK164">
        <v>4</v>
      </c>
      <c r="BL164">
        <v>109</v>
      </c>
      <c r="BM164">
        <v>14</v>
      </c>
      <c r="BN164">
        <v>15</v>
      </c>
      <c r="BO164">
        <v>19</v>
      </c>
      <c r="BP164">
        <v>3</v>
      </c>
      <c r="BQ164">
        <v>0</v>
      </c>
      <c r="BR164">
        <v>58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 t="s">
        <v>58</v>
      </c>
      <c r="CE164" s="58" t="s">
        <v>111</v>
      </c>
    </row>
    <row r="165" spans="1:83">
      <c r="A165" t="s">
        <v>164</v>
      </c>
      <c r="B165" s="10">
        <v>40</v>
      </c>
      <c r="C165" s="6" t="s">
        <v>2</v>
      </c>
      <c r="D165" s="10" t="s">
        <v>40</v>
      </c>
      <c r="E165" s="59">
        <f t="shared" si="75"/>
        <v>0</v>
      </c>
      <c r="F165" s="59">
        <f t="shared" si="76"/>
        <v>0</v>
      </c>
      <c r="G165" s="59">
        <f t="shared" si="77"/>
        <v>50</v>
      </c>
      <c r="H165" s="59">
        <f t="shared" si="78"/>
        <v>25</v>
      </c>
      <c r="I165" s="59">
        <f t="shared" si="79"/>
        <v>0.5</v>
      </c>
      <c r="J165">
        <v>4</v>
      </c>
      <c r="K165">
        <v>0</v>
      </c>
      <c r="L165">
        <v>0</v>
      </c>
      <c r="M165">
        <v>2</v>
      </c>
      <c r="N165">
        <v>1</v>
      </c>
      <c r="O165">
        <v>1</v>
      </c>
      <c r="P165">
        <v>331</v>
      </c>
      <c r="Q165">
        <v>0</v>
      </c>
      <c r="R165">
        <v>468.5</v>
      </c>
      <c r="S165">
        <v>239</v>
      </c>
      <c r="T165">
        <v>321.33333340000001</v>
      </c>
      <c r="U165">
        <v>43.5</v>
      </c>
      <c r="V165">
        <v>877</v>
      </c>
      <c r="W165">
        <v>154.66666670000001</v>
      </c>
      <c r="X165">
        <v>140</v>
      </c>
      <c r="Y165">
        <v>184</v>
      </c>
      <c r="Z165">
        <v>122.33333330000001</v>
      </c>
      <c r="AA165">
        <v>39</v>
      </c>
      <c r="AB165">
        <v>289</v>
      </c>
      <c r="AC165">
        <v>8</v>
      </c>
      <c r="AD165">
        <v>4</v>
      </c>
      <c r="AE165">
        <v>3</v>
      </c>
      <c r="AF165">
        <v>1</v>
      </c>
      <c r="AG165">
        <v>4</v>
      </c>
      <c r="AH165">
        <v>4</v>
      </c>
      <c r="AI165">
        <v>0</v>
      </c>
      <c r="AJ165">
        <v>0</v>
      </c>
      <c r="AK165">
        <v>0</v>
      </c>
      <c r="AL165">
        <v>0</v>
      </c>
      <c r="AM165">
        <v>4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3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11</v>
      </c>
      <c r="BF165">
        <v>0</v>
      </c>
      <c r="BG165">
        <v>0</v>
      </c>
      <c r="BH165">
        <v>0</v>
      </c>
      <c r="BI165">
        <v>2</v>
      </c>
      <c r="BJ165">
        <v>9</v>
      </c>
      <c r="BK165">
        <v>0</v>
      </c>
      <c r="BL165">
        <v>92</v>
      </c>
      <c r="BM165">
        <v>13</v>
      </c>
      <c r="BN165">
        <v>9</v>
      </c>
      <c r="BO165">
        <v>37</v>
      </c>
      <c r="BP165">
        <v>2</v>
      </c>
      <c r="BQ165">
        <v>10</v>
      </c>
      <c r="BR165">
        <v>21</v>
      </c>
      <c r="BS165">
        <v>1</v>
      </c>
      <c r="BT165">
        <v>1</v>
      </c>
      <c r="BU165">
        <v>0</v>
      </c>
      <c r="BV165">
        <v>148</v>
      </c>
      <c r="BW165">
        <v>148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 t="s">
        <v>58</v>
      </c>
      <c r="CE165" s="58" t="s">
        <v>111</v>
      </c>
    </row>
    <row r="166" spans="1:83">
      <c r="A166" t="s">
        <v>165</v>
      </c>
      <c r="B166" s="10">
        <v>40</v>
      </c>
      <c r="C166" s="6" t="s">
        <v>2</v>
      </c>
      <c r="D166" s="10" t="s">
        <v>40</v>
      </c>
      <c r="E166" s="59">
        <f t="shared" si="75"/>
        <v>0</v>
      </c>
      <c r="F166" s="59">
        <f t="shared" si="76"/>
        <v>0</v>
      </c>
      <c r="G166" s="59">
        <f t="shared" si="77"/>
        <v>50</v>
      </c>
      <c r="H166" s="59">
        <f t="shared" si="78"/>
        <v>50</v>
      </c>
      <c r="I166" s="59">
        <f t="shared" si="79"/>
        <v>0.5</v>
      </c>
      <c r="J166">
        <v>4</v>
      </c>
      <c r="K166">
        <v>0</v>
      </c>
      <c r="L166">
        <v>0</v>
      </c>
      <c r="M166">
        <v>2</v>
      </c>
      <c r="N166">
        <v>2</v>
      </c>
      <c r="O166">
        <v>0</v>
      </c>
      <c r="P166">
        <v>682.5</v>
      </c>
      <c r="Q166">
        <v>0</v>
      </c>
      <c r="R166">
        <v>240</v>
      </c>
      <c r="S166">
        <v>1125</v>
      </c>
      <c r="T166">
        <v>425.5</v>
      </c>
      <c r="U166">
        <v>114</v>
      </c>
      <c r="V166">
        <v>737</v>
      </c>
      <c r="W166">
        <v>116.25</v>
      </c>
      <c r="X166">
        <v>121.5</v>
      </c>
      <c r="Y166">
        <v>111</v>
      </c>
      <c r="Z166">
        <v>723.75</v>
      </c>
      <c r="AA166">
        <v>1127.5</v>
      </c>
      <c r="AB166">
        <v>320</v>
      </c>
      <c r="AC166">
        <v>9</v>
      </c>
      <c r="AD166">
        <v>4</v>
      </c>
      <c r="AE166">
        <v>3</v>
      </c>
      <c r="AF166">
        <v>2</v>
      </c>
      <c r="AG166">
        <v>4</v>
      </c>
      <c r="AH166">
        <v>4</v>
      </c>
      <c r="AI166">
        <v>1</v>
      </c>
      <c r="AJ166">
        <v>0</v>
      </c>
      <c r="AK166">
        <v>0</v>
      </c>
      <c r="AL166">
        <v>0</v>
      </c>
      <c r="AM166">
        <v>4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2</v>
      </c>
      <c r="AU166">
        <v>1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0</v>
      </c>
      <c r="BD166">
        <v>0</v>
      </c>
      <c r="BE166">
        <v>5</v>
      </c>
      <c r="BF166">
        <v>0</v>
      </c>
      <c r="BG166">
        <v>0</v>
      </c>
      <c r="BH166">
        <v>0</v>
      </c>
      <c r="BI166">
        <v>2</v>
      </c>
      <c r="BJ166">
        <v>2</v>
      </c>
      <c r="BK166">
        <v>1</v>
      </c>
      <c r="BL166">
        <v>100</v>
      </c>
      <c r="BM166">
        <v>4</v>
      </c>
      <c r="BN166">
        <v>9</v>
      </c>
      <c r="BO166">
        <v>37</v>
      </c>
      <c r="BP166">
        <v>4</v>
      </c>
      <c r="BQ166">
        <v>1</v>
      </c>
      <c r="BR166">
        <v>45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 t="s">
        <v>58</v>
      </c>
      <c r="CE166" s="58" t="s">
        <v>111</v>
      </c>
    </row>
    <row r="167" spans="1:83">
      <c r="A167" t="s">
        <v>166</v>
      </c>
      <c r="B167" s="10">
        <v>48</v>
      </c>
      <c r="C167" s="4" t="s">
        <v>3</v>
      </c>
      <c r="D167" s="10" t="s">
        <v>40</v>
      </c>
      <c r="E167" s="59">
        <f t="shared" si="75"/>
        <v>0</v>
      </c>
      <c r="F167" s="59">
        <f t="shared" si="76"/>
        <v>0</v>
      </c>
      <c r="G167" s="59">
        <f t="shared" si="77"/>
        <v>50</v>
      </c>
      <c r="H167" s="59">
        <f t="shared" si="78"/>
        <v>25</v>
      </c>
      <c r="I167" s="59">
        <f t="shared" si="79"/>
        <v>0.5</v>
      </c>
      <c r="J167">
        <v>4</v>
      </c>
      <c r="K167">
        <v>0</v>
      </c>
      <c r="L167">
        <v>0</v>
      </c>
      <c r="M167">
        <v>2</v>
      </c>
      <c r="N167">
        <v>1</v>
      </c>
      <c r="O167">
        <v>1</v>
      </c>
      <c r="P167">
        <v>230.5</v>
      </c>
      <c r="Q167">
        <v>0</v>
      </c>
      <c r="R167">
        <v>96.5</v>
      </c>
      <c r="S167">
        <v>165</v>
      </c>
      <c r="T167">
        <v>143.33333329999999</v>
      </c>
      <c r="U167">
        <v>35</v>
      </c>
      <c r="V167">
        <v>360</v>
      </c>
      <c r="W167">
        <v>498.33333340000001</v>
      </c>
      <c r="X167">
        <v>716.5</v>
      </c>
      <c r="Y167">
        <v>62</v>
      </c>
      <c r="Z167">
        <v>56.666666669999998</v>
      </c>
      <c r="AA167">
        <v>35</v>
      </c>
      <c r="AB167">
        <v>100</v>
      </c>
      <c r="AC167">
        <v>16</v>
      </c>
      <c r="AD167">
        <v>6</v>
      </c>
      <c r="AE167">
        <v>6</v>
      </c>
      <c r="AF167">
        <v>4</v>
      </c>
      <c r="AG167">
        <v>7</v>
      </c>
      <c r="AH167">
        <v>6</v>
      </c>
      <c r="AI167">
        <v>1</v>
      </c>
      <c r="AJ167">
        <v>0</v>
      </c>
      <c r="AK167">
        <v>0</v>
      </c>
      <c r="AL167">
        <v>2</v>
      </c>
      <c r="AM167">
        <v>4</v>
      </c>
      <c r="AN167">
        <v>2</v>
      </c>
      <c r="AO167">
        <v>0</v>
      </c>
      <c r="AP167">
        <v>0</v>
      </c>
      <c r="AQ167">
        <v>0</v>
      </c>
      <c r="AR167">
        <v>0</v>
      </c>
      <c r="AS167">
        <v>2</v>
      </c>
      <c r="AT167">
        <v>3</v>
      </c>
      <c r="AU167">
        <v>1</v>
      </c>
      <c r="AV167">
        <v>0</v>
      </c>
      <c r="AW167">
        <v>0</v>
      </c>
      <c r="AX167">
        <v>0</v>
      </c>
      <c r="AY167">
        <v>1</v>
      </c>
      <c r="AZ167">
        <v>1</v>
      </c>
      <c r="BA167">
        <v>0</v>
      </c>
      <c r="BB167">
        <v>0</v>
      </c>
      <c r="BC167">
        <v>0</v>
      </c>
      <c r="BD167">
        <v>2</v>
      </c>
      <c r="BE167">
        <v>5</v>
      </c>
      <c r="BF167">
        <v>0</v>
      </c>
      <c r="BG167">
        <v>0</v>
      </c>
      <c r="BH167">
        <v>0</v>
      </c>
      <c r="BI167">
        <v>0</v>
      </c>
      <c r="BJ167">
        <v>3</v>
      </c>
      <c r="BK167">
        <v>2</v>
      </c>
      <c r="BL167">
        <v>138</v>
      </c>
      <c r="BM167">
        <v>12</v>
      </c>
      <c r="BN167">
        <v>3</v>
      </c>
      <c r="BO167">
        <v>43</v>
      </c>
      <c r="BP167">
        <v>8</v>
      </c>
      <c r="BQ167">
        <v>0</v>
      </c>
      <c r="BR167">
        <v>72</v>
      </c>
      <c r="BS167">
        <v>1</v>
      </c>
      <c r="BT167">
        <v>1</v>
      </c>
      <c r="BU167">
        <v>0</v>
      </c>
      <c r="BV167">
        <v>564</v>
      </c>
      <c r="BW167">
        <v>564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 t="s">
        <v>58</v>
      </c>
    </row>
    <row r="168" spans="1:83">
      <c r="A168" t="s">
        <v>167</v>
      </c>
      <c r="B168" s="10">
        <v>40</v>
      </c>
      <c r="C168" s="6" t="s">
        <v>2</v>
      </c>
      <c r="D168" s="10" t="s">
        <v>40</v>
      </c>
      <c r="E168" s="59">
        <f t="shared" si="75"/>
        <v>0</v>
      </c>
      <c r="F168" s="59">
        <f t="shared" si="76"/>
        <v>0</v>
      </c>
      <c r="G168" s="59">
        <f t="shared" si="77"/>
        <v>50</v>
      </c>
      <c r="H168" s="59">
        <f t="shared" si="78"/>
        <v>25</v>
      </c>
      <c r="I168" s="59">
        <f t="shared" si="79"/>
        <v>0.5</v>
      </c>
      <c r="J168">
        <v>4</v>
      </c>
      <c r="K168">
        <v>0</v>
      </c>
      <c r="L168">
        <v>0</v>
      </c>
      <c r="M168">
        <v>2</v>
      </c>
      <c r="N168">
        <v>1</v>
      </c>
      <c r="O168">
        <v>1</v>
      </c>
      <c r="P168">
        <v>222.75</v>
      </c>
      <c r="Q168">
        <v>0</v>
      </c>
      <c r="R168">
        <v>233</v>
      </c>
      <c r="S168">
        <v>78</v>
      </c>
      <c r="T168">
        <v>210.66666670000001</v>
      </c>
      <c r="U168">
        <v>166</v>
      </c>
      <c r="V168">
        <v>300</v>
      </c>
      <c r="W168">
        <v>94.666666660000004</v>
      </c>
      <c r="X168">
        <v>98.5</v>
      </c>
      <c r="Y168">
        <v>87</v>
      </c>
      <c r="Z168">
        <v>593.33333330000005</v>
      </c>
      <c r="AA168">
        <v>719</v>
      </c>
      <c r="AB168">
        <v>342</v>
      </c>
      <c r="AC168">
        <v>11</v>
      </c>
      <c r="AD168">
        <v>5</v>
      </c>
      <c r="AE168">
        <v>5</v>
      </c>
      <c r="AF168">
        <v>1</v>
      </c>
      <c r="AG168">
        <v>6</v>
      </c>
      <c r="AH168">
        <v>5</v>
      </c>
      <c r="AI168">
        <v>0</v>
      </c>
      <c r="AJ168">
        <v>0</v>
      </c>
      <c r="AK168">
        <v>0</v>
      </c>
      <c r="AL168">
        <v>0</v>
      </c>
      <c r="AM168">
        <v>4</v>
      </c>
      <c r="AN168">
        <v>1</v>
      </c>
      <c r="AO168">
        <v>0</v>
      </c>
      <c r="AP168">
        <v>0</v>
      </c>
      <c r="AQ168">
        <v>0</v>
      </c>
      <c r="AR168">
        <v>0</v>
      </c>
      <c r="AS168">
        <v>2</v>
      </c>
      <c r="AT168">
        <v>3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5</v>
      </c>
      <c r="BF168">
        <v>0</v>
      </c>
      <c r="BG168">
        <v>0</v>
      </c>
      <c r="BH168">
        <v>1</v>
      </c>
      <c r="BI168">
        <v>2</v>
      </c>
      <c r="BJ168">
        <v>1</v>
      </c>
      <c r="BK168">
        <v>1</v>
      </c>
      <c r="BL168">
        <v>278</v>
      </c>
      <c r="BM168">
        <v>26</v>
      </c>
      <c r="BN168">
        <v>12</v>
      </c>
      <c r="BO168">
        <v>111</v>
      </c>
      <c r="BP168">
        <v>5</v>
      </c>
      <c r="BQ168">
        <v>0</v>
      </c>
      <c r="BR168">
        <v>124</v>
      </c>
      <c r="BS168">
        <v>1</v>
      </c>
      <c r="BT168">
        <v>0</v>
      </c>
      <c r="BU168">
        <v>1</v>
      </c>
      <c r="BV168">
        <v>347</v>
      </c>
      <c r="BW168">
        <v>0</v>
      </c>
      <c r="BX168">
        <v>347</v>
      </c>
      <c r="BY168">
        <v>0</v>
      </c>
      <c r="BZ168">
        <v>0</v>
      </c>
      <c r="CA168">
        <v>0</v>
      </c>
      <c r="CB168">
        <v>0</v>
      </c>
      <c r="CC168">
        <v>0</v>
      </c>
      <c r="CD168" t="s">
        <v>58</v>
      </c>
      <c r="CE168" s="58" t="s">
        <v>111</v>
      </c>
    </row>
    <row r="169" spans="1:83">
      <c r="A169" t="s">
        <v>182</v>
      </c>
      <c r="B169" s="10">
        <v>48</v>
      </c>
      <c r="C169" s="4" t="s">
        <v>3</v>
      </c>
      <c r="D169" s="10" t="s">
        <v>40</v>
      </c>
      <c r="E169" s="59">
        <f t="shared" si="75"/>
        <v>75</v>
      </c>
      <c r="F169" s="59">
        <f t="shared" si="76"/>
        <v>25</v>
      </c>
      <c r="G169" s="59">
        <f t="shared" si="77"/>
        <v>0</v>
      </c>
      <c r="H169" s="59">
        <f t="shared" si="78"/>
        <v>0</v>
      </c>
      <c r="I169" s="59">
        <f t="shared" si="79"/>
        <v>0</v>
      </c>
      <c r="J169">
        <v>4</v>
      </c>
      <c r="K169">
        <v>3</v>
      </c>
      <c r="L169">
        <v>1</v>
      </c>
      <c r="M169">
        <v>0</v>
      </c>
      <c r="N169">
        <v>0</v>
      </c>
      <c r="O169">
        <v>0</v>
      </c>
      <c r="P169">
        <v>1351</v>
      </c>
      <c r="Q169">
        <v>1351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14</v>
      </c>
      <c r="AD169">
        <v>1</v>
      </c>
      <c r="AE169">
        <v>6</v>
      </c>
      <c r="AF169">
        <v>7</v>
      </c>
      <c r="AG169">
        <v>14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1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6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7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3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 t="s">
        <v>58</v>
      </c>
    </row>
    <row r="170" spans="1:83">
      <c r="A170" t="s">
        <v>169</v>
      </c>
      <c r="B170" s="10">
        <v>48</v>
      </c>
      <c r="C170" s="6" t="s">
        <v>2</v>
      </c>
      <c r="D170" s="10" t="s">
        <v>40</v>
      </c>
      <c r="E170" s="59">
        <f t="shared" si="75"/>
        <v>0</v>
      </c>
      <c r="F170" s="59">
        <f t="shared" si="76"/>
        <v>0</v>
      </c>
      <c r="G170" s="59">
        <f t="shared" si="77"/>
        <v>50</v>
      </c>
      <c r="H170" s="59">
        <f t="shared" si="78"/>
        <v>25</v>
      </c>
      <c r="I170" s="59">
        <f t="shared" si="79"/>
        <v>0.5</v>
      </c>
      <c r="J170">
        <v>4</v>
      </c>
      <c r="K170">
        <v>0</v>
      </c>
      <c r="L170">
        <v>0</v>
      </c>
      <c r="M170">
        <v>2</v>
      </c>
      <c r="N170">
        <v>1</v>
      </c>
      <c r="O170">
        <v>1</v>
      </c>
      <c r="P170">
        <v>408</v>
      </c>
      <c r="Q170">
        <v>0</v>
      </c>
      <c r="R170">
        <v>343</v>
      </c>
      <c r="S170">
        <v>607</v>
      </c>
      <c r="T170">
        <v>443.33333340000001</v>
      </c>
      <c r="U170">
        <v>85.5</v>
      </c>
      <c r="V170">
        <v>1159</v>
      </c>
      <c r="W170">
        <v>216.66666670000001</v>
      </c>
      <c r="X170">
        <v>266</v>
      </c>
      <c r="Y170">
        <v>118</v>
      </c>
      <c r="Z170">
        <v>481</v>
      </c>
      <c r="AA170">
        <v>605.5</v>
      </c>
      <c r="AB170">
        <v>232</v>
      </c>
      <c r="AC170">
        <v>9</v>
      </c>
      <c r="AD170">
        <v>5</v>
      </c>
      <c r="AE170">
        <v>3</v>
      </c>
      <c r="AF170">
        <v>1</v>
      </c>
      <c r="AG170">
        <v>4</v>
      </c>
      <c r="AH170">
        <v>5</v>
      </c>
      <c r="AI170">
        <v>0</v>
      </c>
      <c r="AJ170">
        <v>0</v>
      </c>
      <c r="AK170">
        <v>0</v>
      </c>
      <c r="AL170">
        <v>0</v>
      </c>
      <c r="AM170">
        <v>4</v>
      </c>
      <c r="AN170">
        <v>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1</v>
      </c>
      <c r="BA170">
        <v>0</v>
      </c>
      <c r="BB170">
        <v>0</v>
      </c>
      <c r="BC170">
        <v>0</v>
      </c>
      <c r="BD170">
        <v>0</v>
      </c>
      <c r="BE170">
        <v>4</v>
      </c>
      <c r="BF170">
        <v>0</v>
      </c>
      <c r="BG170">
        <v>0</v>
      </c>
      <c r="BH170">
        <v>1</v>
      </c>
      <c r="BI170">
        <v>1</v>
      </c>
      <c r="BJ170">
        <v>2</v>
      </c>
      <c r="BK170">
        <v>0</v>
      </c>
      <c r="BL170">
        <v>93</v>
      </c>
      <c r="BM170">
        <v>11</v>
      </c>
      <c r="BN170">
        <v>9</v>
      </c>
      <c r="BO170">
        <v>29</v>
      </c>
      <c r="BP170">
        <v>3</v>
      </c>
      <c r="BQ170">
        <v>7</v>
      </c>
      <c r="BR170">
        <v>34</v>
      </c>
      <c r="BS170">
        <v>1</v>
      </c>
      <c r="BT170">
        <v>1</v>
      </c>
      <c r="BU170">
        <v>0</v>
      </c>
      <c r="BV170">
        <v>339</v>
      </c>
      <c r="BW170">
        <v>339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 t="s">
        <v>58</v>
      </c>
    </row>
    <row r="171" spans="1:83">
      <c r="A171" t="s">
        <v>170</v>
      </c>
      <c r="B171" s="10">
        <v>40</v>
      </c>
      <c r="C171" s="6" t="s">
        <v>2</v>
      </c>
      <c r="D171" s="10" t="s">
        <v>40</v>
      </c>
      <c r="E171" s="59">
        <f t="shared" si="75"/>
        <v>0</v>
      </c>
      <c r="F171" s="59">
        <f t="shared" si="76"/>
        <v>25</v>
      </c>
      <c r="G171" s="59">
        <f t="shared" si="77"/>
        <v>50</v>
      </c>
      <c r="H171" s="59">
        <f t="shared" si="78"/>
        <v>0</v>
      </c>
      <c r="I171" s="59">
        <f t="shared" si="79"/>
        <v>0.5</v>
      </c>
      <c r="J171">
        <v>4</v>
      </c>
      <c r="K171">
        <v>0</v>
      </c>
      <c r="L171">
        <v>1</v>
      </c>
      <c r="M171">
        <v>2</v>
      </c>
      <c r="N171">
        <v>0</v>
      </c>
      <c r="O171">
        <v>1</v>
      </c>
      <c r="P171">
        <v>619</v>
      </c>
      <c r="Q171">
        <v>450</v>
      </c>
      <c r="R171">
        <v>505.5</v>
      </c>
      <c r="S171">
        <v>0</v>
      </c>
      <c r="T171">
        <v>56</v>
      </c>
      <c r="U171">
        <v>56</v>
      </c>
      <c r="V171">
        <v>0</v>
      </c>
      <c r="W171">
        <v>98.5</v>
      </c>
      <c r="X171">
        <v>98.5</v>
      </c>
      <c r="Y171">
        <v>0</v>
      </c>
      <c r="Z171">
        <v>954.5</v>
      </c>
      <c r="AA171">
        <v>954.5</v>
      </c>
      <c r="AB171">
        <v>0</v>
      </c>
      <c r="AC171">
        <v>37</v>
      </c>
      <c r="AD171">
        <v>8</v>
      </c>
      <c r="AE171">
        <v>29</v>
      </c>
      <c r="AF171">
        <v>0</v>
      </c>
      <c r="AG171">
        <v>4</v>
      </c>
      <c r="AH171">
        <v>4</v>
      </c>
      <c r="AI171">
        <v>17</v>
      </c>
      <c r="AJ171">
        <v>0</v>
      </c>
      <c r="AK171">
        <v>0</v>
      </c>
      <c r="AL171">
        <v>12</v>
      </c>
      <c r="AM171">
        <v>4</v>
      </c>
      <c r="AN171">
        <v>1</v>
      </c>
      <c r="AO171">
        <v>3</v>
      </c>
      <c r="AP171">
        <v>0</v>
      </c>
      <c r="AQ171">
        <v>0</v>
      </c>
      <c r="AR171">
        <v>0</v>
      </c>
      <c r="AS171">
        <v>0</v>
      </c>
      <c r="AT171">
        <v>3</v>
      </c>
      <c r="AU171">
        <v>14</v>
      </c>
      <c r="AV171">
        <v>0</v>
      </c>
      <c r="AW171">
        <v>0</v>
      </c>
      <c r="AX171">
        <v>12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12</v>
      </c>
      <c r="BF171">
        <v>0</v>
      </c>
      <c r="BG171">
        <v>1</v>
      </c>
      <c r="BH171">
        <v>0</v>
      </c>
      <c r="BI171">
        <v>2</v>
      </c>
      <c r="BJ171">
        <v>0</v>
      </c>
      <c r="BK171">
        <v>9</v>
      </c>
      <c r="BL171">
        <v>55</v>
      </c>
      <c r="BM171">
        <v>8</v>
      </c>
      <c r="BN171">
        <v>8</v>
      </c>
      <c r="BO171">
        <v>7</v>
      </c>
      <c r="BP171">
        <v>5</v>
      </c>
      <c r="BQ171">
        <v>0</v>
      </c>
      <c r="BR171">
        <v>27</v>
      </c>
      <c r="BS171">
        <v>1</v>
      </c>
      <c r="BT171">
        <v>0</v>
      </c>
      <c r="BU171">
        <v>1</v>
      </c>
      <c r="BV171">
        <v>1015</v>
      </c>
      <c r="BW171">
        <v>0</v>
      </c>
      <c r="BX171">
        <v>1015</v>
      </c>
      <c r="BY171">
        <v>0</v>
      </c>
      <c r="BZ171">
        <v>0</v>
      </c>
      <c r="CA171">
        <v>0</v>
      </c>
      <c r="CB171">
        <v>0</v>
      </c>
      <c r="CC171">
        <v>0</v>
      </c>
      <c r="CD171" t="s">
        <v>58</v>
      </c>
      <c r="CE171" s="58" t="s">
        <v>111</v>
      </c>
    </row>
    <row r="172" spans="1:83">
      <c r="A172" t="s">
        <v>171</v>
      </c>
      <c r="B172" s="10">
        <v>48</v>
      </c>
      <c r="C172" s="4" t="s">
        <v>3</v>
      </c>
      <c r="D172" s="10" t="s">
        <v>40</v>
      </c>
      <c r="E172" s="59">
        <f t="shared" si="75"/>
        <v>0</v>
      </c>
      <c r="F172" s="59">
        <f t="shared" si="76"/>
        <v>0</v>
      </c>
      <c r="G172" s="59">
        <f t="shared" si="77"/>
        <v>50</v>
      </c>
      <c r="H172" s="59">
        <f t="shared" si="78"/>
        <v>25</v>
      </c>
      <c r="I172" s="59">
        <f t="shared" si="79"/>
        <v>0.5</v>
      </c>
      <c r="J172">
        <v>4</v>
      </c>
      <c r="K172">
        <v>0</v>
      </c>
      <c r="L172">
        <v>0</v>
      </c>
      <c r="M172">
        <v>2</v>
      </c>
      <c r="N172">
        <v>1</v>
      </c>
      <c r="O172">
        <v>1</v>
      </c>
      <c r="P172">
        <v>959.25</v>
      </c>
      <c r="Q172">
        <v>0</v>
      </c>
      <c r="R172">
        <v>461.5</v>
      </c>
      <c r="S172">
        <v>1571</v>
      </c>
      <c r="T172">
        <v>164.33333329999999</v>
      </c>
      <c r="U172">
        <v>123</v>
      </c>
      <c r="V172">
        <v>247</v>
      </c>
      <c r="W172">
        <v>482.66666659999999</v>
      </c>
      <c r="X172">
        <v>684</v>
      </c>
      <c r="Y172">
        <v>80</v>
      </c>
      <c r="Z172">
        <v>305.66666659999999</v>
      </c>
      <c r="AA172">
        <v>352</v>
      </c>
      <c r="AB172">
        <v>213</v>
      </c>
      <c r="AC172">
        <v>14</v>
      </c>
      <c r="AD172">
        <v>9</v>
      </c>
      <c r="AE172">
        <v>4</v>
      </c>
      <c r="AF172">
        <v>1</v>
      </c>
      <c r="AG172">
        <v>4</v>
      </c>
      <c r="AH172">
        <v>9</v>
      </c>
      <c r="AI172">
        <v>0</v>
      </c>
      <c r="AJ172">
        <v>0</v>
      </c>
      <c r="AK172">
        <v>0</v>
      </c>
      <c r="AL172">
        <v>1</v>
      </c>
      <c r="AM172">
        <v>4</v>
      </c>
      <c r="AN172">
        <v>5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3</v>
      </c>
      <c r="AU172">
        <v>0</v>
      </c>
      <c r="AV172">
        <v>0</v>
      </c>
      <c r="AW172">
        <v>0</v>
      </c>
      <c r="AX172">
        <v>1</v>
      </c>
      <c r="AY172">
        <v>0</v>
      </c>
      <c r="AZ172">
        <v>1</v>
      </c>
      <c r="BA172">
        <v>0</v>
      </c>
      <c r="BB172">
        <v>0</v>
      </c>
      <c r="BC172">
        <v>0</v>
      </c>
      <c r="BD172">
        <v>0</v>
      </c>
      <c r="BE172">
        <v>45</v>
      </c>
      <c r="BF172">
        <v>5</v>
      </c>
      <c r="BG172">
        <v>0</v>
      </c>
      <c r="BH172">
        <v>25</v>
      </c>
      <c r="BI172">
        <v>1</v>
      </c>
      <c r="BJ172">
        <v>2</v>
      </c>
      <c r="BK172">
        <v>12</v>
      </c>
      <c r="BL172">
        <v>25</v>
      </c>
      <c r="BM172">
        <v>10</v>
      </c>
      <c r="BN172">
        <v>2</v>
      </c>
      <c r="BO172">
        <v>2</v>
      </c>
      <c r="BP172">
        <v>1</v>
      </c>
      <c r="BQ172">
        <v>4</v>
      </c>
      <c r="BR172">
        <v>6</v>
      </c>
      <c r="BS172">
        <v>1</v>
      </c>
      <c r="BT172">
        <v>0</v>
      </c>
      <c r="BU172">
        <v>1</v>
      </c>
      <c r="BV172">
        <v>1343</v>
      </c>
      <c r="BW172">
        <v>0</v>
      </c>
      <c r="BX172">
        <v>1343</v>
      </c>
      <c r="BY172">
        <v>0</v>
      </c>
      <c r="BZ172">
        <v>0</v>
      </c>
      <c r="CA172">
        <v>0</v>
      </c>
      <c r="CB172">
        <v>0</v>
      </c>
      <c r="CC172">
        <v>0</v>
      </c>
      <c r="CD172" t="s">
        <v>58</v>
      </c>
      <c r="CE172" s="58"/>
    </row>
    <row r="173" spans="1:83">
      <c r="A173" t="s">
        <v>172</v>
      </c>
      <c r="B173" s="10">
        <v>40</v>
      </c>
      <c r="C173" s="4" t="s">
        <v>3</v>
      </c>
      <c r="D173" s="10" t="s">
        <v>40</v>
      </c>
      <c r="E173" s="59">
        <f t="shared" si="75"/>
        <v>0</v>
      </c>
      <c r="F173" s="59">
        <f t="shared" si="76"/>
        <v>0</v>
      </c>
      <c r="G173" s="59">
        <f t="shared" si="77"/>
        <v>50</v>
      </c>
      <c r="H173" s="59">
        <f t="shared" si="78"/>
        <v>50</v>
      </c>
      <c r="I173" s="59">
        <f t="shared" si="79"/>
        <v>0.5</v>
      </c>
      <c r="J173">
        <v>4</v>
      </c>
      <c r="K173">
        <v>0</v>
      </c>
      <c r="L173">
        <v>0</v>
      </c>
      <c r="M173">
        <v>2</v>
      </c>
      <c r="N173">
        <v>2</v>
      </c>
      <c r="O173">
        <v>0</v>
      </c>
      <c r="P173">
        <v>550</v>
      </c>
      <c r="Q173">
        <v>0</v>
      </c>
      <c r="R173">
        <v>270</v>
      </c>
      <c r="S173">
        <v>830</v>
      </c>
      <c r="T173">
        <v>337</v>
      </c>
      <c r="U173">
        <v>279.5</v>
      </c>
      <c r="V173">
        <v>394.5</v>
      </c>
      <c r="W173">
        <v>77.75</v>
      </c>
      <c r="X173">
        <v>83.5</v>
      </c>
      <c r="Y173">
        <v>72</v>
      </c>
      <c r="Z173">
        <v>658</v>
      </c>
      <c r="AA173">
        <v>1047</v>
      </c>
      <c r="AB173">
        <v>269</v>
      </c>
      <c r="AC173">
        <v>12</v>
      </c>
      <c r="AD173">
        <v>5</v>
      </c>
      <c r="AE173">
        <v>5</v>
      </c>
      <c r="AF173">
        <v>2</v>
      </c>
      <c r="AG173">
        <v>6</v>
      </c>
      <c r="AH173">
        <v>5</v>
      </c>
      <c r="AI173">
        <v>1</v>
      </c>
      <c r="AJ173">
        <v>0</v>
      </c>
      <c r="AK173">
        <v>0</v>
      </c>
      <c r="AL173">
        <v>0</v>
      </c>
      <c r="AM173">
        <v>4</v>
      </c>
      <c r="AN173">
        <v>1</v>
      </c>
      <c r="AO173">
        <v>0</v>
      </c>
      <c r="AP173">
        <v>0</v>
      </c>
      <c r="AQ173">
        <v>0</v>
      </c>
      <c r="AR173">
        <v>0</v>
      </c>
      <c r="AS173">
        <v>2</v>
      </c>
      <c r="AT173">
        <v>2</v>
      </c>
      <c r="AU173">
        <v>1</v>
      </c>
      <c r="AV173">
        <v>0</v>
      </c>
      <c r="AW173">
        <v>0</v>
      </c>
      <c r="AX173">
        <v>0</v>
      </c>
      <c r="AY173">
        <v>0</v>
      </c>
      <c r="AZ173">
        <v>2</v>
      </c>
      <c r="BA173">
        <v>0</v>
      </c>
      <c r="BB173">
        <v>0</v>
      </c>
      <c r="BC173">
        <v>0</v>
      </c>
      <c r="BD173">
        <v>0</v>
      </c>
      <c r="BE173">
        <v>5</v>
      </c>
      <c r="BF173">
        <v>0</v>
      </c>
      <c r="BG173">
        <v>0</v>
      </c>
      <c r="BH173">
        <v>0</v>
      </c>
      <c r="BI173">
        <v>2</v>
      </c>
      <c r="BJ173">
        <v>2</v>
      </c>
      <c r="BK173">
        <v>1</v>
      </c>
      <c r="BL173">
        <v>76</v>
      </c>
      <c r="BM173">
        <v>8</v>
      </c>
      <c r="BN173">
        <v>3</v>
      </c>
      <c r="BO173">
        <v>18</v>
      </c>
      <c r="BP173">
        <v>4</v>
      </c>
      <c r="BQ173">
        <v>0</v>
      </c>
      <c r="BR173">
        <v>43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 t="s">
        <v>58</v>
      </c>
      <c r="CE173" s="58" t="s">
        <v>111</v>
      </c>
    </row>
    <row r="174" spans="1:83">
      <c r="A174" t="s">
        <v>173</v>
      </c>
      <c r="B174" s="10">
        <v>40</v>
      </c>
      <c r="C174" s="6" t="s">
        <v>2</v>
      </c>
      <c r="D174" s="10" t="s">
        <v>40</v>
      </c>
      <c r="E174" s="59">
        <f t="shared" si="75"/>
        <v>0</v>
      </c>
      <c r="F174" s="59">
        <f t="shared" si="76"/>
        <v>0</v>
      </c>
      <c r="G174" s="59">
        <f t="shared" si="77"/>
        <v>50</v>
      </c>
      <c r="H174" s="59">
        <f t="shared" si="78"/>
        <v>50</v>
      </c>
      <c r="I174" s="59">
        <f t="shared" si="79"/>
        <v>0.5</v>
      </c>
      <c r="J174">
        <v>4</v>
      </c>
      <c r="K174">
        <v>0</v>
      </c>
      <c r="L174">
        <v>0</v>
      </c>
      <c r="M174">
        <v>2</v>
      </c>
      <c r="N174">
        <v>2</v>
      </c>
      <c r="O174">
        <v>0</v>
      </c>
      <c r="P174">
        <v>297</v>
      </c>
      <c r="Q174">
        <v>0</v>
      </c>
      <c r="R174">
        <v>311</v>
      </c>
      <c r="S174">
        <v>283</v>
      </c>
      <c r="T174">
        <v>86</v>
      </c>
      <c r="U174">
        <v>79.5</v>
      </c>
      <c r="V174">
        <v>92.5</v>
      </c>
      <c r="W174">
        <v>896.25</v>
      </c>
      <c r="X174">
        <v>1182.5</v>
      </c>
      <c r="Y174">
        <v>610</v>
      </c>
      <c r="Z174">
        <v>29.25</v>
      </c>
      <c r="AA174">
        <v>29.5</v>
      </c>
      <c r="AB174">
        <v>29</v>
      </c>
      <c r="AC174">
        <v>13</v>
      </c>
      <c r="AD174">
        <v>5</v>
      </c>
      <c r="AE174">
        <v>5</v>
      </c>
      <c r="AF174">
        <v>3</v>
      </c>
      <c r="AG174">
        <v>5</v>
      </c>
      <c r="AH174">
        <v>5</v>
      </c>
      <c r="AI174">
        <v>2</v>
      </c>
      <c r="AJ174">
        <v>0</v>
      </c>
      <c r="AK174">
        <v>0</v>
      </c>
      <c r="AL174">
        <v>1</v>
      </c>
      <c r="AM174">
        <v>4</v>
      </c>
      <c r="AN174">
        <v>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2</v>
      </c>
      <c r="AU174">
        <v>2</v>
      </c>
      <c r="AV174">
        <v>0</v>
      </c>
      <c r="AW174">
        <v>0</v>
      </c>
      <c r="AX174">
        <v>1</v>
      </c>
      <c r="AY174">
        <v>1</v>
      </c>
      <c r="AZ174">
        <v>2</v>
      </c>
      <c r="BA174">
        <v>0</v>
      </c>
      <c r="BB174">
        <v>0</v>
      </c>
      <c r="BC174">
        <v>0</v>
      </c>
      <c r="BD174">
        <v>0</v>
      </c>
      <c r="BE174">
        <v>10</v>
      </c>
      <c r="BF174">
        <v>0</v>
      </c>
      <c r="BG174">
        <v>0</v>
      </c>
      <c r="BH174">
        <v>0</v>
      </c>
      <c r="BI174">
        <v>0</v>
      </c>
      <c r="BJ174">
        <v>4</v>
      </c>
      <c r="BK174">
        <v>6</v>
      </c>
      <c r="BL174">
        <v>116</v>
      </c>
      <c r="BM174">
        <v>15</v>
      </c>
      <c r="BN174">
        <v>0</v>
      </c>
      <c r="BO174">
        <v>31</v>
      </c>
      <c r="BP174">
        <v>13</v>
      </c>
      <c r="BQ174">
        <v>14</v>
      </c>
      <c r="BR174">
        <v>43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 t="s">
        <v>58</v>
      </c>
      <c r="CE174" s="58" t="s">
        <v>111</v>
      </c>
    </row>
    <row r="175" spans="1:83">
      <c r="A175" t="s">
        <v>174</v>
      </c>
      <c r="B175" s="10">
        <v>48</v>
      </c>
      <c r="C175" s="6" t="s">
        <v>2</v>
      </c>
      <c r="D175" s="10" t="s">
        <v>40</v>
      </c>
      <c r="E175" s="59">
        <f t="shared" si="75"/>
        <v>100</v>
      </c>
      <c r="F175" s="59">
        <f t="shared" si="76"/>
        <v>0</v>
      </c>
      <c r="G175" s="59">
        <f t="shared" si="77"/>
        <v>0</v>
      </c>
      <c r="H175" s="59">
        <f t="shared" si="78"/>
        <v>0</v>
      </c>
      <c r="I175" s="59">
        <f t="shared" si="79"/>
        <v>0</v>
      </c>
      <c r="J175">
        <v>4</v>
      </c>
      <c r="K175">
        <v>4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3</v>
      </c>
      <c r="BF175">
        <v>3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196</v>
      </c>
      <c r="BM175">
        <v>85</v>
      </c>
      <c r="BN175">
        <v>0</v>
      </c>
      <c r="BO175">
        <v>0</v>
      </c>
      <c r="BP175">
        <v>0</v>
      </c>
      <c r="BQ175">
        <v>0</v>
      </c>
      <c r="BR175">
        <v>111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 t="s">
        <v>58</v>
      </c>
    </row>
    <row r="176" spans="1:83">
      <c r="A176" t="s">
        <v>183</v>
      </c>
      <c r="B176" s="10">
        <v>48</v>
      </c>
      <c r="C176" s="6" t="s">
        <v>2</v>
      </c>
      <c r="D176" s="10" t="s">
        <v>40</v>
      </c>
      <c r="E176" s="59">
        <f t="shared" si="75"/>
        <v>0</v>
      </c>
      <c r="F176" s="59">
        <f t="shared" si="76"/>
        <v>0</v>
      </c>
      <c r="G176" s="59">
        <f t="shared" si="77"/>
        <v>50</v>
      </c>
      <c r="H176" s="59">
        <f t="shared" si="78"/>
        <v>50</v>
      </c>
      <c r="I176" s="59">
        <f t="shared" si="79"/>
        <v>0.5</v>
      </c>
      <c r="J176">
        <v>4</v>
      </c>
      <c r="K176">
        <v>0</v>
      </c>
      <c r="L176">
        <v>0</v>
      </c>
      <c r="M176">
        <v>2</v>
      </c>
      <c r="N176">
        <v>2</v>
      </c>
      <c r="O176">
        <v>0</v>
      </c>
      <c r="P176">
        <v>604.5</v>
      </c>
      <c r="Q176">
        <v>0</v>
      </c>
      <c r="R176">
        <v>438.5</v>
      </c>
      <c r="S176">
        <v>770.5</v>
      </c>
      <c r="T176">
        <v>521</v>
      </c>
      <c r="U176">
        <v>295</v>
      </c>
      <c r="V176">
        <v>747</v>
      </c>
      <c r="W176">
        <v>142.25</v>
      </c>
      <c r="X176">
        <v>156</v>
      </c>
      <c r="Y176">
        <v>128.5</v>
      </c>
      <c r="Z176">
        <v>723.5</v>
      </c>
      <c r="AA176">
        <v>1041</v>
      </c>
      <c r="AB176">
        <v>406</v>
      </c>
      <c r="AC176">
        <v>18</v>
      </c>
      <c r="AD176">
        <v>6</v>
      </c>
      <c r="AE176">
        <v>5</v>
      </c>
      <c r="AF176">
        <v>7</v>
      </c>
      <c r="AG176">
        <v>5</v>
      </c>
      <c r="AH176">
        <v>4</v>
      </c>
      <c r="AI176">
        <v>7</v>
      </c>
      <c r="AJ176">
        <v>0</v>
      </c>
      <c r="AK176">
        <v>0</v>
      </c>
      <c r="AL176">
        <v>2</v>
      </c>
      <c r="AM176">
        <v>4</v>
      </c>
      <c r="AN176">
        <v>0</v>
      </c>
      <c r="AO176">
        <v>2</v>
      </c>
      <c r="AP176">
        <v>0</v>
      </c>
      <c r="AQ176">
        <v>0</v>
      </c>
      <c r="AR176">
        <v>0</v>
      </c>
      <c r="AS176">
        <v>1</v>
      </c>
      <c r="AT176">
        <v>2</v>
      </c>
      <c r="AU176">
        <v>2</v>
      </c>
      <c r="AV176">
        <v>0</v>
      </c>
      <c r="AW176">
        <v>0</v>
      </c>
      <c r="AX176">
        <v>0</v>
      </c>
      <c r="AY176">
        <v>0</v>
      </c>
      <c r="AZ176">
        <v>2</v>
      </c>
      <c r="BA176">
        <v>3</v>
      </c>
      <c r="BB176">
        <v>0</v>
      </c>
      <c r="BC176">
        <v>0</v>
      </c>
      <c r="BD176">
        <v>2</v>
      </c>
      <c r="BE176">
        <v>4</v>
      </c>
      <c r="BF176">
        <v>0</v>
      </c>
      <c r="BG176">
        <v>0</v>
      </c>
      <c r="BH176">
        <v>0</v>
      </c>
      <c r="BI176">
        <v>1</v>
      </c>
      <c r="BJ176">
        <v>3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t="s">
        <v>58</v>
      </c>
      <c r="CE176" s="58"/>
    </row>
    <row r="177" spans="1:154">
      <c r="A177" t="s">
        <v>175</v>
      </c>
      <c r="B177" s="10">
        <v>48</v>
      </c>
      <c r="C177" s="4" t="s">
        <v>3</v>
      </c>
      <c r="D177" s="10" t="s">
        <v>40</v>
      </c>
      <c r="E177" s="59">
        <f t="shared" si="75"/>
        <v>75</v>
      </c>
      <c r="F177" s="59">
        <f t="shared" si="76"/>
        <v>25</v>
      </c>
      <c r="G177" s="59">
        <f t="shared" si="77"/>
        <v>0</v>
      </c>
      <c r="H177" s="59">
        <f t="shared" si="78"/>
        <v>0</v>
      </c>
      <c r="I177" s="59">
        <f t="shared" si="79"/>
        <v>0</v>
      </c>
      <c r="J177">
        <v>4</v>
      </c>
      <c r="K177">
        <v>3</v>
      </c>
      <c r="L177">
        <v>1</v>
      </c>
      <c r="M177">
        <v>0</v>
      </c>
      <c r="N177">
        <v>0</v>
      </c>
      <c r="O177">
        <v>0</v>
      </c>
      <c r="P177">
        <v>478</v>
      </c>
      <c r="Q177">
        <v>478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4</v>
      </c>
      <c r="AD177">
        <v>2</v>
      </c>
      <c r="AE177">
        <v>1</v>
      </c>
      <c r="AF177">
        <v>1</v>
      </c>
      <c r="AG177">
        <v>1</v>
      </c>
      <c r="AH177">
        <v>1</v>
      </c>
      <c r="AI177">
        <v>0</v>
      </c>
      <c r="AJ177">
        <v>0</v>
      </c>
      <c r="AK177">
        <v>0</v>
      </c>
      <c r="AL177">
        <v>2</v>
      </c>
      <c r="AM177">
        <v>1</v>
      </c>
      <c r="AN177">
        <v>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1</v>
      </c>
      <c r="BE177">
        <v>12</v>
      </c>
      <c r="BF177">
        <v>10</v>
      </c>
      <c r="BG177">
        <v>0</v>
      </c>
      <c r="BH177">
        <v>0</v>
      </c>
      <c r="BI177">
        <v>0</v>
      </c>
      <c r="BJ177">
        <v>0</v>
      </c>
      <c r="BK177">
        <v>2</v>
      </c>
      <c r="BL177">
        <v>240</v>
      </c>
      <c r="BM177">
        <v>79</v>
      </c>
      <c r="BN177">
        <v>21</v>
      </c>
      <c r="BO177">
        <v>0</v>
      </c>
      <c r="BP177">
        <v>0</v>
      </c>
      <c r="BQ177">
        <v>0</v>
      </c>
      <c r="BR177">
        <v>140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t="s">
        <v>58</v>
      </c>
      <c r="CE177" s="58" t="s">
        <v>111</v>
      </c>
    </row>
    <row r="178" spans="1:154">
      <c r="A178" t="s">
        <v>176</v>
      </c>
      <c r="B178" s="10">
        <v>48</v>
      </c>
      <c r="C178" s="6" t="s">
        <v>2</v>
      </c>
      <c r="D178" s="10" t="s">
        <v>40</v>
      </c>
      <c r="E178" s="59">
        <f t="shared" si="75"/>
        <v>0</v>
      </c>
      <c r="F178" s="59">
        <f t="shared" si="76"/>
        <v>0</v>
      </c>
      <c r="G178" s="59">
        <f t="shared" si="77"/>
        <v>50</v>
      </c>
      <c r="H178" s="59">
        <f t="shared" si="78"/>
        <v>25</v>
      </c>
      <c r="I178" s="59">
        <f t="shared" si="79"/>
        <v>0.5</v>
      </c>
      <c r="J178">
        <v>4</v>
      </c>
      <c r="K178">
        <v>0</v>
      </c>
      <c r="L178">
        <v>0</v>
      </c>
      <c r="M178">
        <v>2</v>
      </c>
      <c r="N178">
        <v>1</v>
      </c>
      <c r="O178">
        <v>1</v>
      </c>
      <c r="P178">
        <v>446.5</v>
      </c>
      <c r="Q178">
        <v>0</v>
      </c>
      <c r="R178">
        <v>440.5</v>
      </c>
      <c r="S178">
        <v>754</v>
      </c>
      <c r="T178">
        <v>320</v>
      </c>
      <c r="U178">
        <v>343.5</v>
      </c>
      <c r="V178">
        <v>273</v>
      </c>
      <c r="W178">
        <v>170.33333329999999</v>
      </c>
      <c r="X178">
        <v>221.5</v>
      </c>
      <c r="Y178">
        <v>68</v>
      </c>
      <c r="Z178">
        <v>435.33333340000001</v>
      </c>
      <c r="AA178">
        <v>558</v>
      </c>
      <c r="AB178">
        <v>190</v>
      </c>
      <c r="AC178">
        <v>14</v>
      </c>
      <c r="AD178">
        <v>6</v>
      </c>
      <c r="AE178">
        <v>7</v>
      </c>
      <c r="AF178">
        <v>1</v>
      </c>
      <c r="AG178">
        <v>4</v>
      </c>
      <c r="AH178">
        <v>6</v>
      </c>
      <c r="AI178">
        <v>2</v>
      </c>
      <c r="AJ178">
        <v>0</v>
      </c>
      <c r="AK178">
        <v>0</v>
      </c>
      <c r="AL178">
        <v>2</v>
      </c>
      <c r="AM178">
        <v>4</v>
      </c>
      <c r="AN178">
        <v>2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3</v>
      </c>
      <c r="AU178">
        <v>2</v>
      </c>
      <c r="AV178">
        <v>0</v>
      </c>
      <c r="AW178">
        <v>0</v>
      </c>
      <c r="AX178">
        <v>2</v>
      </c>
      <c r="AY178">
        <v>0</v>
      </c>
      <c r="AZ178">
        <v>1</v>
      </c>
      <c r="BA178">
        <v>0</v>
      </c>
      <c r="BB178">
        <v>0</v>
      </c>
      <c r="BC178">
        <v>0</v>
      </c>
      <c r="BD178">
        <v>0</v>
      </c>
      <c r="BE178">
        <v>3</v>
      </c>
      <c r="BF178">
        <v>0</v>
      </c>
      <c r="BG178">
        <v>0</v>
      </c>
      <c r="BH178">
        <v>0</v>
      </c>
      <c r="BI178">
        <v>1</v>
      </c>
      <c r="BJ178">
        <v>2</v>
      </c>
      <c r="BK178">
        <v>0</v>
      </c>
      <c r="BL178">
        <v>72</v>
      </c>
      <c r="BM178">
        <v>16</v>
      </c>
      <c r="BN178">
        <v>2</v>
      </c>
      <c r="BO178">
        <v>17</v>
      </c>
      <c r="BP178">
        <v>4</v>
      </c>
      <c r="BQ178">
        <v>7</v>
      </c>
      <c r="BR178">
        <v>26</v>
      </c>
      <c r="BS178">
        <v>1</v>
      </c>
      <c r="BT178">
        <v>1</v>
      </c>
      <c r="BU178">
        <v>0</v>
      </c>
      <c r="BV178">
        <v>151</v>
      </c>
      <c r="BW178">
        <v>151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 t="s">
        <v>58</v>
      </c>
      <c r="CE178" s="58" t="s">
        <v>111</v>
      </c>
    </row>
    <row r="179" spans="1:154">
      <c r="A179" t="s">
        <v>177</v>
      </c>
      <c r="B179" s="10">
        <v>40</v>
      </c>
      <c r="C179" s="6" t="s">
        <v>2</v>
      </c>
      <c r="D179" s="10" t="s">
        <v>40</v>
      </c>
      <c r="E179" s="59">
        <f t="shared" si="75"/>
        <v>75</v>
      </c>
      <c r="F179" s="59">
        <f t="shared" si="76"/>
        <v>25</v>
      </c>
      <c r="G179" s="59">
        <f t="shared" si="77"/>
        <v>0</v>
      </c>
      <c r="H179" s="59">
        <f t="shared" si="78"/>
        <v>0</v>
      </c>
      <c r="I179" s="59">
        <f t="shared" si="79"/>
        <v>0</v>
      </c>
      <c r="J179">
        <v>4</v>
      </c>
      <c r="K179">
        <v>3</v>
      </c>
      <c r="L179">
        <v>1</v>
      </c>
      <c r="M179">
        <v>0</v>
      </c>
      <c r="N179">
        <v>0</v>
      </c>
      <c r="O179">
        <v>0</v>
      </c>
      <c r="P179">
        <v>2952</v>
      </c>
      <c r="Q179">
        <v>2952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2</v>
      </c>
      <c r="AD179">
        <v>2</v>
      </c>
      <c r="AE179">
        <v>0</v>
      </c>
      <c r="AF179">
        <v>0</v>
      </c>
      <c r="AG179">
        <v>1</v>
      </c>
      <c r="AH179">
        <v>1</v>
      </c>
      <c r="AI179">
        <v>0</v>
      </c>
      <c r="AJ179">
        <v>0</v>
      </c>
      <c r="AK179">
        <v>0</v>
      </c>
      <c r="AL179">
        <v>0</v>
      </c>
      <c r="AM179">
        <v>1</v>
      </c>
      <c r="AN179">
        <v>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3</v>
      </c>
      <c r="BF179">
        <v>1</v>
      </c>
      <c r="BG179">
        <v>2</v>
      </c>
      <c r="BH179">
        <v>0</v>
      </c>
      <c r="BI179">
        <v>0</v>
      </c>
      <c r="BJ179">
        <v>0</v>
      </c>
      <c r="BK179">
        <v>0</v>
      </c>
      <c r="BL179">
        <v>73</v>
      </c>
      <c r="BM179">
        <v>14</v>
      </c>
      <c r="BN179">
        <v>1</v>
      </c>
      <c r="BO179">
        <v>0</v>
      </c>
      <c r="BP179">
        <v>0</v>
      </c>
      <c r="BQ179">
        <v>0</v>
      </c>
      <c r="BR179">
        <v>58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 t="s">
        <v>58</v>
      </c>
      <c r="CE179" s="58" t="s">
        <v>111</v>
      </c>
    </row>
    <row r="180" spans="1:154">
      <c r="A180" s="63"/>
      <c r="C180" s="65"/>
      <c r="D180" s="65"/>
      <c r="E180" s="65"/>
      <c r="F180" s="65"/>
      <c r="G180" s="65"/>
      <c r="H180" s="65"/>
      <c r="I180" s="65"/>
      <c r="J180" s="65"/>
      <c r="K180" s="63"/>
      <c r="L180" s="63"/>
      <c r="M180" s="63"/>
      <c r="N180" s="63"/>
      <c r="O180" s="64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S180" s="63"/>
      <c r="AT180" s="63"/>
      <c r="AU180" s="63"/>
      <c r="CE180" s="58" t="s">
        <v>111</v>
      </c>
    </row>
    <row r="181" spans="1:154">
      <c r="A181" s="34" t="s">
        <v>3</v>
      </c>
      <c r="B181" s="34">
        <f>COUNTIF(C154:C179,"WT")</f>
        <v>10</v>
      </c>
      <c r="C181" s="63"/>
      <c r="D181" s="22" t="s">
        <v>41</v>
      </c>
      <c r="E181" s="24">
        <f>AVERAGE(E157:E160,E162,E167,E169:E169,E172:E173,E177)</f>
        <v>42.5</v>
      </c>
      <c r="F181" s="24">
        <f t="shared" ref="F181:BQ181" si="80">AVERAGE(F157:F160,F162,F167,F169:F169,F172:F173,F177)</f>
        <v>10</v>
      </c>
      <c r="G181" s="24">
        <f t="shared" si="80"/>
        <v>20</v>
      </c>
      <c r="H181" s="24">
        <f t="shared" si="80"/>
        <v>20</v>
      </c>
      <c r="I181" s="24">
        <f t="shared" si="80"/>
        <v>0.2</v>
      </c>
      <c r="J181" s="24">
        <f t="shared" si="80"/>
        <v>4</v>
      </c>
      <c r="K181" s="24">
        <f t="shared" si="80"/>
        <v>1.7</v>
      </c>
      <c r="L181" s="24">
        <f t="shared" si="80"/>
        <v>0.4</v>
      </c>
      <c r="M181" s="24">
        <f t="shared" si="80"/>
        <v>0.8</v>
      </c>
      <c r="N181" s="24">
        <f t="shared" si="80"/>
        <v>0.8</v>
      </c>
      <c r="O181" s="24">
        <f t="shared" si="80"/>
        <v>0.3</v>
      </c>
      <c r="P181" s="24">
        <f t="shared" si="80"/>
        <v>843</v>
      </c>
      <c r="Q181" s="24">
        <f t="shared" si="80"/>
        <v>791.1</v>
      </c>
      <c r="R181" s="24">
        <f t="shared" si="80"/>
        <v>93.85</v>
      </c>
      <c r="S181" s="24">
        <f t="shared" si="80"/>
        <v>320.39999999999998</v>
      </c>
      <c r="T181" s="24">
        <f t="shared" si="80"/>
        <v>148.59166666000002</v>
      </c>
      <c r="U181" s="24">
        <f t="shared" si="80"/>
        <v>60</v>
      </c>
      <c r="V181" s="24">
        <f t="shared" si="80"/>
        <v>185.15</v>
      </c>
      <c r="W181" s="24">
        <f t="shared" si="80"/>
        <v>187.32499999999999</v>
      </c>
      <c r="X181" s="24">
        <f t="shared" si="80"/>
        <v>243.45</v>
      </c>
      <c r="Y181" s="24">
        <f t="shared" si="80"/>
        <v>72.849999999999994</v>
      </c>
      <c r="Z181" s="24">
        <f t="shared" si="80"/>
        <v>186.20833332699999</v>
      </c>
      <c r="AA181" s="24">
        <f t="shared" si="80"/>
        <v>148.19999999999999</v>
      </c>
      <c r="AB181" s="24">
        <f t="shared" si="80"/>
        <v>141.44999999999999</v>
      </c>
      <c r="AC181" s="24">
        <f t="shared" si="80"/>
        <v>10</v>
      </c>
      <c r="AD181" s="24">
        <f t="shared" si="80"/>
        <v>4.5999999999999996</v>
      </c>
      <c r="AE181" s="24">
        <f t="shared" si="80"/>
        <v>2.9</v>
      </c>
      <c r="AF181" s="24">
        <f t="shared" si="80"/>
        <v>2.5</v>
      </c>
      <c r="AG181" s="24">
        <f t="shared" si="80"/>
        <v>4.4000000000000004</v>
      </c>
      <c r="AH181" s="24">
        <f t="shared" si="80"/>
        <v>3.1</v>
      </c>
      <c r="AI181" s="24">
        <f t="shared" si="80"/>
        <v>0.5</v>
      </c>
      <c r="AJ181" s="24">
        <f t="shared" si="80"/>
        <v>0</v>
      </c>
      <c r="AK181" s="24">
        <f t="shared" si="80"/>
        <v>0</v>
      </c>
      <c r="AL181" s="24">
        <f t="shared" si="80"/>
        <v>2</v>
      </c>
      <c r="AM181" s="24">
        <f t="shared" si="80"/>
        <v>2.2999999999999998</v>
      </c>
      <c r="AN181" s="24">
        <f t="shared" si="80"/>
        <v>1.2</v>
      </c>
      <c r="AO181" s="24">
        <f t="shared" si="80"/>
        <v>0</v>
      </c>
      <c r="AP181" s="24">
        <f t="shared" si="80"/>
        <v>0</v>
      </c>
      <c r="AQ181" s="24">
        <f t="shared" si="80"/>
        <v>0</v>
      </c>
      <c r="AR181" s="24">
        <f t="shared" si="80"/>
        <v>1.1000000000000001</v>
      </c>
      <c r="AS181" s="24">
        <f t="shared" si="80"/>
        <v>1.3</v>
      </c>
      <c r="AT181" s="24">
        <f t="shared" si="80"/>
        <v>1</v>
      </c>
      <c r="AU181" s="24">
        <f t="shared" si="80"/>
        <v>0.2</v>
      </c>
      <c r="AV181" s="24">
        <f t="shared" si="80"/>
        <v>0</v>
      </c>
      <c r="AW181" s="24">
        <f t="shared" si="80"/>
        <v>0</v>
      </c>
      <c r="AX181" s="24">
        <f t="shared" si="80"/>
        <v>0.4</v>
      </c>
      <c r="AY181" s="24">
        <f t="shared" si="80"/>
        <v>0.8</v>
      </c>
      <c r="AZ181" s="24">
        <f t="shared" si="80"/>
        <v>0.9</v>
      </c>
      <c r="BA181" s="24">
        <f t="shared" si="80"/>
        <v>0.3</v>
      </c>
      <c r="BB181" s="24">
        <f t="shared" si="80"/>
        <v>0</v>
      </c>
      <c r="BC181" s="24">
        <f t="shared" si="80"/>
        <v>0</v>
      </c>
      <c r="BD181" s="24">
        <f t="shared" si="80"/>
        <v>0.5</v>
      </c>
      <c r="BE181" s="24">
        <f t="shared" si="80"/>
        <v>8.6</v>
      </c>
      <c r="BF181" s="24">
        <f t="shared" si="80"/>
        <v>1.9</v>
      </c>
      <c r="BG181" s="24">
        <f t="shared" si="80"/>
        <v>0</v>
      </c>
      <c r="BH181" s="24">
        <f t="shared" si="80"/>
        <v>2.5</v>
      </c>
      <c r="BI181" s="24">
        <f t="shared" si="80"/>
        <v>0.3</v>
      </c>
      <c r="BJ181" s="24">
        <f t="shared" si="80"/>
        <v>1.3</v>
      </c>
      <c r="BK181" s="24">
        <f t="shared" si="80"/>
        <v>2.6</v>
      </c>
      <c r="BL181" s="24">
        <f t="shared" si="80"/>
        <v>114.9</v>
      </c>
      <c r="BM181" s="24">
        <f t="shared" si="80"/>
        <v>34</v>
      </c>
      <c r="BN181" s="24">
        <f t="shared" si="80"/>
        <v>5.8</v>
      </c>
      <c r="BO181" s="24">
        <f t="shared" si="80"/>
        <v>8.1999999999999993</v>
      </c>
      <c r="BP181" s="24">
        <f t="shared" si="80"/>
        <v>2.2000000000000002</v>
      </c>
      <c r="BQ181" s="24">
        <f t="shared" si="80"/>
        <v>0.6</v>
      </c>
      <c r="BR181" s="24">
        <f t="shared" ref="BR181:BX181" si="81">AVERAGE(BR157:BR160,BR162,BR167,BR169:BR169,BR172:BR173,BR177)</f>
        <v>64.099999999999994</v>
      </c>
      <c r="BS181" s="24">
        <f t="shared" si="81"/>
        <v>0.3</v>
      </c>
      <c r="BT181" s="24">
        <f t="shared" si="81"/>
        <v>0.2</v>
      </c>
      <c r="BU181" s="24">
        <f t="shared" si="81"/>
        <v>0.1</v>
      </c>
      <c r="BV181" s="24">
        <f t="shared" si="81"/>
        <v>247.3</v>
      </c>
      <c r="BW181" s="24">
        <f t="shared" si="81"/>
        <v>113</v>
      </c>
      <c r="BX181" s="24">
        <f t="shared" si="81"/>
        <v>134.30000000000001</v>
      </c>
      <c r="CE181" s="58" t="s">
        <v>111</v>
      </c>
    </row>
    <row r="182" spans="1:154">
      <c r="A182" s="35" t="s">
        <v>179</v>
      </c>
      <c r="B182" s="34">
        <f>COUNTIF(C154:C179,"+ve")</f>
        <v>13</v>
      </c>
      <c r="C182" s="63"/>
      <c r="D182" s="18" t="s">
        <v>41</v>
      </c>
      <c r="E182" s="27">
        <f t="shared" ref="E182:BP182" si="82">AVERAGE(E161,E163:E166,E168,E170:E171,E174:E176,E178:E179)</f>
        <v>13.461538461538462</v>
      </c>
      <c r="F182" s="27">
        <f t="shared" si="82"/>
        <v>7.6923076923076925</v>
      </c>
      <c r="G182" s="27">
        <f t="shared" si="82"/>
        <v>42.307692307692307</v>
      </c>
      <c r="H182" s="27">
        <f t="shared" si="82"/>
        <v>21.153846153846153</v>
      </c>
      <c r="I182" s="27">
        <f t="shared" si="82"/>
        <v>0.42307692307692307</v>
      </c>
      <c r="J182" s="27">
        <f t="shared" si="82"/>
        <v>4</v>
      </c>
      <c r="K182" s="27">
        <f t="shared" si="82"/>
        <v>0.53846153846153844</v>
      </c>
      <c r="L182" s="27">
        <f t="shared" si="82"/>
        <v>0.30769230769230771</v>
      </c>
      <c r="M182" s="27">
        <f t="shared" si="82"/>
        <v>1.6923076923076923</v>
      </c>
      <c r="N182" s="27">
        <f t="shared" si="82"/>
        <v>0.84615384615384615</v>
      </c>
      <c r="O182" s="27">
        <f t="shared" si="82"/>
        <v>0.61538461538461542</v>
      </c>
      <c r="P182" s="27">
        <f t="shared" si="82"/>
        <v>744.44230769230774</v>
      </c>
      <c r="Q182" s="27">
        <f t="shared" si="82"/>
        <v>407.61538461538464</v>
      </c>
      <c r="R182" s="27">
        <f t="shared" si="82"/>
        <v>370.61538461538464</v>
      </c>
      <c r="S182" s="27">
        <f t="shared" si="82"/>
        <v>353.5</v>
      </c>
      <c r="T182" s="27">
        <f t="shared" si="82"/>
        <v>233.52564103846152</v>
      </c>
      <c r="U182" s="27">
        <f t="shared" si="82"/>
        <v>139.23076923076923</v>
      </c>
      <c r="V182" s="27">
        <f t="shared" si="82"/>
        <v>368.11538461538464</v>
      </c>
      <c r="W182" s="27">
        <f t="shared" si="82"/>
        <v>169.21153846307695</v>
      </c>
      <c r="X182" s="27">
        <f t="shared" si="82"/>
        <v>198.42307692307693</v>
      </c>
      <c r="Y182" s="27">
        <f t="shared" si="82"/>
        <v>110.03846153846153</v>
      </c>
      <c r="Z182" s="27">
        <f t="shared" si="82"/>
        <v>553.83333333076928</v>
      </c>
      <c r="AA182" s="27">
        <f t="shared" si="82"/>
        <v>649.53846153846155</v>
      </c>
      <c r="AB182" s="27">
        <f t="shared" si="82"/>
        <v>173</v>
      </c>
      <c r="AC182" s="27">
        <f t="shared" si="82"/>
        <v>12.461538461538462</v>
      </c>
      <c r="AD182" s="27">
        <f t="shared" si="82"/>
        <v>4.6923076923076925</v>
      </c>
      <c r="AE182" s="27">
        <f t="shared" si="82"/>
        <v>6.2307692307692308</v>
      </c>
      <c r="AF182" s="27">
        <f t="shared" si="82"/>
        <v>1.5384615384615385</v>
      </c>
      <c r="AG182" s="27">
        <f t="shared" si="82"/>
        <v>4.3076923076923075</v>
      </c>
      <c r="AH182" s="27">
        <f t="shared" si="82"/>
        <v>3.8461538461538463</v>
      </c>
      <c r="AI182" s="27">
        <f t="shared" si="82"/>
        <v>3</v>
      </c>
      <c r="AJ182" s="27">
        <f t="shared" si="82"/>
        <v>0</v>
      </c>
      <c r="AK182" s="27">
        <f t="shared" si="82"/>
        <v>0</v>
      </c>
      <c r="AL182" s="27">
        <f t="shared" si="82"/>
        <v>1.3076923076923077</v>
      </c>
      <c r="AM182" s="27">
        <f t="shared" si="82"/>
        <v>3.4615384615384617</v>
      </c>
      <c r="AN182" s="27">
        <f t="shared" si="82"/>
        <v>0.69230769230769229</v>
      </c>
      <c r="AO182" s="27">
        <f t="shared" si="82"/>
        <v>0.53846153846153844</v>
      </c>
      <c r="AP182" s="27">
        <f t="shared" si="82"/>
        <v>0</v>
      </c>
      <c r="AQ182" s="27">
        <f t="shared" si="82"/>
        <v>0</v>
      </c>
      <c r="AR182" s="27">
        <f t="shared" si="82"/>
        <v>0</v>
      </c>
      <c r="AS182" s="27">
        <f t="shared" si="82"/>
        <v>0.53846153846153844</v>
      </c>
      <c r="AT182" s="27">
        <f t="shared" si="82"/>
        <v>2.3076923076923075</v>
      </c>
      <c r="AU182" s="27">
        <f t="shared" si="82"/>
        <v>2.2307692307692308</v>
      </c>
      <c r="AV182" s="27">
        <f t="shared" si="82"/>
        <v>0</v>
      </c>
      <c r="AW182" s="27">
        <f t="shared" si="82"/>
        <v>0</v>
      </c>
      <c r="AX182" s="27">
        <f t="shared" si="82"/>
        <v>1.1538461538461537</v>
      </c>
      <c r="AY182" s="27">
        <f t="shared" si="82"/>
        <v>0.30769230769230771</v>
      </c>
      <c r="AZ182" s="27">
        <f t="shared" si="82"/>
        <v>0.84615384615384615</v>
      </c>
      <c r="BA182" s="27">
        <f t="shared" si="82"/>
        <v>0.23076923076923078</v>
      </c>
      <c r="BB182" s="27">
        <f t="shared" si="82"/>
        <v>0</v>
      </c>
      <c r="BC182" s="27">
        <f t="shared" si="82"/>
        <v>0</v>
      </c>
      <c r="BD182" s="27">
        <f t="shared" si="82"/>
        <v>0.15384615384615385</v>
      </c>
      <c r="BE182" s="27">
        <f t="shared" si="82"/>
        <v>5.9230769230769234</v>
      </c>
      <c r="BF182" s="27">
        <f t="shared" si="82"/>
        <v>0.46153846153846156</v>
      </c>
      <c r="BG182" s="27">
        <f t="shared" si="82"/>
        <v>0.53846153846153844</v>
      </c>
      <c r="BH182" s="27">
        <f t="shared" si="82"/>
        <v>0.15384615384615385</v>
      </c>
      <c r="BI182" s="27">
        <f t="shared" si="82"/>
        <v>1.3076923076923077</v>
      </c>
      <c r="BJ182" s="27">
        <f t="shared" si="82"/>
        <v>1.8461538461538463</v>
      </c>
      <c r="BK182" s="27">
        <f t="shared" si="82"/>
        <v>1.6153846153846154</v>
      </c>
      <c r="BL182" s="27">
        <f t="shared" si="82"/>
        <v>96.769230769230774</v>
      </c>
      <c r="BM182" s="27">
        <f t="shared" si="82"/>
        <v>16.76923076923077</v>
      </c>
      <c r="BN182" s="27">
        <f t="shared" si="82"/>
        <v>5</v>
      </c>
      <c r="BO182" s="27">
        <f t="shared" si="82"/>
        <v>24.846153846153847</v>
      </c>
      <c r="BP182" s="27">
        <f t="shared" si="82"/>
        <v>3.4615384615384617</v>
      </c>
      <c r="BQ182" s="27">
        <f t="shared" ref="BQ182:BX182" si="83">AVERAGE(BQ161,BQ163:BQ166,BQ168,BQ170:BQ171,BQ174:BQ176,BQ178:BQ179)</f>
        <v>3</v>
      </c>
      <c r="BR182" s="27">
        <f t="shared" si="83"/>
        <v>43.692307692307693</v>
      </c>
      <c r="BS182" s="27">
        <f t="shared" si="83"/>
        <v>0.61538461538461542</v>
      </c>
      <c r="BT182" s="27">
        <f t="shared" si="83"/>
        <v>0.23076923076923078</v>
      </c>
      <c r="BU182" s="27">
        <f t="shared" si="83"/>
        <v>0.38461538461538464</v>
      </c>
      <c r="BV182" s="27">
        <f t="shared" si="83"/>
        <v>480.69230769230768</v>
      </c>
      <c r="BW182" s="27">
        <f t="shared" si="83"/>
        <v>49.07692307692308</v>
      </c>
      <c r="BX182" s="27">
        <f t="shared" si="83"/>
        <v>431.61538461538464</v>
      </c>
      <c r="CE182" s="58" t="s">
        <v>111</v>
      </c>
    </row>
    <row r="183" spans="1:154">
      <c r="A183" s="63"/>
      <c r="B183" s="63"/>
      <c r="C183" s="63"/>
      <c r="D183" s="22" t="s">
        <v>43</v>
      </c>
      <c r="E183" s="24">
        <f t="shared" ref="E183:BP183" si="84">STDEV(E157:E160,E162,E167,E169:E169,E172:E173,E177)/SQRT($B181)</f>
        <v>12.388390622765419</v>
      </c>
      <c r="F183" s="24">
        <f t="shared" si="84"/>
        <v>4.0824829046386295</v>
      </c>
      <c r="G183" s="24">
        <f t="shared" si="84"/>
        <v>8.164965809277259</v>
      </c>
      <c r="H183" s="24">
        <f t="shared" si="84"/>
        <v>6.2360956446232363</v>
      </c>
      <c r="I183" s="24">
        <f t="shared" si="84"/>
        <v>8.1649658092772595E-2</v>
      </c>
      <c r="J183" s="24">
        <f t="shared" si="84"/>
        <v>0</v>
      </c>
      <c r="K183" s="24">
        <f t="shared" si="84"/>
        <v>0.49553562491061687</v>
      </c>
      <c r="L183" s="24">
        <f t="shared" si="84"/>
        <v>0.16329931618554519</v>
      </c>
      <c r="M183" s="24">
        <f t="shared" si="84"/>
        <v>0.32659863237109038</v>
      </c>
      <c r="N183" s="24">
        <f t="shared" si="84"/>
        <v>0.24944382578492943</v>
      </c>
      <c r="O183" s="24">
        <f t="shared" si="84"/>
        <v>0.15275252316519466</v>
      </c>
      <c r="P183" s="24">
        <f t="shared" si="84"/>
        <v>259.85700929122106</v>
      </c>
      <c r="Q183" s="24">
        <f t="shared" si="84"/>
        <v>412.4871028286824</v>
      </c>
      <c r="R183" s="24">
        <f t="shared" si="84"/>
        <v>49.365589117206824</v>
      </c>
      <c r="S183" s="24">
        <f t="shared" si="84"/>
        <v>161.3930468005222</v>
      </c>
      <c r="T183" s="24">
        <f t="shared" si="84"/>
        <v>46.880298795076918</v>
      </c>
      <c r="U183" s="24">
        <f t="shared" si="84"/>
        <v>30.710204601510984</v>
      </c>
      <c r="V183" s="24">
        <f t="shared" si="84"/>
        <v>54.158412191561816</v>
      </c>
      <c r="W183" s="24">
        <f t="shared" si="84"/>
        <v>79.803089502593892</v>
      </c>
      <c r="X183" s="24">
        <f t="shared" si="84"/>
        <v>120.13750108382756</v>
      </c>
      <c r="Y183" s="24">
        <f t="shared" si="84"/>
        <v>33.129883287851563</v>
      </c>
      <c r="Z183" s="24">
        <f t="shared" si="84"/>
        <v>78.852207090765901</v>
      </c>
      <c r="AA183" s="24">
        <f t="shared" si="84"/>
        <v>105.62036840601448</v>
      </c>
      <c r="AB183" s="24">
        <f t="shared" si="84"/>
        <v>58.093432885692366</v>
      </c>
      <c r="AC183" s="24">
        <f t="shared" si="84"/>
        <v>2.1602468994692865</v>
      </c>
      <c r="AD183" s="24">
        <f t="shared" si="84"/>
        <v>1.3840359661351127</v>
      </c>
      <c r="AE183" s="24">
        <f t="shared" si="84"/>
        <v>0.79512402945843752</v>
      </c>
      <c r="AF183" s="24">
        <f t="shared" si="84"/>
        <v>0.70316743699096618</v>
      </c>
      <c r="AG183" s="24">
        <f t="shared" si="84"/>
        <v>1.3097921802925665</v>
      </c>
      <c r="AH183" s="24">
        <f t="shared" si="84"/>
        <v>0.99387010105837148</v>
      </c>
      <c r="AI183" s="24">
        <f t="shared" si="84"/>
        <v>0.22360679774997896</v>
      </c>
      <c r="AJ183" s="24">
        <f t="shared" si="84"/>
        <v>0</v>
      </c>
      <c r="AK183" s="24">
        <f t="shared" si="84"/>
        <v>0</v>
      </c>
      <c r="AL183" s="24">
        <f t="shared" si="84"/>
        <v>1.2560962454277849</v>
      </c>
      <c r="AM183" s="24">
        <f t="shared" si="84"/>
        <v>0.49553562491061687</v>
      </c>
      <c r="AN183" s="24">
        <f t="shared" si="84"/>
        <v>0.4898979485566356</v>
      </c>
      <c r="AO183" s="24">
        <f t="shared" si="84"/>
        <v>0</v>
      </c>
      <c r="AP183" s="24">
        <f t="shared" si="84"/>
        <v>0</v>
      </c>
      <c r="AQ183" s="24">
        <f t="shared" si="84"/>
        <v>0</v>
      </c>
      <c r="AR183" s="24">
        <f t="shared" si="84"/>
        <v>0.99387010105837148</v>
      </c>
      <c r="AS183" s="24">
        <f t="shared" si="84"/>
        <v>0.59721576223896389</v>
      </c>
      <c r="AT183" s="24">
        <f t="shared" si="84"/>
        <v>0.42163702135578385</v>
      </c>
      <c r="AU183" s="24">
        <f t="shared" si="84"/>
        <v>0.13333333333333333</v>
      </c>
      <c r="AV183" s="24">
        <f t="shared" si="84"/>
        <v>0</v>
      </c>
      <c r="AW183" s="24">
        <f t="shared" si="84"/>
        <v>0</v>
      </c>
      <c r="AX183" s="24">
        <f t="shared" si="84"/>
        <v>0.16329931618554519</v>
      </c>
      <c r="AY183" s="24">
        <f t="shared" si="84"/>
        <v>0.69602043392737001</v>
      </c>
      <c r="AZ183" s="24">
        <f t="shared" si="84"/>
        <v>0.27688746209726917</v>
      </c>
      <c r="BA183" s="24">
        <f t="shared" si="84"/>
        <v>0.21343747458109494</v>
      </c>
      <c r="BB183" s="24">
        <f t="shared" si="84"/>
        <v>0</v>
      </c>
      <c r="BC183" s="24">
        <f t="shared" si="84"/>
        <v>0</v>
      </c>
      <c r="BD183" s="24">
        <f t="shared" si="84"/>
        <v>0.26874192494328497</v>
      </c>
      <c r="BE183" s="24">
        <f t="shared" si="84"/>
        <v>4.1638657252339177</v>
      </c>
      <c r="BF183" s="24">
        <f t="shared" si="84"/>
        <v>1.0482790129010924</v>
      </c>
      <c r="BG183" s="24">
        <f t="shared" si="84"/>
        <v>0</v>
      </c>
      <c r="BH183" s="24">
        <f t="shared" si="84"/>
        <v>2.5</v>
      </c>
      <c r="BI183" s="24">
        <f t="shared" si="84"/>
        <v>0.21343747458109494</v>
      </c>
      <c r="BJ183" s="24">
        <f t="shared" si="84"/>
        <v>0.44845413490245695</v>
      </c>
      <c r="BK183" s="24">
        <f t="shared" si="84"/>
        <v>1.1274356350191843</v>
      </c>
      <c r="BL183" s="24">
        <f t="shared" si="84"/>
        <v>24.524568180590748</v>
      </c>
      <c r="BM183" s="24">
        <f t="shared" si="84"/>
        <v>10.003332777962886</v>
      </c>
      <c r="BN183" s="24">
        <f t="shared" si="84"/>
        <v>2.346628787573072</v>
      </c>
      <c r="BO183" s="24">
        <f t="shared" si="84"/>
        <v>4.5528989543903657</v>
      </c>
      <c r="BP183" s="24">
        <f t="shared" si="84"/>
        <v>1.0413666234542205</v>
      </c>
      <c r="BQ183" s="24">
        <f t="shared" ref="BQ183:BX183" si="85">STDEV(BQ157:BQ160,BQ162,BQ167,BQ169:BQ169,BQ172:BQ173,BQ177)/SQRT($B181)</f>
        <v>0.39999999999999997</v>
      </c>
      <c r="BR183" s="24">
        <f t="shared" si="85"/>
        <v>14.646539219594201</v>
      </c>
      <c r="BS183" s="24">
        <f t="shared" si="85"/>
        <v>0.15275252316519466</v>
      </c>
      <c r="BT183" s="24">
        <f t="shared" si="85"/>
        <v>0.13333333333333333</v>
      </c>
      <c r="BU183" s="24">
        <f t="shared" si="85"/>
        <v>9.9999999999999992E-2</v>
      </c>
      <c r="BV183" s="24">
        <f t="shared" si="85"/>
        <v>142.61557106820808</v>
      </c>
      <c r="BW183" s="24">
        <f t="shared" si="85"/>
        <v>75.333480825814306</v>
      </c>
      <c r="BX183" s="24">
        <f t="shared" si="85"/>
        <v>134.30000000000001</v>
      </c>
      <c r="CE183" s="58" t="s">
        <v>111</v>
      </c>
    </row>
    <row r="184" spans="1:154">
      <c r="A184" s="63"/>
      <c r="B184" s="2"/>
      <c r="C184" s="63"/>
      <c r="D184" s="18" t="s">
        <v>43</v>
      </c>
      <c r="E184" s="27">
        <f t="shared" ref="E184:BP184" si="86">STDEV(E161,E163:E166,E168,E170:E171,E174:E176,E178:E179)/SQRT($B182)</f>
        <v>9.2227529294475392</v>
      </c>
      <c r="F184" s="27">
        <f t="shared" si="86"/>
        <v>4.3712120823672613</v>
      </c>
      <c r="G184" s="27">
        <f t="shared" si="86"/>
        <v>5.2077169260486924</v>
      </c>
      <c r="H184" s="27">
        <f t="shared" si="86"/>
        <v>5.5514448960540941</v>
      </c>
      <c r="I184" s="27">
        <f t="shared" si="86"/>
        <v>5.2077169260486916E-2</v>
      </c>
      <c r="J184" s="27">
        <f t="shared" si="86"/>
        <v>0</v>
      </c>
      <c r="K184" s="27">
        <f t="shared" si="86"/>
        <v>0.36891011717790151</v>
      </c>
      <c r="L184" s="27">
        <f t="shared" si="86"/>
        <v>0.17484848329469047</v>
      </c>
      <c r="M184" s="27">
        <f t="shared" si="86"/>
        <v>0.20830867704194767</v>
      </c>
      <c r="N184" s="27">
        <f t="shared" si="86"/>
        <v>0.22205779584216376</v>
      </c>
      <c r="O184" s="27">
        <f t="shared" si="86"/>
        <v>0.180400606147055</v>
      </c>
      <c r="P184" s="27">
        <f t="shared" si="86"/>
        <v>207.0531780793556</v>
      </c>
      <c r="Q184" s="27">
        <f t="shared" si="86"/>
        <v>257.64539182565267</v>
      </c>
      <c r="R184" s="27">
        <f t="shared" si="86"/>
        <v>73.986878467768463</v>
      </c>
      <c r="S184" s="27">
        <f t="shared" si="86"/>
        <v>109.22706295626227</v>
      </c>
      <c r="T184" s="27">
        <f t="shared" si="86"/>
        <v>57.086575323872985</v>
      </c>
      <c r="U184" s="27">
        <f t="shared" si="86"/>
        <v>43.343574309521934</v>
      </c>
      <c r="V184" s="27">
        <f t="shared" si="86"/>
        <v>112.80392214843864</v>
      </c>
      <c r="W184" s="27">
        <f t="shared" si="86"/>
        <v>62.90277880323098</v>
      </c>
      <c r="X184" s="27">
        <f t="shared" si="86"/>
        <v>84.569210886588479</v>
      </c>
      <c r="Y184" s="27">
        <f t="shared" si="86"/>
        <v>45.211201724143798</v>
      </c>
      <c r="Z184" s="27">
        <f t="shared" si="86"/>
        <v>123.51202729559301</v>
      </c>
      <c r="AA184" s="27">
        <f t="shared" si="86"/>
        <v>140.42932638896755</v>
      </c>
      <c r="AB184" s="27">
        <f t="shared" si="86"/>
        <v>48.297289832124179</v>
      </c>
      <c r="AC184" s="27">
        <f t="shared" si="86"/>
        <v>2.5232645333625734</v>
      </c>
      <c r="AD184" s="27">
        <f t="shared" si="86"/>
        <v>0.57047680669966638</v>
      </c>
      <c r="AE184" s="27">
        <f t="shared" si="86"/>
        <v>2.0196275556425864</v>
      </c>
      <c r="AF184" s="27">
        <f t="shared" si="86"/>
        <v>0.57306401637505155</v>
      </c>
      <c r="AG184" s="27">
        <f t="shared" si="86"/>
        <v>0.710584946694924</v>
      </c>
      <c r="AH184" s="27">
        <f t="shared" si="86"/>
        <v>0.49154588494053364</v>
      </c>
      <c r="AI184" s="27">
        <f t="shared" si="86"/>
        <v>1.3107054276032879</v>
      </c>
      <c r="AJ184" s="27">
        <f t="shared" si="86"/>
        <v>0</v>
      </c>
      <c r="AK184" s="27">
        <f t="shared" si="86"/>
        <v>0</v>
      </c>
      <c r="AL184" s="27">
        <f t="shared" si="86"/>
        <v>0.91556774724908341</v>
      </c>
      <c r="AM184" s="27">
        <f t="shared" si="86"/>
        <v>0.36891011717790151</v>
      </c>
      <c r="AN184" s="27">
        <f t="shared" si="86"/>
        <v>0.17484848329469047</v>
      </c>
      <c r="AO184" s="27">
        <f t="shared" si="86"/>
        <v>0.2912260690153986</v>
      </c>
      <c r="AP184" s="27">
        <f t="shared" si="86"/>
        <v>0</v>
      </c>
      <c r="AQ184" s="27">
        <f t="shared" si="86"/>
        <v>0</v>
      </c>
      <c r="AR184" s="27">
        <f t="shared" si="86"/>
        <v>0</v>
      </c>
      <c r="AS184" s="27">
        <f t="shared" si="86"/>
        <v>0.33234567684142874</v>
      </c>
      <c r="AT184" s="27">
        <f t="shared" si="86"/>
        <v>0.32786440647549808</v>
      </c>
      <c r="AU184" s="27">
        <f t="shared" si="86"/>
        <v>1.0570510876832713</v>
      </c>
      <c r="AV184" s="27">
        <f t="shared" si="86"/>
        <v>0</v>
      </c>
      <c r="AW184" s="27">
        <f t="shared" si="86"/>
        <v>0</v>
      </c>
      <c r="AX184" s="27">
        <f t="shared" si="86"/>
        <v>0.91879348036763675</v>
      </c>
      <c r="AY184" s="27">
        <f t="shared" si="86"/>
        <v>0.23709284626803759</v>
      </c>
      <c r="AZ184" s="27">
        <f t="shared" si="86"/>
        <v>0.22205779584216376</v>
      </c>
      <c r="BA184" s="27">
        <f t="shared" si="86"/>
        <v>0.23076923076923078</v>
      </c>
      <c r="BB184" s="27">
        <f t="shared" si="86"/>
        <v>0</v>
      </c>
      <c r="BC184" s="27">
        <f t="shared" si="86"/>
        <v>0</v>
      </c>
      <c r="BD184" s="27">
        <f t="shared" si="86"/>
        <v>0.15384615384615385</v>
      </c>
      <c r="BE184" s="27">
        <f t="shared" si="86"/>
        <v>1.0589153767643233</v>
      </c>
      <c r="BF184" s="27">
        <f t="shared" si="86"/>
        <v>0.26831345559559422</v>
      </c>
      <c r="BG184" s="27">
        <f t="shared" si="86"/>
        <v>0.33234567684142874</v>
      </c>
      <c r="BH184" s="27">
        <f t="shared" si="86"/>
        <v>0.10415433852097386</v>
      </c>
      <c r="BI184" s="27">
        <f t="shared" si="86"/>
        <v>0.23709284626803759</v>
      </c>
      <c r="BJ184" s="27">
        <f t="shared" si="86"/>
        <v>0.6965680875490321</v>
      </c>
      <c r="BK184" s="27">
        <f t="shared" si="86"/>
        <v>0.80494036678678282</v>
      </c>
      <c r="BL184" s="27">
        <f t="shared" si="86"/>
        <v>20.479556362305416</v>
      </c>
      <c r="BM184" s="27">
        <f t="shared" si="86"/>
        <v>6.0087050592579327</v>
      </c>
      <c r="BN184" s="27">
        <f t="shared" si="86"/>
        <v>1.51064598170825</v>
      </c>
      <c r="BO184" s="27">
        <f t="shared" si="86"/>
        <v>8.3049615644969261</v>
      </c>
      <c r="BP184" s="27">
        <f t="shared" si="86"/>
        <v>0.99108451744039427</v>
      </c>
      <c r="BQ184" s="27">
        <f t="shared" ref="BQ184:BX184" si="87">STDEV(BQ161,BQ163:BQ166,BQ168,BQ170:BQ171,BQ174:BQ176,BQ178:BQ179)/SQRT($B182)</f>
        <v>1.3349349355123201</v>
      </c>
      <c r="BR184" s="27">
        <f t="shared" si="87"/>
        <v>10.415954610771349</v>
      </c>
      <c r="BS184" s="27">
        <f t="shared" si="87"/>
        <v>0.180400606147055</v>
      </c>
      <c r="BT184" s="27">
        <f t="shared" si="87"/>
        <v>0.12162606385262997</v>
      </c>
      <c r="BU184" s="27">
        <f t="shared" si="87"/>
        <v>0.180400606147055</v>
      </c>
      <c r="BV184" s="27">
        <f t="shared" si="87"/>
        <v>219.66581216368326</v>
      </c>
      <c r="BW184" s="27">
        <f t="shared" si="87"/>
        <v>28.679810985873047</v>
      </c>
      <c r="BX184" s="27">
        <f t="shared" si="87"/>
        <v>225.74527676183203</v>
      </c>
      <c r="CE184" s="58" t="s">
        <v>111</v>
      </c>
    </row>
    <row r="185" spans="1:154">
      <c r="A185" s="10"/>
      <c r="B185" s="10"/>
      <c r="C185" s="102"/>
      <c r="D185" s="10"/>
      <c r="E185" s="59"/>
      <c r="F185" s="59"/>
      <c r="G185" s="59"/>
      <c r="H185" s="59"/>
      <c r="I185" s="59"/>
      <c r="J185" s="10"/>
      <c r="K185" s="10"/>
      <c r="L185" s="10"/>
      <c r="M185" s="10"/>
      <c r="N185" s="10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CE185" s="58"/>
    </row>
    <row r="186" spans="1:154" ht="16">
      <c r="A186" s="83" t="s">
        <v>97</v>
      </c>
      <c r="B186" s="66"/>
      <c r="C186" s="66" t="s">
        <v>134</v>
      </c>
      <c r="D186" s="66"/>
      <c r="E186" s="53" t="s">
        <v>63</v>
      </c>
      <c r="F186" s="53" t="s">
        <v>64</v>
      </c>
      <c r="G186" s="53" t="s">
        <v>65</v>
      </c>
      <c r="H186" s="53" t="s">
        <v>66</v>
      </c>
      <c r="I186" s="66" t="s">
        <v>154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CE186" s="58" t="s">
        <v>111</v>
      </c>
    </row>
    <row r="187" spans="1:154">
      <c r="A187" t="s">
        <v>158</v>
      </c>
      <c r="B187" s="10">
        <v>40</v>
      </c>
      <c r="C187" s="4" t="s">
        <v>3</v>
      </c>
      <c r="D187" s="10" t="s">
        <v>40</v>
      </c>
      <c r="E187" s="59">
        <f>(K187/$J187)*100</f>
        <v>0</v>
      </c>
      <c r="F187" s="59">
        <f>(L187/$J187)*100</f>
        <v>0</v>
      </c>
      <c r="G187" s="59">
        <f>(M187/$J187)*100</f>
        <v>95.833333333333343</v>
      </c>
      <c r="H187" s="59">
        <f>(N187/$J187)*100</f>
        <v>4.1666666666666661</v>
      </c>
      <c r="I187" s="59">
        <f>M187/J187</f>
        <v>0.95833333333333337</v>
      </c>
      <c r="J187">
        <v>24</v>
      </c>
      <c r="K187">
        <v>0</v>
      </c>
      <c r="L187">
        <v>0</v>
      </c>
      <c r="M187">
        <v>23</v>
      </c>
      <c r="N187">
        <v>1</v>
      </c>
      <c r="O187">
        <v>0.95833333330000003</v>
      </c>
      <c r="P187">
        <v>305.70833340000001</v>
      </c>
      <c r="Q187">
        <v>0</v>
      </c>
      <c r="R187">
        <v>310.21739129999997</v>
      </c>
      <c r="S187">
        <v>202</v>
      </c>
      <c r="T187">
        <v>130.75</v>
      </c>
      <c r="U187">
        <v>134.69565220000001</v>
      </c>
      <c r="V187">
        <v>40</v>
      </c>
      <c r="W187">
        <v>1412</v>
      </c>
      <c r="X187">
        <v>1459.869565</v>
      </c>
      <c r="Y187">
        <v>311</v>
      </c>
      <c r="Z187">
        <v>54.791666669999998</v>
      </c>
      <c r="AA187">
        <v>55.130434780000002</v>
      </c>
      <c r="AB187">
        <v>47</v>
      </c>
      <c r="AC187">
        <v>99</v>
      </c>
      <c r="AD187">
        <v>49</v>
      </c>
      <c r="AE187">
        <v>37</v>
      </c>
      <c r="AF187">
        <v>13</v>
      </c>
      <c r="AG187">
        <v>26</v>
      </c>
      <c r="AH187">
        <v>33</v>
      </c>
      <c r="AI187">
        <v>7</v>
      </c>
      <c r="AJ187">
        <v>0</v>
      </c>
      <c r="AK187">
        <v>21</v>
      </c>
      <c r="AL187">
        <v>12</v>
      </c>
      <c r="AM187">
        <v>24</v>
      </c>
      <c r="AN187">
        <v>9</v>
      </c>
      <c r="AO187">
        <v>1</v>
      </c>
      <c r="AP187">
        <v>0</v>
      </c>
      <c r="AQ187">
        <v>7</v>
      </c>
      <c r="AR187">
        <v>8</v>
      </c>
      <c r="AS187">
        <v>1</v>
      </c>
      <c r="AT187">
        <v>23</v>
      </c>
      <c r="AU187">
        <v>6</v>
      </c>
      <c r="AV187">
        <v>0</v>
      </c>
      <c r="AW187">
        <v>5</v>
      </c>
      <c r="AX187">
        <v>2</v>
      </c>
      <c r="AY187">
        <v>1</v>
      </c>
      <c r="AZ187">
        <v>1</v>
      </c>
      <c r="BA187">
        <v>0</v>
      </c>
      <c r="BB187">
        <v>0</v>
      </c>
      <c r="BC187">
        <v>9</v>
      </c>
      <c r="BD187">
        <v>2</v>
      </c>
      <c r="BE187">
        <v>62</v>
      </c>
      <c r="BF187">
        <v>0</v>
      </c>
      <c r="BG187">
        <v>0</v>
      </c>
      <c r="BH187">
        <v>2</v>
      </c>
      <c r="BI187">
        <v>2</v>
      </c>
      <c r="BJ187">
        <v>24</v>
      </c>
      <c r="BK187">
        <v>34</v>
      </c>
      <c r="BL187">
        <v>360</v>
      </c>
      <c r="BM187">
        <v>48</v>
      </c>
      <c r="BN187">
        <v>2</v>
      </c>
      <c r="BO187">
        <v>114</v>
      </c>
      <c r="BP187">
        <v>24</v>
      </c>
      <c r="BQ187">
        <v>58</v>
      </c>
      <c r="BR187">
        <v>114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 t="s">
        <v>58</v>
      </c>
      <c r="CE187" s="58" t="s">
        <v>111</v>
      </c>
      <c r="CG187" s="10" t="str">
        <f>$W$1</f>
        <v>FE0F</v>
      </c>
      <c r="CH187" s="10" t="str">
        <f>C164</f>
        <v>+ve</v>
      </c>
      <c r="CI187" s="59" t="e">
        <f>#REF!</f>
        <v>#REF!</v>
      </c>
      <c r="CJ187" s="59" t="e">
        <f>#REF!</f>
        <v>#REF!</v>
      </c>
      <c r="CK187" s="59" t="e">
        <f>#REF!</f>
        <v>#REF!</v>
      </c>
      <c r="CL187" s="59" t="e">
        <f>#REF!</f>
        <v>#REF!</v>
      </c>
      <c r="CM187" s="59" t="e">
        <f>#REF!</f>
        <v>#REF!</v>
      </c>
      <c r="CN187" s="59" t="e">
        <f>#REF!</f>
        <v>#REF!</v>
      </c>
      <c r="CO187" s="59" t="e">
        <f>#REF!</f>
        <v>#REF!</v>
      </c>
      <c r="CP187" s="59" t="e">
        <f>#REF!</f>
        <v>#REF!</v>
      </c>
      <c r="CQ187" s="59" t="e">
        <f>#REF!</f>
        <v>#REF!</v>
      </c>
      <c r="CR187" s="59" t="e">
        <f>#REF!</f>
        <v>#REF!</v>
      </c>
      <c r="CS187" s="59" t="e">
        <f>#REF!</f>
        <v>#REF!</v>
      </c>
      <c r="CT187" s="59" t="e">
        <f>#REF!</f>
        <v>#REF!</v>
      </c>
      <c r="CU187" s="59" t="e">
        <f>#REF!</f>
        <v>#REF!</v>
      </c>
      <c r="CV187" s="59" t="e">
        <f>#REF!</f>
        <v>#REF!</v>
      </c>
      <c r="CW187" s="59" t="e">
        <f>#REF!</f>
        <v>#REF!</v>
      </c>
      <c r="CX187" s="59" t="e">
        <f>#REF!</f>
        <v>#REF!</v>
      </c>
      <c r="CY187" s="59" t="e">
        <f>#REF!</f>
        <v>#REF!</v>
      </c>
      <c r="CZ187" s="95" t="e">
        <f>#REF!</f>
        <v>#REF!</v>
      </c>
      <c r="DA187" s="95" t="e">
        <f>#REF!</f>
        <v>#REF!</v>
      </c>
      <c r="DB187" s="95" t="e">
        <f>#REF!</f>
        <v>#REF!</v>
      </c>
      <c r="DC187" s="95" t="e">
        <f>#REF!</f>
        <v>#REF!</v>
      </c>
      <c r="DD187" s="95" t="e">
        <f>#REF!</f>
        <v>#REF!</v>
      </c>
      <c r="DE187" s="95" t="e">
        <f>#REF!</f>
        <v>#REF!</v>
      </c>
      <c r="DF187" s="95" t="e">
        <f>#REF!</f>
        <v>#REF!</v>
      </c>
      <c r="DG187" s="95" t="e">
        <f>#REF!</f>
        <v>#REF!</v>
      </c>
      <c r="DH187" s="95" t="e">
        <f>#REF!</f>
        <v>#REF!</v>
      </c>
      <c r="DI187" s="95" t="e">
        <f>#REF!</f>
        <v>#REF!</v>
      </c>
      <c r="DJ187" s="95" t="e">
        <f>#REF!</f>
        <v>#REF!</v>
      </c>
      <c r="DK187" s="95" t="e">
        <f>#REF!</f>
        <v>#REF!</v>
      </c>
      <c r="DL187" s="95" t="e">
        <f>#REF!</f>
        <v>#REF!</v>
      </c>
      <c r="DM187" s="95" t="e">
        <f>#REF!</f>
        <v>#REF!</v>
      </c>
      <c r="DN187" s="95" t="e">
        <f>#REF!</f>
        <v>#REF!</v>
      </c>
      <c r="DO187" s="95" t="e">
        <f>#REF!</f>
        <v>#REF!</v>
      </c>
      <c r="DP187" s="95" t="e">
        <f>#REF!</f>
        <v>#REF!</v>
      </c>
      <c r="DQ187" s="59" t="e">
        <f>#REF!</f>
        <v>#REF!</v>
      </c>
      <c r="DR187" s="59" t="e">
        <f>#REF!</f>
        <v>#REF!</v>
      </c>
      <c r="DS187" s="59" t="e">
        <f>#REF!</f>
        <v>#REF!</v>
      </c>
      <c r="DT187" s="59" t="e">
        <f>#REF!</f>
        <v>#REF!</v>
      </c>
      <c r="DU187" s="59" t="e">
        <f>#REF!</f>
        <v>#REF!</v>
      </c>
      <c r="DV187" s="59" t="e">
        <f>#REF!</f>
        <v>#REF!</v>
      </c>
      <c r="DW187" s="59" t="e">
        <f>#REF!</f>
        <v>#REF!</v>
      </c>
      <c r="DX187" s="59" t="e">
        <f>#REF!</f>
        <v>#REF!</v>
      </c>
      <c r="DY187" s="59" t="e">
        <f>#REF!</f>
        <v>#REF!</v>
      </c>
      <c r="DZ187" s="59" t="e">
        <f>#REF!</f>
        <v>#REF!</v>
      </c>
      <c r="EA187" s="59" t="e">
        <f>#REF!</f>
        <v>#REF!</v>
      </c>
      <c r="EB187" s="59" t="e">
        <f>#REF!</f>
        <v>#REF!</v>
      </c>
      <c r="EC187" s="59" t="e">
        <f>#REF!</f>
        <v>#REF!</v>
      </c>
      <c r="ED187" s="59" t="e">
        <f>#REF!</f>
        <v>#REF!</v>
      </c>
      <c r="EE187" s="59" t="e">
        <f>#REF!</f>
        <v>#REF!</v>
      </c>
      <c r="EF187" s="59" t="e">
        <f>#REF!</f>
        <v>#REF!</v>
      </c>
      <c r="EG187" s="59" t="e">
        <f>#REF!</f>
        <v>#REF!</v>
      </c>
      <c r="EH187" s="95" t="e">
        <f>#REF!</f>
        <v>#REF!</v>
      </c>
      <c r="EI187" s="95" t="e">
        <f>#REF!</f>
        <v>#REF!</v>
      </c>
      <c r="EJ187" s="95" t="e">
        <f>#REF!</f>
        <v>#REF!</v>
      </c>
      <c r="EK187" s="95" t="e">
        <f>#REF!</f>
        <v>#REF!</v>
      </c>
      <c r="EL187" s="95" t="e">
        <f>#REF!</f>
        <v>#REF!</v>
      </c>
      <c r="EM187" s="95" t="e">
        <f>#REF!</f>
        <v>#REF!</v>
      </c>
      <c r="EN187" s="95" t="e">
        <f>#REF!</f>
        <v>#REF!</v>
      </c>
      <c r="EO187" s="95" t="e">
        <f>#REF!</f>
        <v>#REF!</v>
      </c>
      <c r="EP187" s="95" t="e">
        <f>#REF!</f>
        <v>#REF!</v>
      </c>
      <c r="EQ187" s="95" t="e">
        <f>#REF!</f>
        <v>#REF!</v>
      </c>
      <c r="ER187" s="95" t="e">
        <f>#REF!</f>
        <v>#REF!</v>
      </c>
      <c r="ES187" s="95" t="e">
        <f>#REF!</f>
        <v>#REF!</v>
      </c>
      <c r="ET187" s="95" t="e">
        <f>#REF!</f>
        <v>#REF!</v>
      </c>
      <c r="EU187" s="95" t="e">
        <f>#REF!</f>
        <v>#REF!</v>
      </c>
      <c r="EV187" s="95" t="e">
        <f>#REF!</f>
        <v>#REF!</v>
      </c>
      <c r="EW187" s="95" t="e">
        <f>#REF!</f>
        <v>#REF!</v>
      </c>
      <c r="EX187" s="95" t="e">
        <f>#REF!</f>
        <v>#REF!</v>
      </c>
    </row>
    <row r="188" spans="1:154">
      <c r="A188" t="s">
        <v>180</v>
      </c>
      <c r="B188" s="10">
        <v>48</v>
      </c>
      <c r="C188" s="4" t="s">
        <v>3</v>
      </c>
      <c r="D188" s="10" t="s">
        <v>40</v>
      </c>
      <c r="E188" s="59">
        <f t="shared" ref="E188:E209" si="88">(K188/$J188)*100</f>
        <v>66.666666666666657</v>
      </c>
      <c r="F188" s="59">
        <f t="shared" ref="F188:F209" si="89">(L188/$J188)*100</f>
        <v>0</v>
      </c>
      <c r="G188" s="59">
        <f t="shared" ref="G188:G209" si="90">(M188/$J188)*100</f>
        <v>29.166666666666668</v>
      </c>
      <c r="H188" s="59">
        <f t="shared" ref="H188:H209" si="91">(N188/$J188)*100</f>
        <v>4.1666666666666661</v>
      </c>
      <c r="I188" s="59">
        <f t="shared" ref="I188:I209" si="92">M188/J188</f>
        <v>0.29166666666666669</v>
      </c>
      <c r="J188">
        <v>24</v>
      </c>
      <c r="K188">
        <v>16</v>
      </c>
      <c r="L188">
        <v>0</v>
      </c>
      <c r="M188">
        <v>7</v>
      </c>
      <c r="N188">
        <v>1</v>
      </c>
      <c r="O188">
        <v>0.875</v>
      </c>
      <c r="P188">
        <v>1358.875</v>
      </c>
      <c r="Q188">
        <v>0</v>
      </c>
      <c r="R188">
        <v>1508.857143</v>
      </c>
      <c r="S188">
        <v>309</v>
      </c>
      <c r="T188">
        <v>762.5</v>
      </c>
      <c r="U188">
        <v>816.28571439999996</v>
      </c>
      <c r="V188">
        <v>386</v>
      </c>
      <c r="W188">
        <v>69.75</v>
      </c>
      <c r="X188">
        <v>70.285714299999995</v>
      </c>
      <c r="Y188">
        <v>66</v>
      </c>
      <c r="Z188">
        <v>1450</v>
      </c>
      <c r="AA188">
        <v>1585.5714290000001</v>
      </c>
      <c r="AB188">
        <v>501</v>
      </c>
      <c r="AC188">
        <v>23</v>
      </c>
      <c r="AD188">
        <v>11</v>
      </c>
      <c r="AE188">
        <v>9</v>
      </c>
      <c r="AF188">
        <v>3</v>
      </c>
      <c r="AG188">
        <v>12</v>
      </c>
      <c r="AH188">
        <v>11</v>
      </c>
      <c r="AI188">
        <v>0</v>
      </c>
      <c r="AJ188">
        <v>0</v>
      </c>
      <c r="AK188">
        <v>0</v>
      </c>
      <c r="AL188">
        <v>0</v>
      </c>
      <c r="AM188">
        <v>8</v>
      </c>
      <c r="AN188">
        <v>3</v>
      </c>
      <c r="AO188">
        <v>0</v>
      </c>
      <c r="AP188">
        <v>0</v>
      </c>
      <c r="AQ188">
        <v>0</v>
      </c>
      <c r="AR188">
        <v>0</v>
      </c>
      <c r="AS188">
        <v>2</v>
      </c>
      <c r="AT188">
        <v>7</v>
      </c>
      <c r="AU188">
        <v>0</v>
      </c>
      <c r="AV188">
        <v>0</v>
      </c>
      <c r="AW188">
        <v>0</v>
      </c>
      <c r="AX188">
        <v>0</v>
      </c>
      <c r="AY188">
        <v>2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14</v>
      </c>
      <c r="BF188">
        <v>3</v>
      </c>
      <c r="BG188">
        <v>0</v>
      </c>
      <c r="BH188">
        <v>0</v>
      </c>
      <c r="BI188">
        <v>7</v>
      </c>
      <c r="BJ188">
        <v>1</v>
      </c>
      <c r="BK188">
        <v>3</v>
      </c>
      <c r="BL188">
        <v>709</v>
      </c>
      <c r="BM188">
        <v>261</v>
      </c>
      <c r="BN188">
        <v>16</v>
      </c>
      <c r="BO188">
        <v>3</v>
      </c>
      <c r="BP188">
        <v>9</v>
      </c>
      <c r="BQ188">
        <v>0</v>
      </c>
      <c r="BR188">
        <v>420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 t="s">
        <v>58</v>
      </c>
      <c r="CE188" s="58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</row>
    <row r="189" spans="1:154">
      <c r="A189" t="s">
        <v>159</v>
      </c>
      <c r="B189" s="10">
        <v>48</v>
      </c>
      <c r="C189" s="4" t="s">
        <v>3</v>
      </c>
      <c r="D189" s="10" t="s">
        <v>40</v>
      </c>
      <c r="E189" s="59">
        <f t="shared" si="88"/>
        <v>54.166666666666664</v>
      </c>
      <c r="F189" s="59">
        <f t="shared" si="89"/>
        <v>0</v>
      </c>
      <c r="G189" s="59">
        <f t="shared" si="90"/>
        <v>8.3333333333333321</v>
      </c>
      <c r="H189" s="59">
        <f t="shared" si="91"/>
        <v>37.5</v>
      </c>
      <c r="I189" s="59">
        <f t="shared" si="92"/>
        <v>8.3333333333333329E-2</v>
      </c>
      <c r="J189">
        <v>24</v>
      </c>
      <c r="K189">
        <v>13</v>
      </c>
      <c r="L189">
        <v>0</v>
      </c>
      <c r="M189">
        <v>2</v>
      </c>
      <c r="N189">
        <v>9</v>
      </c>
      <c r="O189">
        <v>0.18181818180000001</v>
      </c>
      <c r="P189">
        <v>777.72727269999996</v>
      </c>
      <c r="Q189">
        <v>0</v>
      </c>
      <c r="R189">
        <v>691.5</v>
      </c>
      <c r="S189">
        <v>796.88888880000002</v>
      </c>
      <c r="T189">
        <v>138</v>
      </c>
      <c r="U189">
        <v>91.5</v>
      </c>
      <c r="V189">
        <v>148.33333329999999</v>
      </c>
      <c r="W189">
        <v>231.9090909</v>
      </c>
      <c r="X189">
        <v>758.5</v>
      </c>
      <c r="Y189">
        <v>114.8888889</v>
      </c>
      <c r="Z189">
        <v>222.36363639999999</v>
      </c>
      <c r="AA189">
        <v>242</v>
      </c>
      <c r="AB189">
        <v>218</v>
      </c>
      <c r="AC189">
        <v>62</v>
      </c>
      <c r="AD189">
        <v>19</v>
      </c>
      <c r="AE189">
        <v>20</v>
      </c>
      <c r="AF189">
        <v>23</v>
      </c>
      <c r="AG189">
        <v>24</v>
      </c>
      <c r="AH189">
        <v>13</v>
      </c>
      <c r="AI189">
        <v>8</v>
      </c>
      <c r="AJ189">
        <v>1</v>
      </c>
      <c r="AK189">
        <v>0</v>
      </c>
      <c r="AL189">
        <v>16</v>
      </c>
      <c r="AM189">
        <v>11</v>
      </c>
      <c r="AN189">
        <v>2</v>
      </c>
      <c r="AO189">
        <v>0</v>
      </c>
      <c r="AP189">
        <v>0</v>
      </c>
      <c r="AQ189">
        <v>0</v>
      </c>
      <c r="AR189">
        <v>6</v>
      </c>
      <c r="AS189">
        <v>8</v>
      </c>
      <c r="AT189">
        <v>2</v>
      </c>
      <c r="AU189">
        <v>4</v>
      </c>
      <c r="AV189">
        <v>1</v>
      </c>
      <c r="AW189">
        <v>0</v>
      </c>
      <c r="AX189">
        <v>5</v>
      </c>
      <c r="AY189">
        <v>5</v>
      </c>
      <c r="AZ189">
        <v>9</v>
      </c>
      <c r="BA189">
        <v>4</v>
      </c>
      <c r="BB189">
        <v>0</v>
      </c>
      <c r="BC189">
        <v>0</v>
      </c>
      <c r="BD189">
        <v>5</v>
      </c>
      <c r="BE189">
        <v>29</v>
      </c>
      <c r="BF189">
        <v>4</v>
      </c>
      <c r="BG189">
        <v>0</v>
      </c>
      <c r="BH189">
        <v>0</v>
      </c>
      <c r="BI189">
        <v>0</v>
      </c>
      <c r="BJ189">
        <v>11</v>
      </c>
      <c r="BK189">
        <v>14</v>
      </c>
      <c r="BL189">
        <v>731</v>
      </c>
      <c r="BM189">
        <v>248</v>
      </c>
      <c r="BN189">
        <v>0</v>
      </c>
      <c r="BO189">
        <v>0</v>
      </c>
      <c r="BP189">
        <v>19</v>
      </c>
      <c r="BQ189">
        <v>1</v>
      </c>
      <c r="BR189">
        <v>463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 t="s">
        <v>58</v>
      </c>
      <c r="CE189" s="58" t="s">
        <v>111</v>
      </c>
    </row>
    <row r="190" spans="1:154">
      <c r="A190" t="s">
        <v>160</v>
      </c>
      <c r="B190" s="10">
        <v>48</v>
      </c>
      <c r="C190" s="4" t="s">
        <v>3</v>
      </c>
      <c r="D190" s="10" t="s">
        <v>40</v>
      </c>
      <c r="E190" s="59">
        <f t="shared" si="88"/>
        <v>12.5</v>
      </c>
      <c r="F190" s="59">
        <f t="shared" si="89"/>
        <v>0</v>
      </c>
      <c r="G190" s="59">
        <f t="shared" si="90"/>
        <v>62.5</v>
      </c>
      <c r="H190" s="59">
        <f t="shared" si="91"/>
        <v>25</v>
      </c>
      <c r="I190" s="59">
        <f t="shared" si="92"/>
        <v>0.625</v>
      </c>
      <c r="J190">
        <v>24</v>
      </c>
      <c r="K190">
        <v>3</v>
      </c>
      <c r="L190">
        <v>0</v>
      </c>
      <c r="M190">
        <v>15</v>
      </c>
      <c r="N190">
        <v>6</v>
      </c>
      <c r="O190">
        <v>0.71428571429999999</v>
      </c>
      <c r="P190">
        <v>408.2380953</v>
      </c>
      <c r="Q190">
        <v>0</v>
      </c>
      <c r="R190">
        <v>388.06666669999998</v>
      </c>
      <c r="S190">
        <v>458.66666659999999</v>
      </c>
      <c r="T190">
        <v>237.57142859999999</v>
      </c>
      <c r="U190">
        <v>202.2666667</v>
      </c>
      <c r="V190">
        <v>325.83333340000001</v>
      </c>
      <c r="W190">
        <v>92.095238089999995</v>
      </c>
      <c r="X190">
        <v>99.800000010000005</v>
      </c>
      <c r="Y190">
        <v>72.833333339999996</v>
      </c>
      <c r="Z190">
        <v>919.14285710000001</v>
      </c>
      <c r="AA190">
        <v>1085.866667</v>
      </c>
      <c r="AB190">
        <v>502.33333340000001</v>
      </c>
      <c r="AC190">
        <v>99</v>
      </c>
      <c r="AD190">
        <v>44</v>
      </c>
      <c r="AE190">
        <v>40</v>
      </c>
      <c r="AF190">
        <v>15</v>
      </c>
      <c r="AG190">
        <v>30</v>
      </c>
      <c r="AH190">
        <v>28</v>
      </c>
      <c r="AI190">
        <v>15</v>
      </c>
      <c r="AJ190">
        <v>0</v>
      </c>
      <c r="AK190">
        <v>0</v>
      </c>
      <c r="AL190">
        <v>26</v>
      </c>
      <c r="AM190">
        <v>21</v>
      </c>
      <c r="AN190">
        <v>7</v>
      </c>
      <c r="AO190">
        <v>5</v>
      </c>
      <c r="AP190">
        <v>0</v>
      </c>
      <c r="AQ190">
        <v>0</v>
      </c>
      <c r="AR190">
        <v>11</v>
      </c>
      <c r="AS190">
        <v>8</v>
      </c>
      <c r="AT190">
        <v>15</v>
      </c>
      <c r="AU190">
        <v>6</v>
      </c>
      <c r="AV190">
        <v>0</v>
      </c>
      <c r="AW190">
        <v>0</v>
      </c>
      <c r="AX190">
        <v>11</v>
      </c>
      <c r="AY190">
        <v>1</v>
      </c>
      <c r="AZ190">
        <v>6</v>
      </c>
      <c r="BA190">
        <v>4</v>
      </c>
      <c r="BB190">
        <v>0</v>
      </c>
      <c r="BC190">
        <v>0</v>
      </c>
      <c r="BD190">
        <v>4</v>
      </c>
      <c r="BE190">
        <v>25</v>
      </c>
      <c r="BF190">
        <v>0</v>
      </c>
      <c r="BG190">
        <v>0</v>
      </c>
      <c r="BH190">
        <v>0</v>
      </c>
      <c r="BI190">
        <v>16</v>
      </c>
      <c r="BJ190">
        <v>5</v>
      </c>
      <c r="BK190">
        <v>4</v>
      </c>
      <c r="BL190">
        <v>434</v>
      </c>
      <c r="BM190">
        <v>46</v>
      </c>
      <c r="BN190">
        <v>18</v>
      </c>
      <c r="BO190">
        <v>124</v>
      </c>
      <c r="BP190">
        <v>28</v>
      </c>
      <c r="BQ190">
        <v>3</v>
      </c>
      <c r="BR190">
        <v>215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 t="s">
        <v>58</v>
      </c>
      <c r="CE190" s="58" t="s">
        <v>111</v>
      </c>
    </row>
    <row r="191" spans="1:154">
      <c r="A191" t="s">
        <v>181</v>
      </c>
      <c r="B191" s="10">
        <v>48</v>
      </c>
      <c r="C191" s="6" t="s">
        <v>2</v>
      </c>
      <c r="D191" s="10" t="s">
        <v>40</v>
      </c>
      <c r="E191" s="59">
        <f t="shared" si="88"/>
        <v>29.166666666666668</v>
      </c>
      <c r="F191" s="59">
        <f t="shared" si="89"/>
        <v>4.1666666666666661</v>
      </c>
      <c r="G191" s="59">
        <f t="shared" si="90"/>
        <v>41.666666666666671</v>
      </c>
      <c r="H191" s="59">
        <f t="shared" si="91"/>
        <v>25</v>
      </c>
      <c r="I191" s="59">
        <f t="shared" si="92"/>
        <v>0.41666666666666669</v>
      </c>
      <c r="J191">
        <v>24</v>
      </c>
      <c r="K191">
        <v>7</v>
      </c>
      <c r="L191">
        <v>1</v>
      </c>
      <c r="M191">
        <v>10</v>
      </c>
      <c r="N191">
        <v>6</v>
      </c>
      <c r="O191">
        <v>0.625</v>
      </c>
      <c r="P191">
        <v>736.47058819999995</v>
      </c>
      <c r="Q191">
        <v>83</v>
      </c>
      <c r="R191">
        <v>832</v>
      </c>
      <c r="S191">
        <v>686.16666669999995</v>
      </c>
      <c r="T191">
        <v>523.8125</v>
      </c>
      <c r="U191">
        <v>350.4</v>
      </c>
      <c r="V191">
        <v>812.83333330000005</v>
      </c>
      <c r="W191">
        <v>112.625</v>
      </c>
      <c r="X191">
        <v>105.1</v>
      </c>
      <c r="Y191">
        <v>125.16666669999999</v>
      </c>
      <c r="Z191">
        <v>1039.25</v>
      </c>
      <c r="AA191">
        <v>1328.3</v>
      </c>
      <c r="AB191">
        <v>557.5</v>
      </c>
      <c r="AC191">
        <v>140</v>
      </c>
      <c r="AD191">
        <v>44</v>
      </c>
      <c r="AE191">
        <v>50</v>
      </c>
      <c r="AF191">
        <v>46</v>
      </c>
      <c r="AG191">
        <v>39</v>
      </c>
      <c r="AH191">
        <v>25</v>
      </c>
      <c r="AI191">
        <v>9</v>
      </c>
      <c r="AJ191">
        <v>1</v>
      </c>
      <c r="AK191">
        <v>0</v>
      </c>
      <c r="AL191">
        <v>66</v>
      </c>
      <c r="AM191">
        <v>17</v>
      </c>
      <c r="AN191">
        <v>9</v>
      </c>
      <c r="AO191">
        <v>1</v>
      </c>
      <c r="AP191">
        <v>1</v>
      </c>
      <c r="AQ191">
        <v>0</v>
      </c>
      <c r="AR191">
        <v>16</v>
      </c>
      <c r="AS191">
        <v>4</v>
      </c>
      <c r="AT191">
        <v>10</v>
      </c>
      <c r="AU191">
        <v>7</v>
      </c>
      <c r="AV191">
        <v>0</v>
      </c>
      <c r="AW191">
        <v>0</v>
      </c>
      <c r="AX191">
        <v>29</v>
      </c>
      <c r="AY191">
        <v>18</v>
      </c>
      <c r="AZ191">
        <v>6</v>
      </c>
      <c r="BA191">
        <v>1</v>
      </c>
      <c r="BB191">
        <v>0</v>
      </c>
      <c r="BC191">
        <v>0</v>
      </c>
      <c r="BD191">
        <v>21</v>
      </c>
      <c r="BE191">
        <v>30</v>
      </c>
      <c r="BF191">
        <v>3</v>
      </c>
      <c r="BG191">
        <v>5</v>
      </c>
      <c r="BH191">
        <v>3</v>
      </c>
      <c r="BI191">
        <v>9</v>
      </c>
      <c r="BJ191">
        <v>7</v>
      </c>
      <c r="BK191">
        <v>3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 t="s">
        <v>58</v>
      </c>
      <c r="CE191" s="58"/>
    </row>
    <row r="192" spans="1:154">
      <c r="A192" t="s">
        <v>161</v>
      </c>
      <c r="B192" s="10">
        <v>48</v>
      </c>
      <c r="C192" s="4" t="s">
        <v>3</v>
      </c>
      <c r="D192" s="10" t="s">
        <v>40</v>
      </c>
      <c r="E192" s="59">
        <f t="shared" si="88"/>
        <v>16.666666666666664</v>
      </c>
      <c r="F192" s="59">
        <f t="shared" si="89"/>
        <v>12.5</v>
      </c>
      <c r="G192" s="59">
        <f t="shared" si="90"/>
        <v>54.166666666666664</v>
      </c>
      <c r="H192" s="59">
        <f t="shared" si="91"/>
        <v>16.666666666666664</v>
      </c>
      <c r="I192" s="59">
        <f t="shared" si="92"/>
        <v>0.54166666666666663</v>
      </c>
      <c r="J192">
        <v>24</v>
      </c>
      <c r="K192">
        <v>4</v>
      </c>
      <c r="L192">
        <v>3</v>
      </c>
      <c r="M192">
        <v>13</v>
      </c>
      <c r="N192">
        <v>4</v>
      </c>
      <c r="O192">
        <v>0.76470588240000004</v>
      </c>
      <c r="P192">
        <v>1133.8499999999999</v>
      </c>
      <c r="Q192">
        <v>1733.666667</v>
      </c>
      <c r="R192">
        <v>911</v>
      </c>
      <c r="S192">
        <v>1408.25</v>
      </c>
      <c r="T192">
        <v>448.52941179999999</v>
      </c>
      <c r="U192">
        <v>264.30769229999999</v>
      </c>
      <c r="V192">
        <v>1047.25</v>
      </c>
      <c r="W192">
        <v>6161.2941170000004</v>
      </c>
      <c r="X192">
        <v>7742.4615379999996</v>
      </c>
      <c r="Y192">
        <v>1022.5</v>
      </c>
      <c r="Z192">
        <v>38.117647050000002</v>
      </c>
      <c r="AA192">
        <v>45</v>
      </c>
      <c r="AB192">
        <v>15.75</v>
      </c>
      <c r="AC192">
        <v>59</v>
      </c>
      <c r="AD192">
        <v>30</v>
      </c>
      <c r="AE192">
        <v>22</v>
      </c>
      <c r="AF192">
        <v>7</v>
      </c>
      <c r="AG192">
        <v>23</v>
      </c>
      <c r="AH192">
        <v>22</v>
      </c>
      <c r="AI192">
        <v>9</v>
      </c>
      <c r="AJ192">
        <v>0</v>
      </c>
      <c r="AK192">
        <v>1</v>
      </c>
      <c r="AL192">
        <v>4</v>
      </c>
      <c r="AM192">
        <v>20</v>
      </c>
      <c r="AN192">
        <v>5</v>
      </c>
      <c r="AO192">
        <v>1</v>
      </c>
      <c r="AP192">
        <v>0</v>
      </c>
      <c r="AQ192">
        <v>0</v>
      </c>
      <c r="AR192">
        <v>4</v>
      </c>
      <c r="AS192">
        <v>3</v>
      </c>
      <c r="AT192">
        <v>13</v>
      </c>
      <c r="AU192">
        <v>6</v>
      </c>
      <c r="AV192">
        <v>0</v>
      </c>
      <c r="AW192">
        <v>0</v>
      </c>
      <c r="AX192">
        <v>0</v>
      </c>
      <c r="AY192">
        <v>0</v>
      </c>
      <c r="AZ192">
        <v>4</v>
      </c>
      <c r="BA192">
        <v>2</v>
      </c>
      <c r="BB192">
        <v>0</v>
      </c>
      <c r="BC192">
        <v>1</v>
      </c>
      <c r="BD192">
        <v>0</v>
      </c>
      <c r="BE192">
        <v>50</v>
      </c>
      <c r="BF192">
        <v>1</v>
      </c>
      <c r="BG192">
        <v>3</v>
      </c>
      <c r="BH192">
        <v>0</v>
      </c>
      <c r="BI192">
        <v>3</v>
      </c>
      <c r="BJ192">
        <v>24</v>
      </c>
      <c r="BK192">
        <v>19</v>
      </c>
      <c r="BL192">
        <v>935</v>
      </c>
      <c r="BM192">
        <v>160</v>
      </c>
      <c r="BN192">
        <v>61</v>
      </c>
      <c r="BO192">
        <v>14</v>
      </c>
      <c r="BP192">
        <v>43</v>
      </c>
      <c r="BQ192">
        <v>357</v>
      </c>
      <c r="BR192">
        <v>300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 t="s">
        <v>58</v>
      </c>
      <c r="CE192" s="58" t="s">
        <v>111</v>
      </c>
    </row>
    <row r="193" spans="1:83">
      <c r="A193" t="s">
        <v>162</v>
      </c>
      <c r="B193" s="10">
        <v>48</v>
      </c>
      <c r="C193" s="6" t="s">
        <v>2</v>
      </c>
      <c r="D193" s="10" t="s">
        <v>40</v>
      </c>
      <c r="E193" s="59">
        <f t="shared" si="88"/>
        <v>0</v>
      </c>
      <c r="F193" s="59">
        <f t="shared" si="89"/>
        <v>0</v>
      </c>
      <c r="G193" s="59">
        <f t="shared" si="90"/>
        <v>91.666666666666657</v>
      </c>
      <c r="H193" s="59">
        <f t="shared" si="91"/>
        <v>8.3333333333333321</v>
      </c>
      <c r="I193" s="59">
        <f t="shared" si="92"/>
        <v>0.91666666666666663</v>
      </c>
      <c r="J193">
        <v>24</v>
      </c>
      <c r="K193">
        <v>0</v>
      </c>
      <c r="L193">
        <v>0</v>
      </c>
      <c r="M193">
        <v>22</v>
      </c>
      <c r="N193">
        <v>2</v>
      </c>
      <c r="O193">
        <v>0.91666666669999997</v>
      </c>
      <c r="P193">
        <v>399.04166659999999</v>
      </c>
      <c r="Q193">
        <v>0</v>
      </c>
      <c r="R193">
        <v>332.54545450000001</v>
      </c>
      <c r="S193">
        <v>1130.5</v>
      </c>
      <c r="T193">
        <v>77.041666660000004</v>
      </c>
      <c r="U193">
        <v>50.954545449999998</v>
      </c>
      <c r="V193">
        <v>364</v>
      </c>
      <c r="W193">
        <v>341.5</v>
      </c>
      <c r="X193">
        <v>355.31818190000001</v>
      </c>
      <c r="Y193">
        <v>189.5</v>
      </c>
      <c r="Z193">
        <v>544.20833330000005</v>
      </c>
      <c r="AA193">
        <v>573.22727269999996</v>
      </c>
      <c r="AB193">
        <v>225</v>
      </c>
      <c r="AC193">
        <v>63</v>
      </c>
      <c r="AD193">
        <v>31</v>
      </c>
      <c r="AE193">
        <v>27</v>
      </c>
      <c r="AF193">
        <v>5</v>
      </c>
      <c r="AG193">
        <v>26</v>
      </c>
      <c r="AH193">
        <v>27</v>
      </c>
      <c r="AI193">
        <v>2</v>
      </c>
      <c r="AJ193">
        <v>0</v>
      </c>
      <c r="AK193">
        <v>0</v>
      </c>
      <c r="AL193">
        <v>8</v>
      </c>
      <c r="AM193">
        <v>24</v>
      </c>
      <c r="AN193">
        <v>3</v>
      </c>
      <c r="AO193">
        <v>0</v>
      </c>
      <c r="AP193">
        <v>0</v>
      </c>
      <c r="AQ193">
        <v>0</v>
      </c>
      <c r="AR193">
        <v>4</v>
      </c>
      <c r="AS193">
        <v>1</v>
      </c>
      <c r="AT193">
        <v>22</v>
      </c>
      <c r="AU193">
        <v>2</v>
      </c>
      <c r="AV193">
        <v>0</v>
      </c>
      <c r="AW193">
        <v>0</v>
      </c>
      <c r="AX193">
        <v>2</v>
      </c>
      <c r="AY193">
        <v>1</v>
      </c>
      <c r="AZ193">
        <v>2</v>
      </c>
      <c r="BA193">
        <v>0</v>
      </c>
      <c r="BB193">
        <v>0</v>
      </c>
      <c r="BC193">
        <v>0</v>
      </c>
      <c r="BD193">
        <v>2</v>
      </c>
      <c r="BE193">
        <v>25</v>
      </c>
      <c r="BF193">
        <v>1</v>
      </c>
      <c r="BG193">
        <v>0</v>
      </c>
      <c r="BH193">
        <v>0</v>
      </c>
      <c r="BI193">
        <v>11</v>
      </c>
      <c r="BJ193">
        <v>13</v>
      </c>
      <c r="BK193">
        <v>0</v>
      </c>
      <c r="BL193">
        <v>471</v>
      </c>
      <c r="BM193">
        <v>75</v>
      </c>
      <c r="BN193">
        <v>2</v>
      </c>
      <c r="BO193">
        <v>140</v>
      </c>
      <c r="BP193">
        <v>49</v>
      </c>
      <c r="BQ193">
        <v>8</v>
      </c>
      <c r="BR193">
        <v>197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 t="s">
        <v>58</v>
      </c>
      <c r="CE193" s="58" t="s">
        <v>111</v>
      </c>
    </row>
    <row r="194" spans="1:83">
      <c r="A194" t="s">
        <v>163</v>
      </c>
      <c r="B194" s="10">
        <v>40</v>
      </c>
      <c r="C194" s="6" t="s">
        <v>2</v>
      </c>
      <c r="D194" s="10" t="s">
        <v>40</v>
      </c>
      <c r="E194" s="59">
        <f t="shared" si="88"/>
        <v>4.1666666666666661</v>
      </c>
      <c r="F194" s="59">
        <f t="shared" si="89"/>
        <v>4.1666666666666661</v>
      </c>
      <c r="G194" s="59">
        <f t="shared" si="90"/>
        <v>91.666666666666657</v>
      </c>
      <c r="H194" s="59">
        <f t="shared" si="91"/>
        <v>0</v>
      </c>
      <c r="I194" s="59">
        <f t="shared" si="92"/>
        <v>0.91666666666666663</v>
      </c>
      <c r="J194">
        <v>24</v>
      </c>
      <c r="K194">
        <v>1</v>
      </c>
      <c r="L194">
        <v>1</v>
      </c>
      <c r="M194">
        <v>22</v>
      </c>
      <c r="N194">
        <v>0</v>
      </c>
      <c r="O194">
        <v>1</v>
      </c>
      <c r="P194">
        <v>523.13043479999999</v>
      </c>
      <c r="Q194">
        <v>1570</v>
      </c>
      <c r="R194">
        <v>475.54545450000001</v>
      </c>
      <c r="S194">
        <v>0</v>
      </c>
      <c r="T194">
        <v>74.5</v>
      </c>
      <c r="U194">
        <v>74.5</v>
      </c>
      <c r="V194">
        <v>0</v>
      </c>
      <c r="W194">
        <v>74.590909089999997</v>
      </c>
      <c r="X194">
        <v>74.590909089999997</v>
      </c>
      <c r="Y194">
        <v>0</v>
      </c>
      <c r="Z194">
        <v>1555.9545450000001</v>
      </c>
      <c r="AA194">
        <v>1555.9545450000001</v>
      </c>
      <c r="AB194">
        <v>0</v>
      </c>
      <c r="AC194">
        <v>91</v>
      </c>
      <c r="AD194">
        <v>28</v>
      </c>
      <c r="AE194">
        <v>63</v>
      </c>
      <c r="AF194">
        <v>0</v>
      </c>
      <c r="AG194">
        <v>24</v>
      </c>
      <c r="AH194">
        <v>24</v>
      </c>
      <c r="AI194">
        <v>39</v>
      </c>
      <c r="AJ194">
        <v>1</v>
      </c>
      <c r="AK194">
        <v>0</v>
      </c>
      <c r="AL194">
        <v>3</v>
      </c>
      <c r="AM194">
        <v>23</v>
      </c>
      <c r="AN194">
        <v>2</v>
      </c>
      <c r="AO194">
        <v>0</v>
      </c>
      <c r="AP194">
        <v>0</v>
      </c>
      <c r="AQ194">
        <v>0</v>
      </c>
      <c r="AR194">
        <v>3</v>
      </c>
      <c r="AS194">
        <v>1</v>
      </c>
      <c r="AT194">
        <v>22</v>
      </c>
      <c r="AU194">
        <v>39</v>
      </c>
      <c r="AV194">
        <v>1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47</v>
      </c>
      <c r="BF194">
        <v>7</v>
      </c>
      <c r="BG194">
        <v>0</v>
      </c>
      <c r="BH194">
        <v>2</v>
      </c>
      <c r="BI194">
        <v>22</v>
      </c>
      <c r="BJ194">
        <v>0</v>
      </c>
      <c r="BK194">
        <v>16</v>
      </c>
      <c r="BL194">
        <v>431</v>
      </c>
      <c r="BM194">
        <v>93</v>
      </c>
      <c r="BN194">
        <v>2</v>
      </c>
      <c r="BO194">
        <v>116</v>
      </c>
      <c r="BP194">
        <v>38</v>
      </c>
      <c r="BQ194">
        <v>1</v>
      </c>
      <c r="BR194">
        <v>181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 t="s">
        <v>58</v>
      </c>
      <c r="CE194" s="58" t="s">
        <v>111</v>
      </c>
    </row>
    <row r="195" spans="1:83">
      <c r="A195" t="s">
        <v>164</v>
      </c>
      <c r="B195" s="10">
        <v>40</v>
      </c>
      <c r="C195" s="6" t="s">
        <v>2</v>
      </c>
      <c r="D195" s="10" t="s">
        <v>40</v>
      </c>
      <c r="E195" s="59">
        <f t="shared" si="88"/>
        <v>0</v>
      </c>
      <c r="F195" s="59">
        <f t="shared" si="89"/>
        <v>0</v>
      </c>
      <c r="G195" s="59">
        <f t="shared" si="90"/>
        <v>83.333333333333343</v>
      </c>
      <c r="H195" s="59">
        <f t="shared" si="91"/>
        <v>16.666666666666664</v>
      </c>
      <c r="I195" s="59">
        <f t="shared" si="92"/>
        <v>0.83333333333333337</v>
      </c>
      <c r="J195">
        <v>24</v>
      </c>
      <c r="K195">
        <v>0</v>
      </c>
      <c r="L195">
        <v>0</v>
      </c>
      <c r="M195">
        <v>20</v>
      </c>
      <c r="N195">
        <v>4</v>
      </c>
      <c r="O195">
        <v>0.83333333330000003</v>
      </c>
      <c r="P195">
        <v>203.95833329999999</v>
      </c>
      <c r="Q195">
        <v>0</v>
      </c>
      <c r="R195">
        <v>194.75</v>
      </c>
      <c r="S195">
        <v>250</v>
      </c>
      <c r="T195">
        <v>67.083333339999996</v>
      </c>
      <c r="U195">
        <v>70.699999989999995</v>
      </c>
      <c r="V195">
        <v>49</v>
      </c>
      <c r="W195">
        <v>118.95833330000001</v>
      </c>
      <c r="X195">
        <v>116.75</v>
      </c>
      <c r="Y195">
        <v>130</v>
      </c>
      <c r="Z195">
        <v>264.625</v>
      </c>
      <c r="AA195">
        <v>263.45</v>
      </c>
      <c r="AB195">
        <v>270.5</v>
      </c>
      <c r="AC195">
        <v>72</v>
      </c>
      <c r="AD195">
        <v>30</v>
      </c>
      <c r="AE195">
        <v>38</v>
      </c>
      <c r="AF195">
        <v>4</v>
      </c>
      <c r="AG195">
        <v>26</v>
      </c>
      <c r="AH195">
        <v>26</v>
      </c>
      <c r="AI195">
        <v>14</v>
      </c>
      <c r="AJ195">
        <v>0</v>
      </c>
      <c r="AK195">
        <v>0</v>
      </c>
      <c r="AL195">
        <v>6</v>
      </c>
      <c r="AM195">
        <v>24</v>
      </c>
      <c r="AN195">
        <v>2</v>
      </c>
      <c r="AO195">
        <v>3</v>
      </c>
      <c r="AP195">
        <v>0</v>
      </c>
      <c r="AQ195">
        <v>0</v>
      </c>
      <c r="AR195">
        <v>1</v>
      </c>
      <c r="AS195">
        <v>2</v>
      </c>
      <c r="AT195">
        <v>20</v>
      </c>
      <c r="AU195">
        <v>11</v>
      </c>
      <c r="AV195">
        <v>0</v>
      </c>
      <c r="AW195">
        <v>0</v>
      </c>
      <c r="AX195">
        <v>5</v>
      </c>
      <c r="AY195">
        <v>0</v>
      </c>
      <c r="AZ195">
        <v>4</v>
      </c>
      <c r="BA195">
        <v>0</v>
      </c>
      <c r="BB195">
        <v>0</v>
      </c>
      <c r="BC195">
        <v>0</v>
      </c>
      <c r="BD195">
        <v>0</v>
      </c>
      <c r="BE195">
        <v>69</v>
      </c>
      <c r="BF195">
        <v>0</v>
      </c>
      <c r="BG195">
        <v>0</v>
      </c>
      <c r="BH195">
        <v>0</v>
      </c>
      <c r="BI195">
        <v>19</v>
      </c>
      <c r="BJ195">
        <v>16</v>
      </c>
      <c r="BK195">
        <v>34</v>
      </c>
      <c r="BL195">
        <v>381</v>
      </c>
      <c r="BM195">
        <v>59</v>
      </c>
      <c r="BN195">
        <v>0</v>
      </c>
      <c r="BO195">
        <v>163</v>
      </c>
      <c r="BP195">
        <v>23</v>
      </c>
      <c r="BQ195">
        <v>21</v>
      </c>
      <c r="BR195">
        <v>115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 t="s">
        <v>58</v>
      </c>
      <c r="CE195" s="58" t="s">
        <v>111</v>
      </c>
    </row>
    <row r="196" spans="1:83">
      <c r="A196" t="s">
        <v>165</v>
      </c>
      <c r="B196" s="10">
        <v>40</v>
      </c>
      <c r="C196" s="6" t="s">
        <v>2</v>
      </c>
      <c r="D196" s="10" t="s">
        <v>40</v>
      </c>
      <c r="E196" s="59">
        <f t="shared" si="88"/>
        <v>8.3333333333333321</v>
      </c>
      <c r="F196" s="59">
        <f t="shared" si="89"/>
        <v>0</v>
      </c>
      <c r="G196" s="59">
        <f t="shared" si="90"/>
        <v>83.333333333333343</v>
      </c>
      <c r="H196" s="59">
        <f t="shared" si="91"/>
        <v>8.3333333333333321</v>
      </c>
      <c r="I196" s="59">
        <f t="shared" si="92"/>
        <v>0.83333333333333337</v>
      </c>
      <c r="J196">
        <v>24</v>
      </c>
      <c r="K196">
        <v>2</v>
      </c>
      <c r="L196">
        <v>0</v>
      </c>
      <c r="M196">
        <v>20</v>
      </c>
      <c r="N196">
        <v>2</v>
      </c>
      <c r="O196">
        <v>0.90909090920000002</v>
      </c>
      <c r="P196">
        <v>676.31818180000005</v>
      </c>
      <c r="Q196">
        <v>0</v>
      </c>
      <c r="R196">
        <v>680.5</v>
      </c>
      <c r="S196">
        <v>634.5</v>
      </c>
      <c r="T196">
        <v>212.5909091</v>
      </c>
      <c r="U196">
        <v>171.85</v>
      </c>
      <c r="V196">
        <v>620</v>
      </c>
      <c r="W196">
        <v>739.36363630000005</v>
      </c>
      <c r="X196">
        <v>802</v>
      </c>
      <c r="Y196">
        <v>113</v>
      </c>
      <c r="Z196">
        <v>724.13636369999995</v>
      </c>
      <c r="AA196">
        <v>769.90000010000006</v>
      </c>
      <c r="AB196">
        <v>266.5</v>
      </c>
      <c r="AC196">
        <v>60</v>
      </c>
      <c r="AD196">
        <v>25</v>
      </c>
      <c r="AE196">
        <v>32</v>
      </c>
      <c r="AF196">
        <v>3</v>
      </c>
      <c r="AG196">
        <v>24</v>
      </c>
      <c r="AH196">
        <v>24</v>
      </c>
      <c r="AI196">
        <v>6</v>
      </c>
      <c r="AJ196">
        <v>0</v>
      </c>
      <c r="AK196">
        <v>0</v>
      </c>
      <c r="AL196">
        <v>6</v>
      </c>
      <c r="AM196">
        <v>22</v>
      </c>
      <c r="AN196">
        <v>2</v>
      </c>
      <c r="AO196">
        <v>0</v>
      </c>
      <c r="AP196">
        <v>0</v>
      </c>
      <c r="AQ196">
        <v>0</v>
      </c>
      <c r="AR196">
        <v>1</v>
      </c>
      <c r="AS196">
        <v>1</v>
      </c>
      <c r="AT196">
        <v>20</v>
      </c>
      <c r="AU196">
        <v>6</v>
      </c>
      <c r="AV196">
        <v>0</v>
      </c>
      <c r="AW196">
        <v>0</v>
      </c>
      <c r="AX196">
        <v>5</v>
      </c>
      <c r="AY196">
        <v>1</v>
      </c>
      <c r="AZ196">
        <v>2</v>
      </c>
      <c r="BA196">
        <v>0</v>
      </c>
      <c r="BB196">
        <v>0</v>
      </c>
      <c r="BC196">
        <v>0</v>
      </c>
      <c r="BD196">
        <v>0</v>
      </c>
      <c r="BE196">
        <v>40</v>
      </c>
      <c r="BF196">
        <v>6</v>
      </c>
      <c r="BG196">
        <v>1</v>
      </c>
      <c r="BH196">
        <v>8</v>
      </c>
      <c r="BI196">
        <v>11</v>
      </c>
      <c r="BJ196">
        <v>11</v>
      </c>
      <c r="BK196">
        <v>3</v>
      </c>
      <c r="BL196">
        <v>725</v>
      </c>
      <c r="BM196">
        <v>144</v>
      </c>
      <c r="BN196">
        <v>21</v>
      </c>
      <c r="BO196">
        <v>167</v>
      </c>
      <c r="BP196">
        <v>22</v>
      </c>
      <c r="BQ196">
        <v>69</v>
      </c>
      <c r="BR196">
        <v>302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 t="s">
        <v>58</v>
      </c>
      <c r="CE196" s="58" t="s">
        <v>111</v>
      </c>
    </row>
    <row r="197" spans="1:83">
      <c r="A197" t="s">
        <v>166</v>
      </c>
      <c r="B197" s="10">
        <v>48</v>
      </c>
      <c r="C197" s="4" t="s">
        <v>3</v>
      </c>
      <c r="D197" s="10" t="s">
        <v>40</v>
      </c>
      <c r="E197" s="59">
        <f t="shared" si="88"/>
        <v>4.1666666666666661</v>
      </c>
      <c r="F197" s="59">
        <f t="shared" si="89"/>
        <v>0</v>
      </c>
      <c r="G197" s="59">
        <f t="shared" si="90"/>
        <v>62.5</v>
      </c>
      <c r="H197" s="59">
        <f t="shared" si="91"/>
        <v>33.333333333333329</v>
      </c>
      <c r="I197" s="59">
        <f t="shared" si="92"/>
        <v>0.625</v>
      </c>
      <c r="J197">
        <v>24</v>
      </c>
      <c r="K197">
        <v>1</v>
      </c>
      <c r="L197">
        <v>0</v>
      </c>
      <c r="M197">
        <v>15</v>
      </c>
      <c r="N197">
        <v>8</v>
      </c>
      <c r="O197">
        <v>0.65217391309999995</v>
      </c>
      <c r="P197">
        <v>714.04347829999995</v>
      </c>
      <c r="Q197">
        <v>0</v>
      </c>
      <c r="R197">
        <v>481.53333329999998</v>
      </c>
      <c r="S197">
        <v>1150</v>
      </c>
      <c r="T197">
        <v>89.956521749999993</v>
      </c>
      <c r="U197">
        <v>56.266666669999999</v>
      </c>
      <c r="V197">
        <v>153.125</v>
      </c>
      <c r="W197">
        <v>471.73913040000002</v>
      </c>
      <c r="X197">
        <v>612.53333329999998</v>
      </c>
      <c r="Y197">
        <v>207.75</v>
      </c>
      <c r="Z197">
        <v>40.782608699999997</v>
      </c>
      <c r="AA197">
        <v>41.13333334</v>
      </c>
      <c r="AB197">
        <v>40.125</v>
      </c>
      <c r="AC197">
        <v>112</v>
      </c>
      <c r="AD197">
        <v>38</v>
      </c>
      <c r="AE197">
        <v>45</v>
      </c>
      <c r="AF197">
        <v>29</v>
      </c>
      <c r="AG197">
        <v>43</v>
      </c>
      <c r="AH197">
        <v>25</v>
      </c>
      <c r="AI197">
        <v>12</v>
      </c>
      <c r="AJ197">
        <v>0</v>
      </c>
      <c r="AK197">
        <v>0</v>
      </c>
      <c r="AL197">
        <v>32</v>
      </c>
      <c r="AM197">
        <v>23</v>
      </c>
      <c r="AN197">
        <v>2</v>
      </c>
      <c r="AO197">
        <v>3</v>
      </c>
      <c r="AP197">
        <v>0</v>
      </c>
      <c r="AQ197">
        <v>0</v>
      </c>
      <c r="AR197">
        <v>10</v>
      </c>
      <c r="AS197">
        <v>9</v>
      </c>
      <c r="AT197">
        <v>15</v>
      </c>
      <c r="AU197">
        <v>7</v>
      </c>
      <c r="AV197">
        <v>0</v>
      </c>
      <c r="AW197">
        <v>0</v>
      </c>
      <c r="AX197">
        <v>14</v>
      </c>
      <c r="AY197">
        <v>11</v>
      </c>
      <c r="AZ197">
        <v>8</v>
      </c>
      <c r="BA197">
        <v>2</v>
      </c>
      <c r="BB197">
        <v>0</v>
      </c>
      <c r="BC197">
        <v>0</v>
      </c>
      <c r="BD197">
        <v>8</v>
      </c>
      <c r="BE197">
        <v>32</v>
      </c>
      <c r="BF197">
        <v>2</v>
      </c>
      <c r="BG197">
        <v>0</v>
      </c>
      <c r="BH197">
        <v>0</v>
      </c>
      <c r="BI197">
        <v>4</v>
      </c>
      <c r="BJ197">
        <v>22</v>
      </c>
      <c r="BK197">
        <v>4</v>
      </c>
      <c r="BL197">
        <v>1006</v>
      </c>
      <c r="BM197">
        <v>302</v>
      </c>
      <c r="BN197">
        <v>17</v>
      </c>
      <c r="BO197">
        <v>166</v>
      </c>
      <c r="BP197">
        <v>36</v>
      </c>
      <c r="BQ197">
        <v>80</v>
      </c>
      <c r="BR197">
        <v>405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 t="s">
        <v>58</v>
      </c>
    </row>
    <row r="198" spans="1:83">
      <c r="A198" t="s">
        <v>167</v>
      </c>
      <c r="B198" s="10">
        <v>40</v>
      </c>
      <c r="C198" s="6" t="s">
        <v>2</v>
      </c>
      <c r="D198" s="10" t="s">
        <v>40</v>
      </c>
      <c r="E198" s="59">
        <f t="shared" si="88"/>
        <v>4.1666666666666661</v>
      </c>
      <c r="F198" s="59">
        <f t="shared" si="89"/>
        <v>0</v>
      </c>
      <c r="G198" s="59">
        <f t="shared" si="90"/>
        <v>83.333333333333343</v>
      </c>
      <c r="H198" s="59">
        <f t="shared" si="91"/>
        <v>12.5</v>
      </c>
      <c r="I198" s="59">
        <f t="shared" si="92"/>
        <v>0.83333333333333337</v>
      </c>
      <c r="J198">
        <v>24</v>
      </c>
      <c r="K198">
        <v>1</v>
      </c>
      <c r="L198">
        <v>0</v>
      </c>
      <c r="M198">
        <v>20</v>
      </c>
      <c r="N198">
        <v>3</v>
      </c>
      <c r="O198">
        <v>0.86956521730000003</v>
      </c>
      <c r="P198">
        <v>145.13043479999999</v>
      </c>
      <c r="Q198">
        <v>0</v>
      </c>
      <c r="R198">
        <v>151.6</v>
      </c>
      <c r="S198">
        <v>102</v>
      </c>
      <c r="T198">
        <v>105.4782609</v>
      </c>
      <c r="U198">
        <v>106.5</v>
      </c>
      <c r="V198">
        <v>98.666666660000004</v>
      </c>
      <c r="W198">
        <v>366.69565210000002</v>
      </c>
      <c r="X198">
        <v>357.45</v>
      </c>
      <c r="Y198">
        <v>428.33333340000001</v>
      </c>
      <c r="Z198">
        <v>747.3913043</v>
      </c>
      <c r="AA198">
        <v>834.2</v>
      </c>
      <c r="AB198">
        <v>168.66666670000001</v>
      </c>
      <c r="AC198">
        <v>60</v>
      </c>
      <c r="AD198">
        <v>25</v>
      </c>
      <c r="AE198">
        <v>32</v>
      </c>
      <c r="AF198">
        <v>3</v>
      </c>
      <c r="AG198">
        <v>30</v>
      </c>
      <c r="AH198">
        <v>25</v>
      </c>
      <c r="AI198">
        <v>2</v>
      </c>
      <c r="AJ198">
        <v>0</v>
      </c>
      <c r="AK198">
        <v>1</v>
      </c>
      <c r="AL198">
        <v>2</v>
      </c>
      <c r="AM198">
        <v>23</v>
      </c>
      <c r="AN198">
        <v>2</v>
      </c>
      <c r="AO198">
        <v>0</v>
      </c>
      <c r="AP198">
        <v>0</v>
      </c>
      <c r="AQ198">
        <v>0</v>
      </c>
      <c r="AR198">
        <v>0</v>
      </c>
      <c r="AS198">
        <v>7</v>
      </c>
      <c r="AT198">
        <v>20</v>
      </c>
      <c r="AU198">
        <v>2</v>
      </c>
      <c r="AV198">
        <v>0</v>
      </c>
      <c r="AW198">
        <v>1</v>
      </c>
      <c r="AX198">
        <v>2</v>
      </c>
      <c r="AY198">
        <v>0</v>
      </c>
      <c r="AZ198">
        <v>3</v>
      </c>
      <c r="BA198">
        <v>0</v>
      </c>
      <c r="BB198">
        <v>0</v>
      </c>
      <c r="BC198">
        <v>0</v>
      </c>
      <c r="BD198">
        <v>0</v>
      </c>
      <c r="BE198">
        <v>38</v>
      </c>
      <c r="BF198">
        <v>0</v>
      </c>
      <c r="BG198">
        <v>1</v>
      </c>
      <c r="BH198">
        <v>7</v>
      </c>
      <c r="BI198">
        <v>12</v>
      </c>
      <c r="BJ198">
        <v>11</v>
      </c>
      <c r="BK198">
        <v>7</v>
      </c>
      <c r="BL198">
        <v>1486</v>
      </c>
      <c r="BM198">
        <v>70</v>
      </c>
      <c r="BN198">
        <v>14</v>
      </c>
      <c r="BO198">
        <v>491</v>
      </c>
      <c r="BP198">
        <v>34</v>
      </c>
      <c r="BQ198">
        <v>40</v>
      </c>
      <c r="BR198">
        <v>837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 t="s">
        <v>58</v>
      </c>
      <c r="CE198" s="58" t="s">
        <v>111</v>
      </c>
    </row>
    <row r="199" spans="1:83">
      <c r="A199" t="s">
        <v>182</v>
      </c>
      <c r="B199" s="10">
        <v>48</v>
      </c>
      <c r="C199" s="4" t="s">
        <v>3</v>
      </c>
      <c r="D199" s="10" t="s">
        <v>40</v>
      </c>
      <c r="E199" s="59">
        <f t="shared" si="88"/>
        <v>37.5</v>
      </c>
      <c r="F199" s="59">
        <f t="shared" si="89"/>
        <v>4.1666666666666661</v>
      </c>
      <c r="G199" s="59">
        <f t="shared" si="90"/>
        <v>41.666666666666671</v>
      </c>
      <c r="H199" s="59">
        <f t="shared" si="91"/>
        <v>16.666666666666664</v>
      </c>
      <c r="I199" s="59">
        <f t="shared" si="92"/>
        <v>0.41666666666666669</v>
      </c>
      <c r="J199">
        <v>24</v>
      </c>
      <c r="K199">
        <v>9</v>
      </c>
      <c r="L199">
        <v>1</v>
      </c>
      <c r="M199">
        <v>10</v>
      </c>
      <c r="N199">
        <v>4</v>
      </c>
      <c r="O199">
        <v>0.71428571429999999</v>
      </c>
      <c r="P199">
        <v>1317.4</v>
      </c>
      <c r="Q199">
        <v>948</v>
      </c>
      <c r="R199">
        <v>1054.5999999999999</v>
      </c>
      <c r="S199">
        <v>2066.75</v>
      </c>
      <c r="T199">
        <v>571.07142850000002</v>
      </c>
      <c r="U199">
        <v>592.70000000000005</v>
      </c>
      <c r="V199">
        <v>517</v>
      </c>
      <c r="W199">
        <v>105.5714286</v>
      </c>
      <c r="X199">
        <v>117.6</v>
      </c>
      <c r="Y199">
        <v>75.5</v>
      </c>
      <c r="Z199">
        <v>1097.5714290000001</v>
      </c>
      <c r="AA199">
        <v>1255.8</v>
      </c>
      <c r="AB199">
        <v>702</v>
      </c>
      <c r="AC199">
        <v>78</v>
      </c>
      <c r="AD199">
        <v>28</v>
      </c>
      <c r="AE199">
        <v>36</v>
      </c>
      <c r="AF199">
        <v>14</v>
      </c>
      <c r="AG199">
        <v>38</v>
      </c>
      <c r="AH199">
        <v>25</v>
      </c>
      <c r="AI199">
        <v>10</v>
      </c>
      <c r="AJ199">
        <v>0</v>
      </c>
      <c r="AK199">
        <v>0</v>
      </c>
      <c r="AL199">
        <v>5</v>
      </c>
      <c r="AM199">
        <v>15</v>
      </c>
      <c r="AN199">
        <v>11</v>
      </c>
      <c r="AO199">
        <v>0</v>
      </c>
      <c r="AP199">
        <v>0</v>
      </c>
      <c r="AQ199">
        <v>0</v>
      </c>
      <c r="AR199">
        <v>2</v>
      </c>
      <c r="AS199">
        <v>16</v>
      </c>
      <c r="AT199">
        <v>10</v>
      </c>
      <c r="AU199">
        <v>8</v>
      </c>
      <c r="AV199">
        <v>0</v>
      </c>
      <c r="AW199">
        <v>0</v>
      </c>
      <c r="AX199">
        <v>2</v>
      </c>
      <c r="AY199">
        <v>7</v>
      </c>
      <c r="AZ199">
        <v>4</v>
      </c>
      <c r="BA199">
        <v>2</v>
      </c>
      <c r="BB199">
        <v>0</v>
      </c>
      <c r="BC199">
        <v>0</v>
      </c>
      <c r="BD199">
        <v>1</v>
      </c>
      <c r="BE199">
        <v>37</v>
      </c>
      <c r="BF199">
        <v>13</v>
      </c>
      <c r="BG199">
        <v>0</v>
      </c>
      <c r="BH199">
        <v>0</v>
      </c>
      <c r="BI199">
        <v>9</v>
      </c>
      <c r="BJ199">
        <v>5</v>
      </c>
      <c r="BK199">
        <v>10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 t="s">
        <v>58</v>
      </c>
    </row>
    <row r="200" spans="1:83">
      <c r="A200" t="s">
        <v>169</v>
      </c>
      <c r="B200" s="10">
        <v>48</v>
      </c>
      <c r="C200" s="6" t="s">
        <v>2</v>
      </c>
      <c r="D200" s="10" t="s">
        <v>40</v>
      </c>
      <c r="E200" s="59">
        <f t="shared" si="88"/>
        <v>20.833333333333336</v>
      </c>
      <c r="F200" s="59">
        <f t="shared" si="89"/>
        <v>4.1666666666666661</v>
      </c>
      <c r="G200" s="59">
        <f t="shared" si="90"/>
        <v>70.833333333333343</v>
      </c>
      <c r="H200" s="59">
        <f t="shared" si="91"/>
        <v>4.1666666666666661</v>
      </c>
      <c r="I200" s="59">
        <f t="shared" si="92"/>
        <v>0.70833333333333337</v>
      </c>
      <c r="J200">
        <v>24</v>
      </c>
      <c r="K200">
        <v>5</v>
      </c>
      <c r="L200">
        <v>1</v>
      </c>
      <c r="M200">
        <v>17</v>
      </c>
      <c r="N200">
        <v>1</v>
      </c>
      <c r="O200">
        <v>0.94444444449999998</v>
      </c>
      <c r="P200">
        <v>597.89473680000003</v>
      </c>
      <c r="Q200">
        <v>1334</v>
      </c>
      <c r="R200">
        <v>488.47058820000001</v>
      </c>
      <c r="S200">
        <v>1722</v>
      </c>
      <c r="T200">
        <v>133.16666670000001</v>
      </c>
      <c r="U200">
        <v>111.7647059</v>
      </c>
      <c r="V200">
        <v>497</v>
      </c>
      <c r="W200">
        <v>111.5</v>
      </c>
      <c r="X200">
        <v>112.7647059</v>
      </c>
      <c r="Y200">
        <v>90</v>
      </c>
      <c r="Z200">
        <v>587.83333330000005</v>
      </c>
      <c r="AA200">
        <v>606.05882359999998</v>
      </c>
      <c r="AB200">
        <v>278</v>
      </c>
      <c r="AC200">
        <v>54</v>
      </c>
      <c r="AD200">
        <v>22</v>
      </c>
      <c r="AE200">
        <v>28</v>
      </c>
      <c r="AF200">
        <v>4</v>
      </c>
      <c r="AG200">
        <v>24</v>
      </c>
      <c r="AH200">
        <v>19</v>
      </c>
      <c r="AI200">
        <v>0</v>
      </c>
      <c r="AJ200">
        <v>0</v>
      </c>
      <c r="AK200">
        <v>0</v>
      </c>
      <c r="AL200">
        <v>11</v>
      </c>
      <c r="AM200">
        <v>19</v>
      </c>
      <c r="AN200">
        <v>1</v>
      </c>
      <c r="AO200">
        <v>0</v>
      </c>
      <c r="AP200">
        <v>0</v>
      </c>
      <c r="AQ200">
        <v>0</v>
      </c>
      <c r="AR200">
        <v>2</v>
      </c>
      <c r="AS200">
        <v>4</v>
      </c>
      <c r="AT200">
        <v>17</v>
      </c>
      <c r="AU200">
        <v>0</v>
      </c>
      <c r="AV200">
        <v>0</v>
      </c>
      <c r="AW200">
        <v>0</v>
      </c>
      <c r="AX200">
        <v>7</v>
      </c>
      <c r="AY200">
        <v>1</v>
      </c>
      <c r="AZ200">
        <v>1</v>
      </c>
      <c r="BA200">
        <v>0</v>
      </c>
      <c r="BB200">
        <v>0</v>
      </c>
      <c r="BC200">
        <v>0</v>
      </c>
      <c r="BD200">
        <v>2</v>
      </c>
      <c r="BE200">
        <v>40</v>
      </c>
      <c r="BF200">
        <v>14</v>
      </c>
      <c r="BG200">
        <v>2</v>
      </c>
      <c r="BH200">
        <v>1</v>
      </c>
      <c r="BI200">
        <v>14</v>
      </c>
      <c r="BJ200">
        <v>4</v>
      </c>
      <c r="BK200">
        <v>5</v>
      </c>
      <c r="BL200">
        <v>719</v>
      </c>
      <c r="BM200">
        <v>215</v>
      </c>
      <c r="BN200">
        <v>26</v>
      </c>
      <c r="BO200">
        <v>82</v>
      </c>
      <c r="BP200">
        <v>20</v>
      </c>
      <c r="BQ200">
        <v>4</v>
      </c>
      <c r="BR200">
        <v>372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 t="s">
        <v>58</v>
      </c>
    </row>
    <row r="201" spans="1:83">
      <c r="A201" t="s">
        <v>170</v>
      </c>
      <c r="B201" s="10">
        <v>40</v>
      </c>
      <c r="C201" s="6" t="s">
        <v>2</v>
      </c>
      <c r="D201" s="10" t="s">
        <v>40</v>
      </c>
      <c r="E201" s="59">
        <f t="shared" si="88"/>
        <v>4.1666666666666661</v>
      </c>
      <c r="F201" s="59">
        <f t="shared" si="89"/>
        <v>0</v>
      </c>
      <c r="G201" s="59">
        <f t="shared" si="90"/>
        <v>95.833333333333343</v>
      </c>
      <c r="H201" s="59">
        <f t="shared" si="91"/>
        <v>0</v>
      </c>
      <c r="I201" s="59">
        <f t="shared" si="92"/>
        <v>0.95833333333333337</v>
      </c>
      <c r="J201">
        <v>24</v>
      </c>
      <c r="K201">
        <v>1</v>
      </c>
      <c r="L201">
        <v>0</v>
      </c>
      <c r="M201">
        <v>23</v>
      </c>
      <c r="N201">
        <v>0</v>
      </c>
      <c r="O201">
        <v>1</v>
      </c>
      <c r="P201">
        <v>584.04347829999995</v>
      </c>
      <c r="Q201">
        <v>0</v>
      </c>
      <c r="R201">
        <v>584.04347829999995</v>
      </c>
      <c r="S201">
        <v>0</v>
      </c>
      <c r="T201">
        <v>107.3913043</v>
      </c>
      <c r="U201">
        <v>107.3913043</v>
      </c>
      <c r="V201">
        <v>0</v>
      </c>
      <c r="W201">
        <v>119.826087</v>
      </c>
      <c r="X201">
        <v>119.826087</v>
      </c>
      <c r="Y201">
        <v>0</v>
      </c>
      <c r="Z201">
        <v>1092.4347829999999</v>
      </c>
      <c r="AA201">
        <v>1092.4347829999999</v>
      </c>
      <c r="AB201">
        <v>0</v>
      </c>
      <c r="AC201">
        <v>208</v>
      </c>
      <c r="AD201">
        <v>72</v>
      </c>
      <c r="AE201">
        <v>136</v>
      </c>
      <c r="AF201">
        <v>0</v>
      </c>
      <c r="AG201">
        <v>32</v>
      </c>
      <c r="AH201">
        <v>49</v>
      </c>
      <c r="AI201">
        <v>96</v>
      </c>
      <c r="AJ201">
        <v>4</v>
      </c>
      <c r="AK201">
        <v>0</v>
      </c>
      <c r="AL201">
        <v>27</v>
      </c>
      <c r="AM201">
        <v>23</v>
      </c>
      <c r="AN201">
        <v>26</v>
      </c>
      <c r="AO201">
        <v>13</v>
      </c>
      <c r="AP201">
        <v>0</v>
      </c>
      <c r="AQ201">
        <v>0</v>
      </c>
      <c r="AR201">
        <v>10</v>
      </c>
      <c r="AS201">
        <v>9</v>
      </c>
      <c r="AT201">
        <v>23</v>
      </c>
      <c r="AU201">
        <v>83</v>
      </c>
      <c r="AV201">
        <v>4</v>
      </c>
      <c r="AW201">
        <v>0</v>
      </c>
      <c r="AX201">
        <v>17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44</v>
      </c>
      <c r="BF201">
        <v>3</v>
      </c>
      <c r="BG201">
        <v>0</v>
      </c>
      <c r="BH201">
        <v>4</v>
      </c>
      <c r="BI201">
        <v>22</v>
      </c>
      <c r="BJ201">
        <v>1</v>
      </c>
      <c r="BK201">
        <v>14</v>
      </c>
      <c r="BL201">
        <v>170</v>
      </c>
      <c r="BM201">
        <v>34</v>
      </c>
      <c r="BN201">
        <v>0</v>
      </c>
      <c r="BO201">
        <v>40</v>
      </c>
      <c r="BP201">
        <v>29</v>
      </c>
      <c r="BQ201">
        <v>0</v>
      </c>
      <c r="BR201">
        <v>67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 t="s">
        <v>58</v>
      </c>
      <c r="CE201" s="58" t="s">
        <v>111</v>
      </c>
    </row>
    <row r="202" spans="1:83">
      <c r="A202" t="s">
        <v>171</v>
      </c>
      <c r="B202" s="10">
        <v>48</v>
      </c>
      <c r="C202" s="4" t="s">
        <v>3</v>
      </c>
      <c r="D202" s="10" t="s">
        <v>40</v>
      </c>
      <c r="E202" s="59">
        <f t="shared" si="88"/>
        <v>4.1666666666666661</v>
      </c>
      <c r="F202" s="59">
        <f t="shared" si="89"/>
        <v>0</v>
      </c>
      <c r="G202" s="59">
        <f t="shared" si="90"/>
        <v>75</v>
      </c>
      <c r="H202" s="59">
        <f t="shared" si="91"/>
        <v>20.833333333333336</v>
      </c>
      <c r="I202" s="59">
        <f t="shared" si="92"/>
        <v>0.75</v>
      </c>
      <c r="J202">
        <v>24</v>
      </c>
      <c r="K202">
        <v>1</v>
      </c>
      <c r="L202">
        <v>0</v>
      </c>
      <c r="M202">
        <v>18</v>
      </c>
      <c r="N202">
        <v>5</v>
      </c>
      <c r="O202">
        <v>0.78260869560000001</v>
      </c>
      <c r="P202">
        <v>595</v>
      </c>
      <c r="Q202">
        <v>0</v>
      </c>
      <c r="R202">
        <v>689.05555560000005</v>
      </c>
      <c r="S202">
        <v>256.39999999999998</v>
      </c>
      <c r="T202">
        <v>132.34782609999999</v>
      </c>
      <c r="U202">
        <v>146.7222222</v>
      </c>
      <c r="V202">
        <v>80.599999990000001</v>
      </c>
      <c r="W202">
        <v>105.0869565</v>
      </c>
      <c r="X202">
        <v>111.1111111</v>
      </c>
      <c r="Y202">
        <v>83.400000009999999</v>
      </c>
      <c r="Z202">
        <v>365.86956520000001</v>
      </c>
      <c r="AA202">
        <v>391.72222219999998</v>
      </c>
      <c r="AB202">
        <v>272.8</v>
      </c>
      <c r="AC202">
        <v>75</v>
      </c>
      <c r="AD202">
        <v>35</v>
      </c>
      <c r="AE202">
        <v>31</v>
      </c>
      <c r="AF202">
        <v>9</v>
      </c>
      <c r="AG202">
        <v>31</v>
      </c>
      <c r="AH202">
        <v>31</v>
      </c>
      <c r="AI202">
        <v>1</v>
      </c>
      <c r="AJ202">
        <v>0</v>
      </c>
      <c r="AK202">
        <v>3</v>
      </c>
      <c r="AL202">
        <v>9</v>
      </c>
      <c r="AM202">
        <v>23</v>
      </c>
      <c r="AN202">
        <v>8</v>
      </c>
      <c r="AO202">
        <v>0</v>
      </c>
      <c r="AP202">
        <v>0</v>
      </c>
      <c r="AQ202">
        <v>0</v>
      </c>
      <c r="AR202">
        <v>4</v>
      </c>
      <c r="AS202">
        <v>8</v>
      </c>
      <c r="AT202">
        <v>18</v>
      </c>
      <c r="AU202">
        <v>0</v>
      </c>
      <c r="AV202">
        <v>0</v>
      </c>
      <c r="AW202">
        <v>0</v>
      </c>
      <c r="AX202">
        <v>5</v>
      </c>
      <c r="AY202">
        <v>0</v>
      </c>
      <c r="AZ202">
        <v>5</v>
      </c>
      <c r="BA202">
        <v>1</v>
      </c>
      <c r="BB202">
        <v>0</v>
      </c>
      <c r="BC202">
        <v>3</v>
      </c>
      <c r="BD202">
        <v>0</v>
      </c>
      <c r="BE202">
        <v>142</v>
      </c>
      <c r="BF202">
        <v>11</v>
      </c>
      <c r="BG202">
        <v>0</v>
      </c>
      <c r="BH202">
        <v>84</v>
      </c>
      <c r="BI202">
        <v>14</v>
      </c>
      <c r="BJ202">
        <v>12</v>
      </c>
      <c r="BK202">
        <v>21</v>
      </c>
      <c r="BL202">
        <v>167</v>
      </c>
      <c r="BM202">
        <v>61</v>
      </c>
      <c r="BN202">
        <v>1</v>
      </c>
      <c r="BO202">
        <v>26</v>
      </c>
      <c r="BP202">
        <v>5</v>
      </c>
      <c r="BQ202">
        <v>7</v>
      </c>
      <c r="BR202">
        <v>67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 t="s">
        <v>58</v>
      </c>
      <c r="CE202" s="58"/>
    </row>
    <row r="203" spans="1:83">
      <c r="A203" t="s">
        <v>172</v>
      </c>
      <c r="B203" s="10">
        <v>40</v>
      </c>
      <c r="C203" s="4" t="s">
        <v>3</v>
      </c>
      <c r="D203" s="10" t="s">
        <v>40</v>
      </c>
      <c r="E203" s="59">
        <f t="shared" si="88"/>
        <v>4.1666666666666661</v>
      </c>
      <c r="F203" s="59">
        <f t="shared" si="89"/>
        <v>0</v>
      </c>
      <c r="G203" s="59">
        <f t="shared" si="90"/>
        <v>75</v>
      </c>
      <c r="H203" s="59">
        <f t="shared" si="91"/>
        <v>20.833333333333336</v>
      </c>
      <c r="I203" s="59">
        <f t="shared" si="92"/>
        <v>0.75</v>
      </c>
      <c r="J203">
        <v>24</v>
      </c>
      <c r="K203">
        <v>1</v>
      </c>
      <c r="L203">
        <v>0</v>
      </c>
      <c r="M203">
        <v>18</v>
      </c>
      <c r="N203">
        <v>5</v>
      </c>
      <c r="O203">
        <v>0.78260869560000001</v>
      </c>
      <c r="P203">
        <v>553.86956520000001</v>
      </c>
      <c r="Q203">
        <v>0</v>
      </c>
      <c r="R203">
        <v>600.66666669999995</v>
      </c>
      <c r="S203">
        <v>385.4</v>
      </c>
      <c r="T203">
        <v>202</v>
      </c>
      <c r="U203">
        <v>225.44444440000001</v>
      </c>
      <c r="V203">
        <v>117.6</v>
      </c>
      <c r="W203">
        <v>83.260869560000003</v>
      </c>
      <c r="X203">
        <v>89.277777790000002</v>
      </c>
      <c r="Y203">
        <v>61.599999990000001</v>
      </c>
      <c r="Z203">
        <v>907.6086957</v>
      </c>
      <c r="AA203">
        <v>1076.2222220000001</v>
      </c>
      <c r="AB203">
        <v>300.60000000000002</v>
      </c>
      <c r="AC203">
        <v>76</v>
      </c>
      <c r="AD203">
        <v>35</v>
      </c>
      <c r="AE203">
        <v>34</v>
      </c>
      <c r="AF203">
        <v>7</v>
      </c>
      <c r="AG203">
        <v>26</v>
      </c>
      <c r="AH203">
        <v>28</v>
      </c>
      <c r="AI203">
        <v>3</v>
      </c>
      <c r="AJ203">
        <v>1</v>
      </c>
      <c r="AK203">
        <v>0</v>
      </c>
      <c r="AL203">
        <v>18</v>
      </c>
      <c r="AM203">
        <v>23</v>
      </c>
      <c r="AN203">
        <v>5</v>
      </c>
      <c r="AO203">
        <v>1</v>
      </c>
      <c r="AP203">
        <v>1</v>
      </c>
      <c r="AQ203">
        <v>0</v>
      </c>
      <c r="AR203">
        <v>5</v>
      </c>
      <c r="AS203">
        <v>2</v>
      </c>
      <c r="AT203">
        <v>18</v>
      </c>
      <c r="AU203">
        <v>2</v>
      </c>
      <c r="AV203">
        <v>0</v>
      </c>
      <c r="AW203">
        <v>0</v>
      </c>
      <c r="AX203">
        <v>12</v>
      </c>
      <c r="AY203">
        <v>1</v>
      </c>
      <c r="AZ203">
        <v>5</v>
      </c>
      <c r="BA203">
        <v>0</v>
      </c>
      <c r="BB203">
        <v>0</v>
      </c>
      <c r="BC203">
        <v>0</v>
      </c>
      <c r="BD203">
        <v>1</v>
      </c>
      <c r="BE203">
        <v>27</v>
      </c>
      <c r="BF203">
        <v>2</v>
      </c>
      <c r="BG203">
        <v>0</v>
      </c>
      <c r="BH203">
        <v>0</v>
      </c>
      <c r="BI203">
        <v>18</v>
      </c>
      <c r="BJ203">
        <v>5</v>
      </c>
      <c r="BK203">
        <v>2</v>
      </c>
      <c r="BL203">
        <v>460</v>
      </c>
      <c r="BM203">
        <v>119</v>
      </c>
      <c r="BN203">
        <v>17</v>
      </c>
      <c r="BO203">
        <v>71</v>
      </c>
      <c r="BP203">
        <v>27</v>
      </c>
      <c r="BQ203">
        <v>0</v>
      </c>
      <c r="BR203">
        <v>226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 t="s">
        <v>58</v>
      </c>
      <c r="CE203" s="58" t="s">
        <v>111</v>
      </c>
    </row>
    <row r="204" spans="1:83">
      <c r="A204" t="s">
        <v>173</v>
      </c>
      <c r="B204" s="10">
        <v>40</v>
      </c>
      <c r="C204" s="6" t="s">
        <v>2</v>
      </c>
      <c r="D204" s="10" t="s">
        <v>40</v>
      </c>
      <c r="E204" s="59">
        <f t="shared" si="88"/>
        <v>4.1666666666666661</v>
      </c>
      <c r="F204" s="59">
        <f t="shared" si="89"/>
        <v>0</v>
      </c>
      <c r="G204" s="59">
        <f t="shared" si="90"/>
        <v>95.833333333333343</v>
      </c>
      <c r="H204" s="59">
        <f t="shared" si="91"/>
        <v>0</v>
      </c>
      <c r="I204" s="59">
        <f t="shared" si="92"/>
        <v>0.95833333333333337</v>
      </c>
      <c r="J204">
        <v>24</v>
      </c>
      <c r="K204">
        <v>1</v>
      </c>
      <c r="L204">
        <v>0</v>
      </c>
      <c r="M204">
        <v>23</v>
      </c>
      <c r="N204">
        <v>0</v>
      </c>
      <c r="O204">
        <v>1</v>
      </c>
      <c r="P204">
        <v>453.30434789999998</v>
      </c>
      <c r="Q204">
        <v>0</v>
      </c>
      <c r="R204">
        <v>453.30434789999998</v>
      </c>
      <c r="S204">
        <v>0</v>
      </c>
      <c r="T204">
        <v>82.347826089999998</v>
      </c>
      <c r="U204">
        <v>82.347826089999998</v>
      </c>
      <c r="V204">
        <v>0</v>
      </c>
      <c r="W204">
        <v>794.43478249999998</v>
      </c>
      <c r="X204">
        <v>794.43478249999998</v>
      </c>
      <c r="Y204">
        <v>0</v>
      </c>
      <c r="Z204">
        <v>38.826086949999997</v>
      </c>
      <c r="AA204">
        <v>38.826086949999997</v>
      </c>
      <c r="AB204">
        <v>0</v>
      </c>
      <c r="AC204">
        <v>56</v>
      </c>
      <c r="AD204">
        <v>29</v>
      </c>
      <c r="AE204">
        <v>27</v>
      </c>
      <c r="AF204">
        <v>0</v>
      </c>
      <c r="AG204">
        <v>23</v>
      </c>
      <c r="AH204">
        <v>27</v>
      </c>
      <c r="AI204">
        <v>2</v>
      </c>
      <c r="AJ204">
        <v>0</v>
      </c>
      <c r="AK204">
        <v>0</v>
      </c>
      <c r="AL204">
        <v>4</v>
      </c>
      <c r="AM204">
        <v>23</v>
      </c>
      <c r="AN204">
        <v>4</v>
      </c>
      <c r="AO204">
        <v>0</v>
      </c>
      <c r="AP204">
        <v>0</v>
      </c>
      <c r="AQ204">
        <v>0</v>
      </c>
      <c r="AR204">
        <v>2</v>
      </c>
      <c r="AS204">
        <v>0</v>
      </c>
      <c r="AT204">
        <v>23</v>
      </c>
      <c r="AU204">
        <v>2</v>
      </c>
      <c r="AV204">
        <v>0</v>
      </c>
      <c r="AW204">
        <v>0</v>
      </c>
      <c r="AX204">
        <v>2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73</v>
      </c>
      <c r="BF204">
        <v>2</v>
      </c>
      <c r="BG204">
        <v>0</v>
      </c>
      <c r="BH204">
        <v>6</v>
      </c>
      <c r="BI204">
        <v>8</v>
      </c>
      <c r="BJ204">
        <v>33</v>
      </c>
      <c r="BK204">
        <v>24</v>
      </c>
      <c r="BL204">
        <v>629</v>
      </c>
      <c r="BM204">
        <v>99</v>
      </c>
      <c r="BN204">
        <v>0</v>
      </c>
      <c r="BO204">
        <v>262</v>
      </c>
      <c r="BP204">
        <v>72</v>
      </c>
      <c r="BQ204">
        <v>30</v>
      </c>
      <c r="BR204">
        <v>166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t="s">
        <v>58</v>
      </c>
      <c r="CE204" s="58" t="s">
        <v>111</v>
      </c>
    </row>
    <row r="205" spans="1:83">
      <c r="A205" t="s">
        <v>174</v>
      </c>
      <c r="B205" s="10">
        <v>48</v>
      </c>
      <c r="C205" s="6" t="s">
        <v>2</v>
      </c>
      <c r="D205" s="10" t="s">
        <v>40</v>
      </c>
      <c r="E205" s="59">
        <f t="shared" si="88"/>
        <v>16.666666666666664</v>
      </c>
      <c r="F205" s="59">
        <f t="shared" si="89"/>
        <v>12.5</v>
      </c>
      <c r="G205" s="59">
        <f t="shared" si="90"/>
        <v>45.833333333333329</v>
      </c>
      <c r="H205" s="59">
        <f t="shared" si="91"/>
        <v>25</v>
      </c>
      <c r="I205" s="59">
        <f t="shared" si="92"/>
        <v>0.45833333333333331</v>
      </c>
      <c r="J205">
        <v>24</v>
      </c>
      <c r="K205">
        <v>4</v>
      </c>
      <c r="L205">
        <v>3</v>
      </c>
      <c r="M205">
        <v>11</v>
      </c>
      <c r="N205">
        <v>6</v>
      </c>
      <c r="O205">
        <v>0.6470588236</v>
      </c>
      <c r="P205">
        <v>922</v>
      </c>
      <c r="Q205">
        <v>1731.333333</v>
      </c>
      <c r="R205">
        <v>765.45454549999999</v>
      </c>
      <c r="S205">
        <v>804.33333330000005</v>
      </c>
      <c r="T205">
        <v>232.94117650000001</v>
      </c>
      <c r="U205">
        <v>313</v>
      </c>
      <c r="V205">
        <v>86.166666660000004</v>
      </c>
      <c r="W205">
        <v>1074.2941169999999</v>
      </c>
      <c r="X205">
        <v>1500.636364</v>
      </c>
      <c r="Y205">
        <v>292.66666659999999</v>
      </c>
      <c r="Z205">
        <v>527.76470589999997</v>
      </c>
      <c r="AA205">
        <v>661.27272730000004</v>
      </c>
      <c r="AB205">
        <v>283</v>
      </c>
      <c r="AC205">
        <v>70</v>
      </c>
      <c r="AD205">
        <v>30</v>
      </c>
      <c r="AE205">
        <v>24</v>
      </c>
      <c r="AF205">
        <v>16</v>
      </c>
      <c r="AG205">
        <v>25</v>
      </c>
      <c r="AH205">
        <v>23</v>
      </c>
      <c r="AI205">
        <v>9</v>
      </c>
      <c r="AJ205">
        <v>0</v>
      </c>
      <c r="AK205">
        <v>1</v>
      </c>
      <c r="AL205">
        <v>12</v>
      </c>
      <c r="AM205">
        <v>20</v>
      </c>
      <c r="AN205">
        <v>6</v>
      </c>
      <c r="AO205">
        <v>1</v>
      </c>
      <c r="AP205">
        <v>0</v>
      </c>
      <c r="AQ205">
        <v>0</v>
      </c>
      <c r="AR205">
        <v>3</v>
      </c>
      <c r="AS205">
        <v>2</v>
      </c>
      <c r="AT205">
        <v>11</v>
      </c>
      <c r="AU205">
        <v>7</v>
      </c>
      <c r="AV205">
        <v>0</v>
      </c>
      <c r="AW205">
        <v>1</v>
      </c>
      <c r="AX205">
        <v>3</v>
      </c>
      <c r="AY205">
        <v>3</v>
      </c>
      <c r="AZ205">
        <v>6</v>
      </c>
      <c r="BA205">
        <v>1</v>
      </c>
      <c r="BB205">
        <v>0</v>
      </c>
      <c r="BC205">
        <v>0</v>
      </c>
      <c r="BD205">
        <v>6</v>
      </c>
      <c r="BE205">
        <v>27</v>
      </c>
      <c r="BF205">
        <v>0</v>
      </c>
      <c r="BG205">
        <v>0</v>
      </c>
      <c r="BH205">
        <v>5</v>
      </c>
      <c r="BI205">
        <v>12</v>
      </c>
      <c r="BJ205">
        <v>5</v>
      </c>
      <c r="BK205">
        <v>5</v>
      </c>
      <c r="BL205">
        <v>810</v>
      </c>
      <c r="BM205">
        <v>155</v>
      </c>
      <c r="BN205">
        <v>52</v>
      </c>
      <c r="BO205">
        <v>68</v>
      </c>
      <c r="BP205">
        <v>16</v>
      </c>
      <c r="BQ205">
        <v>139</v>
      </c>
      <c r="BR205">
        <v>380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 t="s">
        <v>58</v>
      </c>
    </row>
    <row r="206" spans="1:83">
      <c r="A206" t="s">
        <v>183</v>
      </c>
      <c r="B206" s="10">
        <v>48</v>
      </c>
      <c r="C206" s="6" t="s">
        <v>2</v>
      </c>
      <c r="D206" s="10" t="s">
        <v>40</v>
      </c>
      <c r="E206" s="59">
        <f t="shared" si="88"/>
        <v>25</v>
      </c>
      <c r="F206" s="59">
        <f t="shared" si="89"/>
        <v>0</v>
      </c>
      <c r="G206" s="59">
        <f t="shared" si="90"/>
        <v>70.833333333333343</v>
      </c>
      <c r="H206" s="59">
        <f t="shared" si="91"/>
        <v>4.1666666666666661</v>
      </c>
      <c r="I206" s="59">
        <f t="shared" si="92"/>
        <v>0.70833333333333337</v>
      </c>
      <c r="J206">
        <v>24</v>
      </c>
      <c r="K206">
        <v>6</v>
      </c>
      <c r="L206">
        <v>0</v>
      </c>
      <c r="M206">
        <v>17</v>
      </c>
      <c r="N206">
        <v>1</v>
      </c>
      <c r="O206">
        <v>0.94444444449999998</v>
      </c>
      <c r="P206">
        <v>1210.8888890000001</v>
      </c>
      <c r="Q206">
        <v>0</v>
      </c>
      <c r="R206">
        <v>1131</v>
      </c>
      <c r="S206">
        <v>2569</v>
      </c>
      <c r="T206">
        <v>273.55555559999999</v>
      </c>
      <c r="U206">
        <v>285.82352939999998</v>
      </c>
      <c r="V206">
        <v>65</v>
      </c>
      <c r="W206">
        <v>127.44444439999999</v>
      </c>
      <c r="X206">
        <v>128.7647059</v>
      </c>
      <c r="Y206">
        <v>105</v>
      </c>
      <c r="Z206">
        <v>991.94444439999995</v>
      </c>
      <c r="AA206">
        <v>999.94117640000002</v>
      </c>
      <c r="AB206">
        <v>856</v>
      </c>
      <c r="AC206">
        <v>103</v>
      </c>
      <c r="AD206">
        <v>30</v>
      </c>
      <c r="AE206">
        <v>62</v>
      </c>
      <c r="AF206">
        <v>11</v>
      </c>
      <c r="AG206">
        <v>40</v>
      </c>
      <c r="AH206">
        <v>24</v>
      </c>
      <c r="AI206">
        <v>21</v>
      </c>
      <c r="AJ206">
        <v>0</v>
      </c>
      <c r="AK206">
        <v>0</v>
      </c>
      <c r="AL206">
        <v>18</v>
      </c>
      <c r="AM206">
        <v>18</v>
      </c>
      <c r="AN206">
        <v>6</v>
      </c>
      <c r="AO206">
        <v>2</v>
      </c>
      <c r="AP206">
        <v>0</v>
      </c>
      <c r="AQ206">
        <v>0</v>
      </c>
      <c r="AR206">
        <v>4</v>
      </c>
      <c r="AS206">
        <v>18</v>
      </c>
      <c r="AT206">
        <v>17</v>
      </c>
      <c r="AU206">
        <v>18</v>
      </c>
      <c r="AV206">
        <v>0</v>
      </c>
      <c r="AW206">
        <v>0</v>
      </c>
      <c r="AX206">
        <v>9</v>
      </c>
      <c r="AY206">
        <v>4</v>
      </c>
      <c r="AZ206">
        <v>1</v>
      </c>
      <c r="BA206">
        <v>1</v>
      </c>
      <c r="BB206">
        <v>0</v>
      </c>
      <c r="BC206">
        <v>0</v>
      </c>
      <c r="BD206">
        <v>5</v>
      </c>
      <c r="BE206">
        <v>24</v>
      </c>
      <c r="BF206">
        <v>4</v>
      </c>
      <c r="BG206">
        <v>0</v>
      </c>
      <c r="BH206">
        <v>0</v>
      </c>
      <c r="BI206">
        <v>15</v>
      </c>
      <c r="BJ206">
        <v>3</v>
      </c>
      <c r="BK206">
        <v>2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 t="s">
        <v>58</v>
      </c>
      <c r="CE206" s="58"/>
    </row>
    <row r="207" spans="1:83">
      <c r="A207" t="s">
        <v>175</v>
      </c>
      <c r="B207" s="10">
        <v>48</v>
      </c>
      <c r="C207" s="4" t="s">
        <v>3</v>
      </c>
      <c r="D207" s="10" t="s">
        <v>40</v>
      </c>
      <c r="E207" s="59">
        <f t="shared" si="88"/>
        <v>66.666666666666657</v>
      </c>
      <c r="F207" s="59">
        <f t="shared" si="89"/>
        <v>0</v>
      </c>
      <c r="G207" s="59">
        <f t="shared" si="90"/>
        <v>29.166666666666668</v>
      </c>
      <c r="H207" s="59">
        <f t="shared" si="91"/>
        <v>4.1666666666666661</v>
      </c>
      <c r="I207" s="59">
        <f t="shared" si="92"/>
        <v>0.29166666666666669</v>
      </c>
      <c r="J207">
        <v>24</v>
      </c>
      <c r="K207">
        <v>16</v>
      </c>
      <c r="L207">
        <v>0</v>
      </c>
      <c r="M207">
        <v>7</v>
      </c>
      <c r="N207">
        <v>1</v>
      </c>
      <c r="O207">
        <v>0.875</v>
      </c>
      <c r="P207">
        <v>826.375</v>
      </c>
      <c r="Q207">
        <v>0</v>
      </c>
      <c r="R207">
        <v>651.71428560000004</v>
      </c>
      <c r="S207">
        <v>2049</v>
      </c>
      <c r="T207">
        <v>183.5</v>
      </c>
      <c r="U207">
        <v>161.2857143</v>
      </c>
      <c r="V207">
        <v>339</v>
      </c>
      <c r="W207">
        <v>470.125</v>
      </c>
      <c r="X207">
        <v>509</v>
      </c>
      <c r="Y207">
        <v>198</v>
      </c>
      <c r="Z207">
        <v>26</v>
      </c>
      <c r="AA207">
        <v>27.85714286</v>
      </c>
      <c r="AB207">
        <v>13</v>
      </c>
      <c r="AC207">
        <v>38</v>
      </c>
      <c r="AD207">
        <v>12</v>
      </c>
      <c r="AE207">
        <v>23</v>
      </c>
      <c r="AF207">
        <v>3</v>
      </c>
      <c r="AG207">
        <v>24</v>
      </c>
      <c r="AH207">
        <v>10</v>
      </c>
      <c r="AI207">
        <v>3</v>
      </c>
      <c r="AJ207">
        <v>0</v>
      </c>
      <c r="AK207">
        <v>0</v>
      </c>
      <c r="AL207">
        <v>1</v>
      </c>
      <c r="AM207">
        <v>8</v>
      </c>
      <c r="AN207">
        <v>2</v>
      </c>
      <c r="AO207">
        <v>1</v>
      </c>
      <c r="AP207">
        <v>0</v>
      </c>
      <c r="AQ207">
        <v>0</v>
      </c>
      <c r="AR207">
        <v>1</v>
      </c>
      <c r="AS207">
        <v>14</v>
      </c>
      <c r="AT207">
        <v>7</v>
      </c>
      <c r="AU207">
        <v>2</v>
      </c>
      <c r="AV207">
        <v>0</v>
      </c>
      <c r="AW207">
        <v>0</v>
      </c>
      <c r="AX207">
        <v>0</v>
      </c>
      <c r="AY207">
        <v>2</v>
      </c>
      <c r="AZ207">
        <v>1</v>
      </c>
      <c r="BA207">
        <v>0</v>
      </c>
      <c r="BB207">
        <v>0</v>
      </c>
      <c r="BC207">
        <v>0</v>
      </c>
      <c r="BD207">
        <v>0</v>
      </c>
      <c r="BE207">
        <v>96</v>
      </c>
      <c r="BF207">
        <v>31</v>
      </c>
      <c r="BG207">
        <v>0</v>
      </c>
      <c r="BH207">
        <v>0</v>
      </c>
      <c r="BI207">
        <v>2</v>
      </c>
      <c r="BJ207">
        <v>12</v>
      </c>
      <c r="BK207">
        <v>51</v>
      </c>
      <c r="BL207">
        <v>999</v>
      </c>
      <c r="BM207">
        <v>431</v>
      </c>
      <c r="BN207">
        <v>16</v>
      </c>
      <c r="BO207">
        <v>0</v>
      </c>
      <c r="BP207">
        <v>17</v>
      </c>
      <c r="BQ207">
        <v>5</v>
      </c>
      <c r="BR207">
        <v>530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 t="s">
        <v>58</v>
      </c>
      <c r="CE207" s="58" t="s">
        <v>111</v>
      </c>
    </row>
    <row r="208" spans="1:83">
      <c r="A208" t="s">
        <v>176</v>
      </c>
      <c r="B208" s="10">
        <v>48</v>
      </c>
      <c r="C208" s="6" t="s">
        <v>2</v>
      </c>
      <c r="D208" s="10" t="s">
        <v>40</v>
      </c>
      <c r="E208" s="59">
        <f t="shared" si="88"/>
        <v>8.3333333333333321</v>
      </c>
      <c r="F208" s="59">
        <f t="shared" si="89"/>
        <v>0</v>
      </c>
      <c r="G208" s="59">
        <f t="shared" si="90"/>
        <v>83.333333333333343</v>
      </c>
      <c r="H208" s="59">
        <f t="shared" si="91"/>
        <v>8.3333333333333321</v>
      </c>
      <c r="I208" s="59">
        <f t="shared" si="92"/>
        <v>0.83333333333333337</v>
      </c>
      <c r="J208">
        <v>24</v>
      </c>
      <c r="K208">
        <v>2</v>
      </c>
      <c r="L208">
        <v>0</v>
      </c>
      <c r="M208">
        <v>20</v>
      </c>
      <c r="N208">
        <v>2</v>
      </c>
      <c r="O208">
        <v>0.90909090920000002</v>
      </c>
      <c r="P208">
        <v>764.18181819999995</v>
      </c>
      <c r="Q208">
        <v>0</v>
      </c>
      <c r="R208">
        <v>607.65000010000006</v>
      </c>
      <c r="S208">
        <v>2329.5</v>
      </c>
      <c r="T208">
        <v>229.9090909</v>
      </c>
      <c r="U208">
        <v>204.25</v>
      </c>
      <c r="V208">
        <v>486.5</v>
      </c>
      <c r="W208">
        <v>128.5454546</v>
      </c>
      <c r="X208">
        <v>133.35</v>
      </c>
      <c r="Y208">
        <v>80.5</v>
      </c>
      <c r="Z208">
        <v>486.54545450000001</v>
      </c>
      <c r="AA208">
        <v>515.5</v>
      </c>
      <c r="AB208">
        <v>197</v>
      </c>
      <c r="AC208">
        <v>83</v>
      </c>
      <c r="AD208">
        <v>42</v>
      </c>
      <c r="AE208">
        <v>30</v>
      </c>
      <c r="AF208">
        <v>11</v>
      </c>
      <c r="AG208">
        <v>24</v>
      </c>
      <c r="AH208">
        <v>29</v>
      </c>
      <c r="AI208">
        <v>6</v>
      </c>
      <c r="AJ208">
        <v>0</v>
      </c>
      <c r="AK208">
        <v>0</v>
      </c>
      <c r="AL208">
        <v>24</v>
      </c>
      <c r="AM208">
        <v>22</v>
      </c>
      <c r="AN208">
        <v>7</v>
      </c>
      <c r="AO208">
        <v>0</v>
      </c>
      <c r="AP208">
        <v>0</v>
      </c>
      <c r="AQ208">
        <v>0</v>
      </c>
      <c r="AR208">
        <v>13</v>
      </c>
      <c r="AS208">
        <v>1</v>
      </c>
      <c r="AT208">
        <v>20</v>
      </c>
      <c r="AU208">
        <v>4</v>
      </c>
      <c r="AV208">
        <v>0</v>
      </c>
      <c r="AW208">
        <v>0</v>
      </c>
      <c r="AX208">
        <v>5</v>
      </c>
      <c r="AY208">
        <v>1</v>
      </c>
      <c r="AZ208">
        <v>2</v>
      </c>
      <c r="BA208">
        <v>2</v>
      </c>
      <c r="BB208">
        <v>0</v>
      </c>
      <c r="BC208">
        <v>0</v>
      </c>
      <c r="BD208">
        <v>6</v>
      </c>
      <c r="BE208">
        <v>24</v>
      </c>
      <c r="BF208">
        <v>1</v>
      </c>
      <c r="BG208">
        <v>0</v>
      </c>
      <c r="BH208">
        <v>0</v>
      </c>
      <c r="BI208">
        <v>16</v>
      </c>
      <c r="BJ208">
        <v>6</v>
      </c>
      <c r="BK208">
        <v>1</v>
      </c>
      <c r="BL208">
        <v>636</v>
      </c>
      <c r="BM208">
        <v>148</v>
      </c>
      <c r="BN208">
        <v>29</v>
      </c>
      <c r="BO208">
        <v>117</v>
      </c>
      <c r="BP208">
        <v>62</v>
      </c>
      <c r="BQ208">
        <v>21</v>
      </c>
      <c r="BR208">
        <v>259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 t="s">
        <v>58</v>
      </c>
      <c r="CE208" s="58" t="s">
        <v>111</v>
      </c>
    </row>
    <row r="209" spans="1:154">
      <c r="A209" t="s">
        <v>177</v>
      </c>
      <c r="B209" s="10">
        <v>40</v>
      </c>
      <c r="C209" s="6" t="s">
        <v>2</v>
      </c>
      <c r="D209" s="10" t="s">
        <v>40</v>
      </c>
      <c r="E209" s="59">
        <f t="shared" si="88"/>
        <v>62.5</v>
      </c>
      <c r="F209" s="59">
        <f t="shared" si="89"/>
        <v>0</v>
      </c>
      <c r="G209" s="59">
        <f t="shared" si="90"/>
        <v>37.5</v>
      </c>
      <c r="H209" s="59">
        <f t="shared" si="91"/>
        <v>0</v>
      </c>
      <c r="I209" s="59">
        <f t="shared" si="92"/>
        <v>0.375</v>
      </c>
      <c r="J209">
        <v>24</v>
      </c>
      <c r="K209">
        <v>15</v>
      </c>
      <c r="L209">
        <v>0</v>
      </c>
      <c r="M209">
        <v>9</v>
      </c>
      <c r="N209">
        <v>0</v>
      </c>
      <c r="O209">
        <v>1</v>
      </c>
      <c r="P209">
        <v>267.22222219999998</v>
      </c>
      <c r="Q209">
        <v>0</v>
      </c>
      <c r="R209">
        <v>267.22222219999998</v>
      </c>
      <c r="S209">
        <v>0</v>
      </c>
      <c r="T209">
        <v>55.333333330000002</v>
      </c>
      <c r="U209">
        <v>55.333333330000002</v>
      </c>
      <c r="V209">
        <v>0</v>
      </c>
      <c r="W209">
        <v>121.8888889</v>
      </c>
      <c r="X209">
        <v>121.8888889</v>
      </c>
      <c r="Y209">
        <v>0</v>
      </c>
      <c r="Z209">
        <v>1022.1111110000001</v>
      </c>
      <c r="AA209">
        <v>1022.1111110000001</v>
      </c>
      <c r="AB209">
        <v>0</v>
      </c>
      <c r="AC209">
        <v>31</v>
      </c>
      <c r="AD209">
        <v>14</v>
      </c>
      <c r="AE209">
        <v>17</v>
      </c>
      <c r="AF209">
        <v>0</v>
      </c>
      <c r="AG209">
        <v>9</v>
      </c>
      <c r="AH209">
        <v>10</v>
      </c>
      <c r="AI209">
        <v>3</v>
      </c>
      <c r="AJ209">
        <v>0</v>
      </c>
      <c r="AK209">
        <v>0</v>
      </c>
      <c r="AL209">
        <v>9</v>
      </c>
      <c r="AM209">
        <v>9</v>
      </c>
      <c r="AN209">
        <v>1</v>
      </c>
      <c r="AO209">
        <v>0</v>
      </c>
      <c r="AP209">
        <v>0</v>
      </c>
      <c r="AQ209">
        <v>0</v>
      </c>
      <c r="AR209">
        <v>4</v>
      </c>
      <c r="AS209">
        <v>0</v>
      </c>
      <c r="AT209">
        <v>9</v>
      </c>
      <c r="AU209">
        <v>3</v>
      </c>
      <c r="AV209">
        <v>0</v>
      </c>
      <c r="AW209">
        <v>0</v>
      </c>
      <c r="AX209">
        <v>5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38</v>
      </c>
      <c r="BF209">
        <v>18</v>
      </c>
      <c r="BG209">
        <v>0</v>
      </c>
      <c r="BH209">
        <v>0</v>
      </c>
      <c r="BI209">
        <v>8</v>
      </c>
      <c r="BJ209">
        <v>1</v>
      </c>
      <c r="BK209">
        <v>11</v>
      </c>
      <c r="BL209">
        <v>404</v>
      </c>
      <c r="BM209">
        <v>123</v>
      </c>
      <c r="BN209">
        <v>0</v>
      </c>
      <c r="BO209">
        <v>3</v>
      </c>
      <c r="BP209">
        <v>14</v>
      </c>
      <c r="BQ209">
        <v>5</v>
      </c>
      <c r="BR209">
        <v>259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 t="s">
        <v>58</v>
      </c>
      <c r="CE209" s="58" t="s">
        <v>111</v>
      </c>
    </row>
    <row r="210" spans="1:154">
      <c r="A210" s="63"/>
      <c r="C210" s="65"/>
      <c r="D210" s="65"/>
      <c r="E210" s="65"/>
      <c r="F210" s="65"/>
      <c r="G210" s="65"/>
      <c r="H210" s="65"/>
      <c r="I210" s="65"/>
      <c r="J210" s="65"/>
      <c r="K210" s="63"/>
      <c r="L210" s="63"/>
      <c r="M210" s="63"/>
      <c r="N210" s="63"/>
      <c r="O210" s="64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S210" s="63"/>
      <c r="AT210" s="63"/>
      <c r="AU210" s="63"/>
      <c r="CE210" s="58" t="s">
        <v>111</v>
      </c>
    </row>
    <row r="211" spans="1:154">
      <c r="A211" s="34" t="s">
        <v>3</v>
      </c>
      <c r="B211" s="34">
        <f>COUNTIF(C184:C209,"WT")</f>
        <v>10</v>
      </c>
      <c r="C211" s="63"/>
      <c r="D211" s="22" t="s">
        <v>41</v>
      </c>
      <c r="E211" s="24">
        <f>AVERAGE(E187:E190,E192,E197,E199:E199,E202:E203,E207)</f>
        <v>26.666666666666664</v>
      </c>
      <c r="F211" s="24">
        <f t="shared" ref="F211:BQ211" si="93">AVERAGE(F187:F190,F192,F197,F199:F199,F202:F203,F207)</f>
        <v>1.6666666666666665</v>
      </c>
      <c r="G211" s="24">
        <f t="shared" si="93"/>
        <v>53.333333333333336</v>
      </c>
      <c r="H211" s="24">
        <f t="shared" si="93"/>
        <v>18.333333333333336</v>
      </c>
      <c r="I211" s="24">
        <f t="shared" si="93"/>
        <v>0.53333333333333333</v>
      </c>
      <c r="J211" s="24">
        <f t="shared" si="93"/>
        <v>24</v>
      </c>
      <c r="K211" s="24">
        <f t="shared" si="93"/>
        <v>6.4</v>
      </c>
      <c r="L211" s="24">
        <f t="shared" si="93"/>
        <v>0.4</v>
      </c>
      <c r="M211" s="24">
        <f t="shared" si="93"/>
        <v>12.8</v>
      </c>
      <c r="N211" s="24">
        <f t="shared" si="93"/>
        <v>4.4000000000000004</v>
      </c>
      <c r="O211" s="24">
        <f t="shared" si="93"/>
        <v>0.73008201303999998</v>
      </c>
      <c r="P211" s="24">
        <f t="shared" si="93"/>
        <v>799.10867448999988</v>
      </c>
      <c r="Q211" s="24">
        <f t="shared" si="93"/>
        <v>268.16666670000001</v>
      </c>
      <c r="R211" s="24">
        <f t="shared" si="93"/>
        <v>728.72110422000003</v>
      </c>
      <c r="S211" s="24">
        <f t="shared" si="93"/>
        <v>908.23555553999995</v>
      </c>
      <c r="T211" s="24">
        <f t="shared" si="93"/>
        <v>289.62266167500002</v>
      </c>
      <c r="U211" s="24">
        <f t="shared" si="93"/>
        <v>269.14747731700004</v>
      </c>
      <c r="V211" s="24">
        <f t="shared" si="93"/>
        <v>315.474166669</v>
      </c>
      <c r="W211" s="24">
        <f t="shared" si="93"/>
        <v>920.28318310499981</v>
      </c>
      <c r="X211" s="24">
        <f t="shared" si="93"/>
        <v>1157.04390395</v>
      </c>
      <c r="Y211" s="24">
        <f t="shared" si="93"/>
        <v>221.34722222400001</v>
      </c>
      <c r="Z211" s="24">
        <f t="shared" si="93"/>
        <v>512.22481058199992</v>
      </c>
      <c r="AA211" s="24">
        <f t="shared" si="93"/>
        <v>580.63034511800004</v>
      </c>
      <c r="AB211" s="24">
        <f t="shared" si="93"/>
        <v>261.26083333999998</v>
      </c>
      <c r="AC211" s="24">
        <f t="shared" si="93"/>
        <v>72.099999999999994</v>
      </c>
      <c r="AD211" s="24">
        <f t="shared" si="93"/>
        <v>30.1</v>
      </c>
      <c r="AE211" s="24">
        <f t="shared" si="93"/>
        <v>29.7</v>
      </c>
      <c r="AF211" s="24">
        <f t="shared" si="93"/>
        <v>12.3</v>
      </c>
      <c r="AG211" s="24">
        <f t="shared" si="93"/>
        <v>27.7</v>
      </c>
      <c r="AH211" s="24">
        <f t="shared" si="93"/>
        <v>22.6</v>
      </c>
      <c r="AI211" s="24">
        <f t="shared" si="93"/>
        <v>6.8</v>
      </c>
      <c r="AJ211" s="24">
        <f t="shared" si="93"/>
        <v>0.2</v>
      </c>
      <c r="AK211" s="24">
        <f t="shared" si="93"/>
        <v>2.5</v>
      </c>
      <c r="AL211" s="24">
        <f t="shared" si="93"/>
        <v>12.3</v>
      </c>
      <c r="AM211" s="24">
        <f t="shared" si="93"/>
        <v>17.600000000000001</v>
      </c>
      <c r="AN211" s="24">
        <f t="shared" si="93"/>
        <v>5.4</v>
      </c>
      <c r="AO211" s="24">
        <f t="shared" si="93"/>
        <v>1.2</v>
      </c>
      <c r="AP211" s="24">
        <f t="shared" si="93"/>
        <v>0.1</v>
      </c>
      <c r="AQ211" s="24">
        <f t="shared" si="93"/>
        <v>0.7</v>
      </c>
      <c r="AR211" s="24">
        <f t="shared" si="93"/>
        <v>5.0999999999999996</v>
      </c>
      <c r="AS211" s="24">
        <f t="shared" si="93"/>
        <v>7.1</v>
      </c>
      <c r="AT211" s="24">
        <f t="shared" si="93"/>
        <v>12.8</v>
      </c>
      <c r="AU211" s="24">
        <f t="shared" si="93"/>
        <v>4.0999999999999996</v>
      </c>
      <c r="AV211" s="24">
        <f t="shared" si="93"/>
        <v>0.1</v>
      </c>
      <c r="AW211" s="24">
        <f t="shared" si="93"/>
        <v>0.5</v>
      </c>
      <c r="AX211" s="24">
        <f t="shared" si="93"/>
        <v>5.0999999999999996</v>
      </c>
      <c r="AY211" s="24">
        <f t="shared" si="93"/>
        <v>3</v>
      </c>
      <c r="AZ211" s="24">
        <f t="shared" si="93"/>
        <v>4.4000000000000004</v>
      </c>
      <c r="BA211" s="24">
        <f t="shared" si="93"/>
        <v>1.5</v>
      </c>
      <c r="BB211" s="24">
        <f t="shared" si="93"/>
        <v>0</v>
      </c>
      <c r="BC211" s="24">
        <f t="shared" si="93"/>
        <v>1.3</v>
      </c>
      <c r="BD211" s="24">
        <f t="shared" si="93"/>
        <v>2.1</v>
      </c>
      <c r="BE211" s="24">
        <f t="shared" si="93"/>
        <v>51.4</v>
      </c>
      <c r="BF211" s="24">
        <f t="shared" si="93"/>
        <v>6.7</v>
      </c>
      <c r="BG211" s="24">
        <f t="shared" si="93"/>
        <v>0.3</v>
      </c>
      <c r="BH211" s="24">
        <f t="shared" si="93"/>
        <v>8.6</v>
      </c>
      <c r="BI211" s="24">
        <f t="shared" si="93"/>
        <v>7.5</v>
      </c>
      <c r="BJ211" s="24">
        <f t="shared" si="93"/>
        <v>12.1</v>
      </c>
      <c r="BK211" s="24">
        <f t="shared" si="93"/>
        <v>16.2</v>
      </c>
      <c r="BL211" s="24">
        <f t="shared" si="93"/>
        <v>580.1</v>
      </c>
      <c r="BM211" s="24">
        <f t="shared" si="93"/>
        <v>167.6</v>
      </c>
      <c r="BN211" s="24">
        <f t="shared" si="93"/>
        <v>14.8</v>
      </c>
      <c r="BO211" s="24">
        <f t="shared" si="93"/>
        <v>51.8</v>
      </c>
      <c r="BP211" s="24">
        <f t="shared" si="93"/>
        <v>20.8</v>
      </c>
      <c r="BQ211" s="24">
        <f t="shared" si="93"/>
        <v>51.1</v>
      </c>
      <c r="BR211" s="24">
        <f t="shared" ref="BR211:BX211" si="94">AVERAGE(BR187:BR190,BR192,BR197,BR199:BR199,BR202:BR203,BR207)</f>
        <v>274</v>
      </c>
      <c r="BS211" s="24">
        <f t="shared" si="94"/>
        <v>0</v>
      </c>
      <c r="BT211" s="24">
        <f t="shared" si="94"/>
        <v>0</v>
      </c>
      <c r="BU211" s="24">
        <f t="shared" si="94"/>
        <v>0</v>
      </c>
      <c r="BV211" s="24">
        <f t="shared" si="94"/>
        <v>0</v>
      </c>
      <c r="BW211" s="24">
        <f t="shared" si="94"/>
        <v>0</v>
      </c>
      <c r="BX211" s="24">
        <f t="shared" si="94"/>
        <v>0</v>
      </c>
      <c r="CE211" s="58" t="s">
        <v>111</v>
      </c>
    </row>
    <row r="212" spans="1:154">
      <c r="A212" s="35" t="s">
        <v>179</v>
      </c>
      <c r="B212" s="34">
        <f>COUNTIF(C184:C209,"+ve")</f>
        <v>13</v>
      </c>
      <c r="C212" s="63"/>
      <c r="D212" s="18" t="s">
        <v>41</v>
      </c>
      <c r="E212" s="27">
        <f t="shared" ref="E212:BP212" si="95">AVERAGE(E191,E193:E196,E198,E200:E201,E204:E206,E208:E209)</f>
        <v>14.423076923076923</v>
      </c>
      <c r="F212" s="27">
        <f t="shared" si="95"/>
        <v>1.9230769230769231</v>
      </c>
      <c r="G212" s="27">
        <f t="shared" si="95"/>
        <v>75.000000000000014</v>
      </c>
      <c r="H212" s="27">
        <f t="shared" si="95"/>
        <v>8.6538461538461533</v>
      </c>
      <c r="I212" s="27">
        <f t="shared" si="95"/>
        <v>0.75</v>
      </c>
      <c r="J212" s="27">
        <f t="shared" si="95"/>
        <v>24</v>
      </c>
      <c r="K212" s="27">
        <f t="shared" si="95"/>
        <v>3.4615384615384617</v>
      </c>
      <c r="L212" s="27">
        <f t="shared" si="95"/>
        <v>0.46153846153846156</v>
      </c>
      <c r="M212" s="27">
        <f t="shared" si="95"/>
        <v>18</v>
      </c>
      <c r="N212" s="27">
        <f t="shared" si="95"/>
        <v>2.0769230769230771</v>
      </c>
      <c r="O212" s="27">
        <f t="shared" si="95"/>
        <v>0.89220728833076923</v>
      </c>
      <c r="P212" s="27">
        <f t="shared" si="95"/>
        <v>575.66039476153844</v>
      </c>
      <c r="Q212" s="27">
        <f t="shared" si="95"/>
        <v>362.94871792307697</v>
      </c>
      <c r="R212" s="27">
        <f t="shared" si="95"/>
        <v>535.69893009230771</v>
      </c>
      <c r="S212" s="27">
        <f t="shared" si="95"/>
        <v>786.76923076923072</v>
      </c>
      <c r="T212" s="27">
        <f t="shared" si="95"/>
        <v>167.3193556476923</v>
      </c>
      <c r="U212" s="27">
        <f t="shared" si="95"/>
        <v>152.67809572769229</v>
      </c>
      <c r="V212" s="27">
        <f t="shared" si="95"/>
        <v>236.85897435538462</v>
      </c>
      <c r="W212" s="27">
        <f t="shared" si="95"/>
        <v>325.51286962999995</v>
      </c>
      <c r="X212" s="27">
        <f t="shared" si="95"/>
        <v>363.29804809153848</v>
      </c>
      <c r="Y212" s="27">
        <f t="shared" si="95"/>
        <v>119.55128205384615</v>
      </c>
      <c r="Z212" s="27">
        <f t="shared" si="95"/>
        <v>740.23272810384617</v>
      </c>
      <c r="AA212" s="27">
        <f t="shared" si="95"/>
        <v>789.32127123461532</v>
      </c>
      <c r="AB212" s="27">
        <f t="shared" si="95"/>
        <v>238.62820513076923</v>
      </c>
      <c r="AC212" s="27">
        <f t="shared" si="95"/>
        <v>83.92307692307692</v>
      </c>
      <c r="AD212" s="27">
        <f t="shared" si="95"/>
        <v>32.46153846153846</v>
      </c>
      <c r="AE212" s="27">
        <f t="shared" si="95"/>
        <v>43.53846153846154</v>
      </c>
      <c r="AF212" s="27">
        <f t="shared" si="95"/>
        <v>7.9230769230769234</v>
      </c>
      <c r="AG212" s="27">
        <f t="shared" si="95"/>
        <v>26.615384615384617</v>
      </c>
      <c r="AH212" s="27">
        <f t="shared" si="95"/>
        <v>25.53846153846154</v>
      </c>
      <c r="AI212" s="27">
        <f t="shared" si="95"/>
        <v>16.076923076923077</v>
      </c>
      <c r="AJ212" s="27">
        <f t="shared" si="95"/>
        <v>0.46153846153846156</v>
      </c>
      <c r="AK212" s="27">
        <f t="shared" si="95"/>
        <v>0.15384615384615385</v>
      </c>
      <c r="AL212" s="27">
        <f t="shared" si="95"/>
        <v>15.076923076923077</v>
      </c>
      <c r="AM212" s="27">
        <f t="shared" si="95"/>
        <v>20.53846153846154</v>
      </c>
      <c r="AN212" s="27">
        <f t="shared" si="95"/>
        <v>5.4615384615384617</v>
      </c>
      <c r="AO212" s="27">
        <f t="shared" si="95"/>
        <v>1.5384615384615385</v>
      </c>
      <c r="AP212" s="27">
        <f t="shared" si="95"/>
        <v>7.6923076923076927E-2</v>
      </c>
      <c r="AQ212" s="27">
        <f t="shared" si="95"/>
        <v>0</v>
      </c>
      <c r="AR212" s="27">
        <f t="shared" si="95"/>
        <v>4.8461538461538458</v>
      </c>
      <c r="AS212" s="27">
        <f t="shared" si="95"/>
        <v>3.8461538461538463</v>
      </c>
      <c r="AT212" s="27">
        <f t="shared" si="95"/>
        <v>18</v>
      </c>
      <c r="AU212" s="27">
        <f t="shared" si="95"/>
        <v>14.153846153846153</v>
      </c>
      <c r="AV212" s="27">
        <f t="shared" si="95"/>
        <v>0.38461538461538464</v>
      </c>
      <c r="AW212" s="27">
        <f t="shared" si="95"/>
        <v>0.15384615384615385</v>
      </c>
      <c r="AX212" s="27">
        <f t="shared" si="95"/>
        <v>7</v>
      </c>
      <c r="AY212" s="27">
        <f t="shared" si="95"/>
        <v>2.2307692307692308</v>
      </c>
      <c r="AZ212" s="27">
        <f t="shared" si="95"/>
        <v>2.0769230769230771</v>
      </c>
      <c r="BA212" s="27">
        <f t="shared" si="95"/>
        <v>0.38461538461538464</v>
      </c>
      <c r="BB212" s="27">
        <f t="shared" si="95"/>
        <v>0</v>
      </c>
      <c r="BC212" s="27">
        <f t="shared" si="95"/>
        <v>0</v>
      </c>
      <c r="BD212" s="27">
        <f t="shared" si="95"/>
        <v>3.2307692307692308</v>
      </c>
      <c r="BE212" s="27">
        <f t="shared" si="95"/>
        <v>39.92307692307692</v>
      </c>
      <c r="BF212" s="27">
        <f t="shared" si="95"/>
        <v>4.5384615384615383</v>
      </c>
      <c r="BG212" s="27">
        <f t="shared" si="95"/>
        <v>0.69230769230769229</v>
      </c>
      <c r="BH212" s="27">
        <f t="shared" si="95"/>
        <v>2.7692307692307692</v>
      </c>
      <c r="BI212" s="27">
        <f t="shared" si="95"/>
        <v>13.76923076923077</v>
      </c>
      <c r="BJ212" s="27">
        <f t="shared" si="95"/>
        <v>8.5384615384615383</v>
      </c>
      <c r="BK212" s="27">
        <f t="shared" si="95"/>
        <v>9.615384615384615</v>
      </c>
      <c r="BL212" s="27">
        <f t="shared" si="95"/>
        <v>527.84615384615381</v>
      </c>
      <c r="BM212" s="27">
        <f t="shared" si="95"/>
        <v>93.461538461538467</v>
      </c>
      <c r="BN212" s="27">
        <f t="shared" si="95"/>
        <v>11.23076923076923</v>
      </c>
      <c r="BO212" s="27">
        <f t="shared" si="95"/>
        <v>126.84615384615384</v>
      </c>
      <c r="BP212" s="27">
        <f t="shared" si="95"/>
        <v>29.153846153846153</v>
      </c>
      <c r="BQ212" s="27">
        <f t="shared" ref="BQ212:BX212" si="96">AVERAGE(BQ191,BQ193:BQ196,BQ198,BQ200:BQ201,BQ204:BQ206,BQ208:BQ209)</f>
        <v>26</v>
      </c>
      <c r="BR212" s="27">
        <f t="shared" si="96"/>
        <v>241.15384615384616</v>
      </c>
      <c r="BS212" s="27">
        <f t="shared" si="96"/>
        <v>0</v>
      </c>
      <c r="BT212" s="27">
        <f t="shared" si="96"/>
        <v>0</v>
      </c>
      <c r="BU212" s="27">
        <f t="shared" si="96"/>
        <v>0</v>
      </c>
      <c r="BV212" s="27">
        <f t="shared" si="96"/>
        <v>0</v>
      </c>
      <c r="BW212" s="27">
        <f t="shared" si="96"/>
        <v>0</v>
      </c>
      <c r="BX212" s="27">
        <f t="shared" si="96"/>
        <v>0</v>
      </c>
      <c r="CE212" s="58" t="s">
        <v>111</v>
      </c>
    </row>
    <row r="213" spans="1:154">
      <c r="A213" s="63"/>
      <c r="B213" s="63"/>
      <c r="C213" s="63"/>
      <c r="D213" s="22" t="s">
        <v>43</v>
      </c>
      <c r="E213" s="24">
        <f t="shared" ref="E213:BP213" si="97">STDEV(E187:E190,E192,E197,E199:E199,E202:E203,E207)/SQRT($B211)</f>
        <v>8.5661910806162638</v>
      </c>
      <c r="F213" s="24">
        <f t="shared" si="97"/>
        <v>1.272937693043289</v>
      </c>
      <c r="G213" s="24">
        <f t="shared" si="97"/>
        <v>8.3287024169805299</v>
      </c>
      <c r="H213" s="24">
        <f t="shared" si="97"/>
        <v>3.7371177908538087</v>
      </c>
      <c r="I213" s="24">
        <f t="shared" si="97"/>
        <v>8.3287024169805324E-2</v>
      </c>
      <c r="J213" s="24">
        <f t="shared" si="97"/>
        <v>0</v>
      </c>
      <c r="K213" s="24">
        <f t="shared" si="97"/>
        <v>2.055885859347903</v>
      </c>
      <c r="L213" s="24">
        <f t="shared" si="97"/>
        <v>0.30550504633038933</v>
      </c>
      <c r="M213" s="24">
        <f t="shared" si="97"/>
        <v>1.9988885800753262</v>
      </c>
      <c r="N213" s="24">
        <f t="shared" si="97"/>
        <v>0.89690826980491389</v>
      </c>
      <c r="O213" s="24">
        <f t="shared" si="97"/>
        <v>6.7328380590990805E-2</v>
      </c>
      <c r="P213" s="24">
        <f t="shared" si="97"/>
        <v>115.493096220881</v>
      </c>
      <c r="Q213" s="24">
        <f t="shared" si="97"/>
        <v>188.12438264134951</v>
      </c>
      <c r="R213" s="24">
        <f t="shared" si="97"/>
        <v>111.83391667092909</v>
      </c>
      <c r="S213" s="24">
        <f t="shared" si="97"/>
        <v>229.0699193034576</v>
      </c>
      <c r="T213" s="24">
        <f t="shared" si="97"/>
        <v>71.690594238743017</v>
      </c>
      <c r="U213" s="24">
        <f t="shared" si="97"/>
        <v>76.885858320736759</v>
      </c>
      <c r="V213" s="24">
        <f t="shared" si="97"/>
        <v>94.648037409413263</v>
      </c>
      <c r="W213" s="24">
        <f t="shared" si="97"/>
        <v>596.52589155952307</v>
      </c>
      <c r="X213" s="24">
        <f t="shared" si="97"/>
        <v>744.9688306246353</v>
      </c>
      <c r="Y213" s="24">
        <f t="shared" si="97"/>
        <v>92.733543366388062</v>
      </c>
      <c r="Z213" s="24">
        <f t="shared" si="97"/>
        <v>168.06407642873074</v>
      </c>
      <c r="AA213" s="24">
        <f t="shared" si="97"/>
        <v>190.80699221683702</v>
      </c>
      <c r="AB213" s="24">
        <f t="shared" si="97"/>
        <v>76.74719145021551</v>
      </c>
      <c r="AC213" s="24">
        <f t="shared" si="97"/>
        <v>8.7843927254851017</v>
      </c>
      <c r="AD213" s="24">
        <f t="shared" si="97"/>
        <v>4.0564078252124061</v>
      </c>
      <c r="AE213" s="24">
        <f t="shared" si="97"/>
        <v>3.4642619865003152</v>
      </c>
      <c r="AF213" s="24">
        <f t="shared" si="97"/>
        <v>2.6751946969644407</v>
      </c>
      <c r="AG213" s="24">
        <f t="shared" si="97"/>
        <v>2.704112094980943</v>
      </c>
      <c r="AH213" s="24">
        <f t="shared" si="97"/>
        <v>2.6549743668986494</v>
      </c>
      <c r="AI213" s="24">
        <f t="shared" si="97"/>
        <v>1.5620499351813308</v>
      </c>
      <c r="AJ213" s="24">
        <f t="shared" si="97"/>
        <v>0.13333333333333333</v>
      </c>
      <c r="AK213" s="24">
        <f t="shared" si="97"/>
        <v>2.0776589389663229</v>
      </c>
      <c r="AL213" s="24">
        <f t="shared" si="97"/>
        <v>3.3896902513356579</v>
      </c>
      <c r="AM213" s="24">
        <f t="shared" si="97"/>
        <v>2.0558858593479035</v>
      </c>
      <c r="AN213" s="24">
        <f t="shared" si="97"/>
        <v>1.024152766382481</v>
      </c>
      <c r="AO213" s="24">
        <f t="shared" si="97"/>
        <v>0.51207638319124049</v>
      </c>
      <c r="AP213" s="24">
        <f t="shared" si="97"/>
        <v>9.9999999999999992E-2</v>
      </c>
      <c r="AQ213" s="24">
        <f t="shared" si="97"/>
        <v>0.7</v>
      </c>
      <c r="AR213" s="24">
        <f t="shared" si="97"/>
        <v>1.1685698761972068</v>
      </c>
      <c r="AS213" s="24">
        <f t="shared" si="97"/>
        <v>1.6292465879799913</v>
      </c>
      <c r="AT213" s="24">
        <f t="shared" si="97"/>
        <v>1.9988885800753262</v>
      </c>
      <c r="AU213" s="24">
        <f t="shared" si="97"/>
        <v>0.92436164159080303</v>
      </c>
      <c r="AV213" s="24">
        <f t="shared" si="97"/>
        <v>9.9999999999999992E-2</v>
      </c>
      <c r="AW213" s="24">
        <f t="shared" si="97"/>
        <v>0.5</v>
      </c>
      <c r="AX213" s="24">
        <f t="shared" si="97"/>
        <v>1.69607389776114</v>
      </c>
      <c r="AY213" s="24">
        <f t="shared" si="97"/>
        <v>1.1352924243950933</v>
      </c>
      <c r="AZ213" s="24">
        <f t="shared" si="97"/>
        <v>0.89690826980491389</v>
      </c>
      <c r="BA213" s="24">
        <f t="shared" si="97"/>
        <v>0.5</v>
      </c>
      <c r="BB213" s="24">
        <f t="shared" si="97"/>
        <v>0</v>
      </c>
      <c r="BC213" s="24">
        <f t="shared" si="97"/>
        <v>0.90737717258774653</v>
      </c>
      <c r="BD213" s="24">
        <f t="shared" si="97"/>
        <v>0.86216781042517088</v>
      </c>
      <c r="BE213" s="24">
        <f t="shared" si="97"/>
        <v>12.511505815759261</v>
      </c>
      <c r="BF213" s="24">
        <f t="shared" si="97"/>
        <v>3.047950130825634</v>
      </c>
      <c r="BG213" s="24">
        <f t="shared" si="97"/>
        <v>0.3</v>
      </c>
      <c r="BH213" s="24">
        <f t="shared" si="97"/>
        <v>8.3801352415499029</v>
      </c>
      <c r="BI213" s="24">
        <f t="shared" si="97"/>
        <v>2.0453198608856593</v>
      </c>
      <c r="BJ213" s="24">
        <f t="shared" si="97"/>
        <v>2.7016455890602837</v>
      </c>
      <c r="BK213" s="24">
        <f t="shared" si="97"/>
        <v>5.0283639928354873</v>
      </c>
      <c r="BL213" s="24">
        <f t="shared" si="97"/>
        <v>111.23493156378528</v>
      </c>
      <c r="BM213" s="24">
        <f t="shared" si="97"/>
        <v>43.918409200091332</v>
      </c>
      <c r="BN213" s="24">
        <f t="shared" si="97"/>
        <v>5.7247998509409337</v>
      </c>
      <c r="BO213" s="24">
        <f t="shared" si="97"/>
        <v>19.725223558795079</v>
      </c>
      <c r="BP213" s="24">
        <f t="shared" si="97"/>
        <v>4.2993539566363275</v>
      </c>
      <c r="BQ213" s="24">
        <f t="shared" ref="BQ213:BX213" si="98">STDEV(BQ187:BQ190,BQ192,BQ197,BQ199:BQ199,BQ202:BQ203,BQ207)/SQRT($B211)</f>
        <v>35.148083557681744</v>
      </c>
      <c r="BR213" s="24">
        <f t="shared" si="98"/>
        <v>56.73721099165089</v>
      </c>
      <c r="BS213" s="24">
        <f t="shared" si="98"/>
        <v>0</v>
      </c>
      <c r="BT213" s="24">
        <f t="shared" si="98"/>
        <v>0</v>
      </c>
      <c r="BU213" s="24">
        <f t="shared" si="98"/>
        <v>0</v>
      </c>
      <c r="BV213" s="24">
        <f t="shared" si="98"/>
        <v>0</v>
      </c>
      <c r="BW213" s="24">
        <f t="shared" si="98"/>
        <v>0</v>
      </c>
      <c r="BX213" s="24">
        <f t="shared" si="98"/>
        <v>0</v>
      </c>
      <c r="CE213" s="58" t="s">
        <v>111</v>
      </c>
    </row>
    <row r="214" spans="1:154">
      <c r="A214" s="63"/>
      <c r="B214" s="2"/>
      <c r="C214" s="63"/>
      <c r="D214" s="18" t="s">
        <v>43</v>
      </c>
      <c r="E214" s="27">
        <f t="shared" ref="E214:BP214" si="99">STDEV(E191,E193:E196,E198,E200:E201,E204:E206,E208:E209)/SQRT($B212)</f>
        <v>4.8023474563370829</v>
      </c>
      <c r="F214" s="27">
        <f t="shared" si="99"/>
        <v>1.0135505321052496</v>
      </c>
      <c r="G214" s="27">
        <f t="shared" si="99"/>
        <v>5.7200539415303622</v>
      </c>
      <c r="H214" s="27">
        <f t="shared" si="99"/>
        <v>2.4723154840611397</v>
      </c>
      <c r="I214" s="27">
        <f t="shared" si="99"/>
        <v>5.7200539415303744E-2</v>
      </c>
      <c r="J214" s="27">
        <f t="shared" si="99"/>
        <v>0</v>
      </c>
      <c r="K214" s="27">
        <f t="shared" si="99"/>
        <v>1.1525633895209</v>
      </c>
      <c r="L214" s="27">
        <f t="shared" si="99"/>
        <v>0.24325212770525995</v>
      </c>
      <c r="M214" s="27">
        <f t="shared" si="99"/>
        <v>1.3728129459672882</v>
      </c>
      <c r="N214" s="27">
        <f t="shared" si="99"/>
        <v>0.59335571617467353</v>
      </c>
      <c r="O214" s="27">
        <f t="shared" si="99"/>
        <v>3.4768391266931202E-2</v>
      </c>
      <c r="P214" s="27">
        <f t="shared" si="99"/>
        <v>82.553028367475846</v>
      </c>
      <c r="Q214" s="27">
        <f t="shared" si="99"/>
        <v>188.38631673612258</v>
      </c>
      <c r="R214" s="27">
        <f t="shared" si="99"/>
        <v>76.511013735813663</v>
      </c>
      <c r="S214" s="27">
        <f t="shared" si="99"/>
        <v>250.84269336706009</v>
      </c>
      <c r="T214" s="27">
        <f t="shared" si="99"/>
        <v>36.144527074762735</v>
      </c>
      <c r="U214" s="27">
        <f t="shared" si="99"/>
        <v>28.757547808241533</v>
      </c>
      <c r="V214" s="27">
        <f t="shared" si="99"/>
        <v>78.272323134819871</v>
      </c>
      <c r="W214" s="27">
        <f t="shared" si="99"/>
        <v>91.719038151138818</v>
      </c>
      <c r="X214" s="27">
        <f t="shared" si="99"/>
        <v>117.96850188702614</v>
      </c>
      <c r="Y214" s="27">
        <f t="shared" si="99"/>
        <v>34.914896457522289</v>
      </c>
      <c r="Z214" s="27">
        <f t="shared" si="99"/>
        <v>110.68867368979491</v>
      </c>
      <c r="AA214" s="27">
        <f t="shared" si="99"/>
        <v>115.53902277249509</v>
      </c>
      <c r="AB214" s="27">
        <f t="shared" si="99"/>
        <v>68.06509566944581</v>
      </c>
      <c r="AC214" s="27">
        <f t="shared" si="99"/>
        <v>12.747278009321942</v>
      </c>
      <c r="AD214" s="27">
        <f t="shared" si="99"/>
        <v>3.9233282976277262</v>
      </c>
      <c r="AE214" s="27">
        <f t="shared" si="99"/>
        <v>8.6473764990071906</v>
      </c>
      <c r="AF214" s="27">
        <f t="shared" si="99"/>
        <v>3.4649555783246795</v>
      </c>
      <c r="AG214" s="27">
        <f t="shared" si="99"/>
        <v>2.1588769086965929</v>
      </c>
      <c r="AH214" s="27">
        <f t="shared" si="99"/>
        <v>2.3550692314266741</v>
      </c>
      <c r="AI214" s="27">
        <f t="shared" si="99"/>
        <v>7.2805162701393185</v>
      </c>
      <c r="AJ214" s="27">
        <f t="shared" si="99"/>
        <v>0.31246301556292155</v>
      </c>
      <c r="AK214" s="27">
        <f t="shared" si="99"/>
        <v>0.10415433852097386</v>
      </c>
      <c r="AL214" s="27">
        <f t="shared" si="99"/>
        <v>4.7642654052929299</v>
      </c>
      <c r="AM214" s="27">
        <f t="shared" si="99"/>
        <v>1.1525633895209004</v>
      </c>
      <c r="AN214" s="27">
        <f t="shared" si="99"/>
        <v>1.848822857011319</v>
      </c>
      <c r="AO214" s="27">
        <f t="shared" si="99"/>
        <v>0.99108451744039427</v>
      </c>
      <c r="AP214" s="27">
        <f t="shared" si="99"/>
        <v>7.6923076923076927E-2</v>
      </c>
      <c r="AQ214" s="27">
        <f t="shared" si="99"/>
        <v>0</v>
      </c>
      <c r="AR214" s="27">
        <f t="shared" si="99"/>
        <v>1.3767583342214154</v>
      </c>
      <c r="AS214" s="27">
        <f t="shared" si="99"/>
        <v>1.3998450181897604</v>
      </c>
      <c r="AT214" s="27">
        <f t="shared" si="99"/>
        <v>1.3728129459672882</v>
      </c>
      <c r="AU214" s="27">
        <f t="shared" si="99"/>
        <v>6.4159718110414801</v>
      </c>
      <c r="AV214" s="27">
        <f t="shared" si="99"/>
        <v>0.31088091417902924</v>
      </c>
      <c r="AW214" s="27">
        <f t="shared" si="99"/>
        <v>0.10415433852097386</v>
      </c>
      <c r="AX214" s="27">
        <f t="shared" si="99"/>
        <v>2.1838568563966754</v>
      </c>
      <c r="AY214" s="27">
        <f t="shared" si="99"/>
        <v>1.3594580658268269</v>
      </c>
      <c r="AZ214" s="27">
        <f t="shared" si="99"/>
        <v>0.59335571617467353</v>
      </c>
      <c r="BA214" s="27">
        <f t="shared" si="99"/>
        <v>0.180400606147055</v>
      </c>
      <c r="BB214" s="27">
        <f t="shared" si="99"/>
        <v>0</v>
      </c>
      <c r="BC214" s="27">
        <f t="shared" si="99"/>
        <v>0</v>
      </c>
      <c r="BD214" s="27">
        <f t="shared" si="99"/>
        <v>1.6217822032544627</v>
      </c>
      <c r="BE214" s="27">
        <f t="shared" si="99"/>
        <v>4.3918069677314602</v>
      </c>
      <c r="BF214" s="27">
        <f t="shared" si="99"/>
        <v>1.5550388923134673</v>
      </c>
      <c r="BG214" s="27">
        <f t="shared" si="99"/>
        <v>0.39846846840820654</v>
      </c>
      <c r="BH214" s="27">
        <f t="shared" si="99"/>
        <v>0.81770352405651148</v>
      </c>
      <c r="BI214" s="27">
        <f t="shared" si="99"/>
        <v>1.3404641664213059</v>
      </c>
      <c r="BJ214" s="27">
        <f t="shared" si="99"/>
        <v>2.4615384615384617</v>
      </c>
      <c r="BK214" s="27">
        <f t="shared" si="99"/>
        <v>2.8023306727099579</v>
      </c>
      <c r="BL214" s="27">
        <f t="shared" si="99"/>
        <v>108.30328061382065</v>
      </c>
      <c r="BM214" s="27">
        <f t="shared" si="99"/>
        <v>17.554901202029527</v>
      </c>
      <c r="BN214" s="27">
        <f t="shared" si="99"/>
        <v>4.5476872766357799</v>
      </c>
      <c r="BO214" s="27">
        <f t="shared" si="99"/>
        <v>37.099631305419031</v>
      </c>
      <c r="BP214" s="27">
        <f t="shared" si="99"/>
        <v>6.0371140093698905</v>
      </c>
      <c r="BQ214" s="27">
        <f t="shared" ref="BQ214:BX214" si="100">STDEV(BQ191,BQ193:BQ196,BQ198,BQ200:BQ201,BQ204:BQ206,BQ208:BQ209)/SQRT($B212)</f>
        <v>10.972576538691172</v>
      </c>
      <c r="BR214" s="27">
        <f t="shared" si="100"/>
        <v>60.422746412453556</v>
      </c>
      <c r="BS214" s="27">
        <f t="shared" si="100"/>
        <v>0</v>
      </c>
      <c r="BT214" s="27">
        <f t="shared" si="100"/>
        <v>0</v>
      </c>
      <c r="BU214" s="27">
        <f t="shared" si="100"/>
        <v>0</v>
      </c>
      <c r="BV214" s="27">
        <f t="shared" si="100"/>
        <v>0</v>
      </c>
      <c r="BW214" s="27">
        <f t="shared" si="100"/>
        <v>0</v>
      </c>
      <c r="BX214" s="27">
        <f t="shared" si="100"/>
        <v>0</v>
      </c>
      <c r="CE214" s="58" t="s">
        <v>111</v>
      </c>
    </row>
    <row r="215" spans="1:154">
      <c r="A215" s="10"/>
      <c r="B215" s="10"/>
      <c r="C215" s="102"/>
      <c r="D215" s="10"/>
      <c r="E215" s="59"/>
      <c r="F215" s="59"/>
      <c r="G215" s="59"/>
      <c r="H215" s="59"/>
      <c r="I215" s="59"/>
      <c r="J215" s="10"/>
      <c r="K215" s="10"/>
      <c r="L215" s="10"/>
      <c r="M215" s="10"/>
      <c r="N215" s="10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CE215" s="58"/>
    </row>
    <row r="216" spans="1:154" ht="16">
      <c r="A216" s="83" t="s">
        <v>98</v>
      </c>
      <c r="B216" s="66"/>
      <c r="C216" s="66" t="s">
        <v>133</v>
      </c>
      <c r="D216" s="66"/>
      <c r="E216" s="53" t="s">
        <v>63</v>
      </c>
      <c r="F216" s="53" t="s">
        <v>64</v>
      </c>
      <c r="G216" s="53" t="s">
        <v>65</v>
      </c>
      <c r="H216" s="53" t="s">
        <v>66</v>
      </c>
      <c r="I216" s="87" t="s">
        <v>100</v>
      </c>
      <c r="J216" s="53" t="s">
        <v>62</v>
      </c>
      <c r="K216" s="53" t="s">
        <v>63</v>
      </c>
      <c r="L216" s="53" t="s">
        <v>64</v>
      </c>
      <c r="M216" s="53" t="s">
        <v>65</v>
      </c>
      <c r="N216" s="53" t="s">
        <v>66</v>
      </c>
      <c r="O216" s="87" t="s">
        <v>100</v>
      </c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CE216" s="58" t="s">
        <v>111</v>
      </c>
    </row>
    <row r="217" spans="1:154">
      <c r="A217" t="s">
        <v>158</v>
      </c>
      <c r="B217" s="10">
        <v>40</v>
      </c>
      <c r="C217" s="4" t="s">
        <v>3</v>
      </c>
      <c r="D217" s="10" t="s">
        <v>40</v>
      </c>
      <c r="E217" s="59">
        <f>(K217/$J217)*100</f>
        <v>0</v>
      </c>
      <c r="F217" s="59">
        <f>(L217/$J217)*100</f>
        <v>0</v>
      </c>
      <c r="G217" s="59">
        <f>(M217/$J217)*100</f>
        <v>50</v>
      </c>
      <c r="H217" s="59">
        <f>(N217/$J217)*100</f>
        <v>33.333333333333329</v>
      </c>
      <c r="I217" s="59">
        <f>M217/J217</f>
        <v>0.5</v>
      </c>
      <c r="J217">
        <v>12</v>
      </c>
      <c r="K217">
        <v>0</v>
      </c>
      <c r="L217">
        <v>0</v>
      </c>
      <c r="M217">
        <v>6</v>
      </c>
      <c r="N217">
        <v>4</v>
      </c>
      <c r="O217">
        <v>2</v>
      </c>
      <c r="P217">
        <v>123.16666669999999</v>
      </c>
      <c r="Q217">
        <v>0</v>
      </c>
      <c r="R217">
        <v>144.83333329999999</v>
      </c>
      <c r="S217">
        <v>139.25</v>
      </c>
      <c r="T217">
        <v>153.6</v>
      </c>
      <c r="U217">
        <v>166.66666670000001</v>
      </c>
      <c r="V217">
        <v>134</v>
      </c>
      <c r="W217">
        <v>1407.8</v>
      </c>
      <c r="X217">
        <v>1140.833333</v>
      </c>
      <c r="Y217">
        <v>1808.25</v>
      </c>
      <c r="Z217">
        <v>37.599999990000001</v>
      </c>
      <c r="AA217">
        <v>27.166666660000001</v>
      </c>
      <c r="AB217">
        <v>53.25</v>
      </c>
      <c r="AC217">
        <v>73</v>
      </c>
      <c r="AD217">
        <v>31</v>
      </c>
      <c r="AE217">
        <v>26</v>
      </c>
      <c r="AF217">
        <v>16</v>
      </c>
      <c r="AG217">
        <v>15</v>
      </c>
      <c r="AH217">
        <v>16</v>
      </c>
      <c r="AI217">
        <v>4</v>
      </c>
      <c r="AJ217">
        <v>0</v>
      </c>
      <c r="AK217">
        <v>27</v>
      </c>
      <c r="AL217">
        <v>11</v>
      </c>
      <c r="AM217">
        <v>12</v>
      </c>
      <c r="AN217">
        <v>4</v>
      </c>
      <c r="AO217">
        <v>0</v>
      </c>
      <c r="AP217">
        <v>0</v>
      </c>
      <c r="AQ217">
        <v>10</v>
      </c>
      <c r="AR217">
        <v>5</v>
      </c>
      <c r="AS217">
        <v>3</v>
      </c>
      <c r="AT217">
        <v>8</v>
      </c>
      <c r="AU217">
        <v>1</v>
      </c>
      <c r="AV217">
        <v>0</v>
      </c>
      <c r="AW217">
        <v>11</v>
      </c>
      <c r="AX217">
        <v>3</v>
      </c>
      <c r="AY217">
        <v>0</v>
      </c>
      <c r="AZ217">
        <v>4</v>
      </c>
      <c r="BA217">
        <v>3</v>
      </c>
      <c r="BB217">
        <v>0</v>
      </c>
      <c r="BC217">
        <v>6</v>
      </c>
      <c r="BD217">
        <v>3</v>
      </c>
      <c r="BE217">
        <v>26</v>
      </c>
      <c r="BF217">
        <v>1</v>
      </c>
      <c r="BG217">
        <v>0</v>
      </c>
      <c r="BH217">
        <v>0</v>
      </c>
      <c r="BI217">
        <v>0</v>
      </c>
      <c r="BJ217">
        <v>10</v>
      </c>
      <c r="BK217">
        <v>15</v>
      </c>
      <c r="BL217">
        <v>166</v>
      </c>
      <c r="BM217">
        <v>13</v>
      </c>
      <c r="BN217">
        <v>3</v>
      </c>
      <c r="BO217">
        <v>33</v>
      </c>
      <c r="BP217">
        <v>16</v>
      </c>
      <c r="BQ217">
        <v>35</v>
      </c>
      <c r="BR217">
        <v>66</v>
      </c>
      <c r="BS217">
        <v>2</v>
      </c>
      <c r="BT217">
        <v>2</v>
      </c>
      <c r="BU217">
        <v>0</v>
      </c>
      <c r="BV217">
        <v>52</v>
      </c>
      <c r="BW217">
        <v>52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 t="s">
        <v>58</v>
      </c>
      <c r="CE217" s="58" t="s">
        <v>111</v>
      </c>
      <c r="CG217" s="10" t="str">
        <f>$W$1</f>
        <v>FE0F</v>
      </c>
      <c r="CH217" s="10" t="str">
        <f>C194</f>
        <v>+ve</v>
      </c>
      <c r="CI217" s="59" t="e">
        <f>#REF!</f>
        <v>#REF!</v>
      </c>
      <c r="CJ217" s="59" t="e">
        <f>#REF!</f>
        <v>#REF!</v>
      </c>
      <c r="CK217" s="59" t="e">
        <f>#REF!</f>
        <v>#REF!</v>
      </c>
      <c r="CL217" s="59" t="e">
        <f>#REF!</f>
        <v>#REF!</v>
      </c>
      <c r="CM217" s="59" t="e">
        <f>#REF!</f>
        <v>#REF!</v>
      </c>
      <c r="CN217" s="59" t="e">
        <f>#REF!</f>
        <v>#REF!</v>
      </c>
      <c r="CO217" s="59" t="e">
        <f>#REF!</f>
        <v>#REF!</v>
      </c>
      <c r="CP217" s="59" t="e">
        <f>#REF!</f>
        <v>#REF!</v>
      </c>
      <c r="CQ217" s="59" t="e">
        <f>#REF!</f>
        <v>#REF!</v>
      </c>
      <c r="CR217" s="59" t="e">
        <f>#REF!</f>
        <v>#REF!</v>
      </c>
      <c r="CS217" s="59" t="e">
        <f>#REF!</f>
        <v>#REF!</v>
      </c>
      <c r="CT217" s="59" t="e">
        <f>#REF!</f>
        <v>#REF!</v>
      </c>
      <c r="CU217" s="59" t="e">
        <f>#REF!</f>
        <v>#REF!</v>
      </c>
      <c r="CV217" s="59" t="e">
        <f>#REF!</f>
        <v>#REF!</v>
      </c>
      <c r="CW217" s="59" t="e">
        <f>#REF!</f>
        <v>#REF!</v>
      </c>
      <c r="CX217" s="59" t="e">
        <f>#REF!</f>
        <v>#REF!</v>
      </c>
      <c r="CY217" s="59" t="e">
        <f>#REF!</f>
        <v>#REF!</v>
      </c>
      <c r="CZ217" s="95" t="e">
        <f>#REF!</f>
        <v>#REF!</v>
      </c>
      <c r="DA217" s="95" t="e">
        <f>#REF!</f>
        <v>#REF!</v>
      </c>
      <c r="DB217" s="95" t="e">
        <f>#REF!</f>
        <v>#REF!</v>
      </c>
      <c r="DC217" s="95" t="e">
        <f>#REF!</f>
        <v>#REF!</v>
      </c>
      <c r="DD217" s="95" t="e">
        <f>#REF!</f>
        <v>#REF!</v>
      </c>
      <c r="DE217" s="95" t="e">
        <f>#REF!</f>
        <v>#REF!</v>
      </c>
      <c r="DF217" s="95" t="e">
        <f>#REF!</f>
        <v>#REF!</v>
      </c>
      <c r="DG217" s="95" t="e">
        <f>#REF!</f>
        <v>#REF!</v>
      </c>
      <c r="DH217" s="95" t="e">
        <f>#REF!</f>
        <v>#REF!</v>
      </c>
      <c r="DI217" s="95" t="e">
        <f>#REF!</f>
        <v>#REF!</v>
      </c>
      <c r="DJ217" s="95" t="e">
        <f>#REF!</f>
        <v>#REF!</v>
      </c>
      <c r="DK217" s="95" t="e">
        <f>#REF!</f>
        <v>#REF!</v>
      </c>
      <c r="DL217" s="95" t="e">
        <f>#REF!</f>
        <v>#REF!</v>
      </c>
      <c r="DM217" s="95" t="e">
        <f>#REF!</f>
        <v>#REF!</v>
      </c>
      <c r="DN217" s="95" t="e">
        <f>#REF!</f>
        <v>#REF!</v>
      </c>
      <c r="DO217" s="95" t="e">
        <f>#REF!</f>
        <v>#REF!</v>
      </c>
      <c r="DP217" s="95" t="e">
        <f>#REF!</f>
        <v>#REF!</v>
      </c>
      <c r="DQ217" s="59" t="e">
        <f>#REF!</f>
        <v>#REF!</v>
      </c>
      <c r="DR217" s="59" t="e">
        <f>#REF!</f>
        <v>#REF!</v>
      </c>
      <c r="DS217" s="59" t="e">
        <f>#REF!</f>
        <v>#REF!</v>
      </c>
      <c r="DT217" s="59" t="e">
        <f>#REF!</f>
        <v>#REF!</v>
      </c>
      <c r="DU217" s="59" t="e">
        <f>#REF!</f>
        <v>#REF!</v>
      </c>
      <c r="DV217" s="59" t="e">
        <f>#REF!</f>
        <v>#REF!</v>
      </c>
      <c r="DW217" s="59" t="e">
        <f>#REF!</f>
        <v>#REF!</v>
      </c>
      <c r="DX217" s="59" t="e">
        <f>#REF!</f>
        <v>#REF!</v>
      </c>
      <c r="DY217" s="59" t="e">
        <f>#REF!</f>
        <v>#REF!</v>
      </c>
      <c r="DZ217" s="59" t="e">
        <f>#REF!</f>
        <v>#REF!</v>
      </c>
      <c r="EA217" s="59" t="e">
        <f>#REF!</f>
        <v>#REF!</v>
      </c>
      <c r="EB217" s="59" t="e">
        <f>#REF!</f>
        <v>#REF!</v>
      </c>
      <c r="EC217" s="59" t="e">
        <f>#REF!</f>
        <v>#REF!</v>
      </c>
      <c r="ED217" s="59" t="e">
        <f>#REF!</f>
        <v>#REF!</v>
      </c>
      <c r="EE217" s="59" t="e">
        <f>#REF!</f>
        <v>#REF!</v>
      </c>
      <c r="EF217" s="59" t="e">
        <f>#REF!</f>
        <v>#REF!</v>
      </c>
      <c r="EG217" s="59" t="e">
        <f>#REF!</f>
        <v>#REF!</v>
      </c>
      <c r="EH217" s="95" t="e">
        <f>#REF!</f>
        <v>#REF!</v>
      </c>
      <c r="EI217" s="95" t="e">
        <f>#REF!</f>
        <v>#REF!</v>
      </c>
      <c r="EJ217" s="95" t="e">
        <f>#REF!</f>
        <v>#REF!</v>
      </c>
      <c r="EK217" s="95" t="e">
        <f>#REF!</f>
        <v>#REF!</v>
      </c>
      <c r="EL217" s="95" t="e">
        <f>#REF!</f>
        <v>#REF!</v>
      </c>
      <c r="EM217" s="95" t="e">
        <f>#REF!</f>
        <v>#REF!</v>
      </c>
      <c r="EN217" s="95" t="e">
        <f>#REF!</f>
        <v>#REF!</v>
      </c>
      <c r="EO217" s="95" t="e">
        <f>#REF!</f>
        <v>#REF!</v>
      </c>
      <c r="EP217" s="95" t="e">
        <f>#REF!</f>
        <v>#REF!</v>
      </c>
      <c r="EQ217" s="95" t="e">
        <f>#REF!</f>
        <v>#REF!</v>
      </c>
      <c r="ER217" s="95" t="e">
        <f>#REF!</f>
        <v>#REF!</v>
      </c>
      <c r="ES217" s="95" t="e">
        <f>#REF!</f>
        <v>#REF!</v>
      </c>
      <c r="ET217" s="95" t="e">
        <f>#REF!</f>
        <v>#REF!</v>
      </c>
      <c r="EU217" s="95" t="e">
        <f>#REF!</f>
        <v>#REF!</v>
      </c>
      <c r="EV217" s="95" t="e">
        <f>#REF!</f>
        <v>#REF!</v>
      </c>
      <c r="EW217" s="95" t="e">
        <f>#REF!</f>
        <v>#REF!</v>
      </c>
      <c r="EX217" s="95" t="e">
        <f>#REF!</f>
        <v>#REF!</v>
      </c>
    </row>
    <row r="218" spans="1:154">
      <c r="A218" t="s">
        <v>180</v>
      </c>
      <c r="B218" s="10">
        <v>48</v>
      </c>
      <c r="C218" s="4" t="s">
        <v>3</v>
      </c>
      <c r="D218" s="10" t="s">
        <v>40</v>
      </c>
      <c r="E218" s="59">
        <f t="shared" ref="E218:E239" si="101">(K218/$J218)*100</f>
        <v>50</v>
      </c>
      <c r="F218" s="59">
        <f t="shared" ref="F218:F239" si="102">(L218/$J218)*100</f>
        <v>16.666666666666664</v>
      </c>
      <c r="G218" s="59">
        <f t="shared" ref="G218:G239" si="103">(M218/$J218)*100</f>
        <v>16.666666666666664</v>
      </c>
      <c r="H218" s="59">
        <f t="shared" ref="H218:H239" si="104">(N218/$J218)*100</f>
        <v>0</v>
      </c>
      <c r="I218" s="59">
        <f t="shared" ref="I218:I239" si="105">M218/J218</f>
        <v>0.16666666666666666</v>
      </c>
      <c r="J218">
        <v>12</v>
      </c>
      <c r="K218">
        <v>6</v>
      </c>
      <c r="L218">
        <v>2</v>
      </c>
      <c r="M218">
        <v>2</v>
      </c>
      <c r="N218">
        <v>0</v>
      </c>
      <c r="O218">
        <v>2</v>
      </c>
      <c r="P218">
        <v>1172</v>
      </c>
      <c r="Q218">
        <v>2107.5</v>
      </c>
      <c r="R218">
        <v>456.5</v>
      </c>
      <c r="S218">
        <v>0</v>
      </c>
      <c r="T218">
        <v>624</v>
      </c>
      <c r="U218">
        <v>624</v>
      </c>
      <c r="V218">
        <v>0</v>
      </c>
      <c r="W218">
        <v>77.5</v>
      </c>
      <c r="X218">
        <v>77.5</v>
      </c>
      <c r="Y218">
        <v>0</v>
      </c>
      <c r="Z218">
        <v>1824.5</v>
      </c>
      <c r="AA218">
        <v>1824.5</v>
      </c>
      <c r="AB218">
        <v>0</v>
      </c>
      <c r="AC218">
        <v>23</v>
      </c>
      <c r="AD218">
        <v>16</v>
      </c>
      <c r="AE218">
        <v>7</v>
      </c>
      <c r="AF218">
        <v>0</v>
      </c>
      <c r="AG218">
        <v>7</v>
      </c>
      <c r="AH218">
        <v>8</v>
      </c>
      <c r="AI218">
        <v>2</v>
      </c>
      <c r="AJ218">
        <v>0</v>
      </c>
      <c r="AK218">
        <v>0</v>
      </c>
      <c r="AL218">
        <v>6</v>
      </c>
      <c r="AM218">
        <v>6</v>
      </c>
      <c r="AN218">
        <v>4</v>
      </c>
      <c r="AO218">
        <v>2</v>
      </c>
      <c r="AP218">
        <v>0</v>
      </c>
      <c r="AQ218">
        <v>0</v>
      </c>
      <c r="AR218">
        <v>4</v>
      </c>
      <c r="AS218">
        <v>1</v>
      </c>
      <c r="AT218">
        <v>4</v>
      </c>
      <c r="AU218">
        <v>0</v>
      </c>
      <c r="AV218">
        <v>0</v>
      </c>
      <c r="AW218">
        <v>0</v>
      </c>
      <c r="AX218">
        <v>2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7</v>
      </c>
      <c r="BF218">
        <v>3</v>
      </c>
      <c r="BG218">
        <v>0</v>
      </c>
      <c r="BH218">
        <v>0</v>
      </c>
      <c r="BI218">
        <v>2</v>
      </c>
      <c r="BJ218">
        <v>0</v>
      </c>
      <c r="BK218">
        <v>2</v>
      </c>
      <c r="BL218">
        <v>316</v>
      </c>
      <c r="BM218">
        <v>115</v>
      </c>
      <c r="BN218">
        <v>19</v>
      </c>
      <c r="BO218">
        <v>0</v>
      </c>
      <c r="BP218">
        <v>2</v>
      </c>
      <c r="BQ218">
        <v>0</v>
      </c>
      <c r="BR218">
        <v>180</v>
      </c>
      <c r="BS218">
        <v>2</v>
      </c>
      <c r="BT218">
        <v>0</v>
      </c>
      <c r="BU218">
        <v>2</v>
      </c>
      <c r="BV218">
        <v>1904</v>
      </c>
      <c r="BW218">
        <v>0</v>
      </c>
      <c r="BX218">
        <v>1904</v>
      </c>
      <c r="BY218">
        <v>0</v>
      </c>
      <c r="BZ218">
        <v>0</v>
      </c>
      <c r="CA218">
        <v>0</v>
      </c>
      <c r="CB218">
        <v>0</v>
      </c>
      <c r="CC218">
        <v>0</v>
      </c>
      <c r="CD218" t="s">
        <v>58</v>
      </c>
      <c r="CE218" s="58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</row>
    <row r="219" spans="1:154">
      <c r="A219" t="s">
        <v>159</v>
      </c>
      <c r="B219" s="10">
        <v>48</v>
      </c>
      <c r="C219" s="4" t="s">
        <v>3</v>
      </c>
      <c r="D219" s="10" t="s">
        <v>40</v>
      </c>
      <c r="E219" s="59">
        <f t="shared" si="101"/>
        <v>33.333333333333329</v>
      </c>
      <c r="F219" s="59">
        <f t="shared" si="102"/>
        <v>8.3333333333333321</v>
      </c>
      <c r="G219" s="59">
        <f t="shared" si="103"/>
        <v>16.666666666666664</v>
      </c>
      <c r="H219" s="59">
        <f t="shared" si="104"/>
        <v>33.333333333333329</v>
      </c>
      <c r="I219" s="59">
        <f t="shared" si="105"/>
        <v>0.16666666666666666</v>
      </c>
      <c r="J219">
        <v>12</v>
      </c>
      <c r="K219">
        <v>4</v>
      </c>
      <c r="L219">
        <v>1</v>
      </c>
      <c r="M219">
        <v>2</v>
      </c>
      <c r="N219">
        <v>4</v>
      </c>
      <c r="O219">
        <v>1</v>
      </c>
      <c r="P219">
        <v>1174.125</v>
      </c>
      <c r="Q219">
        <v>3756</v>
      </c>
      <c r="R219">
        <v>1921</v>
      </c>
      <c r="S219">
        <v>397.5</v>
      </c>
      <c r="T219">
        <v>299.5</v>
      </c>
      <c r="U219">
        <v>530.5</v>
      </c>
      <c r="V219">
        <v>184</v>
      </c>
      <c r="W219">
        <v>209.5</v>
      </c>
      <c r="X219">
        <v>442</v>
      </c>
      <c r="Y219">
        <v>93.25</v>
      </c>
      <c r="Z219">
        <v>270.66666659999999</v>
      </c>
      <c r="AA219">
        <v>194.5</v>
      </c>
      <c r="AB219">
        <v>308.75</v>
      </c>
      <c r="AC219">
        <v>55</v>
      </c>
      <c r="AD219">
        <v>15</v>
      </c>
      <c r="AE219">
        <v>22</v>
      </c>
      <c r="AF219">
        <v>18</v>
      </c>
      <c r="AG219">
        <v>18</v>
      </c>
      <c r="AH219">
        <v>9</v>
      </c>
      <c r="AI219">
        <v>6</v>
      </c>
      <c r="AJ219">
        <v>0</v>
      </c>
      <c r="AK219">
        <v>0</v>
      </c>
      <c r="AL219">
        <v>22</v>
      </c>
      <c r="AM219">
        <v>8</v>
      </c>
      <c r="AN219">
        <v>2</v>
      </c>
      <c r="AO219">
        <v>1</v>
      </c>
      <c r="AP219">
        <v>0</v>
      </c>
      <c r="AQ219">
        <v>0</v>
      </c>
      <c r="AR219">
        <v>4</v>
      </c>
      <c r="AS219">
        <v>7</v>
      </c>
      <c r="AT219">
        <v>2</v>
      </c>
      <c r="AU219">
        <v>3</v>
      </c>
      <c r="AV219">
        <v>0</v>
      </c>
      <c r="AW219">
        <v>0</v>
      </c>
      <c r="AX219">
        <v>10</v>
      </c>
      <c r="AY219">
        <v>3</v>
      </c>
      <c r="AZ219">
        <v>5</v>
      </c>
      <c r="BA219">
        <v>2</v>
      </c>
      <c r="BB219">
        <v>0</v>
      </c>
      <c r="BC219">
        <v>0</v>
      </c>
      <c r="BD219">
        <v>8</v>
      </c>
      <c r="BE219">
        <v>19</v>
      </c>
      <c r="BF219">
        <v>5</v>
      </c>
      <c r="BG219">
        <v>0</v>
      </c>
      <c r="BH219">
        <v>0</v>
      </c>
      <c r="BI219">
        <v>1</v>
      </c>
      <c r="BJ219">
        <v>5</v>
      </c>
      <c r="BK219">
        <v>8</v>
      </c>
      <c r="BL219">
        <v>378</v>
      </c>
      <c r="BM219">
        <v>118</v>
      </c>
      <c r="BN219">
        <v>20</v>
      </c>
      <c r="BO219">
        <v>1</v>
      </c>
      <c r="BP219">
        <v>11</v>
      </c>
      <c r="BQ219">
        <v>3</v>
      </c>
      <c r="BR219">
        <v>225</v>
      </c>
      <c r="BS219">
        <v>1</v>
      </c>
      <c r="BT219">
        <v>1</v>
      </c>
      <c r="BU219">
        <v>0</v>
      </c>
      <c r="BV219">
        <v>205</v>
      </c>
      <c r="BW219">
        <v>205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 t="s">
        <v>58</v>
      </c>
      <c r="CE219" s="58" t="s">
        <v>111</v>
      </c>
    </row>
    <row r="220" spans="1:154">
      <c r="A220" t="s">
        <v>160</v>
      </c>
      <c r="B220" s="10">
        <v>48</v>
      </c>
      <c r="C220" s="4" t="s">
        <v>3</v>
      </c>
      <c r="D220" s="10" t="s">
        <v>40</v>
      </c>
      <c r="E220" s="59">
        <f t="shared" si="101"/>
        <v>16.666666666666664</v>
      </c>
      <c r="F220" s="59">
        <f t="shared" si="102"/>
        <v>0</v>
      </c>
      <c r="G220" s="59">
        <f t="shared" si="103"/>
        <v>33.333333333333329</v>
      </c>
      <c r="H220" s="59">
        <f t="shared" si="104"/>
        <v>41.666666666666671</v>
      </c>
      <c r="I220" s="59">
        <f t="shared" si="105"/>
        <v>0.33333333333333331</v>
      </c>
      <c r="J220">
        <v>12</v>
      </c>
      <c r="K220">
        <v>2</v>
      </c>
      <c r="L220">
        <v>0</v>
      </c>
      <c r="M220">
        <v>4</v>
      </c>
      <c r="N220">
        <v>5</v>
      </c>
      <c r="O220">
        <v>1</v>
      </c>
      <c r="P220">
        <v>219.5</v>
      </c>
      <c r="Q220">
        <v>0</v>
      </c>
      <c r="R220">
        <v>239.25</v>
      </c>
      <c r="S220">
        <v>134.4</v>
      </c>
      <c r="T220">
        <v>244.88888890000001</v>
      </c>
      <c r="U220">
        <v>238</v>
      </c>
      <c r="V220">
        <v>250.4</v>
      </c>
      <c r="W220">
        <v>63</v>
      </c>
      <c r="X220">
        <v>69.5</v>
      </c>
      <c r="Y220">
        <v>57.8</v>
      </c>
      <c r="Z220">
        <v>873.55555560000005</v>
      </c>
      <c r="AA220">
        <v>1206.75</v>
      </c>
      <c r="AB220">
        <v>607</v>
      </c>
      <c r="AC220">
        <v>61</v>
      </c>
      <c r="AD220">
        <v>34</v>
      </c>
      <c r="AE220">
        <v>13</v>
      </c>
      <c r="AF220">
        <v>14</v>
      </c>
      <c r="AG220">
        <v>11</v>
      </c>
      <c r="AH220">
        <v>18</v>
      </c>
      <c r="AI220">
        <v>2</v>
      </c>
      <c r="AJ220">
        <v>0</v>
      </c>
      <c r="AK220">
        <v>0</v>
      </c>
      <c r="AL220">
        <v>30</v>
      </c>
      <c r="AM220">
        <v>10</v>
      </c>
      <c r="AN220">
        <v>8</v>
      </c>
      <c r="AO220">
        <v>0</v>
      </c>
      <c r="AP220">
        <v>0</v>
      </c>
      <c r="AQ220">
        <v>0</v>
      </c>
      <c r="AR220">
        <v>16</v>
      </c>
      <c r="AS220">
        <v>0</v>
      </c>
      <c r="AT220">
        <v>4</v>
      </c>
      <c r="AU220">
        <v>1</v>
      </c>
      <c r="AV220">
        <v>0</v>
      </c>
      <c r="AW220">
        <v>0</v>
      </c>
      <c r="AX220">
        <v>8</v>
      </c>
      <c r="AY220">
        <v>1</v>
      </c>
      <c r="AZ220">
        <v>6</v>
      </c>
      <c r="BA220">
        <v>1</v>
      </c>
      <c r="BB220">
        <v>0</v>
      </c>
      <c r="BC220">
        <v>0</v>
      </c>
      <c r="BD220">
        <v>6</v>
      </c>
      <c r="BE220">
        <v>9</v>
      </c>
      <c r="BF220">
        <v>0</v>
      </c>
      <c r="BG220">
        <v>0</v>
      </c>
      <c r="BH220">
        <v>0</v>
      </c>
      <c r="BI220">
        <v>5</v>
      </c>
      <c r="BJ220">
        <v>4</v>
      </c>
      <c r="BK220">
        <v>0</v>
      </c>
      <c r="BL220">
        <v>275</v>
      </c>
      <c r="BM220">
        <v>54</v>
      </c>
      <c r="BN220">
        <v>10</v>
      </c>
      <c r="BO220">
        <v>29</v>
      </c>
      <c r="BP220">
        <v>10</v>
      </c>
      <c r="BQ220">
        <v>0</v>
      </c>
      <c r="BR220">
        <v>172</v>
      </c>
      <c r="BS220">
        <v>1</v>
      </c>
      <c r="BT220">
        <v>1</v>
      </c>
      <c r="BU220">
        <v>0</v>
      </c>
      <c r="BV220">
        <v>566</v>
      </c>
      <c r="BW220">
        <v>566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 t="s">
        <v>58</v>
      </c>
      <c r="CE220" s="58" t="s">
        <v>111</v>
      </c>
    </row>
    <row r="221" spans="1:154">
      <c r="A221" t="s">
        <v>181</v>
      </c>
      <c r="B221" s="10">
        <v>48</v>
      </c>
      <c r="C221" s="6" t="s">
        <v>2</v>
      </c>
      <c r="D221" s="10" t="s">
        <v>40</v>
      </c>
      <c r="E221" s="59">
        <f t="shared" si="101"/>
        <v>16.666666666666664</v>
      </c>
      <c r="F221" s="59">
        <f t="shared" si="102"/>
        <v>0</v>
      </c>
      <c r="G221" s="59">
        <f t="shared" si="103"/>
        <v>41.666666666666671</v>
      </c>
      <c r="H221" s="59">
        <f t="shared" si="104"/>
        <v>25</v>
      </c>
      <c r="I221" s="59">
        <f t="shared" si="105"/>
        <v>0.41666666666666669</v>
      </c>
      <c r="J221">
        <v>12</v>
      </c>
      <c r="K221">
        <v>2</v>
      </c>
      <c r="L221">
        <v>0</v>
      </c>
      <c r="M221">
        <v>5</v>
      </c>
      <c r="N221">
        <v>3</v>
      </c>
      <c r="O221">
        <v>2</v>
      </c>
      <c r="P221">
        <v>812.8</v>
      </c>
      <c r="Q221">
        <v>0</v>
      </c>
      <c r="R221">
        <v>639.40000010000006</v>
      </c>
      <c r="S221">
        <v>732.66666669999995</v>
      </c>
      <c r="T221">
        <v>482.875</v>
      </c>
      <c r="U221">
        <v>502.8</v>
      </c>
      <c r="V221">
        <v>449.66666659999999</v>
      </c>
      <c r="W221">
        <v>100.125</v>
      </c>
      <c r="X221">
        <v>80.800000010000005</v>
      </c>
      <c r="Y221">
        <v>132.33333329999999</v>
      </c>
      <c r="Z221">
        <v>1313.375</v>
      </c>
      <c r="AA221">
        <v>1648.4</v>
      </c>
      <c r="AB221">
        <v>755</v>
      </c>
      <c r="AC221">
        <v>71</v>
      </c>
      <c r="AD221">
        <v>29</v>
      </c>
      <c r="AE221">
        <v>28</v>
      </c>
      <c r="AF221">
        <v>14</v>
      </c>
      <c r="AG221">
        <v>24</v>
      </c>
      <c r="AH221">
        <v>14</v>
      </c>
      <c r="AI221">
        <v>9</v>
      </c>
      <c r="AJ221">
        <v>0</v>
      </c>
      <c r="AK221">
        <v>0</v>
      </c>
      <c r="AL221">
        <v>24</v>
      </c>
      <c r="AM221">
        <v>10</v>
      </c>
      <c r="AN221">
        <v>4</v>
      </c>
      <c r="AO221">
        <v>4</v>
      </c>
      <c r="AP221">
        <v>0</v>
      </c>
      <c r="AQ221">
        <v>0</v>
      </c>
      <c r="AR221">
        <v>11</v>
      </c>
      <c r="AS221">
        <v>7</v>
      </c>
      <c r="AT221">
        <v>7</v>
      </c>
      <c r="AU221">
        <v>4</v>
      </c>
      <c r="AV221">
        <v>0</v>
      </c>
      <c r="AW221">
        <v>0</v>
      </c>
      <c r="AX221">
        <v>10</v>
      </c>
      <c r="AY221">
        <v>7</v>
      </c>
      <c r="AZ221">
        <v>3</v>
      </c>
      <c r="BA221">
        <v>1</v>
      </c>
      <c r="BB221">
        <v>0</v>
      </c>
      <c r="BC221">
        <v>0</v>
      </c>
      <c r="BD221">
        <v>3</v>
      </c>
      <c r="BE221">
        <v>23</v>
      </c>
      <c r="BF221">
        <v>3</v>
      </c>
      <c r="BG221">
        <v>0</v>
      </c>
      <c r="BH221">
        <v>0</v>
      </c>
      <c r="BI221">
        <v>5</v>
      </c>
      <c r="BJ221">
        <v>3</v>
      </c>
      <c r="BK221">
        <v>12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2</v>
      </c>
      <c r="BT221">
        <v>0</v>
      </c>
      <c r="BU221">
        <v>2</v>
      </c>
      <c r="BV221">
        <v>2733</v>
      </c>
      <c r="BW221">
        <v>0</v>
      </c>
      <c r="BX221">
        <v>2733</v>
      </c>
      <c r="BY221">
        <v>0</v>
      </c>
      <c r="BZ221">
        <v>0</v>
      </c>
      <c r="CA221">
        <v>0</v>
      </c>
      <c r="CB221">
        <v>0</v>
      </c>
      <c r="CC221">
        <v>0</v>
      </c>
      <c r="CD221" t="s">
        <v>58</v>
      </c>
      <c r="CE221" s="58"/>
    </row>
    <row r="222" spans="1:154">
      <c r="A222" t="s">
        <v>161</v>
      </c>
      <c r="B222" s="10">
        <v>48</v>
      </c>
      <c r="C222" s="4" t="s">
        <v>3</v>
      </c>
      <c r="D222" s="10" t="s">
        <v>40</v>
      </c>
      <c r="E222" s="59">
        <f t="shared" si="101"/>
        <v>25</v>
      </c>
      <c r="F222" s="59">
        <f t="shared" si="102"/>
        <v>16.666666666666664</v>
      </c>
      <c r="G222" s="59">
        <f t="shared" si="103"/>
        <v>25</v>
      </c>
      <c r="H222" s="59">
        <f t="shared" si="104"/>
        <v>16.666666666666664</v>
      </c>
      <c r="I222" s="59">
        <f t="shared" si="105"/>
        <v>0.25</v>
      </c>
      <c r="J222">
        <v>12</v>
      </c>
      <c r="K222">
        <v>3</v>
      </c>
      <c r="L222">
        <v>2</v>
      </c>
      <c r="M222">
        <v>3</v>
      </c>
      <c r="N222">
        <v>2</v>
      </c>
      <c r="O222">
        <v>2</v>
      </c>
      <c r="P222">
        <v>1210.7777779999999</v>
      </c>
      <c r="Q222">
        <v>2868.5</v>
      </c>
      <c r="R222">
        <v>474.66666659999999</v>
      </c>
      <c r="S222">
        <v>1613</v>
      </c>
      <c r="T222">
        <v>304.60000000000002</v>
      </c>
      <c r="U222">
        <v>175.33333329999999</v>
      </c>
      <c r="V222">
        <v>498.5</v>
      </c>
      <c r="W222">
        <v>703.2</v>
      </c>
      <c r="X222">
        <v>992.33333330000005</v>
      </c>
      <c r="Y222">
        <v>269.5</v>
      </c>
      <c r="Z222">
        <v>71.400000009999999</v>
      </c>
      <c r="AA222">
        <v>63.333333330000002</v>
      </c>
      <c r="AB222">
        <v>83.5</v>
      </c>
      <c r="AC222">
        <v>42</v>
      </c>
      <c r="AD222">
        <v>16</v>
      </c>
      <c r="AE222">
        <v>12</v>
      </c>
      <c r="AF222">
        <v>14</v>
      </c>
      <c r="AG222">
        <v>12</v>
      </c>
      <c r="AH222">
        <v>12</v>
      </c>
      <c r="AI222">
        <v>6</v>
      </c>
      <c r="AJ222">
        <v>0</v>
      </c>
      <c r="AK222">
        <v>0</v>
      </c>
      <c r="AL222">
        <v>12</v>
      </c>
      <c r="AM222">
        <v>9</v>
      </c>
      <c r="AN222">
        <v>5</v>
      </c>
      <c r="AO222">
        <v>0</v>
      </c>
      <c r="AP222">
        <v>0</v>
      </c>
      <c r="AQ222">
        <v>0</v>
      </c>
      <c r="AR222">
        <v>2</v>
      </c>
      <c r="AS222">
        <v>0</v>
      </c>
      <c r="AT222">
        <v>4</v>
      </c>
      <c r="AU222">
        <v>3</v>
      </c>
      <c r="AV222">
        <v>0</v>
      </c>
      <c r="AW222">
        <v>0</v>
      </c>
      <c r="AX222">
        <v>5</v>
      </c>
      <c r="AY222">
        <v>3</v>
      </c>
      <c r="AZ222">
        <v>3</v>
      </c>
      <c r="BA222">
        <v>3</v>
      </c>
      <c r="BB222">
        <v>0</v>
      </c>
      <c r="BC222">
        <v>0</v>
      </c>
      <c r="BD222">
        <v>5</v>
      </c>
      <c r="BE222">
        <v>26</v>
      </c>
      <c r="BF222">
        <v>5</v>
      </c>
      <c r="BG222">
        <v>2</v>
      </c>
      <c r="BH222">
        <v>0</v>
      </c>
      <c r="BI222">
        <v>0</v>
      </c>
      <c r="BJ222">
        <v>5</v>
      </c>
      <c r="BK222">
        <v>14</v>
      </c>
      <c r="BL222">
        <v>327</v>
      </c>
      <c r="BM222">
        <v>95</v>
      </c>
      <c r="BN222">
        <v>23</v>
      </c>
      <c r="BO222">
        <v>9</v>
      </c>
      <c r="BP222">
        <v>10</v>
      </c>
      <c r="BQ222">
        <v>5</v>
      </c>
      <c r="BR222">
        <v>185</v>
      </c>
      <c r="BS222">
        <v>2</v>
      </c>
      <c r="BT222">
        <v>1</v>
      </c>
      <c r="BU222">
        <v>1</v>
      </c>
      <c r="BV222">
        <v>510</v>
      </c>
      <c r="BW222">
        <v>244</v>
      </c>
      <c r="BX222">
        <v>266</v>
      </c>
      <c r="BY222">
        <v>0</v>
      </c>
      <c r="BZ222">
        <v>0</v>
      </c>
      <c r="CA222">
        <v>0</v>
      </c>
      <c r="CB222">
        <v>0</v>
      </c>
      <c r="CC222">
        <v>0</v>
      </c>
      <c r="CD222" t="s">
        <v>58</v>
      </c>
      <c r="CE222" s="58" t="s">
        <v>111</v>
      </c>
    </row>
    <row r="223" spans="1:154">
      <c r="A223" t="s">
        <v>162</v>
      </c>
      <c r="B223" s="10">
        <v>48</v>
      </c>
      <c r="C223" s="6" t="s">
        <v>2</v>
      </c>
      <c r="D223" s="10" t="s">
        <v>40</v>
      </c>
      <c r="E223" s="59">
        <f t="shared" si="101"/>
        <v>0</v>
      </c>
      <c r="F223" s="59">
        <f t="shared" si="102"/>
        <v>0</v>
      </c>
      <c r="G223" s="59">
        <f t="shared" si="103"/>
        <v>50</v>
      </c>
      <c r="H223" s="59">
        <f t="shared" si="104"/>
        <v>8.3333333333333321</v>
      </c>
      <c r="I223" s="59">
        <f t="shared" si="105"/>
        <v>0.5</v>
      </c>
      <c r="J223">
        <v>12</v>
      </c>
      <c r="K223">
        <v>0</v>
      </c>
      <c r="L223">
        <v>0</v>
      </c>
      <c r="M223">
        <v>6</v>
      </c>
      <c r="N223">
        <v>1</v>
      </c>
      <c r="O223">
        <v>5</v>
      </c>
      <c r="P223">
        <v>412.66666659999999</v>
      </c>
      <c r="Q223">
        <v>0</v>
      </c>
      <c r="R223">
        <v>402.33333340000001</v>
      </c>
      <c r="S223">
        <v>153</v>
      </c>
      <c r="T223">
        <v>105.2857143</v>
      </c>
      <c r="U223">
        <v>62.833333330000002</v>
      </c>
      <c r="V223">
        <v>360</v>
      </c>
      <c r="W223">
        <v>203.85714290000001</v>
      </c>
      <c r="X223">
        <v>224</v>
      </c>
      <c r="Y223">
        <v>83</v>
      </c>
      <c r="Z223">
        <v>569.71428560000004</v>
      </c>
      <c r="AA223">
        <v>609.66666669999995</v>
      </c>
      <c r="AB223">
        <v>330</v>
      </c>
      <c r="AC223">
        <v>33</v>
      </c>
      <c r="AD223">
        <v>14</v>
      </c>
      <c r="AE223">
        <v>14</v>
      </c>
      <c r="AF223">
        <v>5</v>
      </c>
      <c r="AG223">
        <v>12</v>
      </c>
      <c r="AH223">
        <v>13</v>
      </c>
      <c r="AI223">
        <v>5</v>
      </c>
      <c r="AJ223">
        <v>0</v>
      </c>
      <c r="AK223">
        <v>0</v>
      </c>
      <c r="AL223">
        <v>3</v>
      </c>
      <c r="AM223">
        <v>12</v>
      </c>
      <c r="AN223">
        <v>1</v>
      </c>
      <c r="AO223">
        <v>1</v>
      </c>
      <c r="AP223">
        <v>0</v>
      </c>
      <c r="AQ223">
        <v>0</v>
      </c>
      <c r="AR223">
        <v>0</v>
      </c>
      <c r="AS223">
        <v>0</v>
      </c>
      <c r="AT223">
        <v>11</v>
      </c>
      <c r="AU223">
        <v>3</v>
      </c>
      <c r="AV223">
        <v>0</v>
      </c>
      <c r="AW223">
        <v>0</v>
      </c>
      <c r="AX223">
        <v>0</v>
      </c>
      <c r="AY223">
        <v>0</v>
      </c>
      <c r="AZ223">
        <v>1</v>
      </c>
      <c r="BA223">
        <v>1</v>
      </c>
      <c r="BB223">
        <v>0</v>
      </c>
      <c r="BC223">
        <v>0</v>
      </c>
      <c r="BD223">
        <v>3</v>
      </c>
      <c r="BE223">
        <v>9</v>
      </c>
      <c r="BF223">
        <v>1</v>
      </c>
      <c r="BG223">
        <v>0</v>
      </c>
      <c r="BH223">
        <v>0</v>
      </c>
      <c r="BI223">
        <v>3</v>
      </c>
      <c r="BJ223">
        <v>4</v>
      </c>
      <c r="BK223">
        <v>1</v>
      </c>
      <c r="BL223">
        <v>229</v>
      </c>
      <c r="BM223">
        <v>42</v>
      </c>
      <c r="BN223">
        <v>1</v>
      </c>
      <c r="BO223">
        <v>62</v>
      </c>
      <c r="BP223">
        <v>20</v>
      </c>
      <c r="BQ223">
        <v>0</v>
      </c>
      <c r="BR223">
        <v>104</v>
      </c>
      <c r="BS223">
        <v>5</v>
      </c>
      <c r="BT223">
        <v>0</v>
      </c>
      <c r="BU223">
        <v>5</v>
      </c>
      <c r="BV223">
        <v>2385</v>
      </c>
      <c r="BW223">
        <v>0</v>
      </c>
      <c r="BX223">
        <v>2385</v>
      </c>
      <c r="BY223">
        <v>0</v>
      </c>
      <c r="BZ223">
        <v>0</v>
      </c>
      <c r="CA223">
        <v>0</v>
      </c>
      <c r="CB223">
        <v>0</v>
      </c>
      <c r="CC223">
        <v>0</v>
      </c>
      <c r="CD223" t="s">
        <v>58</v>
      </c>
      <c r="CE223" s="58" t="s">
        <v>111</v>
      </c>
    </row>
    <row r="224" spans="1:154">
      <c r="A224" t="s">
        <v>163</v>
      </c>
      <c r="B224" s="10">
        <v>40</v>
      </c>
      <c r="C224" s="6" t="s">
        <v>2</v>
      </c>
      <c r="D224" s="10" t="s">
        <v>40</v>
      </c>
      <c r="E224" s="59">
        <f t="shared" si="101"/>
        <v>0</v>
      </c>
      <c r="F224" s="59">
        <f t="shared" si="102"/>
        <v>25</v>
      </c>
      <c r="G224" s="59">
        <f t="shared" si="103"/>
        <v>50</v>
      </c>
      <c r="H224" s="59">
        <f t="shared" si="104"/>
        <v>0</v>
      </c>
      <c r="I224" s="59">
        <f t="shared" si="105"/>
        <v>0.5</v>
      </c>
      <c r="J224">
        <v>12</v>
      </c>
      <c r="K224">
        <v>0</v>
      </c>
      <c r="L224">
        <v>3</v>
      </c>
      <c r="M224">
        <v>6</v>
      </c>
      <c r="N224">
        <v>0</v>
      </c>
      <c r="O224">
        <v>3</v>
      </c>
      <c r="P224">
        <v>442.58333340000001</v>
      </c>
      <c r="Q224">
        <v>1285.666667</v>
      </c>
      <c r="R224">
        <v>184.66666670000001</v>
      </c>
      <c r="S224">
        <v>0</v>
      </c>
      <c r="T224">
        <v>47.666666669999998</v>
      </c>
      <c r="U224">
        <v>47.666666669999998</v>
      </c>
      <c r="V224">
        <v>0</v>
      </c>
      <c r="W224">
        <v>81.166666660000004</v>
      </c>
      <c r="X224">
        <v>81.166666660000004</v>
      </c>
      <c r="Y224">
        <v>0</v>
      </c>
      <c r="Z224">
        <v>1405.666667</v>
      </c>
      <c r="AA224">
        <v>1405.666667</v>
      </c>
      <c r="AB224">
        <v>0</v>
      </c>
      <c r="AC224">
        <v>46</v>
      </c>
      <c r="AD224">
        <v>19</v>
      </c>
      <c r="AE224">
        <v>27</v>
      </c>
      <c r="AF224">
        <v>0</v>
      </c>
      <c r="AG224">
        <v>12</v>
      </c>
      <c r="AH224">
        <v>15</v>
      </c>
      <c r="AI224">
        <v>13</v>
      </c>
      <c r="AJ224">
        <v>1</v>
      </c>
      <c r="AK224">
        <v>0</v>
      </c>
      <c r="AL224">
        <v>5</v>
      </c>
      <c r="AM224">
        <v>12</v>
      </c>
      <c r="AN224">
        <v>6</v>
      </c>
      <c r="AO224">
        <v>0</v>
      </c>
      <c r="AP224">
        <v>0</v>
      </c>
      <c r="AQ224">
        <v>0</v>
      </c>
      <c r="AR224">
        <v>1</v>
      </c>
      <c r="AS224">
        <v>0</v>
      </c>
      <c r="AT224">
        <v>9</v>
      </c>
      <c r="AU224">
        <v>13</v>
      </c>
      <c r="AV224">
        <v>1</v>
      </c>
      <c r="AW224">
        <v>0</v>
      </c>
      <c r="AX224">
        <v>4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31</v>
      </c>
      <c r="BF224">
        <v>3</v>
      </c>
      <c r="BG224">
        <v>6</v>
      </c>
      <c r="BH224">
        <v>1</v>
      </c>
      <c r="BI224">
        <v>6</v>
      </c>
      <c r="BJ224">
        <v>0</v>
      </c>
      <c r="BK224">
        <v>15</v>
      </c>
      <c r="BL224">
        <v>265</v>
      </c>
      <c r="BM224">
        <v>37</v>
      </c>
      <c r="BN224">
        <v>31</v>
      </c>
      <c r="BO224">
        <v>28</v>
      </c>
      <c r="BP224">
        <v>7</v>
      </c>
      <c r="BQ224">
        <v>0</v>
      </c>
      <c r="BR224">
        <v>162</v>
      </c>
      <c r="BS224">
        <v>3</v>
      </c>
      <c r="BT224">
        <v>0</v>
      </c>
      <c r="BU224">
        <v>3</v>
      </c>
      <c r="BV224">
        <v>346</v>
      </c>
      <c r="BW224">
        <v>0</v>
      </c>
      <c r="BX224">
        <v>346</v>
      </c>
      <c r="BY224">
        <v>0</v>
      </c>
      <c r="BZ224">
        <v>0</v>
      </c>
      <c r="CA224">
        <v>0</v>
      </c>
      <c r="CB224">
        <v>0</v>
      </c>
      <c r="CC224">
        <v>0</v>
      </c>
      <c r="CD224" t="s">
        <v>58</v>
      </c>
      <c r="CE224" s="58" t="s">
        <v>111</v>
      </c>
    </row>
    <row r="225" spans="1:83">
      <c r="A225" t="s">
        <v>164</v>
      </c>
      <c r="B225" s="10">
        <v>40</v>
      </c>
      <c r="C225" s="6" t="s">
        <v>2</v>
      </c>
      <c r="D225" s="10" t="s">
        <v>40</v>
      </c>
      <c r="E225" s="59">
        <f t="shared" si="101"/>
        <v>0</v>
      </c>
      <c r="F225" s="59">
        <f t="shared" si="102"/>
        <v>0</v>
      </c>
      <c r="G225" s="59">
        <f t="shared" si="103"/>
        <v>50</v>
      </c>
      <c r="H225" s="59">
        <f t="shared" si="104"/>
        <v>16.666666666666664</v>
      </c>
      <c r="I225" s="59">
        <f t="shared" si="105"/>
        <v>0.5</v>
      </c>
      <c r="J225">
        <v>12</v>
      </c>
      <c r="K225">
        <v>0</v>
      </c>
      <c r="L225">
        <v>0</v>
      </c>
      <c r="M225">
        <v>6</v>
      </c>
      <c r="N225">
        <v>2</v>
      </c>
      <c r="O225">
        <v>4</v>
      </c>
      <c r="P225">
        <v>221.33333329999999</v>
      </c>
      <c r="Q225">
        <v>0</v>
      </c>
      <c r="R225">
        <v>270.33333340000001</v>
      </c>
      <c r="S225">
        <v>165</v>
      </c>
      <c r="T225">
        <v>188</v>
      </c>
      <c r="U225">
        <v>51.666666669999998</v>
      </c>
      <c r="V225">
        <v>597</v>
      </c>
      <c r="W225">
        <v>211.625</v>
      </c>
      <c r="X225">
        <v>229.16666670000001</v>
      </c>
      <c r="Y225">
        <v>159</v>
      </c>
      <c r="Z225">
        <v>162.875</v>
      </c>
      <c r="AA225">
        <v>129.33333329999999</v>
      </c>
      <c r="AB225">
        <v>263.5</v>
      </c>
      <c r="AC225">
        <v>34</v>
      </c>
      <c r="AD225">
        <v>17</v>
      </c>
      <c r="AE225">
        <v>15</v>
      </c>
      <c r="AF225">
        <v>2</v>
      </c>
      <c r="AG225">
        <v>14</v>
      </c>
      <c r="AH225">
        <v>14</v>
      </c>
      <c r="AI225">
        <v>2</v>
      </c>
      <c r="AJ225">
        <v>0</v>
      </c>
      <c r="AK225">
        <v>2</v>
      </c>
      <c r="AL225">
        <v>2</v>
      </c>
      <c r="AM225">
        <v>12</v>
      </c>
      <c r="AN225">
        <v>2</v>
      </c>
      <c r="AO225">
        <v>1</v>
      </c>
      <c r="AP225">
        <v>0</v>
      </c>
      <c r="AQ225">
        <v>2</v>
      </c>
      <c r="AR225">
        <v>0</v>
      </c>
      <c r="AS225">
        <v>2</v>
      </c>
      <c r="AT225">
        <v>10</v>
      </c>
      <c r="AU225">
        <v>1</v>
      </c>
      <c r="AV225">
        <v>0</v>
      </c>
      <c r="AW225">
        <v>0</v>
      </c>
      <c r="AX225">
        <v>2</v>
      </c>
      <c r="AY225">
        <v>0</v>
      </c>
      <c r="AZ225">
        <v>2</v>
      </c>
      <c r="BA225">
        <v>0</v>
      </c>
      <c r="BB225">
        <v>0</v>
      </c>
      <c r="BC225">
        <v>0</v>
      </c>
      <c r="BD225">
        <v>0</v>
      </c>
      <c r="BE225">
        <v>24</v>
      </c>
      <c r="BF225">
        <v>0</v>
      </c>
      <c r="BG225">
        <v>0</v>
      </c>
      <c r="BH225">
        <v>0</v>
      </c>
      <c r="BI225">
        <v>4</v>
      </c>
      <c r="BJ225">
        <v>13</v>
      </c>
      <c r="BK225">
        <v>7</v>
      </c>
      <c r="BL225">
        <v>188</v>
      </c>
      <c r="BM225">
        <v>25</v>
      </c>
      <c r="BN225">
        <v>9</v>
      </c>
      <c r="BO225">
        <v>55</v>
      </c>
      <c r="BP225">
        <v>10</v>
      </c>
      <c r="BQ225">
        <v>13</v>
      </c>
      <c r="BR225">
        <v>76</v>
      </c>
      <c r="BS225">
        <v>4</v>
      </c>
      <c r="BT225">
        <v>4</v>
      </c>
      <c r="BU225">
        <v>0</v>
      </c>
      <c r="BV225">
        <v>704</v>
      </c>
      <c r="BW225">
        <v>704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 t="s">
        <v>58</v>
      </c>
      <c r="CE225" s="58" t="s">
        <v>111</v>
      </c>
    </row>
    <row r="226" spans="1:83">
      <c r="A226" t="s">
        <v>165</v>
      </c>
      <c r="B226" s="10">
        <v>40</v>
      </c>
      <c r="C226" s="6" t="s">
        <v>2</v>
      </c>
      <c r="D226" s="10" t="s">
        <v>40</v>
      </c>
      <c r="E226" s="59">
        <f t="shared" si="101"/>
        <v>0</v>
      </c>
      <c r="F226" s="59">
        <f t="shared" si="102"/>
        <v>0</v>
      </c>
      <c r="G226" s="59">
        <f t="shared" si="103"/>
        <v>50</v>
      </c>
      <c r="H226" s="59">
        <f t="shared" si="104"/>
        <v>41.666666666666671</v>
      </c>
      <c r="I226" s="59">
        <f t="shared" si="105"/>
        <v>0.5</v>
      </c>
      <c r="J226">
        <v>12</v>
      </c>
      <c r="K226">
        <v>0</v>
      </c>
      <c r="L226">
        <v>0</v>
      </c>
      <c r="M226">
        <v>6</v>
      </c>
      <c r="N226">
        <v>5</v>
      </c>
      <c r="O226">
        <v>1</v>
      </c>
      <c r="P226">
        <v>305.25</v>
      </c>
      <c r="Q226">
        <v>0</v>
      </c>
      <c r="R226">
        <v>151.83333329999999</v>
      </c>
      <c r="S226">
        <v>529.20000000000005</v>
      </c>
      <c r="T226">
        <v>218.5454546</v>
      </c>
      <c r="U226">
        <v>94.833333339999996</v>
      </c>
      <c r="V226">
        <v>367</v>
      </c>
      <c r="W226">
        <v>494.18181809999999</v>
      </c>
      <c r="X226">
        <v>841.16666669999995</v>
      </c>
      <c r="Y226">
        <v>77.800000010000005</v>
      </c>
      <c r="Z226">
        <v>698.90909099999999</v>
      </c>
      <c r="AA226">
        <v>971</v>
      </c>
      <c r="AB226">
        <v>372.4</v>
      </c>
      <c r="AC226">
        <v>33</v>
      </c>
      <c r="AD226">
        <v>15</v>
      </c>
      <c r="AE226">
        <v>11</v>
      </c>
      <c r="AF226">
        <v>7</v>
      </c>
      <c r="AG226">
        <v>13</v>
      </c>
      <c r="AH226">
        <v>13</v>
      </c>
      <c r="AI226">
        <v>6</v>
      </c>
      <c r="AJ226">
        <v>0</v>
      </c>
      <c r="AK226">
        <v>1</v>
      </c>
      <c r="AL226">
        <v>0</v>
      </c>
      <c r="AM226">
        <v>12</v>
      </c>
      <c r="AN226">
        <v>1</v>
      </c>
      <c r="AO226">
        <v>1</v>
      </c>
      <c r="AP226">
        <v>0</v>
      </c>
      <c r="AQ226">
        <v>1</v>
      </c>
      <c r="AR226">
        <v>0</v>
      </c>
      <c r="AS226">
        <v>1</v>
      </c>
      <c r="AT226">
        <v>7</v>
      </c>
      <c r="AU226">
        <v>3</v>
      </c>
      <c r="AV226">
        <v>0</v>
      </c>
      <c r="AW226">
        <v>0</v>
      </c>
      <c r="AX226">
        <v>0</v>
      </c>
      <c r="AY226">
        <v>0</v>
      </c>
      <c r="AZ226">
        <v>5</v>
      </c>
      <c r="BA226">
        <v>2</v>
      </c>
      <c r="BB226">
        <v>0</v>
      </c>
      <c r="BC226">
        <v>0</v>
      </c>
      <c r="BD226">
        <v>0</v>
      </c>
      <c r="BE226">
        <v>22</v>
      </c>
      <c r="BF226">
        <v>0</v>
      </c>
      <c r="BG226">
        <v>0</v>
      </c>
      <c r="BH226">
        <v>8</v>
      </c>
      <c r="BI226">
        <v>6</v>
      </c>
      <c r="BJ226">
        <v>5</v>
      </c>
      <c r="BK226">
        <v>3</v>
      </c>
      <c r="BL226">
        <v>277</v>
      </c>
      <c r="BM226">
        <v>11</v>
      </c>
      <c r="BN226">
        <v>9</v>
      </c>
      <c r="BO226">
        <v>54</v>
      </c>
      <c r="BP226">
        <v>12</v>
      </c>
      <c r="BQ226">
        <v>47</v>
      </c>
      <c r="BR226">
        <v>144</v>
      </c>
      <c r="BS226">
        <v>1</v>
      </c>
      <c r="BT226">
        <v>1</v>
      </c>
      <c r="BU226">
        <v>0</v>
      </c>
      <c r="BV226">
        <v>106</v>
      </c>
      <c r="BW226">
        <v>106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 t="s">
        <v>58</v>
      </c>
      <c r="CE226" s="58" t="s">
        <v>111</v>
      </c>
    </row>
    <row r="227" spans="1:83">
      <c r="A227" t="s">
        <v>166</v>
      </c>
      <c r="B227" s="10">
        <v>48</v>
      </c>
      <c r="C227" s="4" t="s">
        <v>3</v>
      </c>
      <c r="D227" s="10" t="s">
        <v>40</v>
      </c>
      <c r="E227" s="59">
        <f t="shared" si="101"/>
        <v>0</v>
      </c>
      <c r="F227" s="59">
        <f t="shared" si="102"/>
        <v>0</v>
      </c>
      <c r="G227" s="59">
        <f t="shared" si="103"/>
        <v>41.666666666666671</v>
      </c>
      <c r="H227" s="59">
        <f t="shared" si="104"/>
        <v>25</v>
      </c>
      <c r="I227" s="59">
        <f t="shared" si="105"/>
        <v>0.41666666666666669</v>
      </c>
      <c r="J227">
        <v>12</v>
      </c>
      <c r="K227">
        <v>0</v>
      </c>
      <c r="L227">
        <v>0</v>
      </c>
      <c r="M227">
        <v>5</v>
      </c>
      <c r="N227">
        <v>3</v>
      </c>
      <c r="O227">
        <v>4</v>
      </c>
      <c r="P227">
        <v>482.25</v>
      </c>
      <c r="Q227">
        <v>0</v>
      </c>
      <c r="R227">
        <v>304</v>
      </c>
      <c r="S227">
        <v>612.66666669999995</v>
      </c>
      <c r="T227">
        <v>159</v>
      </c>
      <c r="U227">
        <v>81.199999989999995</v>
      </c>
      <c r="V227">
        <v>288.66666659999999</v>
      </c>
      <c r="W227">
        <v>2025.125</v>
      </c>
      <c r="X227">
        <v>1524.4</v>
      </c>
      <c r="Y227">
        <v>2859.666667</v>
      </c>
      <c r="Z227">
        <v>41.75</v>
      </c>
      <c r="AA227">
        <v>35.400000009999999</v>
      </c>
      <c r="AB227">
        <v>52.333333330000002</v>
      </c>
      <c r="AC227">
        <v>56</v>
      </c>
      <c r="AD227">
        <v>22</v>
      </c>
      <c r="AE227">
        <v>15</v>
      </c>
      <c r="AF227">
        <v>19</v>
      </c>
      <c r="AG227">
        <v>25</v>
      </c>
      <c r="AH227">
        <v>14</v>
      </c>
      <c r="AI227">
        <v>1</v>
      </c>
      <c r="AJ227">
        <v>0</v>
      </c>
      <c r="AK227">
        <v>4</v>
      </c>
      <c r="AL227">
        <v>12</v>
      </c>
      <c r="AM227">
        <v>12</v>
      </c>
      <c r="AN227">
        <v>2</v>
      </c>
      <c r="AO227">
        <v>0</v>
      </c>
      <c r="AP227">
        <v>0</v>
      </c>
      <c r="AQ227">
        <v>2</v>
      </c>
      <c r="AR227">
        <v>6</v>
      </c>
      <c r="AS227">
        <v>5</v>
      </c>
      <c r="AT227">
        <v>8</v>
      </c>
      <c r="AU227">
        <v>1</v>
      </c>
      <c r="AV227">
        <v>0</v>
      </c>
      <c r="AW227">
        <v>0</v>
      </c>
      <c r="AX227">
        <v>1</v>
      </c>
      <c r="AY227">
        <v>8</v>
      </c>
      <c r="AZ227">
        <v>4</v>
      </c>
      <c r="BA227">
        <v>0</v>
      </c>
      <c r="BB227">
        <v>0</v>
      </c>
      <c r="BC227">
        <v>2</v>
      </c>
      <c r="BD227">
        <v>5</v>
      </c>
      <c r="BE227">
        <v>13</v>
      </c>
      <c r="BF227">
        <v>0</v>
      </c>
      <c r="BG227">
        <v>0</v>
      </c>
      <c r="BH227">
        <v>0</v>
      </c>
      <c r="BI227">
        <v>0</v>
      </c>
      <c r="BJ227">
        <v>8</v>
      </c>
      <c r="BK227">
        <v>5</v>
      </c>
      <c r="BL227">
        <v>553</v>
      </c>
      <c r="BM227">
        <v>94</v>
      </c>
      <c r="BN227">
        <v>21</v>
      </c>
      <c r="BO227">
        <v>59</v>
      </c>
      <c r="BP227">
        <v>14</v>
      </c>
      <c r="BQ227">
        <v>164</v>
      </c>
      <c r="BR227">
        <v>201</v>
      </c>
      <c r="BS227">
        <v>4</v>
      </c>
      <c r="BT227">
        <v>3</v>
      </c>
      <c r="BU227">
        <v>1</v>
      </c>
      <c r="BV227">
        <v>2429</v>
      </c>
      <c r="BW227">
        <v>2092</v>
      </c>
      <c r="BX227">
        <v>337</v>
      </c>
      <c r="BY227">
        <v>0</v>
      </c>
      <c r="BZ227">
        <v>0</v>
      </c>
      <c r="CA227">
        <v>0</v>
      </c>
      <c r="CB227">
        <v>0</v>
      </c>
      <c r="CC227">
        <v>0</v>
      </c>
      <c r="CD227" t="s">
        <v>58</v>
      </c>
    </row>
    <row r="228" spans="1:83">
      <c r="A228" t="s">
        <v>167</v>
      </c>
      <c r="B228" s="10">
        <v>40</v>
      </c>
      <c r="C228" s="6" t="s">
        <v>2</v>
      </c>
      <c r="D228" s="10" t="s">
        <v>40</v>
      </c>
      <c r="E228" s="59">
        <f t="shared" si="101"/>
        <v>0</v>
      </c>
      <c r="F228" s="59">
        <f t="shared" si="102"/>
        <v>0</v>
      </c>
      <c r="G228" s="59">
        <f t="shared" si="103"/>
        <v>50</v>
      </c>
      <c r="H228" s="59">
        <f t="shared" si="104"/>
        <v>8.3333333333333321</v>
      </c>
      <c r="I228" s="59">
        <f t="shared" si="105"/>
        <v>0.5</v>
      </c>
      <c r="J228">
        <v>12</v>
      </c>
      <c r="K228">
        <v>0</v>
      </c>
      <c r="L228">
        <v>0</v>
      </c>
      <c r="M228">
        <v>6</v>
      </c>
      <c r="N228">
        <v>1</v>
      </c>
      <c r="O228">
        <v>5</v>
      </c>
      <c r="P228">
        <v>150.08333329999999</v>
      </c>
      <c r="Q228">
        <v>0</v>
      </c>
      <c r="R228">
        <v>160.5</v>
      </c>
      <c r="S228">
        <v>78</v>
      </c>
      <c r="T228">
        <v>153.57142859999999</v>
      </c>
      <c r="U228">
        <v>129.16666670000001</v>
      </c>
      <c r="V228">
        <v>300</v>
      </c>
      <c r="W228">
        <v>80</v>
      </c>
      <c r="X228">
        <v>78.833333339999996</v>
      </c>
      <c r="Y228">
        <v>87</v>
      </c>
      <c r="Z228">
        <v>858.85714289999999</v>
      </c>
      <c r="AA228">
        <v>945</v>
      </c>
      <c r="AB228">
        <v>342</v>
      </c>
      <c r="AC228">
        <v>33</v>
      </c>
      <c r="AD228">
        <v>15</v>
      </c>
      <c r="AE228">
        <v>17</v>
      </c>
      <c r="AF228">
        <v>1</v>
      </c>
      <c r="AG228">
        <v>14</v>
      </c>
      <c r="AH228">
        <v>15</v>
      </c>
      <c r="AI228">
        <v>3</v>
      </c>
      <c r="AJ228">
        <v>0</v>
      </c>
      <c r="AK228">
        <v>0</v>
      </c>
      <c r="AL228">
        <v>1</v>
      </c>
      <c r="AM228">
        <v>12</v>
      </c>
      <c r="AN228">
        <v>3</v>
      </c>
      <c r="AO228">
        <v>0</v>
      </c>
      <c r="AP228">
        <v>0</v>
      </c>
      <c r="AQ228">
        <v>0</v>
      </c>
      <c r="AR228">
        <v>0</v>
      </c>
      <c r="AS228">
        <v>2</v>
      </c>
      <c r="AT228">
        <v>11</v>
      </c>
      <c r="AU228">
        <v>3</v>
      </c>
      <c r="AV228">
        <v>0</v>
      </c>
      <c r="AW228">
        <v>0</v>
      </c>
      <c r="AX228">
        <v>1</v>
      </c>
      <c r="AY228">
        <v>0</v>
      </c>
      <c r="AZ228">
        <v>1</v>
      </c>
      <c r="BA228">
        <v>0</v>
      </c>
      <c r="BB228">
        <v>0</v>
      </c>
      <c r="BC228">
        <v>0</v>
      </c>
      <c r="BD228">
        <v>0</v>
      </c>
      <c r="BE228">
        <v>16</v>
      </c>
      <c r="BF228">
        <v>0</v>
      </c>
      <c r="BG228">
        <v>0</v>
      </c>
      <c r="BH228">
        <v>5</v>
      </c>
      <c r="BI228">
        <v>6</v>
      </c>
      <c r="BJ228">
        <v>1</v>
      </c>
      <c r="BK228">
        <v>4</v>
      </c>
      <c r="BL228">
        <v>608</v>
      </c>
      <c r="BM228">
        <v>50</v>
      </c>
      <c r="BN228">
        <v>20</v>
      </c>
      <c r="BO228">
        <v>149</v>
      </c>
      <c r="BP228">
        <v>9</v>
      </c>
      <c r="BQ228">
        <v>0</v>
      </c>
      <c r="BR228">
        <v>380</v>
      </c>
      <c r="BS228">
        <v>5</v>
      </c>
      <c r="BT228">
        <v>0</v>
      </c>
      <c r="BU228">
        <v>5</v>
      </c>
      <c r="BV228">
        <v>760</v>
      </c>
      <c r="BW228">
        <v>0</v>
      </c>
      <c r="BX228">
        <v>760</v>
      </c>
      <c r="BY228">
        <v>0</v>
      </c>
      <c r="BZ228">
        <v>0</v>
      </c>
      <c r="CA228">
        <v>0</v>
      </c>
      <c r="CB228">
        <v>0</v>
      </c>
      <c r="CC228">
        <v>0</v>
      </c>
      <c r="CD228" t="s">
        <v>58</v>
      </c>
      <c r="CE228" s="58" t="s">
        <v>111</v>
      </c>
    </row>
    <row r="229" spans="1:83">
      <c r="A229" t="s">
        <v>182</v>
      </c>
      <c r="B229" s="10">
        <v>48</v>
      </c>
      <c r="C229" s="4" t="s">
        <v>3</v>
      </c>
      <c r="D229" s="10" t="s">
        <v>40</v>
      </c>
      <c r="E229" s="59">
        <f t="shared" si="101"/>
        <v>25</v>
      </c>
      <c r="F229" s="59">
        <f t="shared" si="102"/>
        <v>8.3333333333333321</v>
      </c>
      <c r="G229" s="59">
        <f t="shared" si="103"/>
        <v>33.333333333333329</v>
      </c>
      <c r="H229" s="59">
        <f t="shared" si="104"/>
        <v>25</v>
      </c>
      <c r="I229" s="59">
        <f t="shared" si="105"/>
        <v>0.33333333333333331</v>
      </c>
      <c r="J229">
        <v>12</v>
      </c>
      <c r="K229">
        <v>3</v>
      </c>
      <c r="L229">
        <v>1</v>
      </c>
      <c r="M229">
        <v>4</v>
      </c>
      <c r="N229">
        <v>3</v>
      </c>
      <c r="O229">
        <v>1</v>
      </c>
      <c r="P229">
        <v>626.33333330000005</v>
      </c>
      <c r="Q229">
        <v>1351</v>
      </c>
      <c r="R229">
        <v>319.75</v>
      </c>
      <c r="S229">
        <v>826.33333330000005</v>
      </c>
      <c r="T229">
        <v>635.14285710000001</v>
      </c>
      <c r="U229">
        <v>423.25</v>
      </c>
      <c r="V229">
        <v>917.66666669999995</v>
      </c>
      <c r="W229">
        <v>56.571428570000002</v>
      </c>
      <c r="X229">
        <v>54.25</v>
      </c>
      <c r="Y229">
        <v>59.666666669999998</v>
      </c>
      <c r="Z229">
        <v>976.28571439999996</v>
      </c>
      <c r="AA229">
        <v>1217</v>
      </c>
      <c r="AB229">
        <v>655.33333330000005</v>
      </c>
      <c r="AC229">
        <v>54</v>
      </c>
      <c r="AD229">
        <v>23</v>
      </c>
      <c r="AE229">
        <v>15</v>
      </c>
      <c r="AF229">
        <v>16</v>
      </c>
      <c r="AG229">
        <v>26</v>
      </c>
      <c r="AH229">
        <v>18</v>
      </c>
      <c r="AI229">
        <v>4</v>
      </c>
      <c r="AJ229">
        <v>0</v>
      </c>
      <c r="AK229">
        <v>0</v>
      </c>
      <c r="AL229">
        <v>6</v>
      </c>
      <c r="AM229">
        <v>9</v>
      </c>
      <c r="AN229">
        <v>10</v>
      </c>
      <c r="AO229">
        <v>0</v>
      </c>
      <c r="AP229">
        <v>0</v>
      </c>
      <c r="AQ229">
        <v>0</v>
      </c>
      <c r="AR229">
        <v>4</v>
      </c>
      <c r="AS229">
        <v>7</v>
      </c>
      <c r="AT229">
        <v>5</v>
      </c>
      <c r="AU229">
        <v>1</v>
      </c>
      <c r="AV229">
        <v>0</v>
      </c>
      <c r="AW229">
        <v>0</v>
      </c>
      <c r="AX229">
        <v>2</v>
      </c>
      <c r="AY229">
        <v>10</v>
      </c>
      <c r="AZ229">
        <v>3</v>
      </c>
      <c r="BA229">
        <v>3</v>
      </c>
      <c r="BB229">
        <v>0</v>
      </c>
      <c r="BC229">
        <v>0</v>
      </c>
      <c r="BD229">
        <v>0</v>
      </c>
      <c r="BE229">
        <v>15</v>
      </c>
      <c r="BF229">
        <v>2</v>
      </c>
      <c r="BG229">
        <v>0</v>
      </c>
      <c r="BH229">
        <v>0</v>
      </c>
      <c r="BI229">
        <v>4</v>
      </c>
      <c r="BJ229">
        <v>3</v>
      </c>
      <c r="BK229">
        <v>6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1</v>
      </c>
      <c r="BT229">
        <v>1</v>
      </c>
      <c r="BU229">
        <v>0</v>
      </c>
      <c r="BV229">
        <v>528</v>
      </c>
      <c r="BW229">
        <v>528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 t="s">
        <v>58</v>
      </c>
    </row>
    <row r="230" spans="1:83">
      <c r="A230" t="s">
        <v>169</v>
      </c>
      <c r="B230" s="10">
        <v>48</v>
      </c>
      <c r="C230" s="6" t="s">
        <v>2</v>
      </c>
      <c r="D230" s="10" t="s">
        <v>40</v>
      </c>
      <c r="E230" s="59">
        <f t="shared" si="101"/>
        <v>0</v>
      </c>
      <c r="F230" s="59">
        <f t="shared" si="102"/>
        <v>0</v>
      </c>
      <c r="G230" s="59">
        <f t="shared" si="103"/>
        <v>50</v>
      </c>
      <c r="H230" s="59">
        <f t="shared" si="104"/>
        <v>33.333333333333329</v>
      </c>
      <c r="I230" s="59">
        <f t="shared" si="105"/>
        <v>0.5</v>
      </c>
      <c r="J230">
        <v>12</v>
      </c>
      <c r="K230">
        <v>0</v>
      </c>
      <c r="L230">
        <v>0</v>
      </c>
      <c r="M230">
        <v>6</v>
      </c>
      <c r="N230">
        <v>4</v>
      </c>
      <c r="O230">
        <v>2</v>
      </c>
      <c r="P230">
        <v>295.66666659999999</v>
      </c>
      <c r="Q230">
        <v>0</v>
      </c>
      <c r="R230">
        <v>363.66666659999999</v>
      </c>
      <c r="S230">
        <v>251.25</v>
      </c>
      <c r="T230">
        <v>285.3</v>
      </c>
      <c r="U230">
        <v>69.666666660000004</v>
      </c>
      <c r="V230">
        <v>608.75</v>
      </c>
      <c r="W230">
        <v>150.30000000000001</v>
      </c>
      <c r="X230">
        <v>182.5</v>
      </c>
      <c r="Y230">
        <v>102</v>
      </c>
      <c r="Z230">
        <v>513.79999999999995</v>
      </c>
      <c r="AA230">
        <v>663</v>
      </c>
      <c r="AB230">
        <v>290</v>
      </c>
      <c r="AC230">
        <v>37</v>
      </c>
      <c r="AD230">
        <v>18</v>
      </c>
      <c r="AE230">
        <v>13</v>
      </c>
      <c r="AF230">
        <v>6</v>
      </c>
      <c r="AG230">
        <v>12</v>
      </c>
      <c r="AH230">
        <v>15</v>
      </c>
      <c r="AI230">
        <v>0</v>
      </c>
      <c r="AJ230">
        <v>0</v>
      </c>
      <c r="AK230">
        <v>0</v>
      </c>
      <c r="AL230">
        <v>10</v>
      </c>
      <c r="AM230">
        <v>12</v>
      </c>
      <c r="AN230">
        <v>3</v>
      </c>
      <c r="AO230">
        <v>0</v>
      </c>
      <c r="AP230">
        <v>0</v>
      </c>
      <c r="AQ230">
        <v>0</v>
      </c>
      <c r="AR230">
        <v>3</v>
      </c>
      <c r="AS230">
        <v>0</v>
      </c>
      <c r="AT230">
        <v>8</v>
      </c>
      <c r="AU230">
        <v>0</v>
      </c>
      <c r="AV230">
        <v>0</v>
      </c>
      <c r="AW230">
        <v>0</v>
      </c>
      <c r="AX230">
        <v>5</v>
      </c>
      <c r="AY230">
        <v>0</v>
      </c>
      <c r="AZ230">
        <v>4</v>
      </c>
      <c r="BA230">
        <v>0</v>
      </c>
      <c r="BB230">
        <v>0</v>
      </c>
      <c r="BC230">
        <v>0</v>
      </c>
      <c r="BD230">
        <v>2</v>
      </c>
      <c r="BE230">
        <v>11</v>
      </c>
      <c r="BF230">
        <v>0</v>
      </c>
      <c r="BG230">
        <v>0</v>
      </c>
      <c r="BH230">
        <v>1</v>
      </c>
      <c r="BI230">
        <v>4</v>
      </c>
      <c r="BJ230">
        <v>6</v>
      </c>
      <c r="BK230">
        <v>0</v>
      </c>
      <c r="BL230">
        <v>255</v>
      </c>
      <c r="BM230">
        <v>20</v>
      </c>
      <c r="BN230">
        <v>29</v>
      </c>
      <c r="BO230">
        <v>57</v>
      </c>
      <c r="BP230">
        <v>19</v>
      </c>
      <c r="BQ230">
        <v>15</v>
      </c>
      <c r="BR230">
        <v>115</v>
      </c>
      <c r="BS230">
        <v>2</v>
      </c>
      <c r="BT230">
        <v>2</v>
      </c>
      <c r="BU230">
        <v>0</v>
      </c>
      <c r="BV230">
        <v>361</v>
      </c>
      <c r="BW230">
        <v>361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 t="s">
        <v>58</v>
      </c>
    </row>
    <row r="231" spans="1:83">
      <c r="A231" t="s">
        <v>170</v>
      </c>
      <c r="B231" s="10">
        <v>40</v>
      </c>
      <c r="C231" s="6" t="s">
        <v>2</v>
      </c>
      <c r="D231" s="10" t="s">
        <v>40</v>
      </c>
      <c r="E231" s="59">
        <f t="shared" si="101"/>
        <v>8.3333333333333321</v>
      </c>
      <c r="F231" s="59">
        <f t="shared" si="102"/>
        <v>8.3333333333333321</v>
      </c>
      <c r="G231" s="59">
        <f t="shared" si="103"/>
        <v>41.666666666666671</v>
      </c>
      <c r="H231" s="59">
        <f t="shared" si="104"/>
        <v>0</v>
      </c>
      <c r="I231" s="59">
        <f t="shared" si="105"/>
        <v>0.41666666666666669</v>
      </c>
      <c r="J231">
        <v>12</v>
      </c>
      <c r="K231">
        <v>1</v>
      </c>
      <c r="L231">
        <v>1</v>
      </c>
      <c r="M231">
        <v>5</v>
      </c>
      <c r="N231">
        <v>0</v>
      </c>
      <c r="O231">
        <v>5</v>
      </c>
      <c r="P231">
        <v>491.90909090000002</v>
      </c>
      <c r="Q231">
        <v>450</v>
      </c>
      <c r="R231">
        <v>477.8</v>
      </c>
      <c r="S231">
        <v>0</v>
      </c>
      <c r="T231">
        <v>88.599999990000001</v>
      </c>
      <c r="U231">
        <v>88.599999990000001</v>
      </c>
      <c r="V231">
        <v>0</v>
      </c>
      <c r="W231">
        <v>108</v>
      </c>
      <c r="X231">
        <v>108</v>
      </c>
      <c r="Y231">
        <v>0</v>
      </c>
      <c r="Z231">
        <v>1020.6</v>
      </c>
      <c r="AA231">
        <v>1020.6</v>
      </c>
      <c r="AB231">
        <v>0</v>
      </c>
      <c r="AC231">
        <v>125</v>
      </c>
      <c r="AD231">
        <v>40</v>
      </c>
      <c r="AE231">
        <v>85</v>
      </c>
      <c r="AF231">
        <v>0</v>
      </c>
      <c r="AG231">
        <v>17</v>
      </c>
      <c r="AH231">
        <v>26</v>
      </c>
      <c r="AI231">
        <v>38</v>
      </c>
      <c r="AJ231">
        <v>1</v>
      </c>
      <c r="AK231">
        <v>0</v>
      </c>
      <c r="AL231">
        <v>43</v>
      </c>
      <c r="AM231">
        <v>11</v>
      </c>
      <c r="AN231">
        <v>16</v>
      </c>
      <c r="AO231">
        <v>8</v>
      </c>
      <c r="AP231">
        <v>0</v>
      </c>
      <c r="AQ231">
        <v>0</v>
      </c>
      <c r="AR231">
        <v>5</v>
      </c>
      <c r="AS231">
        <v>6</v>
      </c>
      <c r="AT231">
        <v>10</v>
      </c>
      <c r="AU231">
        <v>30</v>
      </c>
      <c r="AV231">
        <v>1</v>
      </c>
      <c r="AW231">
        <v>0</v>
      </c>
      <c r="AX231">
        <v>38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16</v>
      </c>
      <c r="BF231">
        <v>1</v>
      </c>
      <c r="BG231">
        <v>1</v>
      </c>
      <c r="BH231">
        <v>0</v>
      </c>
      <c r="BI231">
        <v>5</v>
      </c>
      <c r="BJ231">
        <v>0</v>
      </c>
      <c r="BK231">
        <v>9</v>
      </c>
      <c r="BL231">
        <v>90</v>
      </c>
      <c r="BM231">
        <v>20</v>
      </c>
      <c r="BN231">
        <v>8</v>
      </c>
      <c r="BO231">
        <v>9</v>
      </c>
      <c r="BP231">
        <v>8</v>
      </c>
      <c r="BQ231">
        <v>0</v>
      </c>
      <c r="BR231">
        <v>45</v>
      </c>
      <c r="BS231">
        <v>5</v>
      </c>
      <c r="BT231">
        <v>0</v>
      </c>
      <c r="BU231">
        <v>5</v>
      </c>
      <c r="BV231">
        <v>2572</v>
      </c>
      <c r="BW231">
        <v>0</v>
      </c>
      <c r="BX231">
        <v>2572</v>
      </c>
      <c r="BY231">
        <v>0</v>
      </c>
      <c r="BZ231">
        <v>0</v>
      </c>
      <c r="CA231">
        <v>0</v>
      </c>
      <c r="CB231">
        <v>0</v>
      </c>
      <c r="CC231">
        <v>0</v>
      </c>
      <c r="CD231" t="s">
        <v>58</v>
      </c>
      <c r="CE231" s="58" t="s">
        <v>111</v>
      </c>
    </row>
    <row r="232" spans="1:83">
      <c r="A232" t="s">
        <v>171</v>
      </c>
      <c r="B232" s="10">
        <v>48</v>
      </c>
      <c r="C232" s="4" t="s">
        <v>3</v>
      </c>
      <c r="D232" s="10" t="s">
        <v>40</v>
      </c>
      <c r="E232" s="59">
        <f t="shared" si="101"/>
        <v>0</v>
      </c>
      <c r="F232" s="59">
        <f t="shared" si="102"/>
        <v>0</v>
      </c>
      <c r="G232" s="59">
        <f t="shared" si="103"/>
        <v>41.666666666666671</v>
      </c>
      <c r="H232" s="59">
        <f t="shared" si="104"/>
        <v>16.666666666666664</v>
      </c>
      <c r="I232" s="59">
        <f t="shared" si="105"/>
        <v>0.41666666666666669</v>
      </c>
      <c r="J232">
        <v>12</v>
      </c>
      <c r="K232">
        <v>0</v>
      </c>
      <c r="L232">
        <v>0</v>
      </c>
      <c r="M232">
        <v>5</v>
      </c>
      <c r="N232">
        <v>2</v>
      </c>
      <c r="O232">
        <v>5</v>
      </c>
      <c r="P232">
        <v>486.91666659999999</v>
      </c>
      <c r="Q232">
        <v>0</v>
      </c>
      <c r="R232">
        <v>376.4</v>
      </c>
      <c r="S232">
        <v>802.5</v>
      </c>
      <c r="T232">
        <v>203.7142857</v>
      </c>
      <c r="U232">
        <v>122.4</v>
      </c>
      <c r="V232">
        <v>407</v>
      </c>
      <c r="W232">
        <v>245.42857140000001</v>
      </c>
      <c r="X232">
        <v>314.2</v>
      </c>
      <c r="Y232">
        <v>73.5</v>
      </c>
      <c r="Z232">
        <v>365.57142850000002</v>
      </c>
      <c r="AA232">
        <v>416.4</v>
      </c>
      <c r="AB232">
        <v>238.5</v>
      </c>
      <c r="AC232">
        <v>55</v>
      </c>
      <c r="AD232">
        <v>25</v>
      </c>
      <c r="AE232">
        <v>23</v>
      </c>
      <c r="AF232">
        <v>7</v>
      </c>
      <c r="AG232">
        <v>15</v>
      </c>
      <c r="AH232">
        <v>19</v>
      </c>
      <c r="AI232">
        <v>1</v>
      </c>
      <c r="AJ232">
        <v>0</v>
      </c>
      <c r="AK232">
        <v>1</v>
      </c>
      <c r="AL232">
        <v>19</v>
      </c>
      <c r="AM232">
        <v>12</v>
      </c>
      <c r="AN232">
        <v>7</v>
      </c>
      <c r="AO232">
        <v>0</v>
      </c>
      <c r="AP232">
        <v>0</v>
      </c>
      <c r="AQ232">
        <v>0</v>
      </c>
      <c r="AR232">
        <v>6</v>
      </c>
      <c r="AS232">
        <v>3</v>
      </c>
      <c r="AT232">
        <v>9</v>
      </c>
      <c r="AU232">
        <v>0</v>
      </c>
      <c r="AV232">
        <v>0</v>
      </c>
      <c r="AW232">
        <v>1</v>
      </c>
      <c r="AX232">
        <v>10</v>
      </c>
      <c r="AY232">
        <v>0</v>
      </c>
      <c r="AZ232">
        <v>3</v>
      </c>
      <c r="BA232">
        <v>1</v>
      </c>
      <c r="BB232">
        <v>0</v>
      </c>
      <c r="BC232">
        <v>0</v>
      </c>
      <c r="BD232">
        <v>3</v>
      </c>
      <c r="BE232">
        <v>80</v>
      </c>
      <c r="BF232">
        <v>7</v>
      </c>
      <c r="BG232">
        <v>0</v>
      </c>
      <c r="BH232">
        <v>41</v>
      </c>
      <c r="BI232">
        <v>4</v>
      </c>
      <c r="BJ232">
        <v>4</v>
      </c>
      <c r="BK232">
        <v>24</v>
      </c>
      <c r="BL232">
        <v>68</v>
      </c>
      <c r="BM232">
        <v>18</v>
      </c>
      <c r="BN232">
        <v>5</v>
      </c>
      <c r="BO232">
        <v>7</v>
      </c>
      <c r="BP232">
        <v>1</v>
      </c>
      <c r="BQ232">
        <v>5</v>
      </c>
      <c r="BR232">
        <v>32</v>
      </c>
      <c r="BS232">
        <v>5</v>
      </c>
      <c r="BT232">
        <v>1</v>
      </c>
      <c r="BU232">
        <v>4</v>
      </c>
      <c r="BV232">
        <v>2356</v>
      </c>
      <c r="BW232">
        <v>234</v>
      </c>
      <c r="BX232">
        <v>2122</v>
      </c>
      <c r="BY232">
        <v>0</v>
      </c>
      <c r="BZ232">
        <v>0</v>
      </c>
      <c r="CA232">
        <v>0</v>
      </c>
      <c r="CB232">
        <v>0</v>
      </c>
      <c r="CC232">
        <v>0</v>
      </c>
      <c r="CD232" t="s">
        <v>58</v>
      </c>
      <c r="CE232" s="58"/>
    </row>
    <row r="233" spans="1:83">
      <c r="A233" t="s">
        <v>172</v>
      </c>
      <c r="B233" s="10">
        <v>40</v>
      </c>
      <c r="C233" s="4" t="s">
        <v>3</v>
      </c>
      <c r="D233" s="10" t="s">
        <v>40</v>
      </c>
      <c r="E233" s="59">
        <f t="shared" si="101"/>
        <v>0</v>
      </c>
      <c r="F233" s="59">
        <f t="shared" si="102"/>
        <v>0</v>
      </c>
      <c r="G233" s="59">
        <f t="shared" si="103"/>
        <v>50</v>
      </c>
      <c r="H233" s="59">
        <f t="shared" si="104"/>
        <v>33.333333333333329</v>
      </c>
      <c r="I233" s="59">
        <f t="shared" si="105"/>
        <v>0.5</v>
      </c>
      <c r="J233">
        <v>12</v>
      </c>
      <c r="K233">
        <v>0</v>
      </c>
      <c r="L233">
        <v>0</v>
      </c>
      <c r="M233">
        <v>6</v>
      </c>
      <c r="N233">
        <v>4</v>
      </c>
      <c r="O233">
        <v>2</v>
      </c>
      <c r="P233">
        <v>267.41666659999999</v>
      </c>
      <c r="Q233">
        <v>0</v>
      </c>
      <c r="R233">
        <v>197.16666670000001</v>
      </c>
      <c r="S233">
        <v>456.5</v>
      </c>
      <c r="T233">
        <v>379.5</v>
      </c>
      <c r="U233">
        <v>442</v>
      </c>
      <c r="V233">
        <v>285.75</v>
      </c>
      <c r="W233">
        <v>73</v>
      </c>
      <c r="X233">
        <v>75</v>
      </c>
      <c r="Y233">
        <v>70</v>
      </c>
      <c r="Z233">
        <v>746.2</v>
      </c>
      <c r="AA233">
        <v>1051</v>
      </c>
      <c r="AB233">
        <v>289</v>
      </c>
      <c r="AC233">
        <v>51</v>
      </c>
      <c r="AD233">
        <v>27</v>
      </c>
      <c r="AE233">
        <v>18</v>
      </c>
      <c r="AF233">
        <v>6</v>
      </c>
      <c r="AG233">
        <v>15</v>
      </c>
      <c r="AH233">
        <v>20</v>
      </c>
      <c r="AI233">
        <v>1</v>
      </c>
      <c r="AJ233">
        <v>0</v>
      </c>
      <c r="AK233">
        <v>0</v>
      </c>
      <c r="AL233">
        <v>15</v>
      </c>
      <c r="AM233">
        <v>12</v>
      </c>
      <c r="AN233">
        <v>8</v>
      </c>
      <c r="AO233">
        <v>0</v>
      </c>
      <c r="AP233">
        <v>0</v>
      </c>
      <c r="AQ233">
        <v>0</v>
      </c>
      <c r="AR233">
        <v>7</v>
      </c>
      <c r="AS233">
        <v>2</v>
      </c>
      <c r="AT233">
        <v>8</v>
      </c>
      <c r="AU233">
        <v>1</v>
      </c>
      <c r="AV233">
        <v>0</v>
      </c>
      <c r="AW233">
        <v>0</v>
      </c>
      <c r="AX233">
        <v>7</v>
      </c>
      <c r="AY233">
        <v>1</v>
      </c>
      <c r="AZ233">
        <v>4</v>
      </c>
      <c r="BA233">
        <v>0</v>
      </c>
      <c r="BB233">
        <v>0</v>
      </c>
      <c r="BC233">
        <v>0</v>
      </c>
      <c r="BD233">
        <v>1</v>
      </c>
      <c r="BE233">
        <v>11</v>
      </c>
      <c r="BF233">
        <v>0</v>
      </c>
      <c r="BG233">
        <v>0</v>
      </c>
      <c r="BH233">
        <v>0</v>
      </c>
      <c r="BI233">
        <v>7</v>
      </c>
      <c r="BJ233">
        <v>3</v>
      </c>
      <c r="BK233">
        <v>1</v>
      </c>
      <c r="BL233">
        <v>174</v>
      </c>
      <c r="BM233">
        <v>12</v>
      </c>
      <c r="BN233">
        <v>12</v>
      </c>
      <c r="BO233">
        <v>30</v>
      </c>
      <c r="BP233">
        <v>8</v>
      </c>
      <c r="BQ233">
        <v>1</v>
      </c>
      <c r="BR233">
        <v>111</v>
      </c>
      <c r="BS233">
        <v>2</v>
      </c>
      <c r="BT233">
        <v>0</v>
      </c>
      <c r="BU233">
        <v>2</v>
      </c>
      <c r="BV233">
        <v>200</v>
      </c>
      <c r="BW233">
        <v>0</v>
      </c>
      <c r="BX233">
        <v>200</v>
      </c>
      <c r="BY233">
        <v>0</v>
      </c>
      <c r="BZ233">
        <v>0</v>
      </c>
      <c r="CA233">
        <v>0</v>
      </c>
      <c r="CB233">
        <v>0</v>
      </c>
      <c r="CC233">
        <v>0</v>
      </c>
      <c r="CD233" t="s">
        <v>58</v>
      </c>
      <c r="CE233" s="58" t="s">
        <v>111</v>
      </c>
    </row>
    <row r="234" spans="1:83">
      <c r="A234" t="s">
        <v>173</v>
      </c>
      <c r="B234" s="10">
        <v>40</v>
      </c>
      <c r="C234" s="6" t="s">
        <v>2</v>
      </c>
      <c r="D234" s="10" t="s">
        <v>40</v>
      </c>
      <c r="E234" s="59">
        <f t="shared" si="101"/>
        <v>0</v>
      </c>
      <c r="F234" s="59">
        <f t="shared" si="102"/>
        <v>0</v>
      </c>
      <c r="G234" s="59">
        <f t="shared" si="103"/>
        <v>50</v>
      </c>
      <c r="H234" s="59">
        <f t="shared" si="104"/>
        <v>50</v>
      </c>
      <c r="I234" s="59">
        <f t="shared" si="105"/>
        <v>0.5</v>
      </c>
      <c r="J234">
        <v>12</v>
      </c>
      <c r="K234">
        <v>0</v>
      </c>
      <c r="L234">
        <v>0</v>
      </c>
      <c r="M234">
        <v>6</v>
      </c>
      <c r="N234">
        <v>6</v>
      </c>
      <c r="O234">
        <v>0</v>
      </c>
      <c r="P234">
        <v>274.75</v>
      </c>
      <c r="Q234">
        <v>0</v>
      </c>
      <c r="R234">
        <v>348.16666659999999</v>
      </c>
      <c r="S234">
        <v>201.33333329999999</v>
      </c>
      <c r="T234">
        <v>219.58333329999999</v>
      </c>
      <c r="U234">
        <v>65.333333339999996</v>
      </c>
      <c r="V234">
        <v>373.83333340000001</v>
      </c>
      <c r="W234">
        <v>686.41666669999995</v>
      </c>
      <c r="X234">
        <v>951</v>
      </c>
      <c r="Y234">
        <v>421.83333340000001</v>
      </c>
      <c r="Z234">
        <v>34.833333330000002</v>
      </c>
      <c r="AA234">
        <v>38</v>
      </c>
      <c r="AB234">
        <v>31.666666660000001</v>
      </c>
      <c r="AC234">
        <v>41</v>
      </c>
      <c r="AD234">
        <v>19</v>
      </c>
      <c r="AE234">
        <v>11</v>
      </c>
      <c r="AF234">
        <v>11</v>
      </c>
      <c r="AG234">
        <v>14</v>
      </c>
      <c r="AH234">
        <v>14</v>
      </c>
      <c r="AI234">
        <v>3</v>
      </c>
      <c r="AJ234">
        <v>0</v>
      </c>
      <c r="AK234">
        <v>0</v>
      </c>
      <c r="AL234">
        <v>10</v>
      </c>
      <c r="AM234">
        <v>12</v>
      </c>
      <c r="AN234">
        <v>2</v>
      </c>
      <c r="AO234">
        <v>0</v>
      </c>
      <c r="AP234">
        <v>0</v>
      </c>
      <c r="AQ234">
        <v>0</v>
      </c>
      <c r="AR234">
        <v>5</v>
      </c>
      <c r="AS234">
        <v>1</v>
      </c>
      <c r="AT234">
        <v>6</v>
      </c>
      <c r="AU234">
        <v>2</v>
      </c>
      <c r="AV234">
        <v>0</v>
      </c>
      <c r="AW234">
        <v>0</v>
      </c>
      <c r="AX234">
        <v>2</v>
      </c>
      <c r="AY234">
        <v>1</v>
      </c>
      <c r="AZ234">
        <v>6</v>
      </c>
      <c r="BA234">
        <v>1</v>
      </c>
      <c r="BB234">
        <v>0</v>
      </c>
      <c r="BC234">
        <v>0</v>
      </c>
      <c r="BD234">
        <v>3</v>
      </c>
      <c r="BE234">
        <v>31</v>
      </c>
      <c r="BF234">
        <v>0</v>
      </c>
      <c r="BG234">
        <v>0</v>
      </c>
      <c r="BH234">
        <v>0</v>
      </c>
      <c r="BI234">
        <v>1</v>
      </c>
      <c r="BJ234">
        <v>14</v>
      </c>
      <c r="BK234">
        <v>16</v>
      </c>
      <c r="BL234">
        <v>304</v>
      </c>
      <c r="BM234">
        <v>45</v>
      </c>
      <c r="BN234">
        <v>17</v>
      </c>
      <c r="BO234">
        <v>59</v>
      </c>
      <c r="BP234">
        <v>38</v>
      </c>
      <c r="BQ234">
        <v>33</v>
      </c>
      <c r="BR234">
        <v>112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 t="s">
        <v>58</v>
      </c>
      <c r="CE234" s="58" t="s">
        <v>111</v>
      </c>
    </row>
    <row r="235" spans="1:83">
      <c r="A235" t="s">
        <v>174</v>
      </c>
      <c r="B235" s="10">
        <v>48</v>
      </c>
      <c r="C235" s="6" t="s">
        <v>2</v>
      </c>
      <c r="D235" s="10" t="s">
        <v>40</v>
      </c>
      <c r="E235" s="59">
        <f t="shared" si="101"/>
        <v>33.333333333333329</v>
      </c>
      <c r="F235" s="59">
        <f t="shared" si="102"/>
        <v>0</v>
      </c>
      <c r="G235" s="59">
        <f t="shared" si="103"/>
        <v>25</v>
      </c>
      <c r="H235" s="59">
        <f t="shared" si="104"/>
        <v>33.333333333333329</v>
      </c>
      <c r="I235" s="59">
        <f t="shared" si="105"/>
        <v>0.25</v>
      </c>
      <c r="J235">
        <v>12</v>
      </c>
      <c r="K235">
        <v>4</v>
      </c>
      <c r="L235">
        <v>0</v>
      </c>
      <c r="M235">
        <v>3</v>
      </c>
      <c r="N235">
        <v>4</v>
      </c>
      <c r="O235">
        <v>1</v>
      </c>
      <c r="P235">
        <v>165</v>
      </c>
      <c r="Q235">
        <v>0</v>
      </c>
      <c r="R235">
        <v>157.66666670000001</v>
      </c>
      <c r="S235">
        <v>167.25</v>
      </c>
      <c r="T235">
        <v>413.2857143</v>
      </c>
      <c r="U235">
        <v>881.33333330000005</v>
      </c>
      <c r="V235">
        <v>62.25</v>
      </c>
      <c r="W235">
        <v>37.571428570000002</v>
      </c>
      <c r="X235">
        <v>69</v>
      </c>
      <c r="Y235">
        <v>14</v>
      </c>
      <c r="Z235">
        <v>580</v>
      </c>
      <c r="AA235">
        <v>834.66666669999995</v>
      </c>
      <c r="AB235">
        <v>389</v>
      </c>
      <c r="AC235">
        <v>25</v>
      </c>
      <c r="AD235">
        <v>10</v>
      </c>
      <c r="AE235">
        <v>8</v>
      </c>
      <c r="AF235">
        <v>7</v>
      </c>
      <c r="AG235">
        <v>12</v>
      </c>
      <c r="AH235">
        <v>8</v>
      </c>
      <c r="AI235">
        <v>2</v>
      </c>
      <c r="AJ235">
        <v>0</v>
      </c>
      <c r="AK235">
        <v>0</v>
      </c>
      <c r="AL235">
        <v>3</v>
      </c>
      <c r="AM235">
        <v>8</v>
      </c>
      <c r="AN235">
        <v>0</v>
      </c>
      <c r="AO235">
        <v>0</v>
      </c>
      <c r="AP235">
        <v>0</v>
      </c>
      <c r="AQ235">
        <v>0</v>
      </c>
      <c r="AR235">
        <v>2</v>
      </c>
      <c r="AS235">
        <v>4</v>
      </c>
      <c r="AT235">
        <v>3</v>
      </c>
      <c r="AU235">
        <v>1</v>
      </c>
      <c r="AV235">
        <v>0</v>
      </c>
      <c r="AW235">
        <v>0</v>
      </c>
      <c r="AX235">
        <v>0</v>
      </c>
      <c r="AY235">
        <v>0</v>
      </c>
      <c r="AZ235">
        <v>5</v>
      </c>
      <c r="BA235">
        <v>1</v>
      </c>
      <c r="BB235">
        <v>0</v>
      </c>
      <c r="BC235">
        <v>0</v>
      </c>
      <c r="BD235">
        <v>1</v>
      </c>
      <c r="BE235">
        <v>20</v>
      </c>
      <c r="BF235">
        <v>3</v>
      </c>
      <c r="BG235">
        <v>2</v>
      </c>
      <c r="BH235">
        <v>3</v>
      </c>
      <c r="BI235">
        <v>7</v>
      </c>
      <c r="BJ235">
        <v>0</v>
      </c>
      <c r="BK235">
        <v>5</v>
      </c>
      <c r="BL235">
        <v>358</v>
      </c>
      <c r="BM235">
        <v>101</v>
      </c>
      <c r="BN235">
        <v>37</v>
      </c>
      <c r="BO235">
        <v>16</v>
      </c>
      <c r="BP235">
        <v>9</v>
      </c>
      <c r="BQ235">
        <v>0</v>
      </c>
      <c r="BR235">
        <v>195</v>
      </c>
      <c r="BS235">
        <v>1</v>
      </c>
      <c r="BT235">
        <v>1</v>
      </c>
      <c r="BU235">
        <v>0</v>
      </c>
      <c r="BV235">
        <v>178</v>
      </c>
      <c r="BW235">
        <v>178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 t="s">
        <v>58</v>
      </c>
    </row>
    <row r="236" spans="1:83">
      <c r="A236" t="s">
        <v>183</v>
      </c>
      <c r="B236" s="10">
        <v>48</v>
      </c>
      <c r="C236" s="6" t="s">
        <v>2</v>
      </c>
      <c r="D236" s="10" t="s">
        <v>40</v>
      </c>
      <c r="E236" s="59">
        <f t="shared" si="101"/>
        <v>0</v>
      </c>
      <c r="F236" s="59">
        <f t="shared" si="102"/>
        <v>0</v>
      </c>
      <c r="G236" s="59">
        <f t="shared" si="103"/>
        <v>41.666666666666671</v>
      </c>
      <c r="H236" s="59">
        <f t="shared" si="104"/>
        <v>33.333333333333329</v>
      </c>
      <c r="I236" s="59">
        <f t="shared" si="105"/>
        <v>0.41666666666666669</v>
      </c>
      <c r="J236">
        <v>12</v>
      </c>
      <c r="K236">
        <v>0</v>
      </c>
      <c r="L236">
        <v>0</v>
      </c>
      <c r="M236">
        <v>5</v>
      </c>
      <c r="N236">
        <v>4</v>
      </c>
      <c r="O236">
        <v>3</v>
      </c>
      <c r="P236">
        <v>803.66666669999995</v>
      </c>
      <c r="Q236">
        <v>0</v>
      </c>
      <c r="R236">
        <v>987.2</v>
      </c>
      <c r="S236">
        <v>993.25</v>
      </c>
      <c r="T236">
        <v>411.66666659999999</v>
      </c>
      <c r="U236">
        <v>154</v>
      </c>
      <c r="V236">
        <v>733.75</v>
      </c>
      <c r="W236">
        <v>132.44444440000001</v>
      </c>
      <c r="X236">
        <v>137.19999999999999</v>
      </c>
      <c r="Y236">
        <v>126.5</v>
      </c>
      <c r="Z236">
        <v>779.11111119999998</v>
      </c>
      <c r="AA236">
        <v>1099.5999999999999</v>
      </c>
      <c r="AB236">
        <v>378.5</v>
      </c>
      <c r="AC236">
        <v>63</v>
      </c>
      <c r="AD236">
        <v>19</v>
      </c>
      <c r="AE236">
        <v>29</v>
      </c>
      <c r="AF236">
        <v>15</v>
      </c>
      <c r="AG236">
        <v>20</v>
      </c>
      <c r="AH236">
        <v>13</v>
      </c>
      <c r="AI236">
        <v>13</v>
      </c>
      <c r="AJ236">
        <v>0</v>
      </c>
      <c r="AK236">
        <v>0</v>
      </c>
      <c r="AL236">
        <v>17</v>
      </c>
      <c r="AM236">
        <v>12</v>
      </c>
      <c r="AN236">
        <v>1</v>
      </c>
      <c r="AO236">
        <v>4</v>
      </c>
      <c r="AP236">
        <v>0</v>
      </c>
      <c r="AQ236">
        <v>0</v>
      </c>
      <c r="AR236">
        <v>2</v>
      </c>
      <c r="AS236">
        <v>7</v>
      </c>
      <c r="AT236">
        <v>7</v>
      </c>
      <c r="AU236">
        <v>6</v>
      </c>
      <c r="AV236">
        <v>0</v>
      </c>
      <c r="AW236">
        <v>0</v>
      </c>
      <c r="AX236">
        <v>9</v>
      </c>
      <c r="AY236">
        <v>1</v>
      </c>
      <c r="AZ236">
        <v>5</v>
      </c>
      <c r="BA236">
        <v>3</v>
      </c>
      <c r="BB236">
        <v>0</v>
      </c>
      <c r="BC236">
        <v>0</v>
      </c>
      <c r="BD236">
        <v>6</v>
      </c>
      <c r="BE236">
        <v>9</v>
      </c>
      <c r="BF236">
        <v>0</v>
      </c>
      <c r="BG236">
        <v>0</v>
      </c>
      <c r="BH236">
        <v>0</v>
      </c>
      <c r="BI236">
        <v>4</v>
      </c>
      <c r="BJ236">
        <v>5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3</v>
      </c>
      <c r="BT236">
        <v>2</v>
      </c>
      <c r="BU236">
        <v>1</v>
      </c>
      <c r="BV236">
        <v>735</v>
      </c>
      <c r="BW236">
        <v>306</v>
      </c>
      <c r="BX236">
        <v>429</v>
      </c>
      <c r="BY236">
        <v>0</v>
      </c>
      <c r="BZ236">
        <v>0</v>
      </c>
      <c r="CA236">
        <v>0</v>
      </c>
      <c r="CB236">
        <v>0</v>
      </c>
      <c r="CC236">
        <v>0</v>
      </c>
      <c r="CD236" t="s">
        <v>58</v>
      </c>
      <c r="CE236" s="58"/>
    </row>
    <row r="237" spans="1:83">
      <c r="A237" t="s">
        <v>175</v>
      </c>
      <c r="B237" s="10">
        <v>48</v>
      </c>
      <c r="C237" s="4" t="s">
        <v>3</v>
      </c>
      <c r="D237" s="10" t="s">
        <v>40</v>
      </c>
      <c r="E237" s="59">
        <f t="shared" si="101"/>
        <v>50</v>
      </c>
      <c r="F237" s="59">
        <f t="shared" si="102"/>
        <v>16.666666666666664</v>
      </c>
      <c r="G237" s="59">
        <f t="shared" si="103"/>
        <v>16.666666666666664</v>
      </c>
      <c r="H237" s="59">
        <f t="shared" si="104"/>
        <v>0</v>
      </c>
      <c r="I237" s="59">
        <f t="shared" si="105"/>
        <v>0.16666666666666666</v>
      </c>
      <c r="J237">
        <v>12</v>
      </c>
      <c r="K237">
        <v>6</v>
      </c>
      <c r="L237">
        <v>2</v>
      </c>
      <c r="M237">
        <v>2</v>
      </c>
      <c r="N237">
        <v>0</v>
      </c>
      <c r="O237">
        <v>2</v>
      </c>
      <c r="P237">
        <v>349</v>
      </c>
      <c r="Q237">
        <v>718.5</v>
      </c>
      <c r="R237">
        <v>182</v>
      </c>
      <c r="S237">
        <v>0</v>
      </c>
      <c r="T237">
        <v>35.5</v>
      </c>
      <c r="U237">
        <v>35.5</v>
      </c>
      <c r="V237">
        <v>0</v>
      </c>
      <c r="W237">
        <v>740</v>
      </c>
      <c r="X237">
        <v>740</v>
      </c>
      <c r="Y237">
        <v>0</v>
      </c>
      <c r="Z237">
        <v>55</v>
      </c>
      <c r="AA237">
        <v>55</v>
      </c>
      <c r="AB237">
        <v>0</v>
      </c>
      <c r="AC237">
        <v>23</v>
      </c>
      <c r="AD237">
        <v>9</v>
      </c>
      <c r="AE237">
        <v>9</v>
      </c>
      <c r="AF237">
        <v>5</v>
      </c>
      <c r="AG237">
        <v>7</v>
      </c>
      <c r="AH237">
        <v>6</v>
      </c>
      <c r="AI237">
        <v>0</v>
      </c>
      <c r="AJ237">
        <v>0</v>
      </c>
      <c r="AK237">
        <v>0</v>
      </c>
      <c r="AL237">
        <v>10</v>
      </c>
      <c r="AM237">
        <v>6</v>
      </c>
      <c r="AN237">
        <v>2</v>
      </c>
      <c r="AO237">
        <v>0</v>
      </c>
      <c r="AP237">
        <v>0</v>
      </c>
      <c r="AQ237">
        <v>0</v>
      </c>
      <c r="AR237">
        <v>1</v>
      </c>
      <c r="AS237">
        <v>1</v>
      </c>
      <c r="AT237">
        <v>4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5</v>
      </c>
      <c r="BE237">
        <v>45</v>
      </c>
      <c r="BF237">
        <v>21</v>
      </c>
      <c r="BG237">
        <v>0</v>
      </c>
      <c r="BH237">
        <v>0</v>
      </c>
      <c r="BI237">
        <v>0</v>
      </c>
      <c r="BJ237">
        <v>2</v>
      </c>
      <c r="BK237">
        <v>22</v>
      </c>
      <c r="BL237">
        <v>547</v>
      </c>
      <c r="BM237">
        <v>191</v>
      </c>
      <c r="BN237">
        <v>36</v>
      </c>
      <c r="BO237">
        <v>0</v>
      </c>
      <c r="BP237">
        <v>5</v>
      </c>
      <c r="BQ237">
        <v>0</v>
      </c>
      <c r="BR237">
        <v>315</v>
      </c>
      <c r="BS237">
        <v>2</v>
      </c>
      <c r="BT237">
        <v>0</v>
      </c>
      <c r="BU237">
        <v>2</v>
      </c>
      <c r="BV237">
        <v>293</v>
      </c>
      <c r="BW237">
        <v>0</v>
      </c>
      <c r="BX237">
        <v>293</v>
      </c>
      <c r="BY237">
        <v>0</v>
      </c>
      <c r="BZ237">
        <v>0</v>
      </c>
      <c r="CA237">
        <v>0</v>
      </c>
      <c r="CB237">
        <v>0</v>
      </c>
      <c r="CC237">
        <v>0</v>
      </c>
      <c r="CD237" t="s">
        <v>58</v>
      </c>
      <c r="CE237" s="58" t="s">
        <v>111</v>
      </c>
    </row>
    <row r="238" spans="1:83">
      <c r="A238" t="s">
        <v>176</v>
      </c>
      <c r="B238" s="10">
        <v>48</v>
      </c>
      <c r="C238" s="6" t="s">
        <v>2</v>
      </c>
      <c r="D238" s="10" t="s">
        <v>40</v>
      </c>
      <c r="E238" s="59">
        <f t="shared" si="101"/>
        <v>0</v>
      </c>
      <c r="F238" s="59">
        <f t="shared" si="102"/>
        <v>0</v>
      </c>
      <c r="G238" s="59">
        <f t="shared" si="103"/>
        <v>50</v>
      </c>
      <c r="H238" s="59">
        <f t="shared" si="104"/>
        <v>25</v>
      </c>
      <c r="I238" s="59">
        <f t="shared" si="105"/>
        <v>0.5</v>
      </c>
      <c r="J238">
        <v>12</v>
      </c>
      <c r="K238">
        <v>0</v>
      </c>
      <c r="L238">
        <v>0</v>
      </c>
      <c r="M238">
        <v>6</v>
      </c>
      <c r="N238">
        <v>3</v>
      </c>
      <c r="O238">
        <v>3</v>
      </c>
      <c r="P238">
        <v>335.83333340000001</v>
      </c>
      <c r="Q238">
        <v>0</v>
      </c>
      <c r="R238">
        <v>281</v>
      </c>
      <c r="S238">
        <v>475.33333340000001</v>
      </c>
      <c r="T238">
        <v>241.55555559999999</v>
      </c>
      <c r="U238">
        <v>215</v>
      </c>
      <c r="V238">
        <v>294.66666659999999</v>
      </c>
      <c r="W238">
        <v>98.777777790000002</v>
      </c>
      <c r="X238">
        <v>118</v>
      </c>
      <c r="Y238">
        <v>60.333333330000002</v>
      </c>
      <c r="Z238">
        <v>458.11111119999998</v>
      </c>
      <c r="AA238">
        <v>584.83333330000005</v>
      </c>
      <c r="AB238">
        <v>204.66666670000001</v>
      </c>
      <c r="AC238">
        <v>49</v>
      </c>
      <c r="AD238">
        <v>21</v>
      </c>
      <c r="AE238">
        <v>23</v>
      </c>
      <c r="AF238">
        <v>5</v>
      </c>
      <c r="AG238">
        <v>14</v>
      </c>
      <c r="AH238">
        <v>17</v>
      </c>
      <c r="AI238">
        <v>6</v>
      </c>
      <c r="AJ238">
        <v>0</v>
      </c>
      <c r="AK238">
        <v>0</v>
      </c>
      <c r="AL238">
        <v>12</v>
      </c>
      <c r="AM238">
        <v>12</v>
      </c>
      <c r="AN238">
        <v>5</v>
      </c>
      <c r="AO238">
        <v>1</v>
      </c>
      <c r="AP238">
        <v>0</v>
      </c>
      <c r="AQ238">
        <v>0</v>
      </c>
      <c r="AR238">
        <v>3</v>
      </c>
      <c r="AS238">
        <v>1</v>
      </c>
      <c r="AT238">
        <v>9</v>
      </c>
      <c r="AU238">
        <v>5</v>
      </c>
      <c r="AV238">
        <v>0</v>
      </c>
      <c r="AW238">
        <v>0</v>
      </c>
      <c r="AX238">
        <v>8</v>
      </c>
      <c r="AY238">
        <v>1</v>
      </c>
      <c r="AZ238">
        <v>3</v>
      </c>
      <c r="BA238">
        <v>0</v>
      </c>
      <c r="BB238">
        <v>0</v>
      </c>
      <c r="BC238">
        <v>0</v>
      </c>
      <c r="BD238">
        <v>1</v>
      </c>
      <c r="BE238">
        <v>11</v>
      </c>
      <c r="BF238">
        <v>0</v>
      </c>
      <c r="BG238">
        <v>0</v>
      </c>
      <c r="BH238">
        <v>0</v>
      </c>
      <c r="BI238">
        <v>5</v>
      </c>
      <c r="BJ238">
        <v>4</v>
      </c>
      <c r="BK238">
        <v>2</v>
      </c>
      <c r="BL238">
        <v>233</v>
      </c>
      <c r="BM238">
        <v>47</v>
      </c>
      <c r="BN238">
        <v>13</v>
      </c>
      <c r="BO238">
        <v>38</v>
      </c>
      <c r="BP238">
        <v>22</v>
      </c>
      <c r="BQ238">
        <v>10</v>
      </c>
      <c r="BR238">
        <v>103</v>
      </c>
      <c r="BS238">
        <v>3</v>
      </c>
      <c r="BT238">
        <v>3</v>
      </c>
      <c r="BU238">
        <v>0</v>
      </c>
      <c r="BV238">
        <v>918</v>
      </c>
      <c r="BW238">
        <v>918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 t="s">
        <v>58</v>
      </c>
      <c r="CE238" s="58" t="s">
        <v>111</v>
      </c>
    </row>
    <row r="239" spans="1:83">
      <c r="A239" t="s">
        <v>177</v>
      </c>
      <c r="B239" s="10">
        <v>40</v>
      </c>
      <c r="C239" s="6" t="s">
        <v>2</v>
      </c>
      <c r="D239" s="10" t="s">
        <v>40</v>
      </c>
      <c r="E239" s="59">
        <f t="shared" si="101"/>
        <v>33.333333333333329</v>
      </c>
      <c r="F239" s="59">
        <f t="shared" si="102"/>
        <v>8.3333333333333321</v>
      </c>
      <c r="G239" s="59">
        <f t="shared" si="103"/>
        <v>33.333333333333329</v>
      </c>
      <c r="H239" s="59">
        <f t="shared" si="104"/>
        <v>0</v>
      </c>
      <c r="I239" s="59">
        <f t="shared" si="105"/>
        <v>0.33333333333333331</v>
      </c>
      <c r="J239">
        <v>12</v>
      </c>
      <c r="K239">
        <v>4</v>
      </c>
      <c r="L239">
        <v>1</v>
      </c>
      <c r="M239">
        <v>4</v>
      </c>
      <c r="N239">
        <v>0</v>
      </c>
      <c r="O239">
        <v>3</v>
      </c>
      <c r="P239">
        <v>583.625</v>
      </c>
      <c r="Q239">
        <v>2952</v>
      </c>
      <c r="R239">
        <v>143.75</v>
      </c>
      <c r="S239">
        <v>0</v>
      </c>
      <c r="T239">
        <v>187</v>
      </c>
      <c r="U239">
        <v>187</v>
      </c>
      <c r="V239">
        <v>0</v>
      </c>
      <c r="W239">
        <v>100.5</v>
      </c>
      <c r="X239">
        <v>100.5</v>
      </c>
      <c r="Y239">
        <v>0</v>
      </c>
      <c r="Z239">
        <v>893.75</v>
      </c>
      <c r="AA239">
        <v>893.75</v>
      </c>
      <c r="AB239">
        <v>0</v>
      </c>
      <c r="AC239">
        <v>43</v>
      </c>
      <c r="AD239">
        <v>20</v>
      </c>
      <c r="AE239">
        <v>23</v>
      </c>
      <c r="AF239">
        <v>0</v>
      </c>
      <c r="AG239">
        <v>10</v>
      </c>
      <c r="AH239">
        <v>12</v>
      </c>
      <c r="AI239">
        <v>3</v>
      </c>
      <c r="AJ239">
        <v>1</v>
      </c>
      <c r="AK239">
        <v>0</v>
      </c>
      <c r="AL239">
        <v>17</v>
      </c>
      <c r="AM239">
        <v>8</v>
      </c>
      <c r="AN239">
        <v>5</v>
      </c>
      <c r="AO239">
        <v>1</v>
      </c>
      <c r="AP239">
        <v>0</v>
      </c>
      <c r="AQ239">
        <v>0</v>
      </c>
      <c r="AR239">
        <v>6</v>
      </c>
      <c r="AS239">
        <v>2</v>
      </c>
      <c r="AT239">
        <v>7</v>
      </c>
      <c r="AU239">
        <v>2</v>
      </c>
      <c r="AV239">
        <v>1</v>
      </c>
      <c r="AW239">
        <v>0</v>
      </c>
      <c r="AX239">
        <v>11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15</v>
      </c>
      <c r="BF239">
        <v>3</v>
      </c>
      <c r="BG239">
        <v>2</v>
      </c>
      <c r="BH239">
        <v>0</v>
      </c>
      <c r="BI239">
        <v>4</v>
      </c>
      <c r="BJ239">
        <v>0</v>
      </c>
      <c r="BK239">
        <v>6</v>
      </c>
      <c r="BL239">
        <v>150</v>
      </c>
      <c r="BM239">
        <v>27</v>
      </c>
      <c r="BN239">
        <v>1</v>
      </c>
      <c r="BO239">
        <v>8</v>
      </c>
      <c r="BP239">
        <v>6</v>
      </c>
      <c r="BQ239">
        <v>0</v>
      </c>
      <c r="BR239">
        <v>108</v>
      </c>
      <c r="BS239">
        <v>3</v>
      </c>
      <c r="BT239">
        <v>0</v>
      </c>
      <c r="BU239">
        <v>3</v>
      </c>
      <c r="BV239">
        <v>1142</v>
      </c>
      <c r="BW239">
        <v>0</v>
      </c>
      <c r="BX239">
        <v>1142</v>
      </c>
      <c r="BY239">
        <v>0</v>
      </c>
      <c r="BZ239">
        <v>0</v>
      </c>
      <c r="CA239">
        <v>0</v>
      </c>
      <c r="CB239">
        <v>0</v>
      </c>
      <c r="CC239">
        <v>0</v>
      </c>
      <c r="CD239" t="s">
        <v>58</v>
      </c>
      <c r="CE239" s="58" t="s">
        <v>111</v>
      </c>
    </row>
    <row r="240" spans="1:83">
      <c r="A240" s="63"/>
      <c r="C240" s="65"/>
      <c r="D240" s="65"/>
      <c r="E240" s="65"/>
      <c r="F240" s="65"/>
      <c r="G240" s="65"/>
      <c r="H240" s="65"/>
      <c r="I240" s="65"/>
      <c r="J240" s="65"/>
      <c r="K240" s="63"/>
      <c r="L240" s="63"/>
      <c r="M240" s="63"/>
      <c r="N240" s="63"/>
      <c r="O240" s="64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S240" s="63"/>
      <c r="AT240" s="63"/>
      <c r="AU240" s="63"/>
      <c r="CE240" s="58" t="s">
        <v>111</v>
      </c>
    </row>
    <row r="241" spans="1:154">
      <c r="A241" s="34" t="s">
        <v>3</v>
      </c>
      <c r="B241" s="34">
        <f>COUNTIF(C214:C239,"WT")</f>
        <v>10</v>
      </c>
      <c r="C241" s="63"/>
      <c r="D241" s="22" t="s">
        <v>41</v>
      </c>
      <c r="E241" s="24">
        <f>AVERAGE(E217:E220,E222,E227,E229:E229,E232:E233,E237)</f>
        <v>20</v>
      </c>
      <c r="F241" s="24">
        <f t="shared" ref="F241:BQ241" si="106">AVERAGE(F217:F220,F222,F227,F229:F229,F232:F233,F237)</f>
        <v>6.6666666666666661</v>
      </c>
      <c r="G241" s="24">
        <f t="shared" si="106"/>
        <v>32.5</v>
      </c>
      <c r="H241" s="24">
        <f t="shared" si="106"/>
        <v>22.5</v>
      </c>
      <c r="I241" s="24">
        <f t="shared" si="106"/>
        <v>0.32499999999999996</v>
      </c>
      <c r="J241" s="24">
        <f t="shared" si="106"/>
        <v>12</v>
      </c>
      <c r="K241" s="24">
        <f t="shared" si="106"/>
        <v>2.4</v>
      </c>
      <c r="L241" s="24">
        <f t="shared" si="106"/>
        <v>0.8</v>
      </c>
      <c r="M241" s="24">
        <f t="shared" si="106"/>
        <v>3.9</v>
      </c>
      <c r="N241" s="24">
        <f t="shared" si="106"/>
        <v>2.7</v>
      </c>
      <c r="O241" s="24">
        <f t="shared" si="106"/>
        <v>2.2000000000000002</v>
      </c>
      <c r="P241" s="24">
        <f t="shared" si="106"/>
        <v>611.14861111999994</v>
      </c>
      <c r="Q241" s="24">
        <f t="shared" si="106"/>
        <v>1080.1500000000001</v>
      </c>
      <c r="R241" s="24">
        <f t="shared" si="106"/>
        <v>461.55666665999996</v>
      </c>
      <c r="S241" s="24">
        <f t="shared" si="106"/>
        <v>498.21499999999997</v>
      </c>
      <c r="T241" s="24">
        <f t="shared" si="106"/>
        <v>303.94460316999999</v>
      </c>
      <c r="U241" s="24">
        <f t="shared" si="106"/>
        <v>283.884999999</v>
      </c>
      <c r="V241" s="24">
        <f t="shared" si="106"/>
        <v>296.59833333</v>
      </c>
      <c r="W241" s="24">
        <f t="shared" si="106"/>
        <v>560.11249999699999</v>
      </c>
      <c r="X241" s="24">
        <f t="shared" si="106"/>
        <v>543.00166663000005</v>
      </c>
      <c r="Y241" s="24">
        <f t="shared" si="106"/>
        <v>529.16333336700006</v>
      </c>
      <c r="Z241" s="24">
        <f t="shared" si="106"/>
        <v>526.25293651000004</v>
      </c>
      <c r="AA241" s="24">
        <f t="shared" si="106"/>
        <v>609.1049999999999</v>
      </c>
      <c r="AB241" s="24">
        <f t="shared" si="106"/>
        <v>228.76666666299997</v>
      </c>
      <c r="AC241" s="24">
        <f t="shared" si="106"/>
        <v>49.3</v>
      </c>
      <c r="AD241" s="24">
        <f t="shared" si="106"/>
        <v>21.8</v>
      </c>
      <c r="AE241" s="24">
        <f t="shared" si="106"/>
        <v>16</v>
      </c>
      <c r="AF241" s="24">
        <f t="shared" si="106"/>
        <v>11.5</v>
      </c>
      <c r="AG241" s="24">
        <f t="shared" si="106"/>
        <v>15.1</v>
      </c>
      <c r="AH241" s="24">
        <f t="shared" si="106"/>
        <v>14</v>
      </c>
      <c r="AI241" s="24">
        <f t="shared" si="106"/>
        <v>2.7</v>
      </c>
      <c r="AJ241" s="24">
        <f t="shared" si="106"/>
        <v>0</v>
      </c>
      <c r="AK241" s="24">
        <f t="shared" si="106"/>
        <v>3.2</v>
      </c>
      <c r="AL241" s="24">
        <f t="shared" si="106"/>
        <v>14.3</v>
      </c>
      <c r="AM241" s="24">
        <f t="shared" si="106"/>
        <v>9.6</v>
      </c>
      <c r="AN241" s="24">
        <f t="shared" si="106"/>
        <v>5.2</v>
      </c>
      <c r="AO241" s="24">
        <f t="shared" si="106"/>
        <v>0.3</v>
      </c>
      <c r="AP241" s="24">
        <f t="shared" si="106"/>
        <v>0</v>
      </c>
      <c r="AQ241" s="24">
        <f t="shared" si="106"/>
        <v>1.2</v>
      </c>
      <c r="AR241" s="24">
        <f t="shared" si="106"/>
        <v>5.5</v>
      </c>
      <c r="AS241" s="24">
        <f t="shared" si="106"/>
        <v>2.9</v>
      </c>
      <c r="AT241" s="24">
        <f t="shared" si="106"/>
        <v>5.6</v>
      </c>
      <c r="AU241" s="24">
        <f t="shared" si="106"/>
        <v>1.1000000000000001</v>
      </c>
      <c r="AV241" s="24">
        <f t="shared" si="106"/>
        <v>0</v>
      </c>
      <c r="AW241" s="24">
        <f t="shared" si="106"/>
        <v>1.2</v>
      </c>
      <c r="AX241" s="24">
        <f t="shared" si="106"/>
        <v>5.2</v>
      </c>
      <c r="AY241" s="24">
        <f t="shared" si="106"/>
        <v>2.6</v>
      </c>
      <c r="AZ241" s="24">
        <f t="shared" si="106"/>
        <v>3.2</v>
      </c>
      <c r="BA241" s="24">
        <f t="shared" si="106"/>
        <v>1.3</v>
      </c>
      <c r="BB241" s="24">
        <f t="shared" si="106"/>
        <v>0</v>
      </c>
      <c r="BC241" s="24">
        <f t="shared" si="106"/>
        <v>0.8</v>
      </c>
      <c r="BD241" s="24">
        <f t="shared" si="106"/>
        <v>3.6</v>
      </c>
      <c r="BE241" s="24">
        <f t="shared" si="106"/>
        <v>25.1</v>
      </c>
      <c r="BF241" s="24">
        <f t="shared" si="106"/>
        <v>4.4000000000000004</v>
      </c>
      <c r="BG241" s="24">
        <f t="shared" si="106"/>
        <v>0.2</v>
      </c>
      <c r="BH241" s="24">
        <f t="shared" si="106"/>
        <v>4.0999999999999996</v>
      </c>
      <c r="BI241" s="24">
        <f t="shared" si="106"/>
        <v>2.2999999999999998</v>
      </c>
      <c r="BJ241" s="24">
        <f t="shared" si="106"/>
        <v>4.4000000000000004</v>
      </c>
      <c r="BK241" s="24">
        <f t="shared" si="106"/>
        <v>9.6999999999999993</v>
      </c>
      <c r="BL241" s="24">
        <f t="shared" si="106"/>
        <v>280.39999999999998</v>
      </c>
      <c r="BM241" s="24">
        <f t="shared" si="106"/>
        <v>71</v>
      </c>
      <c r="BN241" s="24">
        <f t="shared" si="106"/>
        <v>14.9</v>
      </c>
      <c r="BO241" s="24">
        <f t="shared" si="106"/>
        <v>16.8</v>
      </c>
      <c r="BP241" s="24">
        <f t="shared" si="106"/>
        <v>7.7</v>
      </c>
      <c r="BQ241" s="24">
        <f t="shared" si="106"/>
        <v>21.3</v>
      </c>
      <c r="BR241" s="24">
        <f t="shared" ref="BR241:BX241" si="107">AVERAGE(BR217:BR220,BR222,BR227,BR229:BR229,BR232:BR233,BR237)</f>
        <v>148.69999999999999</v>
      </c>
      <c r="BS241" s="24">
        <f t="shared" si="107"/>
        <v>2.2000000000000002</v>
      </c>
      <c r="BT241" s="24">
        <f t="shared" si="107"/>
        <v>1</v>
      </c>
      <c r="BU241" s="24">
        <f t="shared" si="107"/>
        <v>1.2</v>
      </c>
      <c r="BV241" s="24">
        <f t="shared" si="107"/>
        <v>904.3</v>
      </c>
      <c r="BW241" s="24">
        <f t="shared" si="107"/>
        <v>392.1</v>
      </c>
      <c r="BX241" s="24">
        <f t="shared" si="107"/>
        <v>512.20000000000005</v>
      </c>
      <c r="CE241" s="58" t="s">
        <v>111</v>
      </c>
    </row>
    <row r="242" spans="1:154">
      <c r="A242" s="35" t="s">
        <v>179</v>
      </c>
      <c r="B242" s="34">
        <f>COUNTIF(C214:C239,"+ve")</f>
        <v>13</v>
      </c>
      <c r="C242" s="63"/>
      <c r="D242" s="18" t="s">
        <v>41</v>
      </c>
      <c r="E242" s="27">
        <f t="shared" ref="E242:BP242" si="108">AVERAGE(E221,E223:E226,E228,E230:E231,E234:E236,E238:E239)</f>
        <v>7.0512820512820502</v>
      </c>
      <c r="F242" s="27">
        <f t="shared" si="108"/>
        <v>3.2051282051282044</v>
      </c>
      <c r="G242" s="27">
        <f t="shared" si="108"/>
        <v>44.871794871794876</v>
      </c>
      <c r="H242" s="27">
        <f t="shared" si="108"/>
        <v>21.15384615384615</v>
      </c>
      <c r="I242" s="27">
        <f t="shared" si="108"/>
        <v>0.44871794871794879</v>
      </c>
      <c r="J242" s="27">
        <f t="shared" si="108"/>
        <v>12</v>
      </c>
      <c r="K242" s="27">
        <f t="shared" si="108"/>
        <v>0.84615384615384615</v>
      </c>
      <c r="L242" s="27">
        <f t="shared" si="108"/>
        <v>0.38461538461538464</v>
      </c>
      <c r="M242" s="27">
        <f t="shared" si="108"/>
        <v>5.384615384615385</v>
      </c>
      <c r="N242" s="27">
        <f t="shared" si="108"/>
        <v>2.5384615384615383</v>
      </c>
      <c r="O242" s="27">
        <f t="shared" si="108"/>
        <v>2.8461538461538463</v>
      </c>
      <c r="P242" s="27">
        <f t="shared" si="108"/>
        <v>407.32057109230766</v>
      </c>
      <c r="Q242" s="27">
        <f t="shared" si="108"/>
        <v>360.58974361538458</v>
      </c>
      <c r="R242" s="27">
        <f t="shared" si="108"/>
        <v>351.4089743692308</v>
      </c>
      <c r="S242" s="27">
        <f t="shared" si="108"/>
        <v>288.17564103076921</v>
      </c>
      <c r="T242" s="27">
        <f t="shared" si="108"/>
        <v>234.07196415076925</v>
      </c>
      <c r="U242" s="27">
        <f t="shared" si="108"/>
        <v>196.14615384615385</v>
      </c>
      <c r="V242" s="27">
        <f t="shared" si="108"/>
        <v>318.99358973846154</v>
      </c>
      <c r="W242" s="27">
        <f t="shared" si="108"/>
        <v>191.15122654769232</v>
      </c>
      <c r="X242" s="27">
        <f t="shared" si="108"/>
        <v>246.25641026230767</v>
      </c>
      <c r="Y242" s="27">
        <f t="shared" si="108"/>
        <v>97.215384618461542</v>
      </c>
      <c r="Z242" s="27">
        <f t="shared" si="108"/>
        <v>714.58482632538471</v>
      </c>
      <c r="AA242" s="27">
        <f t="shared" si="108"/>
        <v>834.11666669230772</v>
      </c>
      <c r="AB242" s="27">
        <f t="shared" si="108"/>
        <v>258.21025641230767</v>
      </c>
      <c r="AC242" s="27">
        <f t="shared" si="108"/>
        <v>48.692307692307693</v>
      </c>
      <c r="AD242" s="27">
        <f t="shared" si="108"/>
        <v>19.692307692307693</v>
      </c>
      <c r="AE242" s="27">
        <f t="shared" si="108"/>
        <v>23.384615384615383</v>
      </c>
      <c r="AF242" s="27">
        <f t="shared" si="108"/>
        <v>5.615384615384615</v>
      </c>
      <c r="AG242" s="27">
        <f t="shared" si="108"/>
        <v>14.461538461538462</v>
      </c>
      <c r="AH242" s="27">
        <f t="shared" si="108"/>
        <v>14.538461538461538</v>
      </c>
      <c r="AI242" s="27">
        <f t="shared" si="108"/>
        <v>7.9230769230769234</v>
      </c>
      <c r="AJ242" s="27">
        <f t="shared" si="108"/>
        <v>0.23076923076923078</v>
      </c>
      <c r="AK242" s="27">
        <f t="shared" si="108"/>
        <v>0.23076923076923078</v>
      </c>
      <c r="AL242" s="27">
        <f t="shared" si="108"/>
        <v>11.307692307692308</v>
      </c>
      <c r="AM242" s="27">
        <f t="shared" si="108"/>
        <v>11.153846153846153</v>
      </c>
      <c r="AN242" s="27">
        <f t="shared" si="108"/>
        <v>3.7692307692307692</v>
      </c>
      <c r="AO242" s="27">
        <f t="shared" si="108"/>
        <v>1.6153846153846154</v>
      </c>
      <c r="AP242" s="27">
        <f t="shared" si="108"/>
        <v>0</v>
      </c>
      <c r="AQ242" s="27">
        <f t="shared" si="108"/>
        <v>0.23076923076923078</v>
      </c>
      <c r="AR242" s="27">
        <f t="shared" si="108"/>
        <v>2.9230769230769229</v>
      </c>
      <c r="AS242" s="27">
        <f t="shared" si="108"/>
        <v>2.5384615384615383</v>
      </c>
      <c r="AT242" s="27">
        <f t="shared" si="108"/>
        <v>8.0769230769230766</v>
      </c>
      <c r="AU242" s="27">
        <f t="shared" si="108"/>
        <v>5.615384615384615</v>
      </c>
      <c r="AV242" s="27">
        <f t="shared" si="108"/>
        <v>0.23076923076923078</v>
      </c>
      <c r="AW242" s="27">
        <f t="shared" si="108"/>
        <v>0</v>
      </c>
      <c r="AX242" s="27">
        <f t="shared" si="108"/>
        <v>6.9230769230769234</v>
      </c>
      <c r="AY242" s="27">
        <f t="shared" si="108"/>
        <v>0.76923076923076927</v>
      </c>
      <c r="AZ242" s="27">
        <f t="shared" si="108"/>
        <v>2.6923076923076925</v>
      </c>
      <c r="BA242" s="27">
        <f t="shared" si="108"/>
        <v>0.69230769230769229</v>
      </c>
      <c r="BB242" s="27">
        <f t="shared" si="108"/>
        <v>0</v>
      </c>
      <c r="BC242" s="27">
        <f t="shared" si="108"/>
        <v>0</v>
      </c>
      <c r="BD242" s="27">
        <f t="shared" si="108"/>
        <v>1.4615384615384615</v>
      </c>
      <c r="BE242" s="27">
        <f t="shared" si="108"/>
        <v>18.307692307692307</v>
      </c>
      <c r="BF242" s="27">
        <f t="shared" si="108"/>
        <v>1.0769230769230769</v>
      </c>
      <c r="BG242" s="27">
        <f t="shared" si="108"/>
        <v>0.84615384615384615</v>
      </c>
      <c r="BH242" s="27">
        <f t="shared" si="108"/>
        <v>1.3846153846153846</v>
      </c>
      <c r="BI242" s="27">
        <f t="shared" si="108"/>
        <v>4.615384615384615</v>
      </c>
      <c r="BJ242" s="27">
        <f t="shared" si="108"/>
        <v>4.2307692307692308</v>
      </c>
      <c r="BK242" s="27">
        <f t="shared" si="108"/>
        <v>6.1538461538461542</v>
      </c>
      <c r="BL242" s="27">
        <f t="shared" si="108"/>
        <v>227.46153846153845</v>
      </c>
      <c r="BM242" s="27">
        <f t="shared" si="108"/>
        <v>32.692307692307693</v>
      </c>
      <c r="BN242" s="27">
        <f t="shared" si="108"/>
        <v>13.461538461538462</v>
      </c>
      <c r="BO242" s="27">
        <f t="shared" si="108"/>
        <v>41.153846153846153</v>
      </c>
      <c r="BP242" s="27">
        <f t="shared" si="108"/>
        <v>12.307692307692308</v>
      </c>
      <c r="BQ242" s="27">
        <f t="shared" ref="BQ242:BX242" si="109">AVERAGE(BQ221,BQ223:BQ226,BQ228,BQ230:BQ231,BQ234:BQ236,BQ238:BQ239)</f>
        <v>9.0769230769230766</v>
      </c>
      <c r="BR242" s="27">
        <f t="shared" si="109"/>
        <v>118.76923076923077</v>
      </c>
      <c r="BS242" s="27">
        <f t="shared" si="109"/>
        <v>2.8461538461538463</v>
      </c>
      <c r="BT242" s="27">
        <f t="shared" si="109"/>
        <v>1</v>
      </c>
      <c r="BU242" s="27">
        <f t="shared" si="109"/>
        <v>1.8461538461538463</v>
      </c>
      <c r="BV242" s="27">
        <f t="shared" si="109"/>
        <v>995.38461538461536</v>
      </c>
      <c r="BW242" s="27">
        <f t="shared" si="109"/>
        <v>197.92307692307693</v>
      </c>
      <c r="BX242" s="27">
        <f t="shared" si="109"/>
        <v>797.46153846153845</v>
      </c>
      <c r="CE242" s="58" t="s">
        <v>111</v>
      </c>
    </row>
    <row r="243" spans="1:154">
      <c r="A243" s="63"/>
      <c r="B243" s="63"/>
      <c r="C243" s="63"/>
      <c r="D243" s="22" t="s">
        <v>43</v>
      </c>
      <c r="E243" s="24">
        <f t="shared" ref="E243:BP243" si="110">STDEV(E217:E220,E222,E227,E229:E229,E232:E233,E237)/SQRT($B241)</f>
        <v>6.3586239679219974</v>
      </c>
      <c r="F243" s="24">
        <f t="shared" si="110"/>
        <v>2.4216105241892629</v>
      </c>
      <c r="G243" s="24">
        <f t="shared" si="110"/>
        <v>4.2035405417837648</v>
      </c>
      <c r="H243" s="24">
        <f t="shared" si="110"/>
        <v>4.4876373392787512</v>
      </c>
      <c r="I243" s="24">
        <f t="shared" si="110"/>
        <v>4.2035405417837679E-2</v>
      </c>
      <c r="J243" s="24">
        <f t="shared" si="110"/>
        <v>0</v>
      </c>
      <c r="K243" s="24">
        <f t="shared" si="110"/>
        <v>0.76303487615063981</v>
      </c>
      <c r="L243" s="24">
        <f t="shared" si="110"/>
        <v>0.29059326290271154</v>
      </c>
      <c r="M243" s="24">
        <f t="shared" si="110"/>
        <v>0.50442486501405193</v>
      </c>
      <c r="N243" s="24">
        <f t="shared" si="110"/>
        <v>0.53851648071345037</v>
      </c>
      <c r="O243" s="24">
        <f t="shared" si="110"/>
        <v>0.41633319989322654</v>
      </c>
      <c r="P243" s="24">
        <f t="shared" si="110"/>
        <v>133.40495547440656</v>
      </c>
      <c r="Q243" s="24">
        <f t="shared" si="110"/>
        <v>440.34818956770511</v>
      </c>
      <c r="R243" s="24">
        <f t="shared" si="110"/>
        <v>166.00351746241972</v>
      </c>
      <c r="S243" s="24">
        <f t="shared" si="110"/>
        <v>157.25538437904044</v>
      </c>
      <c r="T243" s="24">
        <f t="shared" si="110"/>
        <v>62.098951419703354</v>
      </c>
      <c r="U243" s="24">
        <f t="shared" si="110"/>
        <v>64.756199686810874</v>
      </c>
      <c r="V243" s="24">
        <f t="shared" si="110"/>
        <v>85.378328940266172</v>
      </c>
      <c r="W243" s="24">
        <f t="shared" si="110"/>
        <v>213.7104019016285</v>
      </c>
      <c r="X243" s="24">
        <f t="shared" si="110"/>
        <v>167.41842461106583</v>
      </c>
      <c r="Y243" s="24">
        <f t="shared" si="110"/>
        <v>311.73087019025536</v>
      </c>
      <c r="Z243" s="24">
        <f t="shared" si="110"/>
        <v>184.10772689595879</v>
      </c>
      <c r="AA243" s="24">
        <f t="shared" si="110"/>
        <v>207.65605406640873</v>
      </c>
      <c r="AB243" s="24">
        <f t="shared" si="110"/>
        <v>76.219369275686844</v>
      </c>
      <c r="AC243" s="24">
        <f t="shared" si="110"/>
        <v>5.0222836771067918</v>
      </c>
      <c r="AD243" s="24">
        <f t="shared" si="110"/>
        <v>2.471167065713419</v>
      </c>
      <c r="AE243" s="24">
        <f t="shared" si="110"/>
        <v>1.9607254893136987</v>
      </c>
      <c r="AF243" s="24">
        <f t="shared" si="110"/>
        <v>2.0453198608856593</v>
      </c>
      <c r="AG243" s="24">
        <f t="shared" si="110"/>
        <v>2.0626304672539977</v>
      </c>
      <c r="AH243" s="24">
        <f t="shared" si="110"/>
        <v>1.5846485765339615</v>
      </c>
      <c r="AI243" s="24">
        <f t="shared" si="110"/>
        <v>0.68394281762277298</v>
      </c>
      <c r="AJ243" s="24">
        <f t="shared" si="110"/>
        <v>0</v>
      </c>
      <c r="AK243" s="24">
        <f t="shared" si="110"/>
        <v>2.674156149350877</v>
      </c>
      <c r="AL243" s="24">
        <f t="shared" si="110"/>
        <v>2.3713568549109878</v>
      </c>
      <c r="AM243" s="24">
        <f t="shared" si="110"/>
        <v>0.76303487615063947</v>
      </c>
      <c r="AN243" s="24">
        <f t="shared" si="110"/>
        <v>0.91651513899116799</v>
      </c>
      <c r="AO243" s="24">
        <f t="shared" si="110"/>
        <v>0.21343747458109494</v>
      </c>
      <c r="AP243" s="24">
        <f t="shared" si="110"/>
        <v>0</v>
      </c>
      <c r="AQ243" s="24">
        <f t="shared" si="110"/>
        <v>0.99777530313971774</v>
      </c>
      <c r="AR243" s="24">
        <f t="shared" si="110"/>
        <v>1.3017082793177754</v>
      </c>
      <c r="AS243" s="24">
        <f t="shared" si="110"/>
        <v>0.83599574693229683</v>
      </c>
      <c r="AT243" s="24">
        <f t="shared" si="110"/>
        <v>0.76303487615063947</v>
      </c>
      <c r="AU243" s="24">
        <f t="shared" si="110"/>
        <v>0.348010216963685</v>
      </c>
      <c r="AV243" s="24">
        <f t="shared" si="110"/>
        <v>0</v>
      </c>
      <c r="AW243" s="24">
        <f t="shared" si="110"/>
        <v>1.0934146311237816</v>
      </c>
      <c r="AX243" s="24">
        <f t="shared" si="110"/>
        <v>1.0624918300339485</v>
      </c>
      <c r="AY243" s="24">
        <f t="shared" si="110"/>
        <v>1.1372481406154653</v>
      </c>
      <c r="AZ243" s="24">
        <f t="shared" si="110"/>
        <v>0.61101009266077855</v>
      </c>
      <c r="BA243" s="24">
        <f t="shared" si="110"/>
        <v>0.42295258468165065</v>
      </c>
      <c r="BB243" s="24">
        <f t="shared" si="110"/>
        <v>0</v>
      </c>
      <c r="BC243" s="24">
        <f t="shared" si="110"/>
        <v>0.61101009266077866</v>
      </c>
      <c r="BD243" s="24">
        <f t="shared" si="110"/>
        <v>0.84590516936330129</v>
      </c>
      <c r="BE243" s="24">
        <f t="shared" si="110"/>
        <v>7.0576199954375554</v>
      </c>
      <c r="BF243" s="24">
        <f t="shared" si="110"/>
        <v>2.0011108026404845</v>
      </c>
      <c r="BG243" s="24">
        <f t="shared" si="110"/>
        <v>0.19999999999999998</v>
      </c>
      <c r="BH243" s="24">
        <f t="shared" si="110"/>
        <v>4.1000000000000005</v>
      </c>
      <c r="BI243" s="24">
        <f t="shared" si="110"/>
        <v>0.8034647195462632</v>
      </c>
      <c r="BJ243" s="24">
        <f t="shared" si="110"/>
        <v>0.90921211313239048</v>
      </c>
      <c r="BK243" s="24">
        <f t="shared" si="110"/>
        <v>2.728654532101042</v>
      </c>
      <c r="BL243" s="24">
        <f t="shared" si="110"/>
        <v>58.359651206024942</v>
      </c>
      <c r="BM243" s="24">
        <f t="shared" si="110"/>
        <v>19.616886150004085</v>
      </c>
      <c r="BN243" s="24">
        <f t="shared" si="110"/>
        <v>3.4719511005261072</v>
      </c>
      <c r="BO243" s="24">
        <f t="shared" si="110"/>
        <v>6.3417487949127853</v>
      </c>
      <c r="BP243" s="24">
        <f t="shared" si="110"/>
        <v>1.7451520150277899</v>
      </c>
      <c r="BQ243" s="24">
        <f t="shared" ref="BQ243:BX243" si="111">STDEV(BQ217:BQ220,BQ222,BQ227,BQ229:BQ229,BQ232:BQ233,BQ237)/SQRT($B241)</f>
        <v>16.208399742794544</v>
      </c>
      <c r="BR243" s="24">
        <f t="shared" si="111"/>
        <v>30.376178532235127</v>
      </c>
      <c r="BS243" s="24">
        <f t="shared" si="111"/>
        <v>0.41633319989322654</v>
      </c>
      <c r="BT243" s="24">
        <f t="shared" si="111"/>
        <v>0.29814239699997191</v>
      </c>
      <c r="BU243" s="24">
        <f t="shared" si="111"/>
        <v>0.41633319989322654</v>
      </c>
      <c r="BV243" s="24">
        <f t="shared" si="111"/>
        <v>296.80195604326985</v>
      </c>
      <c r="BW243" s="24">
        <f t="shared" si="111"/>
        <v>199.92223210260755</v>
      </c>
      <c r="BX243" s="24">
        <f t="shared" si="111"/>
        <v>254.18247163974326</v>
      </c>
      <c r="CE243" s="58" t="s">
        <v>111</v>
      </c>
    </row>
    <row r="244" spans="1:154">
      <c r="A244" s="63"/>
      <c r="B244" s="2"/>
      <c r="C244" s="63"/>
      <c r="D244" s="18" t="s">
        <v>43</v>
      </c>
      <c r="E244" s="27">
        <f t="shared" ref="E244:BP244" si="112">STDEV(E221,E223:E226,E228,E230:E231,E234:E236,E238:E239)/SQRT($B242)</f>
        <v>3.5110420352895262</v>
      </c>
      <c r="F244" s="27">
        <f t="shared" si="112"/>
        <v>2.0101375771609811</v>
      </c>
      <c r="G244" s="27">
        <f t="shared" si="112"/>
        <v>2.2205779584216327</v>
      </c>
      <c r="H244" s="27">
        <f t="shared" si="112"/>
        <v>4.6813893803860367</v>
      </c>
      <c r="I244" s="27">
        <f t="shared" si="112"/>
        <v>2.2205779584216337E-2</v>
      </c>
      <c r="J244" s="27">
        <f t="shared" si="112"/>
        <v>0</v>
      </c>
      <c r="K244" s="27">
        <f t="shared" si="112"/>
        <v>0.42132504423474321</v>
      </c>
      <c r="L244" s="27">
        <f t="shared" si="112"/>
        <v>0.24121650925931767</v>
      </c>
      <c r="M244" s="27">
        <f t="shared" si="112"/>
        <v>0.26646935501059676</v>
      </c>
      <c r="N244" s="27">
        <f t="shared" si="112"/>
        <v>0.56176672564632424</v>
      </c>
      <c r="O244" s="27">
        <f t="shared" si="112"/>
        <v>0.45072809823710119</v>
      </c>
      <c r="P244" s="27">
        <f t="shared" si="112"/>
        <v>60.238106225578456</v>
      </c>
      <c r="Q244" s="27">
        <f t="shared" si="112"/>
        <v>238.57776049216108</v>
      </c>
      <c r="R244" s="27">
        <f t="shared" si="112"/>
        <v>67.089993582692756</v>
      </c>
      <c r="S244" s="27">
        <f t="shared" si="112"/>
        <v>85.413964054056024</v>
      </c>
      <c r="T244" s="27">
        <f t="shared" si="112"/>
        <v>36.864735711742838</v>
      </c>
      <c r="U244" s="27">
        <f t="shared" si="112"/>
        <v>66.306012983546537</v>
      </c>
      <c r="V244" s="27">
        <f t="shared" si="112"/>
        <v>68.382351256826766</v>
      </c>
      <c r="W244" s="27">
        <f t="shared" si="112"/>
        <v>52.060102873408432</v>
      </c>
      <c r="X244" s="27">
        <f t="shared" si="112"/>
        <v>81.579659425099337</v>
      </c>
      <c r="Y244" s="27">
        <f t="shared" si="112"/>
        <v>30.866635200031979</v>
      </c>
      <c r="Z244" s="27">
        <f t="shared" si="112"/>
        <v>110.32448605390923</v>
      </c>
      <c r="AA244" s="27">
        <f t="shared" si="112"/>
        <v>124.08369207144906</v>
      </c>
      <c r="AB244" s="27">
        <f t="shared" si="112"/>
        <v>59.852088385517611</v>
      </c>
      <c r="AC244" s="27">
        <f t="shared" si="112"/>
        <v>7.2839695920391847</v>
      </c>
      <c r="AD244" s="27">
        <f t="shared" si="112"/>
        <v>2.0920625799111026</v>
      </c>
      <c r="AE244" s="27">
        <f t="shared" si="112"/>
        <v>5.4965472396937889</v>
      </c>
      <c r="AF244" s="27">
        <f t="shared" si="112"/>
        <v>1.4346377258176544</v>
      </c>
      <c r="AG244" s="27">
        <f t="shared" si="112"/>
        <v>1.0598462915610449</v>
      </c>
      <c r="AH244" s="27">
        <f t="shared" si="112"/>
        <v>1.1186953517114602</v>
      </c>
      <c r="AI244" s="27">
        <f t="shared" si="112"/>
        <v>2.7490360512451208</v>
      </c>
      <c r="AJ244" s="27">
        <f t="shared" si="112"/>
        <v>0.12162606385262997</v>
      </c>
      <c r="AK244" s="27">
        <f t="shared" si="112"/>
        <v>0.16617283842071437</v>
      </c>
      <c r="AL244" s="27">
        <f t="shared" si="112"/>
        <v>3.3327908828838226</v>
      </c>
      <c r="AM244" s="27">
        <f t="shared" si="112"/>
        <v>0.42132504423474265</v>
      </c>
      <c r="AN244" s="27">
        <f t="shared" si="112"/>
        <v>1.1387906662155107</v>
      </c>
      <c r="AO244" s="27">
        <f t="shared" si="112"/>
        <v>0.65572881295099605</v>
      </c>
      <c r="AP244" s="27">
        <f t="shared" si="112"/>
        <v>0</v>
      </c>
      <c r="AQ244" s="27">
        <f t="shared" si="112"/>
        <v>0.16617283842071437</v>
      </c>
      <c r="AR244" s="27">
        <f t="shared" si="112"/>
        <v>0.88767586528788511</v>
      </c>
      <c r="AS244" s="27">
        <f t="shared" si="112"/>
        <v>0.72160242458821999</v>
      </c>
      <c r="AT244" s="27">
        <f t="shared" si="112"/>
        <v>0.62492603112584311</v>
      </c>
      <c r="AU244" s="27">
        <f t="shared" si="112"/>
        <v>2.2261224813058123</v>
      </c>
      <c r="AV244" s="27">
        <f t="shared" si="112"/>
        <v>0.12162606385262997</v>
      </c>
      <c r="AW244" s="27">
        <f t="shared" si="112"/>
        <v>0</v>
      </c>
      <c r="AX244" s="27">
        <f t="shared" si="112"/>
        <v>2.8158469565727891</v>
      </c>
      <c r="AY244" s="27">
        <f t="shared" si="112"/>
        <v>0.53293871002119297</v>
      </c>
      <c r="AZ244" s="27">
        <f t="shared" si="112"/>
        <v>0.60324565928300466</v>
      </c>
      <c r="BA244" s="27">
        <f t="shared" si="112"/>
        <v>0.26274232733229741</v>
      </c>
      <c r="BB244" s="27">
        <f t="shared" si="112"/>
        <v>0</v>
      </c>
      <c r="BC244" s="27">
        <f t="shared" si="112"/>
        <v>0</v>
      </c>
      <c r="BD244" s="27">
        <f t="shared" si="112"/>
        <v>0.51410096553239548</v>
      </c>
      <c r="BE244" s="27">
        <f t="shared" si="112"/>
        <v>2.1103670095951026</v>
      </c>
      <c r="BF244" s="27">
        <f t="shared" si="112"/>
        <v>0.38333118942887323</v>
      </c>
      <c r="BG244" s="27">
        <f t="shared" si="112"/>
        <v>0.47832713092763157</v>
      </c>
      <c r="BH244" s="27">
        <f t="shared" si="112"/>
        <v>0.69373073120352224</v>
      </c>
      <c r="BI244" s="27">
        <f t="shared" si="112"/>
        <v>0.43172969847391646</v>
      </c>
      <c r="BJ244" s="27">
        <f t="shared" si="112"/>
        <v>1.2917581249035899</v>
      </c>
      <c r="BK244" s="27">
        <f t="shared" si="112"/>
        <v>1.5057418047736464</v>
      </c>
      <c r="BL244" s="27">
        <f t="shared" si="112"/>
        <v>44.020189916850448</v>
      </c>
      <c r="BM244" s="27">
        <f t="shared" si="112"/>
        <v>7.3592647132927338</v>
      </c>
      <c r="BN244" s="27">
        <f t="shared" si="112"/>
        <v>3.4910423552054284</v>
      </c>
      <c r="BO244" s="27">
        <f t="shared" si="112"/>
        <v>11.130833909049588</v>
      </c>
      <c r="BP244" s="27">
        <f t="shared" si="112"/>
        <v>2.8586006424710844</v>
      </c>
      <c r="BQ244" s="27">
        <f t="shared" ref="BQ244:BX244" si="113">STDEV(BQ221,BQ223:BQ226,BQ228,BQ230:BQ231,BQ234:BQ236,BQ238:BQ239)/SQRT($B242)</f>
        <v>4.1763398563408067</v>
      </c>
      <c r="BR244" s="27">
        <f t="shared" si="113"/>
        <v>26.87629635422115</v>
      </c>
      <c r="BS244" s="27">
        <f t="shared" si="113"/>
        <v>0.45072809823710119</v>
      </c>
      <c r="BT244" s="27">
        <f t="shared" si="113"/>
        <v>0.3755338080994054</v>
      </c>
      <c r="BU244" s="27">
        <f t="shared" si="113"/>
        <v>0.58666980454602835</v>
      </c>
      <c r="BV244" s="27">
        <f t="shared" si="113"/>
        <v>264.88636989213904</v>
      </c>
      <c r="BW244" s="27">
        <f t="shared" si="113"/>
        <v>83.817602760663462</v>
      </c>
      <c r="BX244" s="27">
        <f t="shared" si="113"/>
        <v>296.24720306771474</v>
      </c>
      <c r="CE244" s="58" t="s">
        <v>111</v>
      </c>
    </row>
    <row r="245" spans="1:154">
      <c r="A245" s="10"/>
      <c r="B245" s="10"/>
      <c r="C245" s="102"/>
      <c r="D245" s="10"/>
      <c r="E245" s="59"/>
      <c r="F245" s="59"/>
      <c r="G245" s="59"/>
      <c r="H245" s="59"/>
      <c r="I245" s="59"/>
      <c r="J245" s="10"/>
      <c r="K245" s="10"/>
      <c r="L245" s="10"/>
      <c r="M245" s="10"/>
      <c r="N245" s="10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CE245" s="58"/>
    </row>
    <row r="246" spans="1:154">
      <c r="A246" s="63"/>
      <c r="B246" s="63"/>
      <c r="C246" s="65"/>
      <c r="D246" s="65"/>
      <c r="E246" s="65"/>
      <c r="F246" s="65"/>
      <c r="G246" s="65"/>
      <c r="H246" s="65"/>
      <c r="I246" s="65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CE246" s="58"/>
    </row>
    <row r="247" spans="1:154">
      <c r="A247" s="34"/>
      <c r="B247" s="34"/>
      <c r="C247" s="63"/>
      <c r="D247" s="22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CE247" s="58"/>
    </row>
    <row r="248" spans="1:154">
      <c r="A248" s="35"/>
      <c r="B248" s="34"/>
      <c r="C248" s="63"/>
      <c r="D248" s="18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CE248" s="58"/>
    </row>
    <row r="249" spans="1:154">
      <c r="A249" s="63"/>
      <c r="B249" s="63"/>
      <c r="C249" s="63"/>
      <c r="D249" s="22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CE249" s="58"/>
    </row>
    <row r="250" spans="1:154">
      <c r="A250" s="63"/>
      <c r="B250" s="2"/>
      <c r="C250" s="63"/>
      <c r="D250" s="18"/>
      <c r="E250" s="27"/>
      <c r="F250" s="27"/>
      <c r="G250" s="63"/>
      <c r="H250" s="63"/>
      <c r="I250" s="63"/>
      <c r="J250" s="63"/>
      <c r="K250" s="63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CE250" s="58"/>
    </row>
    <row r="251" spans="1:154">
      <c r="A251" s="10"/>
      <c r="B251" s="10"/>
      <c r="C251" s="10"/>
      <c r="D251" s="10"/>
      <c r="E251" s="10"/>
      <c r="F251" s="10"/>
      <c r="G251" s="105"/>
      <c r="H251" s="105"/>
      <c r="I251" s="105"/>
      <c r="J251" s="131"/>
      <c r="K251" s="114"/>
      <c r="L251" s="10"/>
      <c r="M251" s="10"/>
      <c r="N251" s="10"/>
      <c r="O251" s="59"/>
      <c r="P251" s="10"/>
      <c r="Q251" s="10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CE251" s="58" t="s">
        <v>111</v>
      </c>
      <c r="CG251" s="10" t="str">
        <f>$W$1</f>
        <v>FE0F</v>
      </c>
      <c r="CH251" s="10" t="str">
        <f>C224</f>
        <v>+ve</v>
      </c>
      <c r="CI251" s="59">
        <f>E253</f>
        <v>0</v>
      </c>
      <c r="CJ251" s="59">
        <f>F253</f>
        <v>0</v>
      </c>
      <c r="CK251" s="59">
        <f>G253</f>
        <v>0</v>
      </c>
      <c r="CL251" s="59">
        <f>H253</f>
        <v>0</v>
      </c>
      <c r="CM251" s="59">
        <f>I253</f>
        <v>0</v>
      </c>
      <c r="CN251" s="95">
        <f>E254</f>
        <v>0</v>
      </c>
      <c r="CO251" s="95">
        <f>F254</f>
        <v>0</v>
      </c>
      <c r="CP251" s="95">
        <f>G254</f>
        <v>0</v>
      </c>
      <c r="CQ251" s="95">
        <f>H254</f>
        <v>0</v>
      </c>
      <c r="CR251" s="95">
        <f>I254</f>
        <v>0</v>
      </c>
      <c r="CS251" s="59">
        <f>E255</f>
        <v>0</v>
      </c>
      <c r="CT251" s="59">
        <f>F255</f>
        <v>0</v>
      </c>
      <c r="CU251" s="59">
        <f>G255</f>
        <v>0</v>
      </c>
      <c r="CV251" s="59">
        <f>H255</f>
        <v>0</v>
      </c>
      <c r="CW251" s="59">
        <f>I255</f>
        <v>0</v>
      </c>
      <c r="CX251" s="95">
        <f>E256</f>
        <v>0</v>
      </c>
      <c r="CY251" s="95">
        <f>F256</f>
        <v>0</v>
      </c>
      <c r="CZ251" s="95">
        <f>G256</f>
        <v>0</v>
      </c>
      <c r="DA251" s="95">
        <f>H256</f>
        <v>0</v>
      </c>
      <c r="DB251" s="95">
        <f>I256</f>
        <v>0</v>
      </c>
    </row>
    <row r="252" spans="1:154" s="10" customFormat="1">
      <c r="G252" s="105"/>
      <c r="H252" s="105"/>
      <c r="I252" s="105"/>
      <c r="J252" s="105"/>
      <c r="K252" s="105"/>
      <c r="CE252" s="58" t="s">
        <v>111</v>
      </c>
      <c r="CI252" s="53" t="s">
        <v>63</v>
      </c>
      <c r="CJ252" s="53" t="s">
        <v>64</v>
      </c>
      <c r="CK252" s="53" t="s">
        <v>65</v>
      </c>
      <c r="CL252" s="53" t="s">
        <v>66</v>
      </c>
      <c r="CM252" s="87" t="s">
        <v>100</v>
      </c>
      <c r="CN252" s="58" t="s">
        <v>126</v>
      </c>
      <c r="CO252" s="58" t="s">
        <v>127</v>
      </c>
      <c r="CP252" s="58" t="s">
        <v>128</v>
      </c>
      <c r="CQ252" s="58" t="s">
        <v>129</v>
      </c>
      <c r="CR252" s="58" t="s">
        <v>130</v>
      </c>
      <c r="CS252" s="58" t="s">
        <v>131</v>
      </c>
      <c r="CT252" s="58" t="s">
        <v>132</v>
      </c>
      <c r="CU252" s="58" t="s">
        <v>123</v>
      </c>
      <c r="CV252" s="58" t="s">
        <v>124</v>
      </c>
      <c r="CW252" s="58" t="s">
        <v>125</v>
      </c>
      <c r="CX252" s="58" t="s">
        <v>74</v>
      </c>
      <c r="CY252" s="58" t="s">
        <v>75</v>
      </c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</row>
    <row r="253" spans="1:154">
      <c r="A253" s="10"/>
      <c r="B253" s="10"/>
      <c r="C253" s="10"/>
      <c r="D253" s="10"/>
      <c r="E253" s="10"/>
      <c r="F253" s="10"/>
      <c r="G253" s="105"/>
      <c r="H253" s="105"/>
      <c r="I253" s="105"/>
      <c r="J253" s="105"/>
      <c r="K253" s="105"/>
      <c r="V253" s="131"/>
      <c r="W253" s="114"/>
      <c r="X253" s="114"/>
      <c r="Y253" s="114"/>
      <c r="Z253" s="114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CE253" s="58" t="s">
        <v>111</v>
      </c>
      <c r="CG253" s="10" t="str">
        <f>$W$1</f>
        <v>FE0F</v>
      </c>
      <c r="CH253" s="10" t="str">
        <f>C224</f>
        <v>+ve</v>
      </c>
      <c r="CI253" s="59">
        <f t="shared" ref="CI253:CN253" si="114">K253</f>
        <v>0</v>
      </c>
      <c r="CJ253" s="59">
        <f t="shared" si="114"/>
        <v>0</v>
      </c>
      <c r="CK253" s="59">
        <f t="shared" si="114"/>
        <v>0</v>
      </c>
      <c r="CL253" s="59">
        <f t="shared" si="114"/>
        <v>0</v>
      </c>
      <c r="CM253" s="59">
        <f t="shared" si="114"/>
        <v>0</v>
      </c>
      <c r="CN253" s="59">
        <f t="shared" si="114"/>
        <v>0</v>
      </c>
      <c r="CO253" s="59">
        <f>R253</f>
        <v>0</v>
      </c>
      <c r="CP253" s="59">
        <f>S253</f>
        <v>0</v>
      </c>
      <c r="CQ253" s="59">
        <f>U253</f>
        <v>0</v>
      </c>
      <c r="CR253" s="59">
        <f>V253</f>
        <v>0</v>
      </c>
      <c r="CS253" s="59">
        <f>X253</f>
        <v>0</v>
      </c>
      <c r="CT253" s="59">
        <f>Y253</f>
        <v>0</v>
      </c>
      <c r="CU253" s="59">
        <f>AD253</f>
        <v>0</v>
      </c>
      <c r="CV253" s="59">
        <f>AE253</f>
        <v>0</v>
      </c>
      <c r="CW253" s="59">
        <f>AF253</f>
        <v>0</v>
      </c>
      <c r="CX253" s="59">
        <f>BE253</f>
        <v>0</v>
      </c>
      <c r="CY253" s="59">
        <f>BL253</f>
        <v>0</v>
      </c>
      <c r="CZ253" s="95">
        <f t="shared" ref="CZ253:DE253" si="115">K254</f>
        <v>0</v>
      </c>
      <c r="DA253" s="95">
        <f t="shared" si="115"/>
        <v>0</v>
      </c>
      <c r="DB253" s="95">
        <f t="shared" si="115"/>
        <v>0</v>
      </c>
      <c r="DC253" s="95">
        <f t="shared" si="115"/>
        <v>0</v>
      </c>
      <c r="DD253" s="95">
        <f t="shared" si="115"/>
        <v>0</v>
      </c>
      <c r="DE253" s="95">
        <f t="shared" si="115"/>
        <v>0</v>
      </c>
      <c r="DF253" s="95">
        <f>R254</f>
        <v>0</v>
      </c>
      <c r="DG253" s="95">
        <f>S254</f>
        <v>0</v>
      </c>
      <c r="DH253" s="95">
        <f>U254</f>
        <v>0</v>
      </c>
      <c r="DI253" s="95">
        <f>V254</f>
        <v>0</v>
      </c>
      <c r="DJ253" s="95">
        <f>X254</f>
        <v>0</v>
      </c>
      <c r="DK253" s="95">
        <f>Y254</f>
        <v>0</v>
      </c>
      <c r="DL253" s="95">
        <f>AD254</f>
        <v>0</v>
      </c>
      <c r="DM253" s="95">
        <f>AE254</f>
        <v>0</v>
      </c>
      <c r="DN253" s="95">
        <f>AF254</f>
        <v>0</v>
      </c>
      <c r="DO253" s="95">
        <f>BE254</f>
        <v>0</v>
      </c>
      <c r="DP253" s="95">
        <f>BL254</f>
        <v>0</v>
      </c>
      <c r="DQ253" s="59">
        <f t="shared" ref="DQ253:DV253" si="116">K255</f>
        <v>0</v>
      </c>
      <c r="DR253" s="59">
        <f t="shared" si="116"/>
        <v>0</v>
      </c>
      <c r="DS253" s="59">
        <f t="shared" si="116"/>
        <v>0</v>
      </c>
      <c r="DT253" s="59">
        <f t="shared" si="116"/>
        <v>0</v>
      </c>
      <c r="DU253" s="59">
        <f t="shared" si="116"/>
        <v>0</v>
      </c>
      <c r="DV253" s="59">
        <f t="shared" si="116"/>
        <v>0</v>
      </c>
      <c r="DW253" s="59">
        <f>R255</f>
        <v>0</v>
      </c>
      <c r="DX253" s="59">
        <f>S255</f>
        <v>0</v>
      </c>
      <c r="DY253" s="59">
        <f>U255</f>
        <v>0</v>
      </c>
      <c r="DZ253" s="59">
        <f>V255</f>
        <v>0</v>
      </c>
      <c r="EA253" s="59">
        <f>X255</f>
        <v>0</v>
      </c>
      <c r="EB253" s="59">
        <f>Y255</f>
        <v>0</v>
      </c>
      <c r="EC253" s="59">
        <f>AD255</f>
        <v>0</v>
      </c>
      <c r="ED253" s="59">
        <f>AE255</f>
        <v>0</v>
      </c>
      <c r="EE253" s="59">
        <f>AF255</f>
        <v>0</v>
      </c>
      <c r="EF253" s="59">
        <f>BE255</f>
        <v>0</v>
      </c>
      <c r="EG253" s="59">
        <f>BL255</f>
        <v>0</v>
      </c>
      <c r="EH253" s="95">
        <f t="shared" ref="EH253:EM253" si="117">K256</f>
        <v>0</v>
      </c>
      <c r="EI253" s="95">
        <f t="shared" si="117"/>
        <v>0</v>
      </c>
      <c r="EJ253" s="95">
        <f t="shared" si="117"/>
        <v>0</v>
      </c>
      <c r="EK253" s="95">
        <f t="shared" si="117"/>
        <v>0</v>
      </c>
      <c r="EL253" s="95">
        <f t="shared" si="117"/>
        <v>0</v>
      </c>
      <c r="EM253" s="95">
        <f t="shared" si="117"/>
        <v>0</v>
      </c>
      <c r="EN253" s="95">
        <f>R256</f>
        <v>0</v>
      </c>
      <c r="EO253" s="95">
        <f>S256</f>
        <v>0</v>
      </c>
      <c r="EP253" s="95">
        <f>U256</f>
        <v>0</v>
      </c>
      <c r="EQ253" s="95">
        <f>V256</f>
        <v>0</v>
      </c>
      <c r="ER253" s="95">
        <f>X256</f>
        <v>0</v>
      </c>
      <c r="ES253" s="95">
        <f>Y256</f>
        <v>0</v>
      </c>
      <c r="ET253" s="95">
        <f>AD256</f>
        <v>0</v>
      </c>
      <c r="EU253" s="95">
        <f>AE256</f>
        <v>0</v>
      </c>
      <c r="EV253" s="95">
        <f>AF256</f>
        <v>0</v>
      </c>
      <c r="EW253" s="95">
        <f>BE256</f>
        <v>0</v>
      </c>
      <c r="EX253" s="95">
        <f>BL256</f>
        <v>0</v>
      </c>
    </row>
    <row r="254" spans="1:154">
      <c r="A254" s="63"/>
      <c r="B254" s="63"/>
      <c r="C254" s="63"/>
      <c r="D254" s="63"/>
      <c r="E254" s="63"/>
      <c r="F254" s="63"/>
      <c r="G254" s="105"/>
      <c r="H254" s="105"/>
      <c r="I254" s="105"/>
      <c r="J254" s="130"/>
      <c r="K254" s="130"/>
      <c r="V254" s="105"/>
      <c r="W254" s="105"/>
      <c r="X254" s="105"/>
      <c r="Y254" s="131"/>
      <c r="Z254" s="114"/>
      <c r="CE254" s="58" t="s">
        <v>111</v>
      </c>
    </row>
    <row r="255" spans="1:154">
      <c r="A255" s="34"/>
      <c r="B255" s="34"/>
      <c r="C255" s="34"/>
      <c r="D255" s="34"/>
      <c r="E255" s="34"/>
      <c r="F255" s="34"/>
      <c r="G255" s="105"/>
      <c r="H255" s="105"/>
      <c r="I255" s="105"/>
      <c r="J255" s="130"/>
      <c r="K255" s="130"/>
      <c r="V255" s="105"/>
      <c r="W255" s="105"/>
      <c r="X255" s="105"/>
      <c r="Y255" s="105"/>
      <c r="Z255" s="105"/>
      <c r="AI255" s="63"/>
      <c r="AJ255" s="24"/>
      <c r="AK255" s="24"/>
      <c r="AL255" s="24"/>
      <c r="AM255" s="24"/>
      <c r="AN255" s="24"/>
      <c r="AO255" s="24"/>
      <c r="AP255" s="24"/>
      <c r="AQ255" s="24"/>
      <c r="AT255" s="69"/>
      <c r="AU255" s="69"/>
      <c r="AV255" s="69"/>
      <c r="AW255" s="69"/>
      <c r="AX255" s="69"/>
      <c r="AY255" s="69"/>
      <c r="AZ255" s="69"/>
      <c r="CE255" s="58" t="s">
        <v>111</v>
      </c>
    </row>
    <row r="256" spans="1:154">
      <c r="A256" s="35"/>
      <c r="B256" s="34"/>
      <c r="C256" s="34"/>
      <c r="D256" s="34"/>
      <c r="E256" s="34"/>
      <c r="F256" s="34"/>
      <c r="G256" s="105"/>
      <c r="H256" s="105"/>
      <c r="I256" s="105"/>
      <c r="J256" s="130"/>
      <c r="K256" s="130"/>
      <c r="V256" s="105"/>
      <c r="W256" s="105"/>
      <c r="X256" s="105"/>
      <c r="Y256" s="130"/>
      <c r="Z256" s="130"/>
      <c r="AI256" s="63"/>
      <c r="AJ256" s="27"/>
      <c r="AK256" s="27"/>
      <c r="AL256" s="27"/>
      <c r="AM256" s="27"/>
      <c r="AN256" s="27"/>
      <c r="AO256" s="27"/>
      <c r="AP256" s="27"/>
      <c r="AQ256" s="27"/>
      <c r="AT256" s="70"/>
      <c r="AU256" s="70"/>
      <c r="AV256" s="70"/>
      <c r="AW256" s="70"/>
      <c r="AX256" s="70"/>
      <c r="AY256" s="70"/>
      <c r="AZ256" s="70"/>
      <c r="CE256" s="58" t="s">
        <v>111</v>
      </c>
    </row>
    <row r="257" spans="1:83">
      <c r="A257" s="63"/>
      <c r="B257" s="63"/>
      <c r="C257" s="63"/>
      <c r="D257" s="63"/>
      <c r="E257" s="63"/>
      <c r="F257" s="63"/>
      <c r="G257" s="105"/>
      <c r="H257" s="105"/>
      <c r="I257" s="105"/>
      <c r="J257" s="130"/>
      <c r="K257" s="130"/>
      <c r="L257" s="63"/>
      <c r="M257" s="24"/>
      <c r="N257" s="24"/>
      <c r="O257" s="24"/>
      <c r="P257" s="24"/>
      <c r="Q257" s="24"/>
      <c r="R257" s="24"/>
      <c r="S257" s="24"/>
      <c r="T257" s="24"/>
      <c r="U257" s="24"/>
      <c r="V257" s="105"/>
      <c r="W257" s="105"/>
      <c r="X257" s="105"/>
      <c r="Y257" s="130"/>
      <c r="Z257" s="130"/>
      <c r="AA257" s="24"/>
      <c r="AB257" s="24"/>
      <c r="AC257" s="24"/>
      <c r="AD257" s="24"/>
      <c r="AE257" s="24"/>
      <c r="AF257" s="24"/>
      <c r="AG257" s="24"/>
      <c r="AH257" s="24"/>
      <c r="AI257" s="63"/>
      <c r="AJ257" s="24"/>
      <c r="AK257" s="24"/>
      <c r="AL257" s="24"/>
      <c r="AM257" s="24"/>
      <c r="AN257" s="24"/>
      <c r="AO257" s="24"/>
      <c r="AP257" s="24"/>
      <c r="AQ257" s="24"/>
      <c r="AT257" s="63"/>
      <c r="AU257" s="63"/>
      <c r="AV257" s="63"/>
      <c r="AW257" s="63"/>
      <c r="AX257" s="63"/>
      <c r="AY257" s="63"/>
      <c r="AZ257" s="63"/>
      <c r="CE257" s="58" t="s">
        <v>111</v>
      </c>
    </row>
    <row r="258" spans="1:83">
      <c r="A258" s="63"/>
      <c r="B258" s="2"/>
      <c r="C258" s="2"/>
      <c r="D258" s="2"/>
      <c r="E258" s="2"/>
      <c r="F258" s="2"/>
      <c r="G258"/>
      <c r="L258" s="2"/>
      <c r="M258" s="27"/>
      <c r="N258" s="27"/>
      <c r="O258" s="27"/>
      <c r="P258" s="27"/>
      <c r="Q258" s="27"/>
      <c r="R258" s="27"/>
      <c r="S258" s="27"/>
      <c r="T258" s="27"/>
      <c r="U258" s="27"/>
      <c r="V258" s="105"/>
      <c r="W258" s="105"/>
      <c r="X258" s="105"/>
      <c r="Y258" s="130"/>
      <c r="Z258" s="130"/>
      <c r="AA258" s="27"/>
      <c r="AB258" s="27"/>
      <c r="AC258" s="27"/>
      <c r="AD258" s="27"/>
      <c r="AE258" s="27"/>
      <c r="AF258" s="27"/>
      <c r="AG258" s="27"/>
      <c r="AH258" s="27"/>
      <c r="AI258" s="63"/>
      <c r="AJ258" s="27"/>
      <c r="AK258" s="27"/>
      <c r="AL258" s="27"/>
      <c r="AM258" s="27"/>
      <c r="AN258" s="27"/>
      <c r="AO258" s="27"/>
      <c r="AP258" s="27"/>
      <c r="AQ258" s="27"/>
      <c r="AS258" s="63"/>
      <c r="AT258" s="63"/>
      <c r="AU258" s="63"/>
      <c r="AV258" s="63"/>
      <c r="AW258" s="63"/>
      <c r="AX258" s="63"/>
      <c r="AY258" s="63"/>
      <c r="AZ258" s="63"/>
      <c r="CE258" s="58" t="s">
        <v>111</v>
      </c>
    </row>
    <row r="259" spans="1:83">
      <c r="G259"/>
      <c r="V259" s="105"/>
      <c r="W259" s="105"/>
      <c r="X259" s="105"/>
      <c r="Y259" s="130"/>
      <c r="Z259" s="130"/>
      <c r="CE259" s="58" t="s">
        <v>111</v>
      </c>
    </row>
    <row r="260" spans="1:83">
      <c r="A260" s="10"/>
      <c r="B260" s="10"/>
      <c r="C260" s="10"/>
      <c r="D260" s="10"/>
      <c r="E260" s="10"/>
      <c r="F260" s="10"/>
      <c r="G260"/>
      <c r="L260" s="1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T260" s="10"/>
      <c r="AU260" s="10"/>
      <c r="AV260" s="10"/>
      <c r="AW260" s="10"/>
      <c r="AX260" s="10"/>
      <c r="AY260" s="10"/>
      <c r="AZ260" s="10"/>
      <c r="CE260" s="58" t="s">
        <v>111</v>
      </c>
    </row>
    <row r="261" spans="1:83">
      <c r="A261" s="10"/>
      <c r="B261" s="10"/>
      <c r="C261" s="10"/>
      <c r="D261" s="10"/>
      <c r="E261" s="10"/>
      <c r="F261" s="10"/>
      <c r="G261"/>
      <c r="L261" s="1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T261" s="10"/>
      <c r="AU261" s="10"/>
      <c r="AV261" s="10"/>
      <c r="AW261" s="10"/>
      <c r="AX261" s="10"/>
      <c r="AY261" s="10"/>
      <c r="AZ261" s="10"/>
      <c r="CE261" s="58" t="s">
        <v>111</v>
      </c>
    </row>
    <row r="262" spans="1:83">
      <c r="A262" s="10"/>
      <c r="B262" s="10"/>
      <c r="C262" s="10"/>
      <c r="D262" s="10"/>
      <c r="E262" s="10"/>
      <c r="F262" s="10"/>
      <c r="G262"/>
      <c r="L262" s="1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T262" s="10"/>
      <c r="AU262" s="10"/>
      <c r="AV262" s="10"/>
      <c r="AW262" s="10"/>
      <c r="AX262" s="10"/>
      <c r="AY262" s="10"/>
      <c r="AZ262" s="10"/>
      <c r="CE262" s="58" t="s">
        <v>111</v>
      </c>
    </row>
    <row r="263" spans="1:83">
      <c r="A263" s="10"/>
      <c r="B263" s="10"/>
      <c r="C263" s="10"/>
      <c r="D263" s="10"/>
      <c r="E263" s="10"/>
      <c r="F263" s="10"/>
      <c r="G263"/>
      <c r="L263" s="1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T263" s="10"/>
      <c r="AU263" s="10"/>
      <c r="AV263" s="10"/>
      <c r="AW263" s="10"/>
      <c r="AX263" s="10"/>
      <c r="AY263" s="10"/>
      <c r="AZ263" s="10"/>
    </row>
    <row r="264" spans="1:83">
      <c r="A264" s="10"/>
      <c r="B264" s="10"/>
      <c r="C264" s="10"/>
      <c r="D264" s="10"/>
      <c r="E264" s="10"/>
      <c r="F264" s="10"/>
      <c r="G264"/>
      <c r="L264" s="1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T264" s="10"/>
      <c r="AU264" s="10"/>
      <c r="AV264" s="10"/>
      <c r="AW264" s="10"/>
      <c r="AX264" s="10"/>
      <c r="AY264" s="10"/>
      <c r="AZ264" s="10"/>
    </row>
    <row r="265" spans="1:83">
      <c r="A265" s="10"/>
      <c r="B265" s="10"/>
      <c r="C265" s="10"/>
      <c r="D265" s="10"/>
      <c r="E265" s="10"/>
      <c r="F265" s="10"/>
      <c r="G265"/>
      <c r="L265" s="1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T265" s="10"/>
      <c r="AU265" s="10"/>
      <c r="AV265" s="10"/>
      <c r="AW265" s="10"/>
      <c r="AX265" s="10"/>
      <c r="AY265" s="10"/>
      <c r="AZ265" s="10"/>
    </row>
    <row r="266" spans="1:83">
      <c r="A266" s="10"/>
      <c r="B266" s="10"/>
      <c r="C266" s="10"/>
      <c r="D266" s="10"/>
      <c r="E266" s="10"/>
      <c r="F266" s="10"/>
      <c r="G266"/>
      <c r="L266" s="1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T266" s="10"/>
      <c r="AU266" s="10"/>
      <c r="AV266" s="10"/>
      <c r="AW266" s="10"/>
      <c r="AX266" s="10"/>
      <c r="AY266" s="10"/>
      <c r="AZ266" s="10"/>
    </row>
    <row r="267" spans="1:83">
      <c r="A267" s="10"/>
      <c r="B267" s="10"/>
      <c r="C267" s="10"/>
      <c r="D267" s="10"/>
      <c r="E267" s="10"/>
      <c r="F267" s="10"/>
      <c r="G267"/>
      <c r="L267" s="10"/>
      <c r="M267" s="10"/>
      <c r="N267" s="10"/>
      <c r="O267" s="59"/>
      <c r="P267" s="10"/>
      <c r="Q267" s="10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</row>
    <row r="268" spans="1:83">
      <c r="A268" s="10"/>
      <c r="B268" s="10"/>
      <c r="C268" s="10"/>
      <c r="D268" s="10"/>
      <c r="E268" s="10"/>
      <c r="F268" s="10"/>
      <c r="G268"/>
      <c r="L268" s="10"/>
      <c r="M268" s="10"/>
      <c r="N268" s="10"/>
      <c r="O268" s="59"/>
      <c r="P268" s="10"/>
      <c r="Q268" s="10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</row>
    <row r="269" spans="1:83">
      <c r="A269" s="10"/>
      <c r="B269" s="10"/>
      <c r="C269" s="10"/>
      <c r="D269" s="10"/>
      <c r="E269" s="10"/>
      <c r="F269" s="10"/>
      <c r="G269"/>
      <c r="L269" s="10"/>
      <c r="M269" s="10"/>
      <c r="N269" s="10"/>
      <c r="O269" s="59"/>
      <c r="P269" s="10"/>
      <c r="Q269" s="10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</row>
    <row r="270" spans="1:83">
      <c r="A270" s="10"/>
      <c r="B270" s="10"/>
      <c r="C270" s="10"/>
      <c r="D270" s="10"/>
      <c r="E270" s="10"/>
      <c r="F270" s="10"/>
      <c r="G270"/>
      <c r="L270" s="10"/>
      <c r="M270" s="10"/>
      <c r="N270" s="10"/>
      <c r="O270" s="59"/>
      <c r="P270" s="10"/>
      <c r="Q270" s="10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</row>
    <row r="271" spans="1:83">
      <c r="A271" s="10"/>
      <c r="B271" s="10"/>
      <c r="C271" s="10"/>
      <c r="D271" s="10"/>
      <c r="E271" s="10"/>
      <c r="F271" s="10"/>
      <c r="G271"/>
      <c r="L271" s="10"/>
      <c r="M271" s="10"/>
      <c r="N271" s="10"/>
      <c r="O271" s="59"/>
      <c r="P271" s="10"/>
      <c r="Q271" s="10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</row>
    <row r="272" spans="1:83">
      <c r="A272" s="10"/>
      <c r="B272" s="10"/>
      <c r="C272" s="10"/>
      <c r="D272" s="10"/>
      <c r="E272" s="10"/>
      <c r="F272" s="10"/>
      <c r="G272"/>
      <c r="L272" s="10"/>
      <c r="M272" s="10"/>
      <c r="N272" s="10"/>
      <c r="O272" s="59"/>
      <c r="P272" s="10"/>
      <c r="Q272" s="10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</row>
    <row r="273" spans="1:154">
      <c r="A273" s="10"/>
      <c r="B273" s="10"/>
      <c r="C273" s="10"/>
      <c r="D273" s="10"/>
      <c r="E273" s="10"/>
      <c r="F273" s="10"/>
      <c r="G273"/>
      <c r="L273" s="10"/>
      <c r="M273" s="10"/>
      <c r="N273" s="10"/>
      <c r="O273" s="59"/>
      <c r="P273" s="10"/>
      <c r="Q273" s="10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</row>
    <row r="274" spans="1:154">
      <c r="A274" s="10"/>
      <c r="B274" s="10"/>
      <c r="C274" s="10"/>
      <c r="D274" s="10"/>
      <c r="E274" s="10"/>
      <c r="F274" s="10"/>
      <c r="G274"/>
      <c r="L274" s="10"/>
      <c r="M274" s="10"/>
      <c r="N274" s="10"/>
      <c r="O274" s="59"/>
      <c r="P274" s="10"/>
      <c r="Q274" s="10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</row>
    <row r="275" spans="1:154">
      <c r="A275" s="10"/>
      <c r="B275" s="10"/>
      <c r="C275" s="10"/>
      <c r="D275" s="10"/>
      <c r="E275" s="10"/>
      <c r="F275" s="10"/>
      <c r="G275"/>
      <c r="L275" s="10"/>
      <c r="M275" s="10"/>
      <c r="N275" s="10"/>
      <c r="O275" s="59"/>
      <c r="P275" s="10"/>
      <c r="Q275" s="10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</row>
    <row r="276" spans="1:154">
      <c r="A276" s="10"/>
      <c r="B276" s="10"/>
      <c r="C276" s="10"/>
      <c r="D276" s="10"/>
      <c r="E276" s="10"/>
      <c r="F276" s="10"/>
      <c r="G276" s="105"/>
      <c r="H276" s="105"/>
      <c r="I276" s="105"/>
      <c r="J276" s="131"/>
      <c r="K276" s="114"/>
      <c r="L276" s="1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T276" s="10"/>
      <c r="AU276" s="10"/>
      <c r="AV276" s="10"/>
      <c r="AW276" s="10"/>
      <c r="AX276" s="10"/>
      <c r="AY276" s="10"/>
      <c r="AZ276" s="10"/>
      <c r="CG276" s="10" t="str">
        <f>$W$1</f>
        <v>FE0F</v>
      </c>
      <c r="CH276" s="10">
        <f>C250</f>
        <v>0</v>
      </c>
      <c r="CI276" s="59">
        <f>E278</f>
        <v>0</v>
      </c>
      <c r="CJ276" s="59">
        <f>F278</f>
        <v>0</v>
      </c>
      <c r="CK276" s="59">
        <f>G278</f>
        <v>0</v>
      </c>
      <c r="CL276" s="59">
        <f>H278</f>
        <v>0</v>
      </c>
      <c r="CM276" s="59">
        <f>I278</f>
        <v>0</v>
      </c>
      <c r="CN276" s="95">
        <f>E279</f>
        <v>0</v>
      </c>
      <c r="CO276" s="95">
        <f>F279</f>
        <v>0</v>
      </c>
      <c r="CP276" s="95">
        <f>G279</f>
        <v>0</v>
      </c>
      <c r="CQ276" s="95">
        <f>H279</f>
        <v>0</v>
      </c>
      <c r="CR276" s="95">
        <f>I279</f>
        <v>0</v>
      </c>
      <c r="CS276" s="59">
        <f>E280</f>
        <v>0</v>
      </c>
      <c r="CT276" s="59">
        <f>F280</f>
        <v>0</v>
      </c>
      <c r="CU276" s="59">
        <f>G280</f>
        <v>0</v>
      </c>
      <c r="CV276" s="59">
        <f>H280</f>
        <v>0</v>
      </c>
      <c r="CW276" s="59">
        <f>I280</f>
        <v>0</v>
      </c>
      <c r="CX276" s="95">
        <f>E281</f>
        <v>0</v>
      </c>
      <c r="CY276" s="95">
        <f>F281</f>
        <v>0</v>
      </c>
      <c r="CZ276" s="95">
        <f>G281</f>
        <v>0</v>
      </c>
      <c r="DA276" s="95">
        <f>H281</f>
        <v>0</v>
      </c>
      <c r="DB276" s="95">
        <f>I281</f>
        <v>0</v>
      </c>
    </row>
    <row r="277" spans="1:154">
      <c r="A277" s="10"/>
      <c r="B277" s="10"/>
      <c r="C277" s="10"/>
      <c r="D277" s="10"/>
      <c r="E277" s="10"/>
      <c r="F277" s="10"/>
      <c r="G277" s="105"/>
      <c r="H277" s="105"/>
      <c r="I277" s="105"/>
      <c r="J277" s="105"/>
      <c r="K277" s="105"/>
      <c r="L277" s="1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T277" s="10"/>
      <c r="AU277" s="10"/>
      <c r="AV277" s="10"/>
      <c r="AW277" s="10"/>
      <c r="AX277" s="10"/>
      <c r="AY277" s="10"/>
      <c r="AZ277" s="10"/>
    </row>
    <row r="278" spans="1:154">
      <c r="A278" s="10"/>
      <c r="B278" s="10"/>
      <c r="C278" s="10"/>
      <c r="D278" s="10"/>
      <c r="E278" s="10"/>
      <c r="F278" s="10"/>
      <c r="G278" s="105"/>
      <c r="H278" s="105"/>
      <c r="I278" s="105"/>
      <c r="J278" s="105"/>
      <c r="K278" s="105"/>
      <c r="L278" s="1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T278" s="10"/>
      <c r="AU278" s="10"/>
      <c r="AV278" s="10"/>
      <c r="AW278" s="10"/>
      <c r="AX278" s="10"/>
      <c r="AY278" s="10"/>
      <c r="AZ278" s="10"/>
      <c r="CG278" s="10" t="str">
        <f>$W$1</f>
        <v>FE0F</v>
      </c>
      <c r="CH278" s="10">
        <f>C250</f>
        <v>0</v>
      </c>
      <c r="CI278" s="59">
        <f t="shared" ref="CI278:CN278" si="118">K278</f>
        <v>0</v>
      </c>
      <c r="CJ278" s="59">
        <f t="shared" si="118"/>
        <v>0</v>
      </c>
      <c r="CK278" s="59">
        <f t="shared" si="118"/>
        <v>0</v>
      </c>
      <c r="CL278" s="59">
        <f t="shared" si="118"/>
        <v>0</v>
      </c>
      <c r="CM278" s="59">
        <f t="shared" si="118"/>
        <v>0</v>
      </c>
      <c r="CN278" s="59">
        <f t="shared" si="118"/>
        <v>0</v>
      </c>
      <c r="CO278" s="59">
        <f>R278</f>
        <v>0</v>
      </c>
      <c r="CP278" s="59">
        <f>S278</f>
        <v>0</v>
      </c>
      <c r="CQ278" s="59">
        <f>U278</f>
        <v>0</v>
      </c>
      <c r="CR278" s="59">
        <f>V278</f>
        <v>0</v>
      </c>
      <c r="CS278" s="59">
        <f>X278</f>
        <v>0</v>
      </c>
      <c r="CT278" s="59">
        <f>Y278</f>
        <v>0</v>
      </c>
      <c r="CU278" s="59">
        <f>AD278</f>
        <v>0</v>
      </c>
      <c r="CV278" s="59">
        <f>AE278</f>
        <v>0</v>
      </c>
      <c r="CW278" s="59">
        <f>AF278</f>
        <v>0</v>
      </c>
      <c r="CX278" s="59">
        <f>BE278</f>
        <v>0</v>
      </c>
      <c r="CY278" s="59">
        <f>BL278</f>
        <v>0</v>
      </c>
      <c r="CZ278" s="95">
        <f t="shared" ref="CZ278:DE278" si="119">K279</f>
        <v>0</v>
      </c>
      <c r="DA278" s="95">
        <f t="shared" si="119"/>
        <v>0</v>
      </c>
      <c r="DB278" s="95">
        <f t="shared" si="119"/>
        <v>0</v>
      </c>
      <c r="DC278" s="95">
        <f t="shared" si="119"/>
        <v>0</v>
      </c>
      <c r="DD278" s="95">
        <f t="shared" si="119"/>
        <v>0</v>
      </c>
      <c r="DE278" s="95">
        <f t="shared" si="119"/>
        <v>0</v>
      </c>
      <c r="DF278" s="95">
        <f>R279</f>
        <v>0</v>
      </c>
      <c r="DG278" s="95">
        <f>S279</f>
        <v>0</v>
      </c>
      <c r="DH278" s="95">
        <f>U279</f>
        <v>0</v>
      </c>
      <c r="DI278" s="95">
        <f>V279</f>
        <v>0</v>
      </c>
      <c r="DJ278" s="95">
        <f>X279</f>
        <v>0</v>
      </c>
      <c r="DK278" s="95">
        <f>Y279</f>
        <v>0</v>
      </c>
      <c r="DL278" s="95">
        <f>AD279</f>
        <v>0</v>
      </c>
      <c r="DM278" s="95">
        <f>AE279</f>
        <v>0</v>
      </c>
      <c r="DN278" s="95">
        <f>AF279</f>
        <v>0</v>
      </c>
      <c r="DO278" s="95">
        <f>BE279</f>
        <v>0</v>
      </c>
      <c r="DP278" s="95">
        <f>BL279</f>
        <v>0</v>
      </c>
      <c r="DQ278" s="59">
        <f t="shared" ref="DQ278:DV278" si="120">K280</f>
        <v>0</v>
      </c>
      <c r="DR278" s="59">
        <f t="shared" si="120"/>
        <v>0</v>
      </c>
      <c r="DS278" s="59">
        <f t="shared" si="120"/>
        <v>0</v>
      </c>
      <c r="DT278" s="59">
        <f t="shared" si="120"/>
        <v>0</v>
      </c>
      <c r="DU278" s="59">
        <f t="shared" si="120"/>
        <v>0</v>
      </c>
      <c r="DV278" s="59">
        <f t="shared" si="120"/>
        <v>0</v>
      </c>
      <c r="DW278" s="59">
        <f>R280</f>
        <v>0</v>
      </c>
      <c r="DX278" s="59">
        <f>S280</f>
        <v>0</v>
      </c>
      <c r="DY278" s="59">
        <f>U280</f>
        <v>0</v>
      </c>
      <c r="DZ278" s="59">
        <f>V280</f>
        <v>0</v>
      </c>
      <c r="EA278" s="59">
        <f>X280</f>
        <v>0</v>
      </c>
      <c r="EB278" s="59">
        <f>Y280</f>
        <v>0</v>
      </c>
      <c r="EC278" s="59">
        <f>AD280</f>
        <v>0</v>
      </c>
      <c r="ED278" s="59">
        <f>AE280</f>
        <v>0</v>
      </c>
      <c r="EE278" s="59">
        <f>AF280</f>
        <v>0</v>
      </c>
      <c r="EF278" s="59">
        <f>BE280</f>
        <v>0</v>
      </c>
      <c r="EG278" s="59">
        <f>BL280</f>
        <v>0</v>
      </c>
      <c r="EH278" s="95">
        <f t="shared" ref="EH278:EM278" si="121">K281</f>
        <v>0</v>
      </c>
      <c r="EI278" s="95">
        <f t="shared" si="121"/>
        <v>0</v>
      </c>
      <c r="EJ278" s="95">
        <f t="shared" si="121"/>
        <v>0</v>
      </c>
      <c r="EK278" s="95">
        <f t="shared" si="121"/>
        <v>0</v>
      </c>
      <c r="EL278" s="95">
        <f t="shared" si="121"/>
        <v>0</v>
      </c>
      <c r="EM278" s="95">
        <f t="shared" si="121"/>
        <v>0</v>
      </c>
      <c r="EN278" s="95">
        <f>R281</f>
        <v>0</v>
      </c>
      <c r="EO278" s="95">
        <f>S281</f>
        <v>0</v>
      </c>
      <c r="EP278" s="95">
        <f>U281</f>
        <v>0</v>
      </c>
      <c r="EQ278" s="95">
        <f>V281</f>
        <v>0</v>
      </c>
      <c r="ER278" s="95">
        <f>X281</f>
        <v>0</v>
      </c>
      <c r="ES278" s="95">
        <f>Y281</f>
        <v>0</v>
      </c>
      <c r="ET278" s="95">
        <f>AD281</f>
        <v>0</v>
      </c>
      <c r="EU278" s="95">
        <f>AE281</f>
        <v>0</v>
      </c>
      <c r="EV278" s="95">
        <f>AF281</f>
        <v>0</v>
      </c>
      <c r="EW278" s="95">
        <f>BE281</f>
        <v>0</v>
      </c>
      <c r="EX278" s="95">
        <f>BL281</f>
        <v>0</v>
      </c>
    </row>
    <row r="279" spans="1:154">
      <c r="A279" s="10"/>
      <c r="B279" s="10"/>
      <c r="C279" s="10"/>
      <c r="D279" s="10"/>
      <c r="E279" s="10"/>
      <c r="F279" s="10"/>
      <c r="G279" s="105"/>
      <c r="H279" s="105"/>
      <c r="I279" s="105"/>
      <c r="J279" s="130"/>
      <c r="K279" s="130"/>
      <c r="L279" s="10"/>
      <c r="M279" s="10"/>
      <c r="N279" s="10"/>
      <c r="O279" s="59"/>
      <c r="P279" s="10"/>
      <c r="Q279" s="10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</row>
    <row r="280" spans="1:154">
      <c r="A280" s="10"/>
      <c r="B280" s="10"/>
      <c r="C280" s="10"/>
      <c r="D280" s="10"/>
      <c r="E280" s="10"/>
      <c r="F280" s="10"/>
      <c r="G280" s="105"/>
      <c r="H280" s="105"/>
      <c r="I280" s="105"/>
      <c r="J280" s="130"/>
      <c r="K280" s="130"/>
      <c r="L280" s="10"/>
      <c r="M280" s="10"/>
      <c r="N280" s="10"/>
      <c r="O280" s="59"/>
      <c r="P280" s="10"/>
      <c r="Q280" s="10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</row>
    <row r="281" spans="1:154">
      <c r="A281" s="10"/>
      <c r="B281" s="10"/>
      <c r="C281" s="10"/>
      <c r="D281" s="10"/>
      <c r="E281" s="10"/>
      <c r="F281" s="10"/>
      <c r="G281" s="105"/>
      <c r="H281" s="105"/>
      <c r="I281" s="105"/>
      <c r="J281" s="130"/>
      <c r="K281" s="130"/>
      <c r="L281" s="10"/>
      <c r="M281" s="10"/>
      <c r="N281" s="10"/>
      <c r="O281" s="59"/>
      <c r="P281" s="10"/>
      <c r="Q281" s="10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</row>
    <row r="282" spans="1:154">
      <c r="A282" s="10"/>
      <c r="B282" s="10"/>
      <c r="C282" s="10"/>
      <c r="D282" s="10"/>
      <c r="E282" s="10"/>
      <c r="F282" s="10"/>
      <c r="G282" s="105"/>
      <c r="H282" s="105"/>
      <c r="I282" s="105"/>
      <c r="J282" s="130"/>
      <c r="K282" s="130"/>
      <c r="L282" s="10"/>
      <c r="M282" s="10"/>
      <c r="N282" s="10"/>
      <c r="O282" s="59"/>
      <c r="P282" s="10"/>
      <c r="Q282" s="10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</row>
    <row r="283" spans="1:154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T283" s="10"/>
      <c r="AU283" s="10"/>
      <c r="AV283" s="10"/>
      <c r="AW283" s="10"/>
      <c r="AX283" s="10"/>
      <c r="AY283" s="10"/>
      <c r="AZ283" s="10"/>
    </row>
    <row r="284" spans="1:154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T284" s="10"/>
      <c r="AU284" s="10"/>
      <c r="AV284" s="10"/>
      <c r="AW284" s="10"/>
      <c r="AX284" s="10"/>
      <c r="AY284" s="10"/>
      <c r="AZ284" s="10"/>
    </row>
    <row r="285" spans="1:154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T285" s="10"/>
      <c r="AU285" s="10"/>
      <c r="AV285" s="10"/>
      <c r="AW285" s="10"/>
      <c r="AX285" s="10"/>
      <c r="AY285" s="10"/>
      <c r="AZ285" s="10"/>
    </row>
    <row r="286" spans="1:154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59"/>
      <c r="P286" s="10"/>
      <c r="Q286" s="10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</row>
    <row r="287" spans="1:154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59"/>
      <c r="P287" s="10"/>
      <c r="Q287" s="10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</row>
    <row r="288" spans="1:154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59"/>
      <c r="P288" s="10"/>
      <c r="Q288" s="10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</row>
    <row r="289" spans="1:5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59"/>
      <c r="P289" s="10"/>
      <c r="Q289" s="10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</row>
    <row r="290" spans="1:5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59"/>
      <c r="P290" s="10"/>
      <c r="Q290" s="10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</row>
    <row r="291" spans="1:5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59"/>
      <c r="P291" s="10"/>
      <c r="Q291" s="10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</row>
    <row r="292" spans="1:5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</row>
    <row r="293" spans="1:5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63"/>
      <c r="AJ293" s="24"/>
      <c r="AK293" s="24"/>
      <c r="AL293" s="24"/>
      <c r="AM293" s="24"/>
      <c r="AN293" s="24"/>
      <c r="AO293" s="24"/>
      <c r="AP293" s="24"/>
      <c r="AQ293" s="24"/>
      <c r="AT293" s="69"/>
      <c r="AU293" s="69"/>
      <c r="AV293" s="69"/>
      <c r="AW293" s="69"/>
      <c r="AX293" s="69"/>
      <c r="AY293" s="69"/>
      <c r="AZ293" s="69"/>
    </row>
    <row r="294" spans="1:52">
      <c r="A294" s="35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63"/>
      <c r="AJ294" s="27"/>
      <c r="AK294" s="27"/>
      <c r="AL294" s="27"/>
      <c r="AM294" s="27"/>
      <c r="AN294" s="27"/>
      <c r="AO294" s="27"/>
      <c r="AP294" s="27"/>
      <c r="AQ294" s="27"/>
      <c r="AT294" s="70"/>
      <c r="AU294" s="70"/>
      <c r="AV294" s="70"/>
      <c r="AW294" s="70"/>
      <c r="AX294" s="70"/>
      <c r="AY294" s="70"/>
      <c r="AZ294" s="70"/>
    </row>
    <row r="295" spans="1:5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63"/>
      <c r="AJ295" s="24"/>
      <c r="AK295" s="24"/>
      <c r="AL295" s="24"/>
      <c r="AM295" s="24"/>
      <c r="AN295" s="24"/>
      <c r="AO295" s="24"/>
      <c r="AP295" s="24"/>
      <c r="AQ295" s="24"/>
      <c r="AT295" s="63"/>
      <c r="AU295" s="63"/>
    </row>
    <row r="296" spans="1:52">
      <c r="A296" s="6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63"/>
      <c r="AJ296" s="27"/>
      <c r="AK296" s="27"/>
      <c r="AL296" s="27"/>
      <c r="AM296" s="27"/>
      <c r="AN296" s="27"/>
      <c r="AO296" s="27"/>
      <c r="AP296" s="27"/>
      <c r="AQ296" s="27"/>
      <c r="AS296" s="63"/>
      <c r="AT296" s="63"/>
      <c r="AU296" s="63"/>
    </row>
    <row r="309" spans="85:154">
      <c r="CG309" s="10" t="str">
        <f>$W$1</f>
        <v>FE0F</v>
      </c>
      <c r="CH309" s="10">
        <f>C283</f>
        <v>0</v>
      </c>
      <c r="CI309" s="59">
        <f>E311</f>
        <v>0</v>
      </c>
      <c r="CJ309" s="59">
        <f>F311</f>
        <v>0</v>
      </c>
      <c r="CK309" s="59">
        <f>G311</f>
        <v>0</v>
      </c>
      <c r="CL309" s="59">
        <f>H311</f>
        <v>0</v>
      </c>
      <c r="CM309" s="59">
        <f>I311</f>
        <v>0</v>
      </c>
      <c r="CN309" s="95">
        <f>E312</f>
        <v>0</v>
      </c>
      <c r="CO309" s="95">
        <f>F312</f>
        <v>0</v>
      </c>
      <c r="CP309" s="95">
        <f>G312</f>
        <v>0</v>
      </c>
      <c r="CQ309" s="95">
        <f>H312</f>
        <v>0</v>
      </c>
      <c r="CR309" s="95">
        <f>I312</f>
        <v>0</v>
      </c>
      <c r="CS309" s="59">
        <f>E313</f>
        <v>0</v>
      </c>
      <c r="CT309" s="59">
        <f>F313</f>
        <v>0</v>
      </c>
      <c r="CU309" s="59">
        <f>G313</f>
        <v>0</v>
      </c>
      <c r="CV309" s="59">
        <f>H313</f>
        <v>0</v>
      </c>
      <c r="CW309" s="59">
        <f>I313</f>
        <v>0</v>
      </c>
      <c r="CX309" s="95">
        <f>E314</f>
        <v>0</v>
      </c>
      <c r="CY309" s="95">
        <f>F314</f>
        <v>0</v>
      </c>
      <c r="CZ309" s="95">
        <f>G314</f>
        <v>0</v>
      </c>
      <c r="DA309" s="95">
        <f>H314</f>
        <v>0</v>
      </c>
      <c r="DB309" s="95">
        <f>I314</f>
        <v>0</v>
      </c>
    </row>
    <row r="311" spans="85:154">
      <c r="CG311" s="10" t="str">
        <f>$W$1</f>
        <v>FE0F</v>
      </c>
      <c r="CH311" s="10">
        <f>C283</f>
        <v>0</v>
      </c>
      <c r="CI311" s="59">
        <f t="shared" ref="CI311:CN311" si="122">K311</f>
        <v>0</v>
      </c>
      <c r="CJ311" s="59">
        <f t="shared" si="122"/>
        <v>0</v>
      </c>
      <c r="CK311" s="59">
        <f t="shared" si="122"/>
        <v>0</v>
      </c>
      <c r="CL311" s="59">
        <f t="shared" si="122"/>
        <v>0</v>
      </c>
      <c r="CM311" s="59">
        <f t="shared" si="122"/>
        <v>0</v>
      </c>
      <c r="CN311" s="59">
        <f t="shared" si="122"/>
        <v>0</v>
      </c>
      <c r="CO311" s="59">
        <f>R311</f>
        <v>0</v>
      </c>
      <c r="CP311" s="59">
        <f>S311</f>
        <v>0</v>
      </c>
      <c r="CQ311" s="59">
        <f>U311</f>
        <v>0</v>
      </c>
      <c r="CR311" s="59">
        <f>V311</f>
        <v>0</v>
      </c>
      <c r="CS311" s="59">
        <f>X311</f>
        <v>0</v>
      </c>
      <c r="CT311" s="59">
        <f>Y311</f>
        <v>0</v>
      </c>
      <c r="CU311" s="59">
        <f>AD311</f>
        <v>0</v>
      </c>
      <c r="CV311" s="59">
        <f>AE311</f>
        <v>0</v>
      </c>
      <c r="CW311" s="59">
        <f>AF311</f>
        <v>0</v>
      </c>
      <c r="CX311" s="59">
        <f>BE311</f>
        <v>0</v>
      </c>
      <c r="CY311" s="59">
        <f>BL311</f>
        <v>0</v>
      </c>
      <c r="CZ311" s="95">
        <f t="shared" ref="CZ311:DE311" si="123">K312</f>
        <v>0</v>
      </c>
      <c r="DA311" s="95">
        <f t="shared" si="123"/>
        <v>0</v>
      </c>
      <c r="DB311" s="95">
        <f t="shared" si="123"/>
        <v>0</v>
      </c>
      <c r="DC311" s="95">
        <f t="shared" si="123"/>
        <v>0</v>
      </c>
      <c r="DD311" s="95">
        <f t="shared" si="123"/>
        <v>0</v>
      </c>
      <c r="DE311" s="95">
        <f t="shared" si="123"/>
        <v>0</v>
      </c>
      <c r="DF311" s="95">
        <f>R312</f>
        <v>0</v>
      </c>
      <c r="DG311" s="95">
        <f>S312</f>
        <v>0</v>
      </c>
      <c r="DH311" s="95">
        <f>U312</f>
        <v>0</v>
      </c>
      <c r="DI311" s="95">
        <f>V312</f>
        <v>0</v>
      </c>
      <c r="DJ311" s="95">
        <f>X312</f>
        <v>0</v>
      </c>
      <c r="DK311" s="95">
        <f>Y312</f>
        <v>0</v>
      </c>
      <c r="DL311" s="95">
        <f>AD312</f>
        <v>0</v>
      </c>
      <c r="DM311" s="95">
        <f>AE312</f>
        <v>0</v>
      </c>
      <c r="DN311" s="95">
        <f>AF312</f>
        <v>0</v>
      </c>
      <c r="DO311" s="95">
        <f>BE312</f>
        <v>0</v>
      </c>
      <c r="DP311" s="95">
        <f>BL312</f>
        <v>0</v>
      </c>
      <c r="DQ311" s="59">
        <f t="shared" ref="DQ311:DV311" si="124">K313</f>
        <v>0</v>
      </c>
      <c r="DR311" s="59">
        <f t="shared" si="124"/>
        <v>0</v>
      </c>
      <c r="DS311" s="59">
        <f t="shared" si="124"/>
        <v>0</v>
      </c>
      <c r="DT311" s="59">
        <f t="shared" si="124"/>
        <v>0</v>
      </c>
      <c r="DU311" s="59">
        <f t="shared" si="124"/>
        <v>0</v>
      </c>
      <c r="DV311" s="59">
        <f t="shared" si="124"/>
        <v>0</v>
      </c>
      <c r="DW311" s="59">
        <f>R313</f>
        <v>0</v>
      </c>
      <c r="DX311" s="59">
        <f>S313</f>
        <v>0</v>
      </c>
      <c r="DY311" s="59">
        <f>U313</f>
        <v>0</v>
      </c>
      <c r="DZ311" s="59">
        <f>V313</f>
        <v>0</v>
      </c>
      <c r="EA311" s="59">
        <f>X313</f>
        <v>0</v>
      </c>
      <c r="EB311" s="59">
        <f>Y313</f>
        <v>0</v>
      </c>
      <c r="EC311" s="59">
        <f>AD313</f>
        <v>0</v>
      </c>
      <c r="ED311" s="59">
        <f>AE313</f>
        <v>0</v>
      </c>
      <c r="EE311" s="59">
        <f>AF313</f>
        <v>0</v>
      </c>
      <c r="EF311" s="59">
        <f>BE313</f>
        <v>0</v>
      </c>
      <c r="EG311" s="59">
        <f>BL313</f>
        <v>0</v>
      </c>
      <c r="EH311" s="95">
        <f t="shared" ref="EH311:EM311" si="125">K314</f>
        <v>0</v>
      </c>
      <c r="EI311" s="95">
        <f t="shared" si="125"/>
        <v>0</v>
      </c>
      <c r="EJ311" s="95">
        <f t="shared" si="125"/>
        <v>0</v>
      </c>
      <c r="EK311" s="95">
        <f t="shared" si="125"/>
        <v>0</v>
      </c>
      <c r="EL311" s="95">
        <f t="shared" si="125"/>
        <v>0</v>
      </c>
      <c r="EM311" s="95">
        <f t="shared" si="125"/>
        <v>0</v>
      </c>
      <c r="EN311" s="95">
        <f>R314</f>
        <v>0</v>
      </c>
      <c r="EO311" s="95">
        <f>S314</f>
        <v>0</v>
      </c>
      <c r="EP311" s="95">
        <f>U314</f>
        <v>0</v>
      </c>
      <c r="EQ311" s="95">
        <f>V314</f>
        <v>0</v>
      </c>
      <c r="ER311" s="95">
        <f>X314</f>
        <v>0</v>
      </c>
      <c r="ES311" s="95">
        <f>Y314</f>
        <v>0</v>
      </c>
      <c r="ET311" s="95">
        <f>AD314</f>
        <v>0</v>
      </c>
      <c r="EU311" s="95">
        <f>AE314</f>
        <v>0</v>
      </c>
      <c r="EV311" s="95">
        <f>AF314</f>
        <v>0</v>
      </c>
      <c r="EW311" s="95">
        <f>BE314</f>
        <v>0</v>
      </c>
      <c r="EX311" s="95">
        <f>BL314</f>
        <v>0</v>
      </c>
    </row>
    <row r="342" spans="85:154">
      <c r="CG342" s="10" t="str">
        <f>$W$1</f>
        <v>FE0F</v>
      </c>
      <c r="CH342" s="10">
        <f>C316</f>
        <v>0</v>
      </c>
      <c r="CI342" s="59">
        <f>E344</f>
        <v>0</v>
      </c>
      <c r="CJ342" s="59">
        <f>F344</f>
        <v>0</v>
      </c>
      <c r="CK342" s="59">
        <f>G344</f>
        <v>0</v>
      </c>
      <c r="CL342" s="59">
        <f>H344</f>
        <v>0</v>
      </c>
      <c r="CM342" s="59">
        <f>I344</f>
        <v>0</v>
      </c>
      <c r="CN342" s="95">
        <f>E345</f>
        <v>0</v>
      </c>
      <c r="CO342" s="95">
        <f>F345</f>
        <v>0</v>
      </c>
      <c r="CP342" s="95">
        <f>G345</f>
        <v>0</v>
      </c>
      <c r="CQ342" s="95">
        <f>H345</f>
        <v>0</v>
      </c>
      <c r="CR342" s="95">
        <f>I345</f>
        <v>0</v>
      </c>
      <c r="CS342" s="59">
        <f>E346</f>
        <v>0</v>
      </c>
      <c r="CT342" s="59">
        <f>F346</f>
        <v>0</v>
      </c>
      <c r="CU342" s="59">
        <f>G346</f>
        <v>0</v>
      </c>
      <c r="CV342" s="59">
        <f>H346</f>
        <v>0</v>
      </c>
      <c r="CW342" s="59">
        <f>I346</f>
        <v>0</v>
      </c>
      <c r="CX342" s="95">
        <f>E347</f>
        <v>0</v>
      </c>
      <c r="CY342" s="95">
        <f>F347</f>
        <v>0</v>
      </c>
      <c r="CZ342" s="95">
        <f>G347</f>
        <v>0</v>
      </c>
      <c r="DA342" s="95">
        <f>H347</f>
        <v>0</v>
      </c>
      <c r="DB342" s="95">
        <f>I347</f>
        <v>0</v>
      </c>
    </row>
    <row r="344" spans="85:154">
      <c r="CG344" s="10" t="str">
        <f>$W$1</f>
        <v>FE0F</v>
      </c>
      <c r="CH344" s="10">
        <f>C316</f>
        <v>0</v>
      </c>
      <c r="CI344" s="59">
        <f t="shared" ref="CI344:CN344" si="126">K344</f>
        <v>0</v>
      </c>
      <c r="CJ344" s="59">
        <f t="shared" si="126"/>
        <v>0</v>
      </c>
      <c r="CK344" s="59">
        <f t="shared" si="126"/>
        <v>0</v>
      </c>
      <c r="CL344" s="59">
        <f t="shared" si="126"/>
        <v>0</v>
      </c>
      <c r="CM344" s="59">
        <f t="shared" si="126"/>
        <v>0</v>
      </c>
      <c r="CN344" s="59">
        <f t="shared" si="126"/>
        <v>0</v>
      </c>
      <c r="CO344" s="59">
        <f>R344</f>
        <v>0</v>
      </c>
      <c r="CP344" s="59">
        <f>S344</f>
        <v>0</v>
      </c>
      <c r="CQ344" s="59">
        <f>U344</f>
        <v>0</v>
      </c>
      <c r="CR344" s="59">
        <f>V344</f>
        <v>0</v>
      </c>
      <c r="CS344" s="59">
        <f>X344</f>
        <v>0</v>
      </c>
      <c r="CT344" s="59">
        <f>Y344</f>
        <v>0</v>
      </c>
      <c r="CU344" s="59">
        <f>AD344</f>
        <v>0</v>
      </c>
      <c r="CV344" s="59">
        <f>AE344</f>
        <v>0</v>
      </c>
      <c r="CW344" s="59">
        <f>AF344</f>
        <v>0</v>
      </c>
      <c r="CX344" s="59">
        <f>BE344</f>
        <v>0</v>
      </c>
      <c r="CY344" s="59">
        <f>BL344</f>
        <v>0</v>
      </c>
      <c r="CZ344" s="95">
        <f t="shared" ref="CZ344:DE344" si="127">K345</f>
        <v>0</v>
      </c>
      <c r="DA344" s="95">
        <f t="shared" si="127"/>
        <v>0</v>
      </c>
      <c r="DB344" s="95">
        <f t="shared" si="127"/>
        <v>0</v>
      </c>
      <c r="DC344" s="95">
        <f t="shared" si="127"/>
        <v>0</v>
      </c>
      <c r="DD344" s="95">
        <f t="shared" si="127"/>
        <v>0</v>
      </c>
      <c r="DE344" s="95">
        <f t="shared" si="127"/>
        <v>0</v>
      </c>
      <c r="DF344" s="95">
        <f>R345</f>
        <v>0</v>
      </c>
      <c r="DG344" s="95">
        <f>S345</f>
        <v>0</v>
      </c>
      <c r="DH344" s="95">
        <f>U345</f>
        <v>0</v>
      </c>
      <c r="DI344" s="95">
        <f>V345</f>
        <v>0</v>
      </c>
      <c r="DJ344" s="95">
        <f>X345</f>
        <v>0</v>
      </c>
      <c r="DK344" s="95">
        <f>Y345</f>
        <v>0</v>
      </c>
      <c r="DL344" s="95">
        <f>AD345</f>
        <v>0</v>
      </c>
      <c r="DM344" s="95">
        <f>AE345</f>
        <v>0</v>
      </c>
      <c r="DN344" s="95">
        <f>AF345</f>
        <v>0</v>
      </c>
      <c r="DO344" s="95">
        <f>BE345</f>
        <v>0</v>
      </c>
      <c r="DP344" s="95">
        <f>BL345</f>
        <v>0</v>
      </c>
      <c r="DQ344" s="59">
        <f t="shared" ref="DQ344:DV344" si="128">K346</f>
        <v>0</v>
      </c>
      <c r="DR344" s="59">
        <f t="shared" si="128"/>
        <v>0</v>
      </c>
      <c r="DS344" s="59">
        <f t="shared" si="128"/>
        <v>0</v>
      </c>
      <c r="DT344" s="59">
        <f t="shared" si="128"/>
        <v>0</v>
      </c>
      <c r="DU344" s="59">
        <f t="shared" si="128"/>
        <v>0</v>
      </c>
      <c r="DV344" s="59">
        <f t="shared" si="128"/>
        <v>0</v>
      </c>
      <c r="DW344" s="59">
        <f>R346</f>
        <v>0</v>
      </c>
      <c r="DX344" s="59">
        <f>S346</f>
        <v>0</v>
      </c>
      <c r="DY344" s="59">
        <f>U346</f>
        <v>0</v>
      </c>
      <c r="DZ344" s="59">
        <f>V346</f>
        <v>0</v>
      </c>
      <c r="EA344" s="59">
        <f>X346</f>
        <v>0</v>
      </c>
      <c r="EB344" s="59">
        <f>Y346</f>
        <v>0</v>
      </c>
      <c r="EC344" s="59">
        <f>AD346</f>
        <v>0</v>
      </c>
      <c r="ED344" s="59">
        <f>AE346</f>
        <v>0</v>
      </c>
      <c r="EE344" s="59">
        <f>AF346</f>
        <v>0</v>
      </c>
      <c r="EF344" s="59">
        <f>BE346</f>
        <v>0</v>
      </c>
      <c r="EG344" s="59">
        <f>BL346</f>
        <v>0</v>
      </c>
      <c r="EH344" s="95">
        <f t="shared" ref="EH344:EM344" si="129">K347</f>
        <v>0</v>
      </c>
      <c r="EI344" s="95">
        <f t="shared" si="129"/>
        <v>0</v>
      </c>
      <c r="EJ344" s="95">
        <f t="shared" si="129"/>
        <v>0</v>
      </c>
      <c r="EK344" s="95">
        <f t="shared" si="129"/>
        <v>0</v>
      </c>
      <c r="EL344" s="95">
        <f t="shared" si="129"/>
        <v>0</v>
      </c>
      <c r="EM344" s="95">
        <f t="shared" si="129"/>
        <v>0</v>
      </c>
      <c r="EN344" s="95">
        <f>R347</f>
        <v>0</v>
      </c>
      <c r="EO344" s="95">
        <f>S347</f>
        <v>0</v>
      </c>
      <c r="EP344" s="95">
        <f>U347</f>
        <v>0</v>
      </c>
      <c r="EQ344" s="95">
        <f>V347</f>
        <v>0</v>
      </c>
      <c r="ER344" s="95">
        <f>X347</f>
        <v>0</v>
      </c>
      <c r="ES344" s="95">
        <f>Y347</f>
        <v>0</v>
      </c>
      <c r="ET344" s="95">
        <f>AD347</f>
        <v>0</v>
      </c>
      <c r="EU344" s="95">
        <f>AE347</f>
        <v>0</v>
      </c>
      <c r="EV344" s="95">
        <f>AF347</f>
        <v>0</v>
      </c>
      <c r="EW344" s="95">
        <f>BE347</f>
        <v>0</v>
      </c>
      <c r="EX344" s="95">
        <f>BL347</f>
        <v>0</v>
      </c>
    </row>
    <row r="375" spans="85:154">
      <c r="CG375" s="10" t="str">
        <f>$W$1</f>
        <v>FE0F</v>
      </c>
      <c r="CH375" s="10">
        <f>C349</f>
        <v>0</v>
      </c>
      <c r="CI375" s="59">
        <f>E377</f>
        <v>0</v>
      </c>
      <c r="CJ375" s="59">
        <f>F377</f>
        <v>0</v>
      </c>
      <c r="CK375" s="59">
        <f>G377</f>
        <v>0</v>
      </c>
      <c r="CL375" s="59">
        <f>H377</f>
        <v>0</v>
      </c>
      <c r="CM375" s="59">
        <f>I377</f>
        <v>0</v>
      </c>
      <c r="CN375" s="95">
        <f>E378</f>
        <v>0</v>
      </c>
      <c r="CO375" s="95">
        <f>F378</f>
        <v>0</v>
      </c>
      <c r="CP375" s="95">
        <f>G378</f>
        <v>0</v>
      </c>
      <c r="CQ375" s="95">
        <f>H378</f>
        <v>0</v>
      </c>
      <c r="CR375" s="95">
        <f>I378</f>
        <v>0</v>
      </c>
      <c r="CS375" s="59">
        <f>E379</f>
        <v>0</v>
      </c>
      <c r="CT375" s="59">
        <f>F379</f>
        <v>0</v>
      </c>
      <c r="CU375" s="59">
        <f>G379</f>
        <v>0</v>
      </c>
      <c r="CV375" s="59">
        <f>H379</f>
        <v>0</v>
      </c>
      <c r="CW375" s="59">
        <f>I379</f>
        <v>0</v>
      </c>
      <c r="CX375" s="95">
        <f>E380</f>
        <v>0</v>
      </c>
      <c r="CY375" s="95">
        <f>F380</f>
        <v>0</v>
      </c>
      <c r="CZ375" s="95">
        <f>G380</f>
        <v>0</v>
      </c>
      <c r="DA375" s="95">
        <f>H380</f>
        <v>0</v>
      </c>
      <c r="DB375" s="95">
        <f>I380</f>
        <v>0</v>
      </c>
    </row>
    <row r="377" spans="85:154">
      <c r="CG377" s="10" t="str">
        <f>$W$1</f>
        <v>FE0F</v>
      </c>
      <c r="CH377" s="10">
        <f>C349</f>
        <v>0</v>
      </c>
      <c r="CI377" s="59">
        <f t="shared" ref="CI377:CN377" si="130">K377</f>
        <v>0</v>
      </c>
      <c r="CJ377" s="59">
        <f t="shared" si="130"/>
        <v>0</v>
      </c>
      <c r="CK377" s="59">
        <f t="shared" si="130"/>
        <v>0</v>
      </c>
      <c r="CL377" s="59">
        <f t="shared" si="130"/>
        <v>0</v>
      </c>
      <c r="CM377" s="59">
        <f t="shared" si="130"/>
        <v>0</v>
      </c>
      <c r="CN377" s="59">
        <f t="shared" si="130"/>
        <v>0</v>
      </c>
      <c r="CO377" s="59">
        <f>R377</f>
        <v>0</v>
      </c>
      <c r="CP377" s="59">
        <f>S377</f>
        <v>0</v>
      </c>
      <c r="CQ377" s="59">
        <f>U377</f>
        <v>0</v>
      </c>
      <c r="CR377" s="59">
        <f>V377</f>
        <v>0</v>
      </c>
      <c r="CS377" s="59">
        <f>X377</f>
        <v>0</v>
      </c>
      <c r="CT377" s="59">
        <f>Y377</f>
        <v>0</v>
      </c>
      <c r="CU377" s="59">
        <f>AD377</f>
        <v>0</v>
      </c>
      <c r="CV377" s="59">
        <f>AE377</f>
        <v>0</v>
      </c>
      <c r="CW377" s="59">
        <f>AF377</f>
        <v>0</v>
      </c>
      <c r="CX377" s="59">
        <f>BE377</f>
        <v>0</v>
      </c>
      <c r="CY377" s="59">
        <f>BL377</f>
        <v>0</v>
      </c>
      <c r="CZ377" s="95">
        <f t="shared" ref="CZ377:DE377" si="131">K378</f>
        <v>0</v>
      </c>
      <c r="DA377" s="95">
        <f t="shared" si="131"/>
        <v>0</v>
      </c>
      <c r="DB377" s="95">
        <f t="shared" si="131"/>
        <v>0</v>
      </c>
      <c r="DC377" s="95">
        <f t="shared" si="131"/>
        <v>0</v>
      </c>
      <c r="DD377" s="95">
        <f t="shared" si="131"/>
        <v>0</v>
      </c>
      <c r="DE377" s="95">
        <f t="shared" si="131"/>
        <v>0</v>
      </c>
      <c r="DF377" s="95">
        <f>R378</f>
        <v>0</v>
      </c>
      <c r="DG377" s="95">
        <f>S378</f>
        <v>0</v>
      </c>
      <c r="DH377" s="95">
        <f>U378</f>
        <v>0</v>
      </c>
      <c r="DI377" s="95">
        <f>V378</f>
        <v>0</v>
      </c>
      <c r="DJ377" s="95">
        <f>X378</f>
        <v>0</v>
      </c>
      <c r="DK377" s="95">
        <f>Y378</f>
        <v>0</v>
      </c>
      <c r="DL377" s="95">
        <f>AD378</f>
        <v>0</v>
      </c>
      <c r="DM377" s="95">
        <f>AE378</f>
        <v>0</v>
      </c>
      <c r="DN377" s="95">
        <f>AF378</f>
        <v>0</v>
      </c>
      <c r="DO377" s="95">
        <f>BE378</f>
        <v>0</v>
      </c>
      <c r="DP377" s="95">
        <f>BL378</f>
        <v>0</v>
      </c>
      <c r="DQ377" s="59">
        <f t="shared" ref="DQ377:DV377" si="132">K379</f>
        <v>0</v>
      </c>
      <c r="DR377" s="59">
        <f t="shared" si="132"/>
        <v>0</v>
      </c>
      <c r="DS377" s="59">
        <f t="shared" si="132"/>
        <v>0</v>
      </c>
      <c r="DT377" s="59">
        <f t="shared" si="132"/>
        <v>0</v>
      </c>
      <c r="DU377" s="59">
        <f t="shared" si="132"/>
        <v>0</v>
      </c>
      <c r="DV377" s="59">
        <f t="shared" si="132"/>
        <v>0</v>
      </c>
      <c r="DW377" s="59">
        <f>R379</f>
        <v>0</v>
      </c>
      <c r="DX377" s="59">
        <f>S379</f>
        <v>0</v>
      </c>
      <c r="DY377" s="59">
        <f>U379</f>
        <v>0</v>
      </c>
      <c r="DZ377" s="59">
        <f>V379</f>
        <v>0</v>
      </c>
      <c r="EA377" s="59">
        <f>X379</f>
        <v>0</v>
      </c>
      <c r="EB377" s="59">
        <f>Y379</f>
        <v>0</v>
      </c>
      <c r="EC377" s="59">
        <f>AD379</f>
        <v>0</v>
      </c>
      <c r="ED377" s="59">
        <f>AE379</f>
        <v>0</v>
      </c>
      <c r="EE377" s="59">
        <f>AF379</f>
        <v>0</v>
      </c>
      <c r="EF377" s="59">
        <f>BE379</f>
        <v>0</v>
      </c>
      <c r="EG377" s="59">
        <f>BL379</f>
        <v>0</v>
      </c>
      <c r="EH377" s="95">
        <f t="shared" ref="EH377:EM377" si="133">K380</f>
        <v>0</v>
      </c>
      <c r="EI377" s="95">
        <f t="shared" si="133"/>
        <v>0</v>
      </c>
      <c r="EJ377" s="95">
        <f t="shared" si="133"/>
        <v>0</v>
      </c>
      <c r="EK377" s="95">
        <f t="shared" si="133"/>
        <v>0</v>
      </c>
      <c r="EL377" s="95">
        <f t="shared" si="133"/>
        <v>0</v>
      </c>
      <c r="EM377" s="95">
        <f t="shared" si="133"/>
        <v>0</v>
      </c>
      <c r="EN377" s="95">
        <f>R380</f>
        <v>0</v>
      </c>
      <c r="EO377" s="95">
        <f>S380</f>
        <v>0</v>
      </c>
      <c r="EP377" s="95">
        <f>U380</f>
        <v>0</v>
      </c>
      <c r="EQ377" s="95">
        <f>V380</f>
        <v>0</v>
      </c>
      <c r="ER377" s="95">
        <f>X380</f>
        <v>0</v>
      </c>
      <c r="ES377" s="95">
        <f>Y380</f>
        <v>0</v>
      </c>
      <c r="ET377" s="95">
        <f>AD380</f>
        <v>0</v>
      </c>
      <c r="EU377" s="95">
        <f>AE380</f>
        <v>0</v>
      </c>
      <c r="EV377" s="95">
        <f>AF380</f>
        <v>0</v>
      </c>
      <c r="EW377" s="95">
        <f>BE380</f>
        <v>0</v>
      </c>
      <c r="EX377" s="95">
        <f>BL380</f>
        <v>0</v>
      </c>
    </row>
    <row r="408" spans="85:154">
      <c r="CG408" s="10" t="str">
        <f>$W$1</f>
        <v>FE0F</v>
      </c>
      <c r="CH408" s="10">
        <f>C382</f>
        <v>0</v>
      </c>
      <c r="CI408" s="59">
        <f>E410</f>
        <v>0</v>
      </c>
      <c r="CJ408" s="59">
        <f>F410</f>
        <v>0</v>
      </c>
      <c r="CK408" s="59">
        <f>G410</f>
        <v>0</v>
      </c>
      <c r="CL408" s="59">
        <f>H410</f>
        <v>0</v>
      </c>
      <c r="CM408" s="59">
        <f>I410</f>
        <v>0</v>
      </c>
      <c r="CN408" s="95">
        <f>E411</f>
        <v>0</v>
      </c>
      <c r="CO408" s="95">
        <f>F411</f>
        <v>0</v>
      </c>
      <c r="CP408" s="95">
        <f>G411</f>
        <v>0</v>
      </c>
      <c r="CQ408" s="95">
        <f>H411</f>
        <v>0</v>
      </c>
      <c r="CR408" s="95">
        <f>I411</f>
        <v>0</v>
      </c>
      <c r="CS408" s="59">
        <f>E412</f>
        <v>0</v>
      </c>
      <c r="CT408" s="59">
        <f>F412</f>
        <v>0</v>
      </c>
      <c r="CU408" s="59">
        <f>G412</f>
        <v>0</v>
      </c>
      <c r="CV408" s="59">
        <f>H412</f>
        <v>0</v>
      </c>
      <c r="CW408" s="59">
        <f>I412</f>
        <v>0</v>
      </c>
      <c r="CX408" s="95">
        <f>E413</f>
        <v>0</v>
      </c>
      <c r="CY408" s="95">
        <f>F413</f>
        <v>0</v>
      </c>
      <c r="CZ408" s="95">
        <f>G413</f>
        <v>0</v>
      </c>
      <c r="DA408" s="95">
        <f>H413</f>
        <v>0</v>
      </c>
      <c r="DB408" s="95">
        <f>I413</f>
        <v>0</v>
      </c>
    </row>
    <row r="409" spans="85:154">
      <c r="CI409" s="53" t="s">
        <v>63</v>
      </c>
      <c r="CJ409" s="53" t="s">
        <v>64</v>
      </c>
      <c r="CK409" s="53" t="s">
        <v>65</v>
      </c>
      <c r="CL409" s="53" t="s">
        <v>66</v>
      </c>
      <c r="CM409" s="87" t="s">
        <v>100</v>
      </c>
      <c r="CN409" s="58" t="s">
        <v>126</v>
      </c>
      <c r="CO409" s="58" t="s">
        <v>127</v>
      </c>
      <c r="CP409" s="58" t="s">
        <v>128</v>
      </c>
      <c r="CQ409" s="58" t="s">
        <v>129</v>
      </c>
      <c r="CR409" s="58" t="s">
        <v>130</v>
      </c>
      <c r="CS409" s="58" t="s">
        <v>131</v>
      </c>
      <c r="CT409" s="58" t="s">
        <v>132</v>
      </c>
      <c r="CU409" s="58" t="s">
        <v>123</v>
      </c>
      <c r="CV409" s="58" t="s">
        <v>124</v>
      </c>
      <c r="CW409" s="58" t="s">
        <v>125</v>
      </c>
      <c r="CX409" s="58" t="s">
        <v>74</v>
      </c>
      <c r="CY409" s="58" t="s">
        <v>75</v>
      </c>
    </row>
    <row r="410" spans="85:154">
      <c r="CG410" s="10" t="str">
        <f>$W$1</f>
        <v>FE0F</v>
      </c>
      <c r="CH410" s="10">
        <f>C382</f>
        <v>0</v>
      </c>
      <c r="CI410" s="59">
        <f t="shared" ref="CI410:CN410" si="134">K410</f>
        <v>0</v>
      </c>
      <c r="CJ410" s="59">
        <f t="shared" si="134"/>
        <v>0</v>
      </c>
      <c r="CK410" s="59">
        <f t="shared" si="134"/>
        <v>0</v>
      </c>
      <c r="CL410" s="59">
        <f t="shared" si="134"/>
        <v>0</v>
      </c>
      <c r="CM410" s="59">
        <f t="shared" si="134"/>
        <v>0</v>
      </c>
      <c r="CN410" s="59">
        <f t="shared" si="134"/>
        <v>0</v>
      </c>
      <c r="CO410" s="59">
        <f>R410</f>
        <v>0</v>
      </c>
      <c r="CP410" s="59">
        <f>S410</f>
        <v>0</v>
      </c>
      <c r="CQ410" s="59">
        <f>U410</f>
        <v>0</v>
      </c>
      <c r="CR410" s="59">
        <f>V410</f>
        <v>0</v>
      </c>
      <c r="CS410" s="59">
        <f>X410</f>
        <v>0</v>
      </c>
      <c r="CT410" s="59">
        <f>Y410</f>
        <v>0</v>
      </c>
      <c r="CU410" s="59">
        <f>AD410</f>
        <v>0</v>
      </c>
      <c r="CV410" s="59">
        <f>AE410</f>
        <v>0</v>
      </c>
      <c r="CW410" s="59">
        <f>AF410</f>
        <v>0</v>
      </c>
      <c r="CX410" s="59">
        <f>BE410</f>
        <v>0</v>
      </c>
      <c r="CY410" s="59">
        <f>BL410</f>
        <v>0</v>
      </c>
      <c r="CZ410" s="95">
        <f t="shared" ref="CZ410:DE410" si="135">K411</f>
        <v>0</v>
      </c>
      <c r="DA410" s="95">
        <f t="shared" si="135"/>
        <v>0</v>
      </c>
      <c r="DB410" s="95">
        <f t="shared" si="135"/>
        <v>0</v>
      </c>
      <c r="DC410" s="95">
        <f t="shared" si="135"/>
        <v>0</v>
      </c>
      <c r="DD410" s="95">
        <f t="shared" si="135"/>
        <v>0</v>
      </c>
      <c r="DE410" s="95">
        <f t="shared" si="135"/>
        <v>0</v>
      </c>
      <c r="DF410" s="95">
        <f>R411</f>
        <v>0</v>
      </c>
      <c r="DG410" s="95">
        <f>S411</f>
        <v>0</v>
      </c>
      <c r="DH410" s="95">
        <f>U411</f>
        <v>0</v>
      </c>
      <c r="DI410" s="95">
        <f>V411</f>
        <v>0</v>
      </c>
      <c r="DJ410" s="95">
        <f>X411</f>
        <v>0</v>
      </c>
      <c r="DK410" s="95">
        <f>Y411</f>
        <v>0</v>
      </c>
      <c r="DL410" s="95">
        <f>AD411</f>
        <v>0</v>
      </c>
      <c r="DM410" s="95">
        <f>AE411</f>
        <v>0</v>
      </c>
      <c r="DN410" s="95">
        <f>AF411</f>
        <v>0</v>
      </c>
      <c r="DO410" s="95">
        <f>BE411</f>
        <v>0</v>
      </c>
      <c r="DP410" s="95">
        <f>BL411</f>
        <v>0</v>
      </c>
      <c r="DQ410" s="59">
        <f t="shared" ref="DQ410:DV410" si="136">K412</f>
        <v>0</v>
      </c>
      <c r="DR410" s="59">
        <f t="shared" si="136"/>
        <v>0</v>
      </c>
      <c r="DS410" s="59">
        <f t="shared" si="136"/>
        <v>0</v>
      </c>
      <c r="DT410" s="59">
        <f t="shared" si="136"/>
        <v>0</v>
      </c>
      <c r="DU410" s="59">
        <f t="shared" si="136"/>
        <v>0</v>
      </c>
      <c r="DV410" s="59">
        <f t="shared" si="136"/>
        <v>0</v>
      </c>
      <c r="DW410" s="59">
        <f>R412</f>
        <v>0</v>
      </c>
      <c r="DX410" s="59">
        <f>S412</f>
        <v>0</v>
      </c>
      <c r="DY410" s="59">
        <f>U412</f>
        <v>0</v>
      </c>
      <c r="DZ410" s="59">
        <f>V412</f>
        <v>0</v>
      </c>
      <c r="EA410" s="59">
        <f>X412</f>
        <v>0</v>
      </c>
      <c r="EB410" s="59">
        <f>Y412</f>
        <v>0</v>
      </c>
      <c r="EC410" s="59">
        <f>AD412</f>
        <v>0</v>
      </c>
      <c r="ED410" s="59">
        <f>AE412</f>
        <v>0</v>
      </c>
      <c r="EE410" s="59">
        <f>AF412</f>
        <v>0</v>
      </c>
      <c r="EF410" s="59">
        <f>BE412</f>
        <v>0</v>
      </c>
      <c r="EG410" s="59">
        <f>BL412</f>
        <v>0</v>
      </c>
      <c r="EH410" s="95">
        <f t="shared" ref="EH410:EM410" si="137">K413</f>
        <v>0</v>
      </c>
      <c r="EI410" s="95">
        <f t="shared" si="137"/>
        <v>0</v>
      </c>
      <c r="EJ410" s="95">
        <f t="shared" si="137"/>
        <v>0</v>
      </c>
      <c r="EK410" s="95">
        <f t="shared" si="137"/>
        <v>0</v>
      </c>
      <c r="EL410" s="95">
        <f t="shared" si="137"/>
        <v>0</v>
      </c>
      <c r="EM410" s="95">
        <f t="shared" si="137"/>
        <v>0</v>
      </c>
      <c r="EN410" s="95">
        <f>R413</f>
        <v>0</v>
      </c>
      <c r="EO410" s="95">
        <f>S413</f>
        <v>0</v>
      </c>
      <c r="EP410" s="95">
        <f>U413</f>
        <v>0</v>
      </c>
      <c r="EQ410" s="95">
        <f>V413</f>
        <v>0</v>
      </c>
      <c r="ER410" s="95">
        <f>X413</f>
        <v>0</v>
      </c>
      <c r="ES410" s="95">
        <f>Y413</f>
        <v>0</v>
      </c>
      <c r="ET410" s="95">
        <f>AD413</f>
        <v>0</v>
      </c>
      <c r="EU410" s="95">
        <f>AE413</f>
        <v>0</v>
      </c>
      <c r="EV410" s="95">
        <f>AF413</f>
        <v>0</v>
      </c>
      <c r="EW410" s="95">
        <f>BE413</f>
        <v>0</v>
      </c>
      <c r="EX410" s="95">
        <f>BL413</f>
        <v>0</v>
      </c>
    </row>
  </sheetData>
  <phoneticPr fontId="6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Subjects</vt:lpstr>
      <vt:lpstr>FedRep</vt:lpstr>
      <vt:lpstr>Trainer1</vt:lpstr>
      <vt:lpstr>DNP</vt:lpstr>
      <vt:lpstr>E0-First</vt:lpstr>
      <vt:lpstr>E0-Last</vt:lpstr>
      <vt:lpstr>E0-Averages</vt:lpstr>
      <vt:lpstr>E0-Totals</vt:lpstr>
      <vt:lpstr>E3-first</vt:lpstr>
      <vt:lpstr>E3-Last</vt:lpstr>
      <vt:lpstr>E3-Averages</vt:lpstr>
      <vt:lpstr>E3-Totals</vt:lpstr>
      <vt:lpstr>E3-FORCED</vt:lpstr>
      <vt:lpstr>Sheet2</vt:lpstr>
    </vt:vector>
  </TitlesOfParts>
  <Company>Cardiff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INSRV</dc:creator>
  <cp:lastModifiedBy>Anthony Isles</cp:lastModifiedBy>
  <cp:lastPrinted>2010-11-05T10:34:59Z</cp:lastPrinted>
  <dcterms:created xsi:type="dcterms:W3CDTF">2010-10-15T09:00:53Z</dcterms:created>
  <dcterms:modified xsi:type="dcterms:W3CDTF">2018-03-12T11:30:19Z</dcterms:modified>
</cp:coreProperties>
</file>